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1625"/>
  </bookViews>
  <sheets>
    <sheet name="stage_story_config" sheetId="2" r:id="rId1"/>
    <sheet name="Sheet2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2" i="1" l="1"/>
  <c r="E35" i="1"/>
  <c r="L31" i="1"/>
  <c r="C31" i="1"/>
  <c r="C234" i="1" l="1"/>
  <c r="C235" i="1" s="1"/>
  <c r="C236" i="1" s="1"/>
  <c r="C237" i="1" s="1"/>
  <c r="C238" i="1"/>
  <c r="C239" i="1" s="1"/>
  <c r="C240" i="1" s="1"/>
  <c r="C241" i="1"/>
  <c r="C242" i="1" s="1"/>
  <c r="C243" i="1" s="1"/>
  <c r="C244" i="1"/>
  <c r="C245" i="1" s="1"/>
  <c r="C246" i="1" s="1"/>
  <c r="C247" i="1"/>
  <c r="C248" i="1" s="1"/>
  <c r="C249" i="1"/>
  <c r="C250" i="1" s="1"/>
  <c r="C251" i="1"/>
  <c r="C252" i="1" s="1"/>
  <c r="C253" i="1"/>
  <c r="C254" i="1" s="1"/>
  <c r="C255" i="1" s="1"/>
  <c r="C256" i="1" s="1"/>
  <c r="C257" i="1" s="1"/>
  <c r="C258" i="1"/>
  <c r="C259" i="1" s="1"/>
  <c r="C260" i="1"/>
  <c r="C261" i="1" s="1"/>
  <c r="C262" i="1"/>
  <c r="C263" i="1" s="1"/>
  <c r="C264" i="1" s="1"/>
  <c r="C265" i="1" s="1"/>
  <c r="C266" i="1" s="1"/>
  <c r="C267" i="1" s="1"/>
  <c r="C268" i="1" s="1"/>
  <c r="C269" i="1" s="1"/>
  <c r="C270" i="1"/>
  <c r="C271" i="1" s="1"/>
  <c r="C272" i="1" s="1"/>
  <c r="C273" i="1" s="1"/>
  <c r="C274" i="1"/>
  <c r="C275" i="1" s="1"/>
  <c r="C276" i="1"/>
  <c r="C277" i="1" s="1"/>
  <c r="C278" i="1" s="1"/>
  <c r="C279" i="1" s="1"/>
  <c r="C280" i="1"/>
  <c r="C281" i="1" s="1"/>
  <c r="C282" i="1" s="1"/>
  <c r="C283" i="1"/>
  <c r="C284" i="1" s="1"/>
  <c r="C285" i="1" s="1"/>
  <c r="C286" i="1"/>
  <c r="C287" i="1" s="1"/>
  <c r="C288" i="1"/>
  <c r="C289" i="1" s="1"/>
  <c r="C232" i="1"/>
  <c r="C233" i="1" s="1"/>
  <c r="L280" i="1"/>
  <c r="L281" i="1"/>
  <c r="L282" i="1"/>
  <c r="L283" i="1"/>
  <c r="L284" i="1"/>
  <c r="L285" i="1"/>
  <c r="L286" i="1"/>
  <c r="L287" i="1"/>
  <c r="L288" i="1"/>
  <c r="L289" i="1"/>
  <c r="H280" i="1"/>
  <c r="H281" i="1"/>
  <c r="H282" i="1"/>
  <c r="H283" i="1"/>
  <c r="H284" i="1"/>
  <c r="H285" i="1"/>
  <c r="H286" i="1"/>
  <c r="H287" i="1"/>
  <c r="H288" i="1"/>
  <c r="H28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L270" i="1"/>
  <c r="L271" i="1"/>
  <c r="L272" i="1"/>
  <c r="L273" i="1"/>
  <c r="L274" i="1"/>
  <c r="L275" i="1"/>
  <c r="L276" i="1"/>
  <c r="L277" i="1"/>
  <c r="L278" i="1"/>
  <c r="L279" i="1"/>
  <c r="H270" i="1"/>
  <c r="H271" i="1"/>
  <c r="H272" i="1"/>
  <c r="H273" i="1"/>
  <c r="H274" i="1"/>
  <c r="H275" i="1"/>
  <c r="H276" i="1"/>
  <c r="H277" i="1"/>
  <c r="H278" i="1"/>
  <c r="H27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L247" i="1"/>
  <c r="L248" i="1"/>
  <c r="L249" i="1"/>
  <c r="L250" i="1"/>
  <c r="L251" i="1"/>
  <c r="L252" i="1"/>
  <c r="L253" i="1"/>
  <c r="L254" i="1"/>
  <c r="L255" i="1"/>
  <c r="L256" i="1"/>
  <c r="L257" i="1"/>
  <c r="H247" i="1"/>
  <c r="H248" i="1"/>
  <c r="H249" i="1"/>
  <c r="H250" i="1"/>
  <c r="H251" i="1"/>
  <c r="H252" i="1"/>
  <c r="H253" i="1"/>
  <c r="H254" i="1"/>
  <c r="H255" i="1"/>
  <c r="H256" i="1"/>
  <c r="H257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L241" i="1"/>
  <c r="L242" i="1"/>
  <c r="L243" i="1"/>
  <c r="L244" i="1"/>
  <c r="L245" i="1"/>
  <c r="L246" i="1"/>
  <c r="H241" i="1"/>
  <c r="H242" i="1"/>
  <c r="H243" i="1"/>
  <c r="H244" i="1"/>
  <c r="H245" i="1"/>
  <c r="H246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L232" i="1"/>
  <c r="L233" i="1"/>
  <c r="L234" i="1"/>
  <c r="L235" i="1"/>
  <c r="L236" i="1"/>
  <c r="L237" i="1"/>
  <c r="L238" i="1"/>
  <c r="L239" i="1"/>
  <c r="L240" i="1"/>
  <c r="H232" i="1"/>
  <c r="H233" i="1"/>
  <c r="H234" i="1"/>
  <c r="H235" i="1"/>
  <c r="H236" i="1"/>
  <c r="H237" i="1"/>
  <c r="H238" i="1"/>
  <c r="H239" i="1"/>
  <c r="H240" i="1"/>
  <c r="F232" i="1"/>
  <c r="F233" i="1"/>
  <c r="F234" i="1"/>
  <c r="F235" i="1"/>
  <c r="F236" i="1"/>
  <c r="F237" i="1"/>
  <c r="F238" i="1"/>
  <c r="F239" i="1"/>
  <c r="F240" i="1"/>
  <c r="E233" i="1"/>
  <c r="E234" i="1"/>
  <c r="E235" i="1"/>
  <c r="E236" i="1" s="1"/>
  <c r="E237" i="1" s="1"/>
  <c r="E238" i="1"/>
  <c r="E239" i="1"/>
  <c r="E240" i="1" s="1"/>
  <c r="E232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E218" i="1"/>
  <c r="E219" i="1" s="1"/>
  <c r="F218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E226" i="1" s="1"/>
  <c r="F225" i="1"/>
  <c r="F226" i="1"/>
  <c r="E227" i="1"/>
  <c r="E228" i="1" s="1"/>
  <c r="E229" i="1" s="1"/>
  <c r="E230" i="1" s="1"/>
  <c r="E231" i="1" s="1"/>
  <c r="F227" i="1"/>
  <c r="F228" i="1"/>
  <c r="F229" i="1"/>
  <c r="F230" i="1"/>
  <c r="F231" i="1"/>
  <c r="C218" i="1"/>
  <c r="C220" i="1"/>
  <c r="C221" i="1" s="1"/>
  <c r="C222" i="1" s="1"/>
  <c r="C223" i="1"/>
  <c r="C227" i="1"/>
  <c r="L208" i="1"/>
  <c r="L209" i="1"/>
  <c r="L210" i="1"/>
  <c r="L211" i="1"/>
  <c r="L212" i="1"/>
  <c r="L213" i="1"/>
  <c r="L214" i="1"/>
  <c r="L215" i="1"/>
  <c r="L216" i="1"/>
  <c r="L217" i="1"/>
  <c r="H208" i="1"/>
  <c r="H209" i="1"/>
  <c r="H210" i="1"/>
  <c r="H211" i="1"/>
  <c r="H212" i="1"/>
  <c r="H213" i="1"/>
  <c r="H214" i="1"/>
  <c r="H215" i="1"/>
  <c r="H216" i="1"/>
  <c r="H217" i="1"/>
  <c r="E208" i="1"/>
  <c r="E209" i="1" s="1"/>
  <c r="E210" i="1" s="1"/>
  <c r="F208" i="1"/>
  <c r="F209" i="1"/>
  <c r="F210" i="1"/>
  <c r="E211" i="1"/>
  <c r="E212" i="1" s="1"/>
  <c r="E213" i="1" s="1"/>
  <c r="E214" i="1" s="1"/>
  <c r="E215" i="1" s="1"/>
  <c r="E216" i="1" s="1"/>
  <c r="E217" i="1" s="1"/>
  <c r="F211" i="1"/>
  <c r="F212" i="1"/>
  <c r="F213" i="1"/>
  <c r="F214" i="1"/>
  <c r="F215" i="1"/>
  <c r="F216" i="1"/>
  <c r="F217" i="1"/>
  <c r="C208" i="1"/>
  <c r="C209" i="1" s="1"/>
  <c r="C210" i="1" s="1"/>
  <c r="C211" i="1"/>
  <c r="C212" i="1" s="1"/>
  <c r="C213" i="1" s="1"/>
  <c r="C214" i="1" s="1"/>
  <c r="C215" i="1" s="1"/>
  <c r="C216" i="1" s="1"/>
  <c r="C217" i="1" s="1"/>
  <c r="A211" i="1" l="1"/>
  <c r="J211" i="1" s="1"/>
  <c r="A223" i="1"/>
  <c r="A218" i="1"/>
  <c r="J218" i="1" s="1"/>
  <c r="A253" i="1"/>
  <c r="J223" i="1"/>
  <c r="A280" i="1"/>
  <c r="A281" i="1" s="1"/>
  <c r="A241" i="1"/>
  <c r="J253" i="1"/>
  <c r="A234" i="1"/>
  <c r="C228" i="1"/>
  <c r="C224" i="1"/>
  <c r="C21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C190" i="1"/>
  <c r="C192" i="1"/>
  <c r="C195" i="1"/>
  <c r="C196" i="1"/>
  <c r="C197" i="1" s="1"/>
  <c r="C198" i="1" s="1"/>
  <c r="C199" i="1"/>
  <c r="C204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E177" i="1"/>
  <c r="F177" i="1"/>
  <c r="E178" i="1"/>
  <c r="E179" i="1" s="1"/>
  <c r="E180" i="1" s="1"/>
  <c r="E181" i="1" s="1"/>
  <c r="E182" i="1" s="1"/>
  <c r="E183" i="1" s="1"/>
  <c r="F178" i="1"/>
  <c r="F179" i="1"/>
  <c r="F180" i="1"/>
  <c r="F181" i="1"/>
  <c r="F182" i="1"/>
  <c r="F183" i="1"/>
  <c r="E184" i="1"/>
  <c r="E185" i="1" s="1"/>
  <c r="E186" i="1" s="1"/>
  <c r="F184" i="1"/>
  <c r="F185" i="1"/>
  <c r="F186" i="1"/>
  <c r="E187" i="1"/>
  <c r="E188" i="1" s="1"/>
  <c r="E189" i="1" s="1"/>
  <c r="F187" i="1"/>
  <c r="F188" i="1"/>
  <c r="F189" i="1"/>
  <c r="C177" i="1"/>
  <c r="C178" i="1" s="1"/>
  <c r="C184" i="1"/>
  <c r="C187" i="1"/>
  <c r="C188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71" i="1"/>
  <c r="L172" i="1"/>
  <c r="L173" i="1"/>
  <c r="L174" i="1"/>
  <c r="L175" i="1"/>
  <c r="L176" i="1"/>
  <c r="H171" i="1"/>
  <c r="H172" i="1"/>
  <c r="H173" i="1"/>
  <c r="H174" i="1"/>
  <c r="H175" i="1"/>
  <c r="H176" i="1"/>
  <c r="E171" i="1"/>
  <c r="E172" i="1" s="1"/>
  <c r="F171" i="1"/>
  <c r="F172" i="1"/>
  <c r="E173" i="1"/>
  <c r="F173" i="1"/>
  <c r="E174" i="1"/>
  <c r="F174" i="1"/>
  <c r="E175" i="1"/>
  <c r="F175" i="1"/>
  <c r="E176" i="1"/>
  <c r="F176" i="1"/>
  <c r="C171" i="1"/>
  <c r="C173" i="1"/>
  <c r="C174" i="1" s="1"/>
  <c r="C175" i="1"/>
  <c r="A10" i="1"/>
  <c r="J10" i="1" s="1"/>
  <c r="A11" i="1"/>
  <c r="J11" i="1" s="1"/>
  <c r="A12" i="1"/>
  <c r="J12" i="1" s="1"/>
  <c r="A13" i="1"/>
  <c r="J13" i="1" s="1"/>
  <c r="A14" i="1"/>
  <c r="J14" i="1" s="1"/>
  <c r="A15" i="1"/>
  <c r="J15" i="1" s="1"/>
  <c r="A16" i="1"/>
  <c r="J16" i="1" s="1"/>
  <c r="A17" i="1"/>
  <c r="J17" i="1" s="1"/>
  <c r="A18" i="1"/>
  <c r="J18" i="1" s="1"/>
  <c r="A19" i="1"/>
  <c r="J19" i="1" s="1"/>
  <c r="A219" i="1" l="1"/>
  <c r="J219" i="1" s="1"/>
  <c r="A212" i="1"/>
  <c r="M218" i="1"/>
  <c r="M280" i="1"/>
  <c r="J281" i="1"/>
  <c r="J280" i="1"/>
  <c r="A235" i="1"/>
  <c r="A236" i="1" s="1"/>
  <c r="J234" i="1"/>
  <c r="A282" i="1"/>
  <c r="J241" i="1"/>
  <c r="A288" i="1"/>
  <c r="A283" i="1"/>
  <c r="A276" i="1"/>
  <c r="A262" i="1"/>
  <c r="A260" i="1"/>
  <c r="A254" i="1"/>
  <c r="A249" i="1"/>
  <c r="A251" i="1"/>
  <c r="A247" i="1"/>
  <c r="A242" i="1"/>
  <c r="C229" i="1"/>
  <c r="A220" i="1"/>
  <c r="A224" i="1"/>
  <c r="C225" i="1"/>
  <c r="A175" i="1"/>
  <c r="C189" i="1"/>
  <c r="A190" i="1" s="1"/>
  <c r="J190" i="1" s="1"/>
  <c r="C185" i="1"/>
  <c r="C186" i="1" s="1"/>
  <c r="A187" i="1" s="1"/>
  <c r="C179" i="1"/>
  <c r="C180" i="1" s="1"/>
  <c r="C181" i="1" s="1"/>
  <c r="C182" i="1" s="1"/>
  <c r="C183" i="1" s="1"/>
  <c r="A184" i="1" s="1"/>
  <c r="A199" i="1"/>
  <c r="C205" i="1"/>
  <c r="C193" i="1"/>
  <c r="C200" i="1"/>
  <c r="C191" i="1"/>
  <c r="C176" i="1"/>
  <c r="C172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07" i="1"/>
  <c r="A176" i="1" l="1"/>
  <c r="A191" i="1"/>
  <c r="A177" i="1"/>
  <c r="A213" i="1"/>
  <c r="J212" i="1"/>
  <c r="M211" i="1"/>
  <c r="A221" i="1"/>
  <c r="M219" i="1"/>
  <c r="J220" i="1"/>
  <c r="M223" i="1"/>
  <c r="J224" i="1"/>
  <c r="M235" i="1"/>
  <c r="J236" i="1"/>
  <c r="M241" i="1"/>
  <c r="J242" i="1"/>
  <c r="A252" i="1"/>
  <c r="J251" i="1"/>
  <c r="J249" i="1"/>
  <c r="M253" i="1"/>
  <c r="J254" i="1"/>
  <c r="A277" i="1"/>
  <c r="J276" i="1"/>
  <c r="A289" i="1"/>
  <c r="J288" i="1"/>
  <c r="M281" i="1"/>
  <c r="J282" i="1"/>
  <c r="M234" i="1"/>
  <c r="J235" i="1"/>
  <c r="J247" i="1"/>
  <c r="A250" i="1"/>
  <c r="M250" i="1" s="1"/>
  <c r="A261" i="1"/>
  <c r="M261" i="1" s="1"/>
  <c r="J260" i="1"/>
  <c r="A263" i="1"/>
  <c r="J262" i="1"/>
  <c r="A284" i="1"/>
  <c r="M282" i="1"/>
  <c r="J283" i="1"/>
  <c r="A248" i="1"/>
  <c r="A285" i="1"/>
  <c r="A286" i="1"/>
  <c r="A274" i="1"/>
  <c r="A255" i="1"/>
  <c r="A243" i="1"/>
  <c r="A244" i="1"/>
  <c r="A237" i="1"/>
  <c r="A225" i="1"/>
  <c r="C226" i="1"/>
  <c r="C230" i="1"/>
  <c r="J187" i="1"/>
  <c r="A188" i="1"/>
  <c r="A189" i="1" s="1"/>
  <c r="J184" i="1"/>
  <c r="A185" i="1"/>
  <c r="A173" i="1"/>
  <c r="M190" i="1"/>
  <c r="J191" i="1"/>
  <c r="M176" i="1"/>
  <c r="J177" i="1"/>
  <c r="A178" i="1"/>
  <c r="J176" i="1"/>
  <c r="M175" i="1"/>
  <c r="J199" i="1"/>
  <c r="J175" i="1"/>
  <c r="C194" i="1"/>
  <c r="A200" i="1"/>
  <c r="C201" i="1"/>
  <c r="C206" i="1"/>
  <c r="A192" i="1"/>
  <c r="A186" i="1"/>
  <c r="J186" i="1" s="1"/>
  <c r="E109" i="1"/>
  <c r="E110" i="1" s="1"/>
  <c r="E111" i="1" s="1"/>
  <c r="E112" i="1" s="1"/>
  <c r="E113" i="1" s="1"/>
  <c r="E114" i="1" s="1"/>
  <c r="E115" i="1" s="1"/>
  <c r="E116" i="1"/>
  <c r="E117" i="1" s="1"/>
  <c r="E118" i="1" s="1"/>
  <c r="E119" i="1"/>
  <c r="E120" i="1" s="1"/>
  <c r="E121" i="1" s="1"/>
  <c r="E122" i="1"/>
  <c r="E123" i="1" s="1"/>
  <c r="E124" i="1"/>
  <c r="E125" i="1" s="1"/>
  <c r="E126" i="1" s="1"/>
  <c r="E127" i="1"/>
  <c r="E128" i="1" s="1"/>
  <c r="E129" i="1" s="1"/>
  <c r="E130" i="1" s="1"/>
  <c r="E131" i="1" s="1"/>
  <c r="E132" i="1" s="1"/>
  <c r="E133" i="1" s="1"/>
  <c r="E134" i="1" s="1"/>
  <c r="E135" i="1"/>
  <c r="E136" i="1" s="1"/>
  <c r="E137" i="1"/>
  <c r="E138" i="1" s="1"/>
  <c r="E139" i="1" s="1"/>
  <c r="E140" i="1" s="1"/>
  <c r="E141" i="1" s="1"/>
  <c r="E142" i="1"/>
  <c r="E143" i="1"/>
  <c r="E144" i="1" s="1"/>
  <c r="E145" i="1" s="1"/>
  <c r="E146" i="1" s="1"/>
  <c r="E147" i="1" s="1"/>
  <c r="E148" i="1"/>
  <c r="E149" i="1"/>
  <c r="E150" i="1"/>
  <c r="E151" i="1" s="1"/>
  <c r="E152" i="1" s="1"/>
  <c r="E153" i="1"/>
  <c r="E154" i="1" s="1"/>
  <c r="E155" i="1"/>
  <c r="E156" i="1" s="1"/>
  <c r="E157" i="1" s="1"/>
  <c r="E158" i="1"/>
  <c r="E159" i="1" s="1"/>
  <c r="E160" i="1" s="1"/>
  <c r="E161" i="1" s="1"/>
  <c r="E162" i="1" s="1"/>
  <c r="E163" i="1"/>
  <c r="E164" i="1"/>
  <c r="E165" i="1"/>
  <c r="E166" i="1"/>
  <c r="E167" i="1" s="1"/>
  <c r="E168" i="1"/>
  <c r="E169" i="1" s="1"/>
  <c r="E170" i="1" s="1"/>
  <c r="E107" i="1"/>
  <c r="E108" i="1" s="1"/>
  <c r="C109" i="1"/>
  <c r="C110" i="1"/>
  <c r="C111" i="1" s="1"/>
  <c r="C112" i="1" s="1"/>
  <c r="C113" i="1" s="1"/>
  <c r="C114" i="1" s="1"/>
  <c r="C115" i="1" s="1"/>
  <c r="C116" i="1"/>
  <c r="C117" i="1"/>
  <c r="C118" i="1" s="1"/>
  <c r="C119" i="1"/>
  <c r="C120" i="1"/>
  <c r="C121" i="1" s="1"/>
  <c r="C122" i="1"/>
  <c r="C123" i="1" s="1"/>
  <c r="C124" i="1"/>
  <c r="C125" i="1" s="1"/>
  <c r="C126" i="1" s="1"/>
  <c r="C127" i="1"/>
  <c r="C128" i="1" s="1"/>
  <c r="C129" i="1" s="1"/>
  <c r="C130" i="1" s="1"/>
  <c r="C131" i="1" s="1"/>
  <c r="C132" i="1" s="1"/>
  <c r="C133" i="1" s="1"/>
  <c r="C134" i="1" s="1"/>
  <c r="C135" i="1"/>
  <c r="C136" i="1" s="1"/>
  <c r="C137" i="1"/>
  <c r="C138" i="1" s="1"/>
  <c r="C139" i="1" s="1"/>
  <c r="C140" i="1" s="1"/>
  <c r="C141" i="1" s="1"/>
  <c r="C142" i="1"/>
  <c r="C143" i="1" s="1"/>
  <c r="C144" i="1" s="1"/>
  <c r="C145" i="1" s="1"/>
  <c r="C146" i="1" s="1"/>
  <c r="C147" i="1" s="1"/>
  <c r="C148" i="1"/>
  <c r="C149" i="1" s="1"/>
  <c r="C150" i="1"/>
  <c r="C151" i="1" s="1"/>
  <c r="C152" i="1" s="1"/>
  <c r="C153" i="1"/>
  <c r="C154" i="1" s="1"/>
  <c r="C155" i="1"/>
  <c r="C156" i="1" s="1"/>
  <c r="C157" i="1" s="1"/>
  <c r="C158" i="1"/>
  <c r="C159" i="1" s="1"/>
  <c r="C160" i="1" s="1"/>
  <c r="C161" i="1" s="1"/>
  <c r="C162" i="1" s="1"/>
  <c r="C163" i="1"/>
  <c r="C164" i="1" s="1"/>
  <c r="C165" i="1"/>
  <c r="C166" i="1" s="1"/>
  <c r="C167" i="1" s="1"/>
  <c r="C168" i="1"/>
  <c r="C169" i="1" s="1"/>
  <c r="C170" i="1" s="1"/>
  <c r="C107" i="1"/>
  <c r="C108" i="1" s="1"/>
  <c r="L106" i="1"/>
  <c r="L100" i="1"/>
  <c r="L101" i="1"/>
  <c r="L102" i="1"/>
  <c r="L103" i="1"/>
  <c r="L104" i="1"/>
  <c r="L105" i="1"/>
  <c r="H101" i="1"/>
  <c r="H102" i="1"/>
  <c r="H103" i="1"/>
  <c r="H104" i="1"/>
  <c r="H105" i="1"/>
  <c r="H106" i="1"/>
  <c r="C101" i="1"/>
  <c r="C102" i="1" s="1"/>
  <c r="C103" i="1" s="1"/>
  <c r="C104" i="1" s="1"/>
  <c r="C105" i="1" s="1"/>
  <c r="C106" i="1" s="1"/>
  <c r="F101" i="1"/>
  <c r="F102" i="1"/>
  <c r="F103" i="1"/>
  <c r="F104" i="1"/>
  <c r="F105" i="1"/>
  <c r="F106" i="1"/>
  <c r="E101" i="1"/>
  <c r="E102" i="1" s="1"/>
  <c r="E103" i="1" s="1"/>
  <c r="E104" i="1" s="1"/>
  <c r="E105" i="1" s="1"/>
  <c r="E106" i="1" s="1"/>
  <c r="A107" i="1" s="1"/>
  <c r="A127" i="1" l="1"/>
  <c r="A155" i="1"/>
  <c r="M212" i="1"/>
  <c r="A214" i="1"/>
  <c r="J213" i="1"/>
  <c r="J189" i="1"/>
  <c r="M188" i="1"/>
  <c r="M224" i="1"/>
  <c r="J225" i="1"/>
  <c r="A222" i="1"/>
  <c r="M220" i="1"/>
  <c r="J221" i="1"/>
  <c r="A275" i="1"/>
  <c r="J274" i="1"/>
  <c r="M247" i="1"/>
  <c r="J248" i="1"/>
  <c r="A278" i="1"/>
  <c r="M276" i="1"/>
  <c r="J277" i="1"/>
  <c r="M248" i="1"/>
  <c r="A245" i="1"/>
  <c r="M243" i="1"/>
  <c r="J244" i="1"/>
  <c r="A287" i="1"/>
  <c r="M285" i="1"/>
  <c r="J286" i="1"/>
  <c r="M262" i="1"/>
  <c r="J263" i="1"/>
  <c r="M249" i="1"/>
  <c r="J250" i="1"/>
  <c r="A238" i="1"/>
  <c r="M236" i="1"/>
  <c r="J237" i="1"/>
  <c r="M242" i="1"/>
  <c r="J243" i="1"/>
  <c r="M254" i="1"/>
  <c r="J255" i="1"/>
  <c r="A264" i="1"/>
  <c r="A265" i="1" s="1"/>
  <c r="M284" i="1"/>
  <c r="J285" i="1"/>
  <c r="M283" i="1"/>
  <c r="J284" i="1"/>
  <c r="M260" i="1"/>
  <c r="J261" i="1"/>
  <c r="M288" i="1"/>
  <c r="M289" i="1"/>
  <c r="J289" i="1"/>
  <c r="M251" i="1"/>
  <c r="J252" i="1"/>
  <c r="M252" i="1"/>
  <c r="A256" i="1"/>
  <c r="C231" i="1"/>
  <c r="A232" i="1" s="1"/>
  <c r="A226" i="1"/>
  <c r="A227" i="1"/>
  <c r="A128" i="1"/>
  <c r="J127" i="1"/>
  <c r="A122" i="1"/>
  <c r="J107" i="1"/>
  <c r="A109" i="1"/>
  <c r="A148" i="1"/>
  <c r="A119" i="1"/>
  <c r="A116" i="1"/>
  <c r="A165" i="1"/>
  <c r="A137" i="1"/>
  <c r="A171" i="1"/>
  <c r="M189" i="1"/>
  <c r="J200" i="1"/>
  <c r="M199" i="1"/>
  <c r="M177" i="1"/>
  <c r="J178" i="1"/>
  <c r="A179" i="1"/>
  <c r="M184" i="1"/>
  <c r="J185" i="1"/>
  <c r="M187" i="1"/>
  <c r="J188" i="1"/>
  <c r="A193" i="1"/>
  <c r="J192" i="1"/>
  <c r="M191" i="1"/>
  <c r="A174" i="1"/>
  <c r="J173" i="1"/>
  <c r="A201" i="1"/>
  <c r="C202" i="1"/>
  <c r="C207" i="1"/>
  <c r="A208" i="1" s="1"/>
  <c r="A195" i="1"/>
  <c r="M185" i="1"/>
  <c r="M186" i="1"/>
  <c r="A156" i="1"/>
  <c r="J155" i="1"/>
  <c r="A163" i="1"/>
  <c r="A166" i="1"/>
  <c r="J165" i="1"/>
  <c r="A158" i="1"/>
  <c r="A150" i="1"/>
  <c r="A108" i="1"/>
  <c r="E63" i="1"/>
  <c r="E64" i="1" s="1"/>
  <c r="E65" i="1" s="1"/>
  <c r="L61" i="1"/>
  <c r="L62" i="1"/>
  <c r="H62" i="1"/>
  <c r="F62" i="1"/>
  <c r="E50" i="1"/>
  <c r="E51" i="1" l="1"/>
  <c r="A209" i="1"/>
  <c r="J208" i="1"/>
  <c r="A233" i="1"/>
  <c r="J232" i="1"/>
  <c r="M213" i="1"/>
  <c r="A215" i="1"/>
  <c r="J214" i="1"/>
  <c r="A228" i="1"/>
  <c r="M226" i="1"/>
  <c r="J227" i="1"/>
  <c r="M225" i="1"/>
  <c r="J226" i="1"/>
  <c r="M221" i="1"/>
  <c r="J222" i="1"/>
  <c r="M222" i="1"/>
  <c r="M264" i="1"/>
  <c r="J265" i="1"/>
  <c r="A239" i="1"/>
  <c r="M237" i="1"/>
  <c r="J238" i="1"/>
  <c r="A246" i="1"/>
  <c r="M244" i="1"/>
  <c r="J245" i="1"/>
  <c r="A279" i="1"/>
  <c r="M277" i="1"/>
  <c r="J278" i="1"/>
  <c r="M255" i="1"/>
  <c r="J256" i="1"/>
  <c r="A257" i="1"/>
  <c r="A258" i="1"/>
  <c r="M263" i="1"/>
  <c r="J264" i="1"/>
  <c r="M286" i="1"/>
  <c r="J287" i="1"/>
  <c r="M287" i="1"/>
  <c r="M274" i="1"/>
  <c r="J275" i="1"/>
  <c r="M275" i="1"/>
  <c r="A266" i="1"/>
  <c r="M192" i="1"/>
  <c r="J193" i="1"/>
  <c r="A138" i="1"/>
  <c r="J137" i="1"/>
  <c r="A117" i="1"/>
  <c r="J116" i="1"/>
  <c r="A149" i="1"/>
  <c r="J148" i="1"/>
  <c r="A123" i="1"/>
  <c r="J122" i="1"/>
  <c r="J108" i="1"/>
  <c r="M107" i="1"/>
  <c r="A196" i="1"/>
  <c r="J195" i="1"/>
  <c r="M200" i="1"/>
  <c r="J201" i="1"/>
  <c r="A194" i="1"/>
  <c r="J174" i="1"/>
  <c r="M173" i="1"/>
  <c r="M174" i="1"/>
  <c r="M178" i="1"/>
  <c r="J179" i="1"/>
  <c r="A180" i="1"/>
  <c r="J171" i="1"/>
  <c r="A172" i="1"/>
  <c r="A120" i="1"/>
  <c r="J119" i="1"/>
  <c r="A110" i="1"/>
  <c r="M108" i="1"/>
  <c r="J109" i="1"/>
  <c r="A129" i="1"/>
  <c r="J128" i="1"/>
  <c r="M127" i="1"/>
  <c r="A202" i="1"/>
  <c r="C203" i="1"/>
  <c r="A151" i="1"/>
  <c r="M149" i="1"/>
  <c r="J150" i="1"/>
  <c r="A167" i="1"/>
  <c r="M165" i="1"/>
  <c r="J166" i="1"/>
  <c r="A157" i="1"/>
  <c r="M157" i="1" s="1"/>
  <c r="M155" i="1"/>
  <c r="J156" i="1"/>
  <c r="A159" i="1"/>
  <c r="J158" i="1"/>
  <c r="A164" i="1"/>
  <c r="J163" i="1"/>
  <c r="A5" i="1"/>
  <c r="J5" i="1" s="1"/>
  <c r="A6" i="1"/>
  <c r="J6" i="1" s="1"/>
  <c r="A7" i="1"/>
  <c r="J7" i="1" s="1"/>
  <c r="A8" i="1"/>
  <c r="J8" i="1" s="1"/>
  <c r="A9" i="1"/>
  <c r="J9" i="1" s="1"/>
  <c r="M214" i="1" l="1"/>
  <c r="A216" i="1"/>
  <c r="J215" i="1"/>
  <c r="J233" i="1"/>
  <c r="M232" i="1"/>
  <c r="M233" i="1"/>
  <c r="M208" i="1"/>
  <c r="A210" i="1"/>
  <c r="J209" i="1"/>
  <c r="A229" i="1"/>
  <c r="M227" i="1"/>
  <c r="J228" i="1"/>
  <c r="M256" i="1"/>
  <c r="J257" i="1"/>
  <c r="M265" i="1"/>
  <c r="J266" i="1"/>
  <c r="M245" i="1"/>
  <c r="J246" i="1"/>
  <c r="M246" i="1"/>
  <c r="M257" i="1"/>
  <c r="J258" i="1"/>
  <c r="A259" i="1"/>
  <c r="M278" i="1"/>
  <c r="J279" i="1"/>
  <c r="M279" i="1"/>
  <c r="A240" i="1"/>
  <c r="M238" i="1"/>
  <c r="J239" i="1"/>
  <c r="A267" i="1"/>
  <c r="J202" i="1"/>
  <c r="M201" i="1"/>
  <c r="J172" i="1"/>
  <c r="M171" i="1"/>
  <c r="M172" i="1"/>
  <c r="J194" i="1"/>
  <c r="M193" i="1"/>
  <c r="A118" i="1"/>
  <c r="M116" i="1"/>
  <c r="J117" i="1"/>
  <c r="A111" i="1"/>
  <c r="J110" i="1"/>
  <c r="M109" i="1"/>
  <c r="J180" i="1"/>
  <c r="M179" i="1"/>
  <c r="A181" i="1"/>
  <c r="M194" i="1"/>
  <c r="A124" i="1"/>
  <c r="M122" i="1"/>
  <c r="J123" i="1"/>
  <c r="A130" i="1"/>
  <c r="M128" i="1"/>
  <c r="J129" i="1"/>
  <c r="A121" i="1"/>
  <c r="J120" i="1"/>
  <c r="M119" i="1"/>
  <c r="A197" i="1"/>
  <c r="J196" i="1"/>
  <c r="M195" i="1"/>
  <c r="J149" i="1"/>
  <c r="M148" i="1"/>
  <c r="A139" i="1"/>
  <c r="J138" i="1"/>
  <c r="M137" i="1"/>
  <c r="A203" i="1"/>
  <c r="A204" i="1"/>
  <c r="M163" i="1"/>
  <c r="J164" i="1"/>
  <c r="M164" i="1"/>
  <c r="M156" i="1"/>
  <c r="J157" i="1"/>
  <c r="A152" i="1"/>
  <c r="M150" i="1"/>
  <c r="J151" i="1"/>
  <c r="A160" i="1"/>
  <c r="M158" i="1"/>
  <c r="J159" i="1"/>
  <c r="A168" i="1"/>
  <c r="M166" i="1"/>
  <c r="J167" i="1"/>
  <c r="A4" i="1"/>
  <c r="J4" i="1" s="1"/>
  <c r="M209" i="1" l="1"/>
  <c r="J210" i="1"/>
  <c r="M210" i="1"/>
  <c r="A217" i="1"/>
  <c r="J216" i="1"/>
  <c r="M215" i="1"/>
  <c r="A230" i="1"/>
  <c r="M228" i="1"/>
  <c r="J229" i="1"/>
  <c r="M239" i="1"/>
  <c r="J240" i="1"/>
  <c r="M240" i="1"/>
  <c r="M258" i="1"/>
  <c r="J259" i="1"/>
  <c r="M259" i="1"/>
  <c r="M266" i="1"/>
  <c r="J267" i="1"/>
  <c r="A268" i="1"/>
  <c r="A140" i="1"/>
  <c r="M138" i="1"/>
  <c r="J139" i="1"/>
  <c r="M120" i="1"/>
  <c r="J121" i="1"/>
  <c r="M121" i="1"/>
  <c r="J118" i="1"/>
  <c r="M117" i="1"/>
  <c r="M118" i="1"/>
  <c r="A205" i="1"/>
  <c r="J204" i="1"/>
  <c r="M203" i="1"/>
  <c r="A125" i="1"/>
  <c r="J124" i="1"/>
  <c r="M123" i="1"/>
  <c r="J181" i="1"/>
  <c r="A182" i="1"/>
  <c r="M180" i="1"/>
  <c r="M202" i="1"/>
  <c r="J203" i="1"/>
  <c r="A198" i="1"/>
  <c r="M196" i="1"/>
  <c r="J197" i="1"/>
  <c r="A131" i="1"/>
  <c r="J130" i="1"/>
  <c r="M129" i="1"/>
  <c r="A112" i="1"/>
  <c r="M110" i="1"/>
  <c r="J111" i="1"/>
  <c r="A161" i="1"/>
  <c r="M159" i="1"/>
  <c r="J160" i="1"/>
  <c r="A169" i="1"/>
  <c r="M167" i="1"/>
  <c r="J168" i="1"/>
  <c r="A153" i="1"/>
  <c r="M151" i="1"/>
  <c r="J152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32" i="1"/>
  <c r="L33" i="1"/>
  <c r="F32" i="1"/>
  <c r="F33" i="1"/>
  <c r="F34" i="1"/>
  <c r="F35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1" i="1"/>
  <c r="M217" i="1" l="1"/>
  <c r="M216" i="1"/>
  <c r="J217" i="1"/>
  <c r="M229" i="1"/>
  <c r="J230" i="1"/>
  <c r="A231" i="1"/>
  <c r="A269" i="1"/>
  <c r="A270" i="1"/>
  <c r="M267" i="1"/>
  <c r="J268" i="1"/>
  <c r="A132" i="1"/>
  <c r="M130" i="1"/>
  <c r="J131" i="1"/>
  <c r="A206" i="1"/>
  <c r="M204" i="1"/>
  <c r="J205" i="1"/>
  <c r="A113" i="1"/>
  <c r="J112" i="1"/>
  <c r="M111" i="1"/>
  <c r="J198" i="1"/>
  <c r="M197" i="1"/>
  <c r="M198" i="1"/>
  <c r="J182" i="1"/>
  <c r="M181" i="1"/>
  <c r="A183" i="1"/>
  <c r="A126" i="1"/>
  <c r="M124" i="1"/>
  <c r="J125" i="1"/>
  <c r="A141" i="1"/>
  <c r="J140" i="1"/>
  <c r="M139" i="1"/>
  <c r="A154" i="1"/>
  <c r="M152" i="1"/>
  <c r="J153" i="1"/>
  <c r="A162" i="1"/>
  <c r="M160" i="1"/>
  <c r="J161" i="1"/>
  <c r="A170" i="1"/>
  <c r="M168" i="1"/>
  <c r="J169" i="1"/>
  <c r="E39" i="1"/>
  <c r="E44" i="1"/>
  <c r="E45" i="1" s="1"/>
  <c r="E46" i="1" s="1"/>
  <c r="E47" i="1" s="1"/>
  <c r="E48" i="1"/>
  <c r="E49" i="1" s="1"/>
  <c r="E52" i="1"/>
  <c r="E53" i="1" s="1"/>
  <c r="E54" i="1" s="1"/>
  <c r="E55" i="1" s="1"/>
  <c r="E56" i="1" s="1"/>
  <c r="E57" i="1"/>
  <c r="E58" i="1" s="1"/>
  <c r="E59" i="1" s="1"/>
  <c r="E60" i="1"/>
  <c r="E66" i="1"/>
  <c r="E67" i="1" s="1"/>
  <c r="E68" i="1" s="1"/>
  <c r="E69" i="1" s="1"/>
  <c r="E70" i="1"/>
  <c r="E72" i="1"/>
  <c r="E73" i="1" s="1"/>
  <c r="E74" i="1" s="1"/>
  <c r="E75" i="1"/>
  <c r="E76" i="1" s="1"/>
  <c r="E77" i="1"/>
  <c r="E78" i="1" s="1"/>
  <c r="E79" i="1" s="1"/>
  <c r="E80" i="1" s="1"/>
  <c r="E81" i="1" s="1"/>
  <c r="E82" i="1"/>
  <c r="E83" i="1" s="1"/>
  <c r="E84" i="1" s="1"/>
  <c r="E85" i="1" s="1"/>
  <c r="E86" i="1"/>
  <c r="E87" i="1" s="1"/>
  <c r="E88" i="1" s="1"/>
  <c r="E89" i="1" s="1"/>
  <c r="E90" i="1" s="1"/>
  <c r="E91" i="1"/>
  <c r="E92" i="1" s="1"/>
  <c r="E93" i="1" s="1"/>
  <c r="E94" i="1"/>
  <c r="E99" i="1"/>
  <c r="E100" i="1" s="1"/>
  <c r="E31" i="1"/>
  <c r="E32" i="1" s="1"/>
  <c r="C39" i="1"/>
  <c r="C40" i="1" s="1"/>
  <c r="C41" i="1" s="1"/>
  <c r="C42" i="1" s="1"/>
  <c r="C43" i="1" s="1"/>
  <c r="C44" i="1"/>
  <c r="C45" i="1" s="1"/>
  <c r="C46" i="1" s="1"/>
  <c r="C47" i="1" s="1"/>
  <c r="C48" i="1"/>
  <c r="C49" i="1" s="1"/>
  <c r="C50" i="1"/>
  <c r="C51" i="1" s="1"/>
  <c r="C52" i="1"/>
  <c r="C53" i="1" s="1"/>
  <c r="C54" i="1" s="1"/>
  <c r="C55" i="1" s="1"/>
  <c r="C56" i="1" s="1"/>
  <c r="C57" i="1"/>
  <c r="C58" i="1" s="1"/>
  <c r="C59" i="1" s="1"/>
  <c r="C60" i="1"/>
  <c r="C61" i="1" s="1"/>
  <c r="C62" i="1" s="1"/>
  <c r="C63" i="1"/>
  <c r="C64" i="1" s="1"/>
  <c r="C65" i="1" s="1"/>
  <c r="C66" i="1"/>
  <c r="C67" i="1" s="1"/>
  <c r="C68" i="1" s="1"/>
  <c r="C69" i="1" s="1"/>
  <c r="C70" i="1"/>
  <c r="C71" i="1" s="1"/>
  <c r="C72" i="1"/>
  <c r="C73" i="1" s="1"/>
  <c r="C74" i="1" s="1"/>
  <c r="C75" i="1"/>
  <c r="C76" i="1" s="1"/>
  <c r="C77" i="1"/>
  <c r="C78" i="1" s="1"/>
  <c r="C79" i="1" s="1"/>
  <c r="C80" i="1" s="1"/>
  <c r="C81" i="1" s="1"/>
  <c r="C82" i="1"/>
  <c r="C83" i="1" s="1"/>
  <c r="C84" i="1" s="1"/>
  <c r="C85" i="1" s="1"/>
  <c r="C86" i="1"/>
  <c r="C87" i="1" s="1"/>
  <c r="C88" i="1" s="1"/>
  <c r="C89" i="1" s="1"/>
  <c r="C90" i="1" s="1"/>
  <c r="C91" i="1"/>
  <c r="C92" i="1" s="1"/>
  <c r="C93" i="1" s="1"/>
  <c r="C94" i="1"/>
  <c r="C95" i="1" s="1"/>
  <c r="C96" i="1" s="1"/>
  <c r="C97" i="1" s="1"/>
  <c r="C98" i="1" s="1"/>
  <c r="C99" i="1"/>
  <c r="C100" i="1" s="1"/>
  <c r="C32" i="1"/>
  <c r="C33" i="1" s="1"/>
  <c r="C34" i="1" s="1"/>
  <c r="C35" i="1" s="1"/>
  <c r="H33" i="1"/>
  <c r="H34" i="1"/>
  <c r="H3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2" i="1"/>
  <c r="H31" i="1"/>
  <c r="A50" i="1" l="1"/>
  <c r="M230" i="1"/>
  <c r="J231" i="1"/>
  <c r="M231" i="1"/>
  <c r="M269" i="1"/>
  <c r="J270" i="1"/>
  <c r="A271" i="1"/>
  <c r="M268" i="1"/>
  <c r="J269" i="1"/>
  <c r="A101" i="1"/>
  <c r="A102" i="1" s="1"/>
  <c r="J126" i="1"/>
  <c r="M125" i="1"/>
  <c r="M126" i="1"/>
  <c r="A207" i="1"/>
  <c r="J206" i="1"/>
  <c r="M205" i="1"/>
  <c r="A142" i="1"/>
  <c r="M140" i="1"/>
  <c r="J141" i="1"/>
  <c r="J183" i="1"/>
  <c r="M183" i="1"/>
  <c r="M182" i="1"/>
  <c r="A114" i="1"/>
  <c r="M112" i="1"/>
  <c r="J113" i="1"/>
  <c r="A133" i="1"/>
  <c r="J132" i="1"/>
  <c r="M131" i="1"/>
  <c r="M169" i="1"/>
  <c r="M170" i="1"/>
  <c r="J170" i="1"/>
  <c r="M153" i="1"/>
  <c r="J154" i="1"/>
  <c r="M154" i="1"/>
  <c r="M161" i="1"/>
  <c r="J162" i="1"/>
  <c r="M162" i="1"/>
  <c r="J101" i="1"/>
  <c r="E71" i="1"/>
  <c r="A94" i="1"/>
  <c r="A60" i="1"/>
  <c r="J60" i="1" s="1"/>
  <c r="A91" i="1"/>
  <c r="A82" i="1"/>
  <c r="A77" i="1"/>
  <c r="A75" i="1"/>
  <c r="A52" i="1"/>
  <c r="A48" i="1"/>
  <c r="A86" i="1"/>
  <c r="A72" i="1"/>
  <c r="E33" i="1"/>
  <c r="M31" i="1"/>
  <c r="E95" i="1"/>
  <c r="E96" i="1" s="1"/>
  <c r="E97" i="1" s="1"/>
  <c r="E98" i="1" s="1"/>
  <c r="A66" i="1"/>
  <c r="E61" i="1"/>
  <c r="E62" i="1" s="1"/>
  <c r="E40" i="1"/>
  <c r="E41" i="1" s="1"/>
  <c r="E42" i="1" s="1"/>
  <c r="E43" i="1" s="1"/>
  <c r="A44" i="1" s="1"/>
  <c r="J31" i="1"/>
  <c r="M270" i="1" l="1"/>
  <c r="J271" i="1"/>
  <c r="A272" i="1"/>
  <c r="M206" i="1"/>
  <c r="M207" i="1"/>
  <c r="J207" i="1"/>
  <c r="A115" i="1"/>
  <c r="J114" i="1"/>
  <c r="M113" i="1"/>
  <c r="A143" i="1"/>
  <c r="J142" i="1"/>
  <c r="M141" i="1"/>
  <c r="A134" i="1"/>
  <c r="M132" i="1"/>
  <c r="J133" i="1"/>
  <c r="M101" i="1"/>
  <c r="A103" i="1"/>
  <c r="J102" i="1"/>
  <c r="A61" i="1"/>
  <c r="M60" i="1" s="1"/>
  <c r="A78" i="1"/>
  <c r="M77" i="1" s="1"/>
  <c r="J94" i="1"/>
  <c r="A45" i="1"/>
  <c r="M44" i="1" s="1"/>
  <c r="J44" i="1"/>
  <c r="J66" i="1"/>
  <c r="A67" i="1"/>
  <c r="M66" i="1" s="1"/>
  <c r="A51" i="1"/>
  <c r="M50" i="1" s="1"/>
  <c r="J50" i="1"/>
  <c r="A87" i="1"/>
  <c r="M86" i="1" s="1"/>
  <c r="J86" i="1"/>
  <c r="A49" i="1"/>
  <c r="M48" i="1" s="1"/>
  <c r="J48" i="1"/>
  <c r="J91" i="1"/>
  <c r="J32" i="1"/>
  <c r="A92" i="1"/>
  <c r="M91" i="1" s="1"/>
  <c r="A53" i="1"/>
  <c r="M52" i="1" s="1"/>
  <c r="J52" i="1"/>
  <c r="J75" i="1"/>
  <c r="A83" i="1"/>
  <c r="M82" i="1" s="1"/>
  <c r="J82" i="1"/>
  <c r="A95" i="1"/>
  <c r="M94" i="1" s="1"/>
  <c r="A76" i="1"/>
  <c r="M75" i="1" s="1"/>
  <c r="A73" i="1"/>
  <c r="M72" i="1" s="1"/>
  <c r="J72" i="1"/>
  <c r="J77" i="1"/>
  <c r="A63" i="1"/>
  <c r="E34" i="1"/>
  <c r="A33" i="1"/>
  <c r="M32" i="1" s="1"/>
  <c r="A39" i="1" l="1"/>
  <c r="A40" i="1" s="1"/>
  <c r="A41" i="1" s="1"/>
  <c r="A42" i="1" s="1"/>
  <c r="A43" i="1" s="1"/>
  <c r="A36" i="1"/>
  <c r="M271" i="1"/>
  <c r="J272" i="1"/>
  <c r="A273" i="1"/>
  <c r="A135" i="1"/>
  <c r="J134" i="1"/>
  <c r="M133" i="1"/>
  <c r="M114" i="1"/>
  <c r="J115" i="1"/>
  <c r="M115" i="1"/>
  <c r="A144" i="1"/>
  <c r="M142" i="1"/>
  <c r="J143" i="1"/>
  <c r="A62" i="1"/>
  <c r="M61" i="1" s="1"/>
  <c r="J103" i="1"/>
  <c r="A104" i="1"/>
  <c r="M102" i="1"/>
  <c r="M62" i="1"/>
  <c r="J61" i="1"/>
  <c r="J78" i="1"/>
  <c r="A79" i="1"/>
  <c r="M78" i="1" s="1"/>
  <c r="M76" i="1"/>
  <c r="M51" i="1"/>
  <c r="M49" i="1"/>
  <c r="A64" i="1"/>
  <c r="M63" i="1" s="1"/>
  <c r="J63" i="1"/>
  <c r="A84" i="1"/>
  <c r="M83" i="1" s="1"/>
  <c r="J83" i="1"/>
  <c r="A88" i="1"/>
  <c r="M87" i="1" s="1"/>
  <c r="J87" i="1"/>
  <c r="J39" i="1"/>
  <c r="A74" i="1"/>
  <c r="J73" i="1"/>
  <c r="A96" i="1"/>
  <c r="M95" i="1" s="1"/>
  <c r="J95" i="1"/>
  <c r="A54" i="1"/>
  <c r="M53" i="1" s="1"/>
  <c r="J53" i="1"/>
  <c r="J49" i="1"/>
  <c r="J51" i="1"/>
  <c r="A68" i="1"/>
  <c r="M67" i="1" s="1"/>
  <c r="J67" i="1"/>
  <c r="J33" i="1"/>
  <c r="J76" i="1"/>
  <c r="A93" i="1"/>
  <c r="J92" i="1"/>
  <c r="A46" i="1"/>
  <c r="M45" i="1" s="1"/>
  <c r="J45" i="1"/>
  <c r="M39" i="1"/>
  <c r="A34" i="1"/>
  <c r="A35" i="1" s="1"/>
  <c r="J62" i="1" l="1"/>
  <c r="J36" i="1"/>
  <c r="A37" i="1"/>
  <c r="M272" i="1"/>
  <c r="J273" i="1"/>
  <c r="M273" i="1"/>
  <c r="A145" i="1"/>
  <c r="J144" i="1"/>
  <c r="M143" i="1"/>
  <c r="A136" i="1"/>
  <c r="M134" i="1"/>
  <c r="J135" i="1"/>
  <c r="A105" i="1"/>
  <c r="J104" i="1"/>
  <c r="M103" i="1"/>
  <c r="J79" i="1"/>
  <c r="A80" i="1"/>
  <c r="M79" i="1" s="1"/>
  <c r="M92" i="1"/>
  <c r="M93" i="1"/>
  <c r="M73" i="1"/>
  <c r="M74" i="1"/>
  <c r="A47" i="1"/>
  <c r="J46" i="1"/>
  <c r="J93" i="1"/>
  <c r="A97" i="1"/>
  <c r="M96" i="1" s="1"/>
  <c r="J96" i="1"/>
  <c r="A89" i="1"/>
  <c r="M88" i="1" s="1"/>
  <c r="J88" i="1"/>
  <c r="M40" i="1"/>
  <c r="J40" i="1"/>
  <c r="A81" i="1"/>
  <c r="A69" i="1"/>
  <c r="J68" i="1"/>
  <c r="A55" i="1"/>
  <c r="M54" i="1" s="1"/>
  <c r="J54" i="1"/>
  <c r="J74" i="1"/>
  <c r="A85" i="1"/>
  <c r="J84" i="1"/>
  <c r="J34" i="1"/>
  <c r="A65" i="1"/>
  <c r="J64" i="1"/>
  <c r="A38" i="1" l="1"/>
  <c r="J38" i="1" s="1"/>
  <c r="J37" i="1"/>
  <c r="J136" i="1"/>
  <c r="M135" i="1"/>
  <c r="M136" i="1"/>
  <c r="A146" i="1"/>
  <c r="M144" i="1"/>
  <c r="J145" i="1"/>
  <c r="A106" i="1"/>
  <c r="M106" i="1" s="1"/>
  <c r="M104" i="1"/>
  <c r="J105" i="1"/>
  <c r="M68" i="1"/>
  <c r="A70" i="1"/>
  <c r="J80" i="1"/>
  <c r="M64" i="1"/>
  <c r="M65" i="1"/>
  <c r="M80" i="1"/>
  <c r="M81" i="1"/>
  <c r="M84" i="1"/>
  <c r="M85" i="1"/>
  <c r="M46" i="1"/>
  <c r="M47" i="1"/>
  <c r="J65" i="1"/>
  <c r="J69" i="1"/>
  <c r="M41" i="1"/>
  <c r="J41" i="1"/>
  <c r="A98" i="1"/>
  <c r="M97" i="1" s="1"/>
  <c r="J97" i="1"/>
  <c r="J35" i="1"/>
  <c r="J85" i="1"/>
  <c r="A56" i="1"/>
  <c r="M55" i="1" s="1"/>
  <c r="J55" i="1"/>
  <c r="J81" i="1"/>
  <c r="A90" i="1"/>
  <c r="J89" i="1"/>
  <c r="J47" i="1"/>
  <c r="A71" i="1" l="1"/>
  <c r="M69" i="1"/>
  <c r="A147" i="1"/>
  <c r="J146" i="1"/>
  <c r="M145" i="1"/>
  <c r="J106" i="1"/>
  <c r="M105" i="1"/>
  <c r="M89" i="1"/>
  <c r="M90" i="1"/>
  <c r="J42" i="1"/>
  <c r="J90" i="1"/>
  <c r="A57" i="1"/>
  <c r="M56" i="1" s="1"/>
  <c r="J56" i="1"/>
  <c r="A99" i="1"/>
  <c r="M98" i="1" s="1"/>
  <c r="J98" i="1"/>
  <c r="M146" i="1" l="1"/>
  <c r="J147" i="1"/>
  <c r="M147" i="1"/>
  <c r="M42" i="1"/>
  <c r="M43" i="1"/>
  <c r="A100" i="1"/>
  <c r="M100" i="1" s="1"/>
  <c r="J99" i="1"/>
  <c r="J43" i="1"/>
  <c r="J70" i="1"/>
  <c r="A58" i="1"/>
  <c r="M57" i="1" s="1"/>
  <c r="J57" i="1"/>
  <c r="M70" i="1" l="1"/>
  <c r="M71" i="1"/>
  <c r="M99" i="1"/>
  <c r="J71" i="1"/>
  <c r="J100" i="1"/>
  <c r="A59" i="1"/>
  <c r="J58" i="1"/>
  <c r="M58" i="1" l="1"/>
  <c r="M59" i="1"/>
  <c r="J59" i="1"/>
</calcChain>
</file>

<file path=xl/comments1.xml><?xml version="1.0" encoding="utf-8"?>
<comments xmlns="http://schemas.openxmlformats.org/spreadsheetml/2006/main">
  <authors>
    <author>赵鹏</author>
    <author>李华德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1：每章开启前的全屏剧情
2：进入关卡内的剧情对话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读取resource_config</t>
        </r>
      </text>
    </comment>
    <comment ref="H1" authorId="1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language_config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1：左
2：右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1：左
2：右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读取language_config</t>
        </r>
      </text>
    </comment>
    <comment ref="O1" authorId="1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对应 resource_config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赵鹏:
</t>
        </r>
        <r>
          <rPr>
            <sz val="9"/>
            <color indexed="81"/>
            <rFont val="宋体"/>
            <family val="3"/>
            <charset val="134"/>
          </rPr>
          <t>0:接前一剧情
1;己方与敌方卡牌落定后
2:敌方最后一张卡牌死亡
特殊：
3:黄巾妖道士对话消失后关羽出现落定
4:关羽对话消失后张飞出现落定
5：无双技能能量满时
6：武将觉醒之前
7：触发关卡之前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-1：结束本轮剧情</t>
        </r>
      </text>
    </comment>
  </commentList>
</comments>
</file>

<file path=xl/comments2.xml><?xml version="1.0" encoding="utf-8"?>
<comments xmlns="http://schemas.openxmlformats.org/spreadsheetml/2006/main">
  <authors>
    <author>赵鹏</author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1：每章开启前的全屏剧情
2：进入关卡内的剧情对话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读取resource_config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1：左
2：右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1：左
2：右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读取language_config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赵鹏:
</t>
        </r>
        <r>
          <rPr>
            <sz val="9"/>
            <color indexed="81"/>
            <rFont val="宋体"/>
            <family val="3"/>
            <charset val="134"/>
          </rPr>
          <t>0:接前一剧情</t>
        </r>
        <r>
          <rPr>
            <sz val="9"/>
            <color indexed="81"/>
            <rFont val="宋体"/>
            <family val="3"/>
            <charset val="134"/>
          </rPr>
          <t xml:space="preserve">
1;己方与敌方卡牌落定后
</t>
        </r>
        <r>
          <rPr>
            <sz val="9"/>
            <color indexed="81"/>
            <rFont val="宋体"/>
            <family val="3"/>
            <charset val="134"/>
          </rPr>
          <t>2:敌方最后一张卡牌死亡
特殊：
3:黄巾妖道士对话消失后关羽出现落定
4:关羽对话消失后张飞出现落定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-1：结束本轮剧情</t>
        </r>
      </text>
    </comment>
    <comment ref="O130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原名：李傕</t>
        </r>
      </text>
    </comment>
  </commentList>
</comments>
</file>

<file path=xl/sharedStrings.xml><?xml version="1.0" encoding="utf-8"?>
<sst xmlns="http://schemas.openxmlformats.org/spreadsheetml/2006/main" count="1944" uniqueCount="864">
  <si>
    <t>id</t>
  </si>
  <si>
    <t>int</t>
  </si>
  <si>
    <t>关卡ID</t>
    <phoneticPr fontId="2" type="noConversion"/>
  </si>
  <si>
    <t>#</t>
    <phoneticPr fontId="2" type="noConversion"/>
  </si>
  <si>
    <t>stageId</t>
    <phoneticPr fontId="2" type="noConversion"/>
  </si>
  <si>
    <t>int</t>
    <phoneticPr fontId="2" type="noConversion"/>
  </si>
  <si>
    <t>半身像相对对话框位置</t>
    <phoneticPr fontId="2" type="noConversion"/>
  </si>
  <si>
    <t>半身像武将ID</t>
    <phoneticPr fontId="2" type="noConversion"/>
  </si>
  <si>
    <t>半身像</t>
    <phoneticPr fontId="2" type="noConversion"/>
  </si>
  <si>
    <t>position</t>
    <phoneticPr fontId="2" type="noConversion"/>
  </si>
  <si>
    <t>int</t>
    <phoneticPr fontId="2" type="noConversion"/>
  </si>
  <si>
    <t>对话ID</t>
    <phoneticPr fontId="2" type="noConversion"/>
  </si>
  <si>
    <t>languageId</t>
    <phoneticPr fontId="2" type="noConversion"/>
  </si>
  <si>
    <t>对话</t>
    <phoneticPr fontId="2" type="noConversion"/>
  </si>
  <si>
    <t>对话触发时间</t>
    <phoneticPr fontId="2" type="noConversion"/>
  </si>
  <si>
    <t>trigger</t>
    <phoneticPr fontId="2" type="noConversion"/>
  </si>
  <si>
    <t>怪物波数</t>
    <phoneticPr fontId="2" type="noConversion"/>
  </si>
  <si>
    <t>monsterGroup</t>
    <phoneticPr fontId="2" type="noConversion"/>
  </si>
  <si>
    <t>黄巾重甲兵</t>
  </si>
  <si>
    <t>刘备</t>
  </si>
  <si>
    <t>黄巾妖道士</t>
  </si>
  <si>
    <t>触发下一剧情</t>
    <phoneticPr fontId="2" type="noConversion"/>
  </si>
  <si>
    <t>next</t>
    <phoneticPr fontId="2" type="noConversion"/>
  </si>
  <si>
    <t>黄巾长枪兵</t>
  </si>
  <si>
    <t>李大目</t>
  </si>
  <si>
    <t>张角</t>
  </si>
  <si>
    <t>华雄</t>
  </si>
  <si>
    <t>resId</t>
    <phoneticPr fontId="2" type="noConversion"/>
  </si>
  <si>
    <t>吕布</t>
  </si>
  <si>
    <t>刘备</t>
    <phoneticPr fontId="2" type="noConversion"/>
  </si>
  <si>
    <t>蔡文姬</t>
    <phoneticPr fontId="2" type="noConversion"/>
  </si>
  <si>
    <t>第01章第02节第1波</t>
  </si>
  <si>
    <t>第01章第03节第1波</t>
  </si>
  <si>
    <t>第01章第03节第3波</t>
  </si>
  <si>
    <t>第02章第01节第1波</t>
  </si>
  <si>
    <t>第02章第01节第3波</t>
  </si>
  <si>
    <t>第02章第02节第1波</t>
  </si>
  <si>
    <t>第02章第03节第1波</t>
  </si>
  <si>
    <t>第02章第03节第3波</t>
  </si>
  <si>
    <t>第02章第04节第1波</t>
  </si>
  <si>
    <t>第02章第04节第3波</t>
  </si>
  <si>
    <t>第02章第05节第1波</t>
  </si>
  <si>
    <t>第02章第05节第3波</t>
  </si>
  <si>
    <t>第02章第06节第1波</t>
  </si>
  <si>
    <t>第02章第07节第1波</t>
  </si>
  <si>
    <t>第02章第07节第3波</t>
  </si>
  <si>
    <t>己方与敌方卡牌落定后</t>
    <phoneticPr fontId="2" type="noConversion"/>
  </si>
  <si>
    <t>敌方最后一张卡牌死亡</t>
    <phoneticPr fontId="2" type="noConversion"/>
  </si>
  <si>
    <t>最后一张敌方卡牌死亡后</t>
    <phoneticPr fontId="2" type="noConversion"/>
  </si>
  <si>
    <t>己方与敌方卡牌落定后</t>
  </si>
  <si>
    <t>#</t>
    <phoneticPr fontId="2" type="noConversion"/>
  </si>
  <si>
    <t>#</t>
    <phoneticPr fontId="2" type="noConversion"/>
  </si>
  <si>
    <t>第02章第01节第3波</t>
    <phoneticPr fontId="2" type="noConversion"/>
  </si>
  <si>
    <t>第02章第03节第3波</t>
    <phoneticPr fontId="2" type="noConversion"/>
  </si>
  <si>
    <t>第02章第07节第3波</t>
    <phoneticPr fontId="2" type="noConversion"/>
  </si>
  <si>
    <t>关卡</t>
    <phoneticPr fontId="2" type="noConversion"/>
  </si>
  <si>
    <t>对话触发时间</t>
    <phoneticPr fontId="2" type="noConversion"/>
  </si>
  <si>
    <t>蔡文姬</t>
  </si>
  <si>
    <t>蔡文姬</t>
    <phoneticPr fontId="2" type="noConversion"/>
  </si>
  <si>
    <t>英雄ID</t>
    <phoneticPr fontId="2" type="noConversion"/>
  </si>
  <si>
    <t>美术大图</t>
    <phoneticPr fontId="2" type="noConversion"/>
  </si>
  <si>
    <t>张燕</t>
  </si>
  <si>
    <t>魏续</t>
  </si>
  <si>
    <t>高顺</t>
  </si>
  <si>
    <t>宋宪</t>
  </si>
  <si>
    <t>侯成</t>
  </si>
  <si>
    <t>张勋</t>
  </si>
  <si>
    <t>胡车儿</t>
  </si>
  <si>
    <t>张硕</t>
  </si>
  <si>
    <t>陈就</t>
  </si>
  <si>
    <t>严白虎</t>
  </si>
  <si>
    <t>许勋</t>
  </si>
  <si>
    <t>逢纪</t>
  </si>
  <si>
    <t>廖化</t>
  </si>
  <si>
    <t>韩猛</t>
  </si>
  <si>
    <t>田丰</t>
  </si>
  <si>
    <t>沮授</t>
  </si>
  <si>
    <t>张宝</t>
  </si>
  <si>
    <t>张梁</t>
  </si>
  <si>
    <t>郭汜</t>
  </si>
  <si>
    <t>孔融</t>
  </si>
  <si>
    <t>糜竺</t>
  </si>
  <si>
    <t>陶谦</t>
  </si>
  <si>
    <t>陈宫</t>
  </si>
  <si>
    <t>纪灵</t>
  </si>
  <si>
    <t>袁术</t>
  </si>
  <si>
    <t>贾诩</t>
  </si>
  <si>
    <t>张绣</t>
  </si>
  <si>
    <t>黄祖</t>
  </si>
  <si>
    <t>刘繇</t>
  </si>
  <si>
    <t>文丑</t>
  </si>
  <si>
    <t>颜良</t>
  </si>
  <si>
    <t>周仓</t>
  </si>
  <si>
    <t>淳于琼</t>
  </si>
  <si>
    <t>高览</t>
  </si>
  <si>
    <t>张合</t>
    <phoneticPr fontId="2" type="noConversion"/>
  </si>
  <si>
    <t>小乔</t>
    <phoneticPr fontId="2" type="noConversion"/>
  </si>
  <si>
    <t>大乔</t>
  </si>
  <si>
    <t>关羽</t>
  </si>
  <si>
    <t>张飞</t>
  </si>
  <si>
    <t>张辽</t>
  </si>
  <si>
    <t>董卓</t>
  </si>
  <si>
    <t>周瑜</t>
  </si>
  <si>
    <t>典韦</t>
  </si>
  <si>
    <t>孙坚</t>
  </si>
  <si>
    <t>太史慈</t>
  </si>
  <si>
    <t>赵云</t>
  </si>
  <si>
    <t>袁绍</t>
  </si>
  <si>
    <t>貂蝉</t>
  </si>
  <si>
    <t>黄月英</t>
  </si>
  <si>
    <t>项羽</t>
  </si>
  <si>
    <t>李元霸</t>
  </si>
  <si>
    <t>荆轲</t>
  </si>
  <si>
    <t>李广</t>
  </si>
  <si>
    <t>刘邦</t>
  </si>
  <si>
    <t>黄巾短刀兵</t>
  </si>
  <si>
    <t>黄巾僧侣</t>
  </si>
  <si>
    <t>劫持者</t>
    <phoneticPr fontId="2" type="noConversion"/>
  </si>
  <si>
    <t>无良蛮兵</t>
    <phoneticPr fontId="2" type="noConversion"/>
  </si>
  <si>
    <t>夜行客</t>
    <phoneticPr fontId="2" type="noConversion"/>
  </si>
  <si>
    <t>偏门道士</t>
    <phoneticPr fontId="2" type="noConversion"/>
  </si>
  <si>
    <t>赤脚郎中</t>
    <phoneticPr fontId="2" type="noConversion"/>
  </si>
  <si>
    <t>最后一张敌方卡牌死亡后</t>
  </si>
  <si>
    <t>第01章</t>
    <phoneticPr fontId="2" type="noConversion"/>
  </si>
  <si>
    <t>东汉末年，以张角为首的黄巾贼肆起。朝廷发出榜文招募义兵。榜文传到涿县，引出三位想要为国尽忠的英雄。三人一见如故，于桃园中拜为结义兄弟。</t>
    <phoneticPr fontId="2" type="noConversion"/>
  </si>
  <si>
    <t>剧情编号</t>
    <phoneticPr fontId="2" type="noConversion"/>
  </si>
  <si>
    <t>剧情类型</t>
    <phoneticPr fontId="2" type="noConversion"/>
  </si>
  <si>
    <t>type</t>
    <phoneticPr fontId="2" type="noConversion"/>
  </si>
  <si>
    <t>int</t>
    <phoneticPr fontId="2" type="noConversion"/>
  </si>
  <si>
    <t>第02章</t>
    <phoneticPr fontId="2" type="noConversion"/>
  </si>
  <si>
    <t>第03章</t>
  </si>
  <si>
    <t>第04章</t>
  </si>
  <si>
    <t>第05章</t>
  </si>
  <si>
    <t>第06章</t>
  </si>
  <si>
    <t>中平元年正月，黄巾贼前来攻打涿郡，张飞与黄巾贼将邓茂对阵时，取得首胜。后自称“地公将军”的黄巾头目张宝被刘备射中左臂，终破张宝。</t>
    <phoneticPr fontId="2" type="noConversion"/>
  </si>
  <si>
    <t>自称“天公将军”的张角展开大规模叛乱，平息黄巾之乱的硝烟战火还在继续着……</t>
    <phoneticPr fontId="2" type="noConversion"/>
  </si>
  <si>
    <t>这个“头戴三叉束发紫金冠，体挂西川红棉百花袍”的吕布，真不愧为三国猛将也！但也同猛虎一般，给这前行的道路带来威胁……</t>
    <phoneticPr fontId="2" type="noConversion"/>
  </si>
  <si>
    <t>《三国志：孙坚传》中评论他为“勇挚刚毅，孤微发迹，导温戮卓，山陵杜塞，有忠壮之烈”，这样一个猛将，苍天怎会舍得他离去……</t>
    <phoneticPr fontId="2" type="noConversion"/>
  </si>
  <si>
    <t>黄巾贼寇将百姓置于水火当中，不得安生，却又出了个体肥心黑的董卓！这次的洛阳之行，兴许能诛了这老贼吧……</t>
    <phoneticPr fontId="2" type="noConversion"/>
  </si>
  <si>
    <t>刘备</t>
    <phoneticPr fontId="2" type="noConversion"/>
  </si>
  <si>
    <t>关羽</t>
    <phoneticPr fontId="2" type="noConversion"/>
  </si>
  <si>
    <t>张飞</t>
    <phoneticPr fontId="2" type="noConversion"/>
  </si>
  <si>
    <t>左</t>
    <phoneticPr fontId="2" type="noConversion"/>
  </si>
  <si>
    <t>右</t>
    <phoneticPr fontId="2" type="noConversion"/>
  </si>
  <si>
    <t>来者何银？一看就是个死娘炮，交过路费！</t>
    <phoneticPr fontId="2" type="noConversion"/>
  </si>
  <si>
    <t>过路费？这道路是人人都可通行的，为何要交过路费呢？</t>
    <phoneticPr fontId="2" type="noConversion"/>
  </si>
  <si>
    <t>你个死娘炮，不交就别过！这可是女王大银的命令！看你孤家寡人娘里娘气的能奈我何？！</t>
    <phoneticPr fontId="2" type="noConversion"/>
  </si>
  <si>
    <t>谁说我大哥是孤家寡人？这就让你瞧瞧我青龙刀的厉害！</t>
    <phoneticPr fontId="2" type="noConversion"/>
  </si>
  <si>
    <t>二位哥哥，俺老张也赶来帮忙！敢对俺二位哥哥不敬！我看你是活腻味了！</t>
    <phoneticPr fontId="2" type="noConversion"/>
  </si>
  <si>
    <t>关羽对话消失后张飞出现落定</t>
    <phoneticPr fontId="2" type="noConversion"/>
  </si>
  <si>
    <t>黄巾妖道士对话消失后关羽出现落定</t>
    <phoneticPr fontId="2" type="noConversion"/>
  </si>
  <si>
    <t>黄巾僧侣</t>
    <phoneticPr fontId="2" type="noConversion"/>
  </si>
  <si>
    <t>能走到这里，看来是交过费了。来来来，再交一份吧！</t>
    <phoneticPr fontId="2" type="noConversion"/>
  </si>
  <si>
    <t>我拒绝！</t>
    <phoneticPr fontId="2" type="noConversion"/>
  </si>
  <si>
    <t>我擦，你是用防脱洗发水了么？这么傲娇？！</t>
    <phoneticPr fontId="2" type="noConversion"/>
  </si>
  <si>
    <t>黄巾长枪兵</t>
    <phoneticPr fontId="2" type="noConversion"/>
  </si>
  <si>
    <t>果真又是你们！</t>
    <phoneticPr fontId="2" type="noConversion"/>
  </si>
  <si>
    <t>听说你弄死我不少弟兄？！不过没关系，你的人生也将在我这里画下句点。因为我的枪不仅长，而且还很准呢！</t>
    <phoneticPr fontId="2" type="noConversion"/>
  </si>
  <si>
    <t>长怎么了？你要是再这么炫耀小心人家打你呦~</t>
    <phoneticPr fontId="2" type="noConversion"/>
  </si>
  <si>
    <t>呐呐巴西捏！看枪！</t>
    <phoneticPr fontId="2" type="noConversion"/>
  </si>
  <si>
    <t>看来我的人生就要终结了，我心爱的女王大银，好想……和你一起……看一次夕阳！</t>
    <phoneticPr fontId="2" type="noConversion"/>
  </si>
  <si>
    <t>这“女王大银”到底是什么“银”呢？好想见识一下！我们走！</t>
    <phoneticPr fontId="2" type="noConversion"/>
  </si>
  <si>
    <t>黄巾重甲兵</t>
    <phoneticPr fontId="2" type="noConversion"/>
  </si>
  <si>
    <t>快去通报女王大银，这娘炮闯到这里来了！</t>
    <phoneticPr fontId="2" type="noConversion"/>
  </si>
  <si>
    <t>哇，马上就能见到了呀！你们别挡道！</t>
    <phoneticPr fontId="2" type="noConversion"/>
  </si>
  <si>
    <t>等了这么久，终于轮到我登场了！</t>
    <phoneticPr fontId="2" type="noConversion"/>
  </si>
  <si>
    <t>啊？！！！文姬，怎么会是你！</t>
    <phoneticPr fontId="2" type="noConversion"/>
  </si>
  <si>
    <t>姬你妹夫，请叫我女王大银！</t>
    <phoneticPr fontId="2" type="noConversion"/>
  </si>
  <si>
    <t>玄德公，那个是假的！我不是在你旁边呢么！</t>
    <phoneticPr fontId="2" type="noConversion"/>
  </si>
  <si>
    <t>这…...忒！妖精，竟敢欺骗我的感情！纳命来！</t>
    <phoneticPr fontId="2" type="noConversion"/>
  </si>
  <si>
    <t>左</t>
    <phoneticPr fontId="2" type="noConversion"/>
  </si>
  <si>
    <t>右</t>
    <phoneticPr fontId="2" type="noConversion"/>
  </si>
  <si>
    <t>你们果真厉害，我……也终于命丧此地了……</t>
    <phoneticPr fontId="2" type="noConversion"/>
  </si>
  <si>
    <t>你一个妇人，不去嫁人为妻，为何偏偏走上这犯罪道路呀？！可惜啊可惜！</t>
    <phoneticPr fontId="2" type="noConversion"/>
  </si>
  <si>
    <t>那一夜~他伤害了我！那一夜~我也爱上了他！如果碰到我的情郎大目，请转告他，这一世能遇到他，也算值了……</t>
    <phoneticPr fontId="2" type="noConversion"/>
  </si>
  <si>
    <t>他们就是大王下令要缉拿的人！兄弟们，尼玛一库左！</t>
    <phoneticPr fontId="2" type="noConversion"/>
  </si>
  <si>
    <t>刚解决掉一个“女王大银”，又来了个“大王”，这世道真是“水浅王八多，遍地是大哥”啊！</t>
    <phoneticPr fontId="2" type="noConversion"/>
  </si>
  <si>
    <t>敢对我们大王不敬！纳命来！</t>
    <phoneticPr fontId="2" type="noConversion"/>
  </si>
  <si>
    <t>黄巾短刀兵</t>
    <phoneticPr fontId="2" type="noConversion"/>
  </si>
  <si>
    <t>右</t>
    <phoneticPr fontId="2" type="noConversion"/>
  </si>
  <si>
    <t>左</t>
    <phoneticPr fontId="2" type="noConversion"/>
  </si>
  <si>
    <t>姐妹们，我有种不详的预感！</t>
    <phoneticPr fontId="2" type="noConversion"/>
  </si>
  <si>
    <t>有这种感觉有对了！一会儿见到我们的“终极人间兵器”吓死你！不过，前提是你们能通过我这关！</t>
    <phoneticPr fontId="2" type="noConversion"/>
  </si>
  <si>
    <t>果真！我正奇怪他们的士气怎么突然这么高，想必一定藏有什么“人间胸器”！</t>
    <phoneticPr fontId="2" type="noConversion"/>
  </si>
  <si>
    <t>荆轲</t>
    <phoneticPr fontId="2" type="noConversion"/>
  </si>
  <si>
    <t>天呀！这…这…这不是刺杀秦王的荆轲嘛！怎么会出现在这里？！！！</t>
    <phoneticPr fontId="2" type="noConversion"/>
  </si>
  <si>
    <t>我特么也想知道！我在家睡的好好的，谁知道一睁眼却到这儿了！难道老子穿越了？</t>
    <phoneticPr fontId="2" type="noConversion"/>
  </si>
  <si>
    <t>荆轲，我刘备一向视你为偶siang！你让我如何下得了手？</t>
    <phoneticPr fontId="2" type="noConversion"/>
  </si>
  <si>
    <t>别特么BB了，赶紧弄死我，我好回去！</t>
    <phoneticPr fontId="2" type="noConversion"/>
  </si>
  <si>
    <t>欧耶，老子终于能回去了！刘备，你要拯救这乱世，不要辜负了你这一头乌黑亮丽的”头法“啊！</t>
    <phoneticPr fontId="2" type="noConversion"/>
  </si>
  <si>
    <t>得到偶siang的祝福，瞬间又相信爱情了！我们继续前行吧！</t>
    <phoneticPr fontId="2" type="noConversion"/>
  </si>
  <si>
    <t>你就是刘备？很不幸的告诉你，你的人生也就只能到这里了。因为我的枪不仅长，而且还很准呢！</t>
    <phoneticPr fontId="2" type="noConversion"/>
  </si>
  <si>
    <t>这句台词前面章节的哥们儿已经用过了！敢不敢有点创意？！</t>
    <phoneticPr fontId="2" type="noConversion"/>
  </si>
  <si>
    <t>少废话，看枪！</t>
    <phoneticPr fontId="2" type="noConversion"/>
  </si>
  <si>
    <t>李大目</t>
    <phoneticPr fontId="2" type="noConversion"/>
  </si>
  <si>
    <t>枪再长再锋利，也终逃不过一死……感谢你帮我结束这打打杀杀的悲哀人生……</t>
    <phoneticPr fontId="2" type="noConversion"/>
  </si>
  <si>
    <t>唉，算了。你也只是被这乱世操纵的一枚棋子！我们走吧！</t>
    <phoneticPr fontId="2" type="noConversion"/>
  </si>
  <si>
    <t>好你个刘老基！可让我逮到你了！</t>
    <phoneticPr fontId="2" type="noConversion"/>
  </si>
  <si>
    <t>哦？难道你就是那个“女王大银”的情郎“大目”？</t>
    <phoneticPr fontId="2" type="noConversion"/>
  </si>
  <si>
    <t>情郎？哈哈哈，那婆娘还真是“很傻很天真”啊！她只是我的一枚旗子而已！</t>
    <phoneticPr fontId="2" type="noConversion"/>
  </si>
  <si>
    <t>唉，真是枉费了她对你的一片痴心了。今天就让你为她陪葬！</t>
    <phoneticPr fontId="2" type="noConversion"/>
  </si>
  <si>
    <t>我呸！老子最不怕恐吓！待我去做个“洗剪吹”再来取你性命！小的们，你们先上！</t>
    <phoneticPr fontId="2" type="noConversion"/>
  </si>
  <si>
    <t>小乔</t>
    <phoneticPr fontId="2" type="noConversion"/>
  </si>
  <si>
    <t>多闻玄德公以仁厚施天下，看在我眼大外加这身独特的“杀马特造型”的份上，就饶我一命吧！</t>
    <phoneticPr fontId="2" type="noConversion"/>
  </si>
  <si>
    <t>虽然我很欣赏“杀马特气质”的男人，但像你这种负心汉根本不配做“杀马特一族”！受死吧！</t>
    <phoneticPr fontId="2" type="noConversion"/>
  </si>
  <si>
    <t>备备哥哥，他应该就是最终boss了吧？</t>
    <phoneticPr fontId="2" type="noConversion"/>
  </si>
  <si>
    <t>不要小瞧了这乱世。他充其量也只是个虾兵蟹将而已啊！拯救乱世的路还很漫长啊……</t>
    <phoneticPr fontId="2" type="noConversion"/>
  </si>
  <si>
    <t>你们能来到这，那看来王大银、李大目果真是死了…哼！这帮废物，亏得天公将军如此信任你们！</t>
    <phoneticPr fontId="2" type="noConversion"/>
  </si>
  <si>
    <t>原来那个“女王大银”叫“王大银”啊……真是个好名字！</t>
    <phoneticPr fontId="2" type="noConversion"/>
  </si>
  <si>
    <t>玄德公，我怎么听着这“天公将军”如此耳熟呢？</t>
    <phoneticPr fontId="2" type="noConversion"/>
  </si>
  <si>
    <t>就是那个组建黄巾贼众，反朝廷的哥们儿！姓张名角！</t>
    <phoneticPr fontId="2" type="noConversion"/>
  </si>
  <si>
    <t>大胆！竟敢直呼天公将军姓名，罪不可赎！</t>
    <phoneticPr fontId="2" type="noConversion"/>
  </si>
  <si>
    <t>受死！</t>
    <phoneticPr fontId="2" type="noConversion"/>
  </si>
  <si>
    <t>一边带着去！</t>
    <phoneticPr fontId="2" type="noConversion"/>
  </si>
  <si>
    <t>呦呵！你几个意思？有本事你过来！</t>
    <phoneticPr fontId="2" type="noConversion"/>
  </si>
  <si>
    <t>张宝</t>
    <phoneticPr fontId="2" type="noConversion"/>
  </si>
  <si>
    <t>刘老基，知道我是谁么？</t>
    <phoneticPr fontId="2" type="noConversion"/>
  </si>
  <si>
    <t>我很严肃的告诉你，我真的很讨厌“刘老基”这个叫法！</t>
    <phoneticPr fontId="2" type="noConversion"/>
  </si>
  <si>
    <t>憋废话，问你呢！知道我谁么？</t>
    <phoneticPr fontId="2" type="noConversion"/>
  </si>
  <si>
    <t>………………</t>
    <phoneticPr fontId="2" type="noConversion"/>
  </si>
  <si>
    <t>我是张家三兄弟之二哥张宝！尼玛，连我都不知道，你shi定了！</t>
    <phoneticPr fontId="2" type="noConversion"/>
  </si>
  <si>
    <t>要不是……打不过你……我早弄shi你了！额~啊~！</t>
    <phoneticPr fontId="2" type="noConversion"/>
  </si>
  <si>
    <t>张宝已挂！我们去解决掉张梁与张角，就能平息这场黄巾之乱了！启程！</t>
    <phoneticPr fontId="2" type="noConversion"/>
  </si>
  <si>
    <t>黄巾短刀兵</t>
    <phoneticPr fontId="2" type="noConversion"/>
  </si>
  <si>
    <t>刘备</t>
    <phoneticPr fontId="2" type="noConversion"/>
  </si>
  <si>
    <t>第03章第01节第1波</t>
    <phoneticPr fontId="2" type="noConversion"/>
  </si>
  <si>
    <t>何人如此大胆，敢闯入“黑山军”的地盘？</t>
    <phoneticPr fontId="2" type="noConversion"/>
  </si>
  <si>
    <t>“黑山军”？你们老大是张燕么？</t>
    <phoneticPr fontId="2" type="noConversion"/>
  </si>
  <si>
    <t>呦呵！你挺有见识啊！看来老大真是名声远扬啊，连这种娘炮都听说了！</t>
    <phoneticPr fontId="2" type="noConversion"/>
  </si>
  <si>
    <t>你再叫我一声“娘炮”试试！</t>
    <phoneticPr fontId="2" type="noConversion"/>
  </si>
  <si>
    <t>娘~~~炮！你能把我 zha（咋） dei（的）？</t>
    <phoneticPr fontId="2" type="noConversion"/>
  </si>
  <si>
    <t>是你逼我的！看贱！</t>
    <phoneticPr fontId="2" type="noConversion"/>
  </si>
  <si>
    <t>己方与敌方卡牌落定后</t>
    <phoneticPr fontId="2" type="noConversion"/>
  </si>
  <si>
    <t>3-2-1</t>
    <phoneticPr fontId="2" type="noConversion"/>
  </si>
  <si>
    <t>小乔</t>
    <phoneticPr fontId="2" type="noConversion"/>
  </si>
  <si>
    <t>备备哥哥，前方又聚集了一帮闹事儿的！咱们小心</t>
    <phoneticPr fontId="2" type="noConversion"/>
  </si>
  <si>
    <t>肯定又是那帮“黑山军”！走，我们先下手为强！免得一会儿他们看见我又要叫我“娘炮”！</t>
    <phoneticPr fontId="2" type="noConversion"/>
  </si>
  <si>
    <t>3-3-1</t>
    <phoneticPr fontId="2" type="noConversion"/>
  </si>
  <si>
    <t>张燕</t>
    <phoneticPr fontId="2" type="noConversion"/>
  </si>
  <si>
    <t>妈蛋，你是哪只？来我地盘撒野？</t>
    <phoneticPr fontId="2" type="noConversion"/>
  </si>
  <si>
    <t>想必你就是张燕吧？呦，长得还挺妖媚的么！约么？</t>
    <phoneticPr fontId="2" type="noConversion"/>
  </si>
  <si>
    <t>哼，我对娘炮可没兴趣！如果你是一个壮男，兴许还能饶你一命！但很不幸，你的生命马上就要由我来终结了……</t>
    <phoneticPr fontId="2" type="noConversion"/>
  </si>
  <si>
    <t>…………………...~_~</t>
    <phoneticPr fontId="2" type="noConversion"/>
  </si>
  <si>
    <t>备备哥哥，你怎么了，快振作起来啊！！！</t>
    <phoneticPr fontId="2" type="noConversion"/>
  </si>
  <si>
    <t>我长得娘是我的错么？！我想问问那个美术设计师，我跟你有仇么？！把我画成这样？！</t>
    <phoneticPr fontId="2" type="noConversion"/>
  </si>
  <si>
    <t>哼，你的人生真是悲哀！不过别担心，我很快就能帮你解脱了！兄弟们，你们先给我上！我先上个洗手间！</t>
    <phoneticPr fontId="2" type="noConversion"/>
  </si>
  <si>
    <t>3-3-3</t>
    <phoneticPr fontId="2" type="noConversion"/>
  </si>
  <si>
    <t>想不到……你还挺厉害！其实，你的设定已经很不错了，还能混个主角。我呢，为毛我长得这么帅却只是张绿卡？！！！为毛？！！！</t>
    <phoneticPr fontId="2" type="noConversion"/>
  </si>
  <si>
    <t>……………………0.0</t>
    <phoneticPr fontId="2" type="noConversion"/>
  </si>
  <si>
    <t>这样看来，其实他也是蛮可怜的。算了，备备哥哥，不要理他了，我们继续前行吧！</t>
    <phoneticPr fontId="2" type="noConversion"/>
  </si>
  <si>
    <t>3-4-1</t>
    <phoneticPr fontId="2" type="noConversion"/>
  </si>
  <si>
    <t>黄巾妖道士</t>
    <phoneticPr fontId="2" type="noConversion"/>
  </si>
  <si>
    <t>兄弟们，他们就是杀了我们众多道儿上兄弟的那几个人！快抓住他们！</t>
    <phoneticPr fontId="2" type="noConversion"/>
  </si>
  <si>
    <t>要真能抓住他们，我们还能去人公将军那里领点奖赏！一库左！</t>
    <phoneticPr fontId="2" type="noConversion"/>
  </si>
  <si>
    <t>他们说的“人公将军”就是黄巾贼将张梁！估计这些贼兵的战力会高一些，大家小心！</t>
    <phoneticPr fontId="2" type="noConversion"/>
  </si>
  <si>
    <t>3-5-1</t>
    <phoneticPr fontId="2" type="noConversion"/>
  </si>
  <si>
    <t>他们来了，快去禀报将军！我们先上！</t>
    <phoneticPr fontId="2" type="noConversion"/>
  </si>
  <si>
    <t>哟呵，口气不小啊！</t>
    <phoneticPr fontId="2" type="noConversion"/>
  </si>
  <si>
    <t>3-5-3</t>
    <phoneticPr fontId="2" type="noConversion"/>
  </si>
  <si>
    <t>张梁</t>
    <phoneticPr fontId="2" type="noConversion"/>
  </si>
  <si>
    <t>我们黄巾兵到底哪得罪你们了？至于这样么？不如我们讲和吧！</t>
    <phoneticPr fontId="2" type="noConversion"/>
  </si>
  <si>
    <t>你们到处烧杀掠夺，不顾百姓安危！就凭这一条，你们就罪不可赎！</t>
    <phoneticPr fontId="2" type="noConversion"/>
  </si>
  <si>
    <t>真是敬酒不吃吃罚酒，我这就送你们上西天！</t>
    <phoneticPr fontId="2" type="noConversion"/>
  </si>
  <si>
    <t>3-7-3</t>
  </si>
  <si>
    <t>张角</t>
    <phoneticPr fontId="2" type="noConversion"/>
  </si>
  <si>
    <t>黄天当立，消灭你们这帮战力为5的渣渣！</t>
    <phoneticPr fontId="2" type="noConversion"/>
  </si>
  <si>
    <t>大家小心，他就是黄巾贼头目张角了！</t>
    <phoneticPr fontId="2" type="noConversion"/>
  </si>
  <si>
    <t>你说谁是黄巾贼头目啊？你再说一遍试试！</t>
    <phoneticPr fontId="2" type="noConversion"/>
  </si>
  <si>
    <t>黄巾贼头目！</t>
    <phoneticPr fontId="2" type="noConversion"/>
  </si>
  <si>
    <t>……你！算了，我可是个胸怀宽广如大海一般的男子，就不跟你计较了！哼，你走吧，我不想再跟你说话了！</t>
    <phoneticPr fontId="2" type="noConversion"/>
  </si>
  <si>
    <t>不想再跟我说话了…...喂，拜托你搞清楚状况好不好！你以为我是来跟你打情骂俏的么？</t>
    <phoneticPr fontId="2" type="noConversion"/>
  </si>
  <si>
    <t>那你来干嘛的？</t>
    <phoneticPr fontId="2" type="noConversion"/>
  </si>
  <si>
    <t>…………….0.0 这货到底是怎么当上黄巾贼头目的？怎么感觉完全不在一个次元啊……不跟他废话了，我们上！</t>
    <phoneticPr fontId="2" type="noConversion"/>
  </si>
  <si>
    <t>3-7-3</t>
    <phoneticPr fontId="2" type="noConversion"/>
  </si>
  <si>
    <t>遇到这样的奇葩也是醉了……备备哥哥，张角已死，我们接下来是不是能轻松点了？</t>
    <phoneticPr fontId="2" type="noConversion"/>
  </si>
  <si>
    <t>敌方卡牌全部死亡后</t>
    <phoneticPr fontId="2" type="noConversion"/>
  </si>
  <si>
    <t>不可！董卓义子吕布，在虎牢关已安营扎寨，准备对抗关外十八路诸侯！我们也速去参战吧！</t>
    <phoneticPr fontId="2" type="noConversion"/>
  </si>
  <si>
    <t>4-1-1</t>
    <phoneticPr fontId="2" type="noConversion"/>
  </si>
  <si>
    <t>我们马上要到汜水关了，走了这么久，就在前面的村子歇歇脚吧</t>
    <phoneticPr fontId="2" type="noConversion"/>
  </si>
  <si>
    <t>黑夜~就是我的面纱！</t>
    <phoneticPr fontId="2" type="noConversion"/>
  </si>
  <si>
    <t>啥玩意儿？！</t>
    <phoneticPr fontId="2" type="noConversion"/>
  </si>
  <si>
    <t>让我们来猎杀那些陷入黑暗中的人吧！</t>
    <phoneticPr fontId="2" type="noConversion"/>
  </si>
  <si>
    <t>魏续</t>
    <phoneticPr fontId="2" type="noConversion"/>
  </si>
  <si>
    <t>滚犊子！让你来刺杀他们，你在这玩cosplay？！给我上！</t>
    <phoneticPr fontId="2" type="noConversion"/>
  </si>
  <si>
    <t>4-1-3</t>
  </si>
  <si>
    <t>我早知道你们会从这里路过，这就捆了你们献给吕将军去！</t>
    <phoneticPr fontId="2" type="noConversion"/>
  </si>
  <si>
    <t>你先把你的“半透黑丝连裤袜”提上好么？你这样会分散我注意力的朋友！</t>
    <phoneticPr fontId="2" type="noConversion"/>
  </si>
  <si>
    <t>你懂个P，这可是今年爆款！五星好评还返现呢！不然你也来一条？</t>
    <phoneticPr fontId="2" type="noConversion"/>
  </si>
  <si>
    <t>我屁股没有那么翘，估计没有你穿好看！链接先发过来吧，我看看。</t>
    <phoneticPr fontId="2" type="noConversion"/>
  </si>
  <si>
    <t>咳咳，备备哥哥！！！</t>
    <phoneticPr fontId="2" type="noConversion"/>
  </si>
  <si>
    <t>差点被你带沟里，别废话，看招！</t>
    <phoneticPr fontId="2" type="noConversion"/>
  </si>
  <si>
    <t>4-2-1</t>
    <phoneticPr fontId="2" type="noConversion"/>
  </si>
  <si>
    <t>杀了吕布部将魏续，估计我们很快就会被追杀，快走！</t>
    <phoneticPr fontId="2" type="noConversion"/>
  </si>
  <si>
    <t>无良蛮兵</t>
    <phoneticPr fontId="2" type="noConversion"/>
  </si>
  <si>
    <t>你们还想走？！小的们，给我上！</t>
    <phoneticPr fontId="2" type="noConversion"/>
  </si>
  <si>
    <t>4-3-1</t>
    <phoneticPr fontId="2" type="noConversion"/>
  </si>
  <si>
    <t>刚才好危险啊，差点被他们抓住！</t>
    <phoneticPr fontId="2" type="noConversion"/>
  </si>
  <si>
    <t>更危险的还在后面呢，你看看前方军旗上的字号</t>
    <phoneticPr fontId="2" type="noConversion"/>
  </si>
  <si>
    <t>高……不好，前面是吕布帐下中郎将高顺的营地！听说他清白威严，统率的部队皆为精兵，我们要小心了！</t>
    <phoneticPr fontId="2" type="noConversion"/>
  </si>
  <si>
    <t>4-3-3</t>
  </si>
  <si>
    <t>高顺</t>
    <phoneticPr fontId="2" type="noConversion"/>
  </si>
  <si>
    <t>我高顺统领的军队向来攻无不克，就凭你们几个，还想过我这关？！哈哈，真是笑话！</t>
    <phoneticPr fontId="2" type="noConversion"/>
  </si>
  <si>
    <t>大家摆开阵形开始作战，争取突破重围！上！</t>
    <phoneticPr fontId="2" type="noConversion"/>
  </si>
  <si>
    <t>4-4-1</t>
    <phoneticPr fontId="2" type="noConversion"/>
  </si>
  <si>
    <t>劫持者</t>
    <phoneticPr fontId="2" type="noConversion"/>
  </si>
  <si>
    <t>快去禀报都督，刘备他们突破了高顺军队！让都督速速赶来！</t>
    <phoneticPr fontId="2" type="noConversion"/>
  </si>
  <si>
    <t>赤脚郎中</t>
    <phoneticPr fontId="2" type="noConversion"/>
  </si>
  <si>
    <t>不要怕，我发明的五毒散只要挨到皮肤，便会立即化腐而亡！都给我涂到自己的铠甲上去！</t>
    <phoneticPr fontId="2" type="noConversion"/>
  </si>
  <si>
    <t>你特么傻是不是？涂到自己的铠甲上？！你给我死开！擦，你们别真往自己身上涂啊！！！给我上！</t>
    <phoneticPr fontId="2" type="noConversion"/>
  </si>
  <si>
    <t>4-5-1</t>
    <phoneticPr fontId="2" type="noConversion"/>
  </si>
  <si>
    <t>华雄</t>
    <phoneticPr fontId="2" type="noConversion"/>
  </si>
  <si>
    <t>华雄来也！小的们，给我冲啊！</t>
    <phoneticPr fontId="2" type="noConversion"/>
  </si>
  <si>
    <t>都督，要不要涂点五毒散？</t>
    <phoneticPr fontId="2" type="noConversion"/>
  </si>
  <si>
    <t>哦？五毒散？有何功效？能让我变得更加男人么？不瞒你说，最近家妻总是斥责我……</t>
    <phoneticPr fontId="2" type="noConversion"/>
  </si>
  <si>
    <t>那倒没有，但五毒散只要挨到皮肤，便会立即化腐而亡！涂在自己的铠甲上，让他们不敢动你分毫！</t>
    <phoneticPr fontId="2" type="noConversion"/>
  </si>
  <si>
    <t>……把这货拉下去送给“菊爆大队”处理！小的们，我们上！</t>
    <phoneticPr fontId="2" type="noConversion"/>
  </si>
  <si>
    <t>4-6-1</t>
    <phoneticPr fontId="2" type="noConversion"/>
  </si>
  <si>
    <t>过了汜水关，前面应该就是虎牢关了吧备备哥哥</t>
    <phoneticPr fontId="2" type="noConversion"/>
  </si>
  <si>
    <t>嗯，吕布就在前方！大家一鼓作气冲过去吧！</t>
    <phoneticPr fontId="2" type="noConversion"/>
  </si>
  <si>
    <t>4-7-1</t>
    <phoneticPr fontId="2" type="noConversion"/>
  </si>
  <si>
    <t>吕布</t>
    <phoneticPr fontId="2" type="noConversion"/>
  </si>
  <si>
    <t>“人中吕布，马中赤兔”可不是浪得虚名的！今天要想过去，问问我的方天画戟先！</t>
    <phoneticPr fontId="2" type="noConversion"/>
  </si>
  <si>
    <t>吕将军，我们又见面了！</t>
    <phoneticPr fontId="2" type="noConversion"/>
  </si>
  <si>
    <t>哼，上次吃了我的赤兔我还没跟你算账！你却主动送上门儿来了！看戟！</t>
    <phoneticPr fontId="2" type="noConversion"/>
  </si>
  <si>
    <t>4-7-3</t>
    <phoneticPr fontId="2" type="noConversion"/>
  </si>
  <si>
    <t>今天状态不佳，若不是我的方天画戟有点生锈，你们怎会是我的对手？！咱们改日再战！</t>
    <phoneticPr fontId="2" type="noConversion"/>
  </si>
  <si>
    <t>吕将军，别走啊，约么？</t>
    <phoneticPr fontId="2" type="noConversion"/>
  </si>
  <si>
    <t>滚！</t>
    <phoneticPr fontId="2" type="noConversion"/>
  </si>
  <si>
    <t>水贼</t>
    <phoneticPr fontId="2" type="noConversion"/>
  </si>
  <si>
    <t>掌矛先锋</t>
    <phoneticPr fontId="2" type="noConversion"/>
  </si>
  <si>
    <t>鱼叉投手</t>
    <phoneticPr fontId="2" type="noConversion"/>
  </si>
  <si>
    <t>隐秘钓客</t>
    <phoneticPr fontId="2" type="noConversion"/>
  </si>
  <si>
    <t>行船大厨</t>
    <phoneticPr fontId="2" type="noConversion"/>
  </si>
  <si>
    <t>禁城卫队</t>
    <phoneticPr fontId="2" type="noConversion"/>
  </si>
  <si>
    <t>守城裨将</t>
    <phoneticPr fontId="2" type="noConversion"/>
  </si>
  <si>
    <t>夜袭者</t>
  </si>
  <si>
    <t>都府书记</t>
  </si>
  <si>
    <t>番僧</t>
  </si>
  <si>
    <t>近卫队</t>
  </si>
  <si>
    <t>羽林卫</t>
  </si>
  <si>
    <t>内廷侍卫</t>
  </si>
  <si>
    <t>修真丹士</t>
  </si>
  <si>
    <t>太医</t>
  </si>
  <si>
    <t>僵尸</t>
    <phoneticPr fontId="2" type="noConversion"/>
  </si>
  <si>
    <t>石傀儡</t>
  </si>
  <si>
    <t>插翅虎</t>
  </si>
  <si>
    <t>幽魂</t>
  </si>
  <si>
    <t>花仙</t>
  </si>
  <si>
    <t>夜行客</t>
    <phoneticPr fontId="2" type="noConversion"/>
  </si>
  <si>
    <t>己方与敌方卡牌落定后</t>
    <phoneticPr fontId="2" type="noConversion"/>
  </si>
  <si>
    <t>第07章</t>
  </si>
  <si>
    <t>第08章</t>
  </si>
  <si>
    <t>第09章</t>
  </si>
  <si>
    <t>第10章</t>
  </si>
  <si>
    <t>第11章</t>
  </si>
  <si>
    <t>第12章</t>
  </si>
  <si>
    <t>第13章</t>
  </si>
  <si>
    <t>第14章</t>
  </si>
  <si>
    <t>第15章</t>
  </si>
  <si>
    <t>第16章</t>
  </si>
  <si>
    <t>徐州刺史陶谦廉政亲民，奈何被曹操误会招惹祸事。亏得刘皇叔解围，才避过此祸！故三让徐州于刘备……</t>
    <phoneticPr fontId="2" type="noConversion"/>
  </si>
  <si>
    <t>太史慈弓马熟练，箭法精良。孙策得之，横扫江东不在话下了……</t>
    <phoneticPr fontId="2" type="noConversion"/>
  </si>
  <si>
    <t>都说自古红颜多祸水，若那日曹操未能遇见邹夫人，想必也不会被张绣追杀，险些丧命啊……</t>
    <phoneticPr fontId="2" type="noConversion"/>
  </si>
  <si>
    <t>袁术以为得到玉玺便能称帝，可终也只是历史长河中的一个过客……</t>
    <phoneticPr fontId="2" type="noConversion"/>
  </si>
  <si>
    <t>吕布虽骁勇刚猛，但无谋略，心胸狭隘又过分多疑，终殒命于白楼……</t>
    <phoneticPr fontId="2" type="noConversion"/>
  </si>
  <si>
    <t>陈宫当年救曹操于为难之中，如今被曹操所擒本可不死。但公台性情刚毅，不惧分毫，真乃志士也……</t>
    <phoneticPr fontId="2" type="noConversion"/>
  </si>
  <si>
    <t>白马一战中，关羽为还曹操恩情，跨上赤兔马与颜良激战，终斩颜良……</t>
    <phoneticPr fontId="2" type="noConversion"/>
  </si>
  <si>
    <t>常山赵子龙，身长八尺，姿颜雄伟！刘备得之，乃天助之……</t>
    <phoneticPr fontId="2" type="noConversion"/>
  </si>
  <si>
    <t>建安五年十月，袁曹两军于官渡对峙。袁绍派大将淳于琼护送粮食至乌巢，不料被曹所擒……</t>
    <phoneticPr fontId="2" type="noConversion"/>
  </si>
  <si>
    <t>乌巢粮草被劫的消息传至袁军前线，袁军军心动摇，内部分裂。曹军趁势击破袁军，袁绍大败……</t>
    <phoneticPr fontId="2" type="noConversion"/>
  </si>
  <si>
    <t>5-1-1</t>
    <phoneticPr fontId="2" type="noConversion"/>
  </si>
  <si>
    <t>5-5-1</t>
    <phoneticPr fontId="2" type="noConversion"/>
  </si>
  <si>
    <t>5-7-1</t>
    <phoneticPr fontId="2" type="noConversion"/>
  </si>
  <si>
    <t>刘备</t>
    <phoneticPr fontId="2" type="noConversion"/>
  </si>
  <si>
    <t>张辽</t>
    <phoneticPr fontId="2" type="noConversion"/>
  </si>
  <si>
    <t>孙坚</t>
    <phoneticPr fontId="2" type="noConversion"/>
  </si>
  <si>
    <t>左</t>
    <phoneticPr fontId="2" type="noConversion"/>
  </si>
  <si>
    <t>右</t>
    <phoneticPr fontId="2" type="noConversion"/>
  </si>
  <si>
    <t>其实我也不是真想跟着董卓那个老贼，但是生于乱世总得抱个大腿吧！不然我们联手怎么样？</t>
    <phoneticPr fontId="2" type="noConversion"/>
  </si>
  <si>
    <t>呵呵，同样是董卓的部下，但你这样这不忠不义还真是不及吕将军！</t>
    <phoneticPr fontId="2" type="noConversion"/>
  </si>
  <si>
    <t>文远，我刘备对你的胆识佩服有加，你为何屈于董卓之下啊？！</t>
    <phoneticPr fontId="2" type="noConversion"/>
  </si>
  <si>
    <t>我也不想啊，奈何募兵回京后，何进死于剿宦之战中。我的军队也尽归那个老贼所有了！</t>
    <phoneticPr fontId="2" type="noConversion"/>
  </si>
  <si>
    <t>孙坚兄弟，现在董卓叛乱，不如我们一起举兵讨伐董卓如何？</t>
    <phoneticPr fontId="2" type="noConversion"/>
  </si>
  <si>
    <t>想跟我联手？让我先瞧瞧你的本事再说！</t>
    <phoneticPr fontId="2" type="noConversion"/>
  </si>
  <si>
    <t>己方与敌方卡牌落定后</t>
    <phoneticPr fontId="2" type="noConversion"/>
  </si>
  <si>
    <t>6-1-1</t>
    <phoneticPr fontId="2" type="noConversion"/>
  </si>
  <si>
    <t>6-5-1</t>
    <phoneticPr fontId="2" type="noConversion"/>
  </si>
  <si>
    <t>6-7-1</t>
    <phoneticPr fontId="2" type="noConversion"/>
  </si>
  <si>
    <t>孔融</t>
    <phoneticPr fontId="2" type="noConversion"/>
  </si>
  <si>
    <t>陶谦</t>
    <phoneticPr fontId="2" type="noConversion"/>
  </si>
  <si>
    <t>吕布</t>
    <phoneticPr fontId="2" type="noConversion"/>
  </si>
  <si>
    <t>董卓</t>
    <phoneticPr fontId="2" type="noConversion"/>
  </si>
  <si>
    <t>梨子便宜了，多买多送哦！哎呦，这不是刘备兄弟么！</t>
    <phoneticPr fontId="2" type="noConversion"/>
  </si>
  <si>
    <t>一路劳累饥渴，这梨子看起来真水灵，多少钱一斤？</t>
    <phoneticPr fontId="2" type="noConversion"/>
  </si>
  <si>
    <t>咱俩还谈什么钱啊，伤感情！！！来来来，先尝尝！</t>
    <phoneticPr fontId="2" type="noConversion"/>
  </si>
  <si>
    <t>果真味美多汁啊！大家都尝尝看吧！</t>
    <phoneticPr fontId="2" type="noConversion"/>
  </si>
  <si>
    <t>都尝过了吧？掏钱吧，每人100两银子！赶快交钱，不然就别走！</t>
    <phoneticPr fontId="2" type="noConversion"/>
  </si>
  <si>
    <t>-_-|…..</t>
    <phoneticPr fontId="2" type="noConversion"/>
  </si>
  <si>
    <t>想赖账是吧？！小的们，抄家伙咱们上！</t>
    <phoneticPr fontId="2" type="noConversion"/>
  </si>
  <si>
    <t>一直听闻徐州刺史陶恭祖亲民宽厚，这次讨伐逆贼董卓，你为何不出兵啊？</t>
    <phoneticPr fontId="2" type="noConversion"/>
  </si>
  <si>
    <t>老夫也有苦衷啊，我不想再让徐州百姓经历战乱了啊！</t>
    <phoneticPr fontId="2" type="noConversion"/>
  </si>
  <si>
    <t>恭祖真是爱民惜民的好官啊！你放心，我们一定会诛了董卓那老贼！</t>
    <phoneticPr fontId="2" type="noConversion"/>
  </si>
  <si>
    <t>董卓！我真是瞎了眼认你做义父！你这禽兽不如的东西，我今天一定要千刀万剐了你！</t>
    <phoneticPr fontId="2" type="noConversion"/>
  </si>
  <si>
    <t>我儿，你今天没吃错药吧？我是你的义父啊！</t>
    <phoneticPr fontId="2" type="noConversion"/>
  </si>
  <si>
    <t>义你大爷！凌辱了我的蝉儿，还有脸说是我义父？！我今天特意磨亮了我的画戟，老贼受死！</t>
    <phoneticPr fontId="2" type="noConversion"/>
  </si>
  <si>
    <t>7-1-1</t>
    <phoneticPr fontId="2" type="noConversion"/>
  </si>
  <si>
    <t>7-3-1</t>
    <phoneticPr fontId="2" type="noConversion"/>
  </si>
  <si>
    <t>7-5-1</t>
    <phoneticPr fontId="2" type="noConversion"/>
  </si>
  <si>
    <t>7-7-1</t>
    <phoneticPr fontId="2" type="noConversion"/>
  </si>
  <si>
    <t>7-7-3</t>
    <phoneticPr fontId="2" type="noConversion"/>
  </si>
  <si>
    <t>曹性</t>
    <phoneticPr fontId="2" type="noConversion"/>
  </si>
  <si>
    <t>小乔</t>
    <phoneticPr fontId="2" type="noConversion"/>
  </si>
  <si>
    <t>陈宫</t>
    <phoneticPr fontId="2" type="noConversion"/>
  </si>
  <si>
    <t>高顺</t>
    <phoneticPr fontId="2" type="noConversion"/>
  </si>
  <si>
    <t>刘邦</t>
    <phoneticPr fontId="2" type="noConversion"/>
  </si>
  <si>
    <t>刘大耳，你记好了今天的日子，明年的今天就是你的忌日！</t>
    <phoneticPr fontId="2" type="noConversion"/>
  </si>
  <si>
    <t>备备哥哥大事不好，我们被包围了！</t>
    <phoneticPr fontId="2" type="noConversion"/>
  </si>
  <si>
    <t>刘备啊刘备，事到如今，下邳都没了，你还要说什么？让我听听，我会牢牢记住你死前的最后一句话的！哈哈哈哈</t>
    <phoneticPr fontId="2" type="noConversion"/>
  </si>
  <si>
    <t>宫宫~人家很是喜~欢~你~呦！</t>
    <phoneticPr fontId="2" type="noConversion"/>
  </si>
  <si>
    <t>弓箭手，放箭！！！</t>
    <phoneticPr fontId="2" type="noConversion"/>
  </si>
  <si>
    <t>高将军，叫吕将军出来见我可好？自上次分别以来，我十分想念他！</t>
    <phoneticPr fontId="2" type="noConversion"/>
  </si>
  <si>
    <t>刘备，上次我家吕将军和只是和张飞插旗决斗，你却和关羽也一起上了！3V1你们都还没打赢，今天还敢来叫板？！</t>
    <phoneticPr fontId="2" type="noConversion"/>
  </si>
  <si>
    <t>当年我们等级不够，一打一串miss！如今我换了装备升了级还顺便突破了一下，叫他出来再战！</t>
    <phoneticPr fontId="2" type="noConversion"/>
  </si>
  <si>
    <t>你先能过了我这关再说吧！</t>
    <phoneticPr fontId="2" type="noConversion"/>
  </si>
  <si>
    <t>先…...先祖？！您也穿越了？</t>
    <phoneticPr fontId="2" type="noConversion"/>
  </si>
  <si>
    <t>哎呦，我的第27代宝贝孙子！快让我抱抱！</t>
    <phoneticPr fontId="2" type="noConversion"/>
  </si>
  <si>
    <t>不要，人家都长大了，感觉抱抱好奇怪的！不过话说回来，您怎么起死回生了？</t>
    <phoneticPr fontId="2" type="noConversion"/>
  </si>
  <si>
    <t>我不知被什么人用秽土转生术召了回来，孙儿，打败我我就能解脱了！</t>
    <phoneticPr fontId="2" type="noConversion"/>
  </si>
  <si>
    <t>爷爷，孙儿动手了，您莫要怪孙儿！！！</t>
    <phoneticPr fontId="2" type="noConversion"/>
  </si>
  <si>
    <t>孙儿，我到这里来，看到遍地硝烟战火，民不聊生，很是心寒啊！你要拯救这乱世啊！爷爷走了！</t>
    <phoneticPr fontId="2" type="noConversion"/>
  </si>
  <si>
    <t>爷爷！！！爷爷！！！呜呜呜~</t>
    <phoneticPr fontId="2" type="noConversion"/>
  </si>
  <si>
    <t>备备哥哥，莫要悲痛！待我们平息了这战火，爷爷肯定也会含笑九泉的！</t>
    <phoneticPr fontId="2" type="noConversion"/>
  </si>
  <si>
    <t>好吧，我们走！！！</t>
    <phoneticPr fontId="2" type="noConversion"/>
  </si>
  <si>
    <t>敌方卡牌全部死亡后</t>
    <phoneticPr fontId="2" type="noConversion"/>
  </si>
  <si>
    <t>李珏</t>
  </si>
  <si>
    <t>李珏</t>
    <phoneticPr fontId="2" type="noConversion"/>
  </si>
  <si>
    <t>李珏</t>
    <phoneticPr fontId="6" type="noConversion"/>
  </si>
  <si>
    <t>曹性</t>
  </si>
  <si>
    <t>田丰</t>
    <phoneticPr fontId="6" type="noConversion"/>
  </si>
  <si>
    <t>裴元绍</t>
  </si>
  <si>
    <t>张合</t>
    <phoneticPr fontId="6" type="noConversion"/>
  </si>
  <si>
    <t>小乔</t>
    <phoneticPr fontId="6" type="noConversion"/>
  </si>
  <si>
    <t>大乔</t>
    <phoneticPr fontId="6" type="noConversion"/>
  </si>
  <si>
    <t>刘备</t>
    <phoneticPr fontId="6" type="noConversion"/>
  </si>
  <si>
    <t>关羽</t>
    <phoneticPr fontId="6" type="noConversion"/>
  </si>
  <si>
    <t>张飞</t>
    <phoneticPr fontId="6" type="noConversion"/>
  </si>
  <si>
    <t>张角</t>
    <phoneticPr fontId="6" type="noConversion"/>
  </si>
  <si>
    <t>吕布</t>
    <phoneticPr fontId="6" type="noConversion"/>
  </si>
  <si>
    <t>张辽</t>
    <phoneticPr fontId="6" type="noConversion"/>
  </si>
  <si>
    <t>董卓</t>
    <phoneticPr fontId="6" type="noConversion"/>
  </si>
  <si>
    <t>周瑜</t>
    <phoneticPr fontId="6" type="noConversion"/>
  </si>
  <si>
    <t>典韦</t>
    <phoneticPr fontId="6" type="noConversion"/>
  </si>
  <si>
    <t>孙坚</t>
    <phoneticPr fontId="6" type="noConversion"/>
  </si>
  <si>
    <t>太史慈</t>
    <phoneticPr fontId="6" type="noConversion"/>
  </si>
  <si>
    <t>赵云</t>
    <phoneticPr fontId="6" type="noConversion"/>
  </si>
  <si>
    <t>袁绍</t>
    <phoneticPr fontId="6" type="noConversion"/>
  </si>
  <si>
    <t>貂蝉</t>
    <phoneticPr fontId="6" type="noConversion"/>
  </si>
  <si>
    <t>黄月英</t>
    <phoneticPr fontId="6" type="noConversion"/>
  </si>
  <si>
    <t>8-1-1</t>
    <phoneticPr fontId="2" type="noConversion"/>
  </si>
  <si>
    <t>8-7-1</t>
    <phoneticPr fontId="2" type="noConversion"/>
  </si>
  <si>
    <t>宋宪</t>
    <phoneticPr fontId="6" type="noConversion"/>
  </si>
  <si>
    <t>太史慈</t>
    <phoneticPr fontId="2" type="noConversion"/>
  </si>
  <si>
    <t>关羽</t>
    <phoneticPr fontId="2" type="noConversion"/>
  </si>
  <si>
    <t>忒，孙子！我以后可是要当海贼王的男人！你不要来坏我好事！</t>
    <phoneticPr fontId="2" type="noConversion"/>
  </si>
  <si>
    <t>当海贼王的男人？他比我妩媚么？不如你当我的男人好了！羞羞羞~</t>
    <phoneticPr fontId="2" type="noConversion"/>
  </si>
  <si>
    <t>关羽啊关羽，天堂有路你不走，地狱无门你闯进来！</t>
    <phoneticPr fontId="2" type="noConversion"/>
  </si>
  <si>
    <t>太史慈，你的马呢？</t>
    <phoneticPr fontId="2" type="noConversion"/>
  </si>
  <si>
    <t>大红脸，别看我没马，也比你骑个兔子强！</t>
    <phoneticPr fontId="2" type="noConversion"/>
  </si>
  <si>
    <t>那好，太史慈，我问你，洞里qi个兔，我也qi个兔，一共几个兔？</t>
    <phoneticPr fontId="2" type="noConversion"/>
  </si>
  <si>
    <t>qi个……qi个……</t>
    <phoneticPr fontId="2" type="noConversion"/>
  </si>
  <si>
    <t>算不过来了吧，我这有个拐，你拄着慢慢想吧！</t>
    <phoneticPr fontId="2" type="noConversion"/>
  </si>
  <si>
    <t>拐你妹！大红脸，看贱！</t>
    <phoneticPr fontId="2" type="noConversion"/>
  </si>
  <si>
    <t>9-1-1</t>
    <phoneticPr fontId="2" type="noConversion"/>
  </si>
  <si>
    <t>9-3-1</t>
    <phoneticPr fontId="2" type="noConversion"/>
  </si>
  <si>
    <t>9-5-1</t>
    <phoneticPr fontId="2" type="noConversion"/>
  </si>
  <si>
    <t>9-7-1</t>
    <phoneticPr fontId="2" type="noConversion"/>
  </si>
  <si>
    <t>纪灵</t>
    <phoneticPr fontId="2" type="noConversion"/>
  </si>
  <si>
    <t>张勋</t>
    <phoneticPr fontId="2" type="noConversion"/>
  </si>
  <si>
    <t>袁术</t>
    <phoneticPr fontId="2" type="noConversion"/>
  </si>
  <si>
    <t>典韦</t>
    <phoneticPr fontId="2" type="noConversion"/>
  </si>
  <si>
    <t>刘备，我乃……</t>
    <phoneticPr fontId="2" type="noConversion"/>
  </si>
  <si>
    <t>一个蓝色品质的武将，你就少说两句吧！</t>
    <phoneticPr fontId="2" type="noConversion"/>
  </si>
  <si>
    <t>来者何银？</t>
    <phoneticPr fontId="2" type="noConversion"/>
  </si>
  <si>
    <t>发音你都发不对，还在这废什么话？！一边呆着去！</t>
    <phoneticPr fontId="2" type="noConversion"/>
  </si>
  <si>
    <t>竟敢嘲笑我！你完了！</t>
    <phoneticPr fontId="2" type="noConversion"/>
  </si>
  <si>
    <t>刘备，传国玉玺在此，还不向朕下跪？</t>
    <phoneticPr fontId="2" type="noConversion"/>
  </si>
  <si>
    <t>真是笑话！以为从孙坚那里骗得玉玺你就能当皇帝了？你太天真了！</t>
    <phoneticPr fontId="2" type="noConversion"/>
  </si>
  <si>
    <t>什么叫“骗得”？是他猜中我迟早制霸天下，主动献上的！</t>
    <phoneticPr fontId="2" type="noConversion"/>
  </si>
  <si>
    <t>不要活在自己的幻想之中了朋友！我这就让你认清现实！</t>
    <phoneticPr fontId="2" type="noConversion"/>
  </si>
  <si>
    <t>我的大刀早已饥渴难耐了！</t>
    <phoneticPr fontId="2" type="noConversion"/>
  </si>
  <si>
    <t>台词都背错了大哥，你还想混么？亏你还是个6星武将！</t>
  </si>
  <si>
    <t>啊？那我的台词是什么？</t>
    <phoneticPr fontId="2" type="noConversion"/>
  </si>
  <si>
    <t>你的台词是“是何人偷了本大爷的军大衣？！速速还来！”</t>
    <phoneticPr fontId="2" type="noConversion"/>
  </si>
  <si>
    <t>对呀！我的军大衣呢？是你们偷了么？眼看着娃娃们该放学了，我还得去学堂门口蹲点呢！赶快还来！</t>
    <phoneticPr fontId="2" type="noConversion"/>
  </si>
  <si>
    <t>10-3-1</t>
    <phoneticPr fontId="2" type="noConversion"/>
  </si>
  <si>
    <t>10-5-1</t>
    <phoneticPr fontId="2" type="noConversion"/>
  </si>
  <si>
    <t>10-7-1</t>
    <phoneticPr fontId="2" type="noConversion"/>
  </si>
  <si>
    <t>贾诩</t>
    <phoneticPr fontId="2" type="noConversion"/>
  </si>
  <si>
    <t>张绣</t>
    <phoneticPr fontId="2" type="noConversion"/>
  </si>
  <si>
    <t>周瑜</t>
    <phoneticPr fontId="2" type="noConversion"/>
  </si>
  <si>
    <t>贾谋士，良禽择木而栖是最基本的道理。不如你跟了我如何啊？</t>
    <phoneticPr fontId="2" type="noConversion"/>
  </si>
  <si>
    <t>我贾诩实在不忍弃主而去啊……</t>
    <phoneticPr fontId="2" type="noConversion"/>
  </si>
  <si>
    <t>刘老基，你想干啥？！是不是也看中我媳妇儿了？</t>
    <phoneticPr fontId="2" type="noConversion"/>
  </si>
  <si>
    <t>你都这样叫我了我能对你媳妇干啥啊？！我只是路过此地，前来求一张出城公文……</t>
    <phoneticPr fontId="2" type="noConversion"/>
  </si>
  <si>
    <t>哼！我堂堂一个4尺男儿，竟受到曹操如此羞辱，叫上你的人跟我一起帮我报仇去！你若不从，休想出城！</t>
    <phoneticPr fontId="2" type="noConversion"/>
  </si>
  <si>
    <t>你老婆跟曹操发生了那档子事儿，我也很同情你。但你若这样逼我，那休怪我无礼了！</t>
    <phoneticPr fontId="2" type="noConversion"/>
  </si>
  <si>
    <t>苍天既已生周瑜，奈何还要存诸葛？！</t>
  </si>
  <si>
    <t>周郎，诸葛是何人啊？</t>
    <phoneticPr fontId="2" type="noConversion"/>
  </si>
  <si>
    <t>你很快就会认识他，然后我会被他气死！为了扭转历史，我在这就杀了你！</t>
    <phoneticPr fontId="2" type="noConversion"/>
  </si>
  <si>
    <t>11-1-1</t>
    <phoneticPr fontId="2" type="noConversion"/>
  </si>
  <si>
    <t>11-7-1</t>
    <phoneticPr fontId="2" type="noConversion"/>
  </si>
  <si>
    <t>张硕</t>
    <phoneticPr fontId="2" type="noConversion"/>
  </si>
  <si>
    <t>事到如今，我准备跟随曹公了！刘备你有什么话要我带过去的吗？</t>
    <phoneticPr fontId="2" type="noConversion"/>
  </si>
  <si>
    <t>曹……他全家好吗？</t>
    <phoneticPr fontId="2" type="noConversion"/>
  </si>
  <si>
    <t>好，我知道了一定带到……咦，总觉得哪里不对……</t>
    <phoneticPr fontId="2" type="noConversion"/>
  </si>
  <si>
    <t>刘备，我的画戟已经打磨得锃亮，就等取你性命了！</t>
    <phoneticPr fontId="2" type="noConversion"/>
  </si>
  <si>
    <t>你本是一个很有潜力的三国武将，奈何有勇无谋，以至一步错步步错！</t>
    <phoneticPr fontId="2" type="noConversion"/>
  </si>
  <si>
    <t>本将军何时轮得到你来评论了？！看戟！</t>
    <phoneticPr fontId="2" type="noConversion"/>
  </si>
  <si>
    <t>12-5-1</t>
    <phoneticPr fontId="2" type="noConversion"/>
  </si>
  <si>
    <t>刘繇</t>
    <phoneticPr fontId="2" type="noConversion"/>
  </si>
  <si>
    <t>哎呀，这不是我大表嫂二舅哥三侄女四小姨子的亲表哥吗？</t>
    <phoneticPr fontId="2" type="noConversion"/>
  </si>
  <si>
    <t>唉，药不能停啊！</t>
    <phoneticPr fontId="2" type="noConversion"/>
  </si>
  <si>
    <t>13-3-1</t>
    <phoneticPr fontId="2" type="noConversion"/>
  </si>
  <si>
    <t>13-5-1</t>
    <phoneticPr fontId="2" type="noConversion"/>
  </si>
  <si>
    <t>13-7-1</t>
    <phoneticPr fontId="2" type="noConversion"/>
  </si>
  <si>
    <t>李广</t>
    <phoneticPr fontId="2" type="noConversion"/>
  </si>
  <si>
    <t>文丑</t>
    <phoneticPr fontId="2" type="noConversion"/>
  </si>
  <si>
    <t>颜良</t>
    <phoneticPr fontId="2" type="noConversion"/>
  </si>
  <si>
    <t>李广？！你也是被亏土转生转过来的？</t>
    <phoneticPr fontId="2" type="noConversion"/>
  </si>
  <si>
    <t>是啊……我李广乃隋唐第一好汉，竟被转来当苦力，快帮我解脱吧！</t>
    <phoneticPr fontId="2" type="noConversion"/>
  </si>
  <si>
    <t>来的是嘛鳖孙玩意啊？</t>
    <phoneticPr fontId="2" type="noConversion"/>
  </si>
  <si>
    <t>看你叫文丑，一点都不文啊，但是确实够丑的……</t>
    <phoneticPr fontId="2" type="noConversion"/>
  </si>
  <si>
    <t>就是你们斩了文丑的吗？</t>
    <phoneticPr fontId="2" type="noConversion"/>
  </si>
  <si>
    <t>备备哥哥，我觉得我们马上就要结束这个乱世了……</t>
    <phoneticPr fontId="2" type="noConversion"/>
  </si>
  <si>
    <t>何以见得？</t>
    <phoneticPr fontId="2" type="noConversion"/>
  </si>
  <si>
    <t>以前守关的，怎么都是个紫色的，你看现在的蓝色的都出来了……</t>
    <phoneticPr fontId="2" type="noConversion"/>
  </si>
  <si>
    <t>别拿韭菜不当菜！烤大腰子配韭菜可使我最爱！看刀！</t>
    <phoneticPr fontId="2" type="noConversion"/>
  </si>
  <si>
    <t>14-1-1</t>
    <phoneticPr fontId="2" type="noConversion"/>
  </si>
  <si>
    <t>14-3-1</t>
    <phoneticPr fontId="2" type="noConversion"/>
  </si>
  <si>
    <t>14-5-1</t>
    <phoneticPr fontId="2" type="noConversion"/>
  </si>
  <si>
    <t>裴元绍</t>
    <phoneticPr fontId="2" type="noConversion"/>
  </si>
  <si>
    <t>周仓</t>
    <phoneticPr fontId="6" type="noConversion"/>
  </si>
  <si>
    <t>赵云</t>
    <phoneticPr fontId="2" type="noConversion"/>
  </si>
  <si>
    <t>老大我等你很久了！</t>
    <phoneticPr fontId="2" type="noConversion"/>
  </si>
  <si>
    <t>自家兄弟日益变多了……这是个好现象！</t>
    <phoneticPr fontId="2" type="noConversion"/>
  </si>
  <si>
    <t>元绍兄，好马配好鞍，你一个步兵，就不要骑马了吧……</t>
    <phoneticPr fontId="2" type="noConversion"/>
  </si>
  <si>
    <t>为毛我就不能骑马？老子贼喜欢白马了，你的的卢马够洋气的啊，我要了！</t>
    <phoneticPr fontId="2" type="noConversion"/>
  </si>
  <si>
    <t>老大！</t>
    <phoneticPr fontId="2" type="noConversion"/>
  </si>
  <si>
    <t>周贤弟！</t>
    <phoneticPr fontId="2" type="noConversion"/>
  </si>
  <si>
    <t>二位相拥而泣，可见手足情深啊！0.0，关羽你儿子女儿都在场，就别亲了，影响下一代不好啊！</t>
    <phoneticPr fontId="2" type="noConversion"/>
  </si>
  <si>
    <t>子龙兄好久不见！可想死我了！</t>
    <phoneticPr fontId="2" type="noConversion"/>
  </si>
  <si>
    <t>大哥！子龙也甚是想念大哥啊！</t>
    <phoneticPr fontId="2" type="noConversion"/>
  </si>
  <si>
    <t>子龙！</t>
    <phoneticPr fontId="2" type="noConversion"/>
  </si>
  <si>
    <t>大哥！</t>
    <phoneticPr fontId="2" type="noConversion"/>
  </si>
  <si>
    <t>咳咳，二位哥哥注意影响！</t>
    <phoneticPr fontId="2" type="noConversion"/>
  </si>
  <si>
    <t>15-3-1</t>
    <phoneticPr fontId="2" type="noConversion"/>
  </si>
  <si>
    <t>李元霸</t>
    <phoneticPr fontId="2" type="noConversion"/>
  </si>
  <si>
    <t>15-5-1</t>
    <phoneticPr fontId="2" type="noConversion"/>
  </si>
  <si>
    <t>田丰</t>
    <phoneticPr fontId="2" type="noConversion"/>
  </si>
  <si>
    <t>15-7-1</t>
    <phoneticPr fontId="2" type="noConversion"/>
  </si>
  <si>
    <t>淳于琼</t>
    <phoneticPr fontId="2" type="noConversion"/>
  </si>
  <si>
    <t>张飞</t>
    <phoneticPr fontId="2" type="noConversion"/>
  </si>
  <si>
    <t>李元霸，听说你的力气很大。</t>
    <phoneticPr fontId="2" type="noConversion"/>
  </si>
  <si>
    <t>没错我力气很大！</t>
    <phoneticPr fontId="2" type="noConversion"/>
  </si>
  <si>
    <t>给你个木杆，你能把地球支起来吗？</t>
    <phoneticPr fontId="2" type="noConversion"/>
  </si>
  <si>
    <t>我先把你支起来！</t>
    <phoneticPr fontId="2" type="noConversion"/>
  </si>
  <si>
    <t>田丰啊，你就要被袁绍杀掉了，不如跟我混吧？</t>
    <phoneticPr fontId="2" type="noConversion"/>
  </si>
  <si>
    <t>被杀掉和献出菊花相比，还是被杀掉比较好……</t>
    <phoneticPr fontId="2" type="noConversion"/>
  </si>
  <si>
    <t>刘老基，听说田丰宁死不屈，可有此事？！</t>
    <phoneticPr fontId="2" type="noConversion"/>
  </si>
  <si>
    <t>胡说！田丰是自己作死而亡的！</t>
    <phoneticPr fontId="2" type="noConversion"/>
  </si>
  <si>
    <t>没错！我亲眼所见！你再污蔑我哥哥信不信我用丈八蛇矛戳你！</t>
    <phoneticPr fontId="2" type="noConversion"/>
  </si>
  <si>
    <t>总觉得越描越黑……</t>
    <phoneticPr fontId="2" type="noConversion"/>
  </si>
  <si>
    <t>16-1-1</t>
    <phoneticPr fontId="2" type="noConversion"/>
  </si>
  <si>
    <t>16-3-1</t>
    <phoneticPr fontId="2" type="noConversion"/>
  </si>
  <si>
    <t>16-5-1</t>
    <phoneticPr fontId="2" type="noConversion"/>
  </si>
  <si>
    <t>16-7-1</t>
    <phoneticPr fontId="2" type="noConversion"/>
  </si>
  <si>
    <t>沮授</t>
    <phoneticPr fontId="2" type="noConversion"/>
  </si>
  <si>
    <t>高览</t>
    <phoneticPr fontId="2" type="noConversion"/>
  </si>
  <si>
    <t>袁绍</t>
    <phoneticPr fontId="2" type="noConversion"/>
  </si>
  <si>
    <t>田丰的事情我已经听说了！我要杀了你，为田兄报仇雪恨！这是一把涂满剧毒的短剑，吃到嘴里会脑浆崩裂而亡！</t>
    <phoneticPr fontId="2" type="noConversion"/>
  </si>
  <si>
    <t>有那么厉害？！我不信！！！</t>
    <phoneticPr fontId="2" type="noConversion"/>
  </si>
  <si>
    <t>哼，我这就演示给你看！</t>
    <phoneticPr fontId="2" type="noConversion"/>
  </si>
  <si>
    <t>我可是奇才一枚！文能挂机喷队友，武能越塔送人头！怕了吧！</t>
    <phoneticPr fontId="2" type="noConversion"/>
  </si>
  <si>
    <t>极好极好，我想领略一下你越塔送人头的风采！</t>
    <phoneticPr fontId="2" type="noConversion"/>
  </si>
  <si>
    <t>哈哈，我这就给你展示一下！</t>
    <phoneticPr fontId="2" type="noConversion"/>
  </si>
  <si>
    <t>想当年，人家也是一个安静的美男子呢！不料后来战事连连，我再也无心打扮自己了……</t>
    <phoneticPr fontId="2" type="noConversion"/>
  </si>
  <si>
    <t>即使未经装饰，张颌兄弟还是那么俊俏！</t>
    <phoneticPr fontId="2" type="noConversion"/>
  </si>
  <si>
    <t>本初，你虽有“四士三公”的家庭背景，可你做事犹犹豫豫，这可不好！</t>
    <phoneticPr fontId="2" type="noConversion"/>
  </si>
  <si>
    <t>哼，你个卖草鞋的，何时轮到你说话了！</t>
    <phoneticPr fontId="2" type="noConversion"/>
  </si>
  <si>
    <t>张合</t>
    <phoneticPr fontId="2" type="noConversion"/>
  </si>
  <si>
    <t>别人用完之后是拒绝的，我用完之后头法duang~duang~duang~</t>
    <phoneticPr fontId="2" type="noConversion"/>
  </si>
  <si>
    <t>……“头法”你妹夫啊！你是嘲笑老子没头发么？！我这就让你见识一下什么叫真正的特技！</t>
    <phoneticPr fontId="2" type="noConversion"/>
  </si>
  <si>
    <t>最后一张敌方卡牌死亡后</t>
    <phoneticPr fontId="2" type="noConversion"/>
  </si>
  <si>
    <t>最后一张敌方卡牌死亡后</t>
    <phoneticPr fontId="2" type="noConversion"/>
  </si>
  <si>
    <t>哥哥，看来这些黄巾贼奈何不了您。那我们暂且退下，约好要买女儿红欢乐今宵呢…羞</t>
    <phoneticPr fontId="2" type="noConversion"/>
  </si>
  <si>
    <t>云长哥，不要说那么直白么，人家会害羞的，讨厌！</t>
    <phoneticPr fontId="2" type="noConversion"/>
  </si>
  <si>
    <t>……女儿红虽好，可不要贪杯哦！（坏笑）二位贤弟慢走！</t>
    <phoneticPr fontId="2" type="noConversion"/>
  </si>
  <si>
    <t>关羽</t>
    <phoneticPr fontId="2" type="noConversion"/>
  </si>
  <si>
    <t>张飞</t>
    <phoneticPr fontId="2" type="noConversion"/>
  </si>
  <si>
    <t>刘备</t>
    <phoneticPr fontId="2" type="noConversion"/>
  </si>
  <si>
    <t>左</t>
    <phoneticPr fontId="2" type="noConversion"/>
  </si>
  <si>
    <t>右</t>
    <phoneticPr fontId="2" type="noConversion"/>
  </si>
  <si>
    <t>敌方卡牌死亡后</t>
    <phoneticPr fontId="2" type="noConversion"/>
  </si>
  <si>
    <t>主公，城外黄巾贼如脱缰的野狗般袭来，我们速去破敌吧！</t>
  </si>
  <si>
    <t>…...我X，怎么说我也是穿越过来的，难道不需要交代一下剧情么阿喂？！还有，为毛线我的声音是个男的？万一我是个软妹怎么办啊？</t>
  </si>
  <si>
    <t>你是怎么穿越过来的嘛，那个苦逼的策划妹纸说还没想好……至于你的声音为何是个男的，她说你的设定就是这样……</t>
  </si>
  <si>
    <t>我次奥，搞毛线啊！“没想好”、“设定就是这样”是要闹哪样啊喂？就算没想好，随便给我一个穿越过来的理由我也能接受啊！</t>
  </si>
  <si>
    <t>一切冥冥注定，你就是那个拯救乱世三国的英雄！哇，这个理由简直就是棒棒哒！么么哒！</t>
  </si>
  <si>
    <t>哒你妹夫啊！这也太随便了吧！敷衍我是吧！</t>
  </si>
  <si>
    <t>哎呦，妹纸身材不错嘛！不如就从了贫道吧！</t>
  </si>
  <si>
    <t>黄巾贼众看贱！我蔡文姬可不是好惹的！</t>
  </si>
  <si>
    <t>哎呀，打起来了，主公我们快去支援吧！</t>
  </si>
  <si>
    <t>我去！这娘炮是何方妖怪啊！有种菊花不保的预感啊喂！</t>
  </si>
  <si>
    <t>主公真讨厌，竟拿人家开心！哎呀不好，我们快去支援文姬吧！</t>
  </si>
  <si>
    <t>演示关卡</t>
    <phoneticPr fontId="2" type="noConversion"/>
  </si>
  <si>
    <t>小灵仙</t>
  </si>
  <si>
    <t>玩家</t>
  </si>
  <si>
    <t>第01章第01节第1波</t>
    <phoneticPr fontId="2" type="noConversion"/>
  </si>
  <si>
    <t>-_-|…..我次奥，比切糕还黑？</t>
  </si>
  <si>
    <t>劫持者</t>
  </si>
  <si>
    <t>夜行客</t>
  </si>
  <si>
    <t>剧情编号</t>
    <phoneticPr fontId="2" type="noConversion"/>
  </si>
  <si>
    <t>剧情类型</t>
    <phoneticPr fontId="2" type="noConversion"/>
  </si>
  <si>
    <t>关卡ID</t>
    <phoneticPr fontId="2" type="noConversion"/>
  </si>
  <si>
    <t>关卡</t>
    <phoneticPr fontId="2" type="noConversion"/>
  </si>
  <si>
    <t>怪物波数</t>
    <phoneticPr fontId="2" type="noConversion"/>
  </si>
  <si>
    <t>半身像武将ID</t>
    <phoneticPr fontId="2" type="noConversion"/>
  </si>
  <si>
    <t>半身像</t>
    <phoneticPr fontId="2" type="noConversion"/>
  </si>
  <si>
    <t>半身像描述</t>
    <phoneticPr fontId="2" type="noConversion"/>
  </si>
  <si>
    <t>半身像相对对话框位置</t>
    <phoneticPr fontId="2" type="noConversion"/>
  </si>
  <si>
    <t>对话ID</t>
    <phoneticPr fontId="2" type="noConversion"/>
  </si>
  <si>
    <t>对话</t>
    <phoneticPr fontId="2" type="noConversion"/>
  </si>
  <si>
    <t>对话触发时间</t>
    <phoneticPr fontId="2" type="noConversion"/>
  </si>
  <si>
    <t>触发下一剧情</t>
    <phoneticPr fontId="2" type="noConversion"/>
  </si>
  <si>
    <t>备注1</t>
    <phoneticPr fontId="2" type="noConversion"/>
  </si>
  <si>
    <t>备注2</t>
    <phoneticPr fontId="2" type="noConversion"/>
  </si>
  <si>
    <t>备注3</t>
    <phoneticPr fontId="2" type="noConversion"/>
  </si>
  <si>
    <t>type</t>
    <phoneticPr fontId="2" type="noConversion"/>
  </si>
  <si>
    <t>stageId</t>
    <phoneticPr fontId="2" type="noConversion"/>
  </si>
  <si>
    <t>#</t>
    <phoneticPr fontId="2" type="noConversion"/>
  </si>
  <si>
    <t>monsterGroup</t>
    <phoneticPr fontId="2" type="noConversion"/>
  </si>
  <si>
    <t>resId</t>
    <phoneticPr fontId="2" type="noConversion"/>
  </si>
  <si>
    <t>resIdName</t>
    <phoneticPr fontId="2" type="noConversion"/>
  </si>
  <si>
    <t>position</t>
    <phoneticPr fontId="2" type="noConversion"/>
  </si>
  <si>
    <t>languageId</t>
    <phoneticPr fontId="2" type="noConversion"/>
  </si>
  <si>
    <t>trigger</t>
    <phoneticPr fontId="2" type="noConversion"/>
  </si>
  <si>
    <t>next</t>
    <phoneticPr fontId="2" type="noConversion"/>
  </si>
  <si>
    <t>int</t>
    <phoneticPr fontId="2" type="noConversion"/>
  </si>
  <si>
    <t>第01章</t>
    <phoneticPr fontId="2" type="noConversion"/>
  </si>
  <si>
    <t>东汉末年，以张角为首的黄巾贼肆起。朝廷发出榜文招募义兵。榜文传到涿县，引出三位想要为国尽忠的英雄。三人一见如故，于桃园中拜为结义兄弟。</t>
    <phoneticPr fontId="2" type="noConversion"/>
  </si>
  <si>
    <t>第02章</t>
    <phoneticPr fontId="2" type="noConversion"/>
  </si>
  <si>
    <t>中平元年正月，黄巾贼前来攻打涿郡，张飞与黄巾贼将邓茂对阵时，取得首胜。后自称“地公将军”的黄巾头目张宝被刘备射中左臂，终破张宝。</t>
    <phoneticPr fontId="2" type="noConversion"/>
  </si>
  <si>
    <t>自称“天公将军”的张角展开大规模叛乱，平息黄巾之乱的硝烟战火还在继续着……</t>
    <phoneticPr fontId="2" type="noConversion"/>
  </si>
  <si>
    <t>刘备</t>
    <phoneticPr fontId="2" type="noConversion"/>
  </si>
  <si>
    <t>这个“头戴三叉束发紫金冠，体挂西川红棉百花袍”的吕布，真不愧为三国猛将也！但也同猛虎一般，给这前行的道路带来威胁……</t>
    <phoneticPr fontId="2" type="noConversion"/>
  </si>
  <si>
    <t>关羽</t>
    <phoneticPr fontId="2" type="noConversion"/>
  </si>
  <si>
    <t>《三国志：孙坚传》中评论他为“勇挚刚毅，孤微发迹，导温戮卓，山陵杜塞，有忠壮之烈”，这样一个猛将，苍天怎会舍得他离去……</t>
    <phoneticPr fontId="2" type="noConversion"/>
  </si>
  <si>
    <t>张飞</t>
    <phoneticPr fontId="2" type="noConversion"/>
  </si>
  <si>
    <t>黄巾贼寇将百姓置于水火当中，不得安生，却又出了个体肥心黑的董卓！这次的洛阳之行，兴许能诛了这老贼吧……</t>
    <phoneticPr fontId="2" type="noConversion"/>
  </si>
  <si>
    <t>小灵仙</t>
    <phoneticPr fontId="2" type="noConversion"/>
  </si>
  <si>
    <t>徐州刺史陶谦廉政亲民，奈何被曹操误会招惹祸事。亏得刘皇叔解围，才避过此祸！故三让徐州于刘备……</t>
    <phoneticPr fontId="2" type="noConversion"/>
  </si>
  <si>
    <t>玩家</t>
    <phoneticPr fontId="2" type="noConversion"/>
  </si>
  <si>
    <t>太史慈弓马熟练，箭法精良。孙策得之，横扫江东不在话下了……</t>
    <phoneticPr fontId="2" type="noConversion"/>
  </si>
  <si>
    <t>都说自古红颜多祸水，若那日曹操未能遇见邹夫人，想必也不会被张绣追杀，险些丧命啊……</t>
    <phoneticPr fontId="2" type="noConversion"/>
  </si>
  <si>
    <t>袁术以为得到玉玺便能称帝，可终也只是历史长河中的一个过客……</t>
    <phoneticPr fontId="2" type="noConversion"/>
  </si>
  <si>
    <t>吕布虽骁勇刚猛，但无谋略，心胸狭隘又过分多疑，终殒命于白楼……</t>
    <phoneticPr fontId="2" type="noConversion"/>
  </si>
  <si>
    <t>陈宫当年救曹操于为难之中，如今被曹操所擒本可不死。但公台性情刚毅，不惧分毫，真乃志士也……</t>
    <phoneticPr fontId="2" type="noConversion"/>
  </si>
  <si>
    <t>白马一战中，关羽为还曹操恩情，跨上赤兔马与颜良激战，终斩颜良……</t>
    <phoneticPr fontId="2" type="noConversion"/>
  </si>
  <si>
    <t>左</t>
    <phoneticPr fontId="2" type="noConversion"/>
  </si>
  <si>
    <t>右</t>
    <phoneticPr fontId="2" type="noConversion"/>
  </si>
  <si>
    <t>建安五年十月，袁曹两军于官渡对峙。袁绍派大将淳于琼护送粮食至乌巢，不料被曹所擒……</t>
    <phoneticPr fontId="2" type="noConversion"/>
  </si>
  <si>
    <t>乌巢粮草被劫的消息传至袁军前线，袁军军心动摇，内部分裂。曹军趁势击破袁军，袁绍大败……</t>
    <phoneticPr fontId="2" type="noConversion"/>
  </si>
  <si>
    <t>演示关卡</t>
    <phoneticPr fontId="2" type="noConversion"/>
  </si>
  <si>
    <t>我轩辕射戟，救你们大难，你们这三个基佬却抢我马匹！这次我可真生气了！小宇宙，觉醒吧！</t>
    <phoneticPr fontId="2" type="noConversion"/>
  </si>
  <si>
    <t>接前一剧情</t>
    <phoneticPr fontId="2" type="noConversion"/>
  </si>
  <si>
    <t>基佬？吕将军，何故这样诋毁我与二位贤弟的情义？！</t>
    <phoneticPr fontId="2" type="noConversion"/>
  </si>
  <si>
    <t>己方与敌方卡牌落定后</t>
    <phoneticPr fontId="2" type="noConversion"/>
  </si>
  <si>
    <t>大哥，别跟丫废话！让他见识见识俺老张的厉害！这对儿胸大肌可不是白长的！</t>
    <phoneticPr fontId="2" type="noConversion"/>
  </si>
  <si>
    <t>敌方最后一张卡牌死亡</t>
    <phoneticPr fontId="2" type="noConversion"/>
  </si>
  <si>
    <t>三姓小儿，你欺人太甚！吃我关某人一刀！</t>
    <phoneticPr fontId="2" type="noConversion"/>
  </si>
  <si>
    <t>主公，吕将军来势凶猛，不使用无双技能恐怕敌不过他了！</t>
    <phoneticPr fontId="2" type="noConversion"/>
  </si>
  <si>
    <t>黄巾妖道士对话消失后关羽出现落定</t>
    <phoneticPr fontId="2" type="noConversion"/>
  </si>
  <si>
    <t>关羽对话消失后张飞出现落定</t>
    <phoneticPr fontId="2" type="noConversion"/>
  </si>
  <si>
    <t>每个月总有那么几天，令小爷我状态不佳！我们来日再战！</t>
    <phoneticPr fontId="2" type="noConversion"/>
  </si>
  <si>
    <t>无双技能能量满时</t>
    <phoneticPr fontId="2" type="noConversion"/>
  </si>
  <si>
    <t>第02章第01节第1波</t>
    <phoneticPr fontId="2" type="noConversion"/>
  </si>
  <si>
    <t>站住！把银子交出来！没银子妹子也行啊！</t>
    <phoneticPr fontId="2" type="noConversion"/>
  </si>
  <si>
    <t>武将觉醒之前</t>
    <phoneticPr fontId="2" type="noConversion"/>
  </si>
  <si>
    <t>妹子没有，风一般的男子倒是有一枚！</t>
    <phoneticPr fontId="2" type="noConversion"/>
  </si>
  <si>
    <t>触发关卡之前</t>
    <phoneticPr fontId="2" type="noConversion"/>
  </si>
  <si>
    <t>是在说我么？皇叔果真好眼力！</t>
    <phoneticPr fontId="2" type="noConversion"/>
  </si>
  <si>
    <t>不是的呀，是在说我自己呀！</t>
    <phoneticPr fontId="2" type="noConversion"/>
  </si>
  <si>
    <t>小灵仙</t>
    <phoneticPr fontId="6" type="noConversion"/>
  </si>
  <si>
    <t>不能忍，给我打！</t>
    <phoneticPr fontId="2" type="noConversion"/>
  </si>
  <si>
    <t>玩家</t>
    <phoneticPr fontId="6" type="noConversion"/>
  </si>
  <si>
    <t>第02章第02节第1波</t>
    <phoneticPr fontId="2" type="noConversion"/>
  </si>
  <si>
    <t>我们黄巾大军的地盘也敢闯？！真是一群不怕死的！</t>
    <phoneticPr fontId="2" type="noConversion"/>
  </si>
  <si>
    <t>黄巾妖道士</t>
    <phoneticPr fontId="6" type="noConversion"/>
  </si>
  <si>
    <t>主公，他们好嚣张内！</t>
    <phoneticPr fontId="2" type="noConversion"/>
  </si>
  <si>
    <t>第02章第02节第1波</t>
    <phoneticPr fontId="2" type="noConversion"/>
  </si>
  <si>
    <t>一个跑龙套的还这么傲娇，看来要给他闹点说法儿出来了！</t>
    <phoneticPr fontId="2" type="noConversion"/>
  </si>
  <si>
    <t>第02章第05节第1波</t>
    <phoneticPr fontId="2" type="noConversion"/>
  </si>
  <si>
    <t>大目，擒了他们给你发一个连的妹子呦！</t>
    <phoneticPr fontId="2" type="noConversion"/>
  </si>
  <si>
    <t>小乔</t>
    <phoneticPr fontId="6" type="noConversion"/>
  </si>
  <si>
    <t>第02章第05节第1波</t>
    <phoneticPr fontId="2" type="noConversion"/>
  </si>
  <si>
    <t>宝宝放心！我挂机喷队友、越塔送人头、飞脚救残敌、放墙堵队友样样精通啊！</t>
    <phoneticPr fontId="2" type="noConversion"/>
  </si>
  <si>
    <t>黄巾重甲兵</t>
    <phoneticPr fontId="6" type="noConversion"/>
  </si>
  <si>
    <t>虽然你会的这些并没有什么卵用，但还是去吧，骚年！</t>
    <phoneticPr fontId="2" type="noConversion"/>
  </si>
  <si>
    <t>魏续</t>
    <phoneticPr fontId="6" type="noConversion"/>
  </si>
  <si>
    <t>第02章第06节第1波</t>
    <phoneticPr fontId="2" type="noConversion"/>
  </si>
  <si>
    <t>受死！</t>
    <phoneticPr fontId="2" type="noConversion"/>
  </si>
  <si>
    <t>黄巾长枪兵</t>
    <phoneticPr fontId="6" type="noConversion"/>
  </si>
  <si>
    <t>门口撅着去！</t>
    <phoneticPr fontId="2" type="noConversion"/>
  </si>
  <si>
    <t>吕布</t>
    <phoneticPr fontId="2" type="noConversion"/>
  </si>
  <si>
    <t>呦呵，你几个意思？有本事你过来！</t>
    <phoneticPr fontId="2" type="noConversion"/>
  </si>
  <si>
    <t>第02章第07节第1波</t>
    <phoneticPr fontId="2" type="noConversion"/>
  </si>
  <si>
    <t>天生我才必有用，一支红杏出墙来！</t>
    <phoneticPr fontId="2" type="noConversion"/>
  </si>
  <si>
    <t>第02章第07节第1波</t>
    <phoneticPr fontId="2" type="noConversion"/>
  </si>
  <si>
    <t>不识庐山真面目，两行白鹭上青天！</t>
    <phoneticPr fontId="2" type="noConversion"/>
  </si>
  <si>
    <t>此路非我开，此树非我栽，不管你过不过，献上菊花来！</t>
    <phoneticPr fontId="2" type="noConversion"/>
  </si>
  <si>
    <t>菊花不是你想买，想买就能买！</t>
    <phoneticPr fontId="2" type="noConversion"/>
  </si>
  <si>
    <t>这么说你就是拒绝我了？哼，看招！</t>
    <phoneticPr fontId="2" type="noConversion"/>
  </si>
  <si>
    <t>第03章第01节第1波</t>
    <phoneticPr fontId="2" type="noConversion"/>
  </si>
  <si>
    <t>主公，前方便是黄巾军的大本营了！我们速速进军吧！</t>
    <phoneticPr fontId="2" type="noConversion"/>
  </si>
  <si>
    <t>第03章第05节第1波</t>
    <phoneticPr fontId="2" type="noConversion"/>
  </si>
  <si>
    <t>你们造吗，我生气时我自己都害怕哦！今天就让你们给我二哥陪葬！</t>
    <phoneticPr fontId="2" type="noConversion"/>
  </si>
  <si>
    <t>张梁君，你长的还真是风情万种呢！</t>
    <phoneticPr fontId="2" type="noConversion"/>
  </si>
  <si>
    <t>第03章第05节第1波</t>
    <phoneticPr fontId="2" type="noConversion"/>
  </si>
  <si>
    <t>就算你这样夸我也没用的，告诉你们哦，我生气时的那种眼神又粗现喽！接受制裁吧</t>
    <phoneticPr fontId="2" type="noConversion"/>
  </si>
  <si>
    <t>第03章第07节第1波</t>
    <phoneticPr fontId="2" type="noConversion"/>
  </si>
  <si>
    <t>哼，识相的话就投降！</t>
    <phoneticPr fontId="2" type="noConversion"/>
  </si>
  <si>
    <t>这个妖道士的出镜率很高啊，家父贵姓？</t>
    <phoneticPr fontId="2" type="noConversion"/>
  </si>
  <si>
    <t>别废话，你们给我等（den）着，我找我舅舅去！</t>
    <phoneticPr fontId="2" type="noConversion"/>
  </si>
  <si>
    <t>黄天已死，你们也得死！与我大贤良师为敌的人都得死！</t>
    <phoneticPr fontId="2" type="noConversion"/>
  </si>
  <si>
    <t>第04章第02节第1波</t>
    <phoneticPr fontId="2" type="noConversion"/>
  </si>
  <si>
    <t>主公，马上就是吕布帐下中郎高顺的营地了，我们速速出征吧！</t>
    <phoneticPr fontId="2" type="noConversion"/>
  </si>
  <si>
    <t>第04章第03节第1波</t>
    <phoneticPr fontId="2" type="noConversion"/>
  </si>
  <si>
    <t>快去禀报顺爷，他们闯到这里来了！</t>
    <phoneticPr fontId="2" type="noConversion"/>
  </si>
  <si>
    <t>董卓</t>
    <phoneticPr fontId="2" type="noConversion"/>
  </si>
  <si>
    <t>高顺来也！容不得你们放肆！</t>
    <phoneticPr fontId="2" type="noConversion"/>
  </si>
  <si>
    <t>第04章第03节第1波</t>
    <phoneticPr fontId="2" type="noConversion"/>
  </si>
  <si>
    <t>好萌的将军啊</t>
    <phoneticPr fontId="2" type="noConversion"/>
  </si>
  <si>
    <t>第04章第03节第1波</t>
    <phoneticPr fontId="2" type="noConversion"/>
  </si>
  <si>
    <t>说我萌？这就让你们见识见识什么叫铁血真汉子！给我上！</t>
    <phoneticPr fontId="2" type="noConversion"/>
  </si>
  <si>
    <t>第04章第05节第1波</t>
    <phoneticPr fontId="2" type="noConversion"/>
  </si>
  <si>
    <t>让我们来猎杀那些陷入黑暗中的人吧！</t>
    <phoneticPr fontId="2" type="noConversion"/>
  </si>
  <si>
    <t>第04章第05节第1波</t>
    <phoneticPr fontId="2" type="noConversion"/>
  </si>
  <si>
    <t>我去，什么情况这是？</t>
    <phoneticPr fontId="2" type="noConversion"/>
  </si>
  <si>
    <t>第04章第05节第1波</t>
    <phoneticPr fontId="2" type="noConversion"/>
  </si>
  <si>
    <t>黑夜～就是我的面纱！哈哈哈</t>
    <phoneticPr fontId="2" type="noConversion"/>
  </si>
  <si>
    <t>第04章第05节第1波</t>
    <phoneticPr fontId="2" type="noConversion"/>
  </si>
  <si>
    <t>哎呀，可以啊小哥！</t>
    <phoneticPr fontId="2" type="noConversion"/>
  </si>
  <si>
    <t>第04章第05节第1波</t>
    <phoneticPr fontId="2" type="noConversion"/>
  </si>
  <si>
    <t>what r u 弄啥类？让你来刺杀他们，你在这儿给老子玩cosplay！快给我上！</t>
    <phoneticPr fontId="2" type="noConversion"/>
  </si>
  <si>
    <t>第04章第07节第1波</t>
    <phoneticPr fontId="2" type="noConversion"/>
  </si>
  <si>
    <t>“人中赤兔，马中吕布”可不是浪得虚名！今天能不能活着回去，问问我的方天画戟先！</t>
    <phoneticPr fontId="2" type="noConversion"/>
  </si>
  <si>
    <t>第04章第07节第1波</t>
    <phoneticPr fontId="2" type="noConversion"/>
  </si>
  <si>
    <t>“人中赤兔，马中吕布”？虽然说的很有气魄，怎么总感觉怪怪的？</t>
    <phoneticPr fontId="2" type="noConversion"/>
  </si>
  <si>
    <t>第04章第07节第1波</t>
    <phoneticPr fontId="2" type="noConversion"/>
  </si>
  <si>
    <t>我擦，策划把台词写错了吧？！怎么说我也是个6星神将，你们搞我是吧？！</t>
    <phoneticPr fontId="2" type="noConversion"/>
  </si>
  <si>
    <t>吕将军何必认真呢，那些苦逼的美工把我画的跟伪娘一样，我不照样活的好好的！</t>
    <phoneticPr fontId="2" type="noConversion"/>
  </si>
  <si>
    <t>第04章第07节第1波</t>
    <phoneticPr fontId="2" type="noConversion"/>
  </si>
  <si>
    <t>人家现在还真有点爱上这小性格了呢</t>
    <phoneticPr fontId="2" type="noConversion"/>
  </si>
  <si>
    <t>我吕布平生最讨厌弯的东西，吃我一戟！</t>
    <phoneticPr fontId="2" type="noConversion"/>
  </si>
  <si>
    <t>第04章第07节第3波</t>
    <phoneticPr fontId="2" type="noConversion"/>
  </si>
  <si>
    <t>今天状态不佳，若不是我的方天画戟有点生锈，你们怎会是我的对手？！咱们改日再战！</t>
    <phoneticPr fontId="2" type="noConversion"/>
  </si>
  <si>
    <t>吕将军，别走啊，约么？</t>
    <phoneticPr fontId="2" type="noConversion"/>
  </si>
  <si>
    <t>滚！</t>
    <phoneticPr fontId="2" type="noConversion"/>
  </si>
  <si>
    <t>第05章第01节第1波</t>
    <phoneticPr fontId="2" type="noConversion"/>
  </si>
  <si>
    <t>其实我并非真心想跟着董卓那个老贼混，但总得抱个大腿吧！不然我们联手怎么样？</t>
    <phoneticPr fontId="2" type="noConversion"/>
  </si>
  <si>
    <t>哼，同是董卓的部下，但你这不忠不义还真是不及吕将军呀！</t>
    <phoneticPr fontId="2" type="noConversion"/>
  </si>
  <si>
    <t>第05章第05节第1波</t>
    <phoneticPr fontId="2" type="noConversion"/>
  </si>
  <si>
    <t>文远，我对你的胆识佩服有加，为何屈于董卓那老贼之下啊？！</t>
    <phoneticPr fontId="2" type="noConversion"/>
  </si>
  <si>
    <t>我也不想啊，奈何募兵回京后，何进他死啦！我的军队也尽归那个老贼所有啦！</t>
    <phoneticPr fontId="2" type="noConversion"/>
  </si>
  <si>
    <t>不如脱离那个死胖子，与我们结盟吧？</t>
    <phoneticPr fontId="2" type="noConversion"/>
  </si>
  <si>
    <t>我何尝不想啊，但身不由己啊，话不多说啦，我们开打吧！</t>
    <phoneticPr fontId="2" type="noConversion"/>
  </si>
  <si>
    <t>第05章第07节第1波</t>
    <phoneticPr fontId="2" type="noConversion"/>
  </si>
  <si>
    <t>现在董卓叛乱，不如我们一起举兵讨伐董贼如何？</t>
    <phoneticPr fontId="2" type="noConversion"/>
  </si>
  <si>
    <t>想跟我联手？让我瞧瞧你们的本事再说！接招！</t>
    <phoneticPr fontId="2" type="noConversion"/>
  </si>
  <si>
    <t>第06章第01节第1波</t>
    <phoneticPr fontId="2" type="noConversion"/>
  </si>
  <si>
    <t>梨子便宜了，多买多送！</t>
    <phoneticPr fontId="2" type="noConversion"/>
  </si>
  <si>
    <t>莫非前辈就是中学课本上的那个让梨的孔融？</t>
    <phoneticPr fontId="2" type="noConversion"/>
  </si>
  <si>
    <t>正是在下，来来来，看你们一路劳累，快尝尝我这新摘的梨子！</t>
    <phoneticPr fontId="2" type="noConversion"/>
  </si>
  <si>
    <t>哇，前辈的梨子真是好甜哦！</t>
    <phoneticPr fontId="2" type="noConversion"/>
  </si>
  <si>
    <t>都尝过了吧？掏钱吧，每人1000两银子！</t>
    <phoneticPr fontId="2" type="noConversion"/>
  </si>
  <si>
    <t>哇擦，想赖账是吧？！小的们，抄家伙咱们上！</t>
    <phoneticPr fontId="2" type="noConversion"/>
  </si>
  <si>
    <t>第06章第05节第1波</t>
    <phoneticPr fontId="2" type="noConversion"/>
  </si>
  <si>
    <t>主公，前方便是徐州城了，陶恭祖宅心仁厚，还请您温柔对待啊！</t>
    <phoneticPr fontId="2" type="noConversion"/>
  </si>
  <si>
    <t>要的要的！</t>
    <phoneticPr fontId="2" type="noConversion"/>
  </si>
  <si>
    <t>第06章第07节第1波</t>
    <phoneticPr fontId="2" type="noConversion"/>
  </si>
  <si>
    <t>各位将军，还请一定要诛了董卓那老贼！蝉儿必会铭记各位的恩德！</t>
    <phoneticPr fontId="2" type="noConversion"/>
  </si>
  <si>
    <t>蝉儿莫要伤心，今日便是这老贼的忌日！</t>
    <phoneticPr fontId="2" type="noConversion"/>
  </si>
  <si>
    <t>吕布孽子，论辈分貂蝉可是你义母！敢跟我抢女人，速来领死！</t>
    <phoneticPr fontId="2" type="noConversion"/>
  </si>
  <si>
    <t>第07章第01节第1波</t>
    <phoneticPr fontId="2" type="noConversion"/>
  </si>
  <si>
    <t>先…...先祖？！您怎么又活了？</t>
    <phoneticPr fontId="2" type="noConversion"/>
  </si>
  <si>
    <t>我不知被什么人用秽土转生术召了回来，孙儿，弄死我我就能解脱了！</t>
    <phoneticPr fontId="2" type="noConversion"/>
  </si>
  <si>
    <t>爷爷，孙儿要动手了，您莫要怪孙儿！</t>
    <phoneticPr fontId="2" type="noConversion"/>
  </si>
  <si>
    <t>第08章第01节第1波</t>
    <phoneticPr fontId="2" type="noConversion"/>
  </si>
  <si>
    <t>忒，孙子！我以后可是要当海贼王的男人！你不要来坏我好事！</t>
    <phoneticPr fontId="2" type="noConversion"/>
  </si>
  <si>
    <t>当海贼王的男人？他比我妩媚么？不如你当我的男人好了！羞羞羞~</t>
    <phoneticPr fontId="2" type="noConversion"/>
  </si>
  <si>
    <t>算了，懒得跟你解释！受死！</t>
    <phoneticPr fontId="2" type="noConversion"/>
  </si>
  <si>
    <t>第08章第02节第1波</t>
    <phoneticPr fontId="2" type="noConversion"/>
  </si>
  <si>
    <t>客官，要观赏我结实的胸肌么？</t>
    <phoneticPr fontId="2" type="noConversion"/>
  </si>
  <si>
    <t>我去，我是来打怪升级拿装备的！观赏你胸肌干毛线啊？！</t>
    <phoneticPr fontId="2" type="noConversion"/>
  </si>
  <si>
    <t>哦？那要不要观赏我结实的股二头肌呢？</t>
    <phoneticPr fontId="2" type="noConversion"/>
  </si>
  <si>
    <t>我擦，能不能来个正常银啊？！搞我是吧？想搞我是吧？！弟兄们，抄家伙削（xue）他！</t>
    <phoneticPr fontId="2" type="noConversion"/>
  </si>
  <si>
    <t>第09章第01节第1波</t>
    <phoneticPr fontId="2" type="noConversion"/>
  </si>
  <si>
    <t>乃们几个给我站住，我乃……</t>
    <phoneticPr fontId="2" type="noConversion"/>
  </si>
  <si>
    <t>一个蓝色品质的武将，你就少说两句吧！</t>
    <phoneticPr fontId="2" type="noConversion"/>
  </si>
  <si>
    <t>哎呀，很嚣张哈～小的们，给我上！</t>
    <phoneticPr fontId="2" type="noConversion"/>
  </si>
  <si>
    <t>第09章第05节第1波</t>
    <phoneticPr fontId="2" type="noConversion"/>
  </si>
  <si>
    <t>玉玺在此，还不跪舔？</t>
    <phoneticPr fontId="2" type="noConversion"/>
  </si>
  <si>
    <t>你以为从孙坚那里骗得玉玺你就能当老大了？醒醒吧小盆友！</t>
    <phoneticPr fontId="2" type="noConversion"/>
  </si>
  <si>
    <t>以我袁术的聪明才智，制霸天下是迟早的事！括弧窃喜</t>
    <phoneticPr fontId="2" type="noConversion"/>
  </si>
  <si>
    <t>括弧窃喜什么鬼，太low了吧！阿西巴，这就让你认清现实！</t>
    <phoneticPr fontId="2" type="noConversion"/>
  </si>
  <si>
    <t>第10章第05节第1波</t>
    <phoneticPr fontId="2" type="noConversion"/>
  </si>
  <si>
    <t>我堂堂一4尺男儿，老婆竟被曹操霸占，我要报复社会！</t>
    <phoneticPr fontId="2" type="noConversion"/>
  </si>
  <si>
    <t>抢不回老婆竟然来这撒野，我这就教你怎么做人！</t>
    <phoneticPr fontId="2" type="noConversion"/>
  </si>
  <si>
    <t>第11章第01节第1波</t>
    <phoneticPr fontId="2" type="noConversion"/>
  </si>
  <si>
    <t>我有心留你们性命，你们却不知感激，得寸进尺！给我打！</t>
    <phoneticPr fontId="2" type="noConversion"/>
  </si>
  <si>
    <t>第13章第01节第1波</t>
    <phoneticPr fontId="2" type="noConversion"/>
  </si>
  <si>
    <t>拳打南山敬老院！脚踩北头幼儿园！</t>
    <phoneticPr fontId="2" type="noConversion"/>
  </si>
  <si>
    <t>90以上5岁以下一见我就寒！</t>
    <phoneticPr fontId="2" type="noConversion"/>
  </si>
  <si>
    <t>举起你们得双手，跟随着我的节拍，就问你怕不怕？！</t>
    <phoneticPr fontId="2" type="noConversion"/>
  </si>
  <si>
    <t>我擦，这俩是三聚氰胺喝多了吧！速战速决，我妈叫我回去吃饭呢！</t>
    <phoneticPr fontId="2" type="noConversion"/>
  </si>
  <si>
    <t>第14章第01节第1波</t>
    <phoneticPr fontId="2" type="noConversion"/>
  </si>
  <si>
    <t>丝米嘛三，这章暂无剧情，因为那个苦逼得策划妹子说她需要肥家刮刮胡子了</t>
    <phoneticPr fontId="2" type="noConversion"/>
  </si>
  <si>
    <t>对，你绝对没有听错，她是真得肥家刮胡子去了！</t>
    <phoneticPr fontId="2" type="noConversion"/>
  </si>
  <si>
    <t>尼玛这妹纸是何方妖孽啊？难道这个世界的一切就是被这样一个奇葩塑造出来得嘛！心塞……我想静静</t>
    <phoneticPr fontId="2" type="noConversion"/>
  </si>
  <si>
    <t>主公，别想静静了，我们还是速速前行吧！</t>
    <phoneticPr fontId="2" type="noConversion"/>
  </si>
  <si>
    <t>我与二位贤弟已激活无双技能，并且积攒了足够的怒气，现在就让这孙子见识一下无双的威力！</t>
  </si>
  <si>
    <t>音效</t>
    <phoneticPr fontId="2" type="noConversion"/>
  </si>
  <si>
    <t>sound</t>
    <phoneticPr fontId="2" type="noConversion"/>
  </si>
  <si>
    <t>int</t>
    <phoneticPr fontId="2" type="noConversion"/>
  </si>
  <si>
    <t>接前一剧情</t>
  </si>
  <si>
    <t>右</t>
  </si>
  <si>
    <t>武将觉醒之前</t>
  </si>
  <si>
    <t>左</t>
  </si>
  <si>
    <t>无双技能能量满时</t>
  </si>
  <si>
    <t>敌方最后一张卡牌死亡</t>
  </si>
  <si>
    <t>1</t>
  </si>
  <si>
    <t>触发关卡之前</t>
  </si>
  <si>
    <t>3</t>
  </si>
  <si>
    <t>过东岭关时杀孔秀；过洛阳城时杀韩福、孟坦；过虎牢关时杀卞喜；过荥阳时杀太守王植；过黄河渡口时杀秦琪，“过五关斩六将”因此得名。</t>
    <phoneticPr fontId="2" type="noConversion"/>
  </si>
  <si>
    <t>标题ID</t>
    <phoneticPr fontId="2" type="noConversion"/>
  </si>
  <si>
    <t>title</t>
    <phoneticPr fontId="2" type="noConversion"/>
  </si>
  <si>
    <t>int</t>
    <phoneticPr fontId="2" type="noConversion"/>
  </si>
  <si>
    <t>标题备注</t>
    <phoneticPr fontId="2" type="noConversion"/>
  </si>
  <si>
    <t>第1章 桃园三结义</t>
  </si>
  <si>
    <t>第2章 黄天自当立</t>
  </si>
  <si>
    <t>第5章 涿鹿伐张角</t>
  </si>
  <si>
    <t>第8章 虎牢战吕布</t>
  </si>
  <si>
    <t>第11章 江夏救孙坚</t>
  </si>
  <si>
    <t>第14章 洛阳诛董卓</t>
  </si>
  <si>
    <t>第17章 徐州追陶谦</t>
  </si>
  <si>
    <t>第20章 神亭收子义</t>
  </si>
  <si>
    <t>第23章 宛城遇张绣</t>
  </si>
  <si>
    <t>第26章 寿春灭袁术</t>
  </si>
  <si>
    <t>第29章 水计破鬼神</t>
  </si>
  <si>
    <t>第32章 下邳祭公台</t>
  </si>
  <si>
    <t>第35章 白马斩颜良</t>
  </si>
  <si>
    <t>第38章 千里走单骑</t>
  </si>
  <si>
    <t>第41章 乌巢烧淳于</t>
  </si>
  <si>
    <t>第44章 官渡平袁绍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</si>
</sst>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7" fillId="0" borderId="0" xfId="1" applyFont="1"/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1" applyFont="1" applyFill="1" applyBorder="1"/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/>
    <xf numFmtId="0" fontId="7" fillId="3" borderId="0" xfId="1" applyFont="1" applyFill="1"/>
    <xf numFmtId="0" fontId="7" fillId="3" borderId="0" xfId="0" applyFont="1" applyFill="1">
      <alignment vertical="center"/>
    </xf>
    <xf numFmtId="0" fontId="7" fillId="5" borderId="0" xfId="1" applyFont="1" applyFill="1"/>
    <xf numFmtId="0" fontId="7" fillId="5" borderId="4" xfId="0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0" fontId="7" fillId="5" borderId="6" xfId="0" applyFont="1" applyFill="1" applyBorder="1" applyAlignment="1">
      <alignment vertical="center"/>
    </xf>
    <xf numFmtId="49" fontId="7" fillId="5" borderId="6" xfId="0" applyNumberFormat="1" applyFont="1" applyFill="1" applyBorder="1" applyAlignment="1">
      <alignment vertical="center" wrapText="1"/>
    </xf>
    <xf numFmtId="0" fontId="7" fillId="5" borderId="0" xfId="0" applyFont="1" applyFill="1" applyBorder="1">
      <alignment vertical="center"/>
    </xf>
    <xf numFmtId="0" fontId="7" fillId="5" borderId="0" xfId="0" applyFont="1" applyFill="1" applyAlignment="1"/>
    <xf numFmtId="49" fontId="7" fillId="4" borderId="6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0" xfId="0" applyFont="1" applyFill="1" applyAlignment="1"/>
    <xf numFmtId="0" fontId="7" fillId="0" borderId="0" xfId="0" applyFont="1" applyAlignment="1"/>
    <xf numFmtId="0" fontId="7" fillId="2" borderId="0" xfId="0" applyFont="1" applyFill="1" applyAlignment="1"/>
    <xf numFmtId="0" fontId="8" fillId="0" borderId="0" xfId="0" applyFont="1" applyFill="1" applyAlignment="1"/>
    <xf numFmtId="0" fontId="7" fillId="0" borderId="10" xfId="0" applyFont="1" applyFill="1" applyBorder="1" applyAlignment="1">
      <alignment vertical="center" wrapText="1"/>
    </xf>
    <xf numFmtId="0" fontId="7" fillId="4" borderId="0" xfId="0" applyFont="1" applyFill="1" applyAlignment="1"/>
    <xf numFmtId="49" fontId="7" fillId="0" borderId="6" xfId="0" applyNumberFormat="1" applyFont="1" applyFill="1" applyBorder="1" applyAlignment="1">
      <alignment vertical="center" wrapText="1"/>
    </xf>
    <xf numFmtId="49" fontId="7" fillId="0" borderId="10" xfId="0" applyNumberFormat="1" applyFont="1" applyFill="1" applyBorder="1" applyAlignment="1">
      <alignment vertical="center" wrapText="1"/>
    </xf>
    <xf numFmtId="49" fontId="7" fillId="3" borderId="6" xfId="0" applyNumberFormat="1" applyFont="1" applyFill="1" applyBorder="1" applyAlignment="1">
      <alignment vertical="center" wrapText="1"/>
    </xf>
    <xf numFmtId="0" fontId="7" fillId="5" borderId="0" xfId="1" applyFont="1" applyFill="1" applyAlignment="1">
      <alignment horizontal="left"/>
    </xf>
    <xf numFmtId="49" fontId="7" fillId="0" borderId="6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49" fontId="7" fillId="0" borderId="7" xfId="0" applyNumberFormat="1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8" fillId="0" borderId="0" xfId="3" applyFont="1" applyFill="1" applyBorder="1" applyAlignment="1">
      <alignment wrapText="1"/>
    </xf>
    <xf numFmtId="0" fontId="9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6" borderId="0" xfId="0" applyFont="1" applyFill="1" applyBorder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0" fillId="0" borderId="0" xfId="0" applyAlignment="1"/>
    <xf numFmtId="0" fontId="11" fillId="6" borderId="0" xfId="0" applyFont="1" applyFill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9" fontId="7" fillId="0" borderId="6" xfId="0" applyNumberFormat="1" applyFont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49" fontId="7" fillId="0" borderId="10" xfId="0" applyNumberFormat="1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49" fontId="7" fillId="0" borderId="8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49" fontId="7" fillId="0" borderId="11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49" fontId="7" fillId="0" borderId="7" xfId="0" applyNumberFormat="1" applyFont="1" applyFill="1" applyBorder="1" applyAlignment="1">
      <alignment vertical="center" wrapText="1"/>
    </xf>
    <xf numFmtId="49" fontId="7" fillId="0" borderId="9" xfId="0" applyNumberFormat="1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7" fillId="2" borderId="0" xfId="1" applyFont="1" applyFill="1"/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right" vertical="center"/>
    </xf>
    <xf numFmtId="0" fontId="9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7" fillId="2" borderId="6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0" fillId="2" borderId="0" xfId="0" applyFill="1" applyAlignment="1"/>
    <xf numFmtId="0" fontId="0" fillId="2" borderId="0" xfId="0" applyFill="1">
      <alignment vertical="center"/>
    </xf>
    <xf numFmtId="0" fontId="7" fillId="2" borderId="0" xfId="1" applyFont="1" applyFill="1" applyBorder="1"/>
    <xf numFmtId="0" fontId="10" fillId="2" borderId="0" xfId="4" applyFont="1" applyFill="1" applyAlignment="1">
      <alignment horizontal="right"/>
    </xf>
    <xf numFmtId="49" fontId="7" fillId="2" borderId="6" xfId="0" applyNumberFormat="1" applyFont="1" applyFill="1" applyBorder="1" applyAlignment="1">
      <alignment wrapText="1"/>
    </xf>
    <xf numFmtId="49" fontId="7" fillId="2" borderId="6" xfId="0" applyNumberFormat="1" applyFont="1" applyFill="1" applyBorder="1" applyAlignment="1">
      <alignment vertical="center" wrapText="1"/>
    </xf>
  </cellXfs>
  <cellStyles count="5">
    <cellStyle name="常规" xfId="0" builtinId="0"/>
    <cellStyle name="常规 2" xfId="1"/>
    <cellStyle name="常规 2 2" xfId="2"/>
    <cellStyle name="常规 4" xfId="3"/>
    <cellStyle name="常规 8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2"/>
  <sheetViews>
    <sheetView tabSelected="1"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H17" sqref="H17"/>
    </sheetView>
  </sheetViews>
  <sheetFormatPr defaultRowHeight="20.100000000000001" customHeight="1" x14ac:dyDescent="0.15"/>
  <cols>
    <col min="1" max="1" width="9.5" bestFit="1" customWidth="1"/>
    <col min="4" max="4" width="16.875" bestFit="1" customWidth="1"/>
    <col min="5" max="5" width="9" style="51"/>
    <col min="8" max="8" width="11.625" style="2" bestFit="1" customWidth="1"/>
    <col min="10" max="10" width="18.625" bestFit="1" customWidth="1"/>
    <col min="11" max="11" width="11.625" bestFit="1" customWidth="1"/>
    <col min="12" max="12" width="44.875" customWidth="1"/>
    <col min="13" max="13" width="19" style="2" customWidth="1"/>
    <col min="14" max="14" width="20" style="2" customWidth="1"/>
    <col min="17" max="17" width="11.375" bestFit="1" customWidth="1"/>
    <col min="21" max="21" width="11.625" bestFit="1" customWidth="1"/>
  </cols>
  <sheetData>
    <row r="1" spans="1:21" s="2" customFormat="1" ht="20.100000000000001" customHeight="1" x14ac:dyDescent="0.35">
      <c r="A1" s="7" t="s">
        <v>621</v>
      </c>
      <c r="B1" s="7" t="s">
        <v>622</v>
      </c>
      <c r="C1" s="8" t="s">
        <v>623</v>
      </c>
      <c r="D1" s="9" t="s">
        <v>624</v>
      </c>
      <c r="E1" s="49" t="s">
        <v>625</v>
      </c>
      <c r="F1" s="8" t="s">
        <v>626</v>
      </c>
      <c r="G1" s="8" t="s">
        <v>627</v>
      </c>
      <c r="H1" s="8" t="s">
        <v>628</v>
      </c>
      <c r="I1" s="8" t="s">
        <v>629</v>
      </c>
      <c r="J1" s="8" t="s">
        <v>629</v>
      </c>
      <c r="K1" s="8" t="s">
        <v>630</v>
      </c>
      <c r="L1" s="9" t="s">
        <v>631</v>
      </c>
      <c r="M1" s="9" t="s">
        <v>844</v>
      </c>
      <c r="N1" s="9" t="s">
        <v>847</v>
      </c>
      <c r="O1" s="8" t="s">
        <v>831</v>
      </c>
      <c r="P1" s="8" t="s">
        <v>632</v>
      </c>
      <c r="Q1" s="8" t="s">
        <v>633</v>
      </c>
      <c r="R1" s="53" t="s">
        <v>632</v>
      </c>
      <c r="S1" s="11" t="s">
        <v>634</v>
      </c>
      <c r="T1" s="11" t="s">
        <v>635</v>
      </c>
      <c r="U1" s="11" t="s">
        <v>636</v>
      </c>
    </row>
    <row r="2" spans="1:21" s="2" customFormat="1" ht="20.100000000000001" customHeight="1" x14ac:dyDescent="0.35">
      <c r="A2" s="7" t="s">
        <v>0</v>
      </c>
      <c r="B2" s="7" t="s">
        <v>637</v>
      </c>
      <c r="C2" s="8" t="s">
        <v>638</v>
      </c>
      <c r="D2" s="9" t="s">
        <v>639</v>
      </c>
      <c r="E2" s="49" t="s">
        <v>640</v>
      </c>
      <c r="F2" s="8" t="s">
        <v>641</v>
      </c>
      <c r="G2" s="8" t="s">
        <v>639</v>
      </c>
      <c r="H2" s="8" t="s">
        <v>642</v>
      </c>
      <c r="I2" s="8" t="s">
        <v>643</v>
      </c>
      <c r="J2" s="8" t="s">
        <v>639</v>
      </c>
      <c r="K2" s="8" t="s">
        <v>644</v>
      </c>
      <c r="L2" s="9" t="s">
        <v>639</v>
      </c>
      <c r="M2" s="9" t="s">
        <v>845</v>
      </c>
      <c r="N2" s="8" t="s">
        <v>639</v>
      </c>
      <c r="O2" s="8" t="s">
        <v>832</v>
      </c>
      <c r="P2" s="8" t="s">
        <v>645</v>
      </c>
      <c r="Q2" s="8" t="s">
        <v>646</v>
      </c>
      <c r="R2" s="9" t="s">
        <v>639</v>
      </c>
      <c r="S2" s="9" t="s">
        <v>639</v>
      </c>
      <c r="T2" s="9" t="s">
        <v>639</v>
      </c>
      <c r="U2" s="9" t="s">
        <v>639</v>
      </c>
    </row>
    <row r="3" spans="1:21" s="2" customFormat="1" ht="20.100000000000001" customHeight="1" x14ac:dyDescent="0.35">
      <c r="A3" s="7" t="s">
        <v>1</v>
      </c>
      <c r="B3" s="7" t="s">
        <v>647</v>
      </c>
      <c r="C3" s="8" t="s">
        <v>647</v>
      </c>
      <c r="D3" s="9" t="s">
        <v>639</v>
      </c>
      <c r="E3" s="49" t="s">
        <v>647</v>
      </c>
      <c r="F3" s="8" t="s">
        <v>647</v>
      </c>
      <c r="G3" s="8" t="s">
        <v>639</v>
      </c>
      <c r="H3" s="8" t="s">
        <v>647</v>
      </c>
      <c r="I3" s="8" t="s">
        <v>647</v>
      </c>
      <c r="J3" s="8" t="s">
        <v>639</v>
      </c>
      <c r="K3" s="8" t="s">
        <v>647</v>
      </c>
      <c r="L3" s="9" t="s">
        <v>639</v>
      </c>
      <c r="M3" s="9" t="s">
        <v>846</v>
      </c>
      <c r="N3" s="8" t="s">
        <v>639</v>
      </c>
      <c r="O3" s="8" t="s">
        <v>833</v>
      </c>
      <c r="P3" s="8" t="s">
        <v>647</v>
      </c>
      <c r="Q3" s="8" t="s">
        <v>647</v>
      </c>
      <c r="R3" s="9" t="s">
        <v>639</v>
      </c>
      <c r="S3" s="9" t="s">
        <v>639</v>
      </c>
      <c r="T3" s="9" t="s">
        <v>639</v>
      </c>
      <c r="U3" s="9" t="s">
        <v>639</v>
      </c>
    </row>
    <row r="4" spans="1:21" s="4" customFormat="1" ht="49.5" x14ac:dyDescent="0.35">
      <c r="A4" s="10">
        <v>10010001</v>
      </c>
      <c r="B4" s="10">
        <v>1</v>
      </c>
      <c r="C4" s="11">
        <v>100100</v>
      </c>
      <c r="D4" s="12" t="s">
        <v>648</v>
      </c>
      <c r="E4" s="50">
        <v>0</v>
      </c>
      <c r="F4" s="11">
        <v>0</v>
      </c>
      <c r="G4" s="11"/>
      <c r="H4" s="11">
        <v>0</v>
      </c>
      <c r="I4" s="11">
        <v>0</v>
      </c>
      <c r="J4" s="11"/>
      <c r="K4" s="11">
        <v>2910010001</v>
      </c>
      <c r="L4" s="12" t="s">
        <v>649</v>
      </c>
      <c r="M4" s="56">
        <v>1400100001</v>
      </c>
      <c r="N4" s="57" t="s">
        <v>848</v>
      </c>
      <c r="O4" s="55">
        <v>500001</v>
      </c>
      <c r="P4" s="11">
        <v>0</v>
      </c>
      <c r="Q4" s="11">
        <v>-1</v>
      </c>
      <c r="R4" s="12" t="s">
        <v>834</v>
      </c>
      <c r="S4" s="47"/>
      <c r="T4" s="47"/>
    </row>
    <row r="5" spans="1:21" s="4" customFormat="1" ht="49.5" x14ac:dyDescent="0.35">
      <c r="A5" s="10">
        <v>10020001</v>
      </c>
      <c r="B5" s="10">
        <v>1</v>
      </c>
      <c r="C5" s="11">
        <v>100200</v>
      </c>
      <c r="D5" s="12" t="s">
        <v>650</v>
      </c>
      <c r="E5" s="50">
        <v>0</v>
      </c>
      <c r="F5" s="11">
        <v>0</v>
      </c>
      <c r="G5" s="11"/>
      <c r="H5" s="11">
        <v>0</v>
      </c>
      <c r="I5" s="11">
        <v>0</v>
      </c>
      <c r="J5" s="11"/>
      <c r="K5" s="11">
        <v>2910020001</v>
      </c>
      <c r="L5" s="12" t="s">
        <v>651</v>
      </c>
      <c r="M5" s="56">
        <v>1400100002</v>
      </c>
      <c r="N5" s="57" t="s">
        <v>849</v>
      </c>
      <c r="O5" s="55">
        <v>500002</v>
      </c>
      <c r="P5" s="11">
        <v>0</v>
      </c>
      <c r="Q5" s="11">
        <v>-1</v>
      </c>
      <c r="R5" s="12" t="s">
        <v>834</v>
      </c>
      <c r="S5" s="47"/>
      <c r="T5" s="47"/>
    </row>
    <row r="6" spans="1:21" s="4" customFormat="1" ht="33" x14ac:dyDescent="0.35">
      <c r="A6" s="10">
        <v>10030001</v>
      </c>
      <c r="B6" s="10">
        <v>1</v>
      </c>
      <c r="C6" s="11">
        <v>100500</v>
      </c>
      <c r="D6" s="12" t="s">
        <v>130</v>
      </c>
      <c r="E6" s="50">
        <v>0</v>
      </c>
      <c r="F6" s="11">
        <v>0</v>
      </c>
      <c r="G6" s="11"/>
      <c r="H6" s="11">
        <v>0</v>
      </c>
      <c r="I6" s="11">
        <v>0</v>
      </c>
      <c r="J6" s="11"/>
      <c r="K6" s="11">
        <v>2910030001</v>
      </c>
      <c r="L6" s="12" t="s">
        <v>652</v>
      </c>
      <c r="M6" s="56">
        <v>1400100003</v>
      </c>
      <c r="N6" s="57" t="s">
        <v>850</v>
      </c>
      <c r="O6" s="55">
        <v>500003</v>
      </c>
      <c r="P6" s="11">
        <v>0</v>
      </c>
      <c r="Q6" s="11">
        <v>-1</v>
      </c>
      <c r="R6" s="12" t="s">
        <v>834</v>
      </c>
      <c r="S6" s="47" t="s">
        <v>653</v>
      </c>
      <c r="T6" s="47">
        <v>1</v>
      </c>
    </row>
    <row r="7" spans="1:21" s="4" customFormat="1" ht="49.5" x14ac:dyDescent="0.35">
      <c r="A7" s="10">
        <v>10040001</v>
      </c>
      <c r="B7" s="10">
        <v>1</v>
      </c>
      <c r="C7" s="11">
        <v>100800</v>
      </c>
      <c r="D7" s="12" t="s">
        <v>131</v>
      </c>
      <c r="E7" s="50">
        <v>0</v>
      </c>
      <c r="F7" s="11">
        <v>0</v>
      </c>
      <c r="G7" s="11"/>
      <c r="H7" s="11">
        <v>0</v>
      </c>
      <c r="I7" s="11">
        <v>0</v>
      </c>
      <c r="J7" s="11"/>
      <c r="K7" s="11">
        <v>2910040001</v>
      </c>
      <c r="L7" s="12" t="s">
        <v>654</v>
      </c>
      <c r="M7" s="56">
        <v>1400100004</v>
      </c>
      <c r="N7" s="57" t="s">
        <v>851</v>
      </c>
      <c r="O7" s="55">
        <v>500004</v>
      </c>
      <c r="P7" s="11">
        <v>0</v>
      </c>
      <c r="Q7" s="11">
        <v>-1</v>
      </c>
      <c r="R7" s="12" t="s">
        <v>834</v>
      </c>
      <c r="S7" s="47" t="s">
        <v>655</v>
      </c>
      <c r="T7" s="47">
        <v>1</v>
      </c>
    </row>
    <row r="8" spans="1:21" s="4" customFormat="1" ht="49.5" x14ac:dyDescent="0.35">
      <c r="A8" s="10">
        <v>10050001</v>
      </c>
      <c r="B8" s="10">
        <v>1</v>
      </c>
      <c r="C8" s="11">
        <v>101100</v>
      </c>
      <c r="D8" s="12" t="s">
        <v>132</v>
      </c>
      <c r="E8" s="50">
        <v>0</v>
      </c>
      <c r="F8" s="11">
        <v>0</v>
      </c>
      <c r="G8" s="11"/>
      <c r="H8" s="11">
        <v>0</v>
      </c>
      <c r="I8" s="11">
        <v>0</v>
      </c>
      <c r="J8" s="11"/>
      <c r="K8" s="11">
        <v>2910050001</v>
      </c>
      <c r="L8" s="12" t="s">
        <v>656</v>
      </c>
      <c r="M8" s="56">
        <v>1400100005</v>
      </c>
      <c r="N8" s="57" t="s">
        <v>852</v>
      </c>
      <c r="O8" s="55">
        <v>500005</v>
      </c>
      <c r="P8" s="11">
        <v>0</v>
      </c>
      <c r="Q8" s="11">
        <v>-1</v>
      </c>
      <c r="R8" s="12" t="s">
        <v>834</v>
      </c>
      <c r="S8" s="47" t="s">
        <v>657</v>
      </c>
      <c r="T8" s="47">
        <v>1</v>
      </c>
    </row>
    <row r="9" spans="1:21" s="4" customFormat="1" ht="33" x14ac:dyDescent="0.35">
      <c r="A9" s="10">
        <v>10060001</v>
      </c>
      <c r="B9" s="10">
        <v>1</v>
      </c>
      <c r="C9" s="11">
        <v>101400</v>
      </c>
      <c r="D9" s="12" t="s">
        <v>133</v>
      </c>
      <c r="E9" s="50">
        <v>0</v>
      </c>
      <c r="F9" s="11">
        <v>0</v>
      </c>
      <c r="G9" s="11"/>
      <c r="H9" s="11">
        <v>0</v>
      </c>
      <c r="I9" s="11">
        <v>0</v>
      </c>
      <c r="J9" s="11"/>
      <c r="K9" s="11">
        <v>2910060001</v>
      </c>
      <c r="L9" s="12" t="s">
        <v>658</v>
      </c>
      <c r="M9" s="56">
        <v>1400100006</v>
      </c>
      <c r="N9" s="57" t="s">
        <v>853</v>
      </c>
      <c r="O9" s="55">
        <v>500006</v>
      </c>
      <c r="P9" s="11">
        <v>0</v>
      </c>
      <c r="Q9" s="11">
        <v>-1</v>
      </c>
      <c r="R9" s="12" t="s">
        <v>834</v>
      </c>
      <c r="S9" s="47" t="s">
        <v>659</v>
      </c>
      <c r="T9" s="47">
        <v>1</v>
      </c>
    </row>
    <row r="10" spans="1:21" s="4" customFormat="1" ht="33" x14ac:dyDescent="0.35">
      <c r="A10" s="10">
        <v>10070001</v>
      </c>
      <c r="B10" s="10">
        <v>1</v>
      </c>
      <c r="C10" s="11">
        <v>101700</v>
      </c>
      <c r="D10" s="12" t="s">
        <v>350</v>
      </c>
      <c r="E10" s="50">
        <v>0</v>
      </c>
      <c r="F10" s="11">
        <v>0</v>
      </c>
      <c r="G10" s="11"/>
      <c r="H10" s="11">
        <v>0</v>
      </c>
      <c r="I10" s="11">
        <v>0</v>
      </c>
      <c r="J10" s="11"/>
      <c r="K10" s="11">
        <v>2910070001</v>
      </c>
      <c r="L10" s="12" t="s">
        <v>660</v>
      </c>
      <c r="M10" s="56">
        <v>1400100007</v>
      </c>
      <c r="N10" s="57" t="s">
        <v>854</v>
      </c>
      <c r="O10" s="55">
        <v>500007</v>
      </c>
      <c r="P10" s="11">
        <v>0</v>
      </c>
      <c r="Q10" s="11">
        <v>-1</v>
      </c>
      <c r="R10" s="12" t="s">
        <v>834</v>
      </c>
      <c r="S10" s="47" t="s">
        <v>661</v>
      </c>
      <c r="T10" s="47">
        <v>1</v>
      </c>
    </row>
    <row r="11" spans="1:21" s="4" customFormat="1" ht="33" x14ac:dyDescent="0.35">
      <c r="A11" s="10">
        <v>10080001</v>
      </c>
      <c r="B11" s="10">
        <v>1</v>
      </c>
      <c r="C11" s="11">
        <v>102000</v>
      </c>
      <c r="D11" s="12" t="s">
        <v>351</v>
      </c>
      <c r="E11" s="50">
        <v>0</v>
      </c>
      <c r="F11" s="11">
        <v>0</v>
      </c>
      <c r="G11" s="11"/>
      <c r="H11" s="11">
        <v>0</v>
      </c>
      <c r="I11" s="11">
        <v>0</v>
      </c>
      <c r="J11" s="11"/>
      <c r="K11" s="11">
        <v>2910080001</v>
      </c>
      <c r="L11" s="12" t="s">
        <v>662</v>
      </c>
      <c r="M11" s="56">
        <v>1400100008</v>
      </c>
      <c r="N11" s="57" t="s">
        <v>855</v>
      </c>
      <c r="O11" s="55">
        <v>500008</v>
      </c>
      <c r="P11" s="11">
        <v>0</v>
      </c>
      <c r="Q11" s="11">
        <v>-1</v>
      </c>
      <c r="R11" s="12" t="s">
        <v>834</v>
      </c>
      <c r="S11" s="47"/>
      <c r="T11" s="47"/>
    </row>
    <row r="12" spans="1:21" s="4" customFormat="1" ht="33" x14ac:dyDescent="0.35">
      <c r="A12" s="10">
        <v>10090001</v>
      </c>
      <c r="B12" s="10">
        <v>1</v>
      </c>
      <c r="C12" s="11">
        <v>102300</v>
      </c>
      <c r="D12" s="12" t="s">
        <v>352</v>
      </c>
      <c r="E12" s="50">
        <v>0</v>
      </c>
      <c r="F12" s="11">
        <v>0</v>
      </c>
      <c r="G12" s="11"/>
      <c r="H12" s="11">
        <v>0</v>
      </c>
      <c r="I12" s="11">
        <v>0</v>
      </c>
      <c r="J12" s="11"/>
      <c r="K12" s="11">
        <v>2910090001</v>
      </c>
      <c r="L12" s="12" t="s">
        <v>663</v>
      </c>
      <c r="M12" s="56">
        <v>1400100009</v>
      </c>
      <c r="N12" s="57" t="s">
        <v>856</v>
      </c>
      <c r="O12" s="55">
        <v>500009</v>
      </c>
      <c r="P12" s="11">
        <v>0</v>
      </c>
      <c r="Q12" s="11">
        <v>-1</v>
      </c>
      <c r="R12" s="12" t="s">
        <v>834</v>
      </c>
      <c r="S12" s="47"/>
      <c r="T12" s="47"/>
    </row>
    <row r="13" spans="1:21" s="4" customFormat="1" ht="33" x14ac:dyDescent="0.35">
      <c r="A13" s="10">
        <v>10100001</v>
      </c>
      <c r="B13" s="10">
        <v>1</v>
      </c>
      <c r="C13" s="11">
        <v>102600</v>
      </c>
      <c r="D13" s="12" t="s">
        <v>353</v>
      </c>
      <c r="E13" s="50">
        <v>0</v>
      </c>
      <c r="F13" s="11">
        <v>0</v>
      </c>
      <c r="G13" s="11"/>
      <c r="H13" s="11">
        <v>0</v>
      </c>
      <c r="I13" s="11">
        <v>0</v>
      </c>
      <c r="J13" s="11"/>
      <c r="K13" s="11">
        <v>2910100001</v>
      </c>
      <c r="L13" s="12" t="s">
        <v>664</v>
      </c>
      <c r="M13" s="56">
        <v>1400100010</v>
      </c>
      <c r="N13" s="57" t="s">
        <v>857</v>
      </c>
      <c r="O13" s="55">
        <v>500010</v>
      </c>
      <c r="P13" s="11">
        <v>0</v>
      </c>
      <c r="Q13" s="11">
        <v>-1</v>
      </c>
      <c r="R13" s="12" t="s">
        <v>834</v>
      </c>
      <c r="S13" s="47"/>
      <c r="T13" s="47"/>
    </row>
    <row r="14" spans="1:21" s="4" customFormat="1" ht="33" x14ac:dyDescent="0.35">
      <c r="A14" s="10">
        <v>10110001</v>
      </c>
      <c r="B14" s="10">
        <v>1</v>
      </c>
      <c r="C14" s="11">
        <v>102900</v>
      </c>
      <c r="D14" s="12" t="s">
        <v>354</v>
      </c>
      <c r="E14" s="50">
        <v>0</v>
      </c>
      <c r="F14" s="11">
        <v>0</v>
      </c>
      <c r="G14" s="11"/>
      <c r="H14" s="11">
        <v>0</v>
      </c>
      <c r="I14" s="11">
        <v>0</v>
      </c>
      <c r="J14" s="11"/>
      <c r="K14" s="11">
        <v>2910110001</v>
      </c>
      <c r="L14" s="12" t="s">
        <v>665</v>
      </c>
      <c r="M14" s="56">
        <v>1400100011</v>
      </c>
      <c r="N14" s="57" t="s">
        <v>858</v>
      </c>
      <c r="O14" s="55">
        <v>500011</v>
      </c>
      <c r="P14" s="11">
        <v>0</v>
      </c>
      <c r="Q14" s="11">
        <v>-1</v>
      </c>
      <c r="R14" s="12" t="s">
        <v>834</v>
      </c>
      <c r="S14" s="47"/>
      <c r="T14" s="47"/>
    </row>
    <row r="15" spans="1:21" s="4" customFormat="1" ht="33" x14ac:dyDescent="0.35">
      <c r="A15" s="10">
        <v>10120001</v>
      </c>
      <c r="B15" s="10">
        <v>1</v>
      </c>
      <c r="C15" s="11">
        <v>103200</v>
      </c>
      <c r="D15" s="12" t="s">
        <v>355</v>
      </c>
      <c r="E15" s="50">
        <v>0</v>
      </c>
      <c r="F15" s="11">
        <v>0</v>
      </c>
      <c r="G15" s="11"/>
      <c r="H15" s="11">
        <v>0</v>
      </c>
      <c r="I15" s="11">
        <v>0</v>
      </c>
      <c r="J15" s="11"/>
      <c r="K15" s="11">
        <v>2910120001</v>
      </c>
      <c r="L15" s="12" t="s">
        <v>666</v>
      </c>
      <c r="M15" s="56">
        <v>1400100012</v>
      </c>
      <c r="N15" s="57" t="s">
        <v>859</v>
      </c>
      <c r="O15" s="55">
        <v>500012</v>
      </c>
      <c r="P15" s="11">
        <v>0</v>
      </c>
      <c r="Q15" s="11">
        <v>-1</v>
      </c>
      <c r="R15" s="12" t="s">
        <v>834</v>
      </c>
      <c r="S15" s="47"/>
      <c r="T15" s="47"/>
    </row>
    <row r="16" spans="1:21" s="4" customFormat="1" ht="33" x14ac:dyDescent="0.35">
      <c r="A16" s="10">
        <v>10130001</v>
      </c>
      <c r="B16" s="10">
        <v>1</v>
      </c>
      <c r="C16" s="11">
        <v>103500</v>
      </c>
      <c r="D16" s="12" t="s">
        <v>356</v>
      </c>
      <c r="E16" s="50">
        <v>0</v>
      </c>
      <c r="F16" s="11">
        <v>0</v>
      </c>
      <c r="G16" s="11"/>
      <c r="H16" s="11">
        <v>0</v>
      </c>
      <c r="I16" s="11">
        <v>0</v>
      </c>
      <c r="J16" s="11"/>
      <c r="K16" s="11">
        <v>2910130001</v>
      </c>
      <c r="L16" s="12" t="s">
        <v>667</v>
      </c>
      <c r="M16" s="56">
        <v>1400100013</v>
      </c>
      <c r="N16" s="57" t="s">
        <v>860</v>
      </c>
      <c r="O16" s="55">
        <v>500013</v>
      </c>
      <c r="P16" s="11">
        <v>0</v>
      </c>
      <c r="Q16" s="11">
        <v>-1</v>
      </c>
      <c r="R16" s="12" t="s">
        <v>834</v>
      </c>
      <c r="S16" s="12">
        <v>1</v>
      </c>
      <c r="T16" s="47" t="s">
        <v>668</v>
      </c>
    </row>
    <row r="17" spans="1:21" s="4" customFormat="1" ht="49.5" x14ac:dyDescent="0.35">
      <c r="A17" s="10">
        <v>10140001</v>
      </c>
      <c r="B17" s="10">
        <v>1</v>
      </c>
      <c r="C17" s="11">
        <v>103800</v>
      </c>
      <c r="D17" s="12" t="s">
        <v>357</v>
      </c>
      <c r="E17" s="50">
        <v>0</v>
      </c>
      <c r="F17" s="11">
        <v>0</v>
      </c>
      <c r="G17" s="11"/>
      <c r="H17" s="11">
        <v>0</v>
      </c>
      <c r="I17" s="11">
        <v>0</v>
      </c>
      <c r="J17" s="11"/>
      <c r="K17" s="11">
        <v>2910140001</v>
      </c>
      <c r="L17" s="12" t="s">
        <v>843</v>
      </c>
      <c r="M17" s="56">
        <v>1400100014</v>
      </c>
      <c r="N17" s="57" t="s">
        <v>861</v>
      </c>
      <c r="O17" s="55">
        <v>0</v>
      </c>
      <c r="P17" s="11">
        <v>0</v>
      </c>
      <c r="Q17" s="11">
        <v>-1</v>
      </c>
      <c r="R17" s="12" t="s">
        <v>834</v>
      </c>
      <c r="S17" s="12">
        <v>2</v>
      </c>
      <c r="T17" s="47" t="s">
        <v>669</v>
      </c>
    </row>
    <row r="18" spans="1:21" s="4" customFormat="1" ht="33" x14ac:dyDescent="0.35">
      <c r="A18" s="10">
        <v>10150001</v>
      </c>
      <c r="B18" s="10">
        <v>1</v>
      </c>
      <c r="C18" s="11">
        <v>104100</v>
      </c>
      <c r="D18" s="12" t="s">
        <v>358</v>
      </c>
      <c r="E18" s="50">
        <v>0</v>
      </c>
      <c r="F18" s="11">
        <v>0</v>
      </c>
      <c r="G18" s="11"/>
      <c r="H18" s="11">
        <v>0</v>
      </c>
      <c r="I18" s="11">
        <v>0</v>
      </c>
      <c r="J18" s="11"/>
      <c r="K18" s="11">
        <v>2910150001</v>
      </c>
      <c r="L18" s="12" t="s">
        <v>670</v>
      </c>
      <c r="M18" s="56">
        <v>1400100015</v>
      </c>
      <c r="N18" s="57" t="s">
        <v>862</v>
      </c>
      <c r="O18" s="55">
        <v>500015</v>
      </c>
      <c r="P18" s="11">
        <v>0</v>
      </c>
      <c r="Q18" s="11">
        <v>-1</v>
      </c>
      <c r="R18" s="12" t="s">
        <v>834</v>
      </c>
      <c r="S18" s="47"/>
      <c r="T18" s="47"/>
    </row>
    <row r="19" spans="1:21" s="4" customFormat="1" ht="33" x14ac:dyDescent="0.35">
      <c r="A19" s="10">
        <v>10160001</v>
      </c>
      <c r="B19" s="10">
        <v>1</v>
      </c>
      <c r="C19" s="11">
        <v>104400</v>
      </c>
      <c r="D19" s="12" t="s">
        <v>359</v>
      </c>
      <c r="E19" s="50">
        <v>0</v>
      </c>
      <c r="F19" s="11">
        <v>0</v>
      </c>
      <c r="G19" s="11"/>
      <c r="H19" s="11">
        <v>0</v>
      </c>
      <c r="I19" s="11">
        <v>0</v>
      </c>
      <c r="J19" s="11"/>
      <c r="K19" s="11">
        <v>2910160001</v>
      </c>
      <c r="L19" s="12" t="s">
        <v>671</v>
      </c>
      <c r="M19" s="56">
        <v>1400100016</v>
      </c>
      <c r="N19" s="57" t="s">
        <v>863</v>
      </c>
      <c r="O19" s="55">
        <v>500016</v>
      </c>
      <c r="P19" s="11">
        <v>0</v>
      </c>
      <c r="Q19" s="11">
        <v>-1</v>
      </c>
      <c r="R19" s="12" t="s">
        <v>834</v>
      </c>
      <c r="S19" s="47"/>
      <c r="T19" s="47"/>
    </row>
    <row r="20" spans="1:21" ht="33" x14ac:dyDescent="0.35">
      <c r="A20" s="10">
        <v>20001</v>
      </c>
      <c r="B20" s="10">
        <v>2</v>
      </c>
      <c r="C20" s="11">
        <v>0</v>
      </c>
      <c r="D20" s="12" t="s">
        <v>672</v>
      </c>
      <c r="E20" s="50">
        <v>1</v>
      </c>
      <c r="F20" s="48">
        <v>1100483</v>
      </c>
      <c r="G20" s="48" t="s">
        <v>28</v>
      </c>
      <c r="H20" s="11">
        <v>3400120001</v>
      </c>
      <c r="I20" s="11">
        <v>2</v>
      </c>
      <c r="J20" s="48" t="s">
        <v>835</v>
      </c>
      <c r="K20" s="11">
        <v>2900020001</v>
      </c>
      <c r="L20" s="12" t="s">
        <v>673</v>
      </c>
      <c r="M20" s="12">
        <v>0</v>
      </c>
      <c r="N20" s="12"/>
      <c r="O20" s="55">
        <v>500017</v>
      </c>
      <c r="P20" s="52">
        <v>6</v>
      </c>
      <c r="Q20" s="10">
        <v>-1</v>
      </c>
      <c r="R20" s="12" t="s">
        <v>836</v>
      </c>
      <c r="S20" s="13">
        <v>0</v>
      </c>
      <c r="T20" s="48" t="s">
        <v>674</v>
      </c>
      <c r="U20" s="2"/>
    </row>
    <row r="21" spans="1:21" ht="20.100000000000001" customHeight="1" x14ac:dyDescent="0.35">
      <c r="A21" s="10">
        <v>20002</v>
      </c>
      <c r="B21" s="10">
        <v>2</v>
      </c>
      <c r="C21" s="11">
        <v>0</v>
      </c>
      <c r="D21" s="12" t="s">
        <v>672</v>
      </c>
      <c r="E21" s="50">
        <v>1</v>
      </c>
      <c r="F21" s="48">
        <v>1100443</v>
      </c>
      <c r="G21" s="48" t="s">
        <v>19</v>
      </c>
      <c r="H21" s="11">
        <v>3400120002</v>
      </c>
      <c r="I21" s="11">
        <v>1</v>
      </c>
      <c r="J21" s="48" t="s">
        <v>837</v>
      </c>
      <c r="K21" s="11">
        <v>2900020002</v>
      </c>
      <c r="L21" s="12" t="s">
        <v>675</v>
      </c>
      <c r="M21" s="12">
        <v>0</v>
      </c>
      <c r="N21" s="12"/>
      <c r="O21" s="55">
        <v>500018</v>
      </c>
      <c r="P21" s="52">
        <v>1</v>
      </c>
      <c r="Q21" s="10">
        <v>20003</v>
      </c>
      <c r="R21" s="12" t="s">
        <v>49</v>
      </c>
      <c r="S21" s="13">
        <v>1</v>
      </c>
      <c r="T21" s="48" t="s">
        <v>676</v>
      </c>
      <c r="U21" s="2"/>
    </row>
    <row r="22" spans="1:21" ht="20.100000000000001" customHeight="1" x14ac:dyDescent="0.35">
      <c r="A22" s="10">
        <v>20003</v>
      </c>
      <c r="B22" s="10">
        <v>2</v>
      </c>
      <c r="C22" s="11">
        <v>0</v>
      </c>
      <c r="D22" s="12" t="s">
        <v>672</v>
      </c>
      <c r="E22" s="50">
        <v>1</v>
      </c>
      <c r="F22" s="48">
        <v>1100463</v>
      </c>
      <c r="G22" s="48" t="s">
        <v>99</v>
      </c>
      <c r="H22" s="11">
        <v>3400120004</v>
      </c>
      <c r="I22" s="11">
        <v>1</v>
      </c>
      <c r="J22" s="48" t="s">
        <v>837</v>
      </c>
      <c r="K22" s="11">
        <v>2900020003</v>
      </c>
      <c r="L22" s="12" t="s">
        <v>677</v>
      </c>
      <c r="M22" s="12">
        <v>0</v>
      </c>
      <c r="N22" s="12"/>
      <c r="O22" s="55">
        <v>500019</v>
      </c>
      <c r="P22" s="11">
        <v>0</v>
      </c>
      <c r="Q22" s="10">
        <v>20004</v>
      </c>
      <c r="R22" s="12" t="s">
        <v>834</v>
      </c>
      <c r="S22" s="13">
        <v>2</v>
      </c>
      <c r="T22" s="48" t="s">
        <v>678</v>
      </c>
      <c r="U22" s="2"/>
    </row>
    <row r="23" spans="1:21" ht="20.100000000000001" customHeight="1" x14ac:dyDescent="0.35">
      <c r="A23" s="10">
        <v>20004</v>
      </c>
      <c r="B23" s="10">
        <v>2</v>
      </c>
      <c r="C23" s="11">
        <v>0</v>
      </c>
      <c r="D23" s="12" t="s">
        <v>672</v>
      </c>
      <c r="E23" s="50">
        <v>1</v>
      </c>
      <c r="F23" s="48">
        <v>1100453</v>
      </c>
      <c r="G23" s="48" t="s">
        <v>98</v>
      </c>
      <c r="H23" s="11">
        <v>3400120003</v>
      </c>
      <c r="I23" s="11">
        <v>1</v>
      </c>
      <c r="J23" s="48" t="s">
        <v>837</v>
      </c>
      <c r="K23" s="11">
        <v>2900020004</v>
      </c>
      <c r="L23" s="12" t="s">
        <v>679</v>
      </c>
      <c r="M23" s="12">
        <v>0</v>
      </c>
      <c r="N23" s="12"/>
      <c r="O23" s="55">
        <v>500020</v>
      </c>
      <c r="P23" s="11">
        <v>0</v>
      </c>
      <c r="Q23" s="10">
        <v>-1</v>
      </c>
      <c r="R23" s="12" t="s">
        <v>834</v>
      </c>
      <c r="S23" s="13"/>
      <c r="T23" s="48"/>
      <c r="U23" s="2"/>
    </row>
    <row r="24" spans="1:21" ht="20.100000000000001" customHeight="1" x14ac:dyDescent="0.35">
      <c r="A24" s="10">
        <v>20005</v>
      </c>
      <c r="B24" s="10">
        <v>2</v>
      </c>
      <c r="C24" s="11">
        <v>0</v>
      </c>
      <c r="D24" s="12" t="s">
        <v>672</v>
      </c>
      <c r="E24" s="50">
        <v>1</v>
      </c>
      <c r="F24" s="48">
        <v>1100443</v>
      </c>
      <c r="G24" s="48" t="s">
        <v>19</v>
      </c>
      <c r="H24" s="11">
        <v>3400120002</v>
      </c>
      <c r="I24" s="11">
        <v>1</v>
      </c>
      <c r="J24" s="48" t="s">
        <v>837</v>
      </c>
      <c r="K24" s="11">
        <v>2900020005</v>
      </c>
      <c r="L24" s="12" t="s">
        <v>680</v>
      </c>
      <c r="M24" s="12">
        <v>0</v>
      </c>
      <c r="N24" s="12"/>
      <c r="O24" s="55">
        <v>500021</v>
      </c>
      <c r="P24" s="11">
        <v>5</v>
      </c>
      <c r="Q24" s="10">
        <v>20006</v>
      </c>
      <c r="R24" s="12" t="s">
        <v>838</v>
      </c>
      <c r="S24" s="13">
        <v>3</v>
      </c>
      <c r="T24" s="48" t="s">
        <v>681</v>
      </c>
      <c r="U24" s="2"/>
    </row>
    <row r="25" spans="1:21" ht="33" x14ac:dyDescent="0.35">
      <c r="A25" s="10">
        <v>20006</v>
      </c>
      <c r="B25" s="10">
        <v>2</v>
      </c>
      <c r="C25" s="11">
        <v>0</v>
      </c>
      <c r="D25" s="12" t="s">
        <v>672</v>
      </c>
      <c r="E25" s="50">
        <v>1</v>
      </c>
      <c r="F25" s="48">
        <v>1100443</v>
      </c>
      <c r="G25" s="48" t="s">
        <v>19</v>
      </c>
      <c r="H25" s="11">
        <v>3400120002</v>
      </c>
      <c r="I25" s="11">
        <v>1</v>
      </c>
      <c r="J25" s="48" t="s">
        <v>837</v>
      </c>
      <c r="K25" s="11">
        <v>2900020006</v>
      </c>
      <c r="L25" s="54" t="s">
        <v>830</v>
      </c>
      <c r="M25" s="54">
        <v>0</v>
      </c>
      <c r="N25" s="54"/>
      <c r="O25" s="55">
        <v>500022</v>
      </c>
      <c r="P25" s="11">
        <v>0</v>
      </c>
      <c r="Q25" s="10">
        <v>-1</v>
      </c>
      <c r="R25" s="12" t="s">
        <v>834</v>
      </c>
      <c r="S25" s="13">
        <v>4</v>
      </c>
      <c r="T25" s="48" t="s">
        <v>682</v>
      </c>
      <c r="U25" s="2"/>
    </row>
    <row r="26" spans="1:21" ht="33" x14ac:dyDescent="0.35">
      <c r="A26" s="10">
        <v>20007</v>
      </c>
      <c r="B26" s="10">
        <v>2</v>
      </c>
      <c r="C26" s="11">
        <v>0</v>
      </c>
      <c r="D26" s="12" t="s">
        <v>672</v>
      </c>
      <c r="E26" s="50">
        <v>1</v>
      </c>
      <c r="F26" s="48">
        <v>1100483</v>
      </c>
      <c r="G26" s="48" t="s">
        <v>28</v>
      </c>
      <c r="H26" s="11">
        <v>3400120001</v>
      </c>
      <c r="I26" s="11">
        <v>2</v>
      </c>
      <c r="J26" s="48" t="s">
        <v>835</v>
      </c>
      <c r="K26" s="11">
        <v>2900020007</v>
      </c>
      <c r="L26" s="12" t="s">
        <v>683</v>
      </c>
      <c r="M26" s="12">
        <v>0</v>
      </c>
      <c r="N26" s="12"/>
      <c r="O26" s="55">
        <v>500023</v>
      </c>
      <c r="P26" s="11">
        <v>2</v>
      </c>
      <c r="Q26" s="10">
        <v>-1</v>
      </c>
      <c r="R26" s="12" t="s">
        <v>839</v>
      </c>
      <c r="S26" s="13">
        <v>5</v>
      </c>
      <c r="T26" s="48" t="s">
        <v>684</v>
      </c>
      <c r="U26" s="2"/>
    </row>
    <row r="27" spans="1:21" s="116" customFormat="1" ht="20.100000000000001" customHeight="1" x14ac:dyDescent="0.35">
      <c r="A27" s="108">
        <v>10020111</v>
      </c>
      <c r="B27" s="108">
        <v>2</v>
      </c>
      <c r="C27" s="108">
        <v>0</v>
      </c>
      <c r="D27" s="109" t="s">
        <v>685</v>
      </c>
      <c r="E27" s="110" t="s">
        <v>840</v>
      </c>
      <c r="F27" s="111">
        <v>1500112</v>
      </c>
      <c r="G27" s="111" t="s">
        <v>18</v>
      </c>
      <c r="H27" s="112">
        <v>3400110007</v>
      </c>
      <c r="I27" s="112">
        <v>2</v>
      </c>
      <c r="J27" s="111" t="s">
        <v>835</v>
      </c>
      <c r="K27" s="112">
        <v>2910020111</v>
      </c>
      <c r="L27" s="113" t="s">
        <v>686</v>
      </c>
      <c r="M27" s="114">
        <v>0</v>
      </c>
      <c r="N27" s="114"/>
      <c r="O27" s="115">
        <v>500024</v>
      </c>
      <c r="P27" s="111">
        <v>7</v>
      </c>
      <c r="Q27" s="111">
        <v>10020112</v>
      </c>
      <c r="R27" s="109" t="s">
        <v>841</v>
      </c>
      <c r="S27" s="111">
        <v>6</v>
      </c>
      <c r="T27" s="111" t="s">
        <v>687</v>
      </c>
    </row>
    <row r="28" spans="1:21" s="116" customFormat="1" ht="20.100000000000001" customHeight="1" x14ac:dyDescent="0.35">
      <c r="A28" s="117">
        <v>10020112</v>
      </c>
      <c r="B28" s="108">
        <v>2</v>
      </c>
      <c r="C28" s="108">
        <v>0</v>
      </c>
      <c r="D28" s="109" t="s">
        <v>685</v>
      </c>
      <c r="E28" s="110" t="s">
        <v>840</v>
      </c>
      <c r="F28" s="111">
        <v>1100443</v>
      </c>
      <c r="G28" s="111" t="s">
        <v>19</v>
      </c>
      <c r="H28" s="112">
        <v>3400110005</v>
      </c>
      <c r="I28" s="112">
        <v>1</v>
      </c>
      <c r="J28" s="111" t="s">
        <v>837</v>
      </c>
      <c r="K28" s="112">
        <v>2910020112</v>
      </c>
      <c r="L28" s="113" t="s">
        <v>688</v>
      </c>
      <c r="M28" s="114">
        <v>0</v>
      </c>
      <c r="N28" s="114"/>
      <c r="O28" s="115">
        <v>500025</v>
      </c>
      <c r="P28" s="111">
        <v>0</v>
      </c>
      <c r="Q28" s="111">
        <v>10020113</v>
      </c>
      <c r="R28" s="109" t="s">
        <v>834</v>
      </c>
      <c r="S28" s="111">
        <v>7</v>
      </c>
      <c r="T28" s="111" t="s">
        <v>689</v>
      </c>
    </row>
    <row r="29" spans="1:21" s="116" customFormat="1" ht="20.100000000000001" customHeight="1" x14ac:dyDescent="0.35">
      <c r="A29" s="117">
        <v>10020113</v>
      </c>
      <c r="B29" s="108">
        <v>2</v>
      </c>
      <c r="C29" s="108">
        <v>0</v>
      </c>
      <c r="D29" s="109" t="s">
        <v>685</v>
      </c>
      <c r="E29" s="110" t="s">
        <v>840</v>
      </c>
      <c r="F29" s="111">
        <v>5</v>
      </c>
      <c r="G29" s="111" t="s">
        <v>616</v>
      </c>
      <c r="H29" s="112">
        <v>3400110002</v>
      </c>
      <c r="I29" s="112">
        <v>1</v>
      </c>
      <c r="J29" s="111" t="s">
        <v>837</v>
      </c>
      <c r="K29" s="112">
        <v>2910020113</v>
      </c>
      <c r="L29" s="113" t="s">
        <v>690</v>
      </c>
      <c r="M29" s="114">
        <v>0</v>
      </c>
      <c r="N29" s="114"/>
      <c r="O29" s="115">
        <v>500026</v>
      </c>
      <c r="P29" s="111">
        <v>0</v>
      </c>
      <c r="Q29" s="111">
        <v>10020114</v>
      </c>
      <c r="R29" s="109" t="s">
        <v>834</v>
      </c>
      <c r="S29" s="111"/>
      <c r="T29" s="111"/>
    </row>
    <row r="30" spans="1:21" s="116" customFormat="1" ht="20.100000000000001" customHeight="1" x14ac:dyDescent="0.35">
      <c r="A30" s="117">
        <v>10020114</v>
      </c>
      <c r="B30" s="108">
        <v>2</v>
      </c>
      <c r="C30" s="108">
        <v>0</v>
      </c>
      <c r="D30" s="109" t="s">
        <v>685</v>
      </c>
      <c r="E30" s="110" t="s">
        <v>840</v>
      </c>
      <c r="F30" s="111">
        <v>1100443</v>
      </c>
      <c r="G30" s="111" t="s">
        <v>19</v>
      </c>
      <c r="H30" s="112">
        <v>3400110005</v>
      </c>
      <c r="I30" s="112">
        <v>1</v>
      </c>
      <c r="J30" s="111" t="s">
        <v>837</v>
      </c>
      <c r="K30" s="112">
        <v>2910020114</v>
      </c>
      <c r="L30" s="113" t="s">
        <v>691</v>
      </c>
      <c r="M30" s="114">
        <v>0</v>
      </c>
      <c r="N30" s="114"/>
      <c r="O30" s="115">
        <v>500027</v>
      </c>
      <c r="P30" s="111">
        <v>0</v>
      </c>
      <c r="Q30" s="111">
        <v>10020115</v>
      </c>
      <c r="R30" s="109" t="s">
        <v>834</v>
      </c>
      <c r="S30" s="118">
        <v>3400110001</v>
      </c>
      <c r="T30" s="118" t="s">
        <v>692</v>
      </c>
      <c r="U30" s="118">
        <v>3400110001</v>
      </c>
    </row>
    <row r="31" spans="1:21" s="116" customFormat="1" ht="20.100000000000001" customHeight="1" x14ac:dyDescent="0.35">
      <c r="A31" s="117">
        <v>10020115</v>
      </c>
      <c r="B31" s="108">
        <v>2</v>
      </c>
      <c r="C31" s="108">
        <v>0</v>
      </c>
      <c r="D31" s="109" t="s">
        <v>685</v>
      </c>
      <c r="E31" s="110" t="s">
        <v>840</v>
      </c>
      <c r="F31" s="111">
        <v>1500112</v>
      </c>
      <c r="G31" s="111" t="s">
        <v>18</v>
      </c>
      <c r="H31" s="112">
        <v>3400110007</v>
      </c>
      <c r="I31" s="112">
        <v>2</v>
      </c>
      <c r="J31" s="111" t="s">
        <v>835</v>
      </c>
      <c r="K31" s="112">
        <v>2910020115</v>
      </c>
      <c r="L31" s="113" t="s">
        <v>693</v>
      </c>
      <c r="M31" s="114">
        <v>0</v>
      </c>
      <c r="N31" s="114"/>
      <c r="O31" s="115">
        <v>500028</v>
      </c>
      <c r="P31" s="111">
        <v>0</v>
      </c>
      <c r="Q31" s="111">
        <v>-1</v>
      </c>
      <c r="R31" s="109" t="s">
        <v>834</v>
      </c>
      <c r="S31" s="118">
        <v>3400110002</v>
      </c>
      <c r="T31" s="118" t="s">
        <v>694</v>
      </c>
      <c r="U31" s="118">
        <v>3400110002</v>
      </c>
    </row>
    <row r="32" spans="1:21" s="116" customFormat="1" ht="20.100000000000001" customHeight="1" x14ac:dyDescent="0.35">
      <c r="A32" s="117">
        <v>10020211</v>
      </c>
      <c r="B32" s="108">
        <v>2</v>
      </c>
      <c r="C32" s="108">
        <v>0</v>
      </c>
      <c r="D32" s="109" t="s">
        <v>695</v>
      </c>
      <c r="E32" s="110" t="s">
        <v>840</v>
      </c>
      <c r="F32" s="111">
        <v>1500132</v>
      </c>
      <c r="G32" s="111" t="s">
        <v>115</v>
      </c>
      <c r="H32" s="112">
        <v>3400110011</v>
      </c>
      <c r="I32" s="112">
        <v>2</v>
      </c>
      <c r="J32" s="111" t="s">
        <v>835</v>
      </c>
      <c r="K32" s="112">
        <v>2910020211</v>
      </c>
      <c r="L32" s="113" t="s">
        <v>696</v>
      </c>
      <c r="M32" s="114">
        <v>0</v>
      </c>
      <c r="N32" s="114"/>
      <c r="O32" s="115">
        <v>500029</v>
      </c>
      <c r="P32" s="111">
        <v>7</v>
      </c>
      <c r="Q32" s="111">
        <v>10020212</v>
      </c>
      <c r="R32" s="109" t="s">
        <v>841</v>
      </c>
      <c r="S32" s="118">
        <v>3400110003</v>
      </c>
      <c r="T32" s="118" t="s">
        <v>697</v>
      </c>
      <c r="U32" s="118">
        <v>3400110003</v>
      </c>
    </row>
    <row r="33" spans="1:21" s="116" customFormat="1" ht="20.100000000000001" customHeight="1" x14ac:dyDescent="0.35">
      <c r="A33" s="117">
        <v>10020212</v>
      </c>
      <c r="B33" s="108">
        <v>2</v>
      </c>
      <c r="C33" s="108">
        <v>0</v>
      </c>
      <c r="D33" s="109" t="s">
        <v>695</v>
      </c>
      <c r="E33" s="110" t="s">
        <v>840</v>
      </c>
      <c r="F33" s="111">
        <v>-1</v>
      </c>
      <c r="G33" s="111" t="s">
        <v>615</v>
      </c>
      <c r="H33" s="112">
        <v>3400110001</v>
      </c>
      <c r="I33" s="112">
        <v>1</v>
      </c>
      <c r="J33" s="111" t="s">
        <v>837</v>
      </c>
      <c r="K33" s="112">
        <v>2910020212</v>
      </c>
      <c r="L33" s="113" t="s">
        <v>698</v>
      </c>
      <c r="M33" s="114">
        <v>0</v>
      </c>
      <c r="N33" s="114"/>
      <c r="O33" s="115">
        <v>500030</v>
      </c>
      <c r="P33" s="111">
        <v>0</v>
      </c>
      <c r="Q33" s="111">
        <v>10020213</v>
      </c>
      <c r="R33" s="109" t="s">
        <v>834</v>
      </c>
      <c r="S33" s="118">
        <v>3400110004</v>
      </c>
      <c r="T33" s="118" t="s">
        <v>57</v>
      </c>
      <c r="U33" s="118">
        <v>3400110004</v>
      </c>
    </row>
    <row r="34" spans="1:21" s="116" customFormat="1" ht="20.100000000000001" customHeight="1" x14ac:dyDescent="0.35">
      <c r="A34" s="117">
        <v>10020213</v>
      </c>
      <c r="B34" s="108">
        <v>2</v>
      </c>
      <c r="C34" s="108">
        <v>0</v>
      </c>
      <c r="D34" s="109" t="s">
        <v>699</v>
      </c>
      <c r="E34" s="110" t="s">
        <v>840</v>
      </c>
      <c r="F34" s="111">
        <v>5</v>
      </c>
      <c r="G34" s="111" t="s">
        <v>616</v>
      </c>
      <c r="H34" s="112">
        <v>3400110002</v>
      </c>
      <c r="I34" s="112">
        <v>1</v>
      </c>
      <c r="J34" s="111" t="s">
        <v>837</v>
      </c>
      <c r="K34" s="112">
        <v>2910020213</v>
      </c>
      <c r="L34" s="113" t="s">
        <v>700</v>
      </c>
      <c r="M34" s="114">
        <v>0</v>
      </c>
      <c r="N34" s="114"/>
      <c r="O34" s="115">
        <v>500031</v>
      </c>
      <c r="P34" s="111">
        <v>0</v>
      </c>
      <c r="Q34" s="111">
        <v>-1</v>
      </c>
      <c r="R34" s="109" t="s">
        <v>834</v>
      </c>
      <c r="S34" s="118">
        <v>3400110005</v>
      </c>
      <c r="T34" s="118" t="s">
        <v>19</v>
      </c>
      <c r="U34" s="118">
        <v>3400110005</v>
      </c>
    </row>
    <row r="35" spans="1:21" s="116" customFormat="1" ht="20.100000000000001" customHeight="1" x14ac:dyDescent="0.35">
      <c r="A35" s="117">
        <v>10020511</v>
      </c>
      <c r="B35" s="108">
        <v>2</v>
      </c>
      <c r="C35" s="108">
        <v>0</v>
      </c>
      <c r="D35" s="109" t="s">
        <v>701</v>
      </c>
      <c r="E35" s="110" t="s">
        <v>840</v>
      </c>
      <c r="F35" s="111">
        <v>1100212</v>
      </c>
      <c r="G35" s="111" t="s">
        <v>77</v>
      </c>
      <c r="H35" s="112">
        <v>3400110012</v>
      </c>
      <c r="I35" s="112">
        <v>2</v>
      </c>
      <c r="J35" s="111" t="s">
        <v>835</v>
      </c>
      <c r="K35" s="112">
        <v>2910020511</v>
      </c>
      <c r="L35" s="113" t="s">
        <v>702</v>
      </c>
      <c r="M35" s="114">
        <v>0</v>
      </c>
      <c r="N35" s="114"/>
      <c r="O35" s="115">
        <v>500032</v>
      </c>
      <c r="P35" s="111">
        <v>7</v>
      </c>
      <c r="Q35" s="111">
        <v>10020512</v>
      </c>
      <c r="R35" s="109" t="s">
        <v>841</v>
      </c>
      <c r="S35" s="118">
        <v>3400110006</v>
      </c>
      <c r="T35" s="118" t="s">
        <v>703</v>
      </c>
      <c r="U35" s="118">
        <v>3400110006</v>
      </c>
    </row>
    <row r="36" spans="1:21" s="116" customFormat="1" ht="20.100000000000001" customHeight="1" x14ac:dyDescent="0.35">
      <c r="A36" s="117">
        <v>10020512</v>
      </c>
      <c r="B36" s="108">
        <v>2</v>
      </c>
      <c r="C36" s="108">
        <v>0</v>
      </c>
      <c r="D36" s="109" t="s">
        <v>704</v>
      </c>
      <c r="E36" s="110" t="s">
        <v>840</v>
      </c>
      <c r="F36" s="111">
        <v>1100012</v>
      </c>
      <c r="G36" s="111" t="s">
        <v>24</v>
      </c>
      <c r="H36" s="112">
        <v>3400110013</v>
      </c>
      <c r="I36" s="112">
        <v>2</v>
      </c>
      <c r="J36" s="111" t="s">
        <v>835</v>
      </c>
      <c r="K36" s="112">
        <v>2910020512</v>
      </c>
      <c r="L36" s="113" t="s">
        <v>705</v>
      </c>
      <c r="M36" s="114">
        <v>0</v>
      </c>
      <c r="N36" s="114"/>
      <c r="O36" s="115">
        <v>500033</v>
      </c>
      <c r="P36" s="111">
        <v>0</v>
      </c>
      <c r="Q36" s="111">
        <v>10020513</v>
      </c>
      <c r="R36" s="109" t="s">
        <v>834</v>
      </c>
      <c r="S36" s="118">
        <v>3400110007</v>
      </c>
      <c r="T36" s="118" t="s">
        <v>706</v>
      </c>
      <c r="U36" s="118">
        <v>3400110007</v>
      </c>
    </row>
    <row r="37" spans="1:21" s="116" customFormat="1" ht="20.100000000000001" customHeight="1" x14ac:dyDescent="0.35">
      <c r="A37" s="117">
        <v>10020513</v>
      </c>
      <c r="B37" s="108">
        <v>2</v>
      </c>
      <c r="C37" s="108">
        <v>0</v>
      </c>
      <c r="D37" s="109" t="s">
        <v>704</v>
      </c>
      <c r="E37" s="110" t="s">
        <v>840</v>
      </c>
      <c r="F37" s="111">
        <v>1100212</v>
      </c>
      <c r="G37" s="111" t="s">
        <v>77</v>
      </c>
      <c r="H37" s="112">
        <v>3400110012</v>
      </c>
      <c r="I37" s="112">
        <v>2</v>
      </c>
      <c r="J37" s="111" t="s">
        <v>835</v>
      </c>
      <c r="K37" s="112">
        <v>2910020513</v>
      </c>
      <c r="L37" s="113" t="s">
        <v>707</v>
      </c>
      <c r="M37" s="114">
        <v>0</v>
      </c>
      <c r="N37" s="114"/>
      <c r="O37" s="115">
        <v>500034</v>
      </c>
      <c r="P37" s="111">
        <v>0</v>
      </c>
      <c r="Q37" s="111">
        <v>-1</v>
      </c>
      <c r="R37" s="109" t="s">
        <v>834</v>
      </c>
      <c r="S37" s="118">
        <v>3400110008</v>
      </c>
      <c r="T37" s="118" t="s">
        <v>708</v>
      </c>
      <c r="U37" s="118">
        <v>3400110008</v>
      </c>
    </row>
    <row r="38" spans="1:21" s="116" customFormat="1" ht="20.100000000000001" customHeight="1" x14ac:dyDescent="0.35">
      <c r="A38" s="117">
        <v>10020611</v>
      </c>
      <c r="B38" s="108">
        <v>2</v>
      </c>
      <c r="C38" s="108">
        <v>0</v>
      </c>
      <c r="D38" s="109" t="s">
        <v>709</v>
      </c>
      <c r="E38" s="110" t="s">
        <v>840</v>
      </c>
      <c r="F38" s="111">
        <v>1500152</v>
      </c>
      <c r="G38" s="111" t="s">
        <v>116</v>
      </c>
      <c r="H38" s="112">
        <v>3400110014</v>
      </c>
      <c r="I38" s="112">
        <v>2</v>
      </c>
      <c r="J38" s="111" t="s">
        <v>835</v>
      </c>
      <c r="K38" s="112">
        <v>2910020611</v>
      </c>
      <c r="L38" s="113" t="s">
        <v>710</v>
      </c>
      <c r="M38" s="114">
        <v>0</v>
      </c>
      <c r="N38" s="114"/>
      <c r="O38" s="115">
        <v>500035</v>
      </c>
      <c r="P38" s="111">
        <v>7</v>
      </c>
      <c r="Q38" s="111">
        <v>10020612</v>
      </c>
      <c r="R38" s="109" t="s">
        <v>841</v>
      </c>
      <c r="S38" s="118">
        <v>3400110009</v>
      </c>
      <c r="T38" s="118" t="s">
        <v>711</v>
      </c>
      <c r="U38" s="118">
        <v>3400110009</v>
      </c>
    </row>
    <row r="39" spans="1:21" s="116" customFormat="1" ht="20.100000000000001" customHeight="1" x14ac:dyDescent="0.35">
      <c r="A39" s="117">
        <v>10020612</v>
      </c>
      <c r="B39" s="108">
        <v>2</v>
      </c>
      <c r="C39" s="108">
        <v>0</v>
      </c>
      <c r="D39" s="109" t="s">
        <v>709</v>
      </c>
      <c r="E39" s="110" t="s">
        <v>840</v>
      </c>
      <c r="F39" s="111">
        <v>5</v>
      </c>
      <c r="G39" s="111" t="s">
        <v>616</v>
      </c>
      <c r="H39" s="112">
        <v>3400110002</v>
      </c>
      <c r="I39" s="112">
        <v>1</v>
      </c>
      <c r="J39" s="111" t="s">
        <v>837</v>
      </c>
      <c r="K39" s="112">
        <v>2910020612</v>
      </c>
      <c r="L39" s="113" t="s">
        <v>712</v>
      </c>
      <c r="M39" s="114">
        <v>0</v>
      </c>
      <c r="N39" s="114"/>
      <c r="O39" s="115">
        <v>500036</v>
      </c>
      <c r="P39" s="111">
        <v>0</v>
      </c>
      <c r="Q39" s="111">
        <v>10020613</v>
      </c>
      <c r="R39" s="109" t="s">
        <v>834</v>
      </c>
      <c r="S39" s="118">
        <v>3400110010</v>
      </c>
      <c r="T39" s="111" t="s">
        <v>713</v>
      </c>
      <c r="U39" s="118">
        <v>3400110010</v>
      </c>
    </row>
    <row r="40" spans="1:21" s="116" customFormat="1" ht="20.100000000000001" customHeight="1" x14ac:dyDescent="0.35">
      <c r="A40" s="117">
        <v>10020613</v>
      </c>
      <c r="B40" s="108">
        <v>2</v>
      </c>
      <c r="C40" s="108">
        <v>0</v>
      </c>
      <c r="D40" s="109" t="s">
        <v>709</v>
      </c>
      <c r="E40" s="110" t="s">
        <v>840</v>
      </c>
      <c r="F40" s="111">
        <v>1500152</v>
      </c>
      <c r="G40" s="111" t="s">
        <v>116</v>
      </c>
      <c r="H40" s="112">
        <v>3400110014</v>
      </c>
      <c r="I40" s="112">
        <v>2</v>
      </c>
      <c r="J40" s="111" t="s">
        <v>835</v>
      </c>
      <c r="K40" s="112">
        <v>2910020613</v>
      </c>
      <c r="L40" s="113" t="s">
        <v>714</v>
      </c>
      <c r="M40" s="114">
        <v>0</v>
      </c>
      <c r="N40" s="114"/>
      <c r="O40" s="115">
        <v>500037</v>
      </c>
      <c r="P40" s="111">
        <v>0</v>
      </c>
      <c r="Q40" s="111">
        <v>-1</v>
      </c>
      <c r="R40" s="109" t="s">
        <v>834</v>
      </c>
      <c r="S40" s="118">
        <v>3400110011</v>
      </c>
      <c r="T40" s="111" t="s">
        <v>115</v>
      </c>
      <c r="U40" s="118">
        <v>3400110011</v>
      </c>
    </row>
    <row r="41" spans="1:21" s="116" customFormat="1" ht="20.100000000000001" customHeight="1" x14ac:dyDescent="0.35">
      <c r="A41" s="117">
        <v>10020711</v>
      </c>
      <c r="B41" s="108">
        <v>2</v>
      </c>
      <c r="C41" s="108">
        <v>0</v>
      </c>
      <c r="D41" s="109" t="s">
        <v>715</v>
      </c>
      <c r="E41" s="110" t="s">
        <v>840</v>
      </c>
      <c r="F41" s="111">
        <v>1100212</v>
      </c>
      <c r="G41" s="111" t="s">
        <v>77</v>
      </c>
      <c r="H41" s="112">
        <v>3400110012</v>
      </c>
      <c r="I41" s="112">
        <v>2</v>
      </c>
      <c r="J41" s="111" t="s">
        <v>835</v>
      </c>
      <c r="K41" s="112">
        <v>2910020711</v>
      </c>
      <c r="L41" s="113" t="s">
        <v>716</v>
      </c>
      <c r="M41" s="114">
        <v>0</v>
      </c>
      <c r="N41" s="114"/>
      <c r="O41" s="115">
        <v>500038</v>
      </c>
      <c r="P41" s="111">
        <v>7</v>
      </c>
      <c r="Q41" s="111">
        <v>10020712</v>
      </c>
      <c r="R41" s="109" t="s">
        <v>841</v>
      </c>
      <c r="S41" s="118">
        <v>3400110012</v>
      </c>
      <c r="T41" s="111" t="s">
        <v>77</v>
      </c>
      <c r="U41" s="118">
        <v>3400110012</v>
      </c>
    </row>
    <row r="42" spans="1:21" s="116" customFormat="1" ht="20.100000000000001" customHeight="1" x14ac:dyDescent="0.35">
      <c r="A42" s="117">
        <v>10020712</v>
      </c>
      <c r="B42" s="108">
        <v>2</v>
      </c>
      <c r="C42" s="108">
        <v>0</v>
      </c>
      <c r="D42" s="109" t="s">
        <v>717</v>
      </c>
      <c r="E42" s="110" t="s">
        <v>840</v>
      </c>
      <c r="F42" s="111">
        <v>5</v>
      </c>
      <c r="G42" s="111" t="s">
        <v>616</v>
      </c>
      <c r="H42" s="112">
        <v>3400110002</v>
      </c>
      <c r="I42" s="112">
        <v>1</v>
      </c>
      <c r="J42" s="111" t="s">
        <v>837</v>
      </c>
      <c r="K42" s="112">
        <v>2910020712</v>
      </c>
      <c r="L42" s="113" t="s">
        <v>718</v>
      </c>
      <c r="M42" s="114">
        <v>0</v>
      </c>
      <c r="N42" s="114"/>
      <c r="O42" s="115">
        <v>500039</v>
      </c>
      <c r="P42" s="111">
        <v>0</v>
      </c>
      <c r="Q42" s="111">
        <v>10020713</v>
      </c>
      <c r="R42" s="109" t="s">
        <v>834</v>
      </c>
      <c r="S42" s="118">
        <v>3400110013</v>
      </c>
      <c r="T42" s="111" t="s">
        <v>24</v>
      </c>
      <c r="U42" s="118">
        <v>3400110013</v>
      </c>
    </row>
    <row r="43" spans="1:21" s="116" customFormat="1" ht="20.100000000000001" customHeight="1" x14ac:dyDescent="0.35">
      <c r="A43" s="117">
        <v>10020713</v>
      </c>
      <c r="B43" s="108">
        <v>2</v>
      </c>
      <c r="C43" s="108">
        <v>0</v>
      </c>
      <c r="D43" s="109" t="s">
        <v>715</v>
      </c>
      <c r="E43" s="110" t="s">
        <v>840</v>
      </c>
      <c r="F43" s="111">
        <v>1100212</v>
      </c>
      <c r="G43" s="111" t="s">
        <v>77</v>
      </c>
      <c r="H43" s="112">
        <v>3400110012</v>
      </c>
      <c r="I43" s="112">
        <v>2</v>
      </c>
      <c r="J43" s="111" t="s">
        <v>835</v>
      </c>
      <c r="K43" s="112">
        <v>2910020713</v>
      </c>
      <c r="L43" s="113" t="s">
        <v>719</v>
      </c>
      <c r="M43" s="114">
        <v>0</v>
      </c>
      <c r="N43" s="114"/>
      <c r="O43" s="115">
        <v>500040</v>
      </c>
      <c r="P43" s="111">
        <v>0</v>
      </c>
      <c r="Q43" s="111">
        <v>10020714</v>
      </c>
      <c r="R43" s="109" t="s">
        <v>834</v>
      </c>
      <c r="S43" s="118">
        <v>3400110014</v>
      </c>
      <c r="T43" s="111" t="s">
        <v>116</v>
      </c>
      <c r="U43" s="118">
        <v>3400110014</v>
      </c>
    </row>
    <row r="44" spans="1:21" s="116" customFormat="1" ht="20.100000000000001" customHeight="1" x14ac:dyDescent="0.35">
      <c r="A44" s="117">
        <v>10020714</v>
      </c>
      <c r="B44" s="108">
        <v>2</v>
      </c>
      <c r="C44" s="108">
        <v>0</v>
      </c>
      <c r="D44" s="109" t="s">
        <v>715</v>
      </c>
      <c r="E44" s="110" t="s">
        <v>840</v>
      </c>
      <c r="F44" s="111">
        <v>5</v>
      </c>
      <c r="G44" s="111" t="s">
        <v>616</v>
      </c>
      <c r="H44" s="112">
        <v>3400110002</v>
      </c>
      <c r="I44" s="112">
        <v>1</v>
      </c>
      <c r="J44" s="111" t="s">
        <v>837</v>
      </c>
      <c r="K44" s="112">
        <v>2910020714</v>
      </c>
      <c r="L44" s="113" t="s">
        <v>720</v>
      </c>
      <c r="M44" s="114">
        <v>0</v>
      </c>
      <c r="N44" s="114"/>
      <c r="O44" s="115">
        <v>500041</v>
      </c>
      <c r="P44" s="111">
        <v>0</v>
      </c>
      <c r="Q44" s="111">
        <v>10020715</v>
      </c>
      <c r="R44" s="109" t="s">
        <v>834</v>
      </c>
      <c r="S44" s="118">
        <v>3400110015</v>
      </c>
      <c r="T44" s="111" t="s">
        <v>78</v>
      </c>
      <c r="U44" s="118">
        <v>3400110015</v>
      </c>
    </row>
    <row r="45" spans="1:21" s="116" customFormat="1" ht="20.100000000000001" customHeight="1" x14ac:dyDescent="0.35">
      <c r="A45" s="117">
        <v>10020715</v>
      </c>
      <c r="B45" s="108">
        <v>2</v>
      </c>
      <c r="C45" s="108">
        <v>0</v>
      </c>
      <c r="D45" s="109" t="s">
        <v>715</v>
      </c>
      <c r="E45" s="110" t="s">
        <v>840</v>
      </c>
      <c r="F45" s="111">
        <v>1100212</v>
      </c>
      <c r="G45" s="111" t="s">
        <v>77</v>
      </c>
      <c r="H45" s="112">
        <v>3400110012</v>
      </c>
      <c r="I45" s="112">
        <v>2</v>
      </c>
      <c r="J45" s="111" t="s">
        <v>835</v>
      </c>
      <c r="K45" s="112">
        <v>2910020715</v>
      </c>
      <c r="L45" s="113" t="s">
        <v>721</v>
      </c>
      <c r="M45" s="114">
        <v>0</v>
      </c>
      <c r="N45" s="114"/>
      <c r="O45" s="115">
        <v>500042</v>
      </c>
      <c r="P45" s="111">
        <v>0</v>
      </c>
      <c r="Q45" s="111">
        <v>-1</v>
      </c>
      <c r="R45" s="109" t="s">
        <v>834</v>
      </c>
      <c r="S45" s="118">
        <v>3400110016</v>
      </c>
      <c r="T45" s="111" t="s">
        <v>25</v>
      </c>
      <c r="U45" s="118">
        <v>3400110016</v>
      </c>
    </row>
    <row r="46" spans="1:21" s="116" customFormat="1" ht="20.100000000000001" customHeight="1" x14ac:dyDescent="0.35">
      <c r="A46" s="117">
        <v>10030111</v>
      </c>
      <c r="B46" s="108">
        <v>2</v>
      </c>
      <c r="C46" s="108">
        <v>0</v>
      </c>
      <c r="D46" s="109" t="s">
        <v>722</v>
      </c>
      <c r="E46" s="110" t="s">
        <v>840</v>
      </c>
      <c r="F46" s="111">
        <v>-1</v>
      </c>
      <c r="G46" s="111" t="s">
        <v>615</v>
      </c>
      <c r="H46" s="112">
        <v>3400110001</v>
      </c>
      <c r="I46" s="112">
        <v>1</v>
      </c>
      <c r="J46" s="111" t="s">
        <v>837</v>
      </c>
      <c r="K46" s="112">
        <v>2910030111</v>
      </c>
      <c r="L46" s="113" t="s">
        <v>723</v>
      </c>
      <c r="M46" s="114">
        <v>0</v>
      </c>
      <c r="N46" s="114"/>
      <c r="O46" s="115">
        <v>500043</v>
      </c>
      <c r="P46" s="111">
        <v>7</v>
      </c>
      <c r="Q46" s="111">
        <v>-1</v>
      </c>
      <c r="R46" s="109" t="s">
        <v>841</v>
      </c>
      <c r="S46" s="118">
        <v>3400110017</v>
      </c>
      <c r="T46" s="111" t="s">
        <v>619</v>
      </c>
      <c r="U46" s="118">
        <v>3400110017</v>
      </c>
    </row>
    <row r="47" spans="1:21" s="116" customFormat="1" ht="20.100000000000001" customHeight="1" x14ac:dyDescent="0.35">
      <c r="A47" s="117">
        <v>10030511</v>
      </c>
      <c r="B47" s="108">
        <v>2</v>
      </c>
      <c r="C47" s="108">
        <v>0</v>
      </c>
      <c r="D47" s="109" t="s">
        <v>724</v>
      </c>
      <c r="E47" s="110" t="s">
        <v>840</v>
      </c>
      <c r="F47" s="111">
        <v>1100222</v>
      </c>
      <c r="G47" s="111" t="s">
        <v>78</v>
      </c>
      <c r="H47" s="112">
        <v>3400110015</v>
      </c>
      <c r="I47" s="112">
        <v>2</v>
      </c>
      <c r="J47" s="111" t="s">
        <v>835</v>
      </c>
      <c r="K47" s="112">
        <v>2910030511</v>
      </c>
      <c r="L47" s="113" t="s">
        <v>725</v>
      </c>
      <c r="M47" s="114">
        <v>0</v>
      </c>
      <c r="N47" s="114"/>
      <c r="O47" s="115">
        <v>500044</v>
      </c>
      <c r="P47" s="111">
        <v>7</v>
      </c>
      <c r="Q47" s="111">
        <v>10030512</v>
      </c>
      <c r="R47" s="109" t="s">
        <v>841</v>
      </c>
      <c r="S47" s="118">
        <v>3400110018</v>
      </c>
      <c r="T47" s="111" t="s">
        <v>63</v>
      </c>
      <c r="U47" s="118">
        <v>3400110018</v>
      </c>
    </row>
    <row r="48" spans="1:21" s="116" customFormat="1" ht="20.100000000000001" customHeight="1" x14ac:dyDescent="0.35">
      <c r="A48" s="117">
        <v>10030512</v>
      </c>
      <c r="B48" s="108">
        <v>2</v>
      </c>
      <c r="C48" s="108">
        <v>0</v>
      </c>
      <c r="D48" s="109" t="s">
        <v>724</v>
      </c>
      <c r="E48" s="110" t="s">
        <v>840</v>
      </c>
      <c r="F48" s="111">
        <v>1100443</v>
      </c>
      <c r="G48" s="111" t="s">
        <v>19</v>
      </c>
      <c r="H48" s="112">
        <v>3400110005</v>
      </c>
      <c r="I48" s="112">
        <v>1</v>
      </c>
      <c r="J48" s="111" t="s">
        <v>837</v>
      </c>
      <c r="K48" s="112">
        <v>2910030512</v>
      </c>
      <c r="L48" s="113" t="s">
        <v>726</v>
      </c>
      <c r="M48" s="114">
        <v>0</v>
      </c>
      <c r="N48" s="114"/>
      <c r="O48" s="115">
        <v>500045</v>
      </c>
      <c r="P48" s="111">
        <v>0</v>
      </c>
      <c r="Q48" s="111">
        <v>10030513</v>
      </c>
      <c r="R48" s="109" t="s">
        <v>834</v>
      </c>
      <c r="S48" s="118">
        <v>3400110019</v>
      </c>
      <c r="T48" s="111" t="s">
        <v>620</v>
      </c>
      <c r="U48" s="118">
        <v>3400110019</v>
      </c>
    </row>
    <row r="49" spans="1:21" s="116" customFormat="1" ht="20.100000000000001" customHeight="1" x14ac:dyDescent="0.35">
      <c r="A49" s="117">
        <v>10030513</v>
      </c>
      <c r="B49" s="108">
        <v>2</v>
      </c>
      <c r="C49" s="108">
        <v>0</v>
      </c>
      <c r="D49" s="109" t="s">
        <v>727</v>
      </c>
      <c r="E49" s="110" t="s">
        <v>840</v>
      </c>
      <c r="F49" s="111">
        <v>1100222</v>
      </c>
      <c r="G49" s="111" t="s">
        <v>78</v>
      </c>
      <c r="H49" s="112">
        <v>3400110015</v>
      </c>
      <c r="I49" s="112">
        <v>2</v>
      </c>
      <c r="J49" s="111" t="s">
        <v>835</v>
      </c>
      <c r="K49" s="112">
        <v>2910030513</v>
      </c>
      <c r="L49" s="113" t="s">
        <v>728</v>
      </c>
      <c r="M49" s="114">
        <v>0</v>
      </c>
      <c r="N49" s="114"/>
      <c r="O49" s="115">
        <v>500046</v>
      </c>
      <c r="P49" s="111">
        <v>0</v>
      </c>
      <c r="Q49" s="111">
        <v>-1</v>
      </c>
      <c r="R49" s="109" t="s">
        <v>834</v>
      </c>
      <c r="S49" s="118">
        <v>3400110020</v>
      </c>
      <c r="T49" s="111" t="s">
        <v>26</v>
      </c>
      <c r="U49" s="118">
        <v>3400110020</v>
      </c>
    </row>
    <row r="50" spans="1:21" s="116" customFormat="1" ht="20.100000000000001" customHeight="1" x14ac:dyDescent="0.35">
      <c r="A50" s="117">
        <v>10030711</v>
      </c>
      <c r="B50" s="108">
        <v>2</v>
      </c>
      <c r="C50" s="108">
        <v>0</v>
      </c>
      <c r="D50" s="109" t="s">
        <v>729</v>
      </c>
      <c r="E50" s="110" t="s">
        <v>840</v>
      </c>
      <c r="F50" s="111">
        <v>1500142</v>
      </c>
      <c r="G50" s="111" t="s">
        <v>20</v>
      </c>
      <c r="H50" s="112">
        <v>3400110003</v>
      </c>
      <c r="I50" s="112">
        <v>2</v>
      </c>
      <c r="J50" s="111" t="s">
        <v>835</v>
      </c>
      <c r="K50" s="112">
        <v>2910030711</v>
      </c>
      <c r="L50" s="113" t="s">
        <v>730</v>
      </c>
      <c r="M50" s="114">
        <v>0</v>
      </c>
      <c r="N50" s="114"/>
      <c r="O50" s="115">
        <v>500047</v>
      </c>
      <c r="P50" s="111">
        <v>7</v>
      </c>
      <c r="Q50" s="111">
        <v>10030712</v>
      </c>
      <c r="R50" s="109" t="s">
        <v>841</v>
      </c>
      <c r="S50" s="118">
        <v>3400110021</v>
      </c>
      <c r="T50" s="111" t="s">
        <v>434</v>
      </c>
      <c r="U50" s="118">
        <v>3400110021</v>
      </c>
    </row>
    <row r="51" spans="1:21" s="116" customFormat="1" ht="20.100000000000001" customHeight="1" x14ac:dyDescent="0.35">
      <c r="A51" s="117">
        <v>10030712</v>
      </c>
      <c r="B51" s="108">
        <v>2</v>
      </c>
      <c r="C51" s="108">
        <v>0</v>
      </c>
      <c r="D51" s="109" t="s">
        <v>729</v>
      </c>
      <c r="E51" s="110" t="s">
        <v>840</v>
      </c>
      <c r="F51" s="111">
        <v>5</v>
      </c>
      <c r="G51" s="111" t="s">
        <v>616</v>
      </c>
      <c r="H51" s="112">
        <v>3400110002</v>
      </c>
      <c r="I51" s="112">
        <v>1</v>
      </c>
      <c r="J51" s="111" t="s">
        <v>837</v>
      </c>
      <c r="K51" s="112">
        <v>2910030712</v>
      </c>
      <c r="L51" s="113" t="s">
        <v>731</v>
      </c>
      <c r="M51" s="114">
        <v>0</v>
      </c>
      <c r="N51" s="114"/>
      <c r="O51" s="115">
        <v>500048</v>
      </c>
      <c r="P51" s="111">
        <v>0</v>
      </c>
      <c r="Q51" s="111">
        <v>10030713</v>
      </c>
      <c r="R51" s="109" t="s">
        <v>834</v>
      </c>
      <c r="S51" s="118">
        <v>3400110022</v>
      </c>
      <c r="T51" s="111" t="s">
        <v>100</v>
      </c>
      <c r="U51" s="118">
        <v>3400110022</v>
      </c>
    </row>
    <row r="52" spans="1:21" s="116" customFormat="1" ht="20.100000000000001" customHeight="1" x14ac:dyDescent="0.35">
      <c r="A52" s="117">
        <v>10030713</v>
      </c>
      <c r="B52" s="108">
        <v>2</v>
      </c>
      <c r="C52" s="108">
        <v>0</v>
      </c>
      <c r="D52" s="109" t="s">
        <v>729</v>
      </c>
      <c r="E52" s="110" t="s">
        <v>840</v>
      </c>
      <c r="F52" s="111">
        <v>1500142</v>
      </c>
      <c r="G52" s="111" t="s">
        <v>20</v>
      </c>
      <c r="H52" s="112">
        <v>3400110003</v>
      </c>
      <c r="I52" s="112">
        <v>2</v>
      </c>
      <c r="J52" s="111" t="s">
        <v>835</v>
      </c>
      <c r="K52" s="112">
        <v>2910030713</v>
      </c>
      <c r="L52" s="113" t="s">
        <v>732</v>
      </c>
      <c r="M52" s="114">
        <v>0</v>
      </c>
      <c r="N52" s="114"/>
      <c r="O52" s="115">
        <v>500049</v>
      </c>
      <c r="P52" s="111">
        <v>0</v>
      </c>
      <c r="Q52" s="111">
        <v>10030714</v>
      </c>
      <c r="R52" s="109" t="s">
        <v>834</v>
      </c>
      <c r="S52" s="118">
        <v>3400110023</v>
      </c>
      <c r="T52" s="111" t="s">
        <v>104</v>
      </c>
      <c r="U52" s="118">
        <v>3400110023</v>
      </c>
    </row>
    <row r="53" spans="1:21" s="116" customFormat="1" ht="20.100000000000001" customHeight="1" x14ac:dyDescent="0.35">
      <c r="A53" s="117">
        <v>10030714</v>
      </c>
      <c r="B53" s="108">
        <v>2</v>
      </c>
      <c r="C53" s="108">
        <v>0</v>
      </c>
      <c r="D53" s="109" t="s">
        <v>729</v>
      </c>
      <c r="E53" s="110" t="s">
        <v>840</v>
      </c>
      <c r="F53" s="111">
        <v>1100473</v>
      </c>
      <c r="G53" s="111" t="s">
        <v>25</v>
      </c>
      <c r="H53" s="112">
        <v>3400110016</v>
      </c>
      <c r="I53" s="112">
        <v>2</v>
      </c>
      <c r="J53" s="111" t="s">
        <v>835</v>
      </c>
      <c r="K53" s="112">
        <v>2910030714</v>
      </c>
      <c r="L53" s="113" t="s">
        <v>733</v>
      </c>
      <c r="M53" s="114">
        <v>0</v>
      </c>
      <c r="N53" s="114"/>
      <c r="O53" s="115">
        <v>500050</v>
      </c>
      <c r="P53" s="111">
        <v>0</v>
      </c>
      <c r="Q53" s="111">
        <v>-1</v>
      </c>
      <c r="R53" s="109" t="s">
        <v>834</v>
      </c>
      <c r="S53" s="118">
        <v>3400110024</v>
      </c>
      <c r="T53" s="111" t="s">
        <v>80</v>
      </c>
      <c r="U53" s="118">
        <v>3400110024</v>
      </c>
    </row>
    <row r="54" spans="1:21" s="116" customFormat="1" ht="20.100000000000001" customHeight="1" x14ac:dyDescent="0.35">
      <c r="A54" s="117">
        <v>10040211</v>
      </c>
      <c r="B54" s="108">
        <v>2</v>
      </c>
      <c r="C54" s="108">
        <v>0</v>
      </c>
      <c r="D54" s="109" t="s">
        <v>734</v>
      </c>
      <c r="E54" s="110" t="s">
        <v>840</v>
      </c>
      <c r="F54" s="111">
        <v>-1</v>
      </c>
      <c r="G54" s="111" t="s">
        <v>615</v>
      </c>
      <c r="H54" s="112">
        <v>3400110001</v>
      </c>
      <c r="I54" s="112">
        <v>1</v>
      </c>
      <c r="J54" s="111" t="s">
        <v>837</v>
      </c>
      <c r="K54" s="112">
        <v>2910040211</v>
      </c>
      <c r="L54" s="113" t="s">
        <v>735</v>
      </c>
      <c r="M54" s="114">
        <v>0</v>
      </c>
      <c r="N54" s="114"/>
      <c r="O54" s="115">
        <v>500051</v>
      </c>
      <c r="P54" s="111">
        <v>7</v>
      </c>
      <c r="Q54" s="111">
        <v>-1</v>
      </c>
      <c r="R54" s="109" t="s">
        <v>841</v>
      </c>
      <c r="S54" s="118">
        <v>3400110025</v>
      </c>
      <c r="T54" s="111" t="s">
        <v>108</v>
      </c>
      <c r="U54" s="118">
        <v>3400110025</v>
      </c>
    </row>
    <row r="55" spans="1:21" s="116" customFormat="1" ht="20.100000000000001" customHeight="1" x14ac:dyDescent="0.35">
      <c r="A55" s="117">
        <v>10040311</v>
      </c>
      <c r="B55" s="108">
        <v>2</v>
      </c>
      <c r="C55" s="108">
        <v>0</v>
      </c>
      <c r="D55" s="109" t="s">
        <v>736</v>
      </c>
      <c r="E55" s="110" t="s">
        <v>840</v>
      </c>
      <c r="F55" s="111">
        <v>1500032</v>
      </c>
      <c r="G55" s="111" t="s">
        <v>619</v>
      </c>
      <c r="H55" s="112">
        <v>3400110017</v>
      </c>
      <c r="I55" s="112">
        <v>2</v>
      </c>
      <c r="J55" s="111" t="s">
        <v>835</v>
      </c>
      <c r="K55" s="112">
        <v>2910040311</v>
      </c>
      <c r="L55" s="113" t="s">
        <v>737</v>
      </c>
      <c r="M55" s="114">
        <v>0</v>
      </c>
      <c r="N55" s="114"/>
      <c r="O55" s="115">
        <v>500052</v>
      </c>
      <c r="P55" s="111">
        <v>7</v>
      </c>
      <c r="Q55" s="111">
        <v>10040312</v>
      </c>
      <c r="R55" s="109" t="s">
        <v>841</v>
      </c>
      <c r="S55" s="118">
        <v>3400110026</v>
      </c>
      <c r="T55" s="111" t="s">
        <v>738</v>
      </c>
      <c r="U55" s="118">
        <v>3400110026</v>
      </c>
    </row>
    <row r="56" spans="1:21" s="116" customFormat="1" ht="20.100000000000001" customHeight="1" x14ac:dyDescent="0.35">
      <c r="A56" s="117">
        <v>10040312</v>
      </c>
      <c r="B56" s="108">
        <v>2</v>
      </c>
      <c r="C56" s="108">
        <v>0</v>
      </c>
      <c r="D56" s="109" t="s">
        <v>736</v>
      </c>
      <c r="E56" s="110" t="s">
        <v>840</v>
      </c>
      <c r="F56" s="111">
        <v>1100042</v>
      </c>
      <c r="G56" s="111" t="s">
        <v>63</v>
      </c>
      <c r="H56" s="112">
        <v>3400110018</v>
      </c>
      <c r="I56" s="112">
        <v>2</v>
      </c>
      <c r="J56" s="111" t="s">
        <v>835</v>
      </c>
      <c r="K56" s="112">
        <v>2910040312</v>
      </c>
      <c r="L56" s="113" t="s">
        <v>739</v>
      </c>
      <c r="M56" s="114">
        <v>0</v>
      </c>
      <c r="N56" s="114"/>
      <c r="O56" s="115">
        <v>500053</v>
      </c>
      <c r="P56" s="111">
        <v>0</v>
      </c>
      <c r="Q56" s="111">
        <v>10040313</v>
      </c>
      <c r="R56" s="109" t="s">
        <v>834</v>
      </c>
      <c r="S56" s="118">
        <v>3400110027</v>
      </c>
      <c r="T56" s="111" t="s">
        <v>114</v>
      </c>
      <c r="U56" s="118">
        <v>3400110027</v>
      </c>
    </row>
    <row r="57" spans="1:21" s="116" customFormat="1" ht="20.100000000000001" customHeight="1" x14ac:dyDescent="0.35">
      <c r="A57" s="117">
        <v>10040313</v>
      </c>
      <c r="B57" s="108">
        <v>2</v>
      </c>
      <c r="C57" s="108">
        <v>0</v>
      </c>
      <c r="D57" s="109" t="s">
        <v>740</v>
      </c>
      <c r="E57" s="110" t="s">
        <v>840</v>
      </c>
      <c r="F57" s="111">
        <v>-1</v>
      </c>
      <c r="G57" s="111" t="s">
        <v>615</v>
      </c>
      <c r="H57" s="112">
        <v>3400110001</v>
      </c>
      <c r="I57" s="112">
        <v>1</v>
      </c>
      <c r="J57" s="111" t="s">
        <v>837</v>
      </c>
      <c r="K57" s="112">
        <v>2910040313</v>
      </c>
      <c r="L57" s="113" t="s">
        <v>741</v>
      </c>
      <c r="M57" s="114">
        <v>0</v>
      </c>
      <c r="N57" s="114"/>
      <c r="O57" s="115">
        <v>500054</v>
      </c>
      <c r="P57" s="111">
        <v>0</v>
      </c>
      <c r="Q57" s="111">
        <v>10040314</v>
      </c>
      <c r="R57" s="109" t="s">
        <v>834</v>
      </c>
      <c r="S57" s="118">
        <v>3400110028</v>
      </c>
      <c r="T57" s="111" t="s">
        <v>64</v>
      </c>
      <c r="U57" s="118">
        <v>3400110028</v>
      </c>
    </row>
    <row r="58" spans="1:21" s="116" customFormat="1" ht="20.100000000000001" customHeight="1" x14ac:dyDescent="0.35">
      <c r="A58" s="117">
        <v>10040314</v>
      </c>
      <c r="B58" s="108">
        <v>2</v>
      </c>
      <c r="C58" s="108">
        <v>0</v>
      </c>
      <c r="D58" s="109" t="s">
        <v>742</v>
      </c>
      <c r="E58" s="110" t="s">
        <v>840</v>
      </c>
      <c r="F58" s="111">
        <v>1100042</v>
      </c>
      <c r="G58" s="111" t="s">
        <v>63</v>
      </c>
      <c r="H58" s="112">
        <v>3400110018</v>
      </c>
      <c r="I58" s="112">
        <v>2</v>
      </c>
      <c r="J58" s="111" t="s">
        <v>835</v>
      </c>
      <c r="K58" s="112">
        <v>2910040314</v>
      </c>
      <c r="L58" s="113" t="s">
        <v>743</v>
      </c>
      <c r="M58" s="114">
        <v>0</v>
      </c>
      <c r="N58" s="114"/>
      <c r="O58" s="115">
        <v>500055</v>
      </c>
      <c r="P58" s="111">
        <v>0</v>
      </c>
      <c r="Q58" s="111">
        <v>-1</v>
      </c>
      <c r="R58" s="109" t="s">
        <v>834</v>
      </c>
      <c r="S58" s="118">
        <v>3400110029</v>
      </c>
      <c r="T58" s="111" t="s">
        <v>105</v>
      </c>
      <c r="U58" s="118">
        <v>3400110029</v>
      </c>
    </row>
    <row r="59" spans="1:21" s="116" customFormat="1" ht="20.100000000000001" customHeight="1" x14ac:dyDescent="0.35">
      <c r="A59" s="117">
        <v>10040511</v>
      </c>
      <c r="B59" s="108">
        <v>2</v>
      </c>
      <c r="C59" s="108">
        <v>0</v>
      </c>
      <c r="D59" s="109" t="s">
        <v>744</v>
      </c>
      <c r="E59" s="110" t="s">
        <v>840</v>
      </c>
      <c r="F59" s="111">
        <v>1500022</v>
      </c>
      <c r="G59" s="111" t="s">
        <v>620</v>
      </c>
      <c r="H59" s="112">
        <v>3400110019</v>
      </c>
      <c r="I59" s="112">
        <v>2</v>
      </c>
      <c r="J59" s="111" t="s">
        <v>835</v>
      </c>
      <c r="K59" s="112">
        <v>2910040511</v>
      </c>
      <c r="L59" s="113" t="s">
        <v>745</v>
      </c>
      <c r="M59" s="114">
        <v>0</v>
      </c>
      <c r="N59" s="114"/>
      <c r="O59" s="115">
        <v>500056</v>
      </c>
      <c r="P59" s="111">
        <v>7</v>
      </c>
      <c r="Q59" s="111">
        <v>10040512</v>
      </c>
      <c r="R59" s="109" t="s">
        <v>841</v>
      </c>
      <c r="S59" s="118">
        <v>3400110030</v>
      </c>
      <c r="T59" s="111" t="s">
        <v>84</v>
      </c>
      <c r="U59" s="118">
        <v>3400110030</v>
      </c>
    </row>
    <row r="60" spans="1:21" s="116" customFormat="1" ht="20.100000000000001" customHeight="1" x14ac:dyDescent="0.35">
      <c r="A60" s="117">
        <v>10040512</v>
      </c>
      <c r="B60" s="108">
        <v>2</v>
      </c>
      <c r="C60" s="108">
        <v>0</v>
      </c>
      <c r="D60" s="109" t="s">
        <v>746</v>
      </c>
      <c r="E60" s="110" t="s">
        <v>840</v>
      </c>
      <c r="F60" s="111">
        <v>5</v>
      </c>
      <c r="G60" s="111" t="s">
        <v>616</v>
      </c>
      <c r="H60" s="112">
        <v>3400110002</v>
      </c>
      <c r="I60" s="112">
        <v>1</v>
      </c>
      <c r="J60" s="111" t="s">
        <v>837</v>
      </c>
      <c r="K60" s="112">
        <v>2910040512</v>
      </c>
      <c r="L60" s="113" t="s">
        <v>747</v>
      </c>
      <c r="M60" s="114">
        <v>0</v>
      </c>
      <c r="N60" s="114"/>
      <c r="O60" s="115">
        <v>500057</v>
      </c>
      <c r="P60" s="111">
        <v>0</v>
      </c>
      <c r="Q60" s="111">
        <v>10040513</v>
      </c>
      <c r="R60" s="109" t="s">
        <v>834</v>
      </c>
      <c r="S60" s="118">
        <v>3400110031</v>
      </c>
      <c r="T60" s="111" t="s">
        <v>85</v>
      </c>
      <c r="U60" s="118">
        <v>3400110031</v>
      </c>
    </row>
    <row r="61" spans="1:21" s="116" customFormat="1" ht="20.100000000000001" customHeight="1" x14ac:dyDescent="0.35">
      <c r="A61" s="117">
        <v>10040513</v>
      </c>
      <c r="B61" s="108">
        <v>2</v>
      </c>
      <c r="C61" s="108">
        <v>0</v>
      </c>
      <c r="D61" s="109" t="s">
        <v>748</v>
      </c>
      <c r="E61" s="110" t="s">
        <v>840</v>
      </c>
      <c r="F61" s="111">
        <v>1500022</v>
      </c>
      <c r="G61" s="111" t="s">
        <v>620</v>
      </c>
      <c r="H61" s="112">
        <v>3400110019</v>
      </c>
      <c r="I61" s="112">
        <v>2</v>
      </c>
      <c r="J61" s="111" t="s">
        <v>835</v>
      </c>
      <c r="K61" s="112">
        <v>2910040513</v>
      </c>
      <c r="L61" s="113" t="s">
        <v>749</v>
      </c>
      <c r="M61" s="114">
        <v>0</v>
      </c>
      <c r="N61" s="114"/>
      <c r="O61" s="115">
        <v>500058</v>
      </c>
      <c r="P61" s="111">
        <v>0</v>
      </c>
      <c r="Q61" s="111">
        <v>10040514</v>
      </c>
      <c r="R61" s="109" t="s">
        <v>834</v>
      </c>
      <c r="S61" s="118">
        <v>3400110032</v>
      </c>
      <c r="T61" s="111" t="s">
        <v>87</v>
      </c>
      <c r="U61" s="118">
        <v>3400110032</v>
      </c>
    </row>
    <row r="62" spans="1:21" s="116" customFormat="1" ht="20.100000000000001" customHeight="1" x14ac:dyDescent="0.35">
      <c r="A62" s="117">
        <v>10040514</v>
      </c>
      <c r="B62" s="108">
        <v>2</v>
      </c>
      <c r="C62" s="108">
        <v>0</v>
      </c>
      <c r="D62" s="109" t="s">
        <v>750</v>
      </c>
      <c r="E62" s="110" t="s">
        <v>840</v>
      </c>
      <c r="F62" s="111">
        <v>5</v>
      </c>
      <c r="G62" s="111" t="s">
        <v>616</v>
      </c>
      <c r="H62" s="112">
        <v>3400110002</v>
      </c>
      <c r="I62" s="112">
        <v>1</v>
      </c>
      <c r="J62" s="111" t="s">
        <v>837</v>
      </c>
      <c r="K62" s="112">
        <v>2910040514</v>
      </c>
      <c r="L62" s="113" t="s">
        <v>751</v>
      </c>
      <c r="M62" s="114">
        <v>0</v>
      </c>
      <c r="N62" s="114"/>
      <c r="O62" s="115">
        <v>500059</v>
      </c>
      <c r="P62" s="111">
        <v>0</v>
      </c>
      <c r="Q62" s="111">
        <v>10040515</v>
      </c>
      <c r="R62" s="109" t="s">
        <v>834</v>
      </c>
      <c r="S62" s="118">
        <v>3400110033</v>
      </c>
      <c r="T62" s="111" t="s">
        <v>91</v>
      </c>
      <c r="U62" s="118">
        <v>3400110033</v>
      </c>
    </row>
    <row r="63" spans="1:21" s="116" customFormat="1" ht="20.100000000000001" customHeight="1" x14ac:dyDescent="0.35">
      <c r="A63" s="117">
        <v>10040515</v>
      </c>
      <c r="B63" s="108">
        <v>2</v>
      </c>
      <c r="C63" s="108">
        <v>0</v>
      </c>
      <c r="D63" s="109" t="s">
        <v>752</v>
      </c>
      <c r="E63" s="110" t="s">
        <v>840</v>
      </c>
      <c r="F63" s="111">
        <v>1100232</v>
      </c>
      <c r="G63" s="111" t="s">
        <v>26</v>
      </c>
      <c r="H63" s="112">
        <v>3400110020</v>
      </c>
      <c r="I63" s="112">
        <v>2</v>
      </c>
      <c r="J63" s="111" t="s">
        <v>835</v>
      </c>
      <c r="K63" s="112">
        <v>2910040515</v>
      </c>
      <c r="L63" s="113" t="s">
        <v>753</v>
      </c>
      <c r="M63" s="114">
        <v>0</v>
      </c>
      <c r="N63" s="114"/>
      <c r="O63" s="115">
        <v>500060</v>
      </c>
      <c r="P63" s="111">
        <v>0</v>
      </c>
      <c r="Q63" s="111">
        <v>-1</v>
      </c>
      <c r="R63" s="109" t="s">
        <v>834</v>
      </c>
      <c r="S63" s="118">
        <v>3400110034</v>
      </c>
      <c r="T63" s="111" t="s">
        <v>90</v>
      </c>
      <c r="U63" s="118">
        <v>3400110034</v>
      </c>
    </row>
    <row r="64" spans="1:21" s="116" customFormat="1" ht="20.100000000000001" customHeight="1" x14ac:dyDescent="0.35">
      <c r="A64" s="117">
        <v>10040711</v>
      </c>
      <c r="B64" s="108">
        <v>2</v>
      </c>
      <c r="C64" s="108">
        <v>0</v>
      </c>
      <c r="D64" s="109" t="s">
        <v>754</v>
      </c>
      <c r="E64" s="110" t="s">
        <v>840</v>
      </c>
      <c r="F64" s="111">
        <v>1100483</v>
      </c>
      <c r="G64" s="111" t="s">
        <v>28</v>
      </c>
      <c r="H64" s="112">
        <v>3400110010</v>
      </c>
      <c r="I64" s="112">
        <v>2</v>
      </c>
      <c r="J64" s="111" t="s">
        <v>835</v>
      </c>
      <c r="K64" s="112">
        <v>2910040711</v>
      </c>
      <c r="L64" s="113" t="s">
        <v>755</v>
      </c>
      <c r="M64" s="114">
        <v>0</v>
      </c>
      <c r="N64" s="114"/>
      <c r="O64" s="115">
        <v>500061</v>
      </c>
      <c r="P64" s="111">
        <v>7</v>
      </c>
      <c r="Q64" s="111">
        <v>10040712</v>
      </c>
      <c r="R64" s="109" t="s">
        <v>841</v>
      </c>
      <c r="S64" s="118">
        <v>3400110035</v>
      </c>
      <c r="T64" s="111" t="s">
        <v>99</v>
      </c>
      <c r="U64" s="118">
        <v>3400110035</v>
      </c>
    </row>
    <row r="65" spans="1:21" s="116" customFormat="1" ht="20.100000000000001" customHeight="1" x14ac:dyDescent="0.35">
      <c r="A65" s="117">
        <v>10040712</v>
      </c>
      <c r="B65" s="108">
        <v>2</v>
      </c>
      <c r="C65" s="108">
        <v>0</v>
      </c>
      <c r="D65" s="109" t="s">
        <v>756</v>
      </c>
      <c r="E65" s="110" t="s">
        <v>840</v>
      </c>
      <c r="F65" s="111">
        <v>5</v>
      </c>
      <c r="G65" s="111" t="s">
        <v>616</v>
      </c>
      <c r="H65" s="112">
        <v>3400110002</v>
      </c>
      <c r="I65" s="112">
        <v>1</v>
      </c>
      <c r="J65" s="111" t="s">
        <v>837</v>
      </c>
      <c r="K65" s="112">
        <v>2910040712</v>
      </c>
      <c r="L65" s="113" t="s">
        <v>757</v>
      </c>
      <c r="M65" s="114">
        <v>0</v>
      </c>
      <c r="N65" s="114"/>
      <c r="O65" s="115">
        <v>500062</v>
      </c>
      <c r="P65" s="111">
        <v>0</v>
      </c>
      <c r="Q65" s="111">
        <v>10040713</v>
      </c>
      <c r="R65" s="109" t="s">
        <v>834</v>
      </c>
      <c r="S65" s="118">
        <v>3400110036</v>
      </c>
      <c r="T65" s="111" t="s">
        <v>98</v>
      </c>
      <c r="U65" s="118">
        <v>3400110036</v>
      </c>
    </row>
    <row r="66" spans="1:21" s="116" customFormat="1" ht="20.100000000000001" customHeight="1" x14ac:dyDescent="0.35">
      <c r="A66" s="117">
        <v>10040713</v>
      </c>
      <c r="B66" s="108">
        <v>2</v>
      </c>
      <c r="C66" s="108">
        <v>0</v>
      </c>
      <c r="D66" s="109" t="s">
        <v>758</v>
      </c>
      <c r="E66" s="110" t="s">
        <v>840</v>
      </c>
      <c r="F66" s="111">
        <v>1100483</v>
      </c>
      <c r="G66" s="111" t="s">
        <v>28</v>
      </c>
      <c r="H66" s="112">
        <v>3400110010</v>
      </c>
      <c r="I66" s="112">
        <v>2</v>
      </c>
      <c r="J66" s="111" t="s">
        <v>835</v>
      </c>
      <c r="K66" s="112">
        <v>2910040713</v>
      </c>
      <c r="L66" s="113" t="s">
        <v>759</v>
      </c>
      <c r="M66" s="114">
        <v>0</v>
      </c>
      <c r="N66" s="114"/>
      <c r="O66" s="115">
        <v>500063</v>
      </c>
      <c r="P66" s="111">
        <v>0</v>
      </c>
      <c r="Q66" s="111">
        <v>10040714</v>
      </c>
      <c r="R66" s="109" t="s">
        <v>834</v>
      </c>
      <c r="S66" s="118"/>
      <c r="T66" s="111"/>
      <c r="U66" s="118"/>
    </row>
    <row r="67" spans="1:21" s="116" customFormat="1" ht="20.100000000000001" customHeight="1" x14ac:dyDescent="0.35">
      <c r="A67" s="117">
        <v>10040714</v>
      </c>
      <c r="B67" s="108">
        <v>2</v>
      </c>
      <c r="C67" s="108">
        <v>0</v>
      </c>
      <c r="D67" s="109" t="s">
        <v>754</v>
      </c>
      <c r="E67" s="110" t="s">
        <v>840</v>
      </c>
      <c r="F67" s="111">
        <v>1100443</v>
      </c>
      <c r="G67" s="111" t="s">
        <v>19</v>
      </c>
      <c r="H67" s="112">
        <v>3400110005</v>
      </c>
      <c r="I67" s="112">
        <v>1</v>
      </c>
      <c r="J67" s="111" t="s">
        <v>837</v>
      </c>
      <c r="K67" s="112">
        <v>2910040714</v>
      </c>
      <c r="L67" s="113" t="s">
        <v>760</v>
      </c>
      <c r="M67" s="114">
        <v>0</v>
      </c>
      <c r="N67" s="114"/>
      <c r="O67" s="115">
        <v>500064</v>
      </c>
      <c r="P67" s="111">
        <v>0</v>
      </c>
      <c r="Q67" s="111">
        <v>10040715</v>
      </c>
      <c r="R67" s="109" t="s">
        <v>834</v>
      </c>
      <c r="S67" s="118"/>
      <c r="T67" s="111"/>
      <c r="U67" s="118"/>
    </row>
    <row r="68" spans="1:21" s="116" customFormat="1" ht="20.100000000000001" customHeight="1" x14ac:dyDescent="0.35">
      <c r="A68" s="117">
        <v>10040715</v>
      </c>
      <c r="B68" s="108">
        <v>2</v>
      </c>
      <c r="C68" s="108">
        <v>0</v>
      </c>
      <c r="D68" s="109" t="s">
        <v>761</v>
      </c>
      <c r="E68" s="110" t="s">
        <v>840</v>
      </c>
      <c r="F68" s="111">
        <v>1100443</v>
      </c>
      <c r="G68" s="111" t="s">
        <v>19</v>
      </c>
      <c r="H68" s="112">
        <v>3400110005</v>
      </c>
      <c r="I68" s="112">
        <v>1</v>
      </c>
      <c r="J68" s="111" t="s">
        <v>837</v>
      </c>
      <c r="K68" s="112">
        <v>2910040715</v>
      </c>
      <c r="L68" s="113" t="s">
        <v>762</v>
      </c>
      <c r="M68" s="114">
        <v>0</v>
      </c>
      <c r="N68" s="114"/>
      <c r="O68" s="115">
        <v>500065</v>
      </c>
      <c r="P68" s="111">
        <v>0</v>
      </c>
      <c r="Q68" s="111">
        <v>10040716</v>
      </c>
      <c r="R68" s="109" t="s">
        <v>834</v>
      </c>
      <c r="S68" s="118"/>
      <c r="T68" s="111"/>
      <c r="U68" s="118"/>
    </row>
    <row r="69" spans="1:21" s="116" customFormat="1" ht="20.100000000000001" customHeight="1" x14ac:dyDescent="0.35">
      <c r="A69" s="117">
        <v>10040716</v>
      </c>
      <c r="B69" s="108">
        <v>2</v>
      </c>
      <c r="C69" s="108">
        <v>0</v>
      </c>
      <c r="D69" s="109" t="s">
        <v>761</v>
      </c>
      <c r="E69" s="110" t="s">
        <v>840</v>
      </c>
      <c r="F69" s="111">
        <v>1100483</v>
      </c>
      <c r="G69" s="111" t="s">
        <v>28</v>
      </c>
      <c r="H69" s="112">
        <v>3400110010</v>
      </c>
      <c r="I69" s="112">
        <v>2</v>
      </c>
      <c r="J69" s="111" t="s">
        <v>835</v>
      </c>
      <c r="K69" s="112">
        <v>2910040716</v>
      </c>
      <c r="L69" s="113" t="s">
        <v>763</v>
      </c>
      <c r="M69" s="114">
        <v>0</v>
      </c>
      <c r="N69" s="114"/>
      <c r="O69" s="115">
        <v>500066</v>
      </c>
      <c r="P69" s="111">
        <v>0</v>
      </c>
      <c r="Q69" s="111">
        <v>-1</v>
      </c>
      <c r="R69" s="109" t="s">
        <v>834</v>
      </c>
      <c r="S69" s="118"/>
      <c r="T69" s="111"/>
      <c r="U69" s="118"/>
    </row>
    <row r="70" spans="1:21" s="116" customFormat="1" ht="20.100000000000001" customHeight="1" x14ac:dyDescent="0.35">
      <c r="A70" s="117">
        <v>10040731</v>
      </c>
      <c r="B70" s="108">
        <v>2</v>
      </c>
      <c r="C70" s="108">
        <v>0</v>
      </c>
      <c r="D70" s="109" t="s">
        <v>764</v>
      </c>
      <c r="E70" s="110" t="s">
        <v>842</v>
      </c>
      <c r="F70" s="111">
        <v>1100483</v>
      </c>
      <c r="G70" s="111" t="s">
        <v>28</v>
      </c>
      <c r="H70" s="112">
        <v>3400110010</v>
      </c>
      <c r="I70" s="112">
        <v>2</v>
      </c>
      <c r="J70" s="111" t="s">
        <v>835</v>
      </c>
      <c r="K70" s="112">
        <v>2910040731</v>
      </c>
      <c r="L70" s="113" t="s">
        <v>765</v>
      </c>
      <c r="M70" s="114">
        <v>0</v>
      </c>
      <c r="N70" s="114"/>
      <c r="O70" s="115">
        <v>500067</v>
      </c>
      <c r="P70" s="111">
        <v>2</v>
      </c>
      <c r="Q70" s="111">
        <v>10040732</v>
      </c>
      <c r="R70" s="109" t="s">
        <v>839</v>
      </c>
      <c r="S70" s="118"/>
      <c r="T70" s="111"/>
      <c r="U70" s="118"/>
    </row>
    <row r="71" spans="1:21" s="116" customFormat="1" ht="20.100000000000001" customHeight="1" x14ac:dyDescent="0.35">
      <c r="A71" s="117">
        <v>10040732</v>
      </c>
      <c r="B71" s="108">
        <v>2</v>
      </c>
      <c r="C71" s="108">
        <v>0</v>
      </c>
      <c r="D71" s="109" t="s">
        <v>764</v>
      </c>
      <c r="E71" s="110" t="s">
        <v>842</v>
      </c>
      <c r="F71" s="111">
        <v>1100443</v>
      </c>
      <c r="G71" s="111" t="s">
        <v>19</v>
      </c>
      <c r="H71" s="112">
        <v>3400110005</v>
      </c>
      <c r="I71" s="112">
        <v>1</v>
      </c>
      <c r="J71" s="111" t="s">
        <v>837</v>
      </c>
      <c r="K71" s="112">
        <v>2910040732</v>
      </c>
      <c r="L71" s="113" t="s">
        <v>766</v>
      </c>
      <c r="M71" s="114">
        <v>0</v>
      </c>
      <c r="N71" s="114"/>
      <c r="O71" s="115">
        <v>500068</v>
      </c>
      <c r="P71" s="111">
        <v>0</v>
      </c>
      <c r="Q71" s="111">
        <v>10040733</v>
      </c>
      <c r="R71" s="109" t="s">
        <v>834</v>
      </c>
      <c r="S71" s="118"/>
      <c r="T71" s="111"/>
    </row>
    <row r="72" spans="1:21" s="116" customFormat="1" ht="20.100000000000001" customHeight="1" x14ac:dyDescent="0.35">
      <c r="A72" s="117">
        <v>10040733</v>
      </c>
      <c r="B72" s="108">
        <v>2</v>
      </c>
      <c r="C72" s="108">
        <v>0</v>
      </c>
      <c r="D72" s="109" t="s">
        <v>764</v>
      </c>
      <c r="E72" s="110" t="s">
        <v>842</v>
      </c>
      <c r="F72" s="111">
        <v>1100483</v>
      </c>
      <c r="G72" s="111" t="s">
        <v>28</v>
      </c>
      <c r="H72" s="112">
        <v>3400110010</v>
      </c>
      <c r="I72" s="112">
        <v>2</v>
      </c>
      <c r="J72" s="111" t="s">
        <v>835</v>
      </c>
      <c r="K72" s="112">
        <v>2910040733</v>
      </c>
      <c r="L72" s="113" t="s">
        <v>767</v>
      </c>
      <c r="M72" s="114">
        <v>0</v>
      </c>
      <c r="N72" s="114"/>
      <c r="O72" s="115">
        <v>500069</v>
      </c>
      <c r="P72" s="111">
        <v>0</v>
      </c>
      <c r="Q72" s="111">
        <v>-1</v>
      </c>
      <c r="R72" s="109" t="s">
        <v>834</v>
      </c>
      <c r="S72" s="118"/>
      <c r="T72" s="111"/>
    </row>
    <row r="73" spans="1:21" s="116" customFormat="1" ht="20.100000000000001" customHeight="1" x14ac:dyDescent="0.35">
      <c r="A73" s="117">
        <v>10050111</v>
      </c>
      <c r="B73" s="108">
        <v>2</v>
      </c>
      <c r="C73" s="108">
        <v>0</v>
      </c>
      <c r="D73" s="109" t="s">
        <v>768</v>
      </c>
      <c r="E73" s="110" t="s">
        <v>840</v>
      </c>
      <c r="F73" s="111">
        <v>1100052</v>
      </c>
      <c r="G73" s="111" t="s">
        <v>434</v>
      </c>
      <c r="H73" s="112">
        <v>3400110021</v>
      </c>
      <c r="I73" s="112">
        <v>2</v>
      </c>
      <c r="J73" s="111" t="s">
        <v>835</v>
      </c>
      <c r="K73" s="112">
        <v>2910050111</v>
      </c>
      <c r="L73" s="119" t="s">
        <v>769</v>
      </c>
      <c r="M73" s="114">
        <v>0</v>
      </c>
      <c r="N73" s="114"/>
      <c r="O73" s="115">
        <v>500070</v>
      </c>
      <c r="P73" s="111">
        <v>7</v>
      </c>
      <c r="Q73" s="117">
        <v>10050112</v>
      </c>
      <c r="R73" s="109" t="s">
        <v>841</v>
      </c>
      <c r="S73" s="118"/>
      <c r="T73" s="111"/>
    </row>
    <row r="74" spans="1:21" s="116" customFormat="1" ht="20.100000000000001" customHeight="1" x14ac:dyDescent="0.35">
      <c r="A74" s="117">
        <v>10050112</v>
      </c>
      <c r="B74" s="108">
        <v>2</v>
      </c>
      <c r="C74" s="108">
        <v>0</v>
      </c>
      <c r="D74" s="109" t="s">
        <v>768</v>
      </c>
      <c r="E74" s="110" t="s">
        <v>840</v>
      </c>
      <c r="F74" s="111">
        <v>1100443</v>
      </c>
      <c r="G74" s="111" t="s">
        <v>19</v>
      </c>
      <c r="H74" s="112">
        <v>3400110005</v>
      </c>
      <c r="I74" s="112">
        <v>1</v>
      </c>
      <c r="J74" s="111" t="s">
        <v>837</v>
      </c>
      <c r="K74" s="112">
        <v>2910050112</v>
      </c>
      <c r="L74" s="119" t="s">
        <v>770</v>
      </c>
      <c r="M74" s="114">
        <v>0</v>
      </c>
      <c r="N74" s="114"/>
      <c r="O74" s="115">
        <v>500071</v>
      </c>
      <c r="P74" s="111">
        <v>0</v>
      </c>
      <c r="Q74" s="117">
        <v>-1</v>
      </c>
      <c r="R74" s="109" t="s">
        <v>834</v>
      </c>
      <c r="S74" s="118"/>
      <c r="T74" s="111"/>
    </row>
    <row r="75" spans="1:21" s="116" customFormat="1" ht="20.100000000000001" customHeight="1" x14ac:dyDescent="0.35">
      <c r="A75" s="117">
        <v>10050511</v>
      </c>
      <c r="B75" s="108">
        <v>2</v>
      </c>
      <c r="C75" s="108">
        <v>0</v>
      </c>
      <c r="D75" s="109" t="s">
        <v>771</v>
      </c>
      <c r="E75" s="110" t="s">
        <v>840</v>
      </c>
      <c r="F75" s="111">
        <v>1100443</v>
      </c>
      <c r="G75" s="111" t="s">
        <v>19</v>
      </c>
      <c r="H75" s="112">
        <v>3400110005</v>
      </c>
      <c r="I75" s="112">
        <v>1</v>
      </c>
      <c r="J75" s="111" t="s">
        <v>837</v>
      </c>
      <c r="K75" s="112">
        <v>2910050511</v>
      </c>
      <c r="L75" s="119" t="s">
        <v>772</v>
      </c>
      <c r="M75" s="114">
        <v>0</v>
      </c>
      <c r="N75" s="114"/>
      <c r="O75" s="115">
        <v>500072</v>
      </c>
      <c r="P75" s="111">
        <v>7</v>
      </c>
      <c r="Q75" s="117">
        <v>10050512</v>
      </c>
      <c r="R75" s="109" t="s">
        <v>841</v>
      </c>
      <c r="S75" s="118"/>
      <c r="T75" s="111"/>
    </row>
    <row r="76" spans="1:21" s="116" customFormat="1" ht="20.100000000000001" customHeight="1" x14ac:dyDescent="0.35">
      <c r="A76" s="117">
        <v>10050512</v>
      </c>
      <c r="B76" s="108">
        <v>2</v>
      </c>
      <c r="C76" s="108">
        <v>0</v>
      </c>
      <c r="D76" s="109" t="s">
        <v>771</v>
      </c>
      <c r="E76" s="110" t="s">
        <v>840</v>
      </c>
      <c r="F76" s="111">
        <v>1100493</v>
      </c>
      <c r="G76" s="111" t="s">
        <v>100</v>
      </c>
      <c r="H76" s="112">
        <v>3400110022</v>
      </c>
      <c r="I76" s="112">
        <v>2</v>
      </c>
      <c r="J76" s="111" t="s">
        <v>835</v>
      </c>
      <c r="K76" s="112">
        <v>2910050512</v>
      </c>
      <c r="L76" s="119" t="s">
        <v>773</v>
      </c>
      <c r="M76" s="114">
        <v>0</v>
      </c>
      <c r="N76" s="114"/>
      <c r="O76" s="115">
        <v>500073</v>
      </c>
      <c r="P76" s="111">
        <v>0</v>
      </c>
      <c r="Q76" s="117">
        <v>10050513</v>
      </c>
      <c r="R76" s="109" t="s">
        <v>834</v>
      </c>
      <c r="S76" s="118"/>
      <c r="T76" s="111"/>
    </row>
    <row r="77" spans="1:21" s="116" customFormat="1" ht="20.100000000000001" customHeight="1" x14ac:dyDescent="0.35">
      <c r="A77" s="117">
        <v>10050513</v>
      </c>
      <c r="B77" s="108">
        <v>2</v>
      </c>
      <c r="C77" s="108">
        <v>0</v>
      </c>
      <c r="D77" s="109" t="s">
        <v>771</v>
      </c>
      <c r="E77" s="110" t="s">
        <v>840</v>
      </c>
      <c r="F77" s="111">
        <v>1100443</v>
      </c>
      <c r="G77" s="111" t="s">
        <v>19</v>
      </c>
      <c r="H77" s="112">
        <v>3400110005</v>
      </c>
      <c r="I77" s="112">
        <v>1</v>
      </c>
      <c r="J77" s="111" t="s">
        <v>837</v>
      </c>
      <c r="K77" s="112">
        <v>2910050513</v>
      </c>
      <c r="L77" s="119" t="s">
        <v>774</v>
      </c>
      <c r="M77" s="114">
        <v>0</v>
      </c>
      <c r="N77" s="114"/>
      <c r="O77" s="115">
        <v>500074</v>
      </c>
      <c r="P77" s="111">
        <v>0</v>
      </c>
      <c r="Q77" s="117">
        <v>10050514</v>
      </c>
      <c r="R77" s="109" t="s">
        <v>834</v>
      </c>
      <c r="S77" s="118"/>
      <c r="T77" s="111"/>
    </row>
    <row r="78" spans="1:21" s="116" customFormat="1" ht="20.100000000000001" customHeight="1" x14ac:dyDescent="0.35">
      <c r="A78" s="117">
        <v>10050514</v>
      </c>
      <c r="B78" s="108">
        <v>2</v>
      </c>
      <c r="C78" s="108">
        <v>0</v>
      </c>
      <c r="D78" s="109" t="s">
        <v>771</v>
      </c>
      <c r="E78" s="110" t="s">
        <v>840</v>
      </c>
      <c r="F78" s="111">
        <v>1100493</v>
      </c>
      <c r="G78" s="111" t="s">
        <v>100</v>
      </c>
      <c r="H78" s="112">
        <v>3400110022</v>
      </c>
      <c r="I78" s="112">
        <v>2</v>
      </c>
      <c r="J78" s="111" t="s">
        <v>835</v>
      </c>
      <c r="K78" s="112">
        <v>2910050514</v>
      </c>
      <c r="L78" s="119" t="s">
        <v>775</v>
      </c>
      <c r="M78" s="114">
        <v>0</v>
      </c>
      <c r="N78" s="114"/>
      <c r="O78" s="115">
        <v>500075</v>
      </c>
      <c r="P78" s="111">
        <v>0</v>
      </c>
      <c r="Q78" s="111">
        <v>-1</v>
      </c>
      <c r="R78" s="109" t="s">
        <v>834</v>
      </c>
      <c r="S78" s="118"/>
      <c r="T78" s="111"/>
    </row>
    <row r="79" spans="1:21" s="116" customFormat="1" ht="20.100000000000001" customHeight="1" x14ac:dyDescent="0.35">
      <c r="A79" s="117">
        <v>10050711</v>
      </c>
      <c r="B79" s="108">
        <v>2</v>
      </c>
      <c r="C79" s="108">
        <v>0</v>
      </c>
      <c r="D79" s="109" t="s">
        <v>776</v>
      </c>
      <c r="E79" s="110" t="s">
        <v>840</v>
      </c>
      <c r="F79" s="111">
        <v>5</v>
      </c>
      <c r="G79" s="111" t="s">
        <v>616</v>
      </c>
      <c r="H79" s="112">
        <v>3400110002</v>
      </c>
      <c r="I79" s="112">
        <v>1</v>
      </c>
      <c r="J79" s="111" t="s">
        <v>837</v>
      </c>
      <c r="K79" s="112">
        <v>2910050711</v>
      </c>
      <c r="L79" s="119" t="s">
        <v>777</v>
      </c>
      <c r="M79" s="114">
        <v>0</v>
      </c>
      <c r="N79" s="114"/>
      <c r="O79" s="115">
        <v>500076</v>
      </c>
      <c r="P79" s="111">
        <v>7</v>
      </c>
      <c r="Q79" s="111">
        <v>10050712</v>
      </c>
      <c r="R79" s="109" t="s">
        <v>841</v>
      </c>
      <c r="S79" s="118"/>
      <c r="T79" s="111"/>
    </row>
    <row r="80" spans="1:21" s="116" customFormat="1" ht="20.100000000000001" customHeight="1" x14ac:dyDescent="0.35">
      <c r="A80" s="117">
        <v>10050712</v>
      </c>
      <c r="B80" s="108">
        <v>2</v>
      </c>
      <c r="C80" s="108">
        <v>0</v>
      </c>
      <c r="D80" s="109" t="s">
        <v>776</v>
      </c>
      <c r="E80" s="110" t="s">
        <v>840</v>
      </c>
      <c r="F80" s="111">
        <v>1100543</v>
      </c>
      <c r="G80" s="111" t="s">
        <v>104</v>
      </c>
      <c r="H80" s="112">
        <v>3400110023</v>
      </c>
      <c r="I80" s="112">
        <v>2</v>
      </c>
      <c r="J80" s="111" t="s">
        <v>835</v>
      </c>
      <c r="K80" s="112">
        <v>2910050712</v>
      </c>
      <c r="L80" s="119" t="s">
        <v>778</v>
      </c>
      <c r="M80" s="114">
        <v>0</v>
      </c>
      <c r="N80" s="114"/>
      <c r="O80" s="115">
        <v>500077</v>
      </c>
      <c r="P80" s="111">
        <v>0</v>
      </c>
      <c r="Q80" s="111">
        <v>-1</v>
      </c>
      <c r="R80" s="109" t="s">
        <v>834</v>
      </c>
      <c r="S80" s="118"/>
      <c r="T80" s="111"/>
    </row>
    <row r="81" spans="1:20" s="116" customFormat="1" ht="20.100000000000001" customHeight="1" x14ac:dyDescent="0.35">
      <c r="A81" s="117">
        <v>10060111</v>
      </c>
      <c r="B81" s="108">
        <v>2</v>
      </c>
      <c r="C81" s="108">
        <v>0</v>
      </c>
      <c r="D81" s="109" t="s">
        <v>779</v>
      </c>
      <c r="E81" s="110" t="s">
        <v>840</v>
      </c>
      <c r="F81" s="111">
        <v>1100252</v>
      </c>
      <c r="G81" s="111" t="s">
        <v>80</v>
      </c>
      <c r="H81" s="112">
        <v>3400110024</v>
      </c>
      <c r="I81" s="112">
        <v>2</v>
      </c>
      <c r="J81" s="111" t="s">
        <v>835</v>
      </c>
      <c r="K81" s="112">
        <v>2910060111</v>
      </c>
      <c r="L81" s="119" t="s">
        <v>780</v>
      </c>
      <c r="M81" s="114">
        <v>0</v>
      </c>
      <c r="N81" s="114"/>
      <c r="O81" s="115">
        <v>500078</v>
      </c>
      <c r="P81" s="111">
        <v>7</v>
      </c>
      <c r="Q81" s="111">
        <v>10060112</v>
      </c>
      <c r="R81" s="109" t="s">
        <v>841</v>
      </c>
      <c r="S81" s="118"/>
      <c r="T81" s="111"/>
    </row>
    <row r="82" spans="1:20" s="116" customFormat="1" ht="20.100000000000001" customHeight="1" x14ac:dyDescent="0.35">
      <c r="A82" s="117">
        <v>10060112</v>
      </c>
      <c r="B82" s="108">
        <v>2</v>
      </c>
      <c r="C82" s="108">
        <v>0</v>
      </c>
      <c r="D82" s="109" t="s">
        <v>779</v>
      </c>
      <c r="E82" s="110" t="s">
        <v>840</v>
      </c>
      <c r="F82" s="111">
        <v>5</v>
      </c>
      <c r="G82" s="111" t="s">
        <v>616</v>
      </c>
      <c r="H82" s="112">
        <v>3400110002</v>
      </c>
      <c r="I82" s="112">
        <v>1</v>
      </c>
      <c r="J82" s="111" t="s">
        <v>837</v>
      </c>
      <c r="K82" s="112">
        <v>2910060112</v>
      </c>
      <c r="L82" s="119" t="s">
        <v>781</v>
      </c>
      <c r="M82" s="114">
        <v>0</v>
      </c>
      <c r="N82" s="114"/>
      <c r="O82" s="115">
        <v>500079</v>
      </c>
      <c r="P82" s="111">
        <v>0</v>
      </c>
      <c r="Q82" s="111">
        <v>10060113</v>
      </c>
      <c r="R82" s="109" t="s">
        <v>834</v>
      </c>
      <c r="S82" s="118"/>
      <c r="T82" s="111"/>
    </row>
    <row r="83" spans="1:20" s="116" customFormat="1" ht="20.100000000000001" customHeight="1" x14ac:dyDescent="0.35">
      <c r="A83" s="117">
        <v>10060113</v>
      </c>
      <c r="B83" s="108">
        <v>2</v>
      </c>
      <c r="C83" s="108">
        <v>0</v>
      </c>
      <c r="D83" s="109" t="s">
        <v>779</v>
      </c>
      <c r="E83" s="110" t="s">
        <v>840</v>
      </c>
      <c r="F83" s="111">
        <v>1100252</v>
      </c>
      <c r="G83" s="111" t="s">
        <v>80</v>
      </c>
      <c r="H83" s="112">
        <v>3400110024</v>
      </c>
      <c r="I83" s="112">
        <v>2</v>
      </c>
      <c r="J83" s="111" t="s">
        <v>835</v>
      </c>
      <c r="K83" s="112">
        <v>2910060113</v>
      </c>
      <c r="L83" s="119" t="s">
        <v>782</v>
      </c>
      <c r="M83" s="114">
        <v>0</v>
      </c>
      <c r="N83" s="114"/>
      <c r="O83" s="115">
        <v>500080</v>
      </c>
      <c r="P83" s="111">
        <v>0</v>
      </c>
      <c r="Q83" s="111">
        <v>10060114</v>
      </c>
      <c r="R83" s="109" t="s">
        <v>834</v>
      </c>
      <c r="S83" s="118"/>
      <c r="T83" s="111"/>
    </row>
    <row r="84" spans="1:20" s="116" customFormat="1" ht="20.100000000000001" customHeight="1" x14ac:dyDescent="0.35">
      <c r="A84" s="117">
        <v>10060114</v>
      </c>
      <c r="B84" s="108">
        <v>2</v>
      </c>
      <c r="C84" s="108">
        <v>0</v>
      </c>
      <c r="D84" s="109" t="s">
        <v>779</v>
      </c>
      <c r="E84" s="110" t="s">
        <v>840</v>
      </c>
      <c r="F84" s="111">
        <v>-1</v>
      </c>
      <c r="G84" s="111" t="s">
        <v>615</v>
      </c>
      <c r="H84" s="112">
        <v>3400110001</v>
      </c>
      <c r="I84" s="112">
        <v>1</v>
      </c>
      <c r="J84" s="111" t="s">
        <v>837</v>
      </c>
      <c r="K84" s="112">
        <v>2910060114</v>
      </c>
      <c r="L84" s="119" t="s">
        <v>783</v>
      </c>
      <c r="M84" s="114">
        <v>0</v>
      </c>
      <c r="N84" s="114"/>
      <c r="O84" s="115">
        <v>500081</v>
      </c>
      <c r="P84" s="111">
        <v>0</v>
      </c>
      <c r="Q84" s="111">
        <v>10060115</v>
      </c>
      <c r="R84" s="109" t="s">
        <v>834</v>
      </c>
      <c r="S84" s="118"/>
      <c r="T84" s="111"/>
    </row>
    <row r="85" spans="1:20" s="116" customFormat="1" ht="20.100000000000001" customHeight="1" x14ac:dyDescent="0.35">
      <c r="A85" s="117">
        <v>10060115</v>
      </c>
      <c r="B85" s="108">
        <v>2</v>
      </c>
      <c r="C85" s="108">
        <v>0</v>
      </c>
      <c r="D85" s="109" t="s">
        <v>779</v>
      </c>
      <c r="E85" s="110" t="s">
        <v>840</v>
      </c>
      <c r="F85" s="111">
        <v>1100252</v>
      </c>
      <c r="G85" s="111" t="s">
        <v>80</v>
      </c>
      <c r="H85" s="112">
        <v>3400110024</v>
      </c>
      <c r="I85" s="112">
        <v>2</v>
      </c>
      <c r="J85" s="111" t="s">
        <v>835</v>
      </c>
      <c r="K85" s="112">
        <v>2910060115</v>
      </c>
      <c r="L85" s="119" t="s">
        <v>784</v>
      </c>
      <c r="M85" s="114">
        <v>0</v>
      </c>
      <c r="N85" s="114"/>
      <c r="O85" s="115">
        <v>500082</v>
      </c>
      <c r="P85" s="111">
        <v>0</v>
      </c>
      <c r="Q85" s="111">
        <v>10060116</v>
      </c>
      <c r="R85" s="109" t="s">
        <v>834</v>
      </c>
      <c r="S85" s="118"/>
      <c r="T85" s="111"/>
    </row>
    <row r="86" spans="1:20" s="116" customFormat="1" ht="20.100000000000001" customHeight="1" x14ac:dyDescent="0.35">
      <c r="A86" s="117">
        <v>10060116</v>
      </c>
      <c r="B86" s="108">
        <v>2</v>
      </c>
      <c r="C86" s="108">
        <v>0</v>
      </c>
      <c r="D86" s="109" t="s">
        <v>779</v>
      </c>
      <c r="E86" s="110" t="s">
        <v>840</v>
      </c>
      <c r="F86" s="111">
        <v>1100443</v>
      </c>
      <c r="G86" s="111" t="s">
        <v>19</v>
      </c>
      <c r="H86" s="112">
        <v>3400110005</v>
      </c>
      <c r="I86" s="112">
        <v>1</v>
      </c>
      <c r="J86" s="111" t="s">
        <v>837</v>
      </c>
      <c r="K86" s="112">
        <v>2910060116</v>
      </c>
      <c r="L86" s="119" t="s">
        <v>618</v>
      </c>
      <c r="M86" s="114">
        <v>0</v>
      </c>
      <c r="N86" s="114"/>
      <c r="O86" s="115">
        <v>500083</v>
      </c>
      <c r="P86" s="111">
        <v>0</v>
      </c>
      <c r="Q86" s="111">
        <v>10060117</v>
      </c>
      <c r="R86" s="109" t="s">
        <v>834</v>
      </c>
      <c r="S86" s="118"/>
      <c r="T86" s="111"/>
    </row>
    <row r="87" spans="1:20" s="116" customFormat="1" ht="20.100000000000001" customHeight="1" x14ac:dyDescent="0.35">
      <c r="A87" s="117">
        <v>10060117</v>
      </c>
      <c r="B87" s="108">
        <v>2</v>
      </c>
      <c r="C87" s="108">
        <v>0</v>
      </c>
      <c r="D87" s="109" t="s">
        <v>779</v>
      </c>
      <c r="E87" s="110" t="s">
        <v>840</v>
      </c>
      <c r="F87" s="111">
        <v>1100252</v>
      </c>
      <c r="G87" s="111" t="s">
        <v>80</v>
      </c>
      <c r="H87" s="112">
        <v>3400110024</v>
      </c>
      <c r="I87" s="112">
        <v>2</v>
      </c>
      <c r="J87" s="111" t="s">
        <v>835</v>
      </c>
      <c r="K87" s="112">
        <v>2910060117</v>
      </c>
      <c r="L87" s="119" t="s">
        <v>785</v>
      </c>
      <c r="M87" s="114">
        <v>0</v>
      </c>
      <c r="N87" s="114"/>
      <c r="O87" s="115">
        <v>500084</v>
      </c>
      <c r="P87" s="111">
        <v>0</v>
      </c>
      <c r="Q87" s="111">
        <v>-1</v>
      </c>
      <c r="R87" s="109" t="s">
        <v>834</v>
      </c>
      <c r="S87" s="118"/>
      <c r="T87" s="111"/>
    </row>
    <row r="88" spans="1:20" s="116" customFormat="1" ht="20.100000000000001" customHeight="1" x14ac:dyDescent="0.35">
      <c r="A88" s="117">
        <v>10060511</v>
      </c>
      <c r="B88" s="108">
        <v>2</v>
      </c>
      <c r="C88" s="108">
        <v>0</v>
      </c>
      <c r="D88" s="109" t="s">
        <v>786</v>
      </c>
      <c r="E88" s="110" t="s">
        <v>840</v>
      </c>
      <c r="F88" s="111">
        <v>-1</v>
      </c>
      <c r="G88" s="111" t="s">
        <v>615</v>
      </c>
      <c r="H88" s="112">
        <v>3400110001</v>
      </c>
      <c r="I88" s="112">
        <v>1</v>
      </c>
      <c r="J88" s="111" t="s">
        <v>837</v>
      </c>
      <c r="K88" s="112">
        <v>2910060511</v>
      </c>
      <c r="L88" s="113" t="s">
        <v>787</v>
      </c>
      <c r="M88" s="114">
        <v>0</v>
      </c>
      <c r="N88" s="114"/>
      <c r="O88" s="115">
        <v>500085</v>
      </c>
      <c r="P88" s="111">
        <v>7</v>
      </c>
      <c r="Q88" s="111">
        <v>10060512</v>
      </c>
      <c r="R88" s="109" t="s">
        <v>841</v>
      </c>
      <c r="S88" s="118"/>
      <c r="T88" s="111"/>
    </row>
    <row r="89" spans="1:20" s="116" customFormat="1" ht="20.100000000000001" customHeight="1" x14ac:dyDescent="0.35">
      <c r="A89" s="117">
        <v>10060512</v>
      </c>
      <c r="B89" s="108">
        <v>2</v>
      </c>
      <c r="C89" s="108">
        <v>0</v>
      </c>
      <c r="D89" s="109" t="s">
        <v>786</v>
      </c>
      <c r="E89" s="110" t="s">
        <v>840</v>
      </c>
      <c r="F89" s="111">
        <v>5</v>
      </c>
      <c r="G89" s="111" t="s">
        <v>616</v>
      </c>
      <c r="H89" s="112">
        <v>3400110002</v>
      </c>
      <c r="I89" s="112">
        <v>1</v>
      </c>
      <c r="J89" s="111" t="s">
        <v>837</v>
      </c>
      <c r="K89" s="112">
        <v>2910060512</v>
      </c>
      <c r="L89" s="113" t="s">
        <v>788</v>
      </c>
      <c r="M89" s="114">
        <v>0</v>
      </c>
      <c r="N89" s="114"/>
      <c r="O89" s="115">
        <v>500086</v>
      </c>
      <c r="P89" s="111">
        <v>0</v>
      </c>
      <c r="Q89" s="111">
        <v>-1</v>
      </c>
      <c r="R89" s="109" t="s">
        <v>834</v>
      </c>
      <c r="S89" s="118"/>
      <c r="T89" s="111"/>
    </row>
    <row r="90" spans="1:20" s="116" customFormat="1" ht="20.100000000000001" customHeight="1" x14ac:dyDescent="0.35">
      <c r="A90" s="117">
        <v>10060711</v>
      </c>
      <c r="B90" s="108">
        <v>2</v>
      </c>
      <c r="C90" s="108">
        <v>0</v>
      </c>
      <c r="D90" s="109" t="s">
        <v>789</v>
      </c>
      <c r="E90" s="110" t="s">
        <v>840</v>
      </c>
      <c r="F90" s="111">
        <v>1100613</v>
      </c>
      <c r="G90" s="111" t="s">
        <v>108</v>
      </c>
      <c r="H90" s="112">
        <v>3400110025</v>
      </c>
      <c r="I90" s="112">
        <v>2</v>
      </c>
      <c r="J90" s="111" t="s">
        <v>835</v>
      </c>
      <c r="K90" s="112">
        <v>2910060711</v>
      </c>
      <c r="L90" s="113" t="s">
        <v>790</v>
      </c>
      <c r="M90" s="114">
        <v>0</v>
      </c>
      <c r="N90" s="114"/>
      <c r="O90" s="115">
        <v>500087</v>
      </c>
      <c r="P90" s="111">
        <v>7</v>
      </c>
      <c r="Q90" s="111">
        <v>10060712</v>
      </c>
      <c r="R90" s="109" t="s">
        <v>841</v>
      </c>
      <c r="S90" s="118"/>
      <c r="T90" s="111"/>
    </row>
    <row r="91" spans="1:20" s="116" customFormat="1" ht="20.100000000000001" customHeight="1" x14ac:dyDescent="0.35">
      <c r="A91" s="117">
        <v>10060712</v>
      </c>
      <c r="B91" s="108">
        <v>2</v>
      </c>
      <c r="C91" s="108">
        <v>0</v>
      </c>
      <c r="D91" s="109" t="s">
        <v>789</v>
      </c>
      <c r="E91" s="110" t="s">
        <v>840</v>
      </c>
      <c r="F91" s="111">
        <v>1100483</v>
      </c>
      <c r="G91" s="111" t="s">
        <v>28</v>
      </c>
      <c r="H91" s="112">
        <v>3400110010</v>
      </c>
      <c r="I91" s="112">
        <v>2</v>
      </c>
      <c r="J91" s="111" t="s">
        <v>835</v>
      </c>
      <c r="K91" s="112">
        <v>2910060712</v>
      </c>
      <c r="L91" s="113" t="s">
        <v>791</v>
      </c>
      <c r="M91" s="114">
        <v>0</v>
      </c>
      <c r="N91" s="114"/>
      <c r="O91" s="115">
        <v>500088</v>
      </c>
      <c r="P91" s="111">
        <v>0</v>
      </c>
      <c r="Q91" s="111">
        <v>10060713</v>
      </c>
      <c r="R91" s="109" t="s">
        <v>834</v>
      </c>
      <c r="S91" s="118"/>
      <c r="T91" s="111"/>
    </row>
    <row r="92" spans="1:20" s="116" customFormat="1" ht="20.100000000000001" customHeight="1" x14ac:dyDescent="0.35">
      <c r="A92" s="117">
        <v>10060713</v>
      </c>
      <c r="B92" s="108">
        <v>2</v>
      </c>
      <c r="C92" s="108">
        <v>0</v>
      </c>
      <c r="D92" s="109" t="s">
        <v>789</v>
      </c>
      <c r="E92" s="110" t="s">
        <v>840</v>
      </c>
      <c r="F92" s="111">
        <v>1100503</v>
      </c>
      <c r="G92" s="111" t="s">
        <v>101</v>
      </c>
      <c r="H92" s="112">
        <v>3400110026</v>
      </c>
      <c r="I92" s="112">
        <v>2</v>
      </c>
      <c r="J92" s="111" t="s">
        <v>835</v>
      </c>
      <c r="K92" s="112">
        <v>2910060713</v>
      </c>
      <c r="L92" s="113" t="s">
        <v>792</v>
      </c>
      <c r="M92" s="114">
        <v>0</v>
      </c>
      <c r="N92" s="114"/>
      <c r="O92" s="115">
        <v>500089</v>
      </c>
      <c r="P92" s="111">
        <v>0</v>
      </c>
      <c r="Q92" s="111">
        <v>-1</v>
      </c>
      <c r="R92" s="109" t="s">
        <v>834</v>
      </c>
      <c r="S92" s="118"/>
      <c r="T92" s="111"/>
    </row>
    <row r="93" spans="1:20" s="116" customFormat="1" ht="20.100000000000001" customHeight="1" x14ac:dyDescent="0.35">
      <c r="A93" s="117">
        <v>10070111</v>
      </c>
      <c r="B93" s="108">
        <v>2</v>
      </c>
      <c r="C93" s="108">
        <v>0</v>
      </c>
      <c r="D93" s="109" t="s">
        <v>793</v>
      </c>
      <c r="E93" s="110" t="s">
        <v>840</v>
      </c>
      <c r="F93" s="111">
        <v>1100443</v>
      </c>
      <c r="G93" s="111" t="s">
        <v>19</v>
      </c>
      <c r="H93" s="112">
        <v>3400110005</v>
      </c>
      <c r="I93" s="112">
        <v>1</v>
      </c>
      <c r="J93" s="111" t="s">
        <v>837</v>
      </c>
      <c r="K93" s="112">
        <v>2910070111</v>
      </c>
      <c r="L93" s="113" t="s">
        <v>794</v>
      </c>
      <c r="M93" s="114">
        <v>0</v>
      </c>
      <c r="N93" s="114"/>
      <c r="O93" s="115">
        <v>500090</v>
      </c>
      <c r="P93" s="111">
        <v>7</v>
      </c>
      <c r="Q93" s="111">
        <v>10070112</v>
      </c>
      <c r="R93" s="109" t="s">
        <v>841</v>
      </c>
      <c r="S93" s="118"/>
      <c r="T93" s="111"/>
    </row>
    <row r="94" spans="1:20" s="116" customFormat="1" ht="20.100000000000001" customHeight="1" x14ac:dyDescent="0.35">
      <c r="A94" s="117">
        <v>10070112</v>
      </c>
      <c r="B94" s="108">
        <v>2</v>
      </c>
      <c r="C94" s="108">
        <v>0</v>
      </c>
      <c r="D94" s="109" t="s">
        <v>793</v>
      </c>
      <c r="E94" s="110" t="s">
        <v>840</v>
      </c>
      <c r="F94" s="111">
        <v>1400003</v>
      </c>
      <c r="G94" s="111" t="s">
        <v>114</v>
      </c>
      <c r="H94" s="112">
        <v>3400110027</v>
      </c>
      <c r="I94" s="112">
        <v>2</v>
      </c>
      <c r="J94" s="111" t="s">
        <v>835</v>
      </c>
      <c r="K94" s="112">
        <v>2910070112</v>
      </c>
      <c r="L94" s="113" t="s">
        <v>795</v>
      </c>
      <c r="M94" s="114">
        <v>0</v>
      </c>
      <c r="N94" s="114"/>
      <c r="O94" s="115">
        <v>500091</v>
      </c>
      <c r="P94" s="111">
        <v>0</v>
      </c>
      <c r="Q94" s="111">
        <v>10070113</v>
      </c>
      <c r="R94" s="109" t="s">
        <v>834</v>
      </c>
      <c r="S94" s="118"/>
      <c r="T94" s="111"/>
    </row>
    <row r="95" spans="1:20" s="116" customFormat="1" ht="20.100000000000001" customHeight="1" x14ac:dyDescent="0.35">
      <c r="A95" s="117">
        <v>10070113</v>
      </c>
      <c r="B95" s="108">
        <v>2</v>
      </c>
      <c r="C95" s="108">
        <v>0</v>
      </c>
      <c r="D95" s="109" t="s">
        <v>793</v>
      </c>
      <c r="E95" s="110" t="s">
        <v>840</v>
      </c>
      <c r="F95" s="111">
        <v>1100443</v>
      </c>
      <c r="G95" s="111" t="s">
        <v>19</v>
      </c>
      <c r="H95" s="112">
        <v>3400110005</v>
      </c>
      <c r="I95" s="112">
        <v>1</v>
      </c>
      <c r="J95" s="111" t="s">
        <v>837</v>
      </c>
      <c r="K95" s="112">
        <v>2910070113</v>
      </c>
      <c r="L95" s="113" t="s">
        <v>796</v>
      </c>
      <c r="M95" s="114">
        <v>0</v>
      </c>
      <c r="N95" s="114"/>
      <c r="O95" s="115">
        <v>500092</v>
      </c>
      <c r="P95" s="111">
        <v>0</v>
      </c>
      <c r="Q95" s="111">
        <v>-1</v>
      </c>
      <c r="R95" s="109" t="s">
        <v>834</v>
      </c>
      <c r="S95" s="118"/>
      <c r="T95" s="111"/>
    </row>
    <row r="96" spans="1:20" s="116" customFormat="1" ht="20.100000000000001" customHeight="1" x14ac:dyDescent="0.35">
      <c r="A96" s="117">
        <v>10080111</v>
      </c>
      <c r="B96" s="108">
        <v>2</v>
      </c>
      <c r="C96" s="108">
        <v>0</v>
      </c>
      <c r="D96" s="109" t="s">
        <v>797</v>
      </c>
      <c r="E96" s="110" t="s">
        <v>840</v>
      </c>
      <c r="F96" s="111">
        <v>1100072</v>
      </c>
      <c r="G96" s="111" t="s">
        <v>64</v>
      </c>
      <c r="H96" s="112">
        <v>3400110028</v>
      </c>
      <c r="I96" s="112">
        <v>2</v>
      </c>
      <c r="J96" s="111" t="s">
        <v>835</v>
      </c>
      <c r="K96" s="112">
        <v>2910080111</v>
      </c>
      <c r="L96" s="113" t="s">
        <v>798</v>
      </c>
      <c r="M96" s="114">
        <v>0</v>
      </c>
      <c r="N96" s="114"/>
      <c r="O96" s="115">
        <v>500093</v>
      </c>
      <c r="P96" s="111">
        <v>7</v>
      </c>
      <c r="Q96" s="111">
        <v>10080112</v>
      </c>
      <c r="R96" s="109" t="s">
        <v>841</v>
      </c>
      <c r="S96" s="118"/>
      <c r="T96" s="111"/>
    </row>
    <row r="97" spans="1:20" s="116" customFormat="1" ht="20.100000000000001" customHeight="1" x14ac:dyDescent="0.35">
      <c r="A97" s="117">
        <v>10080112</v>
      </c>
      <c r="B97" s="108">
        <v>2</v>
      </c>
      <c r="C97" s="108">
        <v>0</v>
      </c>
      <c r="D97" s="109" t="s">
        <v>797</v>
      </c>
      <c r="E97" s="110" t="s">
        <v>840</v>
      </c>
      <c r="F97" s="111">
        <v>1100443</v>
      </c>
      <c r="G97" s="111" t="s">
        <v>19</v>
      </c>
      <c r="H97" s="112">
        <v>3400110005</v>
      </c>
      <c r="I97" s="112">
        <v>1</v>
      </c>
      <c r="J97" s="111" t="s">
        <v>837</v>
      </c>
      <c r="K97" s="112">
        <v>2910080112</v>
      </c>
      <c r="L97" s="113" t="s">
        <v>799</v>
      </c>
      <c r="M97" s="114">
        <v>0</v>
      </c>
      <c r="N97" s="114"/>
      <c r="O97" s="115">
        <v>500094</v>
      </c>
      <c r="P97" s="111">
        <v>0</v>
      </c>
      <c r="Q97" s="111">
        <v>10080113</v>
      </c>
      <c r="R97" s="109" t="s">
        <v>834</v>
      </c>
      <c r="S97" s="118"/>
      <c r="T97" s="111"/>
    </row>
    <row r="98" spans="1:20" s="116" customFormat="1" ht="20.100000000000001" customHeight="1" x14ac:dyDescent="0.35">
      <c r="A98" s="117">
        <v>10080113</v>
      </c>
      <c r="B98" s="108">
        <v>2</v>
      </c>
      <c r="C98" s="108">
        <v>0</v>
      </c>
      <c r="D98" s="109" t="s">
        <v>797</v>
      </c>
      <c r="E98" s="110" t="s">
        <v>840</v>
      </c>
      <c r="F98" s="111">
        <v>1100072</v>
      </c>
      <c r="G98" s="111" t="s">
        <v>64</v>
      </c>
      <c r="H98" s="112">
        <v>3400110028</v>
      </c>
      <c r="I98" s="112">
        <v>2</v>
      </c>
      <c r="J98" s="111" t="s">
        <v>835</v>
      </c>
      <c r="K98" s="112">
        <v>2910080113</v>
      </c>
      <c r="L98" s="113" t="s">
        <v>800</v>
      </c>
      <c r="M98" s="114">
        <v>0</v>
      </c>
      <c r="N98" s="114"/>
      <c r="O98" s="115">
        <v>500095</v>
      </c>
      <c r="P98" s="111">
        <v>0</v>
      </c>
      <c r="Q98" s="111">
        <v>-1</v>
      </c>
      <c r="R98" s="109" t="s">
        <v>834</v>
      </c>
      <c r="S98" s="118"/>
      <c r="T98" s="111"/>
    </row>
    <row r="99" spans="1:20" s="116" customFormat="1" ht="20.100000000000001" customHeight="1" x14ac:dyDescent="0.35">
      <c r="A99" s="117">
        <v>10080211</v>
      </c>
      <c r="B99" s="108">
        <v>2</v>
      </c>
      <c r="C99" s="108">
        <v>0</v>
      </c>
      <c r="D99" s="109" t="s">
        <v>801</v>
      </c>
      <c r="E99" s="110" t="s">
        <v>840</v>
      </c>
      <c r="F99" s="111">
        <v>1100553</v>
      </c>
      <c r="G99" s="111" t="s">
        <v>105</v>
      </c>
      <c r="H99" s="112">
        <v>3400110029</v>
      </c>
      <c r="I99" s="112">
        <v>2</v>
      </c>
      <c r="J99" s="111" t="s">
        <v>835</v>
      </c>
      <c r="K99" s="112">
        <v>2910080211</v>
      </c>
      <c r="L99" s="113" t="s">
        <v>802</v>
      </c>
      <c r="M99" s="114">
        <v>0</v>
      </c>
      <c r="N99" s="114"/>
      <c r="O99" s="115">
        <v>500096</v>
      </c>
      <c r="P99" s="111">
        <v>7</v>
      </c>
      <c r="Q99" s="111">
        <v>10080212</v>
      </c>
      <c r="R99" s="109" t="s">
        <v>841</v>
      </c>
      <c r="S99" s="118"/>
      <c r="T99" s="111"/>
    </row>
    <row r="100" spans="1:20" s="116" customFormat="1" ht="20.100000000000001" customHeight="1" x14ac:dyDescent="0.35">
      <c r="A100" s="117">
        <v>10080212</v>
      </c>
      <c r="B100" s="108">
        <v>2</v>
      </c>
      <c r="C100" s="108">
        <v>0</v>
      </c>
      <c r="D100" s="109" t="s">
        <v>801</v>
      </c>
      <c r="E100" s="110" t="s">
        <v>840</v>
      </c>
      <c r="F100" s="111">
        <v>5</v>
      </c>
      <c r="G100" s="111" t="s">
        <v>616</v>
      </c>
      <c r="H100" s="112">
        <v>3400110002</v>
      </c>
      <c r="I100" s="112">
        <v>1</v>
      </c>
      <c r="J100" s="111" t="s">
        <v>837</v>
      </c>
      <c r="K100" s="112">
        <v>2910080212</v>
      </c>
      <c r="L100" s="113" t="s">
        <v>803</v>
      </c>
      <c r="M100" s="114">
        <v>0</v>
      </c>
      <c r="N100" s="114"/>
      <c r="O100" s="115">
        <v>500097</v>
      </c>
      <c r="P100" s="111">
        <v>0</v>
      </c>
      <c r="Q100" s="111">
        <v>10080213</v>
      </c>
      <c r="R100" s="109" t="s">
        <v>834</v>
      </c>
      <c r="S100" s="118"/>
      <c r="T100" s="111"/>
    </row>
    <row r="101" spans="1:20" s="116" customFormat="1" ht="20.100000000000001" customHeight="1" x14ac:dyDescent="0.35">
      <c r="A101" s="117">
        <v>10080213</v>
      </c>
      <c r="B101" s="108">
        <v>2</v>
      </c>
      <c r="C101" s="108">
        <v>0</v>
      </c>
      <c r="D101" s="109" t="s">
        <v>801</v>
      </c>
      <c r="E101" s="110" t="s">
        <v>840</v>
      </c>
      <c r="F101" s="111">
        <v>1100553</v>
      </c>
      <c r="G101" s="111" t="s">
        <v>105</v>
      </c>
      <c r="H101" s="112">
        <v>3400110029</v>
      </c>
      <c r="I101" s="112">
        <v>2</v>
      </c>
      <c r="J101" s="111" t="s">
        <v>835</v>
      </c>
      <c r="K101" s="112">
        <v>2910080213</v>
      </c>
      <c r="L101" s="113" t="s">
        <v>804</v>
      </c>
      <c r="M101" s="114">
        <v>0</v>
      </c>
      <c r="N101" s="114"/>
      <c r="O101" s="115">
        <v>500098</v>
      </c>
      <c r="P101" s="111">
        <v>0</v>
      </c>
      <c r="Q101" s="111">
        <v>10080214</v>
      </c>
      <c r="R101" s="109" t="s">
        <v>834</v>
      </c>
      <c r="S101" s="118"/>
      <c r="T101" s="111"/>
    </row>
    <row r="102" spans="1:20" s="116" customFormat="1" ht="20.100000000000001" customHeight="1" x14ac:dyDescent="0.35">
      <c r="A102" s="117">
        <v>10080214</v>
      </c>
      <c r="B102" s="108">
        <v>2</v>
      </c>
      <c r="C102" s="108">
        <v>0</v>
      </c>
      <c r="D102" s="109" t="s">
        <v>801</v>
      </c>
      <c r="E102" s="110" t="s">
        <v>840</v>
      </c>
      <c r="F102" s="111">
        <v>5</v>
      </c>
      <c r="G102" s="111" t="s">
        <v>616</v>
      </c>
      <c r="H102" s="112">
        <v>3400110002</v>
      </c>
      <c r="I102" s="112">
        <v>1</v>
      </c>
      <c r="J102" s="111" t="s">
        <v>837</v>
      </c>
      <c r="K102" s="112">
        <v>2910080214</v>
      </c>
      <c r="L102" s="113" t="s">
        <v>805</v>
      </c>
      <c r="M102" s="114">
        <v>0</v>
      </c>
      <c r="N102" s="114"/>
      <c r="O102" s="115">
        <v>500099</v>
      </c>
      <c r="P102" s="111">
        <v>0</v>
      </c>
      <c r="Q102" s="111">
        <v>-1</v>
      </c>
      <c r="R102" s="109" t="s">
        <v>834</v>
      </c>
      <c r="S102" s="118"/>
      <c r="T102" s="111"/>
    </row>
    <row r="103" spans="1:20" s="116" customFormat="1" ht="20.100000000000001" customHeight="1" x14ac:dyDescent="0.35">
      <c r="A103" s="117">
        <v>10090111</v>
      </c>
      <c r="B103" s="108">
        <v>2</v>
      </c>
      <c r="C103" s="108">
        <v>0</v>
      </c>
      <c r="D103" s="109" t="s">
        <v>806</v>
      </c>
      <c r="E103" s="110" t="s">
        <v>840</v>
      </c>
      <c r="F103" s="111">
        <v>1100292</v>
      </c>
      <c r="G103" s="111" t="s">
        <v>84</v>
      </c>
      <c r="H103" s="112">
        <v>3400110030</v>
      </c>
      <c r="I103" s="112">
        <v>2</v>
      </c>
      <c r="J103" s="111" t="s">
        <v>835</v>
      </c>
      <c r="K103" s="112">
        <v>2910090111</v>
      </c>
      <c r="L103" s="120" t="s">
        <v>807</v>
      </c>
      <c r="M103" s="114">
        <v>0</v>
      </c>
      <c r="N103" s="114"/>
      <c r="O103" s="115">
        <v>500100</v>
      </c>
      <c r="P103" s="111">
        <v>7</v>
      </c>
      <c r="Q103" s="111">
        <v>10090112</v>
      </c>
      <c r="R103" s="109" t="s">
        <v>841</v>
      </c>
      <c r="S103" s="118"/>
      <c r="T103" s="111"/>
    </row>
    <row r="104" spans="1:20" s="116" customFormat="1" ht="20.100000000000001" customHeight="1" x14ac:dyDescent="0.35">
      <c r="A104" s="117">
        <v>10090112</v>
      </c>
      <c r="B104" s="108">
        <v>2</v>
      </c>
      <c r="C104" s="108">
        <v>0</v>
      </c>
      <c r="D104" s="109" t="s">
        <v>806</v>
      </c>
      <c r="E104" s="110" t="s">
        <v>840</v>
      </c>
      <c r="F104" s="111">
        <v>5</v>
      </c>
      <c r="G104" s="111" t="s">
        <v>616</v>
      </c>
      <c r="H104" s="112">
        <v>3400110002</v>
      </c>
      <c r="I104" s="112">
        <v>1</v>
      </c>
      <c r="J104" s="111" t="s">
        <v>837</v>
      </c>
      <c r="K104" s="112">
        <v>2910090112</v>
      </c>
      <c r="L104" s="120" t="s">
        <v>808</v>
      </c>
      <c r="M104" s="114">
        <v>0</v>
      </c>
      <c r="N104" s="114"/>
      <c r="O104" s="115">
        <v>500101</v>
      </c>
      <c r="P104" s="111">
        <v>0</v>
      </c>
      <c r="Q104" s="111">
        <v>10090113</v>
      </c>
      <c r="R104" s="109" t="s">
        <v>834</v>
      </c>
      <c r="S104" s="118"/>
      <c r="T104" s="111"/>
    </row>
    <row r="105" spans="1:20" s="116" customFormat="1" ht="20.100000000000001" customHeight="1" x14ac:dyDescent="0.35">
      <c r="A105" s="117">
        <v>10090113</v>
      </c>
      <c r="B105" s="108">
        <v>2</v>
      </c>
      <c r="C105" s="108">
        <v>0</v>
      </c>
      <c r="D105" s="109" t="s">
        <v>806</v>
      </c>
      <c r="E105" s="110" t="s">
        <v>840</v>
      </c>
      <c r="F105" s="111">
        <v>1100292</v>
      </c>
      <c r="G105" s="111" t="s">
        <v>84</v>
      </c>
      <c r="H105" s="112">
        <v>3400110030</v>
      </c>
      <c r="I105" s="112">
        <v>2</v>
      </c>
      <c r="J105" s="111" t="s">
        <v>835</v>
      </c>
      <c r="K105" s="112">
        <v>2910090113</v>
      </c>
      <c r="L105" s="113" t="s">
        <v>809</v>
      </c>
      <c r="M105" s="114">
        <v>0</v>
      </c>
      <c r="N105" s="114"/>
      <c r="O105" s="115">
        <v>500102</v>
      </c>
      <c r="P105" s="111">
        <v>0</v>
      </c>
      <c r="Q105" s="111">
        <v>-1</v>
      </c>
      <c r="R105" s="109" t="s">
        <v>834</v>
      </c>
      <c r="S105" s="118"/>
      <c r="T105" s="111"/>
    </row>
    <row r="106" spans="1:20" s="116" customFormat="1" ht="20.100000000000001" customHeight="1" x14ac:dyDescent="0.35">
      <c r="A106" s="117">
        <v>10090511</v>
      </c>
      <c r="B106" s="108">
        <v>2</v>
      </c>
      <c r="C106" s="108">
        <v>0</v>
      </c>
      <c r="D106" s="109" t="s">
        <v>810</v>
      </c>
      <c r="E106" s="110" t="s">
        <v>840</v>
      </c>
      <c r="F106" s="111">
        <v>1100302</v>
      </c>
      <c r="G106" s="111" t="s">
        <v>85</v>
      </c>
      <c r="H106" s="112">
        <v>3400110031</v>
      </c>
      <c r="I106" s="112">
        <v>2</v>
      </c>
      <c r="J106" s="111" t="s">
        <v>835</v>
      </c>
      <c r="K106" s="112">
        <v>2910090511</v>
      </c>
      <c r="L106" s="120" t="s">
        <v>811</v>
      </c>
      <c r="M106" s="114">
        <v>0</v>
      </c>
      <c r="N106" s="114"/>
      <c r="O106" s="115">
        <v>500103</v>
      </c>
      <c r="P106" s="111">
        <v>7</v>
      </c>
      <c r="Q106" s="111">
        <v>10090512</v>
      </c>
      <c r="R106" s="109" t="s">
        <v>841</v>
      </c>
      <c r="S106" s="118"/>
      <c r="T106" s="111"/>
    </row>
    <row r="107" spans="1:20" s="116" customFormat="1" ht="20.100000000000001" customHeight="1" x14ac:dyDescent="0.35">
      <c r="A107" s="117">
        <v>10090512</v>
      </c>
      <c r="B107" s="108">
        <v>2</v>
      </c>
      <c r="C107" s="108">
        <v>0</v>
      </c>
      <c r="D107" s="109" t="s">
        <v>810</v>
      </c>
      <c r="E107" s="110" t="s">
        <v>840</v>
      </c>
      <c r="F107" s="111">
        <v>5</v>
      </c>
      <c r="G107" s="111" t="s">
        <v>616</v>
      </c>
      <c r="H107" s="112">
        <v>3400110002</v>
      </c>
      <c r="I107" s="112">
        <v>1</v>
      </c>
      <c r="J107" s="111" t="s">
        <v>837</v>
      </c>
      <c r="K107" s="112">
        <v>2910090512</v>
      </c>
      <c r="L107" s="120" t="s">
        <v>812</v>
      </c>
      <c r="M107" s="114">
        <v>0</v>
      </c>
      <c r="N107" s="114"/>
      <c r="O107" s="115">
        <v>500104</v>
      </c>
      <c r="P107" s="111">
        <v>0</v>
      </c>
      <c r="Q107" s="111">
        <v>10090513</v>
      </c>
      <c r="R107" s="109" t="s">
        <v>834</v>
      </c>
      <c r="S107" s="118"/>
      <c r="T107" s="111"/>
    </row>
    <row r="108" spans="1:20" s="116" customFormat="1" ht="20.100000000000001" customHeight="1" x14ac:dyDescent="0.35">
      <c r="A108" s="117">
        <v>10090513</v>
      </c>
      <c r="B108" s="108">
        <v>2</v>
      </c>
      <c r="C108" s="108">
        <v>0</v>
      </c>
      <c r="D108" s="109" t="s">
        <v>810</v>
      </c>
      <c r="E108" s="110" t="s">
        <v>840</v>
      </c>
      <c r="F108" s="111">
        <v>1100302</v>
      </c>
      <c r="G108" s="111" t="s">
        <v>85</v>
      </c>
      <c r="H108" s="112">
        <v>3400110031</v>
      </c>
      <c r="I108" s="112">
        <v>2</v>
      </c>
      <c r="J108" s="111" t="s">
        <v>835</v>
      </c>
      <c r="K108" s="112">
        <v>2910090513</v>
      </c>
      <c r="L108" s="120" t="s">
        <v>813</v>
      </c>
      <c r="M108" s="114">
        <v>0</v>
      </c>
      <c r="N108" s="114"/>
      <c r="O108" s="115">
        <v>500105</v>
      </c>
      <c r="P108" s="111">
        <v>0</v>
      </c>
      <c r="Q108" s="111">
        <v>10090514</v>
      </c>
      <c r="R108" s="109" t="s">
        <v>834</v>
      </c>
      <c r="S108" s="118"/>
      <c r="T108" s="111"/>
    </row>
    <row r="109" spans="1:20" s="116" customFormat="1" ht="20.100000000000001" customHeight="1" x14ac:dyDescent="0.35">
      <c r="A109" s="117">
        <v>10090514</v>
      </c>
      <c r="B109" s="108">
        <v>2</v>
      </c>
      <c r="C109" s="108">
        <v>0</v>
      </c>
      <c r="D109" s="109" t="s">
        <v>810</v>
      </c>
      <c r="E109" s="110" t="s">
        <v>840</v>
      </c>
      <c r="F109" s="111">
        <v>5</v>
      </c>
      <c r="G109" s="111" t="s">
        <v>616</v>
      </c>
      <c r="H109" s="112">
        <v>3400110002</v>
      </c>
      <c r="I109" s="112">
        <v>1</v>
      </c>
      <c r="J109" s="111" t="s">
        <v>837</v>
      </c>
      <c r="K109" s="112">
        <v>2910090514</v>
      </c>
      <c r="L109" s="120" t="s">
        <v>814</v>
      </c>
      <c r="M109" s="114">
        <v>0</v>
      </c>
      <c r="N109" s="114"/>
      <c r="O109" s="115">
        <v>500106</v>
      </c>
      <c r="P109" s="111">
        <v>0</v>
      </c>
      <c r="Q109" s="111">
        <v>-1</v>
      </c>
      <c r="R109" s="109" t="s">
        <v>834</v>
      </c>
      <c r="S109" s="118"/>
      <c r="T109" s="111"/>
    </row>
    <row r="110" spans="1:20" s="116" customFormat="1" ht="20.100000000000001" customHeight="1" x14ac:dyDescent="0.35">
      <c r="A110" s="117">
        <v>10100511</v>
      </c>
      <c r="B110" s="108">
        <v>2</v>
      </c>
      <c r="C110" s="108">
        <v>0</v>
      </c>
      <c r="D110" s="109" t="s">
        <v>815</v>
      </c>
      <c r="E110" s="110" t="s">
        <v>840</v>
      </c>
      <c r="F110" s="111">
        <v>1100322</v>
      </c>
      <c r="G110" s="111" t="s">
        <v>87</v>
      </c>
      <c r="H110" s="112">
        <v>3400110032</v>
      </c>
      <c r="I110" s="112">
        <v>2</v>
      </c>
      <c r="J110" s="111" t="s">
        <v>835</v>
      </c>
      <c r="K110" s="112">
        <v>2910100511</v>
      </c>
      <c r="L110" s="120" t="s">
        <v>816</v>
      </c>
      <c r="M110" s="114">
        <v>0</v>
      </c>
      <c r="N110" s="114"/>
      <c r="O110" s="115">
        <v>500107</v>
      </c>
      <c r="P110" s="111">
        <v>7</v>
      </c>
      <c r="Q110" s="111">
        <v>10100512</v>
      </c>
      <c r="R110" s="109" t="s">
        <v>841</v>
      </c>
      <c r="S110" s="118"/>
      <c r="T110" s="111"/>
    </row>
    <row r="111" spans="1:20" s="116" customFormat="1" ht="20.100000000000001" customHeight="1" x14ac:dyDescent="0.35">
      <c r="A111" s="117">
        <v>10100512</v>
      </c>
      <c r="B111" s="108">
        <v>2</v>
      </c>
      <c r="C111" s="108">
        <v>0</v>
      </c>
      <c r="D111" s="109" t="s">
        <v>815</v>
      </c>
      <c r="E111" s="110" t="s">
        <v>840</v>
      </c>
      <c r="F111" s="111">
        <v>5</v>
      </c>
      <c r="G111" s="111" t="s">
        <v>616</v>
      </c>
      <c r="H111" s="112">
        <v>3400110002</v>
      </c>
      <c r="I111" s="112">
        <v>1</v>
      </c>
      <c r="J111" s="111" t="s">
        <v>837</v>
      </c>
      <c r="K111" s="112">
        <v>2910100512</v>
      </c>
      <c r="L111" s="120" t="s">
        <v>817</v>
      </c>
      <c r="M111" s="114">
        <v>0</v>
      </c>
      <c r="N111" s="114"/>
      <c r="O111" s="115">
        <v>500108</v>
      </c>
      <c r="P111" s="111">
        <v>0</v>
      </c>
      <c r="Q111" s="111">
        <v>-1</v>
      </c>
      <c r="R111" s="109" t="s">
        <v>834</v>
      </c>
      <c r="S111" s="118"/>
      <c r="T111" s="111"/>
    </row>
    <row r="112" spans="1:20" s="116" customFormat="1" ht="20.100000000000001" customHeight="1" x14ac:dyDescent="0.35">
      <c r="A112" s="117">
        <v>10110111</v>
      </c>
      <c r="B112" s="108">
        <v>2</v>
      </c>
      <c r="C112" s="108">
        <v>0</v>
      </c>
      <c r="D112" s="109" t="s">
        <v>818</v>
      </c>
      <c r="E112" s="110" t="s">
        <v>840</v>
      </c>
      <c r="F112" s="111">
        <v>1100483</v>
      </c>
      <c r="G112" s="111" t="s">
        <v>28</v>
      </c>
      <c r="H112" s="112">
        <v>3400110010</v>
      </c>
      <c r="I112" s="112">
        <v>2</v>
      </c>
      <c r="J112" s="111" t="s">
        <v>835</v>
      </c>
      <c r="K112" s="112">
        <v>2910110111</v>
      </c>
      <c r="L112" s="120" t="s">
        <v>819</v>
      </c>
      <c r="M112" s="114">
        <v>0</v>
      </c>
      <c r="N112" s="114"/>
      <c r="O112" s="115">
        <v>500109</v>
      </c>
      <c r="P112" s="111">
        <v>7</v>
      </c>
      <c r="Q112" s="111">
        <v>-1</v>
      </c>
      <c r="R112" s="109" t="s">
        <v>841</v>
      </c>
      <c r="S112" s="118"/>
      <c r="T112" s="111"/>
    </row>
    <row r="113" spans="1:20" s="116" customFormat="1" ht="20.100000000000001" customHeight="1" x14ac:dyDescent="0.35">
      <c r="A113" s="117">
        <v>10130111</v>
      </c>
      <c r="B113" s="108">
        <v>2</v>
      </c>
      <c r="C113" s="108">
        <v>0</v>
      </c>
      <c r="D113" s="109" t="s">
        <v>820</v>
      </c>
      <c r="E113" s="110" t="s">
        <v>840</v>
      </c>
      <c r="F113" s="111">
        <v>1100362</v>
      </c>
      <c r="G113" s="111" t="s">
        <v>91</v>
      </c>
      <c r="H113" s="112">
        <v>3400110033</v>
      </c>
      <c r="I113" s="112">
        <v>2</v>
      </c>
      <c r="J113" s="111" t="s">
        <v>835</v>
      </c>
      <c r="K113" s="112">
        <v>2910130111</v>
      </c>
      <c r="L113" s="120" t="s">
        <v>821</v>
      </c>
      <c r="M113" s="114">
        <v>0</v>
      </c>
      <c r="N113" s="114"/>
      <c r="O113" s="115">
        <v>500110</v>
      </c>
      <c r="P113" s="111">
        <v>7</v>
      </c>
      <c r="Q113" s="111">
        <v>10130112</v>
      </c>
      <c r="R113" s="109" t="s">
        <v>841</v>
      </c>
      <c r="S113" s="118"/>
      <c r="T113" s="111"/>
    </row>
    <row r="114" spans="1:20" s="116" customFormat="1" ht="20.100000000000001" customHeight="1" x14ac:dyDescent="0.35">
      <c r="A114" s="117">
        <v>10130112</v>
      </c>
      <c r="B114" s="108">
        <v>2</v>
      </c>
      <c r="C114" s="108">
        <v>0</v>
      </c>
      <c r="D114" s="109" t="s">
        <v>820</v>
      </c>
      <c r="E114" s="110" t="s">
        <v>840</v>
      </c>
      <c r="F114" s="111">
        <v>1100352</v>
      </c>
      <c r="G114" s="111" t="s">
        <v>90</v>
      </c>
      <c r="H114" s="112">
        <v>3400110034</v>
      </c>
      <c r="I114" s="112">
        <v>2</v>
      </c>
      <c r="J114" s="111" t="s">
        <v>835</v>
      </c>
      <c r="K114" s="112">
        <v>2910130112</v>
      </c>
      <c r="L114" s="120" t="s">
        <v>822</v>
      </c>
      <c r="M114" s="114">
        <v>0</v>
      </c>
      <c r="N114" s="114"/>
      <c r="O114" s="115">
        <v>500111</v>
      </c>
      <c r="P114" s="111">
        <v>0</v>
      </c>
      <c r="Q114" s="111">
        <v>10130113</v>
      </c>
      <c r="R114" s="109" t="s">
        <v>834</v>
      </c>
      <c r="S114" s="118"/>
      <c r="T114" s="111"/>
    </row>
    <row r="115" spans="1:20" s="116" customFormat="1" ht="20.100000000000001" customHeight="1" x14ac:dyDescent="0.35">
      <c r="A115" s="117">
        <v>10130113</v>
      </c>
      <c r="B115" s="108">
        <v>2</v>
      </c>
      <c r="C115" s="108">
        <v>0</v>
      </c>
      <c r="D115" s="109" t="s">
        <v>820</v>
      </c>
      <c r="E115" s="110" t="s">
        <v>840</v>
      </c>
      <c r="F115" s="111">
        <v>1100362</v>
      </c>
      <c r="G115" s="111" t="s">
        <v>91</v>
      </c>
      <c r="H115" s="112">
        <v>3400110033</v>
      </c>
      <c r="I115" s="112">
        <v>2</v>
      </c>
      <c r="J115" s="111" t="s">
        <v>835</v>
      </c>
      <c r="K115" s="112">
        <v>2910130113</v>
      </c>
      <c r="L115" s="120" t="s">
        <v>823</v>
      </c>
      <c r="M115" s="114">
        <v>0</v>
      </c>
      <c r="N115" s="114"/>
      <c r="O115" s="115">
        <v>500112</v>
      </c>
      <c r="P115" s="111">
        <v>0</v>
      </c>
      <c r="Q115" s="111">
        <v>10130114</v>
      </c>
      <c r="R115" s="109" t="s">
        <v>834</v>
      </c>
      <c r="S115" s="118"/>
      <c r="T115" s="111"/>
    </row>
    <row r="116" spans="1:20" s="116" customFormat="1" ht="20.100000000000001" customHeight="1" x14ac:dyDescent="0.35">
      <c r="A116" s="117">
        <v>10130114</v>
      </c>
      <c r="B116" s="108">
        <v>2</v>
      </c>
      <c r="C116" s="108">
        <v>0</v>
      </c>
      <c r="D116" s="109" t="s">
        <v>820</v>
      </c>
      <c r="E116" s="110" t="s">
        <v>840</v>
      </c>
      <c r="F116" s="111">
        <v>5</v>
      </c>
      <c r="G116" s="111" t="s">
        <v>616</v>
      </c>
      <c r="H116" s="112">
        <v>3400110002</v>
      </c>
      <c r="I116" s="112">
        <v>1</v>
      </c>
      <c r="J116" s="111" t="s">
        <v>837</v>
      </c>
      <c r="K116" s="112">
        <v>2910130114</v>
      </c>
      <c r="L116" s="113" t="s">
        <v>824</v>
      </c>
      <c r="M116" s="114">
        <v>0</v>
      </c>
      <c r="N116" s="114"/>
      <c r="O116" s="115">
        <v>500113</v>
      </c>
      <c r="P116" s="111">
        <v>0</v>
      </c>
      <c r="Q116" s="111">
        <v>-1</v>
      </c>
      <c r="R116" s="109" t="s">
        <v>834</v>
      </c>
      <c r="S116" s="118"/>
      <c r="T116" s="111"/>
    </row>
    <row r="117" spans="1:20" s="116" customFormat="1" ht="20.100000000000001" customHeight="1" x14ac:dyDescent="0.35">
      <c r="A117" s="117">
        <v>10140111</v>
      </c>
      <c r="B117" s="108">
        <v>2</v>
      </c>
      <c r="C117" s="108">
        <v>0</v>
      </c>
      <c r="D117" s="109" t="s">
        <v>825</v>
      </c>
      <c r="E117" s="110" t="s">
        <v>840</v>
      </c>
      <c r="F117" s="111">
        <v>-1</v>
      </c>
      <c r="G117" s="111" t="s">
        <v>615</v>
      </c>
      <c r="H117" s="112">
        <v>3400110001</v>
      </c>
      <c r="I117" s="112">
        <v>1</v>
      </c>
      <c r="J117" s="111" t="s">
        <v>837</v>
      </c>
      <c r="K117" s="112">
        <v>2910140111</v>
      </c>
      <c r="L117" s="120" t="s">
        <v>826</v>
      </c>
      <c r="M117" s="114">
        <v>0</v>
      </c>
      <c r="N117" s="114"/>
      <c r="O117" s="115">
        <v>500114</v>
      </c>
      <c r="P117" s="111">
        <v>7</v>
      </c>
      <c r="Q117" s="111">
        <v>10140112</v>
      </c>
      <c r="R117" s="109" t="s">
        <v>841</v>
      </c>
      <c r="S117" s="118"/>
      <c r="T117" s="111"/>
    </row>
    <row r="118" spans="1:20" s="116" customFormat="1" ht="20.100000000000001" customHeight="1" x14ac:dyDescent="0.35">
      <c r="A118" s="117">
        <v>10140112</v>
      </c>
      <c r="B118" s="108">
        <v>2</v>
      </c>
      <c r="C118" s="108">
        <v>0</v>
      </c>
      <c r="D118" s="109" t="s">
        <v>825</v>
      </c>
      <c r="E118" s="110" t="s">
        <v>840</v>
      </c>
      <c r="F118" s="111">
        <v>-1</v>
      </c>
      <c r="G118" s="111" t="s">
        <v>615</v>
      </c>
      <c r="H118" s="112">
        <v>3400110001</v>
      </c>
      <c r="I118" s="112">
        <v>1</v>
      </c>
      <c r="J118" s="111" t="s">
        <v>837</v>
      </c>
      <c r="K118" s="112">
        <v>2910140112</v>
      </c>
      <c r="L118" s="120" t="s">
        <v>827</v>
      </c>
      <c r="M118" s="114">
        <v>0</v>
      </c>
      <c r="N118" s="114"/>
      <c r="O118" s="115">
        <v>500115</v>
      </c>
      <c r="P118" s="111">
        <v>0</v>
      </c>
      <c r="Q118" s="111">
        <v>10140113</v>
      </c>
      <c r="R118" s="109" t="s">
        <v>834</v>
      </c>
      <c r="S118" s="118"/>
      <c r="T118" s="111"/>
    </row>
    <row r="119" spans="1:20" s="116" customFormat="1" ht="20.100000000000001" customHeight="1" x14ac:dyDescent="0.35">
      <c r="A119" s="117">
        <v>10140113</v>
      </c>
      <c r="B119" s="108">
        <v>2</v>
      </c>
      <c r="C119" s="108">
        <v>0</v>
      </c>
      <c r="D119" s="109" t="s">
        <v>825</v>
      </c>
      <c r="E119" s="110" t="s">
        <v>840</v>
      </c>
      <c r="F119" s="111">
        <v>5</v>
      </c>
      <c r="G119" s="111" t="s">
        <v>616</v>
      </c>
      <c r="H119" s="112">
        <v>3400110002</v>
      </c>
      <c r="I119" s="112">
        <v>1</v>
      </c>
      <c r="J119" s="111" t="s">
        <v>837</v>
      </c>
      <c r="K119" s="112">
        <v>2910140113</v>
      </c>
      <c r="L119" s="120" t="s">
        <v>828</v>
      </c>
      <c r="M119" s="114">
        <v>0</v>
      </c>
      <c r="N119" s="114"/>
      <c r="O119" s="115">
        <v>500116</v>
      </c>
      <c r="P119" s="111">
        <v>0</v>
      </c>
      <c r="Q119" s="111">
        <v>10140114</v>
      </c>
      <c r="R119" s="109" t="s">
        <v>834</v>
      </c>
      <c r="S119" s="118"/>
      <c r="T119" s="111"/>
    </row>
    <row r="120" spans="1:20" s="116" customFormat="1" ht="20.100000000000001" customHeight="1" x14ac:dyDescent="0.35">
      <c r="A120" s="117">
        <v>10140114</v>
      </c>
      <c r="B120" s="108">
        <v>2</v>
      </c>
      <c r="C120" s="108">
        <v>0</v>
      </c>
      <c r="D120" s="109" t="s">
        <v>825</v>
      </c>
      <c r="E120" s="110" t="s">
        <v>840</v>
      </c>
      <c r="F120" s="111">
        <v>-1</v>
      </c>
      <c r="G120" s="111" t="s">
        <v>615</v>
      </c>
      <c r="H120" s="112">
        <v>3400110001</v>
      </c>
      <c r="I120" s="112">
        <v>1</v>
      </c>
      <c r="J120" s="111" t="s">
        <v>837</v>
      </c>
      <c r="K120" s="112">
        <v>2910140114</v>
      </c>
      <c r="L120" s="113" t="s">
        <v>829</v>
      </c>
      <c r="M120" s="114">
        <v>0</v>
      </c>
      <c r="N120" s="114"/>
      <c r="O120" s="115">
        <v>500117</v>
      </c>
      <c r="P120" s="111">
        <v>0</v>
      </c>
      <c r="Q120" s="111">
        <v>-1</v>
      </c>
      <c r="R120" s="109" t="s">
        <v>834</v>
      </c>
      <c r="S120" s="118"/>
      <c r="T120" s="111"/>
    </row>
    <row r="121" spans="1:20" ht="20.100000000000001" customHeight="1" x14ac:dyDescent="0.15">
      <c r="A121" s="48"/>
      <c r="B121" s="48"/>
      <c r="C121" s="48"/>
      <c r="D121" s="48"/>
      <c r="E121" s="50"/>
      <c r="F121" s="48"/>
      <c r="G121" s="48"/>
      <c r="H121" s="48"/>
      <c r="I121" s="48"/>
      <c r="J121" s="48"/>
      <c r="K121" s="48"/>
      <c r="L121" s="48"/>
      <c r="M121" s="48"/>
      <c r="N121" s="48"/>
      <c r="P121" s="48"/>
      <c r="Q121" s="48"/>
      <c r="R121" s="48"/>
      <c r="S121" s="48"/>
      <c r="T121" s="48"/>
    </row>
    <row r="122" spans="1:20" ht="20.100000000000001" customHeight="1" x14ac:dyDescent="0.15">
      <c r="A122" s="48"/>
      <c r="B122" s="48"/>
      <c r="C122" s="48"/>
      <c r="D122" s="48"/>
      <c r="E122" s="50"/>
      <c r="F122" s="48"/>
      <c r="G122" s="48"/>
      <c r="H122" s="48"/>
      <c r="I122" s="48"/>
      <c r="J122" s="48"/>
      <c r="K122" s="48"/>
      <c r="L122" s="48"/>
      <c r="M122" s="48"/>
      <c r="N122" s="48"/>
      <c r="P122" s="48"/>
      <c r="Q122" s="48"/>
      <c r="R122" s="48"/>
      <c r="S122" s="48"/>
      <c r="T122" s="48"/>
    </row>
    <row r="123" spans="1:20" ht="20.100000000000001" customHeight="1" x14ac:dyDescent="0.15">
      <c r="A123" s="48"/>
      <c r="B123" s="48"/>
      <c r="C123" s="48"/>
      <c r="D123" s="48"/>
      <c r="E123" s="50"/>
      <c r="F123" s="48"/>
      <c r="G123" s="48"/>
      <c r="H123" s="48"/>
      <c r="I123" s="48"/>
      <c r="J123" s="48"/>
      <c r="K123" s="48"/>
      <c r="L123" s="48"/>
      <c r="M123" s="48"/>
      <c r="N123" s="48"/>
      <c r="P123" s="48"/>
      <c r="Q123" s="48"/>
      <c r="R123" s="48"/>
      <c r="S123" s="48"/>
      <c r="T123" s="48"/>
    </row>
    <row r="124" spans="1:20" ht="20.100000000000001" customHeight="1" x14ac:dyDescent="0.15">
      <c r="A124" s="48"/>
      <c r="B124" s="48"/>
      <c r="C124" s="48"/>
      <c r="D124" s="48"/>
      <c r="E124" s="50"/>
      <c r="F124" s="48"/>
      <c r="G124" s="48"/>
      <c r="H124" s="48"/>
      <c r="I124" s="48"/>
      <c r="J124" s="48"/>
      <c r="K124" s="48"/>
      <c r="L124" s="48"/>
      <c r="M124" s="48"/>
      <c r="N124" s="48"/>
      <c r="P124" s="48"/>
      <c r="Q124" s="48"/>
      <c r="R124" s="48"/>
      <c r="S124" s="48"/>
      <c r="T124" s="48"/>
    </row>
    <row r="125" spans="1:20" ht="20.100000000000001" customHeight="1" x14ac:dyDescent="0.15">
      <c r="A125" s="48"/>
      <c r="B125" s="48"/>
      <c r="C125" s="48"/>
      <c r="D125" s="48"/>
      <c r="E125" s="50"/>
      <c r="F125" s="48"/>
      <c r="G125" s="48"/>
      <c r="H125" s="48"/>
      <c r="I125" s="48"/>
      <c r="J125" s="48"/>
      <c r="K125" s="48"/>
      <c r="L125" s="48"/>
      <c r="M125" s="48"/>
      <c r="N125" s="48"/>
      <c r="P125" s="48"/>
      <c r="Q125" s="48"/>
      <c r="R125" s="48"/>
      <c r="S125" s="48"/>
      <c r="T125" s="48"/>
    </row>
    <row r="126" spans="1:20" ht="20.100000000000001" customHeight="1" x14ac:dyDescent="0.15">
      <c r="A126" s="48"/>
      <c r="B126" s="48"/>
      <c r="C126" s="48"/>
      <c r="D126" s="48"/>
      <c r="E126" s="50"/>
      <c r="F126" s="48"/>
      <c r="G126" s="48"/>
      <c r="H126" s="48"/>
      <c r="I126" s="48"/>
      <c r="J126" s="48"/>
      <c r="K126" s="48"/>
      <c r="L126" s="48"/>
      <c r="M126" s="48"/>
      <c r="N126" s="48"/>
      <c r="P126" s="48"/>
      <c r="Q126" s="48"/>
      <c r="R126" s="48"/>
      <c r="S126" s="48"/>
      <c r="T126" s="48"/>
    </row>
    <row r="127" spans="1:20" ht="20.100000000000001" customHeight="1" x14ac:dyDescent="0.15">
      <c r="A127" s="48"/>
      <c r="B127" s="48"/>
      <c r="C127" s="48"/>
      <c r="D127" s="48"/>
      <c r="E127" s="50"/>
      <c r="F127" s="48"/>
      <c r="G127" s="48"/>
      <c r="H127" s="48"/>
      <c r="I127" s="48"/>
      <c r="J127" s="48"/>
      <c r="K127" s="48"/>
      <c r="L127" s="48"/>
      <c r="M127" s="48"/>
      <c r="N127" s="48"/>
      <c r="P127" s="48"/>
      <c r="Q127" s="48"/>
      <c r="R127" s="48"/>
      <c r="S127" s="48"/>
      <c r="T127" s="48"/>
    </row>
    <row r="128" spans="1:20" ht="20.100000000000001" customHeight="1" x14ac:dyDescent="0.15">
      <c r="A128" s="48"/>
      <c r="B128" s="48"/>
      <c r="C128" s="48"/>
      <c r="D128" s="48"/>
      <c r="E128" s="50"/>
      <c r="F128" s="48"/>
      <c r="G128" s="48"/>
      <c r="H128" s="48"/>
      <c r="I128" s="48"/>
      <c r="J128" s="48"/>
      <c r="K128" s="48"/>
      <c r="L128" s="48"/>
      <c r="M128" s="48"/>
      <c r="N128" s="48"/>
      <c r="P128" s="48"/>
      <c r="Q128" s="48"/>
      <c r="R128" s="48"/>
      <c r="S128" s="48"/>
      <c r="T128" s="48"/>
    </row>
    <row r="129" spans="1:20" ht="20.100000000000001" customHeight="1" x14ac:dyDescent="0.15">
      <c r="A129" s="48"/>
      <c r="B129" s="48"/>
      <c r="C129" s="48"/>
      <c r="D129" s="48"/>
      <c r="E129" s="50"/>
      <c r="F129" s="48"/>
      <c r="G129" s="48"/>
      <c r="H129" s="48"/>
      <c r="I129" s="48"/>
      <c r="J129" s="48"/>
      <c r="K129" s="48"/>
      <c r="L129" s="48"/>
      <c r="M129" s="48"/>
      <c r="N129" s="48"/>
      <c r="P129" s="48"/>
      <c r="Q129" s="48"/>
      <c r="R129" s="48"/>
      <c r="S129" s="48"/>
      <c r="T129" s="48"/>
    </row>
    <row r="130" spans="1:20" ht="20.100000000000001" customHeight="1" x14ac:dyDescent="0.15">
      <c r="A130" s="48"/>
      <c r="B130" s="48"/>
      <c r="C130" s="48"/>
      <c r="D130" s="48"/>
      <c r="E130" s="50"/>
      <c r="F130" s="48"/>
      <c r="G130" s="48"/>
      <c r="H130" s="48"/>
      <c r="I130" s="48"/>
      <c r="J130" s="48"/>
      <c r="K130" s="48"/>
      <c r="L130" s="48"/>
      <c r="M130" s="48"/>
      <c r="N130" s="48"/>
      <c r="P130" s="48"/>
      <c r="Q130" s="48"/>
      <c r="R130" s="48"/>
      <c r="S130" s="48"/>
      <c r="T130" s="48"/>
    </row>
    <row r="131" spans="1:20" ht="20.100000000000001" customHeight="1" x14ac:dyDescent="0.15">
      <c r="A131" s="48"/>
      <c r="B131" s="48"/>
      <c r="C131" s="48"/>
      <c r="D131" s="48"/>
      <c r="E131" s="50"/>
      <c r="F131" s="48"/>
      <c r="G131" s="48"/>
      <c r="H131" s="48"/>
      <c r="I131" s="48"/>
      <c r="J131" s="48"/>
      <c r="K131" s="48"/>
      <c r="L131" s="48"/>
      <c r="M131" s="48"/>
      <c r="N131" s="48"/>
      <c r="P131" s="48"/>
      <c r="Q131" s="48"/>
      <c r="R131" s="48"/>
      <c r="S131" s="48"/>
      <c r="T131" s="48"/>
    </row>
    <row r="132" spans="1:20" ht="20.100000000000001" customHeight="1" x14ac:dyDescent="0.15">
      <c r="A132" s="48"/>
      <c r="B132" s="48"/>
      <c r="C132" s="48"/>
      <c r="D132" s="48"/>
      <c r="E132" s="50"/>
      <c r="F132" s="48"/>
      <c r="G132" s="48"/>
      <c r="H132" s="48"/>
      <c r="I132" s="48"/>
      <c r="J132" s="48"/>
      <c r="K132" s="48"/>
      <c r="L132" s="48"/>
      <c r="M132" s="48"/>
      <c r="N132" s="48"/>
      <c r="P132" s="48"/>
      <c r="Q132" s="48"/>
      <c r="R132" s="48"/>
      <c r="S132" s="48"/>
      <c r="T132" s="48"/>
    </row>
    <row r="133" spans="1:20" ht="20.100000000000001" customHeight="1" x14ac:dyDescent="0.15">
      <c r="A133" s="48"/>
      <c r="B133" s="48"/>
      <c r="C133" s="48"/>
      <c r="D133" s="48"/>
      <c r="E133" s="50"/>
      <c r="F133" s="48"/>
      <c r="G133" s="48"/>
      <c r="H133" s="48"/>
      <c r="I133" s="48"/>
      <c r="J133" s="48"/>
      <c r="K133" s="48"/>
      <c r="L133" s="48"/>
      <c r="M133" s="48"/>
      <c r="N133" s="48"/>
      <c r="P133" s="48"/>
      <c r="Q133" s="48"/>
      <c r="R133" s="48"/>
      <c r="S133" s="48"/>
      <c r="T133" s="48"/>
    </row>
    <row r="134" spans="1:20" ht="20.100000000000001" customHeight="1" x14ac:dyDescent="0.15">
      <c r="A134" s="48"/>
      <c r="B134" s="48"/>
      <c r="C134" s="48"/>
      <c r="D134" s="48"/>
      <c r="E134" s="50"/>
      <c r="F134" s="48"/>
      <c r="G134" s="48"/>
      <c r="H134" s="48"/>
      <c r="I134" s="48"/>
      <c r="J134" s="48"/>
      <c r="K134" s="48"/>
      <c r="L134" s="48"/>
      <c r="M134" s="48"/>
      <c r="N134" s="48"/>
      <c r="P134" s="48"/>
      <c r="Q134" s="48"/>
      <c r="R134" s="48"/>
      <c r="S134" s="48"/>
      <c r="T134" s="48"/>
    </row>
    <row r="135" spans="1:20" ht="20.100000000000001" customHeight="1" x14ac:dyDescent="0.15">
      <c r="A135" s="48"/>
      <c r="B135" s="48"/>
      <c r="C135" s="48"/>
      <c r="D135" s="48"/>
      <c r="E135" s="50"/>
      <c r="F135" s="48"/>
      <c r="G135" s="48"/>
      <c r="H135" s="48"/>
      <c r="I135" s="48"/>
      <c r="J135" s="48"/>
      <c r="K135" s="48"/>
      <c r="L135" s="48"/>
      <c r="M135" s="48"/>
      <c r="N135" s="48"/>
      <c r="P135" s="48"/>
      <c r="Q135" s="48"/>
      <c r="R135" s="48"/>
      <c r="S135" s="48"/>
      <c r="T135" s="48"/>
    </row>
    <row r="136" spans="1:20" ht="20.100000000000001" customHeight="1" x14ac:dyDescent="0.15">
      <c r="A136" s="48"/>
      <c r="B136" s="48"/>
      <c r="C136" s="48"/>
      <c r="D136" s="48"/>
      <c r="E136" s="50"/>
      <c r="F136" s="48"/>
      <c r="G136" s="48"/>
      <c r="H136" s="48"/>
      <c r="I136" s="48"/>
      <c r="J136" s="48"/>
      <c r="K136" s="48"/>
      <c r="L136" s="48"/>
      <c r="M136" s="48"/>
      <c r="N136" s="48"/>
      <c r="P136" s="48"/>
      <c r="Q136" s="48"/>
      <c r="R136" s="48"/>
      <c r="S136" s="48"/>
      <c r="T136" s="48"/>
    </row>
    <row r="137" spans="1:20" ht="20.100000000000001" customHeight="1" x14ac:dyDescent="0.15">
      <c r="A137" s="48"/>
      <c r="B137" s="48"/>
      <c r="C137" s="48"/>
      <c r="D137" s="48"/>
      <c r="E137" s="50"/>
      <c r="F137" s="48"/>
      <c r="G137" s="48"/>
      <c r="H137" s="48"/>
      <c r="I137" s="48"/>
      <c r="J137" s="48"/>
      <c r="K137" s="48"/>
      <c r="L137" s="48"/>
      <c r="M137" s="48"/>
      <c r="N137" s="48"/>
      <c r="P137" s="48"/>
      <c r="Q137" s="48"/>
      <c r="R137" s="48"/>
      <c r="S137" s="48"/>
      <c r="T137" s="48"/>
    </row>
    <row r="138" spans="1:20" ht="20.100000000000001" customHeight="1" x14ac:dyDescent="0.15">
      <c r="A138" s="48"/>
      <c r="B138" s="48"/>
      <c r="C138" s="48"/>
      <c r="D138" s="48"/>
      <c r="E138" s="50"/>
      <c r="F138" s="48"/>
      <c r="G138" s="48"/>
      <c r="H138" s="48"/>
      <c r="I138" s="48"/>
      <c r="J138" s="48"/>
      <c r="K138" s="48"/>
      <c r="L138" s="48"/>
      <c r="M138" s="48"/>
      <c r="N138" s="48"/>
      <c r="P138" s="48"/>
      <c r="Q138" s="48"/>
      <c r="R138" s="48"/>
      <c r="S138" s="48"/>
      <c r="T138" s="48"/>
    </row>
    <row r="139" spans="1:20" ht="20.100000000000001" customHeight="1" x14ac:dyDescent="0.15">
      <c r="A139" s="48"/>
      <c r="B139" s="48"/>
      <c r="C139" s="48"/>
      <c r="D139" s="48"/>
      <c r="E139" s="50"/>
      <c r="F139" s="48"/>
      <c r="G139" s="48"/>
      <c r="H139" s="48"/>
      <c r="I139" s="48"/>
      <c r="J139" s="48"/>
      <c r="K139" s="48"/>
      <c r="L139" s="48"/>
      <c r="M139" s="48"/>
      <c r="N139" s="48"/>
      <c r="P139" s="48"/>
      <c r="Q139" s="48"/>
      <c r="R139" s="48"/>
      <c r="S139" s="48"/>
      <c r="T139" s="48"/>
    </row>
    <row r="140" spans="1:20" ht="20.100000000000001" customHeight="1" x14ac:dyDescent="0.15">
      <c r="A140" s="48"/>
      <c r="B140" s="48"/>
      <c r="C140" s="48"/>
      <c r="D140" s="48"/>
      <c r="E140" s="50"/>
      <c r="F140" s="48"/>
      <c r="G140" s="48"/>
      <c r="H140" s="48"/>
      <c r="I140" s="48"/>
      <c r="J140" s="48"/>
      <c r="K140" s="48"/>
      <c r="L140" s="48"/>
      <c r="M140" s="48"/>
      <c r="N140" s="48"/>
      <c r="P140" s="48"/>
      <c r="Q140" s="48"/>
      <c r="R140" s="48"/>
      <c r="S140" s="48"/>
      <c r="T140" s="48"/>
    </row>
    <row r="141" spans="1:20" ht="20.100000000000001" customHeight="1" x14ac:dyDescent="0.15">
      <c r="A141" s="48"/>
      <c r="B141" s="48"/>
      <c r="C141" s="48"/>
      <c r="D141" s="48"/>
      <c r="E141" s="50"/>
      <c r="F141" s="48"/>
      <c r="G141" s="48"/>
      <c r="H141" s="48"/>
      <c r="I141" s="48"/>
      <c r="J141" s="48"/>
      <c r="K141" s="48"/>
      <c r="L141" s="48"/>
      <c r="M141" s="48"/>
      <c r="N141" s="48"/>
      <c r="P141" s="48"/>
      <c r="Q141" s="48"/>
      <c r="R141" s="48"/>
      <c r="S141" s="48"/>
      <c r="T141" s="48"/>
    </row>
    <row r="142" spans="1:20" ht="20.100000000000001" customHeight="1" x14ac:dyDescent="0.15">
      <c r="A142" s="48"/>
      <c r="B142" s="48"/>
      <c r="C142" s="48"/>
      <c r="D142" s="48"/>
      <c r="E142" s="50"/>
      <c r="F142" s="48"/>
      <c r="G142" s="48"/>
      <c r="H142" s="48"/>
      <c r="I142" s="48"/>
      <c r="J142" s="48"/>
      <c r="K142" s="48"/>
      <c r="L142" s="48"/>
      <c r="M142" s="48"/>
      <c r="N142" s="48"/>
      <c r="P142" s="48"/>
      <c r="Q142" s="48"/>
      <c r="R142" s="48"/>
      <c r="S142" s="48"/>
      <c r="T142" s="48"/>
    </row>
    <row r="143" spans="1:20" ht="20.100000000000001" customHeight="1" x14ac:dyDescent="0.15">
      <c r="A143" s="48"/>
      <c r="B143" s="48"/>
      <c r="C143" s="48"/>
      <c r="D143" s="48"/>
      <c r="E143" s="50"/>
      <c r="F143" s="48"/>
      <c r="G143" s="48"/>
      <c r="H143" s="48"/>
      <c r="I143" s="48"/>
      <c r="J143" s="48"/>
      <c r="K143" s="48"/>
      <c r="L143" s="48"/>
      <c r="M143" s="48"/>
      <c r="N143" s="48"/>
      <c r="P143" s="48"/>
      <c r="Q143" s="48"/>
      <c r="R143" s="48"/>
      <c r="S143" s="48"/>
      <c r="T143" s="48"/>
    </row>
    <row r="144" spans="1:20" ht="20.100000000000001" customHeight="1" x14ac:dyDescent="0.15">
      <c r="A144" s="48"/>
      <c r="B144" s="48"/>
      <c r="C144" s="48"/>
      <c r="D144" s="48"/>
      <c r="E144" s="50"/>
      <c r="F144" s="48"/>
      <c r="G144" s="48"/>
      <c r="H144" s="48"/>
      <c r="I144" s="48"/>
      <c r="J144" s="48"/>
      <c r="K144" s="48"/>
      <c r="L144" s="48"/>
      <c r="M144" s="48"/>
      <c r="N144" s="48"/>
      <c r="P144" s="48"/>
      <c r="Q144" s="48"/>
      <c r="R144" s="48"/>
      <c r="S144" s="48"/>
      <c r="T144" s="48"/>
    </row>
    <row r="145" spans="1:20" ht="20.100000000000001" customHeight="1" x14ac:dyDescent="0.15">
      <c r="A145" s="48"/>
      <c r="B145" s="48"/>
      <c r="C145" s="48"/>
      <c r="D145" s="48"/>
      <c r="E145" s="50"/>
      <c r="F145" s="48"/>
      <c r="G145" s="48"/>
      <c r="H145" s="48"/>
      <c r="I145" s="48"/>
      <c r="J145" s="48"/>
      <c r="K145" s="48"/>
      <c r="L145" s="48"/>
      <c r="M145" s="48"/>
      <c r="N145" s="48"/>
      <c r="P145" s="48"/>
      <c r="Q145" s="48"/>
      <c r="R145" s="48"/>
      <c r="S145" s="48"/>
      <c r="T145" s="48"/>
    </row>
    <row r="146" spans="1:20" ht="20.100000000000001" customHeight="1" x14ac:dyDescent="0.15">
      <c r="A146" s="48"/>
      <c r="B146" s="48"/>
      <c r="C146" s="48"/>
      <c r="D146" s="48"/>
      <c r="E146" s="50"/>
      <c r="F146" s="48"/>
      <c r="G146" s="48"/>
      <c r="H146" s="48"/>
      <c r="I146" s="48"/>
      <c r="J146" s="48"/>
      <c r="K146" s="48"/>
      <c r="L146" s="48"/>
      <c r="M146" s="48"/>
      <c r="N146" s="48"/>
      <c r="P146" s="48"/>
      <c r="Q146" s="48"/>
      <c r="R146" s="48"/>
      <c r="S146" s="48"/>
      <c r="T146" s="48"/>
    </row>
    <row r="147" spans="1:20" ht="20.100000000000001" customHeight="1" x14ac:dyDescent="0.15">
      <c r="A147" s="48"/>
      <c r="B147" s="48"/>
      <c r="C147" s="48"/>
      <c r="D147" s="48"/>
      <c r="E147" s="50"/>
      <c r="F147" s="48"/>
      <c r="G147" s="48"/>
      <c r="H147" s="48"/>
      <c r="I147" s="48"/>
      <c r="J147" s="48"/>
      <c r="K147" s="48"/>
      <c r="L147" s="48"/>
      <c r="M147" s="48"/>
      <c r="N147" s="48"/>
      <c r="P147" s="48"/>
      <c r="Q147" s="48"/>
      <c r="R147" s="48"/>
      <c r="S147" s="48"/>
      <c r="T147" s="48"/>
    </row>
    <row r="148" spans="1:20" ht="20.100000000000001" customHeight="1" x14ac:dyDescent="0.15">
      <c r="A148" s="48"/>
      <c r="B148" s="48"/>
      <c r="C148" s="48"/>
      <c r="D148" s="48"/>
      <c r="E148" s="50"/>
      <c r="F148" s="48"/>
      <c r="G148" s="48"/>
      <c r="H148" s="48"/>
      <c r="I148" s="48"/>
      <c r="J148" s="48"/>
      <c r="K148" s="48"/>
      <c r="L148" s="48"/>
      <c r="M148" s="48"/>
      <c r="N148" s="48"/>
      <c r="P148" s="48"/>
      <c r="Q148" s="48"/>
      <c r="R148" s="48"/>
      <c r="S148" s="48"/>
      <c r="T148" s="48"/>
    </row>
    <row r="149" spans="1:20" ht="20.100000000000001" customHeight="1" x14ac:dyDescent="0.15">
      <c r="A149" s="48"/>
      <c r="B149" s="48"/>
      <c r="C149" s="48"/>
      <c r="D149" s="48"/>
      <c r="E149" s="50"/>
      <c r="F149" s="48"/>
      <c r="G149" s="48"/>
      <c r="H149" s="48"/>
      <c r="I149" s="48"/>
      <c r="J149" s="48"/>
      <c r="K149" s="48"/>
      <c r="L149" s="48"/>
      <c r="M149" s="48"/>
      <c r="N149" s="48"/>
      <c r="P149" s="48"/>
      <c r="Q149" s="48"/>
      <c r="R149" s="48"/>
      <c r="S149" s="48"/>
      <c r="T149" s="48"/>
    </row>
    <row r="150" spans="1:20" ht="20.100000000000001" customHeight="1" x14ac:dyDescent="0.15">
      <c r="A150" s="48"/>
      <c r="B150" s="48"/>
      <c r="C150" s="48"/>
      <c r="D150" s="48"/>
      <c r="E150" s="50"/>
      <c r="F150" s="48"/>
      <c r="G150" s="48"/>
      <c r="H150" s="48"/>
      <c r="I150" s="48"/>
      <c r="J150" s="48"/>
      <c r="K150" s="48"/>
      <c r="L150" s="48"/>
      <c r="M150" s="48"/>
      <c r="N150" s="48"/>
      <c r="P150" s="48"/>
      <c r="Q150" s="48"/>
      <c r="R150" s="48"/>
      <c r="S150" s="48"/>
      <c r="T150" s="48"/>
    </row>
    <row r="151" spans="1:20" ht="20.100000000000001" customHeight="1" x14ac:dyDescent="0.15">
      <c r="A151" s="48"/>
      <c r="B151" s="48"/>
      <c r="C151" s="48"/>
      <c r="D151" s="48"/>
      <c r="E151" s="50"/>
      <c r="F151" s="48"/>
      <c r="G151" s="48"/>
      <c r="H151" s="48"/>
      <c r="I151" s="48"/>
      <c r="J151" s="48"/>
      <c r="K151" s="48"/>
      <c r="L151" s="48"/>
      <c r="M151" s="48"/>
      <c r="N151" s="48"/>
      <c r="P151" s="48"/>
      <c r="Q151" s="48"/>
      <c r="R151" s="48"/>
      <c r="S151" s="48"/>
      <c r="T151" s="48"/>
    </row>
    <row r="152" spans="1:20" ht="20.100000000000001" customHeight="1" x14ac:dyDescent="0.15">
      <c r="A152" s="48"/>
      <c r="B152" s="48"/>
      <c r="C152" s="48"/>
      <c r="D152" s="48"/>
      <c r="E152" s="50"/>
      <c r="F152" s="48"/>
      <c r="G152" s="48"/>
      <c r="H152" s="48"/>
      <c r="I152" s="48"/>
      <c r="J152" s="48"/>
      <c r="K152" s="48"/>
      <c r="L152" s="48"/>
      <c r="M152" s="48"/>
      <c r="N152" s="48"/>
      <c r="P152" s="48"/>
      <c r="Q152" s="48"/>
      <c r="R152" s="48"/>
      <c r="S152" s="48"/>
      <c r="T152" s="48"/>
    </row>
    <row r="153" spans="1:20" ht="20.100000000000001" customHeight="1" x14ac:dyDescent="0.15">
      <c r="A153" s="48"/>
      <c r="B153" s="48"/>
      <c r="C153" s="48"/>
      <c r="D153" s="48"/>
      <c r="E153" s="50"/>
      <c r="F153" s="48"/>
      <c r="G153" s="48"/>
      <c r="H153" s="48"/>
      <c r="I153" s="48"/>
      <c r="J153" s="48"/>
      <c r="K153" s="48"/>
      <c r="L153" s="48"/>
      <c r="M153" s="48"/>
      <c r="N153" s="48"/>
      <c r="P153" s="48"/>
      <c r="Q153" s="48"/>
      <c r="R153" s="48"/>
      <c r="S153" s="48"/>
      <c r="T153" s="48"/>
    </row>
    <row r="154" spans="1:20" ht="20.100000000000001" customHeight="1" x14ac:dyDescent="0.15">
      <c r="A154" s="48"/>
      <c r="B154" s="48"/>
      <c r="C154" s="48"/>
      <c r="D154" s="48"/>
      <c r="E154" s="50"/>
      <c r="F154" s="48"/>
      <c r="G154" s="48"/>
      <c r="H154" s="48"/>
      <c r="I154" s="48"/>
      <c r="J154" s="48"/>
      <c r="K154" s="48"/>
      <c r="L154" s="48"/>
      <c r="M154" s="48"/>
      <c r="N154" s="48"/>
      <c r="P154" s="48"/>
      <c r="Q154" s="48"/>
      <c r="R154" s="48"/>
      <c r="S154" s="48"/>
      <c r="T154" s="48"/>
    </row>
    <row r="155" spans="1:20" ht="20.100000000000001" customHeight="1" x14ac:dyDescent="0.15">
      <c r="A155" s="48"/>
      <c r="B155" s="48"/>
      <c r="C155" s="48"/>
      <c r="D155" s="48"/>
      <c r="E155" s="50"/>
      <c r="F155" s="48"/>
      <c r="G155" s="48"/>
      <c r="H155" s="48"/>
      <c r="I155" s="48"/>
      <c r="J155" s="48"/>
      <c r="K155" s="48"/>
      <c r="L155" s="48"/>
      <c r="M155" s="48"/>
      <c r="N155" s="48"/>
      <c r="P155" s="48"/>
      <c r="Q155" s="48"/>
      <c r="R155" s="48"/>
      <c r="S155" s="48"/>
      <c r="T155" s="48"/>
    </row>
    <row r="156" spans="1:20" ht="20.100000000000001" customHeight="1" x14ac:dyDescent="0.15">
      <c r="A156" s="48"/>
      <c r="B156" s="48"/>
      <c r="C156" s="48"/>
      <c r="D156" s="48"/>
      <c r="E156" s="50"/>
      <c r="F156" s="48"/>
      <c r="G156" s="48"/>
      <c r="H156" s="48"/>
      <c r="I156" s="48"/>
      <c r="J156" s="48"/>
      <c r="K156" s="48"/>
      <c r="L156" s="48"/>
      <c r="M156" s="48"/>
      <c r="N156" s="48"/>
      <c r="P156" s="48"/>
      <c r="Q156" s="48"/>
      <c r="R156" s="48"/>
      <c r="S156" s="48"/>
      <c r="T156" s="48"/>
    </row>
    <row r="157" spans="1:20" ht="20.100000000000001" customHeight="1" x14ac:dyDescent="0.15">
      <c r="A157" s="48"/>
      <c r="B157" s="48"/>
      <c r="C157" s="48"/>
      <c r="D157" s="48"/>
      <c r="E157" s="50"/>
      <c r="F157" s="48"/>
      <c r="G157" s="48"/>
      <c r="H157" s="48"/>
      <c r="I157" s="48"/>
      <c r="J157" s="48"/>
      <c r="K157" s="48"/>
      <c r="L157" s="48"/>
      <c r="M157" s="48"/>
      <c r="N157" s="48"/>
      <c r="P157" s="48"/>
      <c r="Q157" s="48"/>
      <c r="R157" s="48"/>
      <c r="S157" s="48"/>
      <c r="T157" s="48"/>
    </row>
    <row r="158" spans="1:20" ht="20.100000000000001" customHeight="1" x14ac:dyDescent="0.15">
      <c r="A158" s="48"/>
      <c r="B158" s="48"/>
      <c r="C158" s="48"/>
      <c r="D158" s="48"/>
      <c r="E158" s="50"/>
      <c r="F158" s="48"/>
      <c r="G158" s="48"/>
      <c r="H158" s="48"/>
      <c r="I158" s="48"/>
      <c r="J158" s="48"/>
      <c r="K158" s="48"/>
      <c r="L158" s="48"/>
      <c r="M158" s="48"/>
      <c r="N158" s="48"/>
      <c r="P158" s="48"/>
      <c r="Q158" s="48"/>
      <c r="R158" s="48"/>
      <c r="S158" s="48"/>
      <c r="T158" s="48"/>
    </row>
    <row r="159" spans="1:20" ht="20.100000000000001" customHeight="1" x14ac:dyDescent="0.15">
      <c r="A159" s="48"/>
      <c r="B159" s="48"/>
      <c r="C159" s="48"/>
      <c r="D159" s="48"/>
      <c r="E159" s="50"/>
      <c r="F159" s="48"/>
      <c r="G159" s="48"/>
      <c r="H159" s="48"/>
      <c r="I159" s="48"/>
      <c r="J159" s="48"/>
      <c r="K159" s="48"/>
      <c r="L159" s="48"/>
      <c r="M159" s="48"/>
      <c r="N159" s="48"/>
      <c r="P159" s="48"/>
      <c r="Q159" s="48"/>
      <c r="R159" s="48"/>
      <c r="S159" s="48"/>
      <c r="T159" s="48"/>
    </row>
    <row r="160" spans="1:20" ht="20.100000000000001" customHeight="1" x14ac:dyDescent="0.15">
      <c r="A160" s="48"/>
      <c r="B160" s="48"/>
      <c r="C160" s="48"/>
      <c r="D160" s="48"/>
      <c r="E160" s="50"/>
      <c r="F160" s="48"/>
      <c r="G160" s="48"/>
      <c r="H160" s="48"/>
      <c r="I160" s="48"/>
      <c r="J160" s="48"/>
      <c r="K160" s="48"/>
      <c r="L160" s="48"/>
      <c r="M160" s="48"/>
      <c r="N160" s="48"/>
      <c r="P160" s="48"/>
      <c r="Q160" s="48"/>
      <c r="R160" s="48"/>
      <c r="S160" s="48"/>
      <c r="T160" s="48"/>
    </row>
    <row r="161" spans="1:20" ht="20.100000000000001" customHeight="1" x14ac:dyDescent="0.15">
      <c r="A161" s="48"/>
      <c r="B161" s="48"/>
      <c r="C161" s="48"/>
      <c r="D161" s="48"/>
      <c r="E161" s="50"/>
      <c r="F161" s="48"/>
      <c r="G161" s="48"/>
      <c r="H161" s="48"/>
      <c r="I161" s="48"/>
      <c r="J161" s="48"/>
      <c r="K161" s="48"/>
      <c r="L161" s="48"/>
      <c r="M161" s="48"/>
      <c r="N161" s="48"/>
      <c r="P161" s="48"/>
      <c r="Q161" s="48"/>
      <c r="R161" s="48"/>
      <c r="S161" s="48"/>
      <c r="T161" s="48"/>
    </row>
    <row r="162" spans="1:20" ht="20.100000000000001" customHeight="1" x14ac:dyDescent="0.15">
      <c r="A162" s="48"/>
      <c r="B162" s="48"/>
      <c r="C162" s="48"/>
      <c r="D162" s="48"/>
      <c r="E162" s="50"/>
      <c r="F162" s="48"/>
      <c r="G162" s="48"/>
      <c r="H162" s="48"/>
      <c r="I162" s="48"/>
      <c r="J162" s="48"/>
      <c r="K162" s="48"/>
      <c r="L162" s="48"/>
      <c r="M162" s="48"/>
      <c r="N162" s="48"/>
      <c r="P162" s="48"/>
      <c r="Q162" s="48"/>
      <c r="R162" s="48"/>
      <c r="S162" s="48"/>
      <c r="T162" s="48"/>
    </row>
    <row r="163" spans="1:20" ht="20.100000000000001" customHeight="1" x14ac:dyDescent="0.15">
      <c r="A163" s="48"/>
      <c r="B163" s="48"/>
      <c r="C163" s="48"/>
      <c r="D163" s="48"/>
      <c r="E163" s="50"/>
      <c r="F163" s="48"/>
      <c r="G163" s="48"/>
      <c r="H163" s="48"/>
      <c r="I163" s="48"/>
      <c r="J163" s="48"/>
      <c r="K163" s="48"/>
      <c r="L163" s="48"/>
      <c r="M163" s="48"/>
      <c r="N163" s="48"/>
      <c r="P163" s="48"/>
      <c r="Q163" s="48"/>
      <c r="R163" s="48"/>
      <c r="S163" s="48"/>
      <c r="T163" s="48"/>
    </row>
    <row r="164" spans="1:20" ht="20.100000000000001" customHeight="1" x14ac:dyDescent="0.15">
      <c r="A164" s="48"/>
      <c r="B164" s="48"/>
      <c r="C164" s="48"/>
      <c r="D164" s="48"/>
      <c r="E164" s="50"/>
      <c r="F164" s="48"/>
      <c r="G164" s="48"/>
      <c r="H164" s="48"/>
      <c r="I164" s="48"/>
      <c r="J164" s="48"/>
      <c r="K164" s="48"/>
      <c r="L164" s="48"/>
      <c r="M164" s="48"/>
      <c r="N164" s="48"/>
      <c r="P164" s="48"/>
      <c r="Q164" s="48"/>
      <c r="R164" s="48"/>
      <c r="S164" s="48"/>
      <c r="T164" s="48"/>
    </row>
    <row r="165" spans="1:20" ht="20.100000000000001" customHeight="1" x14ac:dyDescent="0.15">
      <c r="A165" s="48"/>
      <c r="B165" s="48"/>
      <c r="C165" s="48"/>
      <c r="D165" s="48"/>
      <c r="E165" s="50"/>
      <c r="F165" s="48"/>
      <c r="G165" s="48"/>
      <c r="H165" s="48"/>
      <c r="I165" s="48"/>
      <c r="J165" s="48"/>
      <c r="K165" s="48"/>
      <c r="L165" s="48"/>
      <c r="M165" s="48"/>
      <c r="N165" s="48"/>
      <c r="P165" s="48"/>
      <c r="Q165" s="48"/>
      <c r="R165" s="48"/>
      <c r="S165" s="48"/>
      <c r="T165" s="48"/>
    </row>
    <row r="166" spans="1:20" ht="20.100000000000001" customHeight="1" x14ac:dyDescent="0.15">
      <c r="A166" s="48"/>
      <c r="B166" s="48"/>
      <c r="C166" s="48"/>
      <c r="D166" s="48"/>
      <c r="E166" s="50"/>
      <c r="F166" s="48"/>
      <c r="G166" s="48"/>
      <c r="H166" s="48"/>
      <c r="I166" s="48"/>
      <c r="J166" s="48"/>
      <c r="K166" s="48"/>
      <c r="L166" s="48"/>
      <c r="M166" s="48"/>
      <c r="N166" s="48"/>
      <c r="P166" s="48"/>
      <c r="Q166" s="48"/>
      <c r="R166" s="48"/>
      <c r="S166" s="48"/>
      <c r="T166" s="48"/>
    </row>
    <row r="167" spans="1:20" ht="20.100000000000001" customHeight="1" x14ac:dyDescent="0.15">
      <c r="A167" s="48"/>
      <c r="B167" s="48"/>
      <c r="C167" s="48"/>
      <c r="D167" s="48"/>
      <c r="E167" s="50"/>
      <c r="F167" s="48"/>
      <c r="G167" s="48"/>
      <c r="H167" s="48"/>
      <c r="I167" s="48"/>
      <c r="J167" s="48"/>
      <c r="K167" s="48"/>
      <c r="L167" s="48"/>
      <c r="M167" s="48"/>
      <c r="N167" s="48"/>
      <c r="P167" s="48"/>
      <c r="Q167" s="48"/>
      <c r="R167" s="48"/>
      <c r="S167" s="48"/>
      <c r="T167" s="48"/>
    </row>
    <row r="168" spans="1:20" ht="20.100000000000001" customHeight="1" x14ac:dyDescent="0.15">
      <c r="A168" s="48"/>
      <c r="B168" s="48"/>
      <c r="C168" s="48"/>
      <c r="D168" s="48"/>
      <c r="E168" s="50"/>
      <c r="F168" s="48"/>
      <c r="G168" s="48"/>
      <c r="H168" s="48"/>
      <c r="I168" s="48"/>
      <c r="J168" s="48"/>
      <c r="K168" s="48"/>
      <c r="L168" s="48"/>
      <c r="M168" s="48"/>
      <c r="N168" s="48"/>
      <c r="P168" s="48"/>
      <c r="Q168" s="48"/>
      <c r="R168" s="48"/>
      <c r="S168" s="48"/>
      <c r="T168" s="48"/>
    </row>
    <row r="169" spans="1:20" ht="20.100000000000001" customHeight="1" x14ac:dyDescent="0.15">
      <c r="A169" s="48"/>
      <c r="B169" s="48"/>
      <c r="C169" s="48"/>
      <c r="D169" s="48"/>
      <c r="E169" s="50"/>
      <c r="F169" s="48"/>
      <c r="G169" s="48"/>
      <c r="H169" s="48"/>
      <c r="I169" s="48"/>
      <c r="J169" s="48"/>
      <c r="K169" s="48"/>
      <c r="L169" s="48"/>
      <c r="M169" s="48"/>
      <c r="N169" s="48"/>
      <c r="P169" s="48"/>
      <c r="Q169" s="48"/>
      <c r="R169" s="48"/>
      <c r="S169" s="48"/>
      <c r="T169" s="48"/>
    </row>
    <row r="170" spans="1:20" ht="20.100000000000001" customHeight="1" x14ac:dyDescent="0.15">
      <c r="A170" s="48"/>
      <c r="B170" s="48"/>
      <c r="C170" s="48"/>
      <c r="D170" s="48"/>
      <c r="E170" s="50"/>
      <c r="F170" s="48"/>
      <c r="G170" s="48"/>
      <c r="H170" s="48"/>
      <c r="I170" s="48"/>
      <c r="J170" s="48"/>
      <c r="K170" s="48"/>
      <c r="L170" s="48"/>
      <c r="M170" s="48"/>
      <c r="N170" s="48"/>
      <c r="P170" s="48"/>
      <c r="Q170" s="48"/>
      <c r="R170" s="48"/>
      <c r="S170" s="48"/>
      <c r="T170" s="48"/>
    </row>
    <row r="171" spans="1:20" ht="20.100000000000001" customHeight="1" x14ac:dyDescent="0.15">
      <c r="A171" s="48"/>
      <c r="B171" s="48"/>
      <c r="C171" s="48"/>
      <c r="D171" s="48"/>
      <c r="E171" s="50"/>
      <c r="F171" s="48"/>
      <c r="G171" s="48"/>
      <c r="H171" s="48"/>
      <c r="I171" s="48"/>
      <c r="J171" s="48"/>
      <c r="K171" s="48"/>
      <c r="L171" s="48"/>
      <c r="M171" s="48"/>
      <c r="N171" s="48"/>
      <c r="P171" s="48"/>
      <c r="Q171" s="48"/>
      <c r="R171" s="48"/>
      <c r="S171" s="48"/>
      <c r="T171" s="48"/>
    </row>
    <row r="172" spans="1:20" ht="20.100000000000001" customHeight="1" x14ac:dyDescent="0.15">
      <c r="A172" s="48"/>
      <c r="B172" s="48"/>
      <c r="C172" s="48"/>
      <c r="D172" s="48"/>
      <c r="E172" s="50"/>
      <c r="F172" s="48"/>
      <c r="G172" s="48"/>
      <c r="H172" s="48"/>
      <c r="I172" s="48"/>
      <c r="J172" s="48"/>
      <c r="K172" s="48"/>
      <c r="L172" s="48"/>
      <c r="M172" s="48"/>
      <c r="N172" s="48"/>
      <c r="P172" s="48"/>
      <c r="Q172" s="48"/>
      <c r="R172" s="48"/>
      <c r="S172" s="48"/>
      <c r="T172" s="48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9"/>
  <sheetViews>
    <sheetView workbookViewId="0">
      <pane ySplit="3" topLeftCell="A193" activePane="bottomLeft" state="frozen"/>
      <selection activeCell="C1" sqref="C1"/>
      <selection pane="bottomLeft" activeCell="D280" sqref="D280:D282"/>
    </sheetView>
  </sheetViews>
  <sheetFormatPr defaultRowHeight="13.5" x14ac:dyDescent="0.15"/>
  <cols>
    <col min="1" max="1" width="10.75" bestFit="1" customWidth="1"/>
    <col min="2" max="2" width="10.5" style="2" customWidth="1"/>
    <col min="3" max="3" width="9.125" bestFit="1" customWidth="1"/>
    <col min="4" max="4" width="11.125" style="3" customWidth="1"/>
    <col min="5" max="5" width="13.125" style="1" customWidth="1"/>
    <col min="6" max="6" width="12.625" style="1" customWidth="1"/>
    <col min="7" max="7" width="13.375" customWidth="1"/>
    <col min="8" max="8" width="20.5" customWidth="1"/>
    <col min="9" max="9" width="20.5" style="2" customWidth="1"/>
    <col min="10" max="10" width="11.5" customWidth="1"/>
    <col min="11" max="11" width="72.375" style="3" customWidth="1"/>
    <col min="12" max="12" width="14.375" customWidth="1"/>
    <col min="13" max="13" width="14.125" customWidth="1"/>
    <col min="14" max="14" width="20.375" style="3" bestFit="1" customWidth="1"/>
    <col min="15" max="15" width="9.5" bestFit="1" customWidth="1"/>
    <col min="16" max="16" width="9.625" bestFit="1" customWidth="1"/>
  </cols>
  <sheetData>
    <row r="1" spans="1:16" ht="16.5" x14ac:dyDescent="0.35">
      <c r="A1" s="7" t="s">
        <v>125</v>
      </c>
      <c r="B1" s="7" t="s">
        <v>126</v>
      </c>
      <c r="C1" s="8" t="s">
        <v>2</v>
      </c>
      <c r="D1" s="9" t="s">
        <v>55</v>
      </c>
      <c r="E1" s="8" t="s">
        <v>16</v>
      </c>
      <c r="F1" s="8" t="s">
        <v>7</v>
      </c>
      <c r="G1" s="8" t="s">
        <v>8</v>
      </c>
      <c r="H1" s="8" t="s">
        <v>6</v>
      </c>
      <c r="I1" s="8" t="s">
        <v>6</v>
      </c>
      <c r="J1" s="8" t="s">
        <v>11</v>
      </c>
      <c r="K1" s="9" t="s">
        <v>13</v>
      </c>
      <c r="L1" s="8" t="s">
        <v>14</v>
      </c>
      <c r="M1" s="8" t="s">
        <v>21</v>
      </c>
      <c r="N1" s="42" t="s">
        <v>56</v>
      </c>
      <c r="O1" s="8" t="s">
        <v>59</v>
      </c>
      <c r="P1" s="8" t="s">
        <v>60</v>
      </c>
    </row>
    <row r="2" spans="1:16" ht="16.5" x14ac:dyDescent="0.35">
      <c r="A2" s="7" t="s">
        <v>0</v>
      </c>
      <c r="B2" s="7" t="s">
        <v>127</v>
      </c>
      <c r="C2" s="8" t="s">
        <v>4</v>
      </c>
      <c r="D2" s="9" t="s">
        <v>50</v>
      </c>
      <c r="E2" s="8" t="s">
        <v>17</v>
      </c>
      <c r="F2" s="8" t="s">
        <v>27</v>
      </c>
      <c r="G2" s="8" t="s">
        <v>3</v>
      </c>
      <c r="H2" s="8" t="s">
        <v>9</v>
      </c>
      <c r="I2" s="8" t="s">
        <v>3</v>
      </c>
      <c r="J2" s="8" t="s">
        <v>12</v>
      </c>
      <c r="K2" s="9" t="s">
        <v>3</v>
      </c>
      <c r="L2" s="8" t="s">
        <v>15</v>
      </c>
      <c r="M2" s="8" t="s">
        <v>22</v>
      </c>
      <c r="N2" s="9" t="s">
        <v>50</v>
      </c>
      <c r="O2" s="9" t="s">
        <v>50</v>
      </c>
      <c r="P2" s="9" t="s">
        <v>50</v>
      </c>
    </row>
    <row r="3" spans="1:16" ht="16.5" x14ac:dyDescent="0.35">
      <c r="A3" s="7" t="s">
        <v>1</v>
      </c>
      <c r="B3" s="7" t="s">
        <v>128</v>
      </c>
      <c r="C3" s="8" t="s">
        <v>5</v>
      </c>
      <c r="D3" s="9" t="s">
        <v>50</v>
      </c>
      <c r="E3" s="8" t="s">
        <v>5</v>
      </c>
      <c r="F3" s="8" t="s">
        <v>5</v>
      </c>
      <c r="G3" s="8" t="s">
        <v>3</v>
      </c>
      <c r="H3" s="8" t="s">
        <v>10</v>
      </c>
      <c r="I3" s="8" t="s">
        <v>3</v>
      </c>
      <c r="J3" s="8" t="s">
        <v>10</v>
      </c>
      <c r="K3" s="9" t="s">
        <v>3</v>
      </c>
      <c r="L3" s="8" t="s">
        <v>10</v>
      </c>
      <c r="M3" s="8" t="s">
        <v>10</v>
      </c>
      <c r="N3" s="9" t="s">
        <v>51</v>
      </c>
      <c r="O3" s="9" t="s">
        <v>51</v>
      </c>
      <c r="P3" s="9" t="s">
        <v>51</v>
      </c>
    </row>
    <row r="4" spans="1:16" s="4" customFormat="1" ht="33" x14ac:dyDescent="0.35">
      <c r="A4" s="10">
        <f>IF(AND(E4=E3,C4=C3),A3+1,C4*100+E4*10+1)</f>
        <v>10010001</v>
      </c>
      <c r="B4" s="10">
        <v>1</v>
      </c>
      <c r="C4" s="11">
        <v>100100</v>
      </c>
      <c r="D4" s="12" t="s">
        <v>123</v>
      </c>
      <c r="E4" s="11">
        <v>0</v>
      </c>
      <c r="F4" s="11">
        <v>0</v>
      </c>
      <c r="G4" s="11"/>
      <c r="H4" s="11">
        <v>0</v>
      </c>
      <c r="I4" s="11"/>
      <c r="J4" s="11">
        <f t="shared" ref="J4:J19" si="0">2900000000+A4</f>
        <v>2910010001</v>
      </c>
      <c r="K4" s="12" t="s">
        <v>124</v>
      </c>
      <c r="L4" s="11">
        <v>0</v>
      </c>
      <c r="M4" s="11">
        <v>-1</v>
      </c>
      <c r="N4" s="12"/>
      <c r="O4" s="12"/>
      <c r="P4" s="12"/>
    </row>
    <row r="5" spans="1:16" s="4" customFormat="1" ht="33" x14ac:dyDescent="0.35">
      <c r="A5" s="10">
        <f t="shared" ref="A5:A19" si="1">IF(AND(E5=E4,C5=C4),A4+1,C5*100+E5*10+1)</f>
        <v>10020001</v>
      </c>
      <c r="B5" s="10">
        <v>1</v>
      </c>
      <c r="C5" s="11">
        <v>100200</v>
      </c>
      <c r="D5" s="12" t="s">
        <v>129</v>
      </c>
      <c r="E5" s="11">
        <v>0</v>
      </c>
      <c r="F5" s="11">
        <v>0</v>
      </c>
      <c r="G5" s="11"/>
      <c r="H5" s="11">
        <v>0</v>
      </c>
      <c r="I5" s="11"/>
      <c r="J5" s="11">
        <f t="shared" si="0"/>
        <v>2910020001</v>
      </c>
      <c r="K5" s="12" t="s">
        <v>134</v>
      </c>
      <c r="L5" s="11">
        <v>0</v>
      </c>
      <c r="M5" s="11">
        <v>-1</v>
      </c>
      <c r="N5" s="12"/>
      <c r="O5" s="12"/>
      <c r="P5" s="12"/>
    </row>
    <row r="6" spans="1:16" s="4" customFormat="1" ht="16.5" x14ac:dyDescent="0.35">
      <c r="A6" s="10">
        <f t="shared" si="1"/>
        <v>10030001</v>
      </c>
      <c r="B6" s="10">
        <v>1</v>
      </c>
      <c r="C6" s="11">
        <v>100300</v>
      </c>
      <c r="D6" s="12" t="s">
        <v>130</v>
      </c>
      <c r="E6" s="11">
        <v>0</v>
      </c>
      <c r="F6" s="11">
        <v>0</v>
      </c>
      <c r="G6" s="11"/>
      <c r="H6" s="11">
        <v>0</v>
      </c>
      <c r="I6" s="11"/>
      <c r="J6" s="11">
        <f t="shared" si="0"/>
        <v>2910030001</v>
      </c>
      <c r="K6" s="12" t="s">
        <v>135</v>
      </c>
      <c r="L6" s="11">
        <v>0</v>
      </c>
      <c r="M6" s="11">
        <v>-1</v>
      </c>
      <c r="N6" s="12"/>
      <c r="O6" s="12"/>
      <c r="P6" s="12"/>
    </row>
    <row r="7" spans="1:16" s="4" customFormat="1" ht="33" x14ac:dyDescent="0.35">
      <c r="A7" s="10">
        <f t="shared" si="1"/>
        <v>10040001</v>
      </c>
      <c r="B7" s="10">
        <v>1</v>
      </c>
      <c r="C7" s="11">
        <v>100400</v>
      </c>
      <c r="D7" s="12" t="s">
        <v>131</v>
      </c>
      <c r="E7" s="11">
        <v>0</v>
      </c>
      <c r="F7" s="11">
        <v>0</v>
      </c>
      <c r="G7" s="11"/>
      <c r="H7" s="11">
        <v>0</v>
      </c>
      <c r="I7" s="11"/>
      <c r="J7" s="11">
        <f t="shared" si="0"/>
        <v>2910040001</v>
      </c>
      <c r="K7" s="12" t="s">
        <v>136</v>
      </c>
      <c r="L7" s="11">
        <v>0</v>
      </c>
      <c r="M7" s="11">
        <v>-1</v>
      </c>
      <c r="N7" s="12"/>
      <c r="O7" s="12"/>
      <c r="P7" s="12"/>
    </row>
    <row r="8" spans="1:16" s="4" customFormat="1" ht="33" x14ac:dyDescent="0.35">
      <c r="A8" s="10">
        <f t="shared" si="1"/>
        <v>10050001</v>
      </c>
      <c r="B8" s="10">
        <v>1</v>
      </c>
      <c r="C8" s="11">
        <v>100500</v>
      </c>
      <c r="D8" s="12" t="s">
        <v>132</v>
      </c>
      <c r="E8" s="11">
        <v>0</v>
      </c>
      <c r="F8" s="11">
        <v>0</v>
      </c>
      <c r="G8" s="11"/>
      <c r="H8" s="11">
        <v>0</v>
      </c>
      <c r="I8" s="11"/>
      <c r="J8" s="11">
        <f t="shared" si="0"/>
        <v>2910050001</v>
      </c>
      <c r="K8" s="12" t="s">
        <v>137</v>
      </c>
      <c r="L8" s="11">
        <v>0</v>
      </c>
      <c r="M8" s="11">
        <v>-1</v>
      </c>
      <c r="N8" s="12"/>
      <c r="O8" s="12"/>
      <c r="P8" s="12"/>
    </row>
    <row r="9" spans="1:16" s="4" customFormat="1" ht="33" x14ac:dyDescent="0.35">
      <c r="A9" s="10">
        <f t="shared" si="1"/>
        <v>10060001</v>
      </c>
      <c r="B9" s="10">
        <v>1</v>
      </c>
      <c r="C9" s="11">
        <v>100600</v>
      </c>
      <c r="D9" s="12" t="s">
        <v>133</v>
      </c>
      <c r="E9" s="11">
        <v>0</v>
      </c>
      <c r="F9" s="11">
        <v>0</v>
      </c>
      <c r="G9" s="11"/>
      <c r="H9" s="11">
        <v>0</v>
      </c>
      <c r="I9" s="11"/>
      <c r="J9" s="11">
        <f t="shared" si="0"/>
        <v>2910060001</v>
      </c>
      <c r="K9" s="12" t="s">
        <v>138</v>
      </c>
      <c r="L9" s="11">
        <v>0</v>
      </c>
      <c r="M9" s="11">
        <v>-1</v>
      </c>
      <c r="N9" s="12"/>
      <c r="O9" s="12"/>
      <c r="P9" s="12"/>
    </row>
    <row r="10" spans="1:16" s="4" customFormat="1" ht="33" x14ac:dyDescent="0.35">
      <c r="A10" s="10">
        <f t="shared" si="1"/>
        <v>10070001</v>
      </c>
      <c r="B10" s="10">
        <v>1</v>
      </c>
      <c r="C10" s="11">
        <v>100700</v>
      </c>
      <c r="D10" s="12" t="s">
        <v>350</v>
      </c>
      <c r="E10" s="11">
        <v>0</v>
      </c>
      <c r="F10" s="11">
        <v>0</v>
      </c>
      <c r="G10" s="11"/>
      <c r="H10" s="11">
        <v>0</v>
      </c>
      <c r="I10" s="11"/>
      <c r="J10" s="11">
        <f t="shared" si="0"/>
        <v>2910070001</v>
      </c>
      <c r="K10" s="12" t="s">
        <v>360</v>
      </c>
      <c r="L10" s="11">
        <v>0</v>
      </c>
      <c r="M10" s="11">
        <v>-1</v>
      </c>
      <c r="N10" s="12"/>
      <c r="O10" s="12"/>
      <c r="P10" s="12"/>
    </row>
    <row r="11" spans="1:16" s="4" customFormat="1" ht="16.5" x14ac:dyDescent="0.35">
      <c r="A11" s="10">
        <f t="shared" si="1"/>
        <v>10080001</v>
      </c>
      <c r="B11" s="10">
        <v>1</v>
      </c>
      <c r="C11" s="11">
        <v>100800</v>
      </c>
      <c r="D11" s="12" t="s">
        <v>351</v>
      </c>
      <c r="E11" s="11">
        <v>0</v>
      </c>
      <c r="F11" s="11">
        <v>0</v>
      </c>
      <c r="G11" s="11"/>
      <c r="H11" s="11">
        <v>0</v>
      </c>
      <c r="I11" s="11"/>
      <c r="J11" s="11">
        <f t="shared" si="0"/>
        <v>2910080001</v>
      </c>
      <c r="K11" s="12" t="s">
        <v>361</v>
      </c>
      <c r="L11" s="11">
        <v>0</v>
      </c>
      <c r="M11" s="11">
        <v>-1</v>
      </c>
      <c r="N11" s="12"/>
      <c r="O11" s="12"/>
      <c r="P11" s="12"/>
    </row>
    <row r="12" spans="1:16" s="4" customFormat="1" ht="16.5" x14ac:dyDescent="0.35">
      <c r="A12" s="10">
        <f t="shared" si="1"/>
        <v>10090001</v>
      </c>
      <c r="B12" s="10">
        <v>1</v>
      </c>
      <c r="C12" s="11">
        <v>100900</v>
      </c>
      <c r="D12" s="12" t="s">
        <v>352</v>
      </c>
      <c r="E12" s="11">
        <v>0</v>
      </c>
      <c r="F12" s="11">
        <v>0</v>
      </c>
      <c r="G12" s="11"/>
      <c r="H12" s="11">
        <v>0</v>
      </c>
      <c r="I12" s="11"/>
      <c r="J12" s="11">
        <f t="shared" si="0"/>
        <v>2910090001</v>
      </c>
      <c r="K12" s="12" t="s">
        <v>362</v>
      </c>
      <c r="L12" s="11">
        <v>0</v>
      </c>
      <c r="M12" s="11">
        <v>-1</v>
      </c>
      <c r="N12" s="12"/>
      <c r="O12" s="12"/>
      <c r="P12" s="12"/>
    </row>
    <row r="13" spans="1:16" s="4" customFormat="1" ht="16.5" x14ac:dyDescent="0.35">
      <c r="A13" s="10">
        <f t="shared" si="1"/>
        <v>10100001</v>
      </c>
      <c r="B13" s="10">
        <v>1</v>
      </c>
      <c r="C13" s="11">
        <v>101000</v>
      </c>
      <c r="D13" s="12" t="s">
        <v>353</v>
      </c>
      <c r="E13" s="11">
        <v>0</v>
      </c>
      <c r="F13" s="11">
        <v>0</v>
      </c>
      <c r="G13" s="11"/>
      <c r="H13" s="11">
        <v>0</v>
      </c>
      <c r="I13" s="11"/>
      <c r="J13" s="11">
        <f t="shared" si="0"/>
        <v>2910100001</v>
      </c>
      <c r="K13" s="12" t="s">
        <v>363</v>
      </c>
      <c r="L13" s="11">
        <v>0</v>
      </c>
      <c r="M13" s="11">
        <v>-1</v>
      </c>
      <c r="N13" s="12"/>
      <c r="O13" s="12"/>
      <c r="P13" s="12"/>
    </row>
    <row r="14" spans="1:16" s="4" customFormat="1" ht="16.5" x14ac:dyDescent="0.35">
      <c r="A14" s="10">
        <f t="shared" si="1"/>
        <v>10110001</v>
      </c>
      <c r="B14" s="10">
        <v>1</v>
      </c>
      <c r="C14" s="11">
        <v>101100</v>
      </c>
      <c r="D14" s="12" t="s">
        <v>354</v>
      </c>
      <c r="E14" s="11">
        <v>0</v>
      </c>
      <c r="F14" s="11">
        <v>0</v>
      </c>
      <c r="G14" s="11"/>
      <c r="H14" s="11">
        <v>0</v>
      </c>
      <c r="I14" s="11"/>
      <c r="J14" s="11">
        <f t="shared" si="0"/>
        <v>2910110001</v>
      </c>
      <c r="K14" s="12" t="s">
        <v>364</v>
      </c>
      <c r="L14" s="11">
        <v>0</v>
      </c>
      <c r="M14" s="11">
        <v>-1</v>
      </c>
      <c r="N14" s="12"/>
      <c r="O14" s="12"/>
      <c r="P14" s="12"/>
    </row>
    <row r="15" spans="1:16" s="4" customFormat="1" ht="33" x14ac:dyDescent="0.35">
      <c r="A15" s="10">
        <f t="shared" si="1"/>
        <v>10120001</v>
      </c>
      <c r="B15" s="10">
        <v>1</v>
      </c>
      <c r="C15" s="11">
        <v>101200</v>
      </c>
      <c r="D15" s="12" t="s">
        <v>355</v>
      </c>
      <c r="E15" s="11">
        <v>0</v>
      </c>
      <c r="F15" s="11">
        <v>0</v>
      </c>
      <c r="G15" s="11"/>
      <c r="H15" s="11">
        <v>0</v>
      </c>
      <c r="I15" s="11"/>
      <c r="J15" s="11">
        <f t="shared" si="0"/>
        <v>2910120001</v>
      </c>
      <c r="K15" s="12" t="s">
        <v>365</v>
      </c>
      <c r="L15" s="11">
        <v>0</v>
      </c>
      <c r="M15" s="11">
        <v>-1</v>
      </c>
      <c r="N15" s="12"/>
      <c r="O15" s="12"/>
      <c r="P15" s="12"/>
    </row>
    <row r="16" spans="1:16" s="4" customFormat="1" ht="20.100000000000001" customHeight="1" x14ac:dyDescent="0.35">
      <c r="A16" s="10">
        <f t="shared" si="1"/>
        <v>10130001</v>
      </c>
      <c r="B16" s="10">
        <v>1</v>
      </c>
      <c r="C16" s="11">
        <v>101300</v>
      </c>
      <c r="D16" s="12" t="s">
        <v>356</v>
      </c>
      <c r="E16" s="11">
        <v>0</v>
      </c>
      <c r="F16" s="11">
        <v>0</v>
      </c>
      <c r="G16" s="11"/>
      <c r="H16" s="11">
        <v>0</v>
      </c>
      <c r="I16" s="11"/>
      <c r="J16" s="11">
        <f t="shared" si="0"/>
        <v>2910130001</v>
      </c>
      <c r="K16" s="12" t="s">
        <v>366</v>
      </c>
      <c r="L16" s="11">
        <v>0</v>
      </c>
      <c r="M16" s="11">
        <v>-1</v>
      </c>
      <c r="N16" s="12"/>
      <c r="O16" s="12"/>
      <c r="P16" s="12"/>
    </row>
    <row r="17" spans="1:16" s="4" customFormat="1" ht="20.100000000000001" customHeight="1" x14ac:dyDescent="0.35">
      <c r="A17" s="10">
        <f t="shared" si="1"/>
        <v>10140001</v>
      </c>
      <c r="B17" s="10">
        <v>1</v>
      </c>
      <c r="C17" s="11">
        <v>101400</v>
      </c>
      <c r="D17" s="12" t="s">
        <v>357</v>
      </c>
      <c r="E17" s="11">
        <v>0</v>
      </c>
      <c r="F17" s="11">
        <v>0</v>
      </c>
      <c r="G17" s="11"/>
      <c r="H17" s="11">
        <v>0</v>
      </c>
      <c r="I17" s="11"/>
      <c r="J17" s="11">
        <f t="shared" si="0"/>
        <v>2910140001</v>
      </c>
      <c r="K17" s="12" t="s">
        <v>367</v>
      </c>
      <c r="L17" s="11">
        <v>0</v>
      </c>
      <c r="M17" s="11">
        <v>-1</v>
      </c>
      <c r="N17" s="12"/>
      <c r="O17" s="12"/>
      <c r="P17" s="12"/>
    </row>
    <row r="18" spans="1:16" s="4" customFormat="1" ht="20.100000000000001" customHeight="1" x14ac:dyDescent="0.35">
      <c r="A18" s="10">
        <f t="shared" si="1"/>
        <v>10150001</v>
      </c>
      <c r="B18" s="10">
        <v>1</v>
      </c>
      <c r="C18" s="11">
        <v>101500</v>
      </c>
      <c r="D18" s="12" t="s">
        <v>358</v>
      </c>
      <c r="E18" s="11">
        <v>0</v>
      </c>
      <c r="F18" s="11">
        <v>0</v>
      </c>
      <c r="G18" s="11"/>
      <c r="H18" s="11">
        <v>0</v>
      </c>
      <c r="I18" s="11"/>
      <c r="J18" s="11">
        <f t="shared" si="0"/>
        <v>2910150001</v>
      </c>
      <c r="K18" s="12" t="s">
        <v>368</v>
      </c>
      <c r="L18" s="11">
        <v>0</v>
      </c>
      <c r="M18" s="11">
        <v>-1</v>
      </c>
      <c r="N18" s="12"/>
      <c r="O18" s="12"/>
      <c r="P18" s="12"/>
    </row>
    <row r="19" spans="1:16" s="4" customFormat="1" ht="20.100000000000001" customHeight="1" x14ac:dyDescent="0.35">
      <c r="A19" s="10">
        <f t="shared" si="1"/>
        <v>10160001</v>
      </c>
      <c r="B19" s="10">
        <v>1</v>
      </c>
      <c r="C19" s="11">
        <v>101600</v>
      </c>
      <c r="D19" s="12" t="s">
        <v>359</v>
      </c>
      <c r="E19" s="11">
        <v>0</v>
      </c>
      <c r="F19" s="11">
        <v>0</v>
      </c>
      <c r="G19" s="11"/>
      <c r="H19" s="11">
        <v>0</v>
      </c>
      <c r="I19" s="11"/>
      <c r="J19" s="11">
        <f t="shared" si="0"/>
        <v>2910160001</v>
      </c>
      <c r="K19" s="12" t="s">
        <v>369</v>
      </c>
      <c r="L19" s="11">
        <v>0</v>
      </c>
      <c r="M19" s="11">
        <v>-1</v>
      </c>
      <c r="N19" s="12"/>
      <c r="O19" s="12"/>
      <c r="P19" s="12"/>
    </row>
    <row r="20" spans="1:16" s="4" customFormat="1" ht="20.100000000000001" customHeight="1" x14ac:dyDescent="0.35">
      <c r="A20" s="10">
        <v>10001</v>
      </c>
      <c r="B20" s="10">
        <v>2</v>
      </c>
      <c r="C20" s="11">
        <v>0</v>
      </c>
      <c r="D20" s="12" t="s">
        <v>614</v>
      </c>
      <c r="E20" s="11">
        <v>0</v>
      </c>
      <c r="F20" s="46">
        <v>-1</v>
      </c>
      <c r="G20" s="46" t="s">
        <v>615</v>
      </c>
      <c r="H20" s="46">
        <v>1</v>
      </c>
      <c r="I20" s="11"/>
      <c r="J20" s="11">
        <v>3400020091</v>
      </c>
      <c r="K20" s="46" t="s">
        <v>603</v>
      </c>
      <c r="L20" s="11">
        <v>1</v>
      </c>
      <c r="M20" s="10">
        <v>10002</v>
      </c>
      <c r="N20" s="12"/>
      <c r="O20" s="12"/>
      <c r="P20" s="12"/>
    </row>
    <row r="21" spans="1:16" s="4" customFormat="1" ht="20.100000000000001" customHeight="1" x14ac:dyDescent="0.35">
      <c r="A21" s="10">
        <v>10002</v>
      </c>
      <c r="B21" s="10">
        <v>2</v>
      </c>
      <c r="C21" s="11">
        <v>0</v>
      </c>
      <c r="D21" s="12" t="s">
        <v>614</v>
      </c>
      <c r="E21" s="11">
        <v>0</v>
      </c>
      <c r="F21" s="46">
        <v>5</v>
      </c>
      <c r="G21" s="46" t="s">
        <v>616</v>
      </c>
      <c r="H21" s="46">
        <v>2</v>
      </c>
      <c r="I21" s="11"/>
      <c r="J21" s="11">
        <v>3400020092</v>
      </c>
      <c r="K21" s="46" t="s">
        <v>604</v>
      </c>
      <c r="L21" s="11">
        <v>0</v>
      </c>
      <c r="M21" s="10">
        <v>10003</v>
      </c>
      <c r="N21" s="12"/>
      <c r="O21" s="12"/>
      <c r="P21" s="12"/>
    </row>
    <row r="22" spans="1:16" s="4" customFormat="1" ht="20.100000000000001" customHeight="1" x14ac:dyDescent="0.35">
      <c r="A22" s="10">
        <v>10003</v>
      </c>
      <c r="B22" s="10">
        <v>2</v>
      </c>
      <c r="C22" s="11">
        <v>0</v>
      </c>
      <c r="D22" s="12" t="s">
        <v>614</v>
      </c>
      <c r="E22" s="11">
        <v>0</v>
      </c>
      <c r="F22" s="46">
        <v>-1</v>
      </c>
      <c r="G22" s="46" t="s">
        <v>615</v>
      </c>
      <c r="H22" s="46">
        <v>1</v>
      </c>
      <c r="I22" s="11"/>
      <c r="J22" s="11">
        <v>3400020093</v>
      </c>
      <c r="K22" s="46" t="s">
        <v>605</v>
      </c>
      <c r="L22" s="11">
        <v>0</v>
      </c>
      <c r="M22" s="10">
        <v>10004</v>
      </c>
      <c r="N22" s="12"/>
      <c r="O22" s="12"/>
      <c r="P22" s="12"/>
    </row>
    <row r="23" spans="1:16" s="4" customFormat="1" ht="20.100000000000001" customHeight="1" x14ac:dyDescent="0.35">
      <c r="A23" s="10">
        <v>10004</v>
      </c>
      <c r="B23" s="10">
        <v>2</v>
      </c>
      <c r="C23" s="11">
        <v>0</v>
      </c>
      <c r="D23" s="12" t="s">
        <v>614</v>
      </c>
      <c r="E23" s="11">
        <v>0</v>
      </c>
      <c r="F23" s="46">
        <v>5</v>
      </c>
      <c r="G23" s="46" t="s">
        <v>616</v>
      </c>
      <c r="H23" s="46">
        <v>2</v>
      </c>
      <c r="I23" s="11"/>
      <c r="J23" s="11">
        <v>3400020094</v>
      </c>
      <c r="K23" s="46" t="s">
        <v>606</v>
      </c>
      <c r="L23" s="11">
        <v>0</v>
      </c>
      <c r="M23" s="10">
        <v>10005</v>
      </c>
      <c r="N23" s="12"/>
      <c r="O23" s="12"/>
      <c r="P23" s="12"/>
    </row>
    <row r="24" spans="1:16" s="4" customFormat="1" ht="20.100000000000001" customHeight="1" x14ac:dyDescent="0.35">
      <c r="A24" s="10">
        <v>10005</v>
      </c>
      <c r="B24" s="10">
        <v>2</v>
      </c>
      <c r="C24" s="11">
        <v>0</v>
      </c>
      <c r="D24" s="12" t="s">
        <v>614</v>
      </c>
      <c r="E24" s="11">
        <v>0</v>
      </c>
      <c r="F24" s="46">
        <v>-1</v>
      </c>
      <c r="G24" s="46" t="s">
        <v>615</v>
      </c>
      <c r="H24" s="46">
        <v>1</v>
      </c>
      <c r="I24" s="11"/>
      <c r="J24" s="11">
        <v>3400020095</v>
      </c>
      <c r="K24" s="46" t="s">
        <v>607</v>
      </c>
      <c r="L24" s="11">
        <v>0</v>
      </c>
      <c r="M24" s="10">
        <v>10006</v>
      </c>
      <c r="N24" s="12"/>
      <c r="O24" s="12"/>
      <c r="P24" s="12"/>
    </row>
    <row r="25" spans="1:16" s="4" customFormat="1" ht="20.100000000000001" customHeight="1" x14ac:dyDescent="0.35">
      <c r="A25" s="10">
        <v>10006</v>
      </c>
      <c r="B25" s="10">
        <v>2</v>
      </c>
      <c r="C25" s="11">
        <v>0</v>
      </c>
      <c r="D25" s="12" t="s">
        <v>614</v>
      </c>
      <c r="E25" s="11">
        <v>0</v>
      </c>
      <c r="F25" s="46">
        <v>5</v>
      </c>
      <c r="G25" s="46" t="s">
        <v>616</v>
      </c>
      <c r="H25" s="46">
        <v>2</v>
      </c>
      <c r="I25" s="11"/>
      <c r="J25" s="11">
        <v>3400020096</v>
      </c>
      <c r="K25" s="46" t="s">
        <v>608</v>
      </c>
      <c r="L25" s="11">
        <v>0</v>
      </c>
      <c r="M25" s="10">
        <v>10007</v>
      </c>
      <c r="N25" s="12"/>
      <c r="O25" s="12"/>
      <c r="P25" s="12"/>
    </row>
    <row r="26" spans="1:16" s="4" customFormat="1" ht="20.100000000000001" customHeight="1" x14ac:dyDescent="0.35">
      <c r="A26" s="10">
        <v>10007</v>
      </c>
      <c r="B26" s="10">
        <v>2</v>
      </c>
      <c r="C26" s="11">
        <v>0</v>
      </c>
      <c r="D26" s="12" t="s">
        <v>614</v>
      </c>
      <c r="E26" s="11">
        <v>0</v>
      </c>
      <c r="F26" s="46">
        <v>1200142</v>
      </c>
      <c r="G26" s="46" t="s">
        <v>20</v>
      </c>
      <c r="H26" s="46">
        <v>1</v>
      </c>
      <c r="I26" s="11"/>
      <c r="J26" s="11">
        <v>3400020097</v>
      </c>
      <c r="K26" s="46" t="s">
        <v>609</v>
      </c>
      <c r="L26" s="11">
        <v>0</v>
      </c>
      <c r="M26" s="10">
        <v>10008</v>
      </c>
      <c r="N26" s="12"/>
      <c r="O26" s="12"/>
      <c r="P26" s="12"/>
    </row>
    <row r="27" spans="1:16" s="4" customFormat="1" ht="20.100000000000001" customHeight="1" x14ac:dyDescent="0.35">
      <c r="A27" s="10">
        <v>10008</v>
      </c>
      <c r="B27" s="10">
        <v>2</v>
      </c>
      <c r="C27" s="11">
        <v>0</v>
      </c>
      <c r="D27" s="12" t="s">
        <v>614</v>
      </c>
      <c r="E27" s="11">
        <v>0</v>
      </c>
      <c r="F27" s="46">
        <v>1100202</v>
      </c>
      <c r="G27" s="46" t="s">
        <v>57</v>
      </c>
      <c r="H27" s="46">
        <v>2</v>
      </c>
      <c r="I27" s="11"/>
      <c r="J27" s="11">
        <v>3400020098</v>
      </c>
      <c r="K27" s="46" t="s">
        <v>610</v>
      </c>
      <c r="L27" s="11">
        <v>0</v>
      </c>
      <c r="M27" s="10">
        <v>10009</v>
      </c>
      <c r="N27" s="12"/>
      <c r="O27" s="12"/>
      <c r="P27" s="12"/>
    </row>
    <row r="28" spans="1:16" s="4" customFormat="1" ht="20.100000000000001" customHeight="1" x14ac:dyDescent="0.35">
      <c r="A28" s="10">
        <v>10009</v>
      </c>
      <c r="B28" s="10">
        <v>2</v>
      </c>
      <c r="C28" s="11">
        <v>0</v>
      </c>
      <c r="D28" s="12" t="s">
        <v>614</v>
      </c>
      <c r="E28" s="11">
        <v>0</v>
      </c>
      <c r="F28" s="46">
        <v>1100443</v>
      </c>
      <c r="G28" s="46" t="s">
        <v>19</v>
      </c>
      <c r="H28" s="46">
        <v>2</v>
      </c>
      <c r="I28" s="11"/>
      <c r="J28" s="11">
        <v>3400020099</v>
      </c>
      <c r="K28" s="46" t="s">
        <v>611</v>
      </c>
      <c r="L28" s="11">
        <v>0</v>
      </c>
      <c r="M28" s="10">
        <v>10010</v>
      </c>
      <c r="N28" s="12"/>
      <c r="O28" s="12"/>
      <c r="P28" s="12"/>
    </row>
    <row r="29" spans="1:16" s="4" customFormat="1" ht="20.100000000000001" customHeight="1" x14ac:dyDescent="0.35">
      <c r="A29" s="10">
        <v>10010</v>
      </c>
      <c r="B29" s="10">
        <v>2</v>
      </c>
      <c r="C29" s="11">
        <v>0</v>
      </c>
      <c r="D29" s="12" t="s">
        <v>614</v>
      </c>
      <c r="E29" s="11">
        <v>0</v>
      </c>
      <c r="F29" s="46">
        <v>5</v>
      </c>
      <c r="G29" s="46" t="s">
        <v>616</v>
      </c>
      <c r="H29" s="46">
        <v>2</v>
      </c>
      <c r="I29" s="11"/>
      <c r="J29" s="11">
        <v>3400020100</v>
      </c>
      <c r="K29" s="46" t="s">
        <v>612</v>
      </c>
      <c r="L29" s="11">
        <v>0</v>
      </c>
      <c r="M29" s="10">
        <v>10011</v>
      </c>
      <c r="N29" s="12"/>
      <c r="O29" s="12"/>
      <c r="P29" s="12"/>
    </row>
    <row r="30" spans="1:16" s="4" customFormat="1" ht="20.100000000000001" customHeight="1" x14ac:dyDescent="0.35">
      <c r="A30" s="10">
        <v>10011</v>
      </c>
      <c r="B30" s="10">
        <v>2</v>
      </c>
      <c r="C30" s="11">
        <v>0</v>
      </c>
      <c r="D30" s="12" t="s">
        <v>614</v>
      </c>
      <c r="E30" s="11">
        <v>0</v>
      </c>
      <c r="F30" s="46">
        <v>1100443</v>
      </c>
      <c r="G30" s="46" t="s">
        <v>19</v>
      </c>
      <c r="H30" s="46">
        <v>2</v>
      </c>
      <c r="I30" s="11"/>
      <c r="J30" s="11">
        <v>3400020101</v>
      </c>
      <c r="K30" s="46" t="s">
        <v>613</v>
      </c>
      <c r="L30" s="11">
        <v>0</v>
      </c>
      <c r="M30" s="11">
        <v>-1</v>
      </c>
      <c r="N30" s="12"/>
      <c r="O30" s="12"/>
      <c r="P30" s="12"/>
    </row>
    <row r="31" spans="1:16" ht="20.100000000000001" customHeight="1" x14ac:dyDescent="0.35">
      <c r="A31" s="7">
        <v>10010111</v>
      </c>
      <c r="B31" s="7">
        <v>2</v>
      </c>
      <c r="C31" s="7" t="str">
        <f>IF(D31="",C3,10&amp;MID(D31,2,2)&amp;MID(D31,6,2))</f>
        <v>100101</v>
      </c>
      <c r="D31" s="94" t="s">
        <v>617</v>
      </c>
      <c r="E31" s="7" t="str">
        <f>IF(D31="",E3,MID(D31,10,1))</f>
        <v>1</v>
      </c>
      <c r="F31" s="8">
        <f>VLOOKUP(G31,$O$31:$P$105,2,0)</f>
        <v>1200142</v>
      </c>
      <c r="G31" s="39" t="s">
        <v>20</v>
      </c>
      <c r="H31" s="8">
        <f>IF(I31="左",1,2)</f>
        <v>1</v>
      </c>
      <c r="I31" s="39" t="s">
        <v>142</v>
      </c>
      <c r="J31" s="8">
        <f t="shared" ref="J31:J94" si="2">2900000000+A31</f>
        <v>2910010111</v>
      </c>
      <c r="K31" s="43" t="s">
        <v>144</v>
      </c>
      <c r="L31" s="8">
        <f>IF(N31="",0,IF(N31="己方与敌方卡牌落定后",1,2))</f>
        <v>1</v>
      </c>
      <c r="M31" s="7">
        <f>IF(A32=A31+1,IF(N32="",A32,-1),-1)</f>
        <v>10010112</v>
      </c>
      <c r="N31" s="79" t="s">
        <v>49</v>
      </c>
      <c r="O31" s="13" t="s">
        <v>24</v>
      </c>
      <c r="P31" s="13">
        <v>1100012</v>
      </c>
    </row>
    <row r="32" spans="1:16" ht="20.100000000000001" customHeight="1" x14ac:dyDescent="0.35">
      <c r="A32" s="7">
        <f>IF(AND(E32=E31,C32=C31),A31+1,C32*100+E32*10+1)</f>
        <v>10010112</v>
      </c>
      <c r="B32" s="7">
        <v>2</v>
      </c>
      <c r="C32" s="7" t="str">
        <f t="shared" ref="C32:C85" si="3">IF(D32="",C31,10&amp;MID(D32,2,2)&amp;MID(D32,6,2))</f>
        <v>100101</v>
      </c>
      <c r="D32" s="92"/>
      <c r="E32" s="7" t="str">
        <f t="shared" ref="E32:E85" si="4">IF(D32="",E31,MID(D32,10,1))</f>
        <v>1</v>
      </c>
      <c r="F32" s="8">
        <f>VLOOKUP(G32,$O$31:$P$105,2,0)</f>
        <v>1100443</v>
      </c>
      <c r="G32" s="39" t="s">
        <v>139</v>
      </c>
      <c r="H32" s="8">
        <f>IF(I32="左",1,2)</f>
        <v>2</v>
      </c>
      <c r="I32" s="39" t="s">
        <v>143</v>
      </c>
      <c r="J32" s="8">
        <f t="shared" si="2"/>
        <v>2910010112</v>
      </c>
      <c r="K32" s="43" t="s">
        <v>145</v>
      </c>
      <c r="L32" s="8">
        <f t="shared" ref="L32:L97" si="5">IF(N32="",0,IF(N32="己方与敌方卡牌落定后",1,2))</f>
        <v>0</v>
      </c>
      <c r="M32" s="7">
        <f>IF(A33=A32+1,IF(N33="",A33,-1),-1)</f>
        <v>10010113</v>
      </c>
      <c r="N32" s="86"/>
      <c r="O32" s="13" t="s">
        <v>61</v>
      </c>
      <c r="P32" s="13">
        <v>1100022</v>
      </c>
    </row>
    <row r="33" spans="1:16" ht="20.100000000000001" customHeight="1" x14ac:dyDescent="0.35">
      <c r="A33" s="7">
        <f t="shared" ref="A33:A98" si="6">IF(AND(E33=E32,C33=C32),A32+1,C33*100+E33*10+1)</f>
        <v>10010113</v>
      </c>
      <c r="B33" s="7">
        <v>2</v>
      </c>
      <c r="C33" s="7" t="str">
        <f t="shared" si="3"/>
        <v>100101</v>
      </c>
      <c r="D33" s="92"/>
      <c r="E33" s="7" t="str">
        <f t="shared" si="4"/>
        <v>1</v>
      </c>
      <c r="F33" s="8">
        <f>VLOOKUP(G33,$O$31:$P$105,2,0)</f>
        <v>1200142</v>
      </c>
      <c r="G33" s="39" t="s">
        <v>20</v>
      </c>
      <c r="H33" s="8">
        <f t="shared" ref="H33:H86" si="7">IF(I33="左",1,2)</f>
        <v>1</v>
      </c>
      <c r="I33" s="39" t="s">
        <v>142</v>
      </c>
      <c r="J33" s="8">
        <f t="shared" si="2"/>
        <v>2910010113</v>
      </c>
      <c r="K33" s="43" t="s">
        <v>146</v>
      </c>
      <c r="L33" s="8">
        <f t="shared" si="5"/>
        <v>0</v>
      </c>
      <c r="M33" s="14">
        <v>10010114</v>
      </c>
      <c r="N33" s="99"/>
      <c r="O33" s="13" t="s">
        <v>62</v>
      </c>
      <c r="P33" s="13">
        <v>1100032</v>
      </c>
    </row>
    <row r="34" spans="1:16" ht="20.100000000000001" customHeight="1" x14ac:dyDescent="0.35">
      <c r="A34" s="7">
        <f t="shared" si="6"/>
        <v>10010114</v>
      </c>
      <c r="B34" s="7">
        <v>2</v>
      </c>
      <c r="C34" s="7" t="str">
        <f t="shared" si="3"/>
        <v>100101</v>
      </c>
      <c r="D34" s="92"/>
      <c r="E34" s="7" t="str">
        <f t="shared" si="4"/>
        <v>1</v>
      </c>
      <c r="F34" s="8">
        <f>VLOOKUP(G34,$O$31:$P$105,2,0)</f>
        <v>1100453</v>
      </c>
      <c r="G34" s="39" t="s">
        <v>140</v>
      </c>
      <c r="H34" s="8">
        <f t="shared" si="7"/>
        <v>2</v>
      </c>
      <c r="I34" s="39" t="s">
        <v>143</v>
      </c>
      <c r="J34" s="8">
        <f t="shared" si="2"/>
        <v>2910010114</v>
      </c>
      <c r="K34" s="43" t="s">
        <v>147</v>
      </c>
      <c r="L34" s="15">
        <v>0</v>
      </c>
      <c r="M34" s="14">
        <v>10010115</v>
      </c>
      <c r="N34" s="43" t="s">
        <v>150</v>
      </c>
      <c r="O34" s="13" t="s">
        <v>63</v>
      </c>
      <c r="P34" s="13">
        <v>1100042</v>
      </c>
    </row>
    <row r="35" spans="1:16" ht="20.100000000000001" customHeight="1" x14ac:dyDescent="0.35">
      <c r="A35" s="7">
        <f>IF(AND(E35=E34,C35=C34),A34+1,C35*100+E35*10+1)</f>
        <v>10010115</v>
      </c>
      <c r="B35" s="7">
        <v>2</v>
      </c>
      <c r="C35" s="7" t="str">
        <f t="shared" si="3"/>
        <v>100101</v>
      </c>
      <c r="D35" s="92"/>
      <c r="E35" s="7" t="str">
        <f>IF(D35="",E34,MID(D35,10,1))</f>
        <v>1</v>
      </c>
      <c r="F35" s="8">
        <f>VLOOKUP(G35,$O$31:$P$105,2,0)</f>
        <v>1100463</v>
      </c>
      <c r="G35" s="39" t="s">
        <v>141</v>
      </c>
      <c r="H35" s="8">
        <f t="shared" si="7"/>
        <v>1</v>
      </c>
      <c r="I35" s="39" t="s">
        <v>142</v>
      </c>
      <c r="J35" s="8">
        <f t="shared" si="2"/>
        <v>2910010115</v>
      </c>
      <c r="K35" s="43" t="s">
        <v>148</v>
      </c>
      <c r="L35" s="15">
        <v>0</v>
      </c>
      <c r="M35" s="11">
        <v>-1</v>
      </c>
      <c r="N35" s="43" t="s">
        <v>149</v>
      </c>
      <c r="O35" s="13" t="s">
        <v>435</v>
      </c>
      <c r="P35" s="13">
        <v>1100052</v>
      </c>
    </row>
    <row r="36" spans="1:16" s="6" customFormat="1" ht="20.100000000000001" customHeight="1" x14ac:dyDescent="0.35">
      <c r="A36" s="7">
        <f>IF(AND(E36=E35,C36=C35),A35+1,C36*100+E36*10+1)</f>
        <v>10010131</v>
      </c>
      <c r="B36" s="16">
        <v>2</v>
      </c>
      <c r="C36" s="35">
        <v>100101</v>
      </c>
      <c r="D36" s="17"/>
      <c r="E36" s="35">
        <v>3</v>
      </c>
      <c r="F36" s="18">
        <v>1100453</v>
      </c>
      <c r="G36" s="19" t="s">
        <v>597</v>
      </c>
      <c r="H36" s="18">
        <v>1</v>
      </c>
      <c r="I36" s="19" t="s">
        <v>600</v>
      </c>
      <c r="J36" s="18">
        <f t="shared" si="2"/>
        <v>2910010131</v>
      </c>
      <c r="K36" s="20" t="s">
        <v>594</v>
      </c>
      <c r="L36" s="18">
        <v>2</v>
      </c>
      <c r="M36" s="21">
        <v>10010132</v>
      </c>
      <c r="N36" s="58" t="s">
        <v>602</v>
      </c>
      <c r="O36" s="22"/>
      <c r="P36" s="22"/>
    </row>
    <row r="37" spans="1:16" s="6" customFormat="1" ht="20.100000000000001" customHeight="1" x14ac:dyDescent="0.35">
      <c r="A37" s="7">
        <f t="shared" ref="A37:A38" si="8">IF(AND(E37=E36,C37=C36),A36+1,C37*100+E37*10+1)</f>
        <v>10010132</v>
      </c>
      <c r="B37" s="16">
        <v>2</v>
      </c>
      <c r="C37" s="35">
        <v>100101</v>
      </c>
      <c r="D37" s="17"/>
      <c r="E37" s="35">
        <v>3</v>
      </c>
      <c r="F37" s="18">
        <v>1100463</v>
      </c>
      <c r="G37" s="19" t="s">
        <v>598</v>
      </c>
      <c r="H37" s="18">
        <v>2</v>
      </c>
      <c r="I37" s="19" t="s">
        <v>601</v>
      </c>
      <c r="J37" s="18">
        <f t="shared" si="2"/>
        <v>2910010132</v>
      </c>
      <c r="K37" s="20" t="s">
        <v>595</v>
      </c>
      <c r="L37" s="18">
        <v>0</v>
      </c>
      <c r="M37" s="21">
        <v>10010133</v>
      </c>
      <c r="N37" s="59"/>
      <c r="O37" s="22"/>
      <c r="P37" s="22"/>
    </row>
    <row r="38" spans="1:16" s="6" customFormat="1" ht="20.100000000000001" customHeight="1" x14ac:dyDescent="0.35">
      <c r="A38" s="7">
        <f t="shared" si="8"/>
        <v>10010133</v>
      </c>
      <c r="B38" s="16">
        <v>2</v>
      </c>
      <c r="C38" s="35">
        <v>100101</v>
      </c>
      <c r="D38" s="17"/>
      <c r="E38" s="35">
        <v>3</v>
      </c>
      <c r="F38" s="18">
        <v>1100443</v>
      </c>
      <c r="G38" s="19" t="s">
        <v>599</v>
      </c>
      <c r="H38" s="18">
        <v>1</v>
      </c>
      <c r="I38" s="19" t="s">
        <v>600</v>
      </c>
      <c r="J38" s="18">
        <f t="shared" si="2"/>
        <v>2910010133</v>
      </c>
      <c r="K38" s="20" t="s">
        <v>596</v>
      </c>
      <c r="L38" s="18">
        <v>0</v>
      </c>
      <c r="M38" s="21">
        <v>-1</v>
      </c>
      <c r="N38" s="59"/>
      <c r="O38" s="22"/>
      <c r="P38" s="22"/>
    </row>
    <row r="39" spans="1:16" ht="20.100000000000001" customHeight="1" x14ac:dyDescent="0.35">
      <c r="A39" s="7">
        <f>IF(AND(E39=E35,C39=C35),A35+1,C39*100+E39*10+1)</f>
        <v>10010211</v>
      </c>
      <c r="B39" s="7">
        <v>2</v>
      </c>
      <c r="C39" s="7" t="str">
        <f>IF(D39="",#REF!,10&amp;MID(D39,2,2)&amp;MID(D39,6,2))</f>
        <v>100102</v>
      </c>
      <c r="D39" s="94" t="s">
        <v>31</v>
      </c>
      <c r="E39" s="7" t="str">
        <f>IF(D39="",#REF!,MID(D39,10,1))</f>
        <v>1</v>
      </c>
      <c r="F39" s="8">
        <f t="shared" ref="F39:F70" si="9">VLOOKUP(G39,$O$31:$P$105,2,0)</f>
        <v>1200152</v>
      </c>
      <c r="G39" s="39" t="s">
        <v>151</v>
      </c>
      <c r="H39" s="8">
        <f t="shared" si="7"/>
        <v>1</v>
      </c>
      <c r="I39" s="39" t="s">
        <v>142</v>
      </c>
      <c r="J39" s="8">
        <f t="shared" si="2"/>
        <v>2910010211</v>
      </c>
      <c r="K39" s="43" t="s">
        <v>152</v>
      </c>
      <c r="L39" s="8">
        <f t="shared" si="5"/>
        <v>1</v>
      </c>
      <c r="M39" s="7">
        <f t="shared" ref="M39:M102" si="10">IF(A40=A39+1,IF(N40="",A40,-1),-1)</f>
        <v>10010212</v>
      </c>
      <c r="N39" s="89" t="s">
        <v>46</v>
      </c>
      <c r="O39" s="13" t="s">
        <v>64</v>
      </c>
      <c r="P39" s="13">
        <v>1100072</v>
      </c>
    </row>
    <row r="40" spans="1:16" ht="20.100000000000001" customHeight="1" x14ac:dyDescent="0.35">
      <c r="A40" s="7">
        <f t="shared" si="6"/>
        <v>10010212</v>
      </c>
      <c r="B40" s="7">
        <v>2</v>
      </c>
      <c r="C40" s="7" t="str">
        <f t="shared" si="3"/>
        <v>100102</v>
      </c>
      <c r="D40" s="92"/>
      <c r="E40" s="7" t="str">
        <f t="shared" si="4"/>
        <v>1</v>
      </c>
      <c r="F40" s="8">
        <f t="shared" si="9"/>
        <v>1100443</v>
      </c>
      <c r="G40" s="39" t="s">
        <v>139</v>
      </c>
      <c r="H40" s="8">
        <f t="shared" si="7"/>
        <v>2</v>
      </c>
      <c r="I40" s="39" t="s">
        <v>143</v>
      </c>
      <c r="J40" s="8">
        <f t="shared" si="2"/>
        <v>2910010212</v>
      </c>
      <c r="K40" s="43" t="s">
        <v>153</v>
      </c>
      <c r="L40" s="8">
        <f t="shared" si="5"/>
        <v>0</v>
      </c>
      <c r="M40" s="7">
        <f t="shared" si="10"/>
        <v>10010213</v>
      </c>
      <c r="N40" s="90"/>
      <c r="O40" s="13" t="s">
        <v>65</v>
      </c>
      <c r="P40" s="13">
        <v>1100082</v>
      </c>
    </row>
    <row r="41" spans="1:16" ht="20.100000000000001" customHeight="1" x14ac:dyDescent="0.35">
      <c r="A41" s="7">
        <f t="shared" si="6"/>
        <v>10010213</v>
      </c>
      <c r="B41" s="7">
        <v>2</v>
      </c>
      <c r="C41" s="7" t="str">
        <f t="shared" si="3"/>
        <v>100102</v>
      </c>
      <c r="D41" s="92"/>
      <c r="E41" s="7" t="str">
        <f t="shared" si="4"/>
        <v>1</v>
      </c>
      <c r="F41" s="8">
        <f t="shared" si="9"/>
        <v>1200152</v>
      </c>
      <c r="G41" s="39" t="s">
        <v>151</v>
      </c>
      <c r="H41" s="8">
        <f t="shared" si="7"/>
        <v>1</v>
      </c>
      <c r="I41" s="39" t="s">
        <v>142</v>
      </c>
      <c r="J41" s="8">
        <f t="shared" si="2"/>
        <v>2910010213</v>
      </c>
      <c r="K41" s="43" t="s">
        <v>154</v>
      </c>
      <c r="L41" s="8">
        <f t="shared" si="5"/>
        <v>0</v>
      </c>
      <c r="M41" s="7">
        <f t="shared" si="10"/>
        <v>10010214</v>
      </c>
      <c r="N41" s="90"/>
      <c r="O41" s="13" t="s">
        <v>66</v>
      </c>
      <c r="P41" s="13">
        <v>1100092</v>
      </c>
    </row>
    <row r="42" spans="1:16" ht="20.100000000000001" customHeight="1" x14ac:dyDescent="0.35">
      <c r="A42" s="7">
        <f t="shared" si="6"/>
        <v>10010214</v>
      </c>
      <c r="B42" s="7">
        <v>2</v>
      </c>
      <c r="C42" s="7" t="str">
        <f t="shared" si="3"/>
        <v>100102</v>
      </c>
      <c r="D42" s="92"/>
      <c r="E42" s="7" t="str">
        <f t="shared" si="4"/>
        <v>1</v>
      </c>
      <c r="F42" s="8">
        <f t="shared" si="9"/>
        <v>1100443</v>
      </c>
      <c r="G42" s="39" t="s">
        <v>139</v>
      </c>
      <c r="H42" s="8">
        <f t="shared" si="7"/>
        <v>2</v>
      </c>
      <c r="I42" s="39" t="s">
        <v>143</v>
      </c>
      <c r="J42" s="8">
        <f t="shared" si="2"/>
        <v>2910010214</v>
      </c>
      <c r="K42" s="23" t="s">
        <v>590</v>
      </c>
      <c r="L42" s="8">
        <f t="shared" si="5"/>
        <v>0</v>
      </c>
      <c r="M42" s="7">
        <f t="shared" si="10"/>
        <v>10010215</v>
      </c>
      <c r="N42" s="90"/>
      <c r="O42" s="13" t="s">
        <v>67</v>
      </c>
      <c r="P42" s="13">
        <v>1100102</v>
      </c>
    </row>
    <row r="43" spans="1:16" ht="20.100000000000001" customHeight="1" x14ac:dyDescent="0.35">
      <c r="A43" s="7">
        <f t="shared" si="6"/>
        <v>10010215</v>
      </c>
      <c r="B43" s="7">
        <v>2</v>
      </c>
      <c r="C43" s="7" t="str">
        <f t="shared" si="3"/>
        <v>100102</v>
      </c>
      <c r="D43" s="93"/>
      <c r="E43" s="7" t="str">
        <f t="shared" si="4"/>
        <v>1</v>
      </c>
      <c r="F43" s="8">
        <f t="shared" si="9"/>
        <v>1200152</v>
      </c>
      <c r="G43" s="39" t="s">
        <v>151</v>
      </c>
      <c r="H43" s="8">
        <f t="shared" si="7"/>
        <v>1</v>
      </c>
      <c r="I43" s="39" t="s">
        <v>142</v>
      </c>
      <c r="J43" s="8">
        <f t="shared" si="2"/>
        <v>2910010215</v>
      </c>
      <c r="K43" s="23" t="s">
        <v>591</v>
      </c>
      <c r="L43" s="8">
        <f t="shared" si="5"/>
        <v>0</v>
      </c>
      <c r="M43" s="7">
        <f t="shared" si="10"/>
        <v>-1</v>
      </c>
      <c r="N43" s="91"/>
      <c r="O43" s="13" t="s">
        <v>68</v>
      </c>
      <c r="P43" s="13">
        <v>1100112</v>
      </c>
    </row>
    <row r="44" spans="1:16" ht="20.100000000000001" customHeight="1" x14ac:dyDescent="0.35">
      <c r="A44" s="7">
        <f t="shared" si="6"/>
        <v>10010311</v>
      </c>
      <c r="B44" s="7">
        <v>2</v>
      </c>
      <c r="C44" s="7" t="str">
        <f>IF(D44="",#REF!,10&amp;MID(D44,2,2)&amp;MID(D44,6,2))</f>
        <v>100103</v>
      </c>
      <c r="D44" s="94" t="s">
        <v>32</v>
      </c>
      <c r="E44" s="7" t="str">
        <f>IF(D44="",#REF!,MID(D44,10,1))</f>
        <v>1</v>
      </c>
      <c r="F44" s="8">
        <f t="shared" si="9"/>
        <v>1100443</v>
      </c>
      <c r="G44" s="39" t="s">
        <v>139</v>
      </c>
      <c r="H44" s="8">
        <f t="shared" si="7"/>
        <v>2</v>
      </c>
      <c r="I44" s="39" t="s">
        <v>143</v>
      </c>
      <c r="J44" s="8">
        <f t="shared" si="2"/>
        <v>2910010311</v>
      </c>
      <c r="K44" s="43" t="s">
        <v>156</v>
      </c>
      <c r="L44" s="8">
        <f t="shared" si="5"/>
        <v>1</v>
      </c>
      <c r="M44" s="7">
        <f t="shared" si="10"/>
        <v>10010312</v>
      </c>
      <c r="N44" s="92" t="s">
        <v>46</v>
      </c>
      <c r="O44" s="13" t="s">
        <v>69</v>
      </c>
      <c r="P44" s="13">
        <v>1100122</v>
      </c>
    </row>
    <row r="45" spans="1:16" ht="20.100000000000001" customHeight="1" x14ac:dyDescent="0.35">
      <c r="A45" s="7">
        <f t="shared" si="6"/>
        <v>10010312</v>
      </c>
      <c r="B45" s="7">
        <v>2</v>
      </c>
      <c r="C45" s="7" t="str">
        <f t="shared" si="3"/>
        <v>100103</v>
      </c>
      <c r="D45" s="92"/>
      <c r="E45" s="7" t="str">
        <f t="shared" si="4"/>
        <v>1</v>
      </c>
      <c r="F45" s="8">
        <f t="shared" si="9"/>
        <v>1200122</v>
      </c>
      <c r="G45" s="39" t="s">
        <v>155</v>
      </c>
      <c r="H45" s="8">
        <f t="shared" si="7"/>
        <v>1</v>
      </c>
      <c r="I45" s="39" t="s">
        <v>142</v>
      </c>
      <c r="J45" s="8">
        <f t="shared" si="2"/>
        <v>2910010312</v>
      </c>
      <c r="K45" s="43" t="s">
        <v>157</v>
      </c>
      <c r="L45" s="8">
        <f t="shared" si="5"/>
        <v>0</v>
      </c>
      <c r="M45" s="7">
        <f t="shared" si="10"/>
        <v>10010313</v>
      </c>
      <c r="N45" s="92"/>
      <c r="O45" s="13" t="s">
        <v>70</v>
      </c>
      <c r="P45" s="13">
        <v>1100132</v>
      </c>
    </row>
    <row r="46" spans="1:16" ht="20.100000000000001" customHeight="1" x14ac:dyDescent="0.35">
      <c r="A46" s="7">
        <f t="shared" si="6"/>
        <v>10010313</v>
      </c>
      <c r="B46" s="7">
        <v>2</v>
      </c>
      <c r="C46" s="7" t="str">
        <f t="shared" si="3"/>
        <v>100103</v>
      </c>
      <c r="D46" s="92"/>
      <c r="E46" s="7" t="str">
        <f t="shared" si="4"/>
        <v>1</v>
      </c>
      <c r="F46" s="8">
        <f t="shared" si="9"/>
        <v>1100443</v>
      </c>
      <c r="G46" s="39" t="s">
        <v>139</v>
      </c>
      <c r="H46" s="8">
        <f t="shared" si="7"/>
        <v>2</v>
      </c>
      <c r="I46" s="39" t="s">
        <v>143</v>
      </c>
      <c r="J46" s="8">
        <f t="shared" si="2"/>
        <v>2910010313</v>
      </c>
      <c r="K46" s="43" t="s">
        <v>158</v>
      </c>
      <c r="L46" s="8">
        <f t="shared" si="5"/>
        <v>0</v>
      </c>
      <c r="M46" s="7">
        <f t="shared" si="10"/>
        <v>10010314</v>
      </c>
      <c r="N46" s="92"/>
      <c r="O46" s="13" t="s">
        <v>71</v>
      </c>
      <c r="P46" s="13">
        <v>1100142</v>
      </c>
    </row>
    <row r="47" spans="1:16" ht="20.100000000000001" customHeight="1" x14ac:dyDescent="0.35">
      <c r="A47" s="7">
        <f t="shared" si="6"/>
        <v>10010314</v>
      </c>
      <c r="B47" s="7">
        <v>2</v>
      </c>
      <c r="C47" s="7" t="str">
        <f t="shared" si="3"/>
        <v>100103</v>
      </c>
      <c r="D47" s="93"/>
      <c r="E47" s="7" t="str">
        <f t="shared" si="4"/>
        <v>1</v>
      </c>
      <c r="F47" s="8">
        <f t="shared" si="9"/>
        <v>1200122</v>
      </c>
      <c r="G47" s="39" t="s">
        <v>155</v>
      </c>
      <c r="H47" s="8">
        <f t="shared" si="7"/>
        <v>1</v>
      </c>
      <c r="I47" s="39" t="s">
        <v>142</v>
      </c>
      <c r="J47" s="8">
        <f t="shared" si="2"/>
        <v>2910010314</v>
      </c>
      <c r="K47" s="43" t="s">
        <v>159</v>
      </c>
      <c r="L47" s="8">
        <f t="shared" si="5"/>
        <v>0</v>
      </c>
      <c r="M47" s="7">
        <f t="shared" si="10"/>
        <v>-1</v>
      </c>
      <c r="N47" s="93"/>
      <c r="O47" s="13" t="s">
        <v>72</v>
      </c>
      <c r="P47" s="13">
        <v>1100152</v>
      </c>
    </row>
    <row r="48" spans="1:16" ht="20.100000000000001" customHeight="1" x14ac:dyDescent="0.35">
      <c r="A48" s="7">
        <f t="shared" si="6"/>
        <v>10010331</v>
      </c>
      <c r="B48" s="7">
        <v>2</v>
      </c>
      <c r="C48" s="7" t="str">
        <f>IF(D48="",#REF!,10&amp;MID(D48,2,2)&amp;MID(D48,6,2))</f>
        <v>100103</v>
      </c>
      <c r="D48" s="94" t="s">
        <v>33</v>
      </c>
      <c r="E48" s="7" t="str">
        <f>IF(D48="",#REF!,MID(D48,10,1))</f>
        <v>3</v>
      </c>
      <c r="F48" s="8">
        <f t="shared" si="9"/>
        <v>1200122</v>
      </c>
      <c r="G48" s="39" t="s">
        <v>155</v>
      </c>
      <c r="H48" s="8">
        <f t="shared" si="7"/>
        <v>1</v>
      </c>
      <c r="I48" s="39" t="s">
        <v>142</v>
      </c>
      <c r="J48" s="8">
        <f t="shared" si="2"/>
        <v>2910010331</v>
      </c>
      <c r="K48" s="43" t="s">
        <v>160</v>
      </c>
      <c r="L48" s="8">
        <f t="shared" si="5"/>
        <v>2</v>
      </c>
      <c r="M48" s="7">
        <f t="shared" si="10"/>
        <v>10010332</v>
      </c>
      <c r="N48" s="94" t="s">
        <v>47</v>
      </c>
      <c r="O48" s="13" t="s">
        <v>73</v>
      </c>
      <c r="P48" s="13">
        <v>1100162</v>
      </c>
    </row>
    <row r="49" spans="1:16" s="2" customFormat="1" ht="20.100000000000001" customHeight="1" x14ac:dyDescent="0.35">
      <c r="A49" s="7">
        <f t="shared" si="6"/>
        <v>10010332</v>
      </c>
      <c r="B49" s="7">
        <v>2</v>
      </c>
      <c r="C49" s="7" t="str">
        <f t="shared" si="3"/>
        <v>100103</v>
      </c>
      <c r="D49" s="93"/>
      <c r="E49" s="7" t="str">
        <f t="shared" si="4"/>
        <v>3</v>
      </c>
      <c r="F49" s="8">
        <f t="shared" si="9"/>
        <v>1100443</v>
      </c>
      <c r="G49" s="37" t="s">
        <v>139</v>
      </c>
      <c r="H49" s="8">
        <f t="shared" si="7"/>
        <v>2</v>
      </c>
      <c r="I49" s="37" t="s">
        <v>143</v>
      </c>
      <c r="J49" s="8">
        <f t="shared" si="2"/>
        <v>2910010332</v>
      </c>
      <c r="K49" s="41" t="s">
        <v>161</v>
      </c>
      <c r="L49" s="8">
        <f t="shared" si="5"/>
        <v>0</v>
      </c>
      <c r="M49" s="7">
        <f t="shared" si="10"/>
        <v>-1</v>
      </c>
      <c r="N49" s="93"/>
      <c r="O49" s="13" t="s">
        <v>74</v>
      </c>
      <c r="P49" s="13">
        <v>1100172</v>
      </c>
    </row>
    <row r="50" spans="1:16" s="2" customFormat="1" ht="20.100000000000001" customHeight="1" x14ac:dyDescent="0.35">
      <c r="A50" s="7">
        <f>IF(AND(E50=E49,C50=C49),A49+1,C50*100+E50*10+1)</f>
        <v>10020111</v>
      </c>
      <c r="B50" s="7">
        <v>2</v>
      </c>
      <c r="C50" s="7" t="str">
        <f t="shared" si="3"/>
        <v>100201</v>
      </c>
      <c r="D50" s="94" t="s">
        <v>34</v>
      </c>
      <c r="E50" s="7" t="str">
        <f t="shared" si="4"/>
        <v>1</v>
      </c>
      <c r="F50" s="8">
        <f t="shared" si="9"/>
        <v>1200112</v>
      </c>
      <c r="G50" s="39" t="s">
        <v>162</v>
      </c>
      <c r="H50" s="8">
        <f t="shared" si="7"/>
        <v>1</v>
      </c>
      <c r="I50" s="39" t="s">
        <v>142</v>
      </c>
      <c r="J50" s="8">
        <f t="shared" si="2"/>
        <v>2910020111</v>
      </c>
      <c r="K50" s="43" t="s">
        <v>163</v>
      </c>
      <c r="L50" s="8">
        <f t="shared" si="5"/>
        <v>1</v>
      </c>
      <c r="M50" s="7">
        <f t="shared" si="10"/>
        <v>10020112</v>
      </c>
      <c r="N50" s="94" t="s">
        <v>46</v>
      </c>
      <c r="O50" s="13" t="s">
        <v>75</v>
      </c>
      <c r="P50" s="13">
        <v>1100182</v>
      </c>
    </row>
    <row r="51" spans="1:16" s="2" customFormat="1" ht="20.100000000000001" customHeight="1" x14ac:dyDescent="0.35">
      <c r="A51" s="7">
        <f t="shared" si="6"/>
        <v>10020112</v>
      </c>
      <c r="B51" s="7">
        <v>2</v>
      </c>
      <c r="C51" s="7" t="str">
        <f t="shared" si="3"/>
        <v>100201</v>
      </c>
      <c r="D51" s="93"/>
      <c r="E51" s="7" t="str">
        <f t="shared" si="4"/>
        <v>1</v>
      </c>
      <c r="F51" s="8">
        <f t="shared" si="9"/>
        <v>1100443</v>
      </c>
      <c r="G51" s="39" t="s">
        <v>139</v>
      </c>
      <c r="H51" s="8">
        <f t="shared" si="7"/>
        <v>2</v>
      </c>
      <c r="I51" s="39" t="s">
        <v>143</v>
      </c>
      <c r="J51" s="8">
        <f t="shared" si="2"/>
        <v>2910020112</v>
      </c>
      <c r="K51" s="43" t="s">
        <v>164</v>
      </c>
      <c r="L51" s="8">
        <f t="shared" si="5"/>
        <v>0</v>
      </c>
      <c r="M51" s="7">
        <f t="shared" si="10"/>
        <v>-1</v>
      </c>
      <c r="N51" s="93"/>
      <c r="O51" s="13" t="s">
        <v>76</v>
      </c>
      <c r="P51" s="13">
        <v>1100192</v>
      </c>
    </row>
    <row r="52" spans="1:16" s="2" customFormat="1" ht="20.100000000000001" customHeight="1" x14ac:dyDescent="0.35">
      <c r="A52" s="7">
        <f t="shared" si="6"/>
        <v>10020131</v>
      </c>
      <c r="B52" s="7">
        <v>2</v>
      </c>
      <c r="C52" s="7" t="str">
        <f>IF(D52="",#REF!,10&amp;MID(D52,2,2)&amp;MID(D52,6,2))</f>
        <v>100201</v>
      </c>
      <c r="D52" s="94" t="s">
        <v>52</v>
      </c>
      <c r="E52" s="7" t="str">
        <f>IF(D52="",#REF!,MID(D52,10,1))</f>
        <v>3</v>
      </c>
      <c r="F52" s="8">
        <f t="shared" si="9"/>
        <v>1100202</v>
      </c>
      <c r="G52" s="24" t="s">
        <v>30</v>
      </c>
      <c r="H52" s="8">
        <f t="shared" si="7"/>
        <v>1</v>
      </c>
      <c r="I52" s="39" t="s">
        <v>142</v>
      </c>
      <c r="J52" s="8">
        <f t="shared" si="2"/>
        <v>2910020131</v>
      </c>
      <c r="K52" s="43" t="s">
        <v>165</v>
      </c>
      <c r="L52" s="8">
        <f t="shared" si="5"/>
        <v>1</v>
      </c>
      <c r="M52" s="7">
        <f t="shared" si="10"/>
        <v>10020132</v>
      </c>
      <c r="N52" s="100" t="s">
        <v>46</v>
      </c>
      <c r="O52" s="13" t="s">
        <v>57</v>
      </c>
      <c r="P52" s="13">
        <v>1100202</v>
      </c>
    </row>
    <row r="53" spans="1:16" s="2" customFormat="1" ht="20.100000000000001" customHeight="1" x14ac:dyDescent="0.35">
      <c r="A53" s="7">
        <f t="shared" si="6"/>
        <v>10020132</v>
      </c>
      <c r="B53" s="7">
        <v>2</v>
      </c>
      <c r="C53" s="7" t="str">
        <f t="shared" si="3"/>
        <v>100201</v>
      </c>
      <c r="D53" s="92"/>
      <c r="E53" s="7" t="str">
        <f t="shared" si="4"/>
        <v>3</v>
      </c>
      <c r="F53" s="8">
        <f t="shared" si="9"/>
        <v>1100443</v>
      </c>
      <c r="G53" s="24" t="s">
        <v>29</v>
      </c>
      <c r="H53" s="8">
        <f t="shared" si="7"/>
        <v>2</v>
      </c>
      <c r="I53" s="39" t="s">
        <v>143</v>
      </c>
      <c r="J53" s="8">
        <f t="shared" si="2"/>
        <v>2910020132</v>
      </c>
      <c r="K53" s="43" t="s">
        <v>166</v>
      </c>
      <c r="L53" s="8">
        <f t="shared" si="5"/>
        <v>0</v>
      </c>
      <c r="M53" s="7">
        <f t="shared" si="10"/>
        <v>10020133</v>
      </c>
      <c r="N53" s="100"/>
      <c r="O53" s="13" t="s">
        <v>77</v>
      </c>
      <c r="P53" s="13">
        <v>1100212</v>
      </c>
    </row>
    <row r="54" spans="1:16" s="2" customFormat="1" ht="20.100000000000001" customHeight="1" x14ac:dyDescent="0.35">
      <c r="A54" s="7">
        <f t="shared" si="6"/>
        <v>10020133</v>
      </c>
      <c r="B54" s="7">
        <v>2</v>
      </c>
      <c r="C54" s="7" t="str">
        <f t="shared" si="3"/>
        <v>100201</v>
      </c>
      <c r="D54" s="92"/>
      <c r="E54" s="7" t="str">
        <f t="shared" si="4"/>
        <v>3</v>
      </c>
      <c r="F54" s="8">
        <f t="shared" si="9"/>
        <v>1100202</v>
      </c>
      <c r="G54" s="24" t="s">
        <v>30</v>
      </c>
      <c r="H54" s="8">
        <f t="shared" si="7"/>
        <v>1</v>
      </c>
      <c r="I54" s="39" t="s">
        <v>142</v>
      </c>
      <c r="J54" s="8">
        <f t="shared" si="2"/>
        <v>2910020133</v>
      </c>
      <c r="K54" s="43" t="s">
        <v>167</v>
      </c>
      <c r="L54" s="8">
        <f t="shared" si="5"/>
        <v>0</v>
      </c>
      <c r="M54" s="7">
        <f t="shared" si="10"/>
        <v>10020134</v>
      </c>
      <c r="N54" s="100"/>
      <c r="O54" s="13" t="s">
        <v>78</v>
      </c>
      <c r="P54" s="13">
        <v>1100222</v>
      </c>
    </row>
    <row r="55" spans="1:16" s="2" customFormat="1" ht="20.100000000000001" customHeight="1" x14ac:dyDescent="0.35">
      <c r="A55" s="7">
        <f t="shared" si="6"/>
        <v>10020134</v>
      </c>
      <c r="B55" s="7">
        <v>2</v>
      </c>
      <c r="C55" s="7" t="str">
        <f t="shared" si="3"/>
        <v>100201</v>
      </c>
      <c r="D55" s="92"/>
      <c r="E55" s="7" t="str">
        <f t="shared" si="4"/>
        <v>3</v>
      </c>
      <c r="F55" s="8">
        <f t="shared" si="9"/>
        <v>1100202</v>
      </c>
      <c r="G55" s="24" t="s">
        <v>30</v>
      </c>
      <c r="H55" s="8">
        <f t="shared" si="7"/>
        <v>2</v>
      </c>
      <c r="I55" s="39" t="s">
        <v>143</v>
      </c>
      <c r="J55" s="8">
        <f t="shared" si="2"/>
        <v>2910020134</v>
      </c>
      <c r="K55" s="43" t="s">
        <v>168</v>
      </c>
      <c r="L55" s="8">
        <f t="shared" si="5"/>
        <v>0</v>
      </c>
      <c r="M55" s="7">
        <f t="shared" si="10"/>
        <v>10020135</v>
      </c>
      <c r="N55" s="100"/>
      <c r="O55" s="13" t="s">
        <v>26</v>
      </c>
      <c r="P55" s="13">
        <v>1100232</v>
      </c>
    </row>
    <row r="56" spans="1:16" s="2" customFormat="1" ht="20.100000000000001" customHeight="1" x14ac:dyDescent="0.35">
      <c r="A56" s="7">
        <f t="shared" si="6"/>
        <v>10020135</v>
      </c>
      <c r="B56" s="7">
        <v>2</v>
      </c>
      <c r="C56" s="7" t="str">
        <f t="shared" si="3"/>
        <v>100201</v>
      </c>
      <c r="D56" s="93"/>
      <c r="E56" s="7" t="str">
        <f t="shared" si="4"/>
        <v>3</v>
      </c>
      <c r="F56" s="8">
        <f t="shared" si="9"/>
        <v>1100443</v>
      </c>
      <c r="G56" s="24" t="s">
        <v>29</v>
      </c>
      <c r="H56" s="8">
        <f t="shared" si="7"/>
        <v>1</v>
      </c>
      <c r="I56" s="39" t="s">
        <v>142</v>
      </c>
      <c r="J56" s="8">
        <f t="shared" si="2"/>
        <v>2910020135</v>
      </c>
      <c r="K56" s="43" t="s">
        <v>169</v>
      </c>
      <c r="L56" s="8">
        <f t="shared" si="5"/>
        <v>0</v>
      </c>
      <c r="M56" s="7">
        <f t="shared" si="10"/>
        <v>-1</v>
      </c>
      <c r="N56" s="100"/>
      <c r="O56" s="13" t="s">
        <v>79</v>
      </c>
      <c r="P56" s="13">
        <v>1100242</v>
      </c>
    </row>
    <row r="57" spans="1:16" s="2" customFormat="1" ht="20.100000000000001" customHeight="1" x14ac:dyDescent="0.35">
      <c r="A57" s="7">
        <f t="shared" si="6"/>
        <v>10020136</v>
      </c>
      <c r="B57" s="7">
        <v>2</v>
      </c>
      <c r="C57" s="7" t="str">
        <f t="shared" si="3"/>
        <v>100201</v>
      </c>
      <c r="D57" s="94" t="s">
        <v>35</v>
      </c>
      <c r="E57" s="7" t="str">
        <f t="shared" si="4"/>
        <v>3</v>
      </c>
      <c r="F57" s="8">
        <f t="shared" si="9"/>
        <v>1100202</v>
      </c>
      <c r="G57" s="24" t="s">
        <v>30</v>
      </c>
      <c r="H57" s="8">
        <f t="shared" si="7"/>
        <v>1</v>
      </c>
      <c r="I57" s="39" t="s">
        <v>170</v>
      </c>
      <c r="J57" s="8">
        <f t="shared" si="2"/>
        <v>2910020136</v>
      </c>
      <c r="K57" s="43" t="s">
        <v>172</v>
      </c>
      <c r="L57" s="8">
        <f t="shared" si="5"/>
        <v>2</v>
      </c>
      <c r="M57" s="7">
        <f t="shared" si="10"/>
        <v>10020137</v>
      </c>
      <c r="N57" s="94" t="s">
        <v>47</v>
      </c>
      <c r="O57" s="13" t="s">
        <v>80</v>
      </c>
      <c r="P57" s="13">
        <v>1100252</v>
      </c>
    </row>
    <row r="58" spans="1:16" s="2" customFormat="1" ht="20.100000000000001" customHeight="1" x14ac:dyDescent="0.35">
      <c r="A58" s="7">
        <f t="shared" si="6"/>
        <v>10020137</v>
      </c>
      <c r="B58" s="7">
        <v>2</v>
      </c>
      <c r="C58" s="7" t="str">
        <f t="shared" si="3"/>
        <v>100201</v>
      </c>
      <c r="D58" s="92"/>
      <c r="E58" s="7" t="str">
        <f t="shared" si="4"/>
        <v>3</v>
      </c>
      <c r="F58" s="8">
        <f t="shared" si="9"/>
        <v>1100443</v>
      </c>
      <c r="G58" s="24" t="s">
        <v>29</v>
      </c>
      <c r="H58" s="8">
        <f t="shared" si="7"/>
        <v>2</v>
      </c>
      <c r="I58" s="39" t="s">
        <v>171</v>
      </c>
      <c r="J58" s="8">
        <f t="shared" si="2"/>
        <v>2910020137</v>
      </c>
      <c r="K58" s="43" t="s">
        <v>173</v>
      </c>
      <c r="L58" s="8">
        <f t="shared" si="5"/>
        <v>0</v>
      </c>
      <c r="M58" s="7">
        <f t="shared" si="10"/>
        <v>10020138</v>
      </c>
      <c r="N58" s="92"/>
      <c r="O58" s="13" t="s">
        <v>81</v>
      </c>
      <c r="P58" s="13">
        <v>1100262</v>
      </c>
    </row>
    <row r="59" spans="1:16" s="2" customFormat="1" ht="20.100000000000001" customHeight="1" x14ac:dyDescent="0.35">
      <c r="A59" s="7">
        <f t="shared" si="6"/>
        <v>10020138</v>
      </c>
      <c r="B59" s="7">
        <v>2</v>
      </c>
      <c r="C59" s="7" t="str">
        <f t="shared" si="3"/>
        <v>100201</v>
      </c>
      <c r="D59" s="93"/>
      <c r="E59" s="7" t="str">
        <f t="shared" si="4"/>
        <v>3</v>
      </c>
      <c r="F59" s="8">
        <f t="shared" si="9"/>
        <v>1100202</v>
      </c>
      <c r="G59" s="24" t="s">
        <v>58</v>
      </c>
      <c r="H59" s="8">
        <f t="shared" si="7"/>
        <v>1</v>
      </c>
      <c r="I59" s="39" t="s">
        <v>170</v>
      </c>
      <c r="J59" s="8">
        <f t="shared" si="2"/>
        <v>2910020138</v>
      </c>
      <c r="K59" s="43" t="s">
        <v>174</v>
      </c>
      <c r="L59" s="8">
        <f t="shared" si="5"/>
        <v>0</v>
      </c>
      <c r="M59" s="7">
        <f t="shared" si="10"/>
        <v>-1</v>
      </c>
      <c r="N59" s="93"/>
      <c r="O59" s="13" t="s">
        <v>82</v>
      </c>
      <c r="P59" s="13">
        <v>1100272</v>
      </c>
    </row>
    <row r="60" spans="1:16" s="2" customFormat="1" ht="20.100000000000001" customHeight="1" x14ac:dyDescent="0.35">
      <c r="A60" s="7">
        <f t="shared" si="6"/>
        <v>10020211</v>
      </c>
      <c r="B60" s="7">
        <v>2</v>
      </c>
      <c r="C60" s="7" t="str">
        <f t="shared" si="3"/>
        <v>100202</v>
      </c>
      <c r="D60" s="94" t="s">
        <v>36</v>
      </c>
      <c r="E60" s="7" t="str">
        <f t="shared" si="4"/>
        <v>1</v>
      </c>
      <c r="F60" s="8">
        <f t="shared" si="9"/>
        <v>1200112</v>
      </c>
      <c r="G60" s="39" t="s">
        <v>162</v>
      </c>
      <c r="H60" s="8">
        <f t="shared" si="7"/>
        <v>1</v>
      </c>
      <c r="I60" s="39" t="s">
        <v>142</v>
      </c>
      <c r="J60" s="8">
        <f t="shared" si="2"/>
        <v>2910020211</v>
      </c>
      <c r="K60" s="43" t="s">
        <v>175</v>
      </c>
      <c r="L60" s="8">
        <f t="shared" si="5"/>
        <v>1</v>
      </c>
      <c r="M60" s="7">
        <f t="shared" si="10"/>
        <v>10020212</v>
      </c>
      <c r="N60" s="94" t="s">
        <v>46</v>
      </c>
      <c r="O60" s="13" t="s">
        <v>83</v>
      </c>
      <c r="P60" s="13">
        <v>1100282</v>
      </c>
    </row>
    <row r="61" spans="1:16" s="2" customFormat="1" ht="20.100000000000001" customHeight="1" x14ac:dyDescent="0.35">
      <c r="A61" s="7">
        <f t="shared" si="6"/>
        <v>10020212</v>
      </c>
      <c r="B61" s="7">
        <v>2</v>
      </c>
      <c r="C61" s="7" t="str">
        <f t="shared" si="3"/>
        <v>100202</v>
      </c>
      <c r="D61" s="92"/>
      <c r="E61" s="7" t="str">
        <f t="shared" si="4"/>
        <v>1</v>
      </c>
      <c r="F61" s="8">
        <f t="shared" si="9"/>
        <v>1100443</v>
      </c>
      <c r="G61" s="39" t="s">
        <v>139</v>
      </c>
      <c r="H61" s="8">
        <f t="shared" si="7"/>
        <v>2</v>
      </c>
      <c r="I61" s="39" t="s">
        <v>143</v>
      </c>
      <c r="J61" s="8">
        <f t="shared" si="2"/>
        <v>2910020212</v>
      </c>
      <c r="K61" s="43" t="s">
        <v>176</v>
      </c>
      <c r="L61" s="8">
        <f t="shared" ref="L61:L62" si="11">IF(N61="",0,IF(N61="己方与敌方卡牌落定后",1,2))</f>
        <v>0</v>
      </c>
      <c r="M61" s="7">
        <f t="shared" si="10"/>
        <v>10020213</v>
      </c>
      <c r="N61" s="92"/>
      <c r="O61" s="13" t="s">
        <v>84</v>
      </c>
      <c r="P61" s="13">
        <v>1100292</v>
      </c>
    </row>
    <row r="62" spans="1:16" s="5" customFormat="1" ht="20.100000000000001" customHeight="1" x14ac:dyDescent="0.35">
      <c r="A62" s="14">
        <f t="shared" si="6"/>
        <v>10020213</v>
      </c>
      <c r="B62" s="14">
        <v>2</v>
      </c>
      <c r="C62" s="14" t="str">
        <f t="shared" si="3"/>
        <v>100202</v>
      </c>
      <c r="D62" s="93"/>
      <c r="E62" s="14" t="str">
        <f t="shared" si="4"/>
        <v>1</v>
      </c>
      <c r="F62" s="15">
        <f t="shared" si="9"/>
        <v>1200112</v>
      </c>
      <c r="G62" s="25" t="s">
        <v>162</v>
      </c>
      <c r="H62" s="15">
        <f t="shared" si="7"/>
        <v>1</v>
      </c>
      <c r="I62" s="25" t="s">
        <v>142</v>
      </c>
      <c r="J62" s="15">
        <f t="shared" si="2"/>
        <v>2910020213</v>
      </c>
      <c r="K62" s="45" t="s">
        <v>177</v>
      </c>
      <c r="L62" s="15">
        <f t="shared" si="11"/>
        <v>0</v>
      </c>
      <c r="M62" s="14">
        <f t="shared" si="10"/>
        <v>-1</v>
      </c>
      <c r="N62" s="93"/>
      <c r="O62" s="26"/>
      <c r="P62" s="26"/>
    </row>
    <row r="63" spans="1:16" s="2" customFormat="1" ht="20.100000000000001" customHeight="1" x14ac:dyDescent="0.35">
      <c r="A63" s="7">
        <f>IF(AND(E63=E61,C63=C61),A61+1,C63*100+E63*10+1)</f>
        <v>10020311</v>
      </c>
      <c r="B63" s="7">
        <v>2</v>
      </c>
      <c r="C63" s="7" t="str">
        <f>IF(D63="",#REF!,10&amp;MID(D63,2,2)&amp;MID(D63,6,2))</f>
        <v>100203</v>
      </c>
      <c r="D63" s="94" t="s">
        <v>37</v>
      </c>
      <c r="E63" s="7" t="str">
        <f>IF(D63="",#REF!,MID(D63,10,1))</f>
        <v>1</v>
      </c>
      <c r="F63" s="8">
        <f t="shared" si="9"/>
        <v>1100443</v>
      </c>
      <c r="G63" s="39" t="s">
        <v>139</v>
      </c>
      <c r="H63" s="8">
        <f t="shared" si="7"/>
        <v>2</v>
      </c>
      <c r="I63" s="39" t="s">
        <v>179</v>
      </c>
      <c r="J63" s="8">
        <f t="shared" si="2"/>
        <v>2910020311</v>
      </c>
      <c r="K63" s="43" t="s">
        <v>181</v>
      </c>
      <c r="L63" s="8">
        <f t="shared" si="5"/>
        <v>1</v>
      </c>
      <c r="M63" s="7">
        <f t="shared" si="10"/>
        <v>10020312</v>
      </c>
      <c r="N63" s="94" t="s">
        <v>46</v>
      </c>
      <c r="O63" s="13" t="s">
        <v>85</v>
      </c>
      <c r="P63" s="13">
        <v>1100302</v>
      </c>
    </row>
    <row r="64" spans="1:16" s="2" customFormat="1" ht="20.100000000000001" customHeight="1" x14ac:dyDescent="0.35">
      <c r="A64" s="7">
        <f t="shared" si="6"/>
        <v>10020312</v>
      </c>
      <c r="B64" s="7">
        <v>2</v>
      </c>
      <c r="C64" s="7" t="str">
        <f t="shared" si="3"/>
        <v>100203</v>
      </c>
      <c r="D64" s="92"/>
      <c r="E64" s="7" t="str">
        <f t="shared" si="4"/>
        <v>1</v>
      </c>
      <c r="F64" s="8">
        <f t="shared" si="9"/>
        <v>1200132</v>
      </c>
      <c r="G64" s="39" t="s">
        <v>178</v>
      </c>
      <c r="H64" s="8">
        <f t="shared" si="7"/>
        <v>1</v>
      </c>
      <c r="I64" s="39" t="s">
        <v>180</v>
      </c>
      <c r="J64" s="8">
        <f t="shared" si="2"/>
        <v>2910020312</v>
      </c>
      <c r="K64" s="43" t="s">
        <v>182</v>
      </c>
      <c r="L64" s="8">
        <f t="shared" si="5"/>
        <v>0</v>
      </c>
      <c r="M64" s="7">
        <f t="shared" si="10"/>
        <v>10020313</v>
      </c>
      <c r="N64" s="92"/>
      <c r="O64" s="13" t="s">
        <v>86</v>
      </c>
      <c r="P64" s="13">
        <v>1100312</v>
      </c>
    </row>
    <row r="65" spans="1:16" s="2" customFormat="1" ht="20.100000000000001" customHeight="1" x14ac:dyDescent="0.35">
      <c r="A65" s="7">
        <f t="shared" si="6"/>
        <v>10020313</v>
      </c>
      <c r="B65" s="7">
        <v>2</v>
      </c>
      <c r="C65" s="7" t="str">
        <f t="shared" si="3"/>
        <v>100203</v>
      </c>
      <c r="D65" s="93"/>
      <c r="E65" s="7" t="str">
        <f t="shared" si="4"/>
        <v>1</v>
      </c>
      <c r="F65" s="8">
        <f t="shared" si="9"/>
        <v>1100443</v>
      </c>
      <c r="G65" s="39" t="s">
        <v>139</v>
      </c>
      <c r="H65" s="8">
        <f t="shared" si="7"/>
        <v>2</v>
      </c>
      <c r="I65" s="39" t="s">
        <v>179</v>
      </c>
      <c r="J65" s="8">
        <f t="shared" si="2"/>
        <v>2910020313</v>
      </c>
      <c r="K65" s="43" t="s">
        <v>183</v>
      </c>
      <c r="L65" s="8">
        <f t="shared" si="5"/>
        <v>0</v>
      </c>
      <c r="M65" s="7">
        <f t="shared" si="10"/>
        <v>-1</v>
      </c>
      <c r="N65" s="93"/>
      <c r="O65" s="13" t="s">
        <v>87</v>
      </c>
      <c r="P65" s="13">
        <v>1100322</v>
      </c>
    </row>
    <row r="66" spans="1:16" s="2" customFormat="1" ht="20.100000000000001" customHeight="1" x14ac:dyDescent="0.35">
      <c r="A66" s="7">
        <f t="shared" si="6"/>
        <v>10020331</v>
      </c>
      <c r="B66" s="7">
        <v>2</v>
      </c>
      <c r="C66" s="7" t="str">
        <f>IF(D66="",#REF!,10&amp;MID(D66,2,2)&amp;MID(D66,6,2))</f>
        <v>100203</v>
      </c>
      <c r="D66" s="94" t="s">
        <v>53</v>
      </c>
      <c r="E66" s="7" t="str">
        <f>IF(D66="",#REF!,MID(D66,10,1))</f>
        <v>3</v>
      </c>
      <c r="F66" s="8">
        <f t="shared" si="9"/>
        <v>1100443</v>
      </c>
      <c r="G66" s="39" t="s">
        <v>139</v>
      </c>
      <c r="H66" s="8">
        <f t="shared" si="7"/>
        <v>2</v>
      </c>
      <c r="I66" s="39" t="s">
        <v>143</v>
      </c>
      <c r="J66" s="8">
        <f t="shared" si="2"/>
        <v>2910020331</v>
      </c>
      <c r="K66" s="43" t="s">
        <v>185</v>
      </c>
      <c r="L66" s="8">
        <f t="shared" si="5"/>
        <v>1</v>
      </c>
      <c r="M66" s="7">
        <f t="shared" si="10"/>
        <v>10020332</v>
      </c>
      <c r="N66" s="94" t="s">
        <v>46</v>
      </c>
      <c r="O66" s="13" t="s">
        <v>88</v>
      </c>
      <c r="P66" s="13">
        <v>1100332</v>
      </c>
    </row>
    <row r="67" spans="1:16" s="2" customFormat="1" ht="20.100000000000001" customHeight="1" x14ac:dyDescent="0.35">
      <c r="A67" s="7">
        <f t="shared" si="6"/>
        <v>10020332</v>
      </c>
      <c r="B67" s="7">
        <v>2</v>
      </c>
      <c r="C67" s="7" t="str">
        <f t="shared" si="3"/>
        <v>100203</v>
      </c>
      <c r="D67" s="92"/>
      <c r="E67" s="7" t="str">
        <f t="shared" si="4"/>
        <v>3</v>
      </c>
      <c r="F67" s="8">
        <f t="shared" si="9"/>
        <v>1300592</v>
      </c>
      <c r="G67" s="39" t="s">
        <v>184</v>
      </c>
      <c r="H67" s="8">
        <f t="shared" si="7"/>
        <v>1</v>
      </c>
      <c r="I67" s="39" t="s">
        <v>142</v>
      </c>
      <c r="J67" s="8">
        <f t="shared" si="2"/>
        <v>2910020332</v>
      </c>
      <c r="K67" s="43" t="s">
        <v>186</v>
      </c>
      <c r="L67" s="8">
        <f t="shared" si="5"/>
        <v>0</v>
      </c>
      <c r="M67" s="7">
        <f t="shared" si="10"/>
        <v>10020333</v>
      </c>
      <c r="N67" s="92"/>
      <c r="O67" s="13" t="s">
        <v>89</v>
      </c>
      <c r="P67" s="13">
        <v>1100342</v>
      </c>
    </row>
    <row r="68" spans="1:16" s="2" customFormat="1" ht="20.100000000000001" customHeight="1" x14ac:dyDescent="0.35">
      <c r="A68" s="7">
        <f t="shared" si="6"/>
        <v>10020333</v>
      </c>
      <c r="B68" s="7">
        <v>2</v>
      </c>
      <c r="C68" s="7" t="str">
        <f t="shared" si="3"/>
        <v>100203</v>
      </c>
      <c r="D68" s="92"/>
      <c r="E68" s="7" t="str">
        <f t="shared" si="4"/>
        <v>3</v>
      </c>
      <c r="F68" s="8">
        <f t="shared" si="9"/>
        <v>1100443</v>
      </c>
      <c r="G68" s="39" t="s">
        <v>139</v>
      </c>
      <c r="H68" s="8">
        <f t="shared" si="7"/>
        <v>2</v>
      </c>
      <c r="I68" s="39" t="s">
        <v>143</v>
      </c>
      <c r="J68" s="8">
        <f t="shared" si="2"/>
        <v>2910020333</v>
      </c>
      <c r="K68" s="43" t="s">
        <v>187</v>
      </c>
      <c r="L68" s="8">
        <f t="shared" si="5"/>
        <v>0</v>
      </c>
      <c r="M68" s="7">
        <f t="shared" si="10"/>
        <v>10020334</v>
      </c>
      <c r="N68" s="92"/>
      <c r="O68" s="13" t="s">
        <v>90</v>
      </c>
      <c r="P68" s="13">
        <v>1100352</v>
      </c>
    </row>
    <row r="69" spans="1:16" s="2" customFormat="1" ht="20.100000000000001" customHeight="1" x14ac:dyDescent="0.35">
      <c r="A69" s="7">
        <f t="shared" si="6"/>
        <v>10020334</v>
      </c>
      <c r="B69" s="7">
        <v>2</v>
      </c>
      <c r="C69" s="7" t="str">
        <f t="shared" si="3"/>
        <v>100203</v>
      </c>
      <c r="D69" s="92"/>
      <c r="E69" s="7" t="str">
        <f t="shared" si="4"/>
        <v>3</v>
      </c>
      <c r="F69" s="8">
        <f t="shared" si="9"/>
        <v>1300592</v>
      </c>
      <c r="G69" s="39" t="s">
        <v>184</v>
      </c>
      <c r="H69" s="8">
        <f t="shared" si="7"/>
        <v>1</v>
      </c>
      <c r="I69" s="39" t="s">
        <v>142</v>
      </c>
      <c r="J69" s="8">
        <f t="shared" si="2"/>
        <v>2910020334</v>
      </c>
      <c r="K69" s="43" t="s">
        <v>188</v>
      </c>
      <c r="L69" s="8">
        <f t="shared" si="5"/>
        <v>0</v>
      </c>
      <c r="M69" s="7">
        <f t="shared" si="10"/>
        <v>-1</v>
      </c>
      <c r="N69" s="92"/>
      <c r="O69" s="13" t="s">
        <v>91</v>
      </c>
      <c r="P69" s="13">
        <v>1100362</v>
      </c>
    </row>
    <row r="70" spans="1:16" ht="20.100000000000001" customHeight="1" x14ac:dyDescent="0.35">
      <c r="A70" s="7">
        <f t="shared" si="6"/>
        <v>10020335</v>
      </c>
      <c r="B70" s="7">
        <v>2</v>
      </c>
      <c r="C70" s="7" t="str">
        <f>IF(D70="",#REF!,10&amp;MID(D70,2,2)&amp;MID(D70,6,2))</f>
        <v>100203</v>
      </c>
      <c r="D70" s="94" t="s">
        <v>38</v>
      </c>
      <c r="E70" s="7" t="str">
        <f>IF(D70="",#REF!,MID(D70,10,1))</f>
        <v>3</v>
      </c>
      <c r="F70" s="8">
        <f t="shared" si="9"/>
        <v>1300592</v>
      </c>
      <c r="G70" s="39" t="s">
        <v>184</v>
      </c>
      <c r="H70" s="8">
        <f t="shared" si="7"/>
        <v>2</v>
      </c>
      <c r="I70" s="39" t="s">
        <v>143</v>
      </c>
      <c r="J70" s="8">
        <f t="shared" si="2"/>
        <v>2910020335</v>
      </c>
      <c r="K70" s="43" t="s">
        <v>189</v>
      </c>
      <c r="L70" s="8">
        <f t="shared" si="5"/>
        <v>2</v>
      </c>
      <c r="M70" s="7">
        <f t="shared" si="10"/>
        <v>10020336</v>
      </c>
      <c r="N70" s="94" t="s">
        <v>48</v>
      </c>
      <c r="O70" s="13" t="s">
        <v>92</v>
      </c>
      <c r="P70" s="13">
        <v>1100382</v>
      </c>
    </row>
    <row r="71" spans="1:16" s="2" customFormat="1" ht="20.100000000000001" customHeight="1" x14ac:dyDescent="0.35">
      <c r="A71" s="7">
        <f t="shared" si="6"/>
        <v>10020336</v>
      </c>
      <c r="B71" s="7">
        <v>2</v>
      </c>
      <c r="C71" s="7" t="str">
        <f t="shared" si="3"/>
        <v>100203</v>
      </c>
      <c r="D71" s="93"/>
      <c r="E71" s="7" t="str">
        <f t="shared" si="4"/>
        <v>3</v>
      </c>
      <c r="F71" s="8">
        <f t="shared" ref="F71:F102" si="12">VLOOKUP(G71,$O$31:$P$105,2,0)</f>
        <v>1100443</v>
      </c>
      <c r="G71" s="39" t="s">
        <v>139</v>
      </c>
      <c r="H71" s="8">
        <f t="shared" si="7"/>
        <v>1</v>
      </c>
      <c r="I71" s="39" t="s">
        <v>142</v>
      </c>
      <c r="J71" s="8">
        <f t="shared" si="2"/>
        <v>2910020336</v>
      </c>
      <c r="K71" s="43" t="s">
        <v>190</v>
      </c>
      <c r="L71" s="8">
        <f t="shared" si="5"/>
        <v>0</v>
      </c>
      <c r="M71" s="7">
        <f t="shared" si="10"/>
        <v>-1</v>
      </c>
      <c r="N71" s="93"/>
      <c r="O71" s="13" t="s">
        <v>93</v>
      </c>
      <c r="P71" s="13">
        <v>1100392</v>
      </c>
    </row>
    <row r="72" spans="1:16" s="2" customFormat="1" ht="20.100000000000001" customHeight="1" x14ac:dyDescent="0.35">
      <c r="A72" s="7">
        <f t="shared" si="6"/>
        <v>10020411</v>
      </c>
      <c r="B72" s="7">
        <v>2</v>
      </c>
      <c r="C72" s="7" t="str">
        <f t="shared" si="3"/>
        <v>100204</v>
      </c>
      <c r="D72" s="94" t="s">
        <v>39</v>
      </c>
      <c r="E72" s="7" t="str">
        <f t="shared" si="4"/>
        <v>1</v>
      </c>
      <c r="F72" s="8">
        <f t="shared" si="12"/>
        <v>1200122</v>
      </c>
      <c r="G72" s="39" t="s">
        <v>155</v>
      </c>
      <c r="H72" s="8">
        <f t="shared" si="7"/>
        <v>2</v>
      </c>
      <c r="I72" s="39" t="s">
        <v>143</v>
      </c>
      <c r="J72" s="8">
        <f t="shared" si="2"/>
        <v>2910020411</v>
      </c>
      <c r="K72" s="43" t="s">
        <v>191</v>
      </c>
      <c r="L72" s="8">
        <f t="shared" si="5"/>
        <v>1</v>
      </c>
      <c r="M72" s="7">
        <f t="shared" si="10"/>
        <v>10020412</v>
      </c>
      <c r="N72" s="94" t="s">
        <v>46</v>
      </c>
      <c r="O72" s="13" t="s">
        <v>94</v>
      </c>
      <c r="P72" s="13">
        <v>1100402</v>
      </c>
    </row>
    <row r="73" spans="1:16" s="2" customFormat="1" ht="20.100000000000001" customHeight="1" x14ac:dyDescent="0.35">
      <c r="A73" s="7">
        <f t="shared" si="6"/>
        <v>10020412</v>
      </c>
      <c r="B73" s="7">
        <v>2</v>
      </c>
      <c r="C73" s="7" t="str">
        <f t="shared" si="3"/>
        <v>100204</v>
      </c>
      <c r="D73" s="92"/>
      <c r="E73" s="7" t="str">
        <f t="shared" si="4"/>
        <v>1</v>
      </c>
      <c r="F73" s="8">
        <f t="shared" si="12"/>
        <v>1100443</v>
      </c>
      <c r="G73" s="39" t="s">
        <v>139</v>
      </c>
      <c r="H73" s="8">
        <f t="shared" si="7"/>
        <v>1</v>
      </c>
      <c r="I73" s="39" t="s">
        <v>142</v>
      </c>
      <c r="J73" s="8">
        <f t="shared" si="2"/>
        <v>2910020412</v>
      </c>
      <c r="K73" s="43" t="s">
        <v>192</v>
      </c>
      <c r="L73" s="8">
        <f t="shared" si="5"/>
        <v>0</v>
      </c>
      <c r="M73" s="7">
        <f t="shared" si="10"/>
        <v>10020413</v>
      </c>
      <c r="N73" s="92"/>
      <c r="O73" s="13" t="s">
        <v>95</v>
      </c>
      <c r="P73" s="27">
        <v>1100413</v>
      </c>
    </row>
    <row r="74" spans="1:16" s="2" customFormat="1" ht="20.100000000000001" customHeight="1" x14ac:dyDescent="0.35">
      <c r="A74" s="7">
        <f t="shared" si="6"/>
        <v>10020413</v>
      </c>
      <c r="B74" s="7">
        <v>2</v>
      </c>
      <c r="C74" s="7" t="str">
        <f t="shared" si="3"/>
        <v>100204</v>
      </c>
      <c r="D74" s="93"/>
      <c r="E74" s="7" t="str">
        <f t="shared" si="4"/>
        <v>1</v>
      </c>
      <c r="F74" s="8">
        <f t="shared" si="12"/>
        <v>1200122</v>
      </c>
      <c r="G74" s="39" t="s">
        <v>155</v>
      </c>
      <c r="H74" s="8">
        <f t="shared" si="7"/>
        <v>2</v>
      </c>
      <c r="I74" s="39" t="s">
        <v>143</v>
      </c>
      <c r="J74" s="8">
        <f t="shared" si="2"/>
        <v>2910020413</v>
      </c>
      <c r="K74" s="43" t="s">
        <v>193</v>
      </c>
      <c r="L74" s="8">
        <f t="shared" si="5"/>
        <v>0</v>
      </c>
      <c r="M74" s="7">
        <f t="shared" si="10"/>
        <v>-1</v>
      </c>
      <c r="N74" s="93"/>
      <c r="O74" s="13" t="s">
        <v>96</v>
      </c>
      <c r="P74" s="27">
        <v>1100423</v>
      </c>
    </row>
    <row r="75" spans="1:16" s="2" customFormat="1" ht="20.100000000000001" customHeight="1" x14ac:dyDescent="0.35">
      <c r="A75" s="7">
        <f t="shared" si="6"/>
        <v>10020431</v>
      </c>
      <c r="B75" s="7">
        <v>2</v>
      </c>
      <c r="C75" s="7" t="str">
        <f>IF(D75="",#REF!,10&amp;MID(D75,2,2)&amp;MID(D75,6,2))</f>
        <v>100204</v>
      </c>
      <c r="D75" s="94" t="s">
        <v>40</v>
      </c>
      <c r="E75" s="7" t="str">
        <f>IF(D75="",#REF!,MID(D75,10,1))</f>
        <v>3</v>
      </c>
      <c r="F75" s="8">
        <f t="shared" si="12"/>
        <v>1200122</v>
      </c>
      <c r="G75" s="39" t="s">
        <v>155</v>
      </c>
      <c r="H75" s="8">
        <f t="shared" si="7"/>
        <v>1</v>
      </c>
      <c r="I75" s="39" t="s">
        <v>142</v>
      </c>
      <c r="J75" s="8">
        <f t="shared" si="2"/>
        <v>2910020431</v>
      </c>
      <c r="K75" s="43" t="s">
        <v>195</v>
      </c>
      <c r="L75" s="8">
        <f t="shared" si="5"/>
        <v>2</v>
      </c>
      <c r="M75" s="7">
        <f t="shared" si="10"/>
        <v>10020432</v>
      </c>
      <c r="N75" s="94" t="s">
        <v>48</v>
      </c>
      <c r="O75" s="13" t="s">
        <v>97</v>
      </c>
      <c r="P75" s="27">
        <v>1100433</v>
      </c>
    </row>
    <row r="76" spans="1:16" s="2" customFormat="1" ht="20.100000000000001" customHeight="1" x14ac:dyDescent="0.35">
      <c r="A76" s="7">
        <f t="shared" si="6"/>
        <v>10020432</v>
      </c>
      <c r="B76" s="7">
        <v>2</v>
      </c>
      <c r="C76" s="7" t="str">
        <f t="shared" si="3"/>
        <v>100204</v>
      </c>
      <c r="D76" s="93"/>
      <c r="E76" s="7" t="str">
        <f t="shared" si="4"/>
        <v>3</v>
      </c>
      <c r="F76" s="8">
        <f t="shared" si="12"/>
        <v>1100443</v>
      </c>
      <c r="G76" s="39" t="s">
        <v>139</v>
      </c>
      <c r="H76" s="8">
        <f t="shared" si="7"/>
        <v>2</v>
      </c>
      <c r="I76" s="39" t="s">
        <v>143</v>
      </c>
      <c r="J76" s="8">
        <f t="shared" si="2"/>
        <v>2910020432</v>
      </c>
      <c r="K76" s="43" t="s">
        <v>196</v>
      </c>
      <c r="L76" s="8">
        <f t="shared" si="5"/>
        <v>0</v>
      </c>
      <c r="M76" s="7">
        <f t="shared" si="10"/>
        <v>-1</v>
      </c>
      <c r="N76" s="93"/>
      <c r="O76" s="13" t="s">
        <v>19</v>
      </c>
      <c r="P76" s="27">
        <v>1100443</v>
      </c>
    </row>
    <row r="77" spans="1:16" s="2" customFormat="1" ht="20.100000000000001" customHeight="1" x14ac:dyDescent="0.35">
      <c r="A77" s="7">
        <f t="shared" si="6"/>
        <v>10020511</v>
      </c>
      <c r="B77" s="7">
        <v>2</v>
      </c>
      <c r="C77" s="7" t="str">
        <f t="shared" si="3"/>
        <v>100205</v>
      </c>
      <c r="D77" s="94" t="s">
        <v>41</v>
      </c>
      <c r="E77" s="7" t="str">
        <f t="shared" si="4"/>
        <v>1</v>
      </c>
      <c r="F77" s="8">
        <f t="shared" si="12"/>
        <v>1100012</v>
      </c>
      <c r="G77" s="39" t="s">
        <v>194</v>
      </c>
      <c r="H77" s="8">
        <f t="shared" si="7"/>
        <v>1</v>
      </c>
      <c r="I77" s="39" t="s">
        <v>142</v>
      </c>
      <c r="J77" s="8">
        <f t="shared" si="2"/>
        <v>2910020511</v>
      </c>
      <c r="K77" s="43" t="s">
        <v>197</v>
      </c>
      <c r="L77" s="8">
        <f t="shared" si="5"/>
        <v>1</v>
      </c>
      <c r="M77" s="7">
        <f t="shared" si="10"/>
        <v>10020512</v>
      </c>
      <c r="N77" s="94" t="s">
        <v>46</v>
      </c>
      <c r="O77" s="13" t="s">
        <v>98</v>
      </c>
      <c r="P77" s="27">
        <v>1100453</v>
      </c>
    </row>
    <row r="78" spans="1:16" s="2" customFormat="1" ht="20.100000000000001" customHeight="1" x14ac:dyDescent="0.35">
      <c r="A78" s="7">
        <f t="shared" si="6"/>
        <v>10020512</v>
      </c>
      <c r="B78" s="7">
        <v>2</v>
      </c>
      <c r="C78" s="7" t="str">
        <f t="shared" si="3"/>
        <v>100205</v>
      </c>
      <c r="D78" s="92"/>
      <c r="E78" s="7" t="str">
        <f t="shared" si="4"/>
        <v>1</v>
      </c>
      <c r="F78" s="8">
        <f t="shared" si="12"/>
        <v>1100443</v>
      </c>
      <c r="G78" s="39" t="s">
        <v>139</v>
      </c>
      <c r="H78" s="8">
        <f t="shared" si="7"/>
        <v>2</v>
      </c>
      <c r="I78" s="39" t="s">
        <v>143</v>
      </c>
      <c r="J78" s="8">
        <f t="shared" si="2"/>
        <v>2910020512</v>
      </c>
      <c r="K78" s="43" t="s">
        <v>198</v>
      </c>
      <c r="L78" s="8">
        <f t="shared" si="5"/>
        <v>0</v>
      </c>
      <c r="M78" s="7">
        <f t="shared" si="10"/>
        <v>10020513</v>
      </c>
      <c r="N78" s="92"/>
      <c r="O78" s="13" t="s">
        <v>99</v>
      </c>
      <c r="P78" s="27">
        <v>1100463</v>
      </c>
    </row>
    <row r="79" spans="1:16" s="2" customFormat="1" ht="20.100000000000001" customHeight="1" x14ac:dyDescent="0.35">
      <c r="A79" s="7">
        <f t="shared" si="6"/>
        <v>10020513</v>
      </c>
      <c r="B79" s="7">
        <v>2</v>
      </c>
      <c r="C79" s="7" t="str">
        <f t="shared" si="3"/>
        <v>100205</v>
      </c>
      <c r="D79" s="92"/>
      <c r="E79" s="7" t="str">
        <f t="shared" si="4"/>
        <v>1</v>
      </c>
      <c r="F79" s="8">
        <f t="shared" si="12"/>
        <v>1100012</v>
      </c>
      <c r="G79" s="39" t="s">
        <v>194</v>
      </c>
      <c r="H79" s="8">
        <f t="shared" si="7"/>
        <v>1</v>
      </c>
      <c r="I79" s="39" t="s">
        <v>142</v>
      </c>
      <c r="J79" s="8">
        <f t="shared" si="2"/>
        <v>2910020513</v>
      </c>
      <c r="K79" s="43" t="s">
        <v>199</v>
      </c>
      <c r="L79" s="8">
        <f t="shared" si="5"/>
        <v>0</v>
      </c>
      <c r="M79" s="7">
        <f t="shared" si="10"/>
        <v>10020514</v>
      </c>
      <c r="N79" s="92"/>
      <c r="O79" s="13" t="s">
        <v>25</v>
      </c>
      <c r="P79" s="27">
        <v>1100473</v>
      </c>
    </row>
    <row r="80" spans="1:16" s="2" customFormat="1" ht="20.100000000000001" customHeight="1" x14ac:dyDescent="0.35">
      <c r="A80" s="7">
        <f t="shared" si="6"/>
        <v>10020514</v>
      </c>
      <c r="B80" s="7">
        <v>2</v>
      </c>
      <c r="C80" s="7" t="str">
        <f t="shared" si="3"/>
        <v>100205</v>
      </c>
      <c r="D80" s="92"/>
      <c r="E80" s="7" t="str">
        <f t="shared" si="4"/>
        <v>1</v>
      </c>
      <c r="F80" s="8">
        <f t="shared" si="12"/>
        <v>1100443</v>
      </c>
      <c r="G80" s="39" t="s">
        <v>139</v>
      </c>
      <c r="H80" s="8">
        <f t="shared" si="7"/>
        <v>2</v>
      </c>
      <c r="I80" s="39" t="s">
        <v>143</v>
      </c>
      <c r="J80" s="8">
        <f t="shared" si="2"/>
        <v>2910020514</v>
      </c>
      <c r="K80" s="43" t="s">
        <v>200</v>
      </c>
      <c r="L80" s="8">
        <f t="shared" si="5"/>
        <v>0</v>
      </c>
      <c r="M80" s="7">
        <f t="shared" si="10"/>
        <v>10020515</v>
      </c>
      <c r="N80" s="92"/>
      <c r="O80" s="13" t="s">
        <v>28</v>
      </c>
      <c r="P80" s="27">
        <v>1100483</v>
      </c>
    </row>
    <row r="81" spans="1:16" s="2" customFormat="1" ht="20.100000000000001" customHeight="1" x14ac:dyDescent="0.35">
      <c r="A81" s="7">
        <f t="shared" si="6"/>
        <v>10020515</v>
      </c>
      <c r="B81" s="7">
        <v>2</v>
      </c>
      <c r="C81" s="7" t="str">
        <f t="shared" si="3"/>
        <v>100205</v>
      </c>
      <c r="D81" s="93"/>
      <c r="E81" s="7" t="str">
        <f t="shared" si="4"/>
        <v>1</v>
      </c>
      <c r="F81" s="8">
        <f t="shared" si="12"/>
        <v>1100012</v>
      </c>
      <c r="G81" s="39" t="s">
        <v>194</v>
      </c>
      <c r="H81" s="8">
        <f t="shared" si="7"/>
        <v>1</v>
      </c>
      <c r="I81" s="39" t="s">
        <v>142</v>
      </c>
      <c r="J81" s="8">
        <f t="shared" si="2"/>
        <v>2910020515</v>
      </c>
      <c r="K81" s="43" t="s">
        <v>201</v>
      </c>
      <c r="L81" s="8">
        <f t="shared" si="5"/>
        <v>0</v>
      </c>
      <c r="M81" s="7">
        <f t="shared" si="10"/>
        <v>-1</v>
      </c>
      <c r="N81" s="93"/>
      <c r="O81" s="13" t="s">
        <v>100</v>
      </c>
      <c r="P81" s="27">
        <v>1100493</v>
      </c>
    </row>
    <row r="82" spans="1:16" s="2" customFormat="1" ht="20.100000000000001" customHeight="1" x14ac:dyDescent="0.35">
      <c r="A82" s="7">
        <f t="shared" si="6"/>
        <v>10020531</v>
      </c>
      <c r="B82" s="7">
        <v>2</v>
      </c>
      <c r="C82" s="7" t="str">
        <f>IF(D82="",#REF!,10&amp;MID(D82,2,2)&amp;MID(D82,6,2))</f>
        <v>100205</v>
      </c>
      <c r="D82" s="94" t="s">
        <v>42</v>
      </c>
      <c r="E82" s="7" t="str">
        <f>IF(D82="",#REF!,MID(D82,10,1))</f>
        <v>3</v>
      </c>
      <c r="F82" s="8">
        <f t="shared" si="12"/>
        <v>1100012</v>
      </c>
      <c r="G82" s="39" t="s">
        <v>194</v>
      </c>
      <c r="H82" s="8">
        <f t="shared" si="7"/>
        <v>1</v>
      </c>
      <c r="I82" s="39" t="s">
        <v>142</v>
      </c>
      <c r="J82" s="8">
        <f t="shared" si="2"/>
        <v>2910020531</v>
      </c>
      <c r="K82" s="43" t="s">
        <v>203</v>
      </c>
      <c r="L82" s="8">
        <f t="shared" si="5"/>
        <v>2</v>
      </c>
      <c r="M82" s="7">
        <f t="shared" si="10"/>
        <v>10020532</v>
      </c>
      <c r="N82" s="94" t="s">
        <v>48</v>
      </c>
      <c r="O82" s="13" t="s">
        <v>101</v>
      </c>
      <c r="P82" s="27">
        <v>1100503</v>
      </c>
    </row>
    <row r="83" spans="1:16" s="2" customFormat="1" ht="20.100000000000001" customHeight="1" x14ac:dyDescent="0.35">
      <c r="A83" s="7">
        <f t="shared" si="6"/>
        <v>10020532</v>
      </c>
      <c r="B83" s="7">
        <v>2</v>
      </c>
      <c r="C83" s="7" t="str">
        <f t="shared" si="3"/>
        <v>100205</v>
      </c>
      <c r="D83" s="92"/>
      <c r="E83" s="7" t="str">
        <f t="shared" si="4"/>
        <v>3</v>
      </c>
      <c r="F83" s="8">
        <f t="shared" si="12"/>
        <v>1100443</v>
      </c>
      <c r="G83" s="39" t="s">
        <v>139</v>
      </c>
      <c r="H83" s="8">
        <f t="shared" si="7"/>
        <v>2</v>
      </c>
      <c r="I83" s="39" t="s">
        <v>143</v>
      </c>
      <c r="J83" s="8">
        <f t="shared" si="2"/>
        <v>2910020532</v>
      </c>
      <c r="K83" s="43" t="s">
        <v>204</v>
      </c>
      <c r="L83" s="8">
        <f t="shared" si="5"/>
        <v>0</v>
      </c>
      <c r="M83" s="7">
        <f t="shared" si="10"/>
        <v>10020533</v>
      </c>
      <c r="N83" s="92"/>
      <c r="O83" s="13" t="s">
        <v>102</v>
      </c>
      <c r="P83" s="27">
        <v>1100523</v>
      </c>
    </row>
    <row r="84" spans="1:16" s="2" customFormat="1" ht="20.100000000000001" customHeight="1" x14ac:dyDescent="0.35">
      <c r="A84" s="7">
        <f t="shared" si="6"/>
        <v>10020533</v>
      </c>
      <c r="B84" s="7">
        <v>2</v>
      </c>
      <c r="C84" s="7" t="str">
        <f t="shared" si="3"/>
        <v>100205</v>
      </c>
      <c r="D84" s="92"/>
      <c r="E84" s="7" t="str">
        <f t="shared" si="4"/>
        <v>3</v>
      </c>
      <c r="F84" s="8">
        <f t="shared" si="12"/>
        <v>1100423</v>
      </c>
      <c r="G84" s="39" t="s">
        <v>202</v>
      </c>
      <c r="H84" s="8">
        <f t="shared" si="7"/>
        <v>1</v>
      </c>
      <c r="I84" s="39" t="s">
        <v>142</v>
      </c>
      <c r="J84" s="8">
        <f t="shared" si="2"/>
        <v>2910020533</v>
      </c>
      <c r="K84" s="43" t="s">
        <v>205</v>
      </c>
      <c r="L84" s="8">
        <f t="shared" si="5"/>
        <v>0</v>
      </c>
      <c r="M84" s="7">
        <f t="shared" si="10"/>
        <v>10020534</v>
      </c>
      <c r="N84" s="92"/>
      <c r="O84" s="13" t="s">
        <v>103</v>
      </c>
      <c r="P84" s="27">
        <v>1100533</v>
      </c>
    </row>
    <row r="85" spans="1:16" s="2" customFormat="1" ht="20.100000000000001" customHeight="1" x14ac:dyDescent="0.35">
      <c r="A85" s="7">
        <f t="shared" si="6"/>
        <v>10020534</v>
      </c>
      <c r="B85" s="7">
        <v>2</v>
      </c>
      <c r="C85" s="7" t="str">
        <f t="shared" si="3"/>
        <v>100205</v>
      </c>
      <c r="D85" s="93"/>
      <c r="E85" s="7" t="str">
        <f t="shared" si="4"/>
        <v>3</v>
      </c>
      <c r="F85" s="8">
        <f t="shared" si="12"/>
        <v>1100443</v>
      </c>
      <c r="G85" s="39" t="s">
        <v>139</v>
      </c>
      <c r="H85" s="8">
        <f t="shared" si="7"/>
        <v>2</v>
      </c>
      <c r="I85" s="39" t="s">
        <v>143</v>
      </c>
      <c r="J85" s="8">
        <f t="shared" si="2"/>
        <v>2910020534</v>
      </c>
      <c r="K85" s="43" t="s">
        <v>206</v>
      </c>
      <c r="L85" s="8">
        <f t="shared" si="5"/>
        <v>0</v>
      </c>
      <c r="M85" s="7">
        <f t="shared" si="10"/>
        <v>-1</v>
      </c>
      <c r="N85" s="92"/>
      <c r="O85" s="13" t="s">
        <v>104</v>
      </c>
      <c r="P85" s="27">
        <v>1100543</v>
      </c>
    </row>
    <row r="86" spans="1:16" s="2" customFormat="1" ht="20.100000000000001" customHeight="1" x14ac:dyDescent="0.35">
      <c r="A86" s="7">
        <f t="shared" si="6"/>
        <v>10020611</v>
      </c>
      <c r="B86" s="7">
        <v>2</v>
      </c>
      <c r="C86" s="7" t="str">
        <f t="shared" ref="C86:C100" si="13">IF(D86="",C85,10&amp;MID(D86,2,2)&amp;MID(D86,6,2))</f>
        <v>100206</v>
      </c>
      <c r="D86" s="94" t="s">
        <v>43</v>
      </c>
      <c r="E86" s="7" t="str">
        <f t="shared" ref="E86:E106" si="14">IF(D86="",E85,MID(D86,10,1))</f>
        <v>1</v>
      </c>
      <c r="F86" s="8">
        <f t="shared" si="12"/>
        <v>1200152</v>
      </c>
      <c r="G86" s="39" t="s">
        <v>151</v>
      </c>
      <c r="H86" s="8">
        <f t="shared" si="7"/>
        <v>1</v>
      </c>
      <c r="I86" s="39" t="s">
        <v>142</v>
      </c>
      <c r="J86" s="8">
        <f t="shared" si="2"/>
        <v>2910020611</v>
      </c>
      <c r="K86" s="43" t="s">
        <v>207</v>
      </c>
      <c r="L86" s="8">
        <f t="shared" si="5"/>
        <v>1</v>
      </c>
      <c r="M86" s="7">
        <f t="shared" si="10"/>
        <v>10020612</v>
      </c>
      <c r="N86" s="94" t="s">
        <v>46</v>
      </c>
      <c r="O86" s="13" t="s">
        <v>105</v>
      </c>
      <c r="P86" s="27">
        <v>1100553</v>
      </c>
    </row>
    <row r="87" spans="1:16" s="2" customFormat="1" ht="20.100000000000001" customHeight="1" x14ac:dyDescent="0.35">
      <c r="A87" s="7">
        <f t="shared" si="6"/>
        <v>10020612</v>
      </c>
      <c r="B87" s="7">
        <v>2</v>
      </c>
      <c r="C87" s="7" t="str">
        <f t="shared" si="13"/>
        <v>100206</v>
      </c>
      <c r="D87" s="92"/>
      <c r="E87" s="7" t="str">
        <f t="shared" si="14"/>
        <v>1</v>
      </c>
      <c r="F87" s="8">
        <f t="shared" si="12"/>
        <v>1100443</v>
      </c>
      <c r="G87" s="39" t="s">
        <v>139</v>
      </c>
      <c r="H87" s="8">
        <f t="shared" ref="H87:H150" si="15">IF(I87="左",1,2)</f>
        <v>2</v>
      </c>
      <c r="I87" s="39" t="s">
        <v>143</v>
      </c>
      <c r="J87" s="8">
        <f t="shared" si="2"/>
        <v>2910020612</v>
      </c>
      <c r="K87" s="43" t="s">
        <v>208</v>
      </c>
      <c r="L87" s="8">
        <f t="shared" si="5"/>
        <v>0</v>
      </c>
      <c r="M87" s="7">
        <f t="shared" si="10"/>
        <v>10020613</v>
      </c>
      <c r="N87" s="92"/>
      <c r="O87" s="13" t="s">
        <v>106</v>
      </c>
      <c r="P87" s="27">
        <v>1100563</v>
      </c>
    </row>
    <row r="88" spans="1:16" s="2" customFormat="1" ht="20.100000000000001" customHeight="1" x14ac:dyDescent="0.35">
      <c r="A88" s="7">
        <f t="shared" si="6"/>
        <v>10020613</v>
      </c>
      <c r="B88" s="7">
        <v>2</v>
      </c>
      <c r="C88" s="7" t="str">
        <f t="shared" si="13"/>
        <v>100206</v>
      </c>
      <c r="D88" s="92"/>
      <c r="E88" s="7" t="str">
        <f t="shared" si="14"/>
        <v>1</v>
      </c>
      <c r="F88" s="8">
        <f t="shared" si="12"/>
        <v>1100423</v>
      </c>
      <c r="G88" s="39" t="s">
        <v>202</v>
      </c>
      <c r="H88" s="8">
        <f t="shared" si="15"/>
        <v>1</v>
      </c>
      <c r="I88" s="39" t="s">
        <v>142</v>
      </c>
      <c r="J88" s="8">
        <f t="shared" si="2"/>
        <v>2910020613</v>
      </c>
      <c r="K88" s="43" t="s">
        <v>209</v>
      </c>
      <c r="L88" s="8">
        <f t="shared" si="5"/>
        <v>0</v>
      </c>
      <c r="M88" s="7">
        <f t="shared" si="10"/>
        <v>10020614</v>
      </c>
      <c r="N88" s="92"/>
      <c r="O88" s="13" t="s">
        <v>107</v>
      </c>
      <c r="P88" s="27">
        <v>1100583</v>
      </c>
    </row>
    <row r="89" spans="1:16" s="2" customFormat="1" ht="20.100000000000001" customHeight="1" x14ac:dyDescent="0.35">
      <c r="A89" s="7">
        <f t="shared" si="6"/>
        <v>10020614</v>
      </c>
      <c r="B89" s="7">
        <v>2</v>
      </c>
      <c r="C89" s="7" t="str">
        <f t="shared" si="13"/>
        <v>100206</v>
      </c>
      <c r="D89" s="92"/>
      <c r="E89" s="7" t="str">
        <f t="shared" si="14"/>
        <v>1</v>
      </c>
      <c r="F89" s="8">
        <f t="shared" si="12"/>
        <v>1100443</v>
      </c>
      <c r="G89" s="39" t="s">
        <v>139</v>
      </c>
      <c r="H89" s="8">
        <f t="shared" si="15"/>
        <v>2</v>
      </c>
      <c r="I89" s="39" t="s">
        <v>143</v>
      </c>
      <c r="J89" s="8">
        <f t="shared" si="2"/>
        <v>2910020614</v>
      </c>
      <c r="K89" s="43" t="s">
        <v>210</v>
      </c>
      <c r="L89" s="8">
        <f t="shared" si="5"/>
        <v>0</v>
      </c>
      <c r="M89" s="7">
        <f t="shared" si="10"/>
        <v>10020615</v>
      </c>
      <c r="N89" s="92"/>
      <c r="O89" s="13" t="s">
        <v>108</v>
      </c>
      <c r="P89" s="27">
        <v>1100613</v>
      </c>
    </row>
    <row r="90" spans="1:16" s="2" customFormat="1" ht="20.100000000000001" customHeight="1" x14ac:dyDescent="0.35">
      <c r="A90" s="7">
        <f t="shared" si="6"/>
        <v>10020615</v>
      </c>
      <c r="B90" s="7">
        <v>2</v>
      </c>
      <c r="C90" s="7" t="str">
        <f t="shared" si="13"/>
        <v>100206</v>
      </c>
      <c r="D90" s="93"/>
      <c r="E90" s="7" t="str">
        <f t="shared" si="14"/>
        <v>1</v>
      </c>
      <c r="F90" s="8">
        <f t="shared" si="12"/>
        <v>1200152</v>
      </c>
      <c r="G90" s="39" t="s">
        <v>151</v>
      </c>
      <c r="H90" s="8">
        <f t="shared" si="15"/>
        <v>1</v>
      </c>
      <c r="I90" s="39" t="s">
        <v>142</v>
      </c>
      <c r="J90" s="8">
        <f t="shared" si="2"/>
        <v>2910020615</v>
      </c>
      <c r="K90" s="43" t="s">
        <v>211</v>
      </c>
      <c r="L90" s="8">
        <f t="shared" si="5"/>
        <v>0</v>
      </c>
      <c r="M90" s="7">
        <f t="shared" si="10"/>
        <v>-1</v>
      </c>
      <c r="N90" s="93"/>
      <c r="O90" s="13" t="s">
        <v>109</v>
      </c>
      <c r="P90" s="27">
        <v>1100623</v>
      </c>
    </row>
    <row r="91" spans="1:16" s="2" customFormat="1" ht="20.100000000000001" customHeight="1" x14ac:dyDescent="0.35">
      <c r="A91" s="7">
        <f t="shared" si="6"/>
        <v>10020711</v>
      </c>
      <c r="B91" s="7">
        <v>2</v>
      </c>
      <c r="C91" s="7" t="str">
        <f>IF(D91="",#REF!,10&amp;MID(D91,2,2)&amp;MID(D91,6,2))</f>
        <v>100207</v>
      </c>
      <c r="D91" s="94" t="s">
        <v>44</v>
      </c>
      <c r="E91" s="7" t="str">
        <f>IF(D91="",#REF!,MID(D91,10,1))</f>
        <v>1</v>
      </c>
      <c r="F91" s="8">
        <f t="shared" si="12"/>
        <v>1200132</v>
      </c>
      <c r="G91" s="39" t="s">
        <v>178</v>
      </c>
      <c r="H91" s="8">
        <f t="shared" si="15"/>
        <v>1</v>
      </c>
      <c r="I91" s="39" t="s">
        <v>142</v>
      </c>
      <c r="J91" s="8">
        <f t="shared" si="2"/>
        <v>2910020711</v>
      </c>
      <c r="K91" s="43" t="s">
        <v>212</v>
      </c>
      <c r="L91" s="8">
        <f t="shared" si="5"/>
        <v>1</v>
      </c>
      <c r="M91" s="7">
        <f t="shared" si="10"/>
        <v>10020712</v>
      </c>
      <c r="N91" s="94" t="s">
        <v>49</v>
      </c>
      <c r="O91" s="28" t="s">
        <v>110</v>
      </c>
      <c r="P91" s="28">
        <v>1300512</v>
      </c>
    </row>
    <row r="92" spans="1:16" s="2" customFormat="1" ht="20.100000000000001" customHeight="1" x14ac:dyDescent="0.35">
      <c r="A92" s="7">
        <f t="shared" si="6"/>
        <v>10020712</v>
      </c>
      <c r="B92" s="7">
        <v>2</v>
      </c>
      <c r="C92" s="7" t="str">
        <f t="shared" si="13"/>
        <v>100207</v>
      </c>
      <c r="D92" s="92"/>
      <c r="E92" s="7" t="str">
        <f t="shared" si="14"/>
        <v>1</v>
      </c>
      <c r="F92" s="8">
        <f t="shared" si="12"/>
        <v>1100443</v>
      </c>
      <c r="G92" s="39" t="s">
        <v>139</v>
      </c>
      <c r="H92" s="8">
        <f t="shared" si="15"/>
        <v>2</v>
      </c>
      <c r="I92" s="39" t="s">
        <v>143</v>
      </c>
      <c r="J92" s="8">
        <f t="shared" si="2"/>
        <v>2910020712</v>
      </c>
      <c r="K92" s="43" t="s">
        <v>213</v>
      </c>
      <c r="L92" s="8">
        <f t="shared" si="5"/>
        <v>0</v>
      </c>
      <c r="M92" s="7">
        <f t="shared" si="10"/>
        <v>10020713</v>
      </c>
      <c r="N92" s="92"/>
      <c r="O92" s="28" t="s">
        <v>111</v>
      </c>
      <c r="P92" s="28">
        <v>1300572</v>
      </c>
    </row>
    <row r="93" spans="1:16" s="2" customFormat="1" ht="20.100000000000001" customHeight="1" x14ac:dyDescent="0.35">
      <c r="A93" s="7">
        <f t="shared" si="6"/>
        <v>10020713</v>
      </c>
      <c r="B93" s="7">
        <v>2</v>
      </c>
      <c r="C93" s="7" t="str">
        <f t="shared" si="13"/>
        <v>100207</v>
      </c>
      <c r="D93" s="93"/>
      <c r="E93" s="7" t="str">
        <f t="shared" si="14"/>
        <v>1</v>
      </c>
      <c r="F93" s="8">
        <f t="shared" si="12"/>
        <v>1200132</v>
      </c>
      <c r="G93" s="39" t="s">
        <v>178</v>
      </c>
      <c r="H93" s="8">
        <f t="shared" si="15"/>
        <v>1</v>
      </c>
      <c r="I93" s="39" t="s">
        <v>142</v>
      </c>
      <c r="J93" s="8">
        <f t="shared" si="2"/>
        <v>2910020713</v>
      </c>
      <c r="K93" s="43" t="s">
        <v>214</v>
      </c>
      <c r="L93" s="8">
        <f t="shared" si="5"/>
        <v>0</v>
      </c>
      <c r="M93" s="7">
        <f t="shared" si="10"/>
        <v>-1</v>
      </c>
      <c r="N93" s="93"/>
      <c r="O93" s="28" t="s">
        <v>112</v>
      </c>
      <c r="P93" s="28">
        <v>1300592</v>
      </c>
    </row>
    <row r="94" spans="1:16" s="2" customFormat="1" ht="20.100000000000001" customHeight="1" x14ac:dyDescent="0.35">
      <c r="A94" s="7">
        <f t="shared" si="6"/>
        <v>10020731</v>
      </c>
      <c r="B94" s="7">
        <v>2</v>
      </c>
      <c r="C94" s="7" t="str">
        <f>IF(D94="",#REF!,10&amp;MID(D94,2,2)&amp;MID(D94,6,2))</f>
        <v>100207</v>
      </c>
      <c r="D94" s="94" t="s">
        <v>54</v>
      </c>
      <c r="E94" s="7" t="str">
        <f>IF(D94="",#REF!,MID(D94,10,1))</f>
        <v>3</v>
      </c>
      <c r="F94" s="8">
        <f t="shared" si="12"/>
        <v>1100212</v>
      </c>
      <c r="G94" s="39" t="s">
        <v>215</v>
      </c>
      <c r="H94" s="8">
        <f t="shared" si="15"/>
        <v>1</v>
      </c>
      <c r="I94" s="39" t="s">
        <v>142</v>
      </c>
      <c r="J94" s="8">
        <f t="shared" si="2"/>
        <v>2910020731</v>
      </c>
      <c r="K94" s="43" t="s">
        <v>216</v>
      </c>
      <c r="L94" s="8">
        <f t="shared" si="5"/>
        <v>1</v>
      </c>
      <c r="M94" s="7">
        <f t="shared" si="10"/>
        <v>10020732</v>
      </c>
      <c r="N94" s="94" t="s">
        <v>46</v>
      </c>
      <c r="O94" s="28" t="s">
        <v>113</v>
      </c>
      <c r="P94" s="28">
        <v>1300602</v>
      </c>
    </row>
    <row r="95" spans="1:16" s="2" customFormat="1" ht="20.100000000000001" customHeight="1" x14ac:dyDescent="0.35">
      <c r="A95" s="7">
        <f t="shared" si="6"/>
        <v>10020732</v>
      </c>
      <c r="B95" s="7">
        <v>2</v>
      </c>
      <c r="C95" s="7" t="str">
        <f t="shared" si="13"/>
        <v>100207</v>
      </c>
      <c r="D95" s="92"/>
      <c r="E95" s="7" t="str">
        <f t="shared" si="14"/>
        <v>3</v>
      </c>
      <c r="F95" s="8">
        <f t="shared" si="12"/>
        <v>1100443</v>
      </c>
      <c r="G95" s="39" t="s">
        <v>139</v>
      </c>
      <c r="H95" s="8">
        <f t="shared" si="15"/>
        <v>2</v>
      </c>
      <c r="I95" s="39" t="s">
        <v>143</v>
      </c>
      <c r="J95" s="8">
        <f t="shared" ref="J95:J158" si="16">2900000000+A95</f>
        <v>2910020732</v>
      </c>
      <c r="K95" s="43" t="s">
        <v>217</v>
      </c>
      <c r="L95" s="8">
        <f t="shared" si="5"/>
        <v>0</v>
      </c>
      <c r="M95" s="7">
        <f t="shared" si="10"/>
        <v>10020733</v>
      </c>
      <c r="N95" s="92"/>
      <c r="O95" s="28" t="s">
        <v>114</v>
      </c>
      <c r="P95" s="28">
        <v>1300632</v>
      </c>
    </row>
    <row r="96" spans="1:16" s="2" customFormat="1" ht="20.100000000000001" customHeight="1" x14ac:dyDescent="0.35">
      <c r="A96" s="7">
        <f t="shared" si="6"/>
        <v>10020733</v>
      </c>
      <c r="B96" s="7">
        <v>2</v>
      </c>
      <c r="C96" s="7" t="str">
        <f t="shared" si="13"/>
        <v>100207</v>
      </c>
      <c r="D96" s="92"/>
      <c r="E96" s="7" t="str">
        <f t="shared" si="14"/>
        <v>3</v>
      </c>
      <c r="F96" s="8">
        <f t="shared" si="12"/>
        <v>1100212</v>
      </c>
      <c r="G96" s="39" t="s">
        <v>215</v>
      </c>
      <c r="H96" s="8">
        <f t="shared" si="15"/>
        <v>1</v>
      </c>
      <c r="I96" s="39" t="s">
        <v>142</v>
      </c>
      <c r="J96" s="8">
        <f t="shared" si="16"/>
        <v>2910020733</v>
      </c>
      <c r="K96" s="43" t="s">
        <v>218</v>
      </c>
      <c r="L96" s="8">
        <f t="shared" si="5"/>
        <v>0</v>
      </c>
      <c r="M96" s="7">
        <f t="shared" si="10"/>
        <v>10020734</v>
      </c>
      <c r="N96" s="92"/>
      <c r="O96" s="13" t="s">
        <v>115</v>
      </c>
      <c r="P96" s="29">
        <v>1200132</v>
      </c>
    </row>
    <row r="97" spans="1:16" s="2" customFormat="1" ht="20.100000000000001" customHeight="1" x14ac:dyDescent="0.35">
      <c r="A97" s="7">
        <f t="shared" si="6"/>
        <v>10020734</v>
      </c>
      <c r="B97" s="7">
        <v>2</v>
      </c>
      <c r="C97" s="7" t="str">
        <f t="shared" si="13"/>
        <v>100207</v>
      </c>
      <c r="D97" s="92"/>
      <c r="E97" s="7" t="str">
        <f t="shared" si="14"/>
        <v>3</v>
      </c>
      <c r="F97" s="8">
        <f t="shared" si="12"/>
        <v>1100443</v>
      </c>
      <c r="G97" s="39" t="s">
        <v>139</v>
      </c>
      <c r="H97" s="8">
        <f t="shared" si="15"/>
        <v>2</v>
      </c>
      <c r="I97" s="39" t="s">
        <v>143</v>
      </c>
      <c r="J97" s="8">
        <f t="shared" si="16"/>
        <v>2910020734</v>
      </c>
      <c r="K97" s="43" t="s">
        <v>219</v>
      </c>
      <c r="L97" s="8">
        <f t="shared" si="5"/>
        <v>0</v>
      </c>
      <c r="M97" s="7">
        <f t="shared" si="10"/>
        <v>10020735</v>
      </c>
      <c r="N97" s="92"/>
      <c r="O97" s="13" t="s">
        <v>18</v>
      </c>
      <c r="P97" s="29">
        <v>1200112</v>
      </c>
    </row>
    <row r="98" spans="1:16" s="2" customFormat="1" ht="20.100000000000001" customHeight="1" x14ac:dyDescent="0.35">
      <c r="A98" s="7">
        <f t="shared" si="6"/>
        <v>10020735</v>
      </c>
      <c r="B98" s="7">
        <v>2</v>
      </c>
      <c r="C98" s="7" t="str">
        <f t="shared" si="13"/>
        <v>100207</v>
      </c>
      <c r="D98" s="93"/>
      <c r="E98" s="7" t="str">
        <f t="shared" si="14"/>
        <v>3</v>
      </c>
      <c r="F98" s="8">
        <f t="shared" si="12"/>
        <v>1100212</v>
      </c>
      <c r="G98" s="39" t="s">
        <v>215</v>
      </c>
      <c r="H98" s="8">
        <f t="shared" si="15"/>
        <v>1</v>
      </c>
      <c r="I98" s="39" t="s">
        <v>142</v>
      </c>
      <c r="J98" s="8">
        <f t="shared" si="16"/>
        <v>2910020735</v>
      </c>
      <c r="K98" s="43" t="s">
        <v>220</v>
      </c>
      <c r="L98" s="8">
        <f t="shared" ref="L98:L99" si="17">IF(N98="",0,IF(N98="己方与敌方卡牌落定后",1,2))</f>
        <v>0</v>
      </c>
      <c r="M98" s="7">
        <f t="shared" si="10"/>
        <v>-1</v>
      </c>
      <c r="N98" s="93"/>
      <c r="O98" s="13" t="s">
        <v>23</v>
      </c>
      <c r="P98" s="29">
        <v>1200122</v>
      </c>
    </row>
    <row r="99" spans="1:16" s="2" customFormat="1" ht="20.100000000000001" customHeight="1" x14ac:dyDescent="0.35">
      <c r="A99" s="7">
        <f t="shared" ref="A99:A100" si="18">IF(AND(E99=E98,C99=C98),A98+1,C99*100+E99*10+1)</f>
        <v>10020736</v>
      </c>
      <c r="B99" s="7">
        <v>2</v>
      </c>
      <c r="C99" s="7" t="str">
        <f t="shared" si="13"/>
        <v>100207</v>
      </c>
      <c r="D99" s="94" t="s">
        <v>45</v>
      </c>
      <c r="E99" s="7" t="str">
        <f t="shared" si="14"/>
        <v>3</v>
      </c>
      <c r="F99" s="8">
        <f t="shared" si="12"/>
        <v>1100212</v>
      </c>
      <c r="G99" s="39" t="s">
        <v>215</v>
      </c>
      <c r="H99" s="8">
        <f t="shared" si="15"/>
        <v>2</v>
      </c>
      <c r="I99" s="39" t="s">
        <v>143</v>
      </c>
      <c r="J99" s="8">
        <f t="shared" si="16"/>
        <v>2910020736</v>
      </c>
      <c r="K99" s="43" t="s">
        <v>221</v>
      </c>
      <c r="L99" s="8">
        <f t="shared" si="17"/>
        <v>2</v>
      </c>
      <c r="M99" s="7">
        <f t="shared" si="10"/>
        <v>10020737</v>
      </c>
      <c r="N99" s="94" t="s">
        <v>122</v>
      </c>
      <c r="O99" s="13" t="s">
        <v>20</v>
      </c>
      <c r="P99" s="29">
        <v>1200142</v>
      </c>
    </row>
    <row r="100" spans="1:16" s="2" customFormat="1" ht="20.100000000000001" customHeight="1" x14ac:dyDescent="0.35">
      <c r="A100" s="7">
        <f t="shared" si="18"/>
        <v>10020737</v>
      </c>
      <c r="B100" s="7">
        <v>2</v>
      </c>
      <c r="C100" s="7" t="str">
        <f t="shared" si="13"/>
        <v>100207</v>
      </c>
      <c r="D100" s="93"/>
      <c r="E100" s="7" t="str">
        <f t="shared" si="14"/>
        <v>3</v>
      </c>
      <c r="F100" s="8">
        <f t="shared" si="12"/>
        <v>1100443</v>
      </c>
      <c r="G100" s="37" t="s">
        <v>139</v>
      </c>
      <c r="H100" s="8">
        <f t="shared" si="15"/>
        <v>1</v>
      </c>
      <c r="I100" s="37" t="s">
        <v>142</v>
      </c>
      <c r="J100" s="8">
        <f t="shared" si="16"/>
        <v>2910020737</v>
      </c>
      <c r="K100" s="41" t="s">
        <v>222</v>
      </c>
      <c r="L100" s="8">
        <f t="shared" ref="L100:L106" si="19">IF(N100="",0,IF(N100="己方与敌方卡牌落定后",1,2))</f>
        <v>0</v>
      </c>
      <c r="M100" s="7">
        <f t="shared" si="10"/>
        <v>-1</v>
      </c>
      <c r="N100" s="93"/>
      <c r="O100" s="13" t="s">
        <v>116</v>
      </c>
      <c r="P100" s="29">
        <v>1200152</v>
      </c>
    </row>
    <row r="101" spans="1:16" ht="20.100000000000001" customHeight="1" x14ac:dyDescent="0.35">
      <c r="A101" s="7">
        <f t="shared" ref="A101:A107" si="20">IF(AND(E101=E100,C101=C100),A100+1,C101*100+E101*10+1)</f>
        <v>10030111</v>
      </c>
      <c r="B101" s="7">
        <v>2</v>
      </c>
      <c r="C101" s="7" t="str">
        <f t="shared" ref="C101:C106" si="21">IF(D101="",C100,10&amp;MID(D101,2,2)&amp;MID(D101,6,2))</f>
        <v>100301</v>
      </c>
      <c r="D101" s="95" t="s">
        <v>225</v>
      </c>
      <c r="E101" s="7" t="str">
        <f t="shared" si="14"/>
        <v>1</v>
      </c>
      <c r="F101" s="8">
        <f t="shared" si="12"/>
        <v>1200132</v>
      </c>
      <c r="G101" s="39" t="s">
        <v>223</v>
      </c>
      <c r="H101" s="8">
        <f t="shared" si="15"/>
        <v>1</v>
      </c>
      <c r="I101" s="39" t="s">
        <v>180</v>
      </c>
      <c r="J101" s="8">
        <f t="shared" si="16"/>
        <v>2910030111</v>
      </c>
      <c r="K101" s="43" t="s">
        <v>226</v>
      </c>
      <c r="L101" s="8">
        <f t="shared" si="19"/>
        <v>1</v>
      </c>
      <c r="M101" s="7">
        <f t="shared" si="10"/>
        <v>10030112</v>
      </c>
      <c r="N101" s="95" t="s">
        <v>46</v>
      </c>
      <c r="O101" s="13" t="s">
        <v>117</v>
      </c>
      <c r="P101" s="29">
        <v>1200032</v>
      </c>
    </row>
    <row r="102" spans="1:16" ht="20.100000000000001" customHeight="1" x14ac:dyDescent="0.35">
      <c r="A102" s="7">
        <f t="shared" si="20"/>
        <v>10030112</v>
      </c>
      <c r="B102" s="7">
        <v>2</v>
      </c>
      <c r="C102" s="7" t="str">
        <f t="shared" si="21"/>
        <v>100301</v>
      </c>
      <c r="D102" s="96"/>
      <c r="E102" s="7" t="str">
        <f t="shared" si="14"/>
        <v>1</v>
      </c>
      <c r="F102" s="8">
        <f t="shared" si="12"/>
        <v>1100443</v>
      </c>
      <c r="G102" s="39" t="s">
        <v>224</v>
      </c>
      <c r="H102" s="8">
        <f t="shared" si="15"/>
        <v>2</v>
      </c>
      <c r="I102" s="39" t="s">
        <v>179</v>
      </c>
      <c r="J102" s="8">
        <f t="shared" si="16"/>
        <v>2910030112</v>
      </c>
      <c r="K102" s="43" t="s">
        <v>227</v>
      </c>
      <c r="L102" s="8">
        <f t="shared" si="19"/>
        <v>0</v>
      </c>
      <c r="M102" s="7">
        <f t="shared" si="10"/>
        <v>10030113</v>
      </c>
      <c r="N102" s="96"/>
      <c r="O102" s="13" t="s">
        <v>118</v>
      </c>
      <c r="P102" s="29">
        <v>1200012</v>
      </c>
    </row>
    <row r="103" spans="1:16" ht="20.100000000000001" customHeight="1" x14ac:dyDescent="0.35">
      <c r="A103" s="7">
        <f t="shared" si="20"/>
        <v>10030113</v>
      </c>
      <c r="B103" s="7">
        <v>2</v>
      </c>
      <c r="C103" s="7" t="str">
        <f t="shared" si="21"/>
        <v>100301</v>
      </c>
      <c r="D103" s="96"/>
      <c r="E103" s="7" t="str">
        <f t="shared" si="14"/>
        <v>1</v>
      </c>
      <c r="F103" s="8">
        <f t="shared" ref="F103:F106" si="22">VLOOKUP(G103,$O$31:$P$105,2,0)</f>
        <v>1200132</v>
      </c>
      <c r="G103" s="39" t="s">
        <v>223</v>
      </c>
      <c r="H103" s="8">
        <f t="shared" si="15"/>
        <v>1</v>
      </c>
      <c r="I103" s="39" t="s">
        <v>180</v>
      </c>
      <c r="J103" s="8">
        <f t="shared" si="16"/>
        <v>2910030113</v>
      </c>
      <c r="K103" s="43" t="s">
        <v>228</v>
      </c>
      <c r="L103" s="8">
        <f t="shared" si="19"/>
        <v>0</v>
      </c>
      <c r="M103" s="7">
        <f t="shared" ref="M103:M166" si="23">IF(A104=A103+1,IF(N104="",A104,-1),-1)</f>
        <v>10030114</v>
      </c>
      <c r="N103" s="96"/>
      <c r="O103" s="13" t="s">
        <v>119</v>
      </c>
      <c r="P103" s="29">
        <v>1200022</v>
      </c>
    </row>
    <row r="104" spans="1:16" ht="20.100000000000001" customHeight="1" x14ac:dyDescent="0.35">
      <c r="A104" s="7">
        <f t="shared" si="20"/>
        <v>10030114</v>
      </c>
      <c r="B104" s="7">
        <v>2</v>
      </c>
      <c r="C104" s="7" t="str">
        <f t="shared" si="21"/>
        <v>100301</v>
      </c>
      <c r="D104" s="96"/>
      <c r="E104" s="7" t="str">
        <f t="shared" si="14"/>
        <v>1</v>
      </c>
      <c r="F104" s="8">
        <f t="shared" si="22"/>
        <v>1100443</v>
      </c>
      <c r="G104" s="39" t="s">
        <v>224</v>
      </c>
      <c r="H104" s="8">
        <f t="shared" si="15"/>
        <v>2</v>
      </c>
      <c r="I104" s="39" t="s">
        <v>179</v>
      </c>
      <c r="J104" s="8">
        <f t="shared" si="16"/>
        <v>2910030114</v>
      </c>
      <c r="K104" s="43" t="s">
        <v>229</v>
      </c>
      <c r="L104" s="8">
        <f t="shared" si="19"/>
        <v>0</v>
      </c>
      <c r="M104" s="7">
        <f t="shared" si="23"/>
        <v>10030115</v>
      </c>
      <c r="N104" s="96"/>
      <c r="O104" s="13" t="s">
        <v>120</v>
      </c>
      <c r="P104" s="29">
        <v>1200042</v>
      </c>
    </row>
    <row r="105" spans="1:16" ht="20.100000000000001" customHeight="1" x14ac:dyDescent="0.35">
      <c r="A105" s="7">
        <f t="shared" si="20"/>
        <v>10030115</v>
      </c>
      <c r="B105" s="7">
        <v>2</v>
      </c>
      <c r="C105" s="7" t="str">
        <f t="shared" si="21"/>
        <v>100301</v>
      </c>
      <c r="D105" s="96"/>
      <c r="E105" s="7" t="str">
        <f t="shared" si="14"/>
        <v>1</v>
      </c>
      <c r="F105" s="8">
        <f t="shared" si="22"/>
        <v>1200132</v>
      </c>
      <c r="G105" s="39" t="s">
        <v>223</v>
      </c>
      <c r="H105" s="8">
        <f t="shared" si="15"/>
        <v>1</v>
      </c>
      <c r="I105" s="39" t="s">
        <v>180</v>
      </c>
      <c r="J105" s="8">
        <f t="shared" si="16"/>
        <v>2910030115</v>
      </c>
      <c r="K105" s="43" t="s">
        <v>230</v>
      </c>
      <c r="L105" s="8">
        <f t="shared" si="19"/>
        <v>0</v>
      </c>
      <c r="M105" s="7">
        <f t="shared" si="23"/>
        <v>10030116</v>
      </c>
      <c r="N105" s="96"/>
      <c r="O105" s="13" t="s">
        <v>121</v>
      </c>
      <c r="P105" s="29">
        <v>1200052</v>
      </c>
    </row>
    <row r="106" spans="1:16" ht="20.100000000000001" customHeight="1" x14ac:dyDescent="0.35">
      <c r="A106" s="7">
        <f t="shared" si="20"/>
        <v>10030116</v>
      </c>
      <c r="B106" s="7">
        <v>2</v>
      </c>
      <c r="C106" s="7" t="str">
        <f t="shared" si="21"/>
        <v>100301</v>
      </c>
      <c r="D106" s="96"/>
      <c r="E106" s="7" t="str">
        <f t="shared" si="14"/>
        <v>1</v>
      </c>
      <c r="F106" s="8">
        <f t="shared" si="22"/>
        <v>1100443</v>
      </c>
      <c r="G106" s="39" t="s">
        <v>224</v>
      </c>
      <c r="H106" s="8">
        <f t="shared" si="15"/>
        <v>2</v>
      </c>
      <c r="I106" s="39" t="s">
        <v>179</v>
      </c>
      <c r="J106" s="8">
        <f t="shared" si="16"/>
        <v>2910030116</v>
      </c>
      <c r="K106" s="43" t="s">
        <v>231</v>
      </c>
      <c r="L106" s="8">
        <f t="shared" si="19"/>
        <v>0</v>
      </c>
      <c r="M106" s="7">
        <f t="shared" si="23"/>
        <v>-1</v>
      </c>
      <c r="N106" s="96"/>
      <c r="O106" s="13" t="s">
        <v>328</v>
      </c>
      <c r="P106" s="29">
        <v>1200282</v>
      </c>
    </row>
    <row r="107" spans="1:16" ht="20.100000000000001" customHeight="1" x14ac:dyDescent="0.35">
      <c r="A107" s="7">
        <f t="shared" si="20"/>
        <v>10030211</v>
      </c>
      <c r="B107" s="7">
        <v>2</v>
      </c>
      <c r="C107" s="7" t="str">
        <f>IF(D107="",C106,100&amp;MID(D107,1,1)&amp;0&amp;MID(D107,3,1))</f>
        <v>100302</v>
      </c>
      <c r="D107" s="61" t="s">
        <v>233</v>
      </c>
      <c r="E107" s="7" t="str">
        <f>IF(D107="",E106,MID(D107,5,1))</f>
        <v>1</v>
      </c>
      <c r="F107" s="8">
        <f t="shared" ref="F107:F138" si="24">VLOOKUP(G107,$O$31:$P$224,2,0)</f>
        <v>1100423</v>
      </c>
      <c r="G107" s="39" t="s">
        <v>234</v>
      </c>
      <c r="H107" s="8">
        <f t="shared" si="15"/>
        <v>1</v>
      </c>
      <c r="I107" s="39" t="s">
        <v>180</v>
      </c>
      <c r="J107" s="8">
        <f t="shared" si="16"/>
        <v>2910030211</v>
      </c>
      <c r="K107" s="43" t="s">
        <v>235</v>
      </c>
      <c r="L107" s="8">
        <f t="shared" ref="L107:L170" si="25">IF(N107="",0,IF(N107="己方与敌方卡牌落定后",1,2))</f>
        <v>1</v>
      </c>
      <c r="M107" s="7">
        <f t="shared" si="23"/>
        <v>10030212</v>
      </c>
      <c r="N107" s="97" t="s">
        <v>232</v>
      </c>
      <c r="O107" s="13" t="s">
        <v>329</v>
      </c>
      <c r="P107" s="29">
        <v>1200262</v>
      </c>
    </row>
    <row r="108" spans="1:16" ht="20.100000000000001" customHeight="1" x14ac:dyDescent="0.35">
      <c r="A108" s="7">
        <f t="shared" ref="A108:A170" si="26">IF(AND(E108=E107,C108=C107),A107+1,C108*100+E108*10+1)</f>
        <v>10030212</v>
      </c>
      <c r="B108" s="7">
        <v>2</v>
      </c>
      <c r="C108" s="7" t="str">
        <f t="shared" ref="C108:C170" si="27">IF(D108="",C107,100&amp;MID(D108,1,1)&amp;0&amp;MID(D108,3,1))</f>
        <v>100302</v>
      </c>
      <c r="D108" s="67"/>
      <c r="E108" s="7" t="str">
        <f t="shared" ref="E108:E170" si="28">IF(D108="",E107,MID(D108,5,1))</f>
        <v>1</v>
      </c>
      <c r="F108" s="8">
        <f t="shared" si="24"/>
        <v>1100443</v>
      </c>
      <c r="G108" s="39" t="s">
        <v>224</v>
      </c>
      <c r="H108" s="8">
        <f t="shared" si="15"/>
        <v>2</v>
      </c>
      <c r="I108" s="39" t="s">
        <v>179</v>
      </c>
      <c r="J108" s="8">
        <f t="shared" si="16"/>
        <v>2910030212</v>
      </c>
      <c r="K108" s="43" t="s">
        <v>236</v>
      </c>
      <c r="L108" s="8">
        <f t="shared" si="25"/>
        <v>0</v>
      </c>
      <c r="M108" s="7">
        <f t="shared" si="23"/>
        <v>-1</v>
      </c>
      <c r="N108" s="98"/>
      <c r="O108" s="13" t="s">
        <v>330</v>
      </c>
      <c r="P108" s="29">
        <v>1200272</v>
      </c>
    </row>
    <row r="109" spans="1:16" ht="20.100000000000001" customHeight="1" x14ac:dyDescent="0.35">
      <c r="A109" s="7">
        <f t="shared" si="26"/>
        <v>10030311</v>
      </c>
      <c r="B109" s="7">
        <v>2</v>
      </c>
      <c r="C109" s="7" t="str">
        <f t="shared" si="27"/>
        <v>100303</v>
      </c>
      <c r="D109" s="61" t="s">
        <v>237</v>
      </c>
      <c r="E109" s="7" t="str">
        <f t="shared" si="28"/>
        <v>1</v>
      </c>
      <c r="F109" s="8">
        <f t="shared" si="24"/>
        <v>1100022</v>
      </c>
      <c r="G109" s="39" t="s">
        <v>238</v>
      </c>
      <c r="H109" s="8">
        <f t="shared" si="15"/>
        <v>1</v>
      </c>
      <c r="I109" s="39" t="s">
        <v>180</v>
      </c>
      <c r="J109" s="8">
        <f t="shared" si="16"/>
        <v>2910030311</v>
      </c>
      <c r="K109" s="43" t="s">
        <v>239</v>
      </c>
      <c r="L109" s="8">
        <f t="shared" si="25"/>
        <v>1</v>
      </c>
      <c r="M109" s="7">
        <f t="shared" si="23"/>
        <v>10030312</v>
      </c>
      <c r="N109" s="97" t="s">
        <v>232</v>
      </c>
      <c r="O109" s="13" t="s">
        <v>331</v>
      </c>
      <c r="P109" s="29">
        <v>1200292</v>
      </c>
    </row>
    <row r="110" spans="1:16" ht="20.100000000000001" customHeight="1" x14ac:dyDescent="0.35">
      <c r="A110" s="7">
        <f t="shared" si="26"/>
        <v>10030312</v>
      </c>
      <c r="B110" s="7">
        <v>2</v>
      </c>
      <c r="C110" s="7" t="str">
        <f t="shared" si="27"/>
        <v>100303</v>
      </c>
      <c r="D110" s="67"/>
      <c r="E110" s="7" t="str">
        <f t="shared" si="28"/>
        <v>1</v>
      </c>
      <c r="F110" s="8">
        <f t="shared" si="24"/>
        <v>1100443</v>
      </c>
      <c r="G110" s="39" t="s">
        <v>224</v>
      </c>
      <c r="H110" s="8">
        <f t="shared" si="15"/>
        <v>2</v>
      </c>
      <c r="I110" s="39" t="s">
        <v>179</v>
      </c>
      <c r="J110" s="8">
        <f t="shared" si="16"/>
        <v>2910030312</v>
      </c>
      <c r="K110" s="43" t="s">
        <v>240</v>
      </c>
      <c r="L110" s="8">
        <f t="shared" si="25"/>
        <v>0</v>
      </c>
      <c r="M110" s="7">
        <f t="shared" si="23"/>
        <v>10030313</v>
      </c>
      <c r="N110" s="98"/>
      <c r="O110" s="13" t="s">
        <v>332</v>
      </c>
      <c r="P110" s="29">
        <v>1200302</v>
      </c>
    </row>
    <row r="111" spans="1:16" ht="20.100000000000001" customHeight="1" x14ac:dyDescent="0.35">
      <c r="A111" s="7">
        <f t="shared" si="26"/>
        <v>10030313</v>
      </c>
      <c r="B111" s="7">
        <v>2</v>
      </c>
      <c r="C111" s="7" t="str">
        <f t="shared" si="27"/>
        <v>100303</v>
      </c>
      <c r="D111" s="67"/>
      <c r="E111" s="7" t="str">
        <f t="shared" si="28"/>
        <v>1</v>
      </c>
      <c r="F111" s="8">
        <f t="shared" si="24"/>
        <v>1100022</v>
      </c>
      <c r="G111" s="39" t="s">
        <v>238</v>
      </c>
      <c r="H111" s="8">
        <f t="shared" si="15"/>
        <v>1</v>
      </c>
      <c r="I111" s="39" t="s">
        <v>180</v>
      </c>
      <c r="J111" s="8">
        <f t="shared" si="16"/>
        <v>2910030313</v>
      </c>
      <c r="K111" s="43" t="s">
        <v>241</v>
      </c>
      <c r="L111" s="8">
        <f t="shared" si="25"/>
        <v>0</v>
      </c>
      <c r="M111" s="7">
        <f t="shared" si="23"/>
        <v>10030314</v>
      </c>
      <c r="N111" s="98"/>
      <c r="O111" s="13" t="s">
        <v>333</v>
      </c>
      <c r="P111" s="29">
        <v>1200182</v>
      </c>
    </row>
    <row r="112" spans="1:16" ht="20.100000000000001" customHeight="1" x14ac:dyDescent="0.35">
      <c r="A112" s="7">
        <f t="shared" si="26"/>
        <v>10030314</v>
      </c>
      <c r="B112" s="7">
        <v>2</v>
      </c>
      <c r="C112" s="7" t="str">
        <f t="shared" si="27"/>
        <v>100303</v>
      </c>
      <c r="D112" s="67"/>
      <c r="E112" s="7" t="str">
        <f t="shared" si="28"/>
        <v>1</v>
      </c>
      <c r="F112" s="8">
        <f t="shared" si="24"/>
        <v>1100443</v>
      </c>
      <c r="G112" s="39" t="s">
        <v>224</v>
      </c>
      <c r="H112" s="8">
        <f t="shared" si="15"/>
        <v>2</v>
      </c>
      <c r="I112" s="39" t="s">
        <v>179</v>
      </c>
      <c r="J112" s="8">
        <f t="shared" si="16"/>
        <v>2910030314</v>
      </c>
      <c r="K112" s="43" t="s">
        <v>242</v>
      </c>
      <c r="L112" s="8">
        <f t="shared" si="25"/>
        <v>0</v>
      </c>
      <c r="M112" s="7">
        <f t="shared" si="23"/>
        <v>10030315</v>
      </c>
      <c r="N112" s="98"/>
      <c r="O112" s="13" t="s">
        <v>334</v>
      </c>
      <c r="P112" s="29">
        <v>1200162</v>
      </c>
    </row>
    <row r="113" spans="1:16" ht="20.100000000000001" customHeight="1" x14ac:dyDescent="0.35">
      <c r="A113" s="7">
        <f t="shared" si="26"/>
        <v>10030315</v>
      </c>
      <c r="B113" s="7">
        <v>2</v>
      </c>
      <c r="C113" s="7" t="str">
        <f t="shared" si="27"/>
        <v>100303</v>
      </c>
      <c r="D113" s="67"/>
      <c r="E113" s="7" t="str">
        <f t="shared" si="28"/>
        <v>1</v>
      </c>
      <c r="F113" s="8">
        <f t="shared" si="24"/>
        <v>1100423</v>
      </c>
      <c r="G113" s="39" t="s">
        <v>234</v>
      </c>
      <c r="H113" s="8">
        <f t="shared" si="15"/>
        <v>1</v>
      </c>
      <c r="I113" s="39" t="s">
        <v>180</v>
      </c>
      <c r="J113" s="8">
        <f t="shared" si="16"/>
        <v>2910030315</v>
      </c>
      <c r="K113" s="43" t="s">
        <v>243</v>
      </c>
      <c r="L113" s="8">
        <f t="shared" si="25"/>
        <v>0</v>
      </c>
      <c r="M113" s="7">
        <f t="shared" si="23"/>
        <v>10030316</v>
      </c>
      <c r="N113" s="98"/>
      <c r="O113" s="13" t="s">
        <v>335</v>
      </c>
      <c r="P113" s="29">
        <v>1200172</v>
      </c>
    </row>
    <row r="114" spans="1:16" ht="20.100000000000001" customHeight="1" x14ac:dyDescent="0.35">
      <c r="A114" s="7">
        <f t="shared" si="26"/>
        <v>10030316</v>
      </c>
      <c r="B114" s="7">
        <v>2</v>
      </c>
      <c r="C114" s="7" t="str">
        <f t="shared" si="27"/>
        <v>100303</v>
      </c>
      <c r="D114" s="67"/>
      <c r="E114" s="7" t="str">
        <f t="shared" si="28"/>
        <v>1</v>
      </c>
      <c r="F114" s="8">
        <f t="shared" si="24"/>
        <v>1100443</v>
      </c>
      <c r="G114" s="39" t="s">
        <v>224</v>
      </c>
      <c r="H114" s="8">
        <f t="shared" si="15"/>
        <v>2</v>
      </c>
      <c r="I114" s="39" t="s">
        <v>179</v>
      </c>
      <c r="J114" s="8">
        <f t="shared" si="16"/>
        <v>2910030316</v>
      </c>
      <c r="K114" s="43" t="s">
        <v>244</v>
      </c>
      <c r="L114" s="8">
        <f t="shared" si="25"/>
        <v>0</v>
      </c>
      <c r="M114" s="7">
        <f t="shared" si="23"/>
        <v>10030317</v>
      </c>
      <c r="N114" s="98"/>
      <c r="O114" s="13" t="s">
        <v>336</v>
      </c>
      <c r="P114" s="29">
        <v>1200192</v>
      </c>
    </row>
    <row r="115" spans="1:16" ht="20.100000000000001" customHeight="1" x14ac:dyDescent="0.35">
      <c r="A115" s="7">
        <f t="shared" si="26"/>
        <v>10030317</v>
      </c>
      <c r="B115" s="7">
        <v>2</v>
      </c>
      <c r="C115" s="7" t="str">
        <f t="shared" si="27"/>
        <v>100303</v>
      </c>
      <c r="D115" s="67"/>
      <c r="E115" s="7" t="str">
        <f t="shared" si="28"/>
        <v>1</v>
      </c>
      <c r="F115" s="8">
        <f t="shared" si="24"/>
        <v>1100022</v>
      </c>
      <c r="G115" s="39" t="s">
        <v>238</v>
      </c>
      <c r="H115" s="8">
        <f t="shared" si="15"/>
        <v>1</v>
      </c>
      <c r="I115" s="39" t="s">
        <v>180</v>
      </c>
      <c r="J115" s="8">
        <f t="shared" si="16"/>
        <v>2910030317</v>
      </c>
      <c r="K115" s="43" t="s">
        <v>245</v>
      </c>
      <c r="L115" s="8">
        <f t="shared" si="25"/>
        <v>0</v>
      </c>
      <c r="M115" s="7">
        <f t="shared" si="23"/>
        <v>-1</v>
      </c>
      <c r="N115" s="98"/>
      <c r="O115" s="27" t="s">
        <v>337</v>
      </c>
      <c r="P115" s="29">
        <v>1200202</v>
      </c>
    </row>
    <row r="116" spans="1:16" ht="20.100000000000001" customHeight="1" x14ac:dyDescent="0.35">
      <c r="A116" s="7">
        <f t="shared" si="26"/>
        <v>10030331</v>
      </c>
      <c r="B116" s="7">
        <v>2</v>
      </c>
      <c r="C116" s="7" t="str">
        <f t="shared" si="27"/>
        <v>100303</v>
      </c>
      <c r="D116" s="61" t="s">
        <v>246</v>
      </c>
      <c r="E116" s="7" t="str">
        <f t="shared" si="28"/>
        <v>3</v>
      </c>
      <c r="F116" s="8">
        <f t="shared" si="24"/>
        <v>1100022</v>
      </c>
      <c r="G116" s="39" t="s">
        <v>238</v>
      </c>
      <c r="H116" s="8">
        <f t="shared" si="15"/>
        <v>1</v>
      </c>
      <c r="I116" s="39" t="s">
        <v>180</v>
      </c>
      <c r="J116" s="8">
        <f t="shared" si="16"/>
        <v>2910030331</v>
      </c>
      <c r="K116" s="43" t="s">
        <v>247</v>
      </c>
      <c r="L116" s="8">
        <f t="shared" si="25"/>
        <v>2</v>
      </c>
      <c r="M116" s="7">
        <f t="shared" si="23"/>
        <v>10030332</v>
      </c>
      <c r="N116" s="97" t="s">
        <v>592</v>
      </c>
      <c r="O116" s="13" t="s">
        <v>338</v>
      </c>
      <c r="P116" s="29">
        <v>1200232</v>
      </c>
    </row>
    <row r="117" spans="1:16" ht="20.100000000000001" customHeight="1" x14ac:dyDescent="0.35">
      <c r="A117" s="7">
        <f t="shared" si="26"/>
        <v>10030332</v>
      </c>
      <c r="B117" s="7">
        <v>2</v>
      </c>
      <c r="C117" s="7" t="str">
        <f t="shared" si="27"/>
        <v>100303</v>
      </c>
      <c r="D117" s="67"/>
      <c r="E117" s="7" t="str">
        <f t="shared" si="28"/>
        <v>3</v>
      </c>
      <c r="F117" s="8">
        <f t="shared" si="24"/>
        <v>1100443</v>
      </c>
      <c r="G117" s="39" t="s">
        <v>224</v>
      </c>
      <c r="H117" s="8">
        <f t="shared" si="15"/>
        <v>2</v>
      </c>
      <c r="I117" s="39" t="s">
        <v>179</v>
      </c>
      <c r="J117" s="8">
        <f t="shared" si="16"/>
        <v>2910030332</v>
      </c>
      <c r="K117" s="43" t="s">
        <v>248</v>
      </c>
      <c r="L117" s="8">
        <f t="shared" si="25"/>
        <v>0</v>
      </c>
      <c r="M117" s="7">
        <f t="shared" si="23"/>
        <v>10030333</v>
      </c>
      <c r="N117" s="98"/>
      <c r="O117" s="13" t="s">
        <v>339</v>
      </c>
      <c r="P117" s="29">
        <v>1200212</v>
      </c>
    </row>
    <row r="118" spans="1:16" ht="20.100000000000001" customHeight="1" x14ac:dyDescent="0.35">
      <c r="A118" s="7">
        <f t="shared" si="26"/>
        <v>10030333</v>
      </c>
      <c r="B118" s="7">
        <v>2</v>
      </c>
      <c r="C118" s="7" t="str">
        <f t="shared" si="27"/>
        <v>100303</v>
      </c>
      <c r="D118" s="67"/>
      <c r="E118" s="7" t="str">
        <f t="shared" si="28"/>
        <v>3</v>
      </c>
      <c r="F118" s="8">
        <f t="shared" si="24"/>
        <v>1100423</v>
      </c>
      <c r="G118" s="39" t="s">
        <v>234</v>
      </c>
      <c r="H118" s="8">
        <f t="shared" si="15"/>
        <v>1</v>
      </c>
      <c r="I118" s="39" t="s">
        <v>180</v>
      </c>
      <c r="J118" s="8">
        <f t="shared" si="16"/>
        <v>2910030333</v>
      </c>
      <c r="K118" s="43" t="s">
        <v>249</v>
      </c>
      <c r="L118" s="8">
        <f t="shared" si="25"/>
        <v>0</v>
      </c>
      <c r="M118" s="7">
        <f t="shared" si="23"/>
        <v>-1</v>
      </c>
      <c r="N118" s="98"/>
      <c r="O118" s="13" t="s">
        <v>340</v>
      </c>
      <c r="P118" s="29">
        <v>1200222</v>
      </c>
    </row>
    <row r="119" spans="1:16" ht="20.100000000000001" customHeight="1" x14ac:dyDescent="0.35">
      <c r="A119" s="7">
        <f t="shared" si="26"/>
        <v>10030411</v>
      </c>
      <c r="B119" s="7">
        <v>2</v>
      </c>
      <c r="C119" s="7" t="str">
        <f t="shared" si="27"/>
        <v>100304</v>
      </c>
      <c r="D119" s="61" t="s">
        <v>250</v>
      </c>
      <c r="E119" s="7" t="str">
        <f t="shared" si="28"/>
        <v>1</v>
      </c>
      <c r="F119" s="8">
        <f t="shared" si="24"/>
        <v>1200142</v>
      </c>
      <c r="G119" s="39" t="s">
        <v>251</v>
      </c>
      <c r="H119" s="8">
        <f t="shared" si="15"/>
        <v>2</v>
      </c>
      <c r="I119" s="39" t="s">
        <v>179</v>
      </c>
      <c r="J119" s="8">
        <f t="shared" si="16"/>
        <v>2910030411</v>
      </c>
      <c r="K119" s="43" t="s">
        <v>252</v>
      </c>
      <c r="L119" s="8">
        <f t="shared" si="25"/>
        <v>1</v>
      </c>
      <c r="M119" s="7">
        <f t="shared" si="23"/>
        <v>10030412</v>
      </c>
      <c r="N119" s="97" t="s">
        <v>232</v>
      </c>
      <c r="O119" s="13" t="s">
        <v>341</v>
      </c>
      <c r="P119" s="29">
        <v>1200242</v>
      </c>
    </row>
    <row r="120" spans="1:16" ht="20.100000000000001" customHeight="1" x14ac:dyDescent="0.35">
      <c r="A120" s="7">
        <f t="shared" si="26"/>
        <v>10030412</v>
      </c>
      <c r="B120" s="7">
        <v>2</v>
      </c>
      <c r="C120" s="7" t="str">
        <f t="shared" si="27"/>
        <v>100304</v>
      </c>
      <c r="D120" s="67"/>
      <c r="E120" s="7" t="str">
        <f t="shared" si="28"/>
        <v>1</v>
      </c>
      <c r="F120" s="8">
        <f t="shared" si="24"/>
        <v>1200132</v>
      </c>
      <c r="G120" s="39" t="s">
        <v>223</v>
      </c>
      <c r="H120" s="8">
        <f t="shared" si="15"/>
        <v>1</v>
      </c>
      <c r="I120" s="39" t="s">
        <v>180</v>
      </c>
      <c r="J120" s="8">
        <f t="shared" si="16"/>
        <v>2910030412</v>
      </c>
      <c r="K120" s="43" t="s">
        <v>253</v>
      </c>
      <c r="L120" s="8">
        <f t="shared" si="25"/>
        <v>0</v>
      </c>
      <c r="M120" s="7">
        <f t="shared" si="23"/>
        <v>10030413</v>
      </c>
      <c r="N120" s="98"/>
      <c r="O120" s="13" t="s">
        <v>342</v>
      </c>
      <c r="P120" s="29">
        <v>1200252</v>
      </c>
    </row>
    <row r="121" spans="1:16" ht="20.100000000000001" customHeight="1" x14ac:dyDescent="0.35">
      <c r="A121" s="7">
        <f t="shared" si="26"/>
        <v>10030413</v>
      </c>
      <c r="B121" s="7">
        <v>2</v>
      </c>
      <c r="C121" s="7" t="str">
        <f t="shared" si="27"/>
        <v>100304</v>
      </c>
      <c r="D121" s="67"/>
      <c r="E121" s="7" t="str">
        <f t="shared" si="28"/>
        <v>1</v>
      </c>
      <c r="F121" s="8">
        <f t="shared" si="24"/>
        <v>1100443</v>
      </c>
      <c r="G121" s="39" t="s">
        <v>224</v>
      </c>
      <c r="H121" s="8">
        <f t="shared" si="15"/>
        <v>2</v>
      </c>
      <c r="I121" s="39" t="s">
        <v>179</v>
      </c>
      <c r="J121" s="8">
        <f t="shared" si="16"/>
        <v>2910030413</v>
      </c>
      <c r="K121" s="43" t="s">
        <v>254</v>
      </c>
      <c r="L121" s="8">
        <f t="shared" si="25"/>
        <v>0</v>
      </c>
      <c r="M121" s="7">
        <f t="shared" si="23"/>
        <v>-1</v>
      </c>
      <c r="N121" s="98"/>
      <c r="O121" s="13" t="s">
        <v>343</v>
      </c>
      <c r="P121" s="29">
        <v>1200082</v>
      </c>
    </row>
    <row r="122" spans="1:16" ht="20.100000000000001" customHeight="1" x14ac:dyDescent="0.35">
      <c r="A122" s="7">
        <f t="shared" si="26"/>
        <v>10030511</v>
      </c>
      <c r="B122" s="7">
        <v>2</v>
      </c>
      <c r="C122" s="7" t="str">
        <f t="shared" si="27"/>
        <v>100305</v>
      </c>
      <c r="D122" s="61" t="s">
        <v>255</v>
      </c>
      <c r="E122" s="7" t="str">
        <f t="shared" si="28"/>
        <v>1</v>
      </c>
      <c r="F122" s="8">
        <f t="shared" si="24"/>
        <v>1200132</v>
      </c>
      <c r="G122" s="39" t="s">
        <v>223</v>
      </c>
      <c r="H122" s="8">
        <f t="shared" si="15"/>
        <v>1</v>
      </c>
      <c r="I122" s="39" t="s">
        <v>180</v>
      </c>
      <c r="J122" s="8">
        <f t="shared" si="16"/>
        <v>2910030511</v>
      </c>
      <c r="K122" s="43" t="s">
        <v>256</v>
      </c>
      <c r="L122" s="8">
        <f t="shared" si="25"/>
        <v>1</v>
      </c>
      <c r="M122" s="7">
        <f t="shared" si="23"/>
        <v>10030512</v>
      </c>
      <c r="N122" s="97" t="s">
        <v>232</v>
      </c>
      <c r="O122" s="13" t="s">
        <v>344</v>
      </c>
      <c r="P122" s="29">
        <v>1200062</v>
      </c>
    </row>
    <row r="123" spans="1:16" ht="20.100000000000001" customHeight="1" x14ac:dyDescent="0.35">
      <c r="A123" s="7">
        <f t="shared" si="26"/>
        <v>10030512</v>
      </c>
      <c r="B123" s="7">
        <v>2</v>
      </c>
      <c r="C123" s="7" t="str">
        <f t="shared" si="27"/>
        <v>100305</v>
      </c>
      <c r="D123" s="67"/>
      <c r="E123" s="7" t="str">
        <f t="shared" si="28"/>
        <v>1</v>
      </c>
      <c r="F123" s="8">
        <f t="shared" si="24"/>
        <v>1100443</v>
      </c>
      <c r="G123" s="39" t="s">
        <v>224</v>
      </c>
      <c r="H123" s="8">
        <f t="shared" si="15"/>
        <v>2</v>
      </c>
      <c r="I123" s="39" t="s">
        <v>179</v>
      </c>
      <c r="J123" s="8">
        <f t="shared" si="16"/>
        <v>2910030512</v>
      </c>
      <c r="K123" s="43" t="s">
        <v>257</v>
      </c>
      <c r="L123" s="8">
        <f t="shared" si="25"/>
        <v>0</v>
      </c>
      <c r="M123" s="7">
        <f t="shared" si="23"/>
        <v>-1</v>
      </c>
      <c r="N123" s="98"/>
      <c r="O123" s="13" t="s">
        <v>345</v>
      </c>
      <c r="P123" s="29">
        <v>1200072</v>
      </c>
    </row>
    <row r="124" spans="1:16" ht="20.100000000000001" customHeight="1" x14ac:dyDescent="0.35">
      <c r="A124" s="7">
        <f t="shared" si="26"/>
        <v>10030531</v>
      </c>
      <c r="B124" s="7">
        <v>2</v>
      </c>
      <c r="C124" s="7" t="str">
        <f t="shared" si="27"/>
        <v>100305</v>
      </c>
      <c r="D124" s="61" t="s">
        <v>258</v>
      </c>
      <c r="E124" s="7" t="str">
        <f t="shared" si="28"/>
        <v>3</v>
      </c>
      <c r="F124" s="8">
        <f t="shared" si="24"/>
        <v>1100222</v>
      </c>
      <c r="G124" s="39" t="s">
        <v>259</v>
      </c>
      <c r="H124" s="8">
        <f t="shared" si="15"/>
        <v>1</v>
      </c>
      <c r="I124" s="39" t="s">
        <v>180</v>
      </c>
      <c r="J124" s="8">
        <f t="shared" si="16"/>
        <v>2910030531</v>
      </c>
      <c r="K124" s="43" t="s">
        <v>260</v>
      </c>
      <c r="L124" s="8">
        <f t="shared" si="25"/>
        <v>1</v>
      </c>
      <c r="M124" s="7">
        <f t="shared" si="23"/>
        <v>10030532</v>
      </c>
      <c r="N124" s="97" t="s">
        <v>232</v>
      </c>
      <c r="O124" s="13" t="s">
        <v>346</v>
      </c>
      <c r="P124" s="29">
        <v>1200092</v>
      </c>
    </row>
    <row r="125" spans="1:16" ht="20.100000000000001" customHeight="1" x14ac:dyDescent="0.35">
      <c r="A125" s="7">
        <f t="shared" si="26"/>
        <v>10030532</v>
      </c>
      <c r="B125" s="7">
        <v>2</v>
      </c>
      <c r="C125" s="7" t="str">
        <f t="shared" si="27"/>
        <v>100305</v>
      </c>
      <c r="D125" s="67"/>
      <c r="E125" s="7" t="str">
        <f t="shared" si="28"/>
        <v>3</v>
      </c>
      <c r="F125" s="8">
        <f t="shared" si="24"/>
        <v>1100443</v>
      </c>
      <c r="G125" s="39" t="s">
        <v>224</v>
      </c>
      <c r="H125" s="8">
        <f t="shared" si="15"/>
        <v>2</v>
      </c>
      <c r="I125" s="39" t="s">
        <v>179</v>
      </c>
      <c r="J125" s="8">
        <f t="shared" si="16"/>
        <v>2910030532</v>
      </c>
      <c r="K125" s="43" t="s">
        <v>261</v>
      </c>
      <c r="L125" s="8">
        <f t="shared" si="25"/>
        <v>0</v>
      </c>
      <c r="M125" s="7">
        <f t="shared" si="23"/>
        <v>10030533</v>
      </c>
      <c r="N125" s="98"/>
      <c r="O125" s="13" t="s">
        <v>347</v>
      </c>
      <c r="P125" s="29">
        <v>1200102</v>
      </c>
    </row>
    <row r="126" spans="1:16" ht="20.100000000000001" customHeight="1" x14ac:dyDescent="0.35">
      <c r="A126" s="7">
        <f t="shared" si="26"/>
        <v>10030533</v>
      </c>
      <c r="B126" s="7">
        <v>2</v>
      </c>
      <c r="C126" s="7" t="str">
        <f t="shared" si="27"/>
        <v>100305</v>
      </c>
      <c r="D126" s="67"/>
      <c r="E126" s="7" t="str">
        <f t="shared" si="28"/>
        <v>3</v>
      </c>
      <c r="F126" s="8">
        <f t="shared" si="24"/>
        <v>1100222</v>
      </c>
      <c r="G126" s="39" t="s">
        <v>259</v>
      </c>
      <c r="H126" s="8">
        <f t="shared" si="15"/>
        <v>1</v>
      </c>
      <c r="I126" s="39" t="s">
        <v>180</v>
      </c>
      <c r="J126" s="8">
        <f t="shared" si="16"/>
        <v>2910030533</v>
      </c>
      <c r="K126" s="43" t="s">
        <v>262</v>
      </c>
      <c r="L126" s="8">
        <f t="shared" si="25"/>
        <v>0</v>
      </c>
      <c r="M126" s="7">
        <f t="shared" si="23"/>
        <v>-1</v>
      </c>
      <c r="N126" s="98"/>
      <c r="O126" s="13" t="s">
        <v>24</v>
      </c>
      <c r="P126" s="13">
        <v>1100012</v>
      </c>
    </row>
    <row r="127" spans="1:16" ht="20.100000000000001" customHeight="1" x14ac:dyDescent="0.35">
      <c r="A127" s="7">
        <f t="shared" si="26"/>
        <v>10030731</v>
      </c>
      <c r="B127" s="7">
        <v>2</v>
      </c>
      <c r="C127" s="7" t="str">
        <f t="shared" si="27"/>
        <v>100307</v>
      </c>
      <c r="D127" s="61" t="s">
        <v>263</v>
      </c>
      <c r="E127" s="7" t="str">
        <f t="shared" si="28"/>
        <v>3</v>
      </c>
      <c r="F127" s="8">
        <f t="shared" si="24"/>
        <v>1100473</v>
      </c>
      <c r="G127" s="39" t="s">
        <v>264</v>
      </c>
      <c r="H127" s="8">
        <f t="shared" si="15"/>
        <v>1</v>
      </c>
      <c r="I127" s="39" t="s">
        <v>180</v>
      </c>
      <c r="J127" s="8">
        <f t="shared" si="16"/>
        <v>2910030731</v>
      </c>
      <c r="K127" s="43" t="s">
        <v>265</v>
      </c>
      <c r="L127" s="8">
        <f t="shared" si="25"/>
        <v>1</v>
      </c>
      <c r="M127" s="7">
        <f t="shared" si="23"/>
        <v>10030732</v>
      </c>
      <c r="N127" s="97" t="s">
        <v>232</v>
      </c>
      <c r="O127" s="13" t="s">
        <v>61</v>
      </c>
      <c r="P127" s="13">
        <v>1100022</v>
      </c>
    </row>
    <row r="128" spans="1:16" ht="20.100000000000001" customHeight="1" x14ac:dyDescent="0.35">
      <c r="A128" s="7">
        <f t="shared" si="26"/>
        <v>10030732</v>
      </c>
      <c r="B128" s="7">
        <v>2</v>
      </c>
      <c r="C128" s="7" t="str">
        <f t="shared" si="27"/>
        <v>100307</v>
      </c>
      <c r="D128" s="67"/>
      <c r="E128" s="7" t="str">
        <f t="shared" si="28"/>
        <v>3</v>
      </c>
      <c r="F128" s="8">
        <f t="shared" si="24"/>
        <v>1100443</v>
      </c>
      <c r="G128" s="39" t="s">
        <v>224</v>
      </c>
      <c r="H128" s="8">
        <f t="shared" si="15"/>
        <v>2</v>
      </c>
      <c r="I128" s="39" t="s">
        <v>179</v>
      </c>
      <c r="J128" s="8">
        <f t="shared" si="16"/>
        <v>2910030732</v>
      </c>
      <c r="K128" s="43" t="s">
        <v>266</v>
      </c>
      <c r="L128" s="8">
        <f t="shared" si="25"/>
        <v>0</v>
      </c>
      <c r="M128" s="7">
        <f t="shared" si="23"/>
        <v>10030733</v>
      </c>
      <c r="N128" s="97"/>
      <c r="O128" s="13" t="s">
        <v>62</v>
      </c>
      <c r="P128" s="13">
        <v>1100032</v>
      </c>
    </row>
    <row r="129" spans="1:16" ht="20.100000000000001" customHeight="1" x14ac:dyDescent="0.35">
      <c r="A129" s="7">
        <f t="shared" si="26"/>
        <v>10030733</v>
      </c>
      <c r="B129" s="7">
        <v>2</v>
      </c>
      <c r="C129" s="7" t="str">
        <f t="shared" si="27"/>
        <v>100307</v>
      </c>
      <c r="D129" s="67"/>
      <c r="E129" s="7" t="str">
        <f t="shared" si="28"/>
        <v>3</v>
      </c>
      <c r="F129" s="8">
        <f t="shared" si="24"/>
        <v>1100473</v>
      </c>
      <c r="G129" s="39" t="s">
        <v>264</v>
      </c>
      <c r="H129" s="8">
        <f t="shared" si="15"/>
        <v>1</v>
      </c>
      <c r="I129" s="39" t="s">
        <v>180</v>
      </c>
      <c r="J129" s="8">
        <f t="shared" si="16"/>
        <v>2910030733</v>
      </c>
      <c r="K129" s="43" t="s">
        <v>267</v>
      </c>
      <c r="L129" s="8">
        <f t="shared" si="25"/>
        <v>0</v>
      </c>
      <c r="M129" s="7">
        <f t="shared" si="23"/>
        <v>10030734</v>
      </c>
      <c r="N129" s="97"/>
      <c r="O129" s="13" t="s">
        <v>63</v>
      </c>
      <c r="P129" s="13">
        <v>1100042</v>
      </c>
    </row>
    <row r="130" spans="1:16" ht="20.100000000000001" customHeight="1" x14ac:dyDescent="0.35">
      <c r="A130" s="7">
        <f t="shared" si="26"/>
        <v>10030734</v>
      </c>
      <c r="B130" s="7">
        <v>2</v>
      </c>
      <c r="C130" s="7" t="str">
        <f t="shared" si="27"/>
        <v>100307</v>
      </c>
      <c r="D130" s="67"/>
      <c r="E130" s="7" t="str">
        <f t="shared" si="28"/>
        <v>3</v>
      </c>
      <c r="F130" s="8">
        <f t="shared" si="24"/>
        <v>1100443</v>
      </c>
      <c r="G130" s="39" t="s">
        <v>224</v>
      </c>
      <c r="H130" s="8">
        <f t="shared" si="15"/>
        <v>2</v>
      </c>
      <c r="I130" s="39" t="s">
        <v>179</v>
      </c>
      <c r="J130" s="8">
        <f t="shared" si="16"/>
        <v>2910030734</v>
      </c>
      <c r="K130" s="43" t="s">
        <v>268</v>
      </c>
      <c r="L130" s="8">
        <f t="shared" si="25"/>
        <v>0</v>
      </c>
      <c r="M130" s="7">
        <f t="shared" si="23"/>
        <v>10030735</v>
      </c>
      <c r="N130" s="97"/>
      <c r="O130" s="13" t="s">
        <v>436</v>
      </c>
      <c r="P130" s="13">
        <v>1100052</v>
      </c>
    </row>
    <row r="131" spans="1:16" ht="20.100000000000001" customHeight="1" x14ac:dyDescent="0.35">
      <c r="A131" s="7">
        <f t="shared" si="26"/>
        <v>10030735</v>
      </c>
      <c r="B131" s="7">
        <v>2</v>
      </c>
      <c r="C131" s="7" t="str">
        <f t="shared" si="27"/>
        <v>100307</v>
      </c>
      <c r="D131" s="67"/>
      <c r="E131" s="7" t="str">
        <f t="shared" si="28"/>
        <v>3</v>
      </c>
      <c r="F131" s="8">
        <f t="shared" si="24"/>
        <v>1100473</v>
      </c>
      <c r="G131" s="39" t="s">
        <v>264</v>
      </c>
      <c r="H131" s="8">
        <f t="shared" si="15"/>
        <v>1</v>
      </c>
      <c r="I131" s="39" t="s">
        <v>180</v>
      </c>
      <c r="J131" s="8">
        <f t="shared" si="16"/>
        <v>2910030735</v>
      </c>
      <c r="K131" s="43" t="s">
        <v>269</v>
      </c>
      <c r="L131" s="8">
        <f t="shared" si="25"/>
        <v>0</v>
      </c>
      <c r="M131" s="7">
        <f t="shared" si="23"/>
        <v>10030736</v>
      </c>
      <c r="N131" s="97"/>
      <c r="O131" s="13" t="s">
        <v>437</v>
      </c>
      <c r="P131" s="13">
        <v>1100062</v>
      </c>
    </row>
    <row r="132" spans="1:16" ht="20.100000000000001" customHeight="1" x14ac:dyDescent="0.35">
      <c r="A132" s="7">
        <f t="shared" si="26"/>
        <v>10030736</v>
      </c>
      <c r="B132" s="7">
        <v>2</v>
      </c>
      <c r="C132" s="7" t="str">
        <f t="shared" si="27"/>
        <v>100307</v>
      </c>
      <c r="D132" s="67"/>
      <c r="E132" s="7" t="str">
        <f t="shared" si="28"/>
        <v>3</v>
      </c>
      <c r="F132" s="8">
        <f t="shared" si="24"/>
        <v>1100443</v>
      </c>
      <c r="G132" s="39" t="s">
        <v>224</v>
      </c>
      <c r="H132" s="8">
        <f t="shared" si="15"/>
        <v>2</v>
      </c>
      <c r="I132" s="39" t="s">
        <v>179</v>
      </c>
      <c r="J132" s="8">
        <f t="shared" si="16"/>
        <v>2910030736</v>
      </c>
      <c r="K132" s="43" t="s">
        <v>270</v>
      </c>
      <c r="L132" s="8">
        <f t="shared" si="25"/>
        <v>0</v>
      </c>
      <c r="M132" s="7">
        <f t="shared" si="23"/>
        <v>10030737</v>
      </c>
      <c r="N132" s="97"/>
      <c r="O132" s="13" t="s">
        <v>64</v>
      </c>
      <c r="P132" s="13">
        <v>1100072</v>
      </c>
    </row>
    <row r="133" spans="1:16" ht="20.100000000000001" customHeight="1" x14ac:dyDescent="0.35">
      <c r="A133" s="7">
        <f t="shared" si="26"/>
        <v>10030737</v>
      </c>
      <c r="B133" s="7">
        <v>2</v>
      </c>
      <c r="C133" s="7" t="str">
        <f t="shared" si="27"/>
        <v>100307</v>
      </c>
      <c r="D133" s="67"/>
      <c r="E133" s="7" t="str">
        <f t="shared" si="28"/>
        <v>3</v>
      </c>
      <c r="F133" s="8">
        <f t="shared" si="24"/>
        <v>1100473</v>
      </c>
      <c r="G133" s="39" t="s">
        <v>264</v>
      </c>
      <c r="H133" s="8">
        <f t="shared" si="15"/>
        <v>1</v>
      </c>
      <c r="I133" s="39" t="s">
        <v>180</v>
      </c>
      <c r="J133" s="8">
        <f t="shared" si="16"/>
        <v>2910030737</v>
      </c>
      <c r="K133" s="43" t="s">
        <v>271</v>
      </c>
      <c r="L133" s="8">
        <f t="shared" si="25"/>
        <v>0</v>
      </c>
      <c r="M133" s="7">
        <f t="shared" si="23"/>
        <v>10030738</v>
      </c>
      <c r="N133" s="97"/>
      <c r="O133" s="13" t="s">
        <v>65</v>
      </c>
      <c r="P133" s="13">
        <v>1100082</v>
      </c>
    </row>
    <row r="134" spans="1:16" ht="20.100000000000001" customHeight="1" x14ac:dyDescent="0.35">
      <c r="A134" s="7">
        <f t="shared" si="26"/>
        <v>10030738</v>
      </c>
      <c r="B134" s="7">
        <v>2</v>
      </c>
      <c r="C134" s="7" t="str">
        <f t="shared" si="27"/>
        <v>100307</v>
      </c>
      <c r="D134" s="67"/>
      <c r="E134" s="7" t="str">
        <f t="shared" si="28"/>
        <v>3</v>
      </c>
      <c r="F134" s="8">
        <f t="shared" si="24"/>
        <v>1100443</v>
      </c>
      <c r="G134" s="39" t="s">
        <v>224</v>
      </c>
      <c r="H134" s="8">
        <f t="shared" si="15"/>
        <v>2</v>
      </c>
      <c r="I134" s="39" t="s">
        <v>179</v>
      </c>
      <c r="J134" s="8">
        <f t="shared" si="16"/>
        <v>2910030738</v>
      </c>
      <c r="K134" s="43" t="s">
        <v>272</v>
      </c>
      <c r="L134" s="8">
        <f t="shared" si="25"/>
        <v>0</v>
      </c>
      <c r="M134" s="7">
        <f t="shared" si="23"/>
        <v>-1</v>
      </c>
      <c r="N134" s="97"/>
      <c r="O134" s="13" t="s">
        <v>66</v>
      </c>
      <c r="P134" s="13">
        <v>1100092</v>
      </c>
    </row>
    <row r="135" spans="1:16" ht="20.100000000000001" customHeight="1" x14ac:dyDescent="0.35">
      <c r="A135" s="7">
        <f t="shared" si="26"/>
        <v>10030739</v>
      </c>
      <c r="B135" s="7">
        <v>2</v>
      </c>
      <c r="C135" s="7" t="str">
        <f t="shared" si="27"/>
        <v>100307</v>
      </c>
      <c r="D135" s="61" t="s">
        <v>273</v>
      </c>
      <c r="E135" s="7" t="str">
        <f t="shared" si="28"/>
        <v>3</v>
      </c>
      <c r="F135" s="8">
        <f t="shared" si="24"/>
        <v>1100423</v>
      </c>
      <c r="G135" s="39" t="s">
        <v>234</v>
      </c>
      <c r="H135" s="8">
        <f t="shared" si="15"/>
        <v>1</v>
      </c>
      <c r="I135" s="39" t="s">
        <v>180</v>
      </c>
      <c r="J135" s="8">
        <f t="shared" si="16"/>
        <v>2910030739</v>
      </c>
      <c r="K135" s="43" t="s">
        <v>274</v>
      </c>
      <c r="L135" s="8">
        <f t="shared" si="25"/>
        <v>2</v>
      </c>
      <c r="M135" s="7">
        <f t="shared" si="23"/>
        <v>10030740</v>
      </c>
      <c r="N135" s="97" t="s">
        <v>275</v>
      </c>
      <c r="O135" s="13" t="s">
        <v>67</v>
      </c>
      <c r="P135" s="13">
        <v>1100102</v>
      </c>
    </row>
    <row r="136" spans="1:16" ht="20.100000000000001" customHeight="1" x14ac:dyDescent="0.35">
      <c r="A136" s="7">
        <f t="shared" si="26"/>
        <v>10030740</v>
      </c>
      <c r="B136" s="7">
        <v>2</v>
      </c>
      <c r="C136" s="7" t="str">
        <f t="shared" si="27"/>
        <v>100307</v>
      </c>
      <c r="D136" s="101"/>
      <c r="E136" s="7" t="str">
        <f t="shared" si="28"/>
        <v>3</v>
      </c>
      <c r="F136" s="8">
        <f t="shared" si="24"/>
        <v>1100443</v>
      </c>
      <c r="G136" s="37" t="s">
        <v>224</v>
      </c>
      <c r="H136" s="8">
        <f t="shared" si="15"/>
        <v>2</v>
      </c>
      <c r="I136" s="37" t="s">
        <v>179</v>
      </c>
      <c r="J136" s="8">
        <f t="shared" si="16"/>
        <v>2910030740</v>
      </c>
      <c r="K136" s="41" t="s">
        <v>276</v>
      </c>
      <c r="L136" s="8">
        <f t="shared" si="25"/>
        <v>0</v>
      </c>
      <c r="M136" s="7">
        <f t="shared" si="23"/>
        <v>-1</v>
      </c>
      <c r="N136" s="85"/>
      <c r="O136" s="13" t="s">
        <v>68</v>
      </c>
      <c r="P136" s="13">
        <v>1100112</v>
      </c>
    </row>
    <row r="137" spans="1:16" ht="20.100000000000001" customHeight="1" x14ac:dyDescent="0.35">
      <c r="A137" s="7">
        <f t="shared" si="26"/>
        <v>10040111</v>
      </c>
      <c r="B137" s="7">
        <v>2</v>
      </c>
      <c r="C137" s="7" t="str">
        <f t="shared" si="27"/>
        <v>100401</v>
      </c>
      <c r="D137" s="61" t="s">
        <v>277</v>
      </c>
      <c r="E137" s="7" t="str">
        <f t="shared" si="28"/>
        <v>1</v>
      </c>
      <c r="F137" s="8">
        <f t="shared" si="24"/>
        <v>1100443</v>
      </c>
      <c r="G137" s="36" t="s">
        <v>224</v>
      </c>
      <c r="H137" s="8">
        <f t="shared" si="15"/>
        <v>1</v>
      </c>
      <c r="I137" s="39" t="s">
        <v>180</v>
      </c>
      <c r="J137" s="8">
        <f t="shared" si="16"/>
        <v>2910040111</v>
      </c>
      <c r="K137" s="43" t="s">
        <v>278</v>
      </c>
      <c r="L137" s="8">
        <f t="shared" si="25"/>
        <v>1</v>
      </c>
      <c r="M137" s="7">
        <f t="shared" si="23"/>
        <v>10040112</v>
      </c>
      <c r="N137" s="97" t="s">
        <v>232</v>
      </c>
      <c r="O137" s="13" t="s">
        <v>69</v>
      </c>
      <c r="P137" s="13">
        <v>1100122</v>
      </c>
    </row>
    <row r="138" spans="1:16" ht="20.100000000000001" customHeight="1" x14ac:dyDescent="0.35">
      <c r="A138" s="7">
        <f t="shared" si="26"/>
        <v>10040112</v>
      </c>
      <c r="B138" s="7">
        <v>2</v>
      </c>
      <c r="C138" s="7" t="str">
        <f t="shared" si="27"/>
        <v>100401</v>
      </c>
      <c r="D138" s="67"/>
      <c r="E138" s="7" t="str">
        <f t="shared" si="28"/>
        <v>1</v>
      </c>
      <c r="F138" s="8">
        <f t="shared" si="24"/>
        <v>1200022</v>
      </c>
      <c r="G138" s="39" t="s">
        <v>348</v>
      </c>
      <c r="H138" s="8">
        <f t="shared" si="15"/>
        <v>2</v>
      </c>
      <c r="I138" s="39" t="s">
        <v>179</v>
      </c>
      <c r="J138" s="8">
        <f t="shared" si="16"/>
        <v>2910040112</v>
      </c>
      <c r="K138" s="43" t="s">
        <v>279</v>
      </c>
      <c r="L138" s="8">
        <f t="shared" si="25"/>
        <v>0</v>
      </c>
      <c r="M138" s="7">
        <f t="shared" si="23"/>
        <v>10040113</v>
      </c>
      <c r="N138" s="98"/>
      <c r="O138" s="13" t="s">
        <v>70</v>
      </c>
      <c r="P138" s="13">
        <v>1100132</v>
      </c>
    </row>
    <row r="139" spans="1:16" ht="20.100000000000001" customHeight="1" x14ac:dyDescent="0.35">
      <c r="A139" s="7">
        <f t="shared" si="26"/>
        <v>10040113</v>
      </c>
      <c r="B139" s="7">
        <v>2</v>
      </c>
      <c r="C139" s="7" t="str">
        <f t="shared" si="27"/>
        <v>100401</v>
      </c>
      <c r="D139" s="67"/>
      <c r="E139" s="7" t="str">
        <f t="shared" si="28"/>
        <v>1</v>
      </c>
      <c r="F139" s="8">
        <f t="shared" ref="F139:F170" si="29">VLOOKUP(G139,$O$31:$P$224,2,0)</f>
        <v>1100443</v>
      </c>
      <c r="G139" s="39" t="s">
        <v>224</v>
      </c>
      <c r="H139" s="8">
        <f t="shared" si="15"/>
        <v>1</v>
      </c>
      <c r="I139" s="39" t="s">
        <v>180</v>
      </c>
      <c r="J139" s="8">
        <f t="shared" si="16"/>
        <v>2910040113</v>
      </c>
      <c r="K139" s="43" t="s">
        <v>280</v>
      </c>
      <c r="L139" s="8">
        <f t="shared" si="25"/>
        <v>0</v>
      </c>
      <c r="M139" s="7">
        <f t="shared" si="23"/>
        <v>10040114</v>
      </c>
      <c r="N139" s="98"/>
      <c r="O139" s="13" t="s">
        <v>71</v>
      </c>
      <c r="P139" s="13">
        <v>1100142</v>
      </c>
    </row>
    <row r="140" spans="1:16" ht="20.100000000000001" customHeight="1" x14ac:dyDescent="0.35">
      <c r="A140" s="7">
        <f t="shared" si="26"/>
        <v>10040114</v>
      </c>
      <c r="B140" s="7">
        <v>2</v>
      </c>
      <c r="C140" s="7" t="str">
        <f t="shared" si="27"/>
        <v>100401</v>
      </c>
      <c r="D140" s="67"/>
      <c r="E140" s="7" t="str">
        <f t="shared" si="28"/>
        <v>1</v>
      </c>
      <c r="F140" s="8">
        <f t="shared" si="29"/>
        <v>1200022</v>
      </c>
      <c r="G140" s="39" t="s">
        <v>348</v>
      </c>
      <c r="H140" s="8">
        <f t="shared" si="15"/>
        <v>2</v>
      </c>
      <c r="I140" s="39" t="s">
        <v>179</v>
      </c>
      <c r="J140" s="8">
        <f t="shared" si="16"/>
        <v>2910040114</v>
      </c>
      <c r="K140" s="43" t="s">
        <v>281</v>
      </c>
      <c r="L140" s="8">
        <f t="shared" si="25"/>
        <v>0</v>
      </c>
      <c r="M140" s="7">
        <f t="shared" si="23"/>
        <v>10040115</v>
      </c>
      <c r="N140" s="98"/>
      <c r="O140" s="13" t="s">
        <v>72</v>
      </c>
      <c r="P140" s="13">
        <v>1100152</v>
      </c>
    </row>
    <row r="141" spans="1:16" ht="20.100000000000001" customHeight="1" x14ac:dyDescent="0.35">
      <c r="A141" s="7">
        <f t="shared" si="26"/>
        <v>10040115</v>
      </c>
      <c r="B141" s="7">
        <v>2</v>
      </c>
      <c r="C141" s="7" t="str">
        <f t="shared" si="27"/>
        <v>100401</v>
      </c>
      <c r="D141" s="67"/>
      <c r="E141" s="7" t="str">
        <f t="shared" si="28"/>
        <v>1</v>
      </c>
      <c r="F141" s="8">
        <f t="shared" si="29"/>
        <v>1100032</v>
      </c>
      <c r="G141" s="39" t="s">
        <v>282</v>
      </c>
      <c r="H141" s="8">
        <f t="shared" si="15"/>
        <v>1</v>
      </c>
      <c r="I141" s="39" t="s">
        <v>180</v>
      </c>
      <c r="J141" s="8">
        <f t="shared" si="16"/>
        <v>2910040115</v>
      </c>
      <c r="K141" s="43" t="s">
        <v>283</v>
      </c>
      <c r="L141" s="8">
        <f t="shared" si="25"/>
        <v>0</v>
      </c>
      <c r="M141" s="7">
        <f t="shared" si="23"/>
        <v>-1</v>
      </c>
      <c r="N141" s="98"/>
      <c r="O141" s="13" t="s">
        <v>73</v>
      </c>
      <c r="P141" s="13">
        <v>1100162</v>
      </c>
    </row>
    <row r="142" spans="1:16" ht="20.100000000000001" customHeight="1" x14ac:dyDescent="0.35">
      <c r="A142" s="7">
        <f t="shared" si="26"/>
        <v>10040131</v>
      </c>
      <c r="B142" s="7">
        <v>2</v>
      </c>
      <c r="C142" s="7" t="str">
        <f t="shared" si="27"/>
        <v>100401</v>
      </c>
      <c r="D142" s="61" t="s">
        <v>284</v>
      </c>
      <c r="E142" s="7" t="str">
        <f t="shared" si="28"/>
        <v>3</v>
      </c>
      <c r="F142" s="8">
        <f t="shared" si="29"/>
        <v>1100032</v>
      </c>
      <c r="G142" s="39" t="s">
        <v>282</v>
      </c>
      <c r="H142" s="8">
        <f t="shared" si="15"/>
        <v>1</v>
      </c>
      <c r="I142" s="39" t="s">
        <v>180</v>
      </c>
      <c r="J142" s="8">
        <f t="shared" si="16"/>
        <v>2910040131</v>
      </c>
      <c r="K142" s="43" t="s">
        <v>285</v>
      </c>
      <c r="L142" s="8">
        <f t="shared" si="25"/>
        <v>1</v>
      </c>
      <c r="M142" s="7">
        <f t="shared" si="23"/>
        <v>10040132</v>
      </c>
      <c r="N142" s="97" t="s">
        <v>232</v>
      </c>
      <c r="O142" s="13" t="s">
        <v>74</v>
      </c>
      <c r="P142" s="13">
        <v>1100172</v>
      </c>
    </row>
    <row r="143" spans="1:16" ht="20.100000000000001" customHeight="1" x14ac:dyDescent="0.35">
      <c r="A143" s="7">
        <f t="shared" si="26"/>
        <v>10040132</v>
      </c>
      <c r="B143" s="7">
        <v>2</v>
      </c>
      <c r="C143" s="7" t="str">
        <f t="shared" si="27"/>
        <v>100401</v>
      </c>
      <c r="D143" s="67"/>
      <c r="E143" s="7" t="str">
        <f t="shared" si="28"/>
        <v>3</v>
      </c>
      <c r="F143" s="8">
        <f t="shared" si="29"/>
        <v>1100443</v>
      </c>
      <c r="G143" s="39" t="s">
        <v>224</v>
      </c>
      <c r="H143" s="8">
        <f t="shared" si="15"/>
        <v>2</v>
      </c>
      <c r="I143" s="39" t="s">
        <v>179</v>
      </c>
      <c r="J143" s="8">
        <f t="shared" si="16"/>
        <v>2910040132</v>
      </c>
      <c r="K143" s="43" t="s">
        <v>286</v>
      </c>
      <c r="L143" s="8">
        <f t="shared" si="25"/>
        <v>0</v>
      </c>
      <c r="M143" s="7">
        <f t="shared" si="23"/>
        <v>10040133</v>
      </c>
      <c r="N143" s="98"/>
      <c r="O143" s="13" t="s">
        <v>438</v>
      </c>
      <c r="P143" s="13">
        <v>1100182</v>
      </c>
    </row>
    <row r="144" spans="1:16" ht="20.100000000000001" customHeight="1" x14ac:dyDescent="0.35">
      <c r="A144" s="7">
        <f t="shared" si="26"/>
        <v>10040133</v>
      </c>
      <c r="B144" s="7">
        <v>2</v>
      </c>
      <c r="C144" s="7" t="str">
        <f t="shared" si="27"/>
        <v>100401</v>
      </c>
      <c r="D144" s="67"/>
      <c r="E144" s="7" t="str">
        <f t="shared" si="28"/>
        <v>3</v>
      </c>
      <c r="F144" s="8">
        <f t="shared" si="29"/>
        <v>1100032</v>
      </c>
      <c r="G144" s="39" t="s">
        <v>282</v>
      </c>
      <c r="H144" s="8">
        <f t="shared" si="15"/>
        <v>1</v>
      </c>
      <c r="I144" s="39" t="s">
        <v>180</v>
      </c>
      <c r="J144" s="8">
        <f t="shared" si="16"/>
        <v>2910040133</v>
      </c>
      <c r="K144" s="43" t="s">
        <v>287</v>
      </c>
      <c r="L144" s="8">
        <f t="shared" si="25"/>
        <v>0</v>
      </c>
      <c r="M144" s="7">
        <f t="shared" si="23"/>
        <v>10040134</v>
      </c>
      <c r="N144" s="98"/>
      <c r="O144" s="13" t="s">
        <v>76</v>
      </c>
      <c r="P144" s="13">
        <v>1100192</v>
      </c>
    </row>
    <row r="145" spans="1:16" ht="20.100000000000001" customHeight="1" x14ac:dyDescent="0.35">
      <c r="A145" s="7">
        <f t="shared" si="26"/>
        <v>10040134</v>
      </c>
      <c r="B145" s="7">
        <v>2</v>
      </c>
      <c r="C145" s="7" t="str">
        <f t="shared" si="27"/>
        <v>100401</v>
      </c>
      <c r="D145" s="67"/>
      <c r="E145" s="7" t="str">
        <f t="shared" si="28"/>
        <v>3</v>
      </c>
      <c r="F145" s="8">
        <f t="shared" si="29"/>
        <v>1100443</v>
      </c>
      <c r="G145" s="39" t="s">
        <v>224</v>
      </c>
      <c r="H145" s="8">
        <f t="shared" si="15"/>
        <v>2</v>
      </c>
      <c r="I145" s="39" t="s">
        <v>179</v>
      </c>
      <c r="J145" s="8">
        <f t="shared" si="16"/>
        <v>2910040134</v>
      </c>
      <c r="K145" s="43" t="s">
        <v>288</v>
      </c>
      <c r="L145" s="8">
        <f t="shared" si="25"/>
        <v>0</v>
      </c>
      <c r="M145" s="7">
        <f t="shared" si="23"/>
        <v>10040135</v>
      </c>
      <c r="N145" s="98"/>
      <c r="O145" s="13" t="s">
        <v>57</v>
      </c>
      <c r="P145" s="13">
        <v>1100202</v>
      </c>
    </row>
    <row r="146" spans="1:16" ht="20.100000000000001" customHeight="1" x14ac:dyDescent="0.35">
      <c r="A146" s="7">
        <f t="shared" si="26"/>
        <v>10040135</v>
      </c>
      <c r="B146" s="7">
        <v>2</v>
      </c>
      <c r="C146" s="7" t="str">
        <f t="shared" si="27"/>
        <v>100401</v>
      </c>
      <c r="D146" s="67"/>
      <c r="E146" s="7" t="str">
        <f t="shared" si="28"/>
        <v>3</v>
      </c>
      <c r="F146" s="8">
        <f t="shared" si="29"/>
        <v>1100423</v>
      </c>
      <c r="G146" s="39" t="s">
        <v>234</v>
      </c>
      <c r="H146" s="8">
        <f t="shared" si="15"/>
        <v>1</v>
      </c>
      <c r="I146" s="39" t="s">
        <v>180</v>
      </c>
      <c r="J146" s="8">
        <f t="shared" si="16"/>
        <v>2910040135</v>
      </c>
      <c r="K146" s="43" t="s">
        <v>289</v>
      </c>
      <c r="L146" s="8">
        <f t="shared" si="25"/>
        <v>0</v>
      </c>
      <c r="M146" s="7">
        <f t="shared" si="23"/>
        <v>10040136</v>
      </c>
      <c r="N146" s="98"/>
      <c r="O146" s="13" t="s">
        <v>77</v>
      </c>
      <c r="P146" s="13">
        <v>1100212</v>
      </c>
    </row>
    <row r="147" spans="1:16" ht="20.100000000000001" customHeight="1" x14ac:dyDescent="0.35">
      <c r="A147" s="7">
        <f t="shared" si="26"/>
        <v>10040136</v>
      </c>
      <c r="B147" s="7">
        <v>2</v>
      </c>
      <c r="C147" s="7" t="str">
        <f t="shared" si="27"/>
        <v>100401</v>
      </c>
      <c r="D147" s="67"/>
      <c r="E147" s="7" t="str">
        <f t="shared" si="28"/>
        <v>3</v>
      </c>
      <c r="F147" s="8">
        <f t="shared" si="29"/>
        <v>1100443</v>
      </c>
      <c r="G147" s="39" t="s">
        <v>224</v>
      </c>
      <c r="H147" s="8">
        <f t="shared" si="15"/>
        <v>2</v>
      </c>
      <c r="I147" s="39" t="s">
        <v>179</v>
      </c>
      <c r="J147" s="8">
        <f t="shared" si="16"/>
        <v>2910040136</v>
      </c>
      <c r="K147" s="43" t="s">
        <v>290</v>
      </c>
      <c r="L147" s="8">
        <f t="shared" si="25"/>
        <v>0</v>
      </c>
      <c r="M147" s="7">
        <f t="shared" si="23"/>
        <v>-1</v>
      </c>
      <c r="N147" s="98"/>
      <c r="O147" s="13" t="s">
        <v>78</v>
      </c>
      <c r="P147" s="13">
        <v>1100222</v>
      </c>
    </row>
    <row r="148" spans="1:16" ht="20.100000000000001" customHeight="1" x14ac:dyDescent="0.35">
      <c r="A148" s="7">
        <f t="shared" si="26"/>
        <v>10040211</v>
      </c>
      <c r="B148" s="7">
        <v>2</v>
      </c>
      <c r="C148" s="7" t="str">
        <f t="shared" si="27"/>
        <v>100402</v>
      </c>
      <c r="D148" s="102" t="s">
        <v>291</v>
      </c>
      <c r="E148" s="7" t="str">
        <f t="shared" si="28"/>
        <v>1</v>
      </c>
      <c r="F148" s="8">
        <f t="shared" si="29"/>
        <v>1100443</v>
      </c>
      <c r="G148" s="39" t="s">
        <v>224</v>
      </c>
      <c r="H148" s="8">
        <f t="shared" si="15"/>
        <v>1</v>
      </c>
      <c r="I148" s="39" t="s">
        <v>180</v>
      </c>
      <c r="J148" s="8">
        <f t="shared" si="16"/>
        <v>2910040211</v>
      </c>
      <c r="K148" s="43" t="s">
        <v>292</v>
      </c>
      <c r="L148" s="8">
        <f t="shared" si="25"/>
        <v>1</v>
      </c>
      <c r="M148" s="7">
        <f t="shared" si="23"/>
        <v>10040212</v>
      </c>
      <c r="N148" s="104" t="s">
        <v>349</v>
      </c>
      <c r="O148" s="13" t="s">
        <v>26</v>
      </c>
      <c r="P148" s="13">
        <v>1100232</v>
      </c>
    </row>
    <row r="149" spans="1:16" ht="20.100000000000001" customHeight="1" x14ac:dyDescent="0.35">
      <c r="A149" s="7">
        <f t="shared" si="26"/>
        <v>10040212</v>
      </c>
      <c r="B149" s="7">
        <v>2</v>
      </c>
      <c r="C149" s="7" t="str">
        <f t="shared" si="27"/>
        <v>100402</v>
      </c>
      <c r="D149" s="103"/>
      <c r="E149" s="7" t="str">
        <f t="shared" si="28"/>
        <v>1</v>
      </c>
      <c r="F149" s="8">
        <f t="shared" si="29"/>
        <v>1200012</v>
      </c>
      <c r="G149" s="39" t="s">
        <v>293</v>
      </c>
      <c r="H149" s="8">
        <f t="shared" si="15"/>
        <v>2</v>
      </c>
      <c r="I149" s="39" t="s">
        <v>179</v>
      </c>
      <c r="J149" s="8">
        <f t="shared" si="16"/>
        <v>2910040212</v>
      </c>
      <c r="K149" s="43" t="s">
        <v>294</v>
      </c>
      <c r="L149" s="8">
        <f t="shared" si="25"/>
        <v>0</v>
      </c>
      <c r="M149" s="7">
        <f t="shared" si="23"/>
        <v>-1</v>
      </c>
      <c r="N149" s="105"/>
      <c r="O149" s="13" t="s">
        <v>79</v>
      </c>
      <c r="P149" s="13">
        <v>1100242</v>
      </c>
    </row>
    <row r="150" spans="1:16" ht="20.100000000000001" customHeight="1" x14ac:dyDescent="0.35">
      <c r="A150" s="7">
        <f t="shared" si="26"/>
        <v>10040311</v>
      </c>
      <c r="B150" s="7">
        <v>2</v>
      </c>
      <c r="C150" s="7" t="str">
        <f t="shared" si="27"/>
        <v>100403</v>
      </c>
      <c r="D150" s="61" t="s">
        <v>295</v>
      </c>
      <c r="E150" s="7" t="str">
        <f t="shared" si="28"/>
        <v>1</v>
      </c>
      <c r="F150" s="8">
        <f t="shared" si="29"/>
        <v>1100423</v>
      </c>
      <c r="G150" s="39" t="s">
        <v>234</v>
      </c>
      <c r="H150" s="8">
        <f t="shared" si="15"/>
        <v>1</v>
      </c>
      <c r="I150" s="39" t="s">
        <v>180</v>
      </c>
      <c r="J150" s="8">
        <f t="shared" si="16"/>
        <v>2910040311</v>
      </c>
      <c r="K150" s="43" t="s">
        <v>296</v>
      </c>
      <c r="L150" s="8">
        <f t="shared" si="25"/>
        <v>1</v>
      </c>
      <c r="M150" s="7">
        <f t="shared" si="23"/>
        <v>10040312</v>
      </c>
      <c r="N150" s="97" t="s">
        <v>232</v>
      </c>
      <c r="O150" s="13" t="s">
        <v>80</v>
      </c>
      <c r="P150" s="13">
        <v>1100252</v>
      </c>
    </row>
    <row r="151" spans="1:16" ht="20.100000000000001" customHeight="1" x14ac:dyDescent="0.35">
      <c r="A151" s="7">
        <f t="shared" si="26"/>
        <v>10040312</v>
      </c>
      <c r="B151" s="7">
        <v>2</v>
      </c>
      <c r="C151" s="7" t="str">
        <f t="shared" si="27"/>
        <v>100403</v>
      </c>
      <c r="D151" s="67"/>
      <c r="E151" s="7" t="str">
        <f t="shared" si="28"/>
        <v>1</v>
      </c>
      <c r="F151" s="8">
        <f t="shared" si="29"/>
        <v>1100443</v>
      </c>
      <c r="G151" s="39" t="s">
        <v>224</v>
      </c>
      <c r="H151" s="8">
        <f t="shared" ref="H151:H206" si="30">IF(I151="左",1,2)</f>
        <v>2</v>
      </c>
      <c r="I151" s="39" t="s">
        <v>179</v>
      </c>
      <c r="J151" s="8">
        <f t="shared" si="16"/>
        <v>2910040312</v>
      </c>
      <c r="K151" s="43" t="s">
        <v>297</v>
      </c>
      <c r="L151" s="8">
        <f t="shared" si="25"/>
        <v>0</v>
      </c>
      <c r="M151" s="7">
        <f t="shared" si="23"/>
        <v>10040313</v>
      </c>
      <c r="N151" s="98"/>
      <c r="O151" s="13" t="s">
        <v>81</v>
      </c>
      <c r="P151" s="13">
        <v>1100262</v>
      </c>
    </row>
    <row r="152" spans="1:16" ht="20.100000000000001" customHeight="1" x14ac:dyDescent="0.35">
      <c r="A152" s="7">
        <f t="shared" si="26"/>
        <v>10040313</v>
      </c>
      <c r="B152" s="7">
        <v>2</v>
      </c>
      <c r="C152" s="7" t="str">
        <f t="shared" si="27"/>
        <v>100403</v>
      </c>
      <c r="D152" s="67"/>
      <c r="E152" s="7" t="str">
        <f t="shared" si="28"/>
        <v>1</v>
      </c>
      <c r="F152" s="8">
        <f t="shared" si="29"/>
        <v>1100423</v>
      </c>
      <c r="G152" s="39" t="s">
        <v>234</v>
      </c>
      <c r="H152" s="8">
        <f t="shared" si="30"/>
        <v>1</v>
      </c>
      <c r="I152" s="39" t="s">
        <v>180</v>
      </c>
      <c r="J152" s="8">
        <f t="shared" si="16"/>
        <v>2910040313</v>
      </c>
      <c r="K152" s="43" t="s">
        <v>298</v>
      </c>
      <c r="L152" s="8">
        <f t="shared" si="25"/>
        <v>0</v>
      </c>
      <c r="M152" s="7">
        <f t="shared" si="23"/>
        <v>-1</v>
      </c>
      <c r="N152" s="98"/>
      <c r="O152" s="13" t="s">
        <v>82</v>
      </c>
      <c r="P152" s="13">
        <v>1100272</v>
      </c>
    </row>
    <row r="153" spans="1:16" ht="20.100000000000001" customHeight="1" x14ac:dyDescent="0.35">
      <c r="A153" s="7">
        <f t="shared" si="26"/>
        <v>10040331</v>
      </c>
      <c r="B153" s="7">
        <v>2</v>
      </c>
      <c r="C153" s="7" t="str">
        <f t="shared" si="27"/>
        <v>100403</v>
      </c>
      <c r="D153" s="61" t="s">
        <v>299</v>
      </c>
      <c r="E153" s="7" t="str">
        <f t="shared" si="28"/>
        <v>3</v>
      </c>
      <c r="F153" s="8">
        <f t="shared" si="29"/>
        <v>1100042</v>
      </c>
      <c r="G153" s="39" t="s">
        <v>300</v>
      </c>
      <c r="H153" s="8">
        <f t="shared" si="30"/>
        <v>1</v>
      </c>
      <c r="I153" s="39" t="s">
        <v>180</v>
      </c>
      <c r="J153" s="8">
        <f t="shared" si="16"/>
        <v>2910040331</v>
      </c>
      <c r="K153" s="43" t="s">
        <v>301</v>
      </c>
      <c r="L153" s="8">
        <f t="shared" si="25"/>
        <v>1</v>
      </c>
      <c r="M153" s="7">
        <f t="shared" si="23"/>
        <v>10040332</v>
      </c>
      <c r="N153" s="97" t="s">
        <v>232</v>
      </c>
      <c r="O153" s="13" t="s">
        <v>83</v>
      </c>
      <c r="P153" s="13">
        <v>1100282</v>
      </c>
    </row>
    <row r="154" spans="1:16" ht="20.100000000000001" customHeight="1" x14ac:dyDescent="0.35">
      <c r="A154" s="7">
        <f t="shared" si="26"/>
        <v>10040332</v>
      </c>
      <c r="B154" s="7">
        <v>2</v>
      </c>
      <c r="C154" s="7" t="str">
        <f t="shared" si="27"/>
        <v>100403</v>
      </c>
      <c r="D154" s="67"/>
      <c r="E154" s="7" t="str">
        <f t="shared" si="28"/>
        <v>3</v>
      </c>
      <c r="F154" s="8">
        <f t="shared" si="29"/>
        <v>1100443</v>
      </c>
      <c r="G154" s="39" t="s">
        <v>224</v>
      </c>
      <c r="H154" s="8">
        <f t="shared" si="30"/>
        <v>2</v>
      </c>
      <c r="I154" s="39" t="s">
        <v>179</v>
      </c>
      <c r="J154" s="8">
        <f t="shared" si="16"/>
        <v>2910040332</v>
      </c>
      <c r="K154" s="43" t="s">
        <v>302</v>
      </c>
      <c r="L154" s="8">
        <f t="shared" si="25"/>
        <v>0</v>
      </c>
      <c r="M154" s="7">
        <f t="shared" si="23"/>
        <v>-1</v>
      </c>
      <c r="N154" s="98"/>
      <c r="O154" s="13" t="s">
        <v>84</v>
      </c>
      <c r="P154" s="13">
        <v>1100292</v>
      </c>
    </row>
    <row r="155" spans="1:16" ht="20.100000000000001" customHeight="1" x14ac:dyDescent="0.35">
      <c r="A155" s="7">
        <f t="shared" si="26"/>
        <v>10040411</v>
      </c>
      <c r="B155" s="7">
        <v>2</v>
      </c>
      <c r="C155" s="7" t="str">
        <f t="shared" si="27"/>
        <v>100404</v>
      </c>
      <c r="D155" s="61" t="s">
        <v>303</v>
      </c>
      <c r="E155" s="7" t="str">
        <f t="shared" si="28"/>
        <v>1</v>
      </c>
      <c r="F155" s="8">
        <f t="shared" si="29"/>
        <v>1200032</v>
      </c>
      <c r="G155" s="39" t="s">
        <v>304</v>
      </c>
      <c r="H155" s="8">
        <f t="shared" si="30"/>
        <v>1</v>
      </c>
      <c r="I155" s="39" t="s">
        <v>180</v>
      </c>
      <c r="J155" s="8">
        <f t="shared" si="16"/>
        <v>2910040411</v>
      </c>
      <c r="K155" s="43" t="s">
        <v>305</v>
      </c>
      <c r="L155" s="8">
        <f t="shared" si="25"/>
        <v>1</v>
      </c>
      <c r="M155" s="7">
        <f t="shared" si="23"/>
        <v>10040412</v>
      </c>
      <c r="N155" s="97" t="s">
        <v>232</v>
      </c>
      <c r="O155" s="13" t="s">
        <v>85</v>
      </c>
      <c r="P155" s="13">
        <v>1100302</v>
      </c>
    </row>
    <row r="156" spans="1:16" ht="20.100000000000001" customHeight="1" x14ac:dyDescent="0.35">
      <c r="A156" s="7">
        <f t="shared" si="26"/>
        <v>10040412</v>
      </c>
      <c r="B156" s="7">
        <v>2</v>
      </c>
      <c r="C156" s="7" t="str">
        <f t="shared" si="27"/>
        <v>100404</v>
      </c>
      <c r="D156" s="67"/>
      <c r="E156" s="7" t="str">
        <f t="shared" si="28"/>
        <v>1</v>
      </c>
      <c r="F156" s="8">
        <f t="shared" si="29"/>
        <v>1200052</v>
      </c>
      <c r="G156" s="39" t="s">
        <v>306</v>
      </c>
      <c r="H156" s="8">
        <f t="shared" si="30"/>
        <v>2</v>
      </c>
      <c r="I156" s="39" t="s">
        <v>179</v>
      </c>
      <c r="J156" s="8">
        <f t="shared" si="16"/>
        <v>2910040412</v>
      </c>
      <c r="K156" s="43" t="s">
        <v>307</v>
      </c>
      <c r="L156" s="8">
        <f t="shared" si="25"/>
        <v>0</v>
      </c>
      <c r="M156" s="7">
        <f t="shared" si="23"/>
        <v>10040413</v>
      </c>
      <c r="N156" s="98"/>
      <c r="O156" s="13" t="s">
        <v>86</v>
      </c>
      <c r="P156" s="13">
        <v>1100312</v>
      </c>
    </row>
    <row r="157" spans="1:16" ht="20.100000000000001" customHeight="1" x14ac:dyDescent="0.35">
      <c r="A157" s="7">
        <f t="shared" si="26"/>
        <v>10040413</v>
      </c>
      <c r="B157" s="7">
        <v>2</v>
      </c>
      <c r="C157" s="7" t="str">
        <f t="shared" si="27"/>
        <v>100404</v>
      </c>
      <c r="D157" s="67"/>
      <c r="E157" s="7" t="str">
        <f t="shared" si="28"/>
        <v>1</v>
      </c>
      <c r="F157" s="8">
        <f t="shared" si="29"/>
        <v>1200032</v>
      </c>
      <c r="G157" s="39" t="s">
        <v>304</v>
      </c>
      <c r="H157" s="8">
        <f t="shared" si="30"/>
        <v>1</v>
      </c>
      <c r="I157" s="39" t="s">
        <v>180</v>
      </c>
      <c r="J157" s="8">
        <f t="shared" si="16"/>
        <v>2910040413</v>
      </c>
      <c r="K157" s="43" t="s">
        <v>308</v>
      </c>
      <c r="L157" s="8">
        <f t="shared" si="25"/>
        <v>0</v>
      </c>
      <c r="M157" s="7">
        <f t="shared" si="23"/>
        <v>-1</v>
      </c>
      <c r="N157" s="98"/>
      <c r="O157" s="13" t="s">
        <v>87</v>
      </c>
      <c r="P157" s="13">
        <v>1100322</v>
      </c>
    </row>
    <row r="158" spans="1:16" ht="20.100000000000001" customHeight="1" x14ac:dyDescent="0.35">
      <c r="A158" s="7">
        <f t="shared" si="26"/>
        <v>10040511</v>
      </c>
      <c r="B158" s="7">
        <v>2</v>
      </c>
      <c r="C158" s="7" t="str">
        <f t="shared" si="27"/>
        <v>100405</v>
      </c>
      <c r="D158" s="61" t="s">
        <v>309</v>
      </c>
      <c r="E158" s="7" t="str">
        <f t="shared" si="28"/>
        <v>1</v>
      </c>
      <c r="F158" s="8">
        <f t="shared" si="29"/>
        <v>1100232</v>
      </c>
      <c r="G158" s="39" t="s">
        <v>310</v>
      </c>
      <c r="H158" s="8">
        <f t="shared" si="30"/>
        <v>1</v>
      </c>
      <c r="I158" s="39" t="s">
        <v>180</v>
      </c>
      <c r="J158" s="8">
        <f t="shared" si="16"/>
        <v>2910040511</v>
      </c>
      <c r="K158" s="43" t="s">
        <v>311</v>
      </c>
      <c r="L158" s="8">
        <f t="shared" si="25"/>
        <v>1</v>
      </c>
      <c r="M158" s="7">
        <f t="shared" si="23"/>
        <v>10040512</v>
      </c>
      <c r="N158" s="97" t="s">
        <v>232</v>
      </c>
      <c r="O158" s="13" t="s">
        <v>88</v>
      </c>
      <c r="P158" s="13">
        <v>1100332</v>
      </c>
    </row>
    <row r="159" spans="1:16" ht="20.100000000000001" customHeight="1" x14ac:dyDescent="0.35">
      <c r="A159" s="7">
        <f t="shared" si="26"/>
        <v>10040512</v>
      </c>
      <c r="B159" s="7">
        <v>2</v>
      </c>
      <c r="C159" s="7" t="str">
        <f t="shared" si="27"/>
        <v>100405</v>
      </c>
      <c r="D159" s="67"/>
      <c r="E159" s="7" t="str">
        <f t="shared" si="28"/>
        <v>1</v>
      </c>
      <c r="F159" s="8">
        <f t="shared" si="29"/>
        <v>1200052</v>
      </c>
      <c r="G159" s="39" t="s">
        <v>306</v>
      </c>
      <c r="H159" s="8">
        <f t="shared" si="30"/>
        <v>2</v>
      </c>
      <c r="I159" s="39" t="s">
        <v>179</v>
      </c>
      <c r="J159" s="8">
        <f t="shared" ref="J159:J222" si="31">2900000000+A159</f>
        <v>2910040512</v>
      </c>
      <c r="K159" s="43" t="s">
        <v>312</v>
      </c>
      <c r="L159" s="8">
        <f t="shared" si="25"/>
        <v>0</v>
      </c>
      <c r="M159" s="7">
        <f t="shared" si="23"/>
        <v>10040513</v>
      </c>
      <c r="N159" s="98"/>
      <c r="O159" s="13" t="s">
        <v>89</v>
      </c>
      <c r="P159" s="13">
        <v>1100342</v>
      </c>
    </row>
    <row r="160" spans="1:16" ht="20.100000000000001" customHeight="1" x14ac:dyDescent="0.35">
      <c r="A160" s="7">
        <f t="shared" si="26"/>
        <v>10040513</v>
      </c>
      <c r="B160" s="7">
        <v>2</v>
      </c>
      <c r="C160" s="7" t="str">
        <f t="shared" si="27"/>
        <v>100405</v>
      </c>
      <c r="D160" s="67"/>
      <c r="E160" s="7" t="str">
        <f t="shared" si="28"/>
        <v>1</v>
      </c>
      <c r="F160" s="8">
        <f t="shared" si="29"/>
        <v>1100232</v>
      </c>
      <c r="G160" s="39" t="s">
        <v>310</v>
      </c>
      <c r="H160" s="8">
        <f t="shared" si="30"/>
        <v>1</v>
      </c>
      <c r="I160" s="39" t="s">
        <v>180</v>
      </c>
      <c r="J160" s="8">
        <f t="shared" si="31"/>
        <v>2910040513</v>
      </c>
      <c r="K160" s="43" t="s">
        <v>313</v>
      </c>
      <c r="L160" s="8">
        <f t="shared" si="25"/>
        <v>0</v>
      </c>
      <c r="M160" s="7">
        <f t="shared" si="23"/>
        <v>10040514</v>
      </c>
      <c r="N160" s="98"/>
      <c r="O160" s="13" t="s">
        <v>90</v>
      </c>
      <c r="P160" s="13">
        <v>1100352</v>
      </c>
    </row>
    <row r="161" spans="1:16" ht="20.100000000000001" customHeight="1" x14ac:dyDescent="0.35">
      <c r="A161" s="7">
        <f t="shared" si="26"/>
        <v>10040514</v>
      </c>
      <c r="B161" s="7">
        <v>2</v>
      </c>
      <c r="C161" s="7" t="str">
        <f t="shared" si="27"/>
        <v>100405</v>
      </c>
      <c r="D161" s="67"/>
      <c r="E161" s="7" t="str">
        <f t="shared" si="28"/>
        <v>1</v>
      </c>
      <c r="F161" s="8">
        <f t="shared" si="29"/>
        <v>1200052</v>
      </c>
      <c r="G161" s="39" t="s">
        <v>306</v>
      </c>
      <c r="H161" s="8">
        <f t="shared" si="30"/>
        <v>2</v>
      </c>
      <c r="I161" s="39" t="s">
        <v>179</v>
      </c>
      <c r="J161" s="8">
        <f t="shared" si="31"/>
        <v>2910040514</v>
      </c>
      <c r="K161" s="43" t="s">
        <v>314</v>
      </c>
      <c r="L161" s="8">
        <f t="shared" si="25"/>
        <v>0</v>
      </c>
      <c r="M161" s="7">
        <f t="shared" si="23"/>
        <v>10040515</v>
      </c>
      <c r="N161" s="98"/>
      <c r="O161" s="13" t="s">
        <v>91</v>
      </c>
      <c r="P161" s="13">
        <v>1100362</v>
      </c>
    </row>
    <row r="162" spans="1:16" ht="20.100000000000001" customHeight="1" x14ac:dyDescent="0.35">
      <c r="A162" s="7">
        <f t="shared" si="26"/>
        <v>10040515</v>
      </c>
      <c r="B162" s="7">
        <v>2</v>
      </c>
      <c r="C162" s="7" t="str">
        <f t="shared" si="27"/>
        <v>100405</v>
      </c>
      <c r="D162" s="67"/>
      <c r="E162" s="7" t="str">
        <f t="shared" si="28"/>
        <v>1</v>
      </c>
      <c r="F162" s="8">
        <f t="shared" si="29"/>
        <v>1100232</v>
      </c>
      <c r="G162" s="39" t="s">
        <v>310</v>
      </c>
      <c r="H162" s="8">
        <f t="shared" si="30"/>
        <v>1</v>
      </c>
      <c r="I162" s="39" t="s">
        <v>180</v>
      </c>
      <c r="J162" s="8">
        <f t="shared" si="31"/>
        <v>2910040515</v>
      </c>
      <c r="K162" s="43" t="s">
        <v>315</v>
      </c>
      <c r="L162" s="8">
        <f t="shared" si="25"/>
        <v>0</v>
      </c>
      <c r="M162" s="7">
        <f t="shared" si="23"/>
        <v>-1</v>
      </c>
      <c r="N162" s="98"/>
      <c r="O162" s="13" t="s">
        <v>439</v>
      </c>
      <c r="P162" s="13">
        <v>1100372</v>
      </c>
    </row>
    <row r="163" spans="1:16" ht="20.100000000000001" customHeight="1" x14ac:dyDescent="0.35">
      <c r="A163" s="7">
        <f t="shared" si="26"/>
        <v>10040611</v>
      </c>
      <c r="B163" s="7">
        <v>2</v>
      </c>
      <c r="C163" s="7" t="str">
        <f t="shared" si="27"/>
        <v>100406</v>
      </c>
      <c r="D163" s="61" t="s">
        <v>316</v>
      </c>
      <c r="E163" s="7" t="str">
        <f t="shared" si="28"/>
        <v>1</v>
      </c>
      <c r="F163" s="8">
        <f t="shared" si="29"/>
        <v>1100423</v>
      </c>
      <c r="G163" s="39" t="s">
        <v>234</v>
      </c>
      <c r="H163" s="8">
        <f t="shared" si="30"/>
        <v>1</v>
      </c>
      <c r="I163" s="39" t="s">
        <v>180</v>
      </c>
      <c r="J163" s="8">
        <f t="shared" si="31"/>
        <v>2910040611</v>
      </c>
      <c r="K163" s="43" t="s">
        <v>317</v>
      </c>
      <c r="L163" s="8">
        <f t="shared" si="25"/>
        <v>1</v>
      </c>
      <c r="M163" s="7">
        <f t="shared" si="23"/>
        <v>10040612</v>
      </c>
      <c r="N163" s="97" t="s">
        <v>232</v>
      </c>
      <c r="O163" s="13" t="s">
        <v>92</v>
      </c>
      <c r="P163" s="13">
        <v>1100382</v>
      </c>
    </row>
    <row r="164" spans="1:16" ht="20.100000000000001" customHeight="1" x14ac:dyDescent="0.35">
      <c r="A164" s="7">
        <f t="shared" si="26"/>
        <v>10040612</v>
      </c>
      <c r="B164" s="7">
        <v>2</v>
      </c>
      <c r="C164" s="7" t="str">
        <f t="shared" si="27"/>
        <v>100406</v>
      </c>
      <c r="D164" s="67"/>
      <c r="E164" s="7" t="str">
        <f t="shared" si="28"/>
        <v>1</v>
      </c>
      <c r="F164" s="8">
        <f t="shared" si="29"/>
        <v>1100443</v>
      </c>
      <c r="G164" s="39" t="s">
        <v>224</v>
      </c>
      <c r="H164" s="8">
        <f t="shared" si="30"/>
        <v>2</v>
      </c>
      <c r="I164" s="39" t="s">
        <v>179</v>
      </c>
      <c r="J164" s="8">
        <f t="shared" si="31"/>
        <v>2910040612</v>
      </c>
      <c r="K164" s="43" t="s">
        <v>318</v>
      </c>
      <c r="L164" s="8">
        <f t="shared" si="25"/>
        <v>0</v>
      </c>
      <c r="M164" s="7">
        <f t="shared" si="23"/>
        <v>-1</v>
      </c>
      <c r="N164" s="98"/>
      <c r="O164" s="13" t="s">
        <v>93</v>
      </c>
      <c r="P164" s="13">
        <v>1100392</v>
      </c>
    </row>
    <row r="165" spans="1:16" ht="20.100000000000001" customHeight="1" x14ac:dyDescent="0.35">
      <c r="A165" s="7">
        <f t="shared" si="26"/>
        <v>10040711</v>
      </c>
      <c r="B165" s="7">
        <v>2</v>
      </c>
      <c r="C165" s="7" t="str">
        <f t="shared" si="27"/>
        <v>100407</v>
      </c>
      <c r="D165" s="61" t="s">
        <v>319</v>
      </c>
      <c r="E165" s="7" t="str">
        <f t="shared" si="28"/>
        <v>1</v>
      </c>
      <c r="F165" s="8">
        <f t="shared" si="29"/>
        <v>1100483</v>
      </c>
      <c r="G165" s="39" t="s">
        <v>320</v>
      </c>
      <c r="H165" s="8">
        <f t="shared" si="30"/>
        <v>1</v>
      </c>
      <c r="I165" s="39" t="s">
        <v>180</v>
      </c>
      <c r="J165" s="8">
        <f t="shared" si="31"/>
        <v>2910040711</v>
      </c>
      <c r="K165" s="43" t="s">
        <v>321</v>
      </c>
      <c r="L165" s="8">
        <f t="shared" si="25"/>
        <v>1</v>
      </c>
      <c r="M165" s="7">
        <f t="shared" si="23"/>
        <v>10040712</v>
      </c>
      <c r="N165" s="97" t="s">
        <v>232</v>
      </c>
      <c r="O165" s="13" t="s">
        <v>94</v>
      </c>
      <c r="P165" s="13">
        <v>1100402</v>
      </c>
    </row>
    <row r="166" spans="1:16" ht="20.100000000000001" customHeight="1" x14ac:dyDescent="0.35">
      <c r="A166" s="7">
        <f t="shared" si="26"/>
        <v>10040712</v>
      </c>
      <c r="B166" s="7">
        <v>2</v>
      </c>
      <c r="C166" s="7" t="str">
        <f t="shared" si="27"/>
        <v>100407</v>
      </c>
      <c r="D166" s="67"/>
      <c r="E166" s="7" t="str">
        <f t="shared" si="28"/>
        <v>1</v>
      </c>
      <c r="F166" s="8">
        <f t="shared" si="29"/>
        <v>1100443</v>
      </c>
      <c r="G166" s="39" t="s">
        <v>224</v>
      </c>
      <c r="H166" s="8">
        <f t="shared" si="30"/>
        <v>2</v>
      </c>
      <c r="I166" s="39" t="s">
        <v>179</v>
      </c>
      <c r="J166" s="8">
        <f t="shared" si="31"/>
        <v>2910040712</v>
      </c>
      <c r="K166" s="43" t="s">
        <v>322</v>
      </c>
      <c r="L166" s="8">
        <f t="shared" si="25"/>
        <v>0</v>
      </c>
      <c r="M166" s="7">
        <f t="shared" si="23"/>
        <v>10040713</v>
      </c>
      <c r="N166" s="98"/>
      <c r="O166" s="13" t="s">
        <v>440</v>
      </c>
      <c r="P166" s="26">
        <v>1100413</v>
      </c>
    </row>
    <row r="167" spans="1:16" ht="20.100000000000001" customHeight="1" x14ac:dyDescent="0.35">
      <c r="A167" s="7">
        <f t="shared" si="26"/>
        <v>10040713</v>
      </c>
      <c r="B167" s="7">
        <v>2</v>
      </c>
      <c r="C167" s="7" t="str">
        <f t="shared" si="27"/>
        <v>100407</v>
      </c>
      <c r="D167" s="67"/>
      <c r="E167" s="7" t="str">
        <f t="shared" si="28"/>
        <v>1</v>
      </c>
      <c r="F167" s="8">
        <f t="shared" si="29"/>
        <v>1100483</v>
      </c>
      <c r="G167" s="39" t="s">
        <v>320</v>
      </c>
      <c r="H167" s="8">
        <f t="shared" si="30"/>
        <v>1</v>
      </c>
      <c r="I167" s="39" t="s">
        <v>180</v>
      </c>
      <c r="J167" s="8">
        <f t="shared" si="31"/>
        <v>2910040713</v>
      </c>
      <c r="K167" s="43" t="s">
        <v>323</v>
      </c>
      <c r="L167" s="8">
        <f t="shared" si="25"/>
        <v>0</v>
      </c>
      <c r="M167" s="7">
        <f t="shared" ref="M167:M230" si="32">IF(A168=A167+1,IF(N168="",A168,-1),-1)</f>
        <v>-1</v>
      </c>
      <c r="N167" s="98"/>
      <c r="O167" s="13" t="s">
        <v>441</v>
      </c>
      <c r="P167" s="26">
        <v>1100423</v>
      </c>
    </row>
    <row r="168" spans="1:16" ht="20.100000000000001" customHeight="1" x14ac:dyDescent="0.35">
      <c r="A168" s="7">
        <f t="shared" si="26"/>
        <v>10040731</v>
      </c>
      <c r="B168" s="7">
        <v>2</v>
      </c>
      <c r="C168" s="7" t="str">
        <f t="shared" si="27"/>
        <v>100407</v>
      </c>
      <c r="D168" s="61" t="s">
        <v>324</v>
      </c>
      <c r="E168" s="7" t="str">
        <f t="shared" si="28"/>
        <v>3</v>
      </c>
      <c r="F168" s="8">
        <f t="shared" si="29"/>
        <v>1100483</v>
      </c>
      <c r="G168" s="39" t="s">
        <v>320</v>
      </c>
      <c r="H168" s="8">
        <f t="shared" si="30"/>
        <v>1</v>
      </c>
      <c r="I168" s="39" t="s">
        <v>180</v>
      </c>
      <c r="J168" s="8">
        <f t="shared" si="31"/>
        <v>2910040731</v>
      </c>
      <c r="K168" s="43" t="s">
        <v>325</v>
      </c>
      <c r="L168" s="15">
        <f t="shared" si="25"/>
        <v>2</v>
      </c>
      <c r="M168" s="7">
        <f t="shared" si="32"/>
        <v>10040732</v>
      </c>
      <c r="N168" s="106" t="s">
        <v>593</v>
      </c>
      <c r="O168" s="13" t="s">
        <v>442</v>
      </c>
      <c r="P168" s="26">
        <v>1100433</v>
      </c>
    </row>
    <row r="169" spans="1:16" ht="20.100000000000001" customHeight="1" x14ac:dyDescent="0.35">
      <c r="A169" s="7">
        <f t="shared" si="26"/>
        <v>10040732</v>
      </c>
      <c r="B169" s="7">
        <v>2</v>
      </c>
      <c r="C169" s="7" t="str">
        <f t="shared" si="27"/>
        <v>100407</v>
      </c>
      <c r="D169" s="67"/>
      <c r="E169" s="7" t="str">
        <f t="shared" si="28"/>
        <v>3</v>
      </c>
      <c r="F169" s="8">
        <f t="shared" si="29"/>
        <v>1100443</v>
      </c>
      <c r="G169" s="39" t="s">
        <v>224</v>
      </c>
      <c r="H169" s="8">
        <f t="shared" si="30"/>
        <v>2</v>
      </c>
      <c r="I169" s="39" t="s">
        <v>179</v>
      </c>
      <c r="J169" s="8">
        <f t="shared" si="31"/>
        <v>2910040732</v>
      </c>
      <c r="K169" s="43" t="s">
        <v>326</v>
      </c>
      <c r="L169" s="8">
        <f t="shared" si="25"/>
        <v>0</v>
      </c>
      <c r="M169" s="7">
        <f t="shared" si="32"/>
        <v>10040733</v>
      </c>
      <c r="N169" s="106"/>
      <c r="O169" s="13" t="s">
        <v>443</v>
      </c>
      <c r="P169" s="26">
        <v>1100443</v>
      </c>
    </row>
    <row r="170" spans="1:16" ht="20.100000000000001" customHeight="1" thickBot="1" x14ac:dyDescent="0.4">
      <c r="A170" s="7">
        <f t="shared" si="26"/>
        <v>10040733</v>
      </c>
      <c r="B170" s="7">
        <v>2</v>
      </c>
      <c r="C170" s="7" t="str">
        <f t="shared" si="27"/>
        <v>100407</v>
      </c>
      <c r="D170" s="75"/>
      <c r="E170" s="7" t="str">
        <f t="shared" si="28"/>
        <v>3</v>
      </c>
      <c r="F170" s="8">
        <f t="shared" si="29"/>
        <v>1100483</v>
      </c>
      <c r="G170" s="40" t="s">
        <v>320</v>
      </c>
      <c r="H170" s="8">
        <f t="shared" si="30"/>
        <v>1</v>
      </c>
      <c r="I170" s="40" t="s">
        <v>180</v>
      </c>
      <c r="J170" s="8">
        <f t="shared" si="31"/>
        <v>2910040733</v>
      </c>
      <c r="K170" s="30" t="s">
        <v>327</v>
      </c>
      <c r="L170" s="8">
        <f t="shared" si="25"/>
        <v>0</v>
      </c>
      <c r="M170" s="7">
        <f t="shared" si="32"/>
        <v>-1</v>
      </c>
      <c r="N170" s="107"/>
      <c r="O170" s="31" t="s">
        <v>444</v>
      </c>
      <c r="P170" s="26">
        <v>1100453</v>
      </c>
    </row>
    <row r="171" spans="1:16" ht="20.100000000000001" customHeight="1" x14ac:dyDescent="0.35">
      <c r="A171" s="7">
        <f t="shared" ref="A171:A176" si="33">IF(AND(E171=E170,C171=C170),A170+1,C171*100+E171*10+1)</f>
        <v>10050111</v>
      </c>
      <c r="B171" s="7">
        <v>2</v>
      </c>
      <c r="C171" s="7" t="str">
        <f t="shared" ref="C171:C176" si="34">IF(D171="",C170,100&amp;MID(D171,1,1)&amp;0&amp;MID(D171,3,1))</f>
        <v>100501</v>
      </c>
      <c r="D171" s="61" t="s">
        <v>370</v>
      </c>
      <c r="E171" s="7" t="str">
        <f t="shared" ref="E171:E176" si="35">IF(D171="",E170,MID(D171,5,1))</f>
        <v>1</v>
      </c>
      <c r="F171" s="8">
        <f t="shared" ref="F171:F202" si="36">VLOOKUP(G171,$O$31:$P$224,2,0)</f>
        <v>1100052</v>
      </c>
      <c r="G171" s="39" t="s">
        <v>434</v>
      </c>
      <c r="H171" s="8">
        <f t="shared" si="30"/>
        <v>1</v>
      </c>
      <c r="I171" s="39" t="s">
        <v>376</v>
      </c>
      <c r="J171" s="8">
        <f t="shared" si="31"/>
        <v>2910050111</v>
      </c>
      <c r="K171" s="32" t="s">
        <v>378</v>
      </c>
      <c r="L171" s="8">
        <f t="shared" ref="L171:L176" si="37">IF(N171="",0,IF(N171="己方与敌方卡牌落定后",1,2))</f>
        <v>1</v>
      </c>
      <c r="M171" s="7">
        <f t="shared" si="32"/>
        <v>10050112</v>
      </c>
      <c r="N171" s="79" t="s">
        <v>384</v>
      </c>
      <c r="O171" s="31" t="s">
        <v>445</v>
      </c>
      <c r="P171" s="26">
        <v>1100463</v>
      </c>
    </row>
    <row r="172" spans="1:16" ht="20.100000000000001" customHeight="1" x14ac:dyDescent="0.35">
      <c r="A172" s="7">
        <f t="shared" si="33"/>
        <v>10050112</v>
      </c>
      <c r="B172" s="7">
        <v>2</v>
      </c>
      <c r="C172" s="7" t="str">
        <f t="shared" si="34"/>
        <v>100501</v>
      </c>
      <c r="D172" s="60"/>
      <c r="E172" s="7" t="str">
        <f t="shared" si="35"/>
        <v>1</v>
      </c>
      <c r="F172" s="8">
        <f t="shared" si="36"/>
        <v>1100443</v>
      </c>
      <c r="G172" s="39" t="s">
        <v>373</v>
      </c>
      <c r="H172" s="8">
        <f t="shared" si="30"/>
        <v>2</v>
      </c>
      <c r="I172" s="39" t="s">
        <v>377</v>
      </c>
      <c r="J172" s="8">
        <f t="shared" si="31"/>
        <v>2910050112</v>
      </c>
      <c r="K172" s="32" t="s">
        <v>379</v>
      </c>
      <c r="L172" s="8">
        <f t="shared" si="37"/>
        <v>0</v>
      </c>
      <c r="M172" s="7">
        <f t="shared" si="32"/>
        <v>-1</v>
      </c>
      <c r="N172" s="80"/>
      <c r="O172" s="13" t="s">
        <v>446</v>
      </c>
      <c r="P172" s="26">
        <v>1100473</v>
      </c>
    </row>
    <row r="173" spans="1:16" ht="20.100000000000001" customHeight="1" x14ac:dyDescent="0.35">
      <c r="A173" s="7">
        <f t="shared" si="33"/>
        <v>10050511</v>
      </c>
      <c r="B173" s="7">
        <v>2</v>
      </c>
      <c r="C173" s="7" t="str">
        <f t="shared" si="34"/>
        <v>100505</v>
      </c>
      <c r="D173" s="61" t="s">
        <v>371</v>
      </c>
      <c r="E173" s="7" t="str">
        <f t="shared" si="35"/>
        <v>1</v>
      </c>
      <c r="F173" s="8">
        <f t="shared" si="36"/>
        <v>1100443</v>
      </c>
      <c r="G173" s="39" t="s">
        <v>373</v>
      </c>
      <c r="H173" s="8">
        <f t="shared" si="30"/>
        <v>1</v>
      </c>
      <c r="I173" s="39" t="s">
        <v>376</v>
      </c>
      <c r="J173" s="8">
        <f t="shared" si="31"/>
        <v>2910050511</v>
      </c>
      <c r="K173" s="32" t="s">
        <v>380</v>
      </c>
      <c r="L173" s="8">
        <f t="shared" si="37"/>
        <v>0</v>
      </c>
      <c r="M173" s="7">
        <f t="shared" si="32"/>
        <v>10050512</v>
      </c>
      <c r="N173" s="80"/>
      <c r="O173" s="31" t="s">
        <v>447</v>
      </c>
      <c r="P173" s="26">
        <v>1100483</v>
      </c>
    </row>
    <row r="174" spans="1:16" ht="20.100000000000001" customHeight="1" x14ac:dyDescent="0.35">
      <c r="A174" s="7">
        <f t="shared" si="33"/>
        <v>10050512</v>
      </c>
      <c r="B174" s="7">
        <v>2</v>
      </c>
      <c r="C174" s="7" t="str">
        <f t="shared" si="34"/>
        <v>100505</v>
      </c>
      <c r="D174" s="60"/>
      <c r="E174" s="7" t="str">
        <f t="shared" si="35"/>
        <v>1</v>
      </c>
      <c r="F174" s="8">
        <f t="shared" si="36"/>
        <v>1100493</v>
      </c>
      <c r="G174" s="39" t="s">
        <v>374</v>
      </c>
      <c r="H174" s="8">
        <f t="shared" si="30"/>
        <v>2</v>
      </c>
      <c r="I174" s="39" t="s">
        <v>377</v>
      </c>
      <c r="J174" s="8">
        <f t="shared" si="31"/>
        <v>2910050512</v>
      </c>
      <c r="K174" s="32" t="s">
        <v>381</v>
      </c>
      <c r="L174" s="8">
        <f t="shared" si="37"/>
        <v>0</v>
      </c>
      <c r="M174" s="7">
        <f t="shared" si="32"/>
        <v>-1</v>
      </c>
      <c r="N174" s="80"/>
      <c r="O174" s="13" t="s">
        <v>448</v>
      </c>
      <c r="P174" s="26">
        <v>1100493</v>
      </c>
    </row>
    <row r="175" spans="1:16" ht="20.100000000000001" customHeight="1" x14ac:dyDescent="0.35">
      <c r="A175" s="7">
        <f t="shared" si="33"/>
        <v>10050711</v>
      </c>
      <c r="B175" s="7">
        <v>2</v>
      </c>
      <c r="C175" s="7" t="str">
        <f t="shared" si="34"/>
        <v>100507</v>
      </c>
      <c r="D175" s="68" t="s">
        <v>372</v>
      </c>
      <c r="E175" s="7" t="str">
        <f t="shared" si="35"/>
        <v>1</v>
      </c>
      <c r="F175" s="8">
        <f t="shared" si="36"/>
        <v>1100443</v>
      </c>
      <c r="G175" s="39" t="s">
        <v>373</v>
      </c>
      <c r="H175" s="8">
        <f t="shared" si="30"/>
        <v>1</v>
      </c>
      <c r="I175" s="39" t="s">
        <v>376</v>
      </c>
      <c r="J175" s="8">
        <f t="shared" si="31"/>
        <v>2910050711</v>
      </c>
      <c r="K175" s="32" t="s">
        <v>382</v>
      </c>
      <c r="L175" s="8">
        <f t="shared" si="37"/>
        <v>0</v>
      </c>
      <c r="M175" s="7">
        <f t="shared" si="32"/>
        <v>10050712</v>
      </c>
      <c r="N175" s="80"/>
      <c r="O175" s="13" t="s">
        <v>449</v>
      </c>
      <c r="P175" s="26">
        <v>1100503</v>
      </c>
    </row>
    <row r="176" spans="1:16" ht="20.100000000000001" customHeight="1" thickBot="1" x14ac:dyDescent="0.4">
      <c r="A176" s="7">
        <f t="shared" si="33"/>
        <v>10050712</v>
      </c>
      <c r="B176" s="7">
        <v>2</v>
      </c>
      <c r="C176" s="7" t="str">
        <f t="shared" si="34"/>
        <v>100507</v>
      </c>
      <c r="D176" s="88"/>
      <c r="E176" s="7" t="str">
        <f t="shared" si="35"/>
        <v>1</v>
      </c>
      <c r="F176" s="8">
        <f t="shared" si="36"/>
        <v>1100543</v>
      </c>
      <c r="G176" s="40" t="s">
        <v>375</v>
      </c>
      <c r="H176" s="8">
        <f t="shared" si="30"/>
        <v>2</v>
      </c>
      <c r="I176" s="40" t="s">
        <v>377</v>
      </c>
      <c r="J176" s="8">
        <f t="shared" si="31"/>
        <v>2910050712</v>
      </c>
      <c r="K176" s="33" t="s">
        <v>383</v>
      </c>
      <c r="L176" s="8">
        <f t="shared" si="37"/>
        <v>0</v>
      </c>
      <c r="M176" s="7">
        <f t="shared" si="32"/>
        <v>-1</v>
      </c>
      <c r="N176" s="81"/>
      <c r="O176" s="31" t="s">
        <v>450</v>
      </c>
      <c r="P176" s="26">
        <v>1100523</v>
      </c>
    </row>
    <row r="177" spans="1:16" ht="20.100000000000001" customHeight="1" x14ac:dyDescent="0.35">
      <c r="A177" s="7">
        <f t="shared" ref="A177:A189" si="38">IF(AND(E177=E176,C177=C176),A176+1,C177*100+E177*10+1)</f>
        <v>10060111</v>
      </c>
      <c r="B177" s="7">
        <v>2</v>
      </c>
      <c r="C177" s="7" t="str">
        <f t="shared" ref="C177:C189" si="39">IF(D177="",C176,100&amp;MID(D177,1,1)&amp;0&amp;MID(D177,3,1))</f>
        <v>100601</v>
      </c>
      <c r="D177" s="68" t="s">
        <v>385</v>
      </c>
      <c r="E177" s="7" t="str">
        <f t="shared" ref="E177:E189" si="40">IF(D177="",E176,MID(D177,5,1))</f>
        <v>1</v>
      </c>
      <c r="F177" s="8">
        <f t="shared" si="36"/>
        <v>1100252</v>
      </c>
      <c r="G177" s="39" t="s">
        <v>388</v>
      </c>
      <c r="H177" s="8">
        <f t="shared" si="30"/>
        <v>1</v>
      </c>
      <c r="I177" s="39" t="s">
        <v>376</v>
      </c>
      <c r="J177" s="8">
        <f t="shared" si="31"/>
        <v>2910060111</v>
      </c>
      <c r="K177" s="32" t="s">
        <v>392</v>
      </c>
      <c r="L177" s="8">
        <f t="shared" ref="L177:L189" si="41">IF(N177="",0,IF(N177="己方与敌方卡牌落定后",1,2))</f>
        <v>1</v>
      </c>
      <c r="M177" s="7">
        <f t="shared" si="32"/>
        <v>10060112</v>
      </c>
      <c r="N177" s="79" t="s">
        <v>384</v>
      </c>
      <c r="O177" s="31" t="s">
        <v>451</v>
      </c>
      <c r="P177" s="26">
        <v>1100533</v>
      </c>
    </row>
    <row r="178" spans="1:16" ht="20.100000000000001" customHeight="1" x14ac:dyDescent="0.35">
      <c r="A178" s="7">
        <f t="shared" si="38"/>
        <v>10060112</v>
      </c>
      <c r="B178" s="7">
        <v>2</v>
      </c>
      <c r="C178" s="7" t="str">
        <f t="shared" si="39"/>
        <v>100601</v>
      </c>
      <c r="D178" s="69"/>
      <c r="E178" s="7" t="str">
        <f t="shared" si="40"/>
        <v>1</v>
      </c>
      <c r="F178" s="8">
        <f t="shared" si="36"/>
        <v>1100443</v>
      </c>
      <c r="G178" s="39" t="s">
        <v>373</v>
      </c>
      <c r="H178" s="8">
        <f t="shared" si="30"/>
        <v>2</v>
      </c>
      <c r="I178" s="39" t="s">
        <v>377</v>
      </c>
      <c r="J178" s="8">
        <f t="shared" si="31"/>
        <v>2910060112</v>
      </c>
      <c r="K178" s="32" t="s">
        <v>393</v>
      </c>
      <c r="L178" s="8">
        <f t="shared" si="41"/>
        <v>0</v>
      </c>
      <c r="M178" s="7">
        <f t="shared" si="32"/>
        <v>10060113</v>
      </c>
      <c r="N178" s="80"/>
      <c r="O178" s="13" t="s">
        <v>452</v>
      </c>
      <c r="P178" s="26">
        <v>1100543</v>
      </c>
    </row>
    <row r="179" spans="1:16" ht="20.100000000000001" customHeight="1" x14ac:dyDescent="0.35">
      <c r="A179" s="7">
        <f t="shared" si="38"/>
        <v>10060113</v>
      </c>
      <c r="B179" s="7">
        <v>2</v>
      </c>
      <c r="C179" s="7" t="str">
        <f t="shared" si="39"/>
        <v>100601</v>
      </c>
      <c r="D179" s="69"/>
      <c r="E179" s="7" t="str">
        <f t="shared" si="40"/>
        <v>1</v>
      </c>
      <c r="F179" s="8">
        <f t="shared" si="36"/>
        <v>1100252</v>
      </c>
      <c r="G179" s="39" t="s">
        <v>388</v>
      </c>
      <c r="H179" s="8">
        <f t="shared" si="30"/>
        <v>1</v>
      </c>
      <c r="I179" s="39" t="s">
        <v>376</v>
      </c>
      <c r="J179" s="8">
        <f t="shared" si="31"/>
        <v>2910060113</v>
      </c>
      <c r="K179" s="32" t="s">
        <v>394</v>
      </c>
      <c r="L179" s="8">
        <f t="shared" si="41"/>
        <v>0</v>
      </c>
      <c r="M179" s="7">
        <f t="shared" si="32"/>
        <v>10060114</v>
      </c>
      <c r="N179" s="80"/>
      <c r="O179" s="13" t="s">
        <v>453</v>
      </c>
      <c r="P179" s="26">
        <v>1100553</v>
      </c>
    </row>
    <row r="180" spans="1:16" ht="20.100000000000001" customHeight="1" x14ac:dyDescent="0.35">
      <c r="A180" s="7">
        <f t="shared" si="38"/>
        <v>10060114</v>
      </c>
      <c r="B180" s="7">
        <v>2</v>
      </c>
      <c r="C180" s="7" t="str">
        <f t="shared" si="39"/>
        <v>100601</v>
      </c>
      <c r="D180" s="69"/>
      <c r="E180" s="7" t="str">
        <f t="shared" si="40"/>
        <v>1</v>
      </c>
      <c r="F180" s="8">
        <f t="shared" si="36"/>
        <v>1100443</v>
      </c>
      <c r="G180" s="39" t="s">
        <v>373</v>
      </c>
      <c r="H180" s="8">
        <f t="shared" si="30"/>
        <v>2</v>
      </c>
      <c r="I180" s="39" t="s">
        <v>377</v>
      </c>
      <c r="J180" s="8">
        <f t="shared" si="31"/>
        <v>2910060114</v>
      </c>
      <c r="K180" s="32" t="s">
        <v>395</v>
      </c>
      <c r="L180" s="8">
        <f t="shared" si="41"/>
        <v>0</v>
      </c>
      <c r="M180" s="7">
        <f t="shared" si="32"/>
        <v>10060115</v>
      </c>
      <c r="N180" s="80"/>
      <c r="O180" s="31" t="s">
        <v>454</v>
      </c>
      <c r="P180" s="26">
        <v>1100563</v>
      </c>
    </row>
    <row r="181" spans="1:16" ht="20.100000000000001" customHeight="1" x14ac:dyDescent="0.35">
      <c r="A181" s="7">
        <f t="shared" si="38"/>
        <v>10060115</v>
      </c>
      <c r="B181" s="7">
        <v>2</v>
      </c>
      <c r="C181" s="7" t="str">
        <f t="shared" si="39"/>
        <v>100601</v>
      </c>
      <c r="D181" s="76"/>
      <c r="E181" s="7" t="str">
        <f t="shared" si="40"/>
        <v>1</v>
      </c>
      <c r="F181" s="8">
        <f t="shared" si="36"/>
        <v>1100252</v>
      </c>
      <c r="G181" s="39" t="s">
        <v>388</v>
      </c>
      <c r="H181" s="8">
        <f t="shared" si="30"/>
        <v>1</v>
      </c>
      <c r="I181" s="39" t="s">
        <v>376</v>
      </c>
      <c r="J181" s="8">
        <f t="shared" si="31"/>
        <v>2910060115</v>
      </c>
      <c r="K181" s="32" t="s">
        <v>396</v>
      </c>
      <c r="L181" s="8">
        <f t="shared" si="41"/>
        <v>0</v>
      </c>
      <c r="M181" s="7">
        <f t="shared" si="32"/>
        <v>10060116</v>
      </c>
      <c r="N181" s="80"/>
      <c r="O181" s="13" t="s">
        <v>455</v>
      </c>
      <c r="P181" s="26">
        <v>1100583</v>
      </c>
    </row>
    <row r="182" spans="1:16" ht="20.100000000000001" customHeight="1" x14ac:dyDescent="0.35">
      <c r="A182" s="7">
        <f t="shared" si="38"/>
        <v>10060116</v>
      </c>
      <c r="B182" s="7">
        <v>2</v>
      </c>
      <c r="C182" s="7" t="str">
        <f t="shared" si="39"/>
        <v>100601</v>
      </c>
      <c r="D182" s="76"/>
      <c r="E182" s="7" t="str">
        <f t="shared" si="40"/>
        <v>1</v>
      </c>
      <c r="F182" s="8">
        <f t="shared" si="36"/>
        <v>1100443</v>
      </c>
      <c r="G182" s="39" t="s">
        <v>373</v>
      </c>
      <c r="H182" s="8">
        <f t="shared" si="30"/>
        <v>2</v>
      </c>
      <c r="I182" s="39" t="s">
        <v>377</v>
      </c>
      <c r="J182" s="8">
        <f t="shared" si="31"/>
        <v>2910060116</v>
      </c>
      <c r="K182" s="32" t="s">
        <v>397</v>
      </c>
      <c r="L182" s="8">
        <f t="shared" si="41"/>
        <v>0</v>
      </c>
      <c r="M182" s="7">
        <f t="shared" si="32"/>
        <v>10060117</v>
      </c>
      <c r="N182" s="80"/>
      <c r="O182" s="31" t="s">
        <v>456</v>
      </c>
      <c r="P182" s="26">
        <v>1100613</v>
      </c>
    </row>
    <row r="183" spans="1:16" ht="20.100000000000001" customHeight="1" x14ac:dyDescent="0.35">
      <c r="A183" s="7">
        <f t="shared" si="38"/>
        <v>10060117</v>
      </c>
      <c r="B183" s="7">
        <v>2</v>
      </c>
      <c r="C183" s="7" t="str">
        <f t="shared" si="39"/>
        <v>100601</v>
      </c>
      <c r="D183" s="76"/>
      <c r="E183" s="7" t="str">
        <f t="shared" si="40"/>
        <v>1</v>
      </c>
      <c r="F183" s="8">
        <f t="shared" si="36"/>
        <v>1100252</v>
      </c>
      <c r="G183" s="39" t="s">
        <v>388</v>
      </c>
      <c r="H183" s="8">
        <f t="shared" si="30"/>
        <v>1</v>
      </c>
      <c r="I183" s="39" t="s">
        <v>376</v>
      </c>
      <c r="J183" s="8">
        <f t="shared" si="31"/>
        <v>2910060117</v>
      </c>
      <c r="K183" s="32" t="s">
        <v>398</v>
      </c>
      <c r="L183" s="8">
        <f t="shared" si="41"/>
        <v>0</v>
      </c>
      <c r="M183" s="7">
        <f t="shared" si="32"/>
        <v>-1</v>
      </c>
      <c r="N183" s="80"/>
      <c r="O183" s="13" t="s">
        <v>457</v>
      </c>
      <c r="P183" s="26">
        <v>1100623</v>
      </c>
    </row>
    <row r="184" spans="1:16" ht="20.100000000000001" customHeight="1" x14ac:dyDescent="0.35">
      <c r="A184" s="7">
        <f t="shared" si="38"/>
        <v>10060511</v>
      </c>
      <c r="B184" s="7">
        <v>2</v>
      </c>
      <c r="C184" s="7" t="str">
        <f t="shared" si="39"/>
        <v>100605</v>
      </c>
      <c r="D184" s="68" t="s">
        <v>386</v>
      </c>
      <c r="E184" s="7" t="str">
        <f t="shared" si="40"/>
        <v>1</v>
      </c>
      <c r="F184" s="8">
        <f t="shared" si="36"/>
        <v>1100443</v>
      </c>
      <c r="G184" s="39" t="s">
        <v>373</v>
      </c>
      <c r="H184" s="8">
        <f t="shared" si="30"/>
        <v>1</v>
      </c>
      <c r="I184" s="39" t="s">
        <v>376</v>
      </c>
      <c r="J184" s="8">
        <f t="shared" si="31"/>
        <v>2910060511</v>
      </c>
      <c r="K184" s="32" t="s">
        <v>399</v>
      </c>
      <c r="L184" s="8">
        <f t="shared" si="41"/>
        <v>0</v>
      </c>
      <c r="M184" s="7">
        <f t="shared" si="32"/>
        <v>10060512</v>
      </c>
      <c r="N184" s="80"/>
      <c r="O184" s="8"/>
      <c r="P184" s="8"/>
    </row>
    <row r="185" spans="1:16" ht="20.100000000000001" customHeight="1" x14ac:dyDescent="0.35">
      <c r="A185" s="7">
        <f t="shared" si="38"/>
        <v>10060512</v>
      </c>
      <c r="B185" s="7">
        <v>2</v>
      </c>
      <c r="C185" s="7" t="str">
        <f t="shared" si="39"/>
        <v>100605</v>
      </c>
      <c r="D185" s="69"/>
      <c r="E185" s="7" t="str">
        <f t="shared" si="40"/>
        <v>1</v>
      </c>
      <c r="F185" s="8">
        <f t="shared" si="36"/>
        <v>1100272</v>
      </c>
      <c r="G185" s="39" t="s">
        <v>389</v>
      </c>
      <c r="H185" s="8">
        <f t="shared" si="30"/>
        <v>2</v>
      </c>
      <c r="I185" s="39" t="s">
        <v>377</v>
      </c>
      <c r="J185" s="8">
        <f t="shared" si="31"/>
        <v>2910060512</v>
      </c>
      <c r="K185" s="32" t="s">
        <v>400</v>
      </c>
      <c r="L185" s="8">
        <f t="shared" si="41"/>
        <v>0</v>
      </c>
      <c r="M185" s="7">
        <f t="shared" si="32"/>
        <v>10060513</v>
      </c>
      <c r="N185" s="80"/>
      <c r="O185" s="8"/>
      <c r="P185" s="8"/>
    </row>
    <row r="186" spans="1:16" ht="20.100000000000001" customHeight="1" x14ac:dyDescent="0.35">
      <c r="A186" s="7">
        <f t="shared" si="38"/>
        <v>10060513</v>
      </c>
      <c r="B186" s="7">
        <v>2</v>
      </c>
      <c r="C186" s="7" t="str">
        <f t="shared" si="39"/>
        <v>100605</v>
      </c>
      <c r="D186" s="69"/>
      <c r="E186" s="7" t="str">
        <f t="shared" si="40"/>
        <v>1</v>
      </c>
      <c r="F186" s="8">
        <f t="shared" si="36"/>
        <v>1100443</v>
      </c>
      <c r="G186" s="39" t="s">
        <v>373</v>
      </c>
      <c r="H186" s="8">
        <f t="shared" si="30"/>
        <v>1</v>
      </c>
      <c r="I186" s="39" t="s">
        <v>376</v>
      </c>
      <c r="J186" s="8">
        <f t="shared" si="31"/>
        <v>2910060513</v>
      </c>
      <c r="K186" s="32" t="s">
        <v>401</v>
      </c>
      <c r="L186" s="8">
        <f t="shared" si="41"/>
        <v>0</v>
      </c>
      <c r="M186" s="7">
        <f t="shared" si="32"/>
        <v>-1</v>
      </c>
      <c r="N186" s="80"/>
      <c r="O186" s="8"/>
      <c r="P186" s="8"/>
    </row>
    <row r="187" spans="1:16" ht="20.100000000000001" customHeight="1" x14ac:dyDescent="0.35">
      <c r="A187" s="7">
        <f t="shared" si="38"/>
        <v>10060711</v>
      </c>
      <c r="B187" s="7">
        <v>2</v>
      </c>
      <c r="C187" s="7" t="str">
        <f t="shared" si="39"/>
        <v>100607</v>
      </c>
      <c r="D187" s="69" t="s">
        <v>387</v>
      </c>
      <c r="E187" s="7" t="str">
        <f t="shared" si="40"/>
        <v>1</v>
      </c>
      <c r="F187" s="8">
        <f t="shared" si="36"/>
        <v>1100483</v>
      </c>
      <c r="G187" s="39" t="s">
        <v>390</v>
      </c>
      <c r="H187" s="8">
        <f t="shared" si="30"/>
        <v>1</v>
      </c>
      <c r="I187" s="39" t="s">
        <v>376</v>
      </c>
      <c r="J187" s="8">
        <f t="shared" si="31"/>
        <v>2910060711</v>
      </c>
      <c r="K187" s="32" t="s">
        <v>402</v>
      </c>
      <c r="L187" s="8">
        <f t="shared" si="41"/>
        <v>0</v>
      </c>
      <c r="M187" s="7">
        <f t="shared" si="32"/>
        <v>10060712</v>
      </c>
      <c r="N187" s="80"/>
      <c r="O187" s="8"/>
      <c r="P187" s="8"/>
    </row>
    <row r="188" spans="1:16" ht="20.100000000000001" customHeight="1" x14ac:dyDescent="0.35">
      <c r="A188" s="7">
        <f t="shared" si="38"/>
        <v>10060712</v>
      </c>
      <c r="B188" s="7">
        <v>2</v>
      </c>
      <c r="C188" s="7" t="str">
        <f t="shared" si="39"/>
        <v>100607</v>
      </c>
      <c r="D188" s="76"/>
      <c r="E188" s="7" t="str">
        <f t="shared" si="40"/>
        <v>1</v>
      </c>
      <c r="F188" s="8">
        <f t="shared" si="36"/>
        <v>1100503</v>
      </c>
      <c r="G188" s="39" t="s">
        <v>391</v>
      </c>
      <c r="H188" s="8">
        <f t="shared" si="30"/>
        <v>2</v>
      </c>
      <c r="I188" s="39" t="s">
        <v>377</v>
      </c>
      <c r="J188" s="8">
        <f t="shared" si="31"/>
        <v>2910060712</v>
      </c>
      <c r="K188" s="32" t="s">
        <v>403</v>
      </c>
      <c r="L188" s="8">
        <f t="shared" si="41"/>
        <v>0</v>
      </c>
      <c r="M188" s="7">
        <f t="shared" si="32"/>
        <v>10060713</v>
      </c>
      <c r="N188" s="80"/>
      <c r="O188" s="8"/>
      <c r="P188" s="8"/>
    </row>
    <row r="189" spans="1:16" ht="20.100000000000001" customHeight="1" thickBot="1" x14ac:dyDescent="0.4">
      <c r="A189" s="7">
        <f t="shared" si="38"/>
        <v>10060713</v>
      </c>
      <c r="B189" s="7">
        <v>2</v>
      </c>
      <c r="C189" s="7" t="str">
        <f t="shared" si="39"/>
        <v>100607</v>
      </c>
      <c r="D189" s="76"/>
      <c r="E189" s="7" t="str">
        <f t="shared" si="40"/>
        <v>1</v>
      </c>
      <c r="F189" s="8">
        <f t="shared" si="36"/>
        <v>1100483</v>
      </c>
      <c r="G189" s="37" t="s">
        <v>390</v>
      </c>
      <c r="H189" s="8">
        <f t="shared" si="30"/>
        <v>1</v>
      </c>
      <c r="I189" s="37" t="s">
        <v>376</v>
      </c>
      <c r="J189" s="8">
        <f t="shared" si="31"/>
        <v>2910060713</v>
      </c>
      <c r="K189" s="44" t="s">
        <v>404</v>
      </c>
      <c r="L189" s="8">
        <f t="shared" si="41"/>
        <v>0</v>
      </c>
      <c r="M189" s="7">
        <f t="shared" si="32"/>
        <v>-1</v>
      </c>
      <c r="N189" s="81"/>
      <c r="O189" s="8"/>
      <c r="P189" s="8"/>
    </row>
    <row r="190" spans="1:16" ht="20.100000000000001" customHeight="1" x14ac:dyDescent="0.35">
      <c r="A190" s="7">
        <f t="shared" ref="A190:A207" si="42">IF(AND(E190=E189,C190=C189),A189+1,C190*100+E190*10+1)</f>
        <v>10070111</v>
      </c>
      <c r="B190" s="7">
        <v>2</v>
      </c>
      <c r="C190" s="7" t="str">
        <f t="shared" ref="C190:C217" si="43">IF(D190="",C189,100&amp;MID(D190,1,1)&amp;0&amp;MID(D190,3,1))</f>
        <v>100701</v>
      </c>
      <c r="D190" s="61" t="s">
        <v>405</v>
      </c>
      <c r="E190" s="7" t="str">
        <f t="shared" ref="E190:E207" si="44">IF(D190="",E189,MID(D190,5,1))</f>
        <v>1</v>
      </c>
      <c r="F190" s="8">
        <f t="shared" si="36"/>
        <v>1100062</v>
      </c>
      <c r="G190" s="39" t="s">
        <v>410</v>
      </c>
      <c r="H190" s="8">
        <f t="shared" si="30"/>
        <v>1</v>
      </c>
      <c r="I190" s="39" t="s">
        <v>376</v>
      </c>
      <c r="J190" s="8">
        <f t="shared" si="31"/>
        <v>2910070111</v>
      </c>
      <c r="K190" s="32" t="s">
        <v>415</v>
      </c>
      <c r="L190" s="8">
        <f t="shared" ref="L190:L207" si="45">IF(N190="",0,IF(N190="己方与敌方卡牌落定后",1,2))</f>
        <v>1</v>
      </c>
      <c r="M190" s="7">
        <f t="shared" si="32"/>
        <v>10070112</v>
      </c>
      <c r="N190" s="79" t="s">
        <v>384</v>
      </c>
      <c r="O190" s="8"/>
      <c r="P190" s="8"/>
    </row>
    <row r="191" spans="1:16" ht="20.100000000000001" customHeight="1" x14ac:dyDescent="0.35">
      <c r="A191" s="7">
        <f t="shared" si="42"/>
        <v>10070112</v>
      </c>
      <c r="B191" s="7">
        <v>2</v>
      </c>
      <c r="C191" s="7" t="str">
        <f t="shared" si="43"/>
        <v>100701</v>
      </c>
      <c r="D191" s="61"/>
      <c r="E191" s="7" t="str">
        <f t="shared" si="44"/>
        <v>1</v>
      </c>
      <c r="F191" s="8">
        <f t="shared" si="36"/>
        <v>1100423</v>
      </c>
      <c r="G191" s="39" t="s">
        <v>411</v>
      </c>
      <c r="H191" s="8">
        <f t="shared" si="30"/>
        <v>2</v>
      </c>
      <c r="I191" s="39" t="s">
        <v>377</v>
      </c>
      <c r="J191" s="8">
        <f t="shared" si="31"/>
        <v>2910070112</v>
      </c>
      <c r="K191" s="32" t="s">
        <v>416</v>
      </c>
      <c r="L191" s="8">
        <f t="shared" si="45"/>
        <v>0</v>
      </c>
      <c r="M191" s="7">
        <f t="shared" si="32"/>
        <v>-1</v>
      </c>
      <c r="N191" s="80"/>
      <c r="O191" s="8"/>
      <c r="P191" s="8"/>
    </row>
    <row r="192" spans="1:16" ht="20.100000000000001" customHeight="1" x14ac:dyDescent="0.35">
      <c r="A192" s="7">
        <f t="shared" si="42"/>
        <v>10070311</v>
      </c>
      <c r="B192" s="7">
        <v>2</v>
      </c>
      <c r="C192" s="7" t="str">
        <f t="shared" si="43"/>
        <v>100703</v>
      </c>
      <c r="D192" s="61" t="s">
        <v>406</v>
      </c>
      <c r="E192" s="7" t="str">
        <f t="shared" si="44"/>
        <v>1</v>
      </c>
      <c r="F192" s="8">
        <f t="shared" si="36"/>
        <v>1100282</v>
      </c>
      <c r="G192" s="39" t="s">
        <v>412</v>
      </c>
      <c r="H192" s="8">
        <f t="shared" si="30"/>
        <v>1</v>
      </c>
      <c r="I192" s="39" t="s">
        <v>376</v>
      </c>
      <c r="J192" s="8">
        <f t="shared" si="31"/>
        <v>2910070311</v>
      </c>
      <c r="K192" s="32" t="s">
        <v>417</v>
      </c>
      <c r="L192" s="8">
        <f t="shared" si="45"/>
        <v>0</v>
      </c>
      <c r="M192" s="7">
        <f t="shared" si="32"/>
        <v>10070312</v>
      </c>
      <c r="N192" s="80"/>
      <c r="O192" s="8"/>
      <c r="P192" s="8"/>
    </row>
    <row r="193" spans="1:16" ht="20.100000000000001" customHeight="1" x14ac:dyDescent="0.35">
      <c r="A193" s="7">
        <f t="shared" si="42"/>
        <v>10070312</v>
      </c>
      <c r="B193" s="7">
        <v>2</v>
      </c>
      <c r="C193" s="7" t="str">
        <f t="shared" si="43"/>
        <v>100703</v>
      </c>
      <c r="D193" s="61"/>
      <c r="E193" s="7" t="str">
        <f t="shared" si="44"/>
        <v>1</v>
      </c>
      <c r="F193" s="8">
        <f t="shared" si="36"/>
        <v>1100443</v>
      </c>
      <c r="G193" s="39" t="s">
        <v>373</v>
      </c>
      <c r="H193" s="8">
        <f t="shared" si="30"/>
        <v>2</v>
      </c>
      <c r="I193" s="39" t="s">
        <v>377</v>
      </c>
      <c r="J193" s="8">
        <f t="shared" si="31"/>
        <v>2910070312</v>
      </c>
      <c r="K193" s="32" t="s">
        <v>418</v>
      </c>
      <c r="L193" s="8">
        <f t="shared" si="45"/>
        <v>0</v>
      </c>
      <c r="M193" s="7">
        <f t="shared" si="32"/>
        <v>10070313</v>
      </c>
      <c r="N193" s="80"/>
      <c r="O193" s="8"/>
      <c r="P193" s="8"/>
    </row>
    <row r="194" spans="1:16" ht="20.100000000000001" customHeight="1" x14ac:dyDescent="0.35">
      <c r="A194" s="7">
        <f t="shared" si="42"/>
        <v>10070313</v>
      </c>
      <c r="B194" s="7">
        <v>2</v>
      </c>
      <c r="C194" s="7" t="str">
        <f t="shared" si="43"/>
        <v>100703</v>
      </c>
      <c r="D194" s="61"/>
      <c r="E194" s="7" t="str">
        <f t="shared" si="44"/>
        <v>1</v>
      </c>
      <c r="F194" s="8">
        <f t="shared" si="36"/>
        <v>1100282</v>
      </c>
      <c r="G194" s="39" t="s">
        <v>412</v>
      </c>
      <c r="H194" s="8">
        <f t="shared" si="30"/>
        <v>1</v>
      </c>
      <c r="I194" s="39" t="s">
        <v>376</v>
      </c>
      <c r="J194" s="8">
        <f t="shared" si="31"/>
        <v>2910070313</v>
      </c>
      <c r="K194" s="32" t="s">
        <v>419</v>
      </c>
      <c r="L194" s="8">
        <f t="shared" si="45"/>
        <v>0</v>
      </c>
      <c r="M194" s="7">
        <f t="shared" si="32"/>
        <v>-1</v>
      </c>
      <c r="N194" s="80"/>
      <c r="O194" s="8"/>
      <c r="P194" s="8"/>
    </row>
    <row r="195" spans="1:16" ht="20.100000000000001" customHeight="1" x14ac:dyDescent="0.35">
      <c r="A195" s="7">
        <f t="shared" si="42"/>
        <v>10070511</v>
      </c>
      <c r="B195" s="7">
        <v>2</v>
      </c>
      <c r="C195" s="7" t="str">
        <f t="shared" si="43"/>
        <v>100705</v>
      </c>
      <c r="D195" s="61" t="s">
        <v>407</v>
      </c>
      <c r="E195" s="7" t="str">
        <f t="shared" si="44"/>
        <v>1</v>
      </c>
      <c r="F195" s="8">
        <f t="shared" si="36"/>
        <v>1100443</v>
      </c>
      <c r="G195" s="39" t="s">
        <v>373</v>
      </c>
      <c r="H195" s="8">
        <f t="shared" si="30"/>
        <v>1</v>
      </c>
      <c r="I195" s="39" t="s">
        <v>376</v>
      </c>
      <c r="J195" s="8">
        <f t="shared" si="31"/>
        <v>2910070511</v>
      </c>
      <c r="K195" s="32" t="s">
        <v>420</v>
      </c>
      <c r="L195" s="8">
        <f t="shared" si="45"/>
        <v>0</v>
      </c>
      <c r="M195" s="7">
        <f t="shared" si="32"/>
        <v>10070512</v>
      </c>
      <c r="N195" s="80"/>
      <c r="O195" s="8"/>
      <c r="P195" s="8"/>
    </row>
    <row r="196" spans="1:16" ht="20.100000000000001" customHeight="1" x14ac:dyDescent="0.35">
      <c r="A196" s="7">
        <f t="shared" si="42"/>
        <v>10070512</v>
      </c>
      <c r="B196" s="7">
        <v>2</v>
      </c>
      <c r="C196" s="7" t="str">
        <f t="shared" si="43"/>
        <v>100705</v>
      </c>
      <c r="D196" s="61"/>
      <c r="E196" s="7" t="str">
        <f t="shared" si="44"/>
        <v>1</v>
      </c>
      <c r="F196" s="8">
        <f t="shared" si="36"/>
        <v>1100042</v>
      </c>
      <c r="G196" s="39" t="s">
        <v>413</v>
      </c>
      <c r="H196" s="8">
        <f t="shared" si="30"/>
        <v>2</v>
      </c>
      <c r="I196" s="39" t="s">
        <v>377</v>
      </c>
      <c r="J196" s="8">
        <f t="shared" si="31"/>
        <v>2910070512</v>
      </c>
      <c r="K196" s="32" t="s">
        <v>421</v>
      </c>
      <c r="L196" s="8">
        <f t="shared" si="45"/>
        <v>0</v>
      </c>
      <c r="M196" s="7">
        <f t="shared" si="32"/>
        <v>10070513</v>
      </c>
      <c r="N196" s="80"/>
      <c r="O196" s="8"/>
      <c r="P196" s="8"/>
    </row>
    <row r="197" spans="1:16" ht="20.100000000000001" customHeight="1" x14ac:dyDescent="0.35">
      <c r="A197" s="7">
        <f t="shared" si="42"/>
        <v>10070513</v>
      </c>
      <c r="B197" s="7">
        <v>2</v>
      </c>
      <c r="C197" s="7" t="str">
        <f t="shared" si="43"/>
        <v>100705</v>
      </c>
      <c r="D197" s="61"/>
      <c r="E197" s="7" t="str">
        <f t="shared" si="44"/>
        <v>1</v>
      </c>
      <c r="F197" s="8">
        <f t="shared" si="36"/>
        <v>1100443</v>
      </c>
      <c r="G197" s="39" t="s">
        <v>373</v>
      </c>
      <c r="H197" s="8">
        <f t="shared" si="30"/>
        <v>1</v>
      </c>
      <c r="I197" s="39" t="s">
        <v>376</v>
      </c>
      <c r="J197" s="8">
        <f t="shared" si="31"/>
        <v>2910070513</v>
      </c>
      <c r="K197" s="32" t="s">
        <v>422</v>
      </c>
      <c r="L197" s="8">
        <f t="shared" si="45"/>
        <v>0</v>
      </c>
      <c r="M197" s="7">
        <f t="shared" si="32"/>
        <v>10070514</v>
      </c>
      <c r="N197" s="80"/>
      <c r="O197" s="8"/>
      <c r="P197" s="8"/>
    </row>
    <row r="198" spans="1:16" ht="20.100000000000001" customHeight="1" x14ac:dyDescent="0.35">
      <c r="A198" s="7">
        <f t="shared" si="42"/>
        <v>10070514</v>
      </c>
      <c r="B198" s="7">
        <v>2</v>
      </c>
      <c r="C198" s="7" t="str">
        <f t="shared" si="43"/>
        <v>100705</v>
      </c>
      <c r="D198" s="61"/>
      <c r="E198" s="7" t="str">
        <f t="shared" si="44"/>
        <v>1</v>
      </c>
      <c r="F198" s="8">
        <f t="shared" si="36"/>
        <v>1100042</v>
      </c>
      <c r="G198" s="39" t="s">
        <v>413</v>
      </c>
      <c r="H198" s="8">
        <f t="shared" si="30"/>
        <v>2</v>
      </c>
      <c r="I198" s="39" t="s">
        <v>377</v>
      </c>
      <c r="J198" s="8">
        <f t="shared" si="31"/>
        <v>2910070514</v>
      </c>
      <c r="K198" s="32" t="s">
        <v>423</v>
      </c>
      <c r="L198" s="8">
        <f t="shared" si="45"/>
        <v>0</v>
      </c>
      <c r="M198" s="7">
        <f t="shared" si="32"/>
        <v>-1</v>
      </c>
      <c r="N198" s="80"/>
      <c r="O198" s="8"/>
      <c r="P198" s="8"/>
    </row>
    <row r="199" spans="1:16" ht="20.100000000000001" customHeight="1" x14ac:dyDescent="0.35">
      <c r="A199" s="7">
        <f t="shared" si="42"/>
        <v>10070711</v>
      </c>
      <c r="B199" s="7">
        <v>2</v>
      </c>
      <c r="C199" s="7" t="str">
        <f t="shared" si="43"/>
        <v>100707</v>
      </c>
      <c r="D199" s="61" t="s">
        <v>408</v>
      </c>
      <c r="E199" s="7" t="str">
        <f t="shared" si="44"/>
        <v>1</v>
      </c>
      <c r="F199" s="8">
        <f t="shared" si="36"/>
        <v>1100443</v>
      </c>
      <c r="G199" s="39" t="s">
        <v>373</v>
      </c>
      <c r="H199" s="8">
        <f t="shared" si="30"/>
        <v>1</v>
      </c>
      <c r="I199" s="39" t="s">
        <v>376</v>
      </c>
      <c r="J199" s="8">
        <f t="shared" si="31"/>
        <v>2910070711</v>
      </c>
      <c r="K199" s="32" t="s">
        <v>424</v>
      </c>
      <c r="L199" s="8">
        <f t="shared" si="45"/>
        <v>0</v>
      </c>
      <c r="M199" s="7">
        <f t="shared" si="32"/>
        <v>10070712</v>
      </c>
      <c r="N199" s="80"/>
      <c r="O199" s="8"/>
      <c r="P199" s="8"/>
    </row>
    <row r="200" spans="1:16" ht="20.100000000000001" customHeight="1" x14ac:dyDescent="0.35">
      <c r="A200" s="7">
        <f t="shared" si="42"/>
        <v>10070712</v>
      </c>
      <c r="B200" s="7">
        <v>2</v>
      </c>
      <c r="C200" s="7" t="str">
        <f t="shared" si="43"/>
        <v>100707</v>
      </c>
      <c r="D200" s="61"/>
      <c r="E200" s="7" t="str">
        <f t="shared" si="44"/>
        <v>1</v>
      </c>
      <c r="F200" s="8">
        <f t="shared" si="36"/>
        <v>1300632</v>
      </c>
      <c r="G200" s="39" t="s">
        <v>414</v>
      </c>
      <c r="H200" s="8">
        <f t="shared" si="30"/>
        <v>2</v>
      </c>
      <c r="I200" s="39" t="s">
        <v>377</v>
      </c>
      <c r="J200" s="8">
        <f t="shared" si="31"/>
        <v>2910070712</v>
      </c>
      <c r="K200" s="32" t="s">
        <v>425</v>
      </c>
      <c r="L200" s="8">
        <f t="shared" si="45"/>
        <v>0</v>
      </c>
      <c r="M200" s="7">
        <f t="shared" si="32"/>
        <v>10070713</v>
      </c>
      <c r="N200" s="80"/>
      <c r="O200" s="8"/>
      <c r="P200" s="8"/>
    </row>
    <row r="201" spans="1:16" ht="20.100000000000001" customHeight="1" x14ac:dyDescent="0.35">
      <c r="A201" s="7">
        <f t="shared" si="42"/>
        <v>10070713</v>
      </c>
      <c r="B201" s="7">
        <v>2</v>
      </c>
      <c r="C201" s="7" t="str">
        <f t="shared" si="43"/>
        <v>100707</v>
      </c>
      <c r="D201" s="61"/>
      <c r="E201" s="7" t="str">
        <f t="shared" si="44"/>
        <v>1</v>
      </c>
      <c r="F201" s="8">
        <f t="shared" si="36"/>
        <v>1100443</v>
      </c>
      <c r="G201" s="39" t="s">
        <v>373</v>
      </c>
      <c r="H201" s="8">
        <f t="shared" si="30"/>
        <v>1</v>
      </c>
      <c r="I201" s="39" t="s">
        <v>376</v>
      </c>
      <c r="J201" s="8">
        <f t="shared" si="31"/>
        <v>2910070713</v>
      </c>
      <c r="K201" s="32" t="s">
        <v>426</v>
      </c>
      <c r="L201" s="8">
        <f t="shared" si="45"/>
        <v>0</v>
      </c>
      <c r="M201" s="7">
        <f t="shared" si="32"/>
        <v>10070714</v>
      </c>
      <c r="N201" s="80"/>
      <c r="O201" s="8"/>
      <c r="P201" s="8"/>
    </row>
    <row r="202" spans="1:16" ht="20.100000000000001" customHeight="1" x14ac:dyDescent="0.35">
      <c r="A202" s="7">
        <f t="shared" si="42"/>
        <v>10070714</v>
      </c>
      <c r="B202" s="7">
        <v>2</v>
      </c>
      <c r="C202" s="7" t="str">
        <f t="shared" si="43"/>
        <v>100707</v>
      </c>
      <c r="D202" s="61"/>
      <c r="E202" s="7" t="str">
        <f t="shared" si="44"/>
        <v>1</v>
      </c>
      <c r="F202" s="8">
        <f t="shared" si="36"/>
        <v>1300632</v>
      </c>
      <c r="G202" s="39" t="s">
        <v>414</v>
      </c>
      <c r="H202" s="8">
        <f t="shared" si="30"/>
        <v>2</v>
      </c>
      <c r="I202" s="39" t="s">
        <v>377</v>
      </c>
      <c r="J202" s="8">
        <f t="shared" si="31"/>
        <v>2910070714</v>
      </c>
      <c r="K202" s="32" t="s">
        <v>427</v>
      </c>
      <c r="L202" s="8">
        <f t="shared" si="45"/>
        <v>0</v>
      </c>
      <c r="M202" s="7">
        <f t="shared" si="32"/>
        <v>10070715</v>
      </c>
      <c r="N202" s="80"/>
      <c r="O202" s="8"/>
      <c r="P202" s="8"/>
    </row>
    <row r="203" spans="1:16" ht="20.100000000000001" customHeight="1" x14ac:dyDescent="0.35">
      <c r="A203" s="7">
        <f t="shared" si="42"/>
        <v>10070715</v>
      </c>
      <c r="B203" s="7">
        <v>2</v>
      </c>
      <c r="C203" s="7" t="str">
        <f t="shared" si="43"/>
        <v>100707</v>
      </c>
      <c r="D203" s="61"/>
      <c r="E203" s="7" t="str">
        <f t="shared" si="44"/>
        <v>1</v>
      </c>
      <c r="F203" s="8">
        <f t="shared" ref="F203:F234" si="46">VLOOKUP(G203,$O$31:$P$224,2,0)</f>
        <v>1100443</v>
      </c>
      <c r="G203" s="39" t="s">
        <v>373</v>
      </c>
      <c r="H203" s="8">
        <f t="shared" si="30"/>
        <v>1</v>
      </c>
      <c r="I203" s="39" t="s">
        <v>376</v>
      </c>
      <c r="J203" s="8">
        <f t="shared" si="31"/>
        <v>2910070715</v>
      </c>
      <c r="K203" s="32" t="s">
        <v>428</v>
      </c>
      <c r="L203" s="8">
        <f t="shared" si="45"/>
        <v>0</v>
      </c>
      <c r="M203" s="7">
        <f t="shared" si="32"/>
        <v>-1</v>
      </c>
      <c r="N203" s="84"/>
      <c r="O203" s="8"/>
      <c r="P203" s="8"/>
    </row>
    <row r="204" spans="1:16" ht="20.100000000000001" customHeight="1" x14ac:dyDescent="0.35">
      <c r="A204" s="7">
        <f t="shared" si="42"/>
        <v>10070731</v>
      </c>
      <c r="B204" s="7">
        <v>2</v>
      </c>
      <c r="C204" s="7" t="str">
        <f t="shared" si="43"/>
        <v>100707</v>
      </c>
      <c r="D204" s="68" t="s">
        <v>409</v>
      </c>
      <c r="E204" s="7" t="str">
        <f t="shared" si="44"/>
        <v>3</v>
      </c>
      <c r="F204" s="8">
        <f t="shared" si="46"/>
        <v>1300632</v>
      </c>
      <c r="G204" s="39" t="s">
        <v>414</v>
      </c>
      <c r="H204" s="8">
        <f t="shared" si="30"/>
        <v>1</v>
      </c>
      <c r="I204" s="39" t="s">
        <v>376</v>
      </c>
      <c r="J204" s="8">
        <f t="shared" si="31"/>
        <v>2910070731</v>
      </c>
      <c r="K204" s="32" t="s">
        <v>429</v>
      </c>
      <c r="L204" s="8">
        <f t="shared" si="45"/>
        <v>2</v>
      </c>
      <c r="M204" s="7">
        <f t="shared" si="32"/>
        <v>10070732</v>
      </c>
      <c r="N204" s="85" t="s">
        <v>433</v>
      </c>
      <c r="O204" s="8"/>
      <c r="P204" s="8"/>
    </row>
    <row r="205" spans="1:16" ht="20.100000000000001" customHeight="1" x14ac:dyDescent="0.35">
      <c r="A205" s="7">
        <f t="shared" si="42"/>
        <v>10070732</v>
      </c>
      <c r="B205" s="7">
        <v>2</v>
      </c>
      <c r="C205" s="7" t="str">
        <f t="shared" si="43"/>
        <v>100707</v>
      </c>
      <c r="D205" s="76"/>
      <c r="E205" s="7" t="str">
        <f t="shared" si="44"/>
        <v>3</v>
      </c>
      <c r="F205" s="8">
        <f t="shared" si="46"/>
        <v>1100443</v>
      </c>
      <c r="G205" s="39" t="s">
        <v>373</v>
      </c>
      <c r="H205" s="8">
        <f t="shared" si="30"/>
        <v>2</v>
      </c>
      <c r="I205" s="39" t="s">
        <v>377</v>
      </c>
      <c r="J205" s="8">
        <f t="shared" si="31"/>
        <v>2910070732</v>
      </c>
      <c r="K205" s="32" t="s">
        <v>430</v>
      </c>
      <c r="L205" s="8">
        <f t="shared" si="45"/>
        <v>0</v>
      </c>
      <c r="M205" s="7">
        <f t="shared" si="32"/>
        <v>10070733</v>
      </c>
      <c r="N205" s="86"/>
      <c r="O205" s="8"/>
      <c r="P205" s="8"/>
    </row>
    <row r="206" spans="1:16" ht="20.100000000000001" customHeight="1" x14ac:dyDescent="0.35">
      <c r="A206" s="7">
        <f t="shared" si="42"/>
        <v>10070733</v>
      </c>
      <c r="B206" s="7">
        <v>2</v>
      </c>
      <c r="C206" s="7" t="str">
        <f t="shared" si="43"/>
        <v>100707</v>
      </c>
      <c r="D206" s="76"/>
      <c r="E206" s="7" t="str">
        <f t="shared" si="44"/>
        <v>3</v>
      </c>
      <c r="F206" s="8">
        <f t="shared" si="46"/>
        <v>1100423</v>
      </c>
      <c r="G206" s="39" t="s">
        <v>411</v>
      </c>
      <c r="H206" s="8">
        <f t="shared" si="30"/>
        <v>1</v>
      </c>
      <c r="I206" s="39" t="s">
        <v>376</v>
      </c>
      <c r="J206" s="8">
        <f t="shared" si="31"/>
        <v>2910070733</v>
      </c>
      <c r="K206" s="32" t="s">
        <v>431</v>
      </c>
      <c r="L206" s="8">
        <f t="shared" si="45"/>
        <v>0</v>
      </c>
      <c r="M206" s="7">
        <f t="shared" si="32"/>
        <v>10070734</v>
      </c>
      <c r="N206" s="86"/>
      <c r="O206" s="8"/>
      <c r="P206" s="8"/>
    </row>
    <row r="207" spans="1:16" ht="20.100000000000001" customHeight="1" thickBot="1" x14ac:dyDescent="0.4">
      <c r="A207" s="7">
        <f t="shared" si="42"/>
        <v>10070734</v>
      </c>
      <c r="B207" s="7">
        <v>2</v>
      </c>
      <c r="C207" s="7" t="str">
        <f t="shared" si="43"/>
        <v>100707</v>
      </c>
      <c r="D207" s="78"/>
      <c r="E207" s="7" t="str">
        <f t="shared" si="44"/>
        <v>3</v>
      </c>
      <c r="F207" s="8">
        <f t="shared" si="46"/>
        <v>1100443</v>
      </c>
      <c r="G207" s="39" t="s">
        <v>373</v>
      </c>
      <c r="H207" s="8">
        <f>IF(I207="左",1,2)</f>
        <v>2</v>
      </c>
      <c r="I207" s="39" t="s">
        <v>377</v>
      </c>
      <c r="J207" s="8">
        <f t="shared" si="31"/>
        <v>2910070734</v>
      </c>
      <c r="K207" s="32" t="s">
        <v>432</v>
      </c>
      <c r="L207" s="8">
        <f t="shared" si="45"/>
        <v>0</v>
      </c>
      <c r="M207" s="7">
        <f t="shared" si="32"/>
        <v>-1</v>
      </c>
      <c r="N207" s="87"/>
      <c r="O207" s="8"/>
      <c r="P207" s="8"/>
    </row>
    <row r="208" spans="1:16" ht="20.100000000000001" customHeight="1" x14ac:dyDescent="0.35">
      <c r="A208" s="7">
        <f t="shared" ref="A208:A217" si="47">IF(AND(E208=E207,C208=C207),A207+1,C208*100+E208*10+1)</f>
        <v>10080111</v>
      </c>
      <c r="B208" s="7">
        <v>2</v>
      </c>
      <c r="C208" s="7" t="str">
        <f t="shared" si="43"/>
        <v>100801</v>
      </c>
      <c r="D208" s="61" t="s">
        <v>458</v>
      </c>
      <c r="E208" s="7" t="str">
        <f t="shared" ref="E208:E217" si="48">IF(D208="",E207,MID(D208,5,1))</f>
        <v>1</v>
      </c>
      <c r="F208" s="8">
        <f t="shared" si="46"/>
        <v>1100072</v>
      </c>
      <c r="G208" s="38" t="s">
        <v>460</v>
      </c>
      <c r="H208" s="8">
        <f t="shared" ref="H208:H271" si="49">IF(I208="左",1,2)</f>
        <v>1</v>
      </c>
      <c r="I208" s="39" t="s">
        <v>376</v>
      </c>
      <c r="J208" s="8">
        <f t="shared" si="31"/>
        <v>2910080111</v>
      </c>
      <c r="K208" s="32" t="s">
        <v>463</v>
      </c>
      <c r="L208" s="8">
        <f t="shared" ref="L208:L231" si="50">IF(N208="",0,IF(N208="己方与敌方卡牌落定后",1,2))</f>
        <v>1</v>
      </c>
      <c r="M208" s="7">
        <f t="shared" si="32"/>
        <v>10080112</v>
      </c>
      <c r="N208" s="79" t="s">
        <v>384</v>
      </c>
      <c r="O208" s="8"/>
      <c r="P208" s="8"/>
    </row>
    <row r="209" spans="1:16" ht="20.100000000000001" customHeight="1" x14ac:dyDescent="0.35">
      <c r="A209" s="7">
        <f t="shared" si="47"/>
        <v>10080112</v>
      </c>
      <c r="B209" s="7">
        <v>2</v>
      </c>
      <c r="C209" s="7" t="str">
        <f t="shared" si="43"/>
        <v>100801</v>
      </c>
      <c r="D209" s="61"/>
      <c r="E209" s="7" t="str">
        <f t="shared" si="48"/>
        <v>1</v>
      </c>
      <c r="F209" s="8">
        <f t="shared" si="46"/>
        <v>1100443</v>
      </c>
      <c r="G209" s="39" t="s">
        <v>373</v>
      </c>
      <c r="H209" s="8">
        <f t="shared" si="49"/>
        <v>2</v>
      </c>
      <c r="I209" s="39" t="s">
        <v>377</v>
      </c>
      <c r="J209" s="8">
        <f t="shared" si="31"/>
        <v>2910080112</v>
      </c>
      <c r="K209" s="32" t="s">
        <v>464</v>
      </c>
      <c r="L209" s="8">
        <f t="shared" si="50"/>
        <v>0</v>
      </c>
      <c r="M209" s="7">
        <f t="shared" si="32"/>
        <v>10080113</v>
      </c>
      <c r="N209" s="80"/>
      <c r="O209" s="8"/>
      <c r="P209" s="8"/>
    </row>
    <row r="210" spans="1:16" ht="20.100000000000001" customHeight="1" x14ac:dyDescent="0.35">
      <c r="A210" s="7">
        <f t="shared" si="47"/>
        <v>10080113</v>
      </c>
      <c r="B210" s="7">
        <v>2</v>
      </c>
      <c r="C210" s="7" t="str">
        <f t="shared" si="43"/>
        <v>100801</v>
      </c>
      <c r="D210" s="61"/>
      <c r="E210" s="7" t="str">
        <f t="shared" si="48"/>
        <v>1</v>
      </c>
      <c r="F210" s="8">
        <f t="shared" si="46"/>
        <v>1100072</v>
      </c>
      <c r="G210" s="39" t="s">
        <v>64</v>
      </c>
      <c r="H210" s="8">
        <f t="shared" si="49"/>
        <v>1</v>
      </c>
      <c r="I210" s="39" t="s">
        <v>376</v>
      </c>
      <c r="J210" s="8">
        <f t="shared" si="31"/>
        <v>2910080113</v>
      </c>
      <c r="K210" s="32" t="s">
        <v>397</v>
      </c>
      <c r="L210" s="8">
        <f t="shared" si="50"/>
        <v>0</v>
      </c>
      <c r="M210" s="7">
        <f t="shared" si="32"/>
        <v>-1</v>
      </c>
      <c r="N210" s="80"/>
      <c r="O210" s="8"/>
      <c r="P210" s="8"/>
    </row>
    <row r="211" spans="1:16" ht="20.100000000000001" customHeight="1" x14ac:dyDescent="0.35">
      <c r="A211" s="7">
        <f t="shared" si="47"/>
        <v>10080711</v>
      </c>
      <c r="B211" s="7">
        <v>2</v>
      </c>
      <c r="C211" s="7" t="str">
        <f t="shared" si="43"/>
        <v>100807</v>
      </c>
      <c r="D211" s="60" t="s">
        <v>459</v>
      </c>
      <c r="E211" s="7" t="str">
        <f t="shared" si="48"/>
        <v>1</v>
      </c>
      <c r="F211" s="8">
        <f t="shared" si="46"/>
        <v>1100553</v>
      </c>
      <c r="G211" s="39" t="s">
        <v>461</v>
      </c>
      <c r="H211" s="8">
        <f t="shared" si="49"/>
        <v>1</v>
      </c>
      <c r="I211" s="39" t="s">
        <v>376</v>
      </c>
      <c r="J211" s="8">
        <f t="shared" si="31"/>
        <v>2910080711</v>
      </c>
      <c r="K211" s="32" t="s">
        <v>465</v>
      </c>
      <c r="L211" s="8">
        <f t="shared" si="50"/>
        <v>0</v>
      </c>
      <c r="M211" s="7">
        <f t="shared" si="32"/>
        <v>10080712</v>
      </c>
      <c r="N211" s="80"/>
      <c r="O211" s="8"/>
      <c r="P211" s="8"/>
    </row>
    <row r="212" spans="1:16" ht="20.100000000000001" customHeight="1" x14ac:dyDescent="0.35">
      <c r="A212" s="7">
        <f t="shared" si="47"/>
        <v>10080712</v>
      </c>
      <c r="B212" s="7">
        <v>2</v>
      </c>
      <c r="C212" s="7" t="str">
        <f t="shared" si="43"/>
        <v>100807</v>
      </c>
      <c r="D212" s="60"/>
      <c r="E212" s="7" t="str">
        <f t="shared" si="48"/>
        <v>1</v>
      </c>
      <c r="F212" s="8">
        <f t="shared" si="46"/>
        <v>1100453</v>
      </c>
      <c r="G212" s="39" t="s">
        <v>462</v>
      </c>
      <c r="H212" s="8">
        <f t="shared" si="49"/>
        <v>2</v>
      </c>
      <c r="I212" s="39" t="s">
        <v>377</v>
      </c>
      <c r="J212" s="8">
        <f t="shared" si="31"/>
        <v>2910080712</v>
      </c>
      <c r="K212" s="32" t="s">
        <v>466</v>
      </c>
      <c r="L212" s="8">
        <f t="shared" si="50"/>
        <v>0</v>
      </c>
      <c r="M212" s="7">
        <f t="shared" si="32"/>
        <v>10080713</v>
      </c>
      <c r="N212" s="80"/>
      <c r="O212" s="8"/>
      <c r="P212" s="8"/>
    </row>
    <row r="213" spans="1:16" ht="20.100000000000001" customHeight="1" x14ac:dyDescent="0.35">
      <c r="A213" s="7">
        <f t="shared" si="47"/>
        <v>10080713</v>
      </c>
      <c r="B213" s="7">
        <v>2</v>
      </c>
      <c r="C213" s="7" t="str">
        <f t="shared" si="43"/>
        <v>100807</v>
      </c>
      <c r="D213" s="60"/>
      <c r="E213" s="7" t="str">
        <f t="shared" si="48"/>
        <v>1</v>
      </c>
      <c r="F213" s="8">
        <f t="shared" si="46"/>
        <v>1100553</v>
      </c>
      <c r="G213" s="39" t="s">
        <v>461</v>
      </c>
      <c r="H213" s="8">
        <f t="shared" si="49"/>
        <v>1</v>
      </c>
      <c r="I213" s="39" t="s">
        <v>376</v>
      </c>
      <c r="J213" s="8">
        <f t="shared" si="31"/>
        <v>2910080713</v>
      </c>
      <c r="K213" s="32" t="s">
        <v>467</v>
      </c>
      <c r="L213" s="8">
        <f t="shared" si="50"/>
        <v>0</v>
      </c>
      <c r="M213" s="7">
        <f t="shared" si="32"/>
        <v>10080714</v>
      </c>
      <c r="N213" s="80"/>
      <c r="O213" s="8"/>
      <c r="P213" s="8"/>
    </row>
    <row r="214" spans="1:16" ht="20.100000000000001" customHeight="1" x14ac:dyDescent="0.35">
      <c r="A214" s="7">
        <f t="shared" si="47"/>
        <v>10080714</v>
      </c>
      <c r="B214" s="7">
        <v>2</v>
      </c>
      <c r="C214" s="7" t="str">
        <f t="shared" si="43"/>
        <v>100807</v>
      </c>
      <c r="D214" s="60"/>
      <c r="E214" s="7" t="str">
        <f t="shared" si="48"/>
        <v>1</v>
      </c>
      <c r="F214" s="8">
        <f t="shared" si="46"/>
        <v>1100453</v>
      </c>
      <c r="G214" s="39" t="s">
        <v>462</v>
      </c>
      <c r="H214" s="8">
        <f t="shared" si="49"/>
        <v>2</v>
      </c>
      <c r="I214" s="39" t="s">
        <v>377</v>
      </c>
      <c r="J214" s="8">
        <f t="shared" si="31"/>
        <v>2910080714</v>
      </c>
      <c r="K214" s="32" t="s">
        <v>468</v>
      </c>
      <c r="L214" s="8">
        <f t="shared" si="50"/>
        <v>0</v>
      </c>
      <c r="M214" s="7">
        <f t="shared" si="32"/>
        <v>10080715</v>
      </c>
      <c r="N214" s="80"/>
      <c r="O214" s="8"/>
      <c r="P214" s="8"/>
    </row>
    <row r="215" spans="1:16" ht="20.100000000000001" customHeight="1" x14ac:dyDescent="0.35">
      <c r="A215" s="7">
        <f t="shared" si="47"/>
        <v>10080715</v>
      </c>
      <c r="B215" s="7">
        <v>2</v>
      </c>
      <c r="C215" s="7" t="str">
        <f t="shared" si="43"/>
        <v>100807</v>
      </c>
      <c r="D215" s="60"/>
      <c r="E215" s="7" t="str">
        <f t="shared" si="48"/>
        <v>1</v>
      </c>
      <c r="F215" s="8">
        <f t="shared" si="46"/>
        <v>1100553</v>
      </c>
      <c r="G215" s="39" t="s">
        <v>461</v>
      </c>
      <c r="H215" s="8">
        <f t="shared" si="49"/>
        <v>1</v>
      </c>
      <c r="I215" s="39" t="s">
        <v>376</v>
      </c>
      <c r="J215" s="8">
        <f t="shared" si="31"/>
        <v>2910080715</v>
      </c>
      <c r="K215" s="32" t="s">
        <v>469</v>
      </c>
      <c r="L215" s="8">
        <f t="shared" si="50"/>
        <v>0</v>
      </c>
      <c r="M215" s="7">
        <f t="shared" si="32"/>
        <v>10080716</v>
      </c>
      <c r="N215" s="80"/>
      <c r="O215" s="8"/>
      <c r="P215" s="8"/>
    </row>
    <row r="216" spans="1:16" ht="20.100000000000001" customHeight="1" x14ac:dyDescent="0.35">
      <c r="A216" s="7">
        <f t="shared" si="47"/>
        <v>10080716</v>
      </c>
      <c r="B216" s="7">
        <v>2</v>
      </c>
      <c r="C216" s="7" t="str">
        <f t="shared" si="43"/>
        <v>100807</v>
      </c>
      <c r="D216" s="60"/>
      <c r="E216" s="7" t="str">
        <f t="shared" si="48"/>
        <v>1</v>
      </c>
      <c r="F216" s="8">
        <f t="shared" si="46"/>
        <v>1100453</v>
      </c>
      <c r="G216" s="39" t="s">
        <v>462</v>
      </c>
      <c r="H216" s="8">
        <f t="shared" si="49"/>
        <v>2</v>
      </c>
      <c r="I216" s="39" t="s">
        <v>377</v>
      </c>
      <c r="J216" s="8">
        <f t="shared" si="31"/>
        <v>2910080716</v>
      </c>
      <c r="K216" s="32" t="s">
        <v>470</v>
      </c>
      <c r="L216" s="8">
        <f t="shared" si="50"/>
        <v>0</v>
      </c>
      <c r="M216" s="7">
        <f t="shared" si="32"/>
        <v>10080717</v>
      </c>
      <c r="N216" s="80"/>
      <c r="O216" s="8"/>
      <c r="P216" s="8"/>
    </row>
    <row r="217" spans="1:16" ht="20.100000000000001" customHeight="1" thickBot="1" x14ac:dyDescent="0.4">
      <c r="A217" s="7">
        <f t="shared" si="47"/>
        <v>10080717</v>
      </c>
      <c r="B217" s="7">
        <v>2</v>
      </c>
      <c r="C217" s="7" t="str">
        <f t="shared" si="43"/>
        <v>100807</v>
      </c>
      <c r="D217" s="77"/>
      <c r="E217" s="7" t="str">
        <f t="shared" si="48"/>
        <v>1</v>
      </c>
      <c r="F217" s="8">
        <f t="shared" si="46"/>
        <v>1100553</v>
      </c>
      <c r="G217" s="37" t="s">
        <v>461</v>
      </c>
      <c r="H217" s="8">
        <f t="shared" si="49"/>
        <v>1</v>
      </c>
      <c r="I217" s="39" t="s">
        <v>376</v>
      </c>
      <c r="J217" s="8">
        <f t="shared" si="31"/>
        <v>2910080717</v>
      </c>
      <c r="K217" s="44" t="s">
        <v>471</v>
      </c>
      <c r="L217" s="8">
        <f t="shared" si="50"/>
        <v>0</v>
      </c>
      <c r="M217" s="7">
        <f t="shared" si="32"/>
        <v>-1</v>
      </c>
      <c r="N217" s="81"/>
      <c r="O217" s="8"/>
      <c r="P217" s="8"/>
    </row>
    <row r="218" spans="1:16" ht="20.100000000000001" customHeight="1" x14ac:dyDescent="0.35">
      <c r="A218" s="7">
        <f t="shared" ref="A218:A231" si="51">IF(AND(E218=E217,C218=C217),A217+1,C218*100+E218*10+1)</f>
        <v>10090111</v>
      </c>
      <c r="B218" s="7">
        <v>2</v>
      </c>
      <c r="C218" s="7" t="str">
        <f t="shared" ref="C218:C231" si="52">IF(D218="",C217,100&amp;MID(D218,1,1)&amp;0&amp;MID(D218,3,1))</f>
        <v>100901</v>
      </c>
      <c r="D218" s="61" t="s">
        <v>472</v>
      </c>
      <c r="E218" s="7" t="str">
        <f t="shared" ref="E218:E231" si="53">IF(D218="",E217,MID(D218,5,1))</f>
        <v>1</v>
      </c>
      <c r="F218" s="8">
        <f t="shared" si="46"/>
        <v>1100292</v>
      </c>
      <c r="G218" s="39" t="s">
        <v>476</v>
      </c>
      <c r="H218" s="8">
        <f t="shared" si="49"/>
        <v>1</v>
      </c>
      <c r="I218" s="39" t="s">
        <v>376</v>
      </c>
      <c r="J218" s="8">
        <f t="shared" si="31"/>
        <v>2910090111</v>
      </c>
      <c r="K218" s="32" t="s">
        <v>480</v>
      </c>
      <c r="L218" s="8">
        <f t="shared" si="50"/>
        <v>1</v>
      </c>
      <c r="M218" s="7">
        <f t="shared" si="32"/>
        <v>10090112</v>
      </c>
      <c r="N218" s="63" t="s">
        <v>384</v>
      </c>
      <c r="O218" s="8"/>
      <c r="P218" s="8"/>
    </row>
    <row r="219" spans="1:16" ht="20.100000000000001" customHeight="1" x14ac:dyDescent="0.35">
      <c r="A219" s="7">
        <f t="shared" si="51"/>
        <v>10090112</v>
      </c>
      <c r="B219" s="7">
        <v>2</v>
      </c>
      <c r="C219" s="7" t="str">
        <f t="shared" si="52"/>
        <v>100901</v>
      </c>
      <c r="D219" s="60"/>
      <c r="E219" s="7" t="str">
        <f t="shared" si="53"/>
        <v>1</v>
      </c>
      <c r="F219" s="8">
        <f t="shared" si="46"/>
        <v>1100443</v>
      </c>
      <c r="G219" s="39" t="s">
        <v>373</v>
      </c>
      <c r="H219" s="8">
        <f t="shared" si="49"/>
        <v>2</v>
      </c>
      <c r="I219" s="39" t="s">
        <v>377</v>
      </c>
      <c r="J219" s="8">
        <f t="shared" si="31"/>
        <v>2910090112</v>
      </c>
      <c r="K219" s="32" t="s">
        <v>481</v>
      </c>
      <c r="L219" s="8">
        <f t="shared" si="50"/>
        <v>0</v>
      </c>
      <c r="M219" s="7">
        <f t="shared" si="32"/>
        <v>-1</v>
      </c>
      <c r="N219" s="76"/>
      <c r="O219" s="8"/>
      <c r="P219" s="8"/>
    </row>
    <row r="220" spans="1:16" ht="20.100000000000001" customHeight="1" x14ac:dyDescent="0.35">
      <c r="A220" s="7">
        <f t="shared" si="51"/>
        <v>10090311</v>
      </c>
      <c r="B220" s="7">
        <v>2</v>
      </c>
      <c r="C220" s="7" t="str">
        <f t="shared" si="52"/>
        <v>100903</v>
      </c>
      <c r="D220" s="68" t="s">
        <v>473</v>
      </c>
      <c r="E220" s="7" t="str">
        <f t="shared" si="53"/>
        <v>1</v>
      </c>
      <c r="F220" s="8">
        <f t="shared" si="46"/>
        <v>1100092</v>
      </c>
      <c r="G220" s="39" t="s">
        <v>477</v>
      </c>
      <c r="H220" s="8">
        <f t="shared" si="49"/>
        <v>1</v>
      </c>
      <c r="I220" s="39" t="s">
        <v>376</v>
      </c>
      <c r="J220" s="8">
        <f t="shared" si="31"/>
        <v>2910090311</v>
      </c>
      <c r="K220" s="32" t="s">
        <v>482</v>
      </c>
      <c r="L220" s="8">
        <f t="shared" si="50"/>
        <v>0</v>
      </c>
      <c r="M220" s="7">
        <f t="shared" si="32"/>
        <v>10090312</v>
      </c>
      <c r="N220" s="76"/>
      <c r="O220" s="8"/>
      <c r="P220" s="8"/>
    </row>
    <row r="221" spans="1:16" ht="20.100000000000001" customHeight="1" x14ac:dyDescent="0.35">
      <c r="A221" s="7">
        <f t="shared" si="51"/>
        <v>10090312</v>
      </c>
      <c r="B221" s="7">
        <v>2</v>
      </c>
      <c r="C221" s="7" t="str">
        <f t="shared" si="52"/>
        <v>100903</v>
      </c>
      <c r="D221" s="82"/>
      <c r="E221" s="7" t="str">
        <f t="shared" si="53"/>
        <v>1</v>
      </c>
      <c r="F221" s="8">
        <f t="shared" si="46"/>
        <v>1100443</v>
      </c>
      <c r="G221" s="39" t="s">
        <v>373</v>
      </c>
      <c r="H221" s="8">
        <f t="shared" si="49"/>
        <v>2</v>
      </c>
      <c r="I221" s="39" t="s">
        <v>377</v>
      </c>
      <c r="J221" s="8">
        <f t="shared" si="31"/>
        <v>2910090312</v>
      </c>
      <c r="K221" s="32" t="s">
        <v>483</v>
      </c>
      <c r="L221" s="8">
        <f t="shared" si="50"/>
        <v>0</v>
      </c>
      <c r="M221" s="7">
        <f t="shared" si="32"/>
        <v>10090313</v>
      </c>
      <c r="N221" s="76"/>
      <c r="O221" s="8"/>
      <c r="P221" s="8"/>
    </row>
    <row r="222" spans="1:16" ht="20.100000000000001" customHeight="1" x14ac:dyDescent="0.35">
      <c r="A222" s="7">
        <f t="shared" si="51"/>
        <v>10090313</v>
      </c>
      <c r="B222" s="7">
        <v>2</v>
      </c>
      <c r="C222" s="7" t="str">
        <f t="shared" si="52"/>
        <v>100903</v>
      </c>
      <c r="D222" s="83"/>
      <c r="E222" s="7" t="str">
        <f t="shared" si="53"/>
        <v>1</v>
      </c>
      <c r="F222" s="8">
        <f t="shared" si="46"/>
        <v>1100092</v>
      </c>
      <c r="G222" s="39" t="s">
        <v>477</v>
      </c>
      <c r="H222" s="8">
        <f t="shared" si="49"/>
        <v>1</v>
      </c>
      <c r="I222" s="39" t="s">
        <v>376</v>
      </c>
      <c r="J222" s="8">
        <f t="shared" si="31"/>
        <v>2910090313</v>
      </c>
      <c r="K222" s="32" t="s">
        <v>484</v>
      </c>
      <c r="L222" s="8">
        <f t="shared" si="50"/>
        <v>0</v>
      </c>
      <c r="M222" s="7">
        <f t="shared" si="32"/>
        <v>-1</v>
      </c>
      <c r="N222" s="76"/>
      <c r="O222" s="8"/>
      <c r="P222" s="8"/>
    </row>
    <row r="223" spans="1:16" ht="20.100000000000001" customHeight="1" x14ac:dyDescent="0.35">
      <c r="A223" s="7">
        <f t="shared" si="51"/>
        <v>10090511</v>
      </c>
      <c r="B223" s="7">
        <v>2</v>
      </c>
      <c r="C223" s="7" t="str">
        <f t="shared" si="52"/>
        <v>100905</v>
      </c>
      <c r="D223" s="61" t="s">
        <v>474</v>
      </c>
      <c r="E223" s="7" t="str">
        <f t="shared" si="53"/>
        <v>1</v>
      </c>
      <c r="F223" s="8">
        <f t="shared" si="46"/>
        <v>1100302</v>
      </c>
      <c r="G223" s="39" t="s">
        <v>478</v>
      </c>
      <c r="H223" s="8">
        <f t="shared" si="49"/>
        <v>1</v>
      </c>
      <c r="I223" s="39" t="s">
        <v>376</v>
      </c>
      <c r="J223" s="8">
        <f t="shared" ref="J223:J289" si="54">2900000000+A223</f>
        <v>2910090511</v>
      </c>
      <c r="K223" s="32" t="s">
        <v>485</v>
      </c>
      <c r="L223" s="8">
        <f t="shared" si="50"/>
        <v>0</v>
      </c>
      <c r="M223" s="7">
        <f t="shared" si="32"/>
        <v>10090512</v>
      </c>
      <c r="N223" s="76"/>
      <c r="O223" s="8"/>
      <c r="P223" s="8"/>
    </row>
    <row r="224" spans="1:16" ht="20.100000000000001" customHeight="1" x14ac:dyDescent="0.35">
      <c r="A224" s="7">
        <f t="shared" si="51"/>
        <v>10090512</v>
      </c>
      <c r="B224" s="7">
        <v>2</v>
      </c>
      <c r="C224" s="7" t="str">
        <f t="shared" si="52"/>
        <v>100905</v>
      </c>
      <c r="D224" s="61"/>
      <c r="E224" s="7" t="str">
        <f t="shared" si="53"/>
        <v>1</v>
      </c>
      <c r="F224" s="8">
        <f t="shared" si="46"/>
        <v>1100443</v>
      </c>
      <c r="G224" s="39" t="s">
        <v>373</v>
      </c>
      <c r="H224" s="8">
        <f t="shared" si="49"/>
        <v>2</v>
      </c>
      <c r="I224" s="39" t="s">
        <v>377</v>
      </c>
      <c r="J224" s="8">
        <f t="shared" si="54"/>
        <v>2910090512</v>
      </c>
      <c r="K224" s="32" t="s">
        <v>486</v>
      </c>
      <c r="L224" s="8">
        <f t="shared" si="50"/>
        <v>0</v>
      </c>
      <c r="M224" s="7">
        <f t="shared" si="32"/>
        <v>10090513</v>
      </c>
      <c r="N224" s="76"/>
      <c r="O224" s="8"/>
      <c r="P224" s="8"/>
    </row>
    <row r="225" spans="1:16" ht="20.100000000000001" customHeight="1" x14ac:dyDescent="0.35">
      <c r="A225" s="7">
        <f t="shared" si="51"/>
        <v>10090513</v>
      </c>
      <c r="B225" s="7">
        <v>2</v>
      </c>
      <c r="C225" s="7" t="str">
        <f t="shared" si="52"/>
        <v>100905</v>
      </c>
      <c r="D225" s="61"/>
      <c r="E225" s="7" t="str">
        <f t="shared" si="53"/>
        <v>1</v>
      </c>
      <c r="F225" s="8">
        <f t="shared" si="46"/>
        <v>1100302</v>
      </c>
      <c r="G225" s="39" t="s">
        <v>478</v>
      </c>
      <c r="H225" s="8">
        <f t="shared" si="49"/>
        <v>1</v>
      </c>
      <c r="I225" s="39" t="s">
        <v>376</v>
      </c>
      <c r="J225" s="8">
        <f t="shared" si="54"/>
        <v>2910090513</v>
      </c>
      <c r="K225" s="32" t="s">
        <v>487</v>
      </c>
      <c r="L225" s="8">
        <f t="shared" si="50"/>
        <v>0</v>
      </c>
      <c r="M225" s="7">
        <f t="shared" si="32"/>
        <v>10090514</v>
      </c>
      <c r="N225" s="76"/>
      <c r="O225" s="8"/>
      <c r="P225" s="8"/>
    </row>
    <row r="226" spans="1:16" ht="20.100000000000001" customHeight="1" x14ac:dyDescent="0.35">
      <c r="A226" s="7">
        <f t="shared" si="51"/>
        <v>10090514</v>
      </c>
      <c r="B226" s="7">
        <v>2</v>
      </c>
      <c r="C226" s="7" t="str">
        <f t="shared" si="52"/>
        <v>100905</v>
      </c>
      <c r="D226" s="61"/>
      <c r="E226" s="7" t="str">
        <f t="shared" si="53"/>
        <v>1</v>
      </c>
      <c r="F226" s="8">
        <f t="shared" si="46"/>
        <v>1100443</v>
      </c>
      <c r="G226" s="39" t="s">
        <v>373</v>
      </c>
      <c r="H226" s="8">
        <f t="shared" si="49"/>
        <v>2</v>
      </c>
      <c r="I226" s="39" t="s">
        <v>377</v>
      </c>
      <c r="J226" s="8">
        <f t="shared" si="54"/>
        <v>2910090514</v>
      </c>
      <c r="K226" s="32" t="s">
        <v>488</v>
      </c>
      <c r="L226" s="8">
        <f t="shared" si="50"/>
        <v>0</v>
      </c>
      <c r="M226" s="7">
        <f t="shared" si="32"/>
        <v>-1</v>
      </c>
      <c r="N226" s="76"/>
      <c r="O226" s="8"/>
      <c r="P226" s="8"/>
    </row>
    <row r="227" spans="1:16" ht="20.100000000000001" customHeight="1" x14ac:dyDescent="0.35">
      <c r="A227" s="7">
        <f t="shared" si="51"/>
        <v>10090711</v>
      </c>
      <c r="B227" s="7">
        <v>2</v>
      </c>
      <c r="C227" s="7" t="str">
        <f t="shared" si="52"/>
        <v>100907</v>
      </c>
      <c r="D227" s="61" t="s">
        <v>475</v>
      </c>
      <c r="E227" s="7" t="str">
        <f t="shared" si="53"/>
        <v>1</v>
      </c>
      <c r="F227" s="8">
        <f t="shared" si="46"/>
        <v>1100533</v>
      </c>
      <c r="G227" s="39" t="s">
        <v>479</v>
      </c>
      <c r="H227" s="8">
        <f t="shared" si="49"/>
        <v>1</v>
      </c>
      <c r="I227" s="39" t="s">
        <v>376</v>
      </c>
      <c r="J227" s="8">
        <f t="shared" si="54"/>
        <v>2910090711</v>
      </c>
      <c r="K227" s="32" t="s">
        <v>489</v>
      </c>
      <c r="L227" s="8">
        <f t="shared" si="50"/>
        <v>0</v>
      </c>
      <c r="M227" s="7">
        <f t="shared" si="32"/>
        <v>10090712</v>
      </c>
      <c r="N227" s="76"/>
      <c r="O227" s="8"/>
      <c r="P227" s="8"/>
    </row>
    <row r="228" spans="1:16" ht="20.100000000000001" customHeight="1" x14ac:dyDescent="0.35">
      <c r="A228" s="7">
        <f t="shared" si="51"/>
        <v>10090712</v>
      </c>
      <c r="B228" s="7">
        <v>2</v>
      </c>
      <c r="C228" s="7" t="str">
        <f t="shared" si="52"/>
        <v>100907</v>
      </c>
      <c r="D228" s="61"/>
      <c r="E228" s="7" t="str">
        <f t="shared" si="53"/>
        <v>1</v>
      </c>
      <c r="F228" s="8">
        <f t="shared" si="46"/>
        <v>1100443</v>
      </c>
      <c r="G228" s="39" t="s">
        <v>373</v>
      </c>
      <c r="H228" s="8">
        <f t="shared" si="49"/>
        <v>2</v>
      </c>
      <c r="I228" s="39" t="s">
        <v>377</v>
      </c>
      <c r="J228" s="8">
        <f t="shared" si="54"/>
        <v>2910090712</v>
      </c>
      <c r="K228" s="32" t="s">
        <v>490</v>
      </c>
      <c r="L228" s="8">
        <f t="shared" si="50"/>
        <v>0</v>
      </c>
      <c r="M228" s="7">
        <f t="shared" si="32"/>
        <v>10090713</v>
      </c>
      <c r="N228" s="76"/>
      <c r="O228" s="8"/>
      <c r="P228" s="8"/>
    </row>
    <row r="229" spans="1:16" ht="20.100000000000001" customHeight="1" x14ac:dyDescent="0.35">
      <c r="A229" s="7">
        <f t="shared" si="51"/>
        <v>10090713</v>
      </c>
      <c r="B229" s="7">
        <v>2</v>
      </c>
      <c r="C229" s="7" t="str">
        <f t="shared" si="52"/>
        <v>100907</v>
      </c>
      <c r="D229" s="61"/>
      <c r="E229" s="7" t="str">
        <f t="shared" si="53"/>
        <v>1</v>
      </c>
      <c r="F229" s="8">
        <f t="shared" si="46"/>
        <v>1100533</v>
      </c>
      <c r="G229" s="39" t="s">
        <v>479</v>
      </c>
      <c r="H229" s="8">
        <f t="shared" si="49"/>
        <v>1</v>
      </c>
      <c r="I229" s="39" t="s">
        <v>376</v>
      </c>
      <c r="J229" s="8">
        <f t="shared" si="54"/>
        <v>2910090713</v>
      </c>
      <c r="K229" s="32" t="s">
        <v>491</v>
      </c>
      <c r="L229" s="8">
        <f t="shared" si="50"/>
        <v>0</v>
      </c>
      <c r="M229" s="7">
        <f t="shared" si="32"/>
        <v>10090714</v>
      </c>
      <c r="N229" s="76"/>
      <c r="O229" s="8"/>
      <c r="P229" s="8"/>
    </row>
    <row r="230" spans="1:16" ht="20.100000000000001" customHeight="1" x14ac:dyDescent="0.35">
      <c r="A230" s="7">
        <f t="shared" si="51"/>
        <v>10090714</v>
      </c>
      <c r="B230" s="7">
        <v>2</v>
      </c>
      <c r="C230" s="7" t="str">
        <f t="shared" si="52"/>
        <v>100907</v>
      </c>
      <c r="D230" s="61"/>
      <c r="E230" s="7" t="str">
        <f t="shared" si="53"/>
        <v>1</v>
      </c>
      <c r="F230" s="8">
        <f t="shared" si="46"/>
        <v>1100443</v>
      </c>
      <c r="G230" s="39" t="s">
        <v>373</v>
      </c>
      <c r="H230" s="8">
        <f t="shared" si="49"/>
        <v>2</v>
      </c>
      <c r="I230" s="39" t="s">
        <v>377</v>
      </c>
      <c r="J230" s="8">
        <f t="shared" si="54"/>
        <v>2910090714</v>
      </c>
      <c r="K230" s="32" t="s">
        <v>492</v>
      </c>
      <c r="L230" s="8">
        <f t="shared" si="50"/>
        <v>0</v>
      </c>
      <c r="M230" s="7">
        <f t="shared" si="32"/>
        <v>10090715</v>
      </c>
      <c r="N230" s="76"/>
      <c r="O230" s="8"/>
      <c r="P230" s="8"/>
    </row>
    <row r="231" spans="1:16" ht="20.100000000000001" customHeight="1" thickBot="1" x14ac:dyDescent="0.4">
      <c r="A231" s="7">
        <f t="shared" si="51"/>
        <v>10090715</v>
      </c>
      <c r="B231" s="7">
        <v>2</v>
      </c>
      <c r="C231" s="7" t="str">
        <f t="shared" si="52"/>
        <v>100907</v>
      </c>
      <c r="D231" s="77"/>
      <c r="E231" s="7" t="str">
        <f t="shared" si="53"/>
        <v>1</v>
      </c>
      <c r="F231" s="8">
        <f t="shared" si="46"/>
        <v>1100533</v>
      </c>
      <c r="G231" s="37" t="s">
        <v>479</v>
      </c>
      <c r="H231" s="8">
        <f t="shared" si="49"/>
        <v>1</v>
      </c>
      <c r="I231" s="37" t="s">
        <v>376</v>
      </c>
      <c r="J231" s="8">
        <f t="shared" si="54"/>
        <v>2910090715</v>
      </c>
      <c r="K231" s="44" t="s">
        <v>493</v>
      </c>
      <c r="L231" s="8">
        <f t="shared" si="50"/>
        <v>0</v>
      </c>
      <c r="M231" s="7">
        <f t="shared" ref="M231:M289" si="55">IF(A232=A231+1,IF(N232="",A232,-1),-1)</f>
        <v>-1</v>
      </c>
      <c r="N231" s="78"/>
      <c r="O231" s="8"/>
      <c r="P231" s="8"/>
    </row>
    <row r="232" spans="1:16" s="5" customFormat="1" ht="20.100000000000001" customHeight="1" x14ac:dyDescent="0.35">
      <c r="A232" s="14">
        <f t="shared" ref="A232:A240" si="56">IF(AND(E232=E231,C232=C231),A231+1,C232*100+E232*10+1)</f>
        <v>10100311</v>
      </c>
      <c r="B232" s="7">
        <v>2</v>
      </c>
      <c r="C232" s="14" t="str">
        <f>IF(D232="",C231,10&amp;MID(D232,1,2)&amp;0&amp;MID(D232,4,1))</f>
        <v>101003</v>
      </c>
      <c r="D232" s="61" t="s">
        <v>494</v>
      </c>
      <c r="E232" s="7" t="str">
        <f>IF(D232="",E231,MID(D232,6,1))</f>
        <v>1</v>
      </c>
      <c r="F232" s="8">
        <f t="shared" si="46"/>
        <v>1100443</v>
      </c>
      <c r="G232" s="25" t="s">
        <v>373</v>
      </c>
      <c r="H232" s="8">
        <f t="shared" si="49"/>
        <v>1</v>
      </c>
      <c r="I232" s="25" t="s">
        <v>376</v>
      </c>
      <c r="J232" s="8">
        <f t="shared" si="54"/>
        <v>2910100311</v>
      </c>
      <c r="K232" s="34" t="s">
        <v>500</v>
      </c>
      <c r="L232" s="8">
        <f t="shared" ref="L232:L240" si="57">IF(N232="",0,IF(N232="己方与敌方卡牌落定后",1,2))</f>
        <v>1</v>
      </c>
      <c r="M232" s="7">
        <f t="shared" si="55"/>
        <v>10100312</v>
      </c>
      <c r="N232" s="63" t="s">
        <v>384</v>
      </c>
      <c r="O232" s="15"/>
      <c r="P232" s="15"/>
    </row>
    <row r="233" spans="1:16" ht="20.100000000000001" customHeight="1" x14ac:dyDescent="0.35">
      <c r="A233" s="7">
        <f t="shared" si="56"/>
        <v>10100312</v>
      </c>
      <c r="B233" s="7">
        <v>2</v>
      </c>
      <c r="C233" s="14" t="str">
        <f t="shared" ref="C233:C289" si="58">IF(D233="",C232,10&amp;MID(D233,1,2)&amp;0&amp;MID(D233,4,1))</f>
        <v>101003</v>
      </c>
      <c r="D233" s="61"/>
      <c r="E233" s="7" t="str">
        <f t="shared" ref="E233:E240" si="59">IF(D233="",E232,MID(D233,6,1))</f>
        <v>1</v>
      </c>
      <c r="F233" s="8">
        <f t="shared" si="46"/>
        <v>1100312</v>
      </c>
      <c r="G233" s="39" t="s">
        <v>497</v>
      </c>
      <c r="H233" s="8">
        <f t="shared" si="49"/>
        <v>2</v>
      </c>
      <c r="I233" s="39" t="s">
        <v>377</v>
      </c>
      <c r="J233" s="8">
        <f t="shared" si="54"/>
        <v>2910100312</v>
      </c>
      <c r="K233" s="32" t="s">
        <v>501</v>
      </c>
      <c r="L233" s="8">
        <f t="shared" si="57"/>
        <v>0</v>
      </c>
      <c r="M233" s="7">
        <f t="shared" si="55"/>
        <v>-1</v>
      </c>
      <c r="N233" s="76"/>
      <c r="O233" s="8"/>
      <c r="P233" s="8"/>
    </row>
    <row r="234" spans="1:16" ht="20.100000000000001" customHeight="1" x14ac:dyDescent="0.35">
      <c r="A234" s="7">
        <f t="shared" si="56"/>
        <v>10100511</v>
      </c>
      <c r="B234" s="7">
        <v>2</v>
      </c>
      <c r="C234" s="14" t="str">
        <f t="shared" si="58"/>
        <v>101005</v>
      </c>
      <c r="D234" s="61" t="s">
        <v>495</v>
      </c>
      <c r="E234" s="7" t="str">
        <f t="shared" si="59"/>
        <v>1</v>
      </c>
      <c r="F234" s="8">
        <f t="shared" si="46"/>
        <v>1100322</v>
      </c>
      <c r="G234" s="39" t="s">
        <v>498</v>
      </c>
      <c r="H234" s="8">
        <f t="shared" si="49"/>
        <v>1</v>
      </c>
      <c r="I234" s="39" t="s">
        <v>376</v>
      </c>
      <c r="J234" s="8">
        <f t="shared" si="54"/>
        <v>2910100511</v>
      </c>
      <c r="K234" s="32" t="s">
        <v>502</v>
      </c>
      <c r="L234" s="8">
        <f t="shared" si="57"/>
        <v>0</v>
      </c>
      <c r="M234" s="7">
        <f t="shared" si="55"/>
        <v>10100512</v>
      </c>
      <c r="N234" s="76"/>
      <c r="O234" s="8"/>
      <c r="P234" s="8"/>
    </row>
    <row r="235" spans="1:16" ht="20.100000000000001" customHeight="1" x14ac:dyDescent="0.35">
      <c r="A235" s="7">
        <f t="shared" si="56"/>
        <v>10100512</v>
      </c>
      <c r="B235" s="7">
        <v>2</v>
      </c>
      <c r="C235" s="14" t="str">
        <f t="shared" si="58"/>
        <v>101005</v>
      </c>
      <c r="D235" s="61"/>
      <c r="E235" s="7" t="str">
        <f t="shared" si="59"/>
        <v>1</v>
      </c>
      <c r="F235" s="8">
        <f t="shared" ref="F235:F266" si="60">VLOOKUP(G235,$O$31:$P$224,2,0)</f>
        <v>1100443</v>
      </c>
      <c r="G235" s="39" t="s">
        <v>373</v>
      </c>
      <c r="H235" s="8">
        <f t="shared" si="49"/>
        <v>2</v>
      </c>
      <c r="I235" s="39" t="s">
        <v>377</v>
      </c>
      <c r="J235" s="8">
        <f t="shared" si="54"/>
        <v>2910100512</v>
      </c>
      <c r="K235" s="32" t="s">
        <v>503</v>
      </c>
      <c r="L235" s="8">
        <f t="shared" si="57"/>
        <v>0</v>
      </c>
      <c r="M235" s="7">
        <f t="shared" si="55"/>
        <v>10100513</v>
      </c>
      <c r="N235" s="76"/>
      <c r="O235" s="8"/>
      <c r="P235" s="8"/>
    </row>
    <row r="236" spans="1:16" ht="20.100000000000001" customHeight="1" x14ac:dyDescent="0.35">
      <c r="A236" s="7">
        <f t="shared" si="56"/>
        <v>10100513</v>
      </c>
      <c r="B236" s="7">
        <v>2</v>
      </c>
      <c r="C236" s="14" t="str">
        <f t="shared" si="58"/>
        <v>101005</v>
      </c>
      <c r="D236" s="61"/>
      <c r="E236" s="7" t="str">
        <f t="shared" si="59"/>
        <v>1</v>
      </c>
      <c r="F236" s="8">
        <f t="shared" si="60"/>
        <v>1100322</v>
      </c>
      <c r="G236" s="39" t="s">
        <v>498</v>
      </c>
      <c r="H236" s="8">
        <f t="shared" si="49"/>
        <v>1</v>
      </c>
      <c r="I236" s="39" t="s">
        <v>376</v>
      </c>
      <c r="J236" s="8">
        <f t="shared" si="54"/>
        <v>2910100513</v>
      </c>
      <c r="K236" s="32" t="s">
        <v>504</v>
      </c>
      <c r="L236" s="8">
        <f t="shared" si="57"/>
        <v>0</v>
      </c>
      <c r="M236" s="7">
        <f t="shared" si="55"/>
        <v>10100514</v>
      </c>
      <c r="N236" s="76"/>
      <c r="O236" s="8"/>
      <c r="P236" s="8"/>
    </row>
    <row r="237" spans="1:16" ht="20.100000000000001" customHeight="1" x14ac:dyDescent="0.35">
      <c r="A237" s="7">
        <f t="shared" si="56"/>
        <v>10100514</v>
      </c>
      <c r="B237" s="7">
        <v>2</v>
      </c>
      <c r="C237" s="14" t="str">
        <f t="shared" si="58"/>
        <v>101005</v>
      </c>
      <c r="D237" s="61"/>
      <c r="E237" s="7" t="str">
        <f t="shared" si="59"/>
        <v>1</v>
      </c>
      <c r="F237" s="8">
        <f t="shared" si="60"/>
        <v>1100443</v>
      </c>
      <c r="G237" s="39" t="s">
        <v>373</v>
      </c>
      <c r="H237" s="8">
        <f t="shared" si="49"/>
        <v>2</v>
      </c>
      <c r="I237" s="39" t="s">
        <v>377</v>
      </c>
      <c r="J237" s="8">
        <f t="shared" si="54"/>
        <v>2910100514</v>
      </c>
      <c r="K237" s="32" t="s">
        <v>505</v>
      </c>
      <c r="L237" s="8">
        <f t="shared" si="57"/>
        <v>0</v>
      </c>
      <c r="M237" s="7">
        <f t="shared" si="55"/>
        <v>-1</v>
      </c>
      <c r="N237" s="76"/>
      <c r="O237" s="8"/>
      <c r="P237" s="8"/>
    </row>
    <row r="238" spans="1:16" ht="20.100000000000001" customHeight="1" x14ac:dyDescent="0.35">
      <c r="A238" s="7">
        <f t="shared" si="56"/>
        <v>10100711</v>
      </c>
      <c r="B238" s="7">
        <v>2</v>
      </c>
      <c r="C238" s="14" t="str">
        <f t="shared" si="58"/>
        <v>101007</v>
      </c>
      <c r="D238" s="60" t="s">
        <v>496</v>
      </c>
      <c r="E238" s="7" t="str">
        <f t="shared" si="59"/>
        <v>1</v>
      </c>
      <c r="F238" s="8">
        <f t="shared" si="60"/>
        <v>1100523</v>
      </c>
      <c r="G238" s="39" t="s">
        <v>499</v>
      </c>
      <c r="H238" s="8">
        <f t="shared" si="49"/>
        <v>1</v>
      </c>
      <c r="I238" s="39" t="s">
        <v>376</v>
      </c>
      <c r="J238" s="8">
        <f t="shared" si="54"/>
        <v>2910100711</v>
      </c>
      <c r="K238" s="32" t="s">
        <v>506</v>
      </c>
      <c r="L238" s="8">
        <f t="shared" si="57"/>
        <v>0</v>
      </c>
      <c r="M238" s="7">
        <f t="shared" si="55"/>
        <v>10100712</v>
      </c>
      <c r="N238" s="76"/>
      <c r="O238" s="8"/>
      <c r="P238" s="8"/>
    </row>
    <row r="239" spans="1:16" ht="20.100000000000001" customHeight="1" x14ac:dyDescent="0.35">
      <c r="A239" s="7">
        <f t="shared" si="56"/>
        <v>10100712</v>
      </c>
      <c r="B239" s="7">
        <v>2</v>
      </c>
      <c r="C239" s="14" t="str">
        <f t="shared" si="58"/>
        <v>101007</v>
      </c>
      <c r="D239" s="67"/>
      <c r="E239" s="7" t="str">
        <f t="shared" si="59"/>
        <v>1</v>
      </c>
      <c r="F239" s="8">
        <f t="shared" si="60"/>
        <v>1100443</v>
      </c>
      <c r="G239" s="39" t="s">
        <v>373</v>
      </c>
      <c r="H239" s="8">
        <f t="shared" si="49"/>
        <v>2</v>
      </c>
      <c r="I239" s="39" t="s">
        <v>377</v>
      </c>
      <c r="J239" s="8">
        <f t="shared" si="54"/>
        <v>2910100712</v>
      </c>
      <c r="K239" s="32" t="s">
        <v>507</v>
      </c>
      <c r="L239" s="8">
        <f t="shared" si="57"/>
        <v>0</v>
      </c>
      <c r="M239" s="7">
        <f t="shared" si="55"/>
        <v>10100713</v>
      </c>
      <c r="N239" s="76"/>
      <c r="O239" s="8"/>
      <c r="P239" s="8"/>
    </row>
    <row r="240" spans="1:16" ht="20.100000000000001" customHeight="1" thickBot="1" x14ac:dyDescent="0.4">
      <c r="A240" s="7">
        <f t="shared" si="56"/>
        <v>10100713</v>
      </c>
      <c r="B240" s="7">
        <v>2</v>
      </c>
      <c r="C240" s="14" t="str">
        <f t="shared" si="58"/>
        <v>101007</v>
      </c>
      <c r="D240" s="75"/>
      <c r="E240" s="7" t="str">
        <f t="shared" si="59"/>
        <v>1</v>
      </c>
      <c r="F240" s="8">
        <f t="shared" si="60"/>
        <v>1100523</v>
      </c>
      <c r="G240" s="40" t="s">
        <v>499</v>
      </c>
      <c r="H240" s="8">
        <f t="shared" si="49"/>
        <v>1</v>
      </c>
      <c r="I240" s="40" t="s">
        <v>376</v>
      </c>
      <c r="J240" s="8">
        <f t="shared" si="54"/>
        <v>2910100713</v>
      </c>
      <c r="K240" s="33" t="s">
        <v>508</v>
      </c>
      <c r="L240" s="8">
        <f t="shared" si="57"/>
        <v>0</v>
      </c>
      <c r="M240" s="7">
        <f t="shared" si="55"/>
        <v>-1</v>
      </c>
      <c r="N240" s="76"/>
      <c r="O240" s="8"/>
      <c r="P240" s="8"/>
    </row>
    <row r="241" spans="1:16" ht="20.100000000000001" customHeight="1" x14ac:dyDescent="0.35">
      <c r="A241" s="7">
        <f t="shared" ref="A241:A246" si="61">IF(AND(E241=E240,C241=C240),A240+1,C241*100+E241*10+1)</f>
        <v>10110111</v>
      </c>
      <c r="B241" s="7">
        <v>2</v>
      </c>
      <c r="C241" s="14" t="str">
        <f t="shared" si="58"/>
        <v>101101</v>
      </c>
      <c r="D241" s="61" t="s">
        <v>509</v>
      </c>
      <c r="E241" s="7" t="str">
        <f t="shared" ref="E241:E246" si="62">IF(D241="",E240,MID(D241,6,1))</f>
        <v>1</v>
      </c>
      <c r="F241" s="8">
        <f t="shared" si="60"/>
        <v>1100112</v>
      </c>
      <c r="G241" s="39" t="s">
        <v>511</v>
      </c>
      <c r="H241" s="8">
        <f t="shared" si="49"/>
        <v>1</v>
      </c>
      <c r="I241" s="39" t="s">
        <v>376</v>
      </c>
      <c r="J241" s="8">
        <f t="shared" si="54"/>
        <v>2910110111</v>
      </c>
      <c r="K241" s="32" t="s">
        <v>512</v>
      </c>
      <c r="L241" s="8">
        <f t="shared" ref="L241:L246" si="63">IF(N241="",0,IF(N241="己方与敌方卡牌落定后",1,2))</f>
        <v>1</v>
      </c>
      <c r="M241" s="7">
        <f t="shared" si="55"/>
        <v>10110112</v>
      </c>
      <c r="N241" s="63" t="s">
        <v>384</v>
      </c>
      <c r="O241" s="8"/>
      <c r="P241" s="8"/>
    </row>
    <row r="242" spans="1:16" ht="20.100000000000001" customHeight="1" x14ac:dyDescent="0.35">
      <c r="A242" s="7">
        <f t="shared" si="61"/>
        <v>10110112</v>
      </c>
      <c r="B242" s="7">
        <v>2</v>
      </c>
      <c r="C242" s="14" t="str">
        <f t="shared" si="58"/>
        <v>101101</v>
      </c>
      <c r="D242" s="61"/>
      <c r="E242" s="7" t="str">
        <f t="shared" si="62"/>
        <v>1</v>
      </c>
      <c r="F242" s="8">
        <f t="shared" si="60"/>
        <v>1100443</v>
      </c>
      <c r="G242" s="39" t="s">
        <v>373</v>
      </c>
      <c r="H242" s="8">
        <f t="shared" si="49"/>
        <v>2</v>
      </c>
      <c r="I242" s="39" t="s">
        <v>377</v>
      </c>
      <c r="J242" s="8">
        <f t="shared" si="54"/>
        <v>2910110112</v>
      </c>
      <c r="K242" s="32" t="s">
        <v>513</v>
      </c>
      <c r="L242" s="8">
        <f t="shared" si="63"/>
        <v>0</v>
      </c>
      <c r="M242" s="7">
        <f t="shared" si="55"/>
        <v>10110113</v>
      </c>
      <c r="N242" s="64"/>
      <c r="O242" s="8"/>
      <c r="P242" s="8"/>
    </row>
    <row r="243" spans="1:16" ht="20.100000000000001" customHeight="1" x14ac:dyDescent="0.35">
      <c r="A243" s="7">
        <f t="shared" si="61"/>
        <v>10110113</v>
      </c>
      <c r="B243" s="7">
        <v>2</v>
      </c>
      <c r="C243" s="14" t="str">
        <f t="shared" si="58"/>
        <v>101101</v>
      </c>
      <c r="D243" s="61"/>
      <c r="E243" s="7" t="str">
        <f t="shared" si="62"/>
        <v>1</v>
      </c>
      <c r="F243" s="8">
        <f t="shared" si="60"/>
        <v>1100112</v>
      </c>
      <c r="G243" s="39" t="s">
        <v>511</v>
      </c>
      <c r="H243" s="8">
        <f t="shared" si="49"/>
        <v>1</v>
      </c>
      <c r="I243" s="39" t="s">
        <v>376</v>
      </c>
      <c r="J243" s="8">
        <f t="shared" si="54"/>
        <v>2910110113</v>
      </c>
      <c r="K243" s="32" t="s">
        <v>514</v>
      </c>
      <c r="L243" s="8">
        <f t="shared" si="63"/>
        <v>0</v>
      </c>
      <c r="M243" s="7">
        <f t="shared" si="55"/>
        <v>-1</v>
      </c>
      <c r="N243" s="64"/>
      <c r="O243" s="8"/>
      <c r="P243" s="8"/>
    </row>
    <row r="244" spans="1:16" ht="20.100000000000001" customHeight="1" x14ac:dyDescent="0.35">
      <c r="A244" s="7">
        <f t="shared" si="61"/>
        <v>10110711</v>
      </c>
      <c r="B244" s="7">
        <v>2</v>
      </c>
      <c r="C244" s="14" t="str">
        <f t="shared" si="58"/>
        <v>101107</v>
      </c>
      <c r="D244" s="77" t="s">
        <v>510</v>
      </c>
      <c r="E244" s="7" t="str">
        <f t="shared" si="62"/>
        <v>1</v>
      </c>
      <c r="F244" s="8">
        <f t="shared" si="60"/>
        <v>1100483</v>
      </c>
      <c r="G244" s="39" t="s">
        <v>390</v>
      </c>
      <c r="H244" s="8">
        <f t="shared" si="49"/>
        <v>1</v>
      </c>
      <c r="I244" s="39" t="s">
        <v>376</v>
      </c>
      <c r="J244" s="8">
        <f t="shared" si="54"/>
        <v>2910110711</v>
      </c>
      <c r="K244" s="39" t="s">
        <v>515</v>
      </c>
      <c r="L244" s="8">
        <f t="shared" si="63"/>
        <v>0</v>
      </c>
      <c r="M244" s="7">
        <f t="shared" si="55"/>
        <v>10110712</v>
      </c>
      <c r="N244" s="64"/>
      <c r="O244" s="8"/>
      <c r="P244" s="8"/>
    </row>
    <row r="245" spans="1:16" ht="20.100000000000001" customHeight="1" x14ac:dyDescent="0.35">
      <c r="A245" s="7">
        <f t="shared" si="61"/>
        <v>10110712</v>
      </c>
      <c r="B245" s="7">
        <v>2</v>
      </c>
      <c r="C245" s="14" t="str">
        <f t="shared" si="58"/>
        <v>101107</v>
      </c>
      <c r="D245" s="76"/>
      <c r="E245" s="7" t="str">
        <f t="shared" si="62"/>
        <v>1</v>
      </c>
      <c r="F245" s="8">
        <f t="shared" si="60"/>
        <v>1100443</v>
      </c>
      <c r="G245" s="39" t="s">
        <v>373</v>
      </c>
      <c r="H245" s="8">
        <f t="shared" si="49"/>
        <v>2</v>
      </c>
      <c r="I245" s="39" t="s">
        <v>377</v>
      </c>
      <c r="J245" s="8">
        <f t="shared" si="54"/>
        <v>2910110712</v>
      </c>
      <c r="K245" s="39" t="s">
        <v>516</v>
      </c>
      <c r="L245" s="8">
        <f t="shared" si="63"/>
        <v>0</v>
      </c>
      <c r="M245" s="7">
        <f t="shared" si="55"/>
        <v>10110713</v>
      </c>
      <c r="N245" s="64"/>
      <c r="O245" s="8"/>
      <c r="P245" s="8"/>
    </row>
    <row r="246" spans="1:16" ht="20.100000000000001" customHeight="1" x14ac:dyDescent="0.35">
      <c r="A246" s="7">
        <f t="shared" si="61"/>
        <v>10110713</v>
      </c>
      <c r="B246" s="7">
        <v>2</v>
      </c>
      <c r="C246" s="14" t="str">
        <f t="shared" si="58"/>
        <v>101107</v>
      </c>
      <c r="D246" s="76"/>
      <c r="E246" s="7" t="str">
        <f t="shared" si="62"/>
        <v>1</v>
      </c>
      <c r="F246" s="8">
        <f t="shared" si="60"/>
        <v>1100483</v>
      </c>
      <c r="G246" s="37" t="s">
        <v>390</v>
      </c>
      <c r="H246" s="8">
        <f t="shared" si="49"/>
        <v>1</v>
      </c>
      <c r="I246" s="37" t="s">
        <v>376</v>
      </c>
      <c r="J246" s="8">
        <f t="shared" si="54"/>
        <v>2910110713</v>
      </c>
      <c r="K246" s="37" t="s">
        <v>517</v>
      </c>
      <c r="L246" s="8">
        <f t="shared" si="63"/>
        <v>0</v>
      </c>
      <c r="M246" s="7">
        <f t="shared" si="55"/>
        <v>-1</v>
      </c>
      <c r="N246" s="64"/>
      <c r="O246" s="8"/>
      <c r="P246" s="8"/>
    </row>
    <row r="247" spans="1:16" ht="20.100000000000001" customHeight="1" x14ac:dyDescent="0.35">
      <c r="A247" s="7">
        <f t="shared" ref="A247:A257" si="64">IF(AND(E247=E246,C247=C246),A246+1,C247*100+E247*10+1)</f>
        <v>10120511</v>
      </c>
      <c r="B247" s="7">
        <v>2</v>
      </c>
      <c r="C247" s="14" t="str">
        <f t="shared" si="58"/>
        <v>101205</v>
      </c>
      <c r="D247" s="61" t="s">
        <v>518</v>
      </c>
      <c r="E247" s="7" t="str">
        <f t="shared" ref="E247:E257" si="65">IF(D247="",E246,MID(D247,6,1))</f>
        <v>1</v>
      </c>
      <c r="F247" s="8">
        <f t="shared" si="60"/>
        <v>1100342</v>
      </c>
      <c r="G247" s="39" t="s">
        <v>519</v>
      </c>
      <c r="H247" s="8">
        <f t="shared" si="49"/>
        <v>1</v>
      </c>
      <c r="I247" s="39" t="s">
        <v>376</v>
      </c>
      <c r="J247" s="8">
        <f t="shared" si="54"/>
        <v>2910120511</v>
      </c>
      <c r="K247" s="32" t="s">
        <v>520</v>
      </c>
      <c r="L247" s="8">
        <f t="shared" ref="L247:L257" si="66">IF(N247="",0,IF(N247="己方与敌方卡牌落定后",1,2))</f>
        <v>1</v>
      </c>
      <c r="M247" s="7">
        <f t="shared" si="55"/>
        <v>10120512</v>
      </c>
      <c r="N247" s="73" t="s">
        <v>384</v>
      </c>
      <c r="O247" s="8"/>
      <c r="P247" s="8"/>
    </row>
    <row r="248" spans="1:16" ht="20.100000000000001" customHeight="1" x14ac:dyDescent="0.35">
      <c r="A248" s="7">
        <f t="shared" si="64"/>
        <v>10120512</v>
      </c>
      <c r="B248" s="7">
        <v>2</v>
      </c>
      <c r="C248" s="14" t="str">
        <f t="shared" si="58"/>
        <v>101205</v>
      </c>
      <c r="D248" s="68"/>
      <c r="E248" s="7" t="str">
        <f t="shared" si="65"/>
        <v>1</v>
      </c>
      <c r="F248" s="8">
        <f t="shared" si="60"/>
        <v>1100443</v>
      </c>
      <c r="G248" s="37" t="s">
        <v>373</v>
      </c>
      <c r="H248" s="8">
        <f t="shared" si="49"/>
        <v>2</v>
      </c>
      <c r="I248" s="37" t="s">
        <v>377</v>
      </c>
      <c r="J248" s="8">
        <f t="shared" si="54"/>
        <v>2910120512</v>
      </c>
      <c r="K248" s="44" t="s">
        <v>521</v>
      </c>
      <c r="L248" s="8">
        <f t="shared" si="66"/>
        <v>0</v>
      </c>
      <c r="M248" s="7">
        <f t="shared" si="55"/>
        <v>-1</v>
      </c>
      <c r="N248" s="74"/>
      <c r="O248" s="8"/>
      <c r="P248" s="8"/>
    </row>
    <row r="249" spans="1:16" ht="20.100000000000001" customHeight="1" x14ac:dyDescent="0.35">
      <c r="A249" s="7">
        <f t="shared" si="64"/>
        <v>10130311</v>
      </c>
      <c r="B249" s="7">
        <v>2</v>
      </c>
      <c r="C249" s="14" t="str">
        <f t="shared" si="58"/>
        <v>101303</v>
      </c>
      <c r="D249" s="61" t="s">
        <v>522</v>
      </c>
      <c r="E249" s="7" t="str">
        <f t="shared" si="65"/>
        <v>1</v>
      </c>
      <c r="F249" s="8">
        <f t="shared" si="60"/>
        <v>1100443</v>
      </c>
      <c r="G249" s="39" t="s">
        <v>373</v>
      </c>
      <c r="H249" s="8">
        <f t="shared" si="49"/>
        <v>1</v>
      </c>
      <c r="I249" s="39" t="s">
        <v>376</v>
      </c>
      <c r="J249" s="8">
        <f t="shared" si="54"/>
        <v>2910130311</v>
      </c>
      <c r="K249" s="32" t="s">
        <v>528</v>
      </c>
      <c r="L249" s="8">
        <f t="shared" si="66"/>
        <v>1</v>
      </c>
      <c r="M249" s="7">
        <f t="shared" si="55"/>
        <v>10130312</v>
      </c>
      <c r="N249" s="71" t="s">
        <v>384</v>
      </c>
      <c r="O249" s="8"/>
      <c r="P249" s="8"/>
    </row>
    <row r="250" spans="1:16" ht="20.100000000000001" customHeight="1" x14ac:dyDescent="0.35">
      <c r="A250" s="7">
        <f t="shared" si="64"/>
        <v>10130312</v>
      </c>
      <c r="B250" s="7">
        <v>2</v>
      </c>
      <c r="C250" s="14" t="str">
        <f t="shared" si="58"/>
        <v>101303</v>
      </c>
      <c r="D250" s="60"/>
      <c r="E250" s="7" t="str">
        <f t="shared" si="65"/>
        <v>1</v>
      </c>
      <c r="F250" s="8">
        <f t="shared" si="60"/>
        <v>1300602</v>
      </c>
      <c r="G250" s="39" t="s">
        <v>525</v>
      </c>
      <c r="H250" s="8">
        <f t="shared" si="49"/>
        <v>2</v>
      </c>
      <c r="I250" s="39" t="s">
        <v>377</v>
      </c>
      <c r="J250" s="8">
        <f t="shared" si="54"/>
        <v>2910130312</v>
      </c>
      <c r="K250" s="32" t="s">
        <v>529</v>
      </c>
      <c r="L250" s="8">
        <f t="shared" si="66"/>
        <v>0</v>
      </c>
      <c r="M250" s="7">
        <f t="shared" si="55"/>
        <v>-1</v>
      </c>
      <c r="N250" s="71"/>
      <c r="O250" s="8"/>
      <c r="P250" s="8"/>
    </row>
    <row r="251" spans="1:16" ht="20.100000000000001" customHeight="1" x14ac:dyDescent="0.35">
      <c r="A251" s="7">
        <f t="shared" si="64"/>
        <v>10130511</v>
      </c>
      <c r="B251" s="7">
        <v>2</v>
      </c>
      <c r="C251" s="14" t="str">
        <f t="shared" si="58"/>
        <v>101305</v>
      </c>
      <c r="D251" s="60" t="s">
        <v>523</v>
      </c>
      <c r="E251" s="7" t="str">
        <f t="shared" si="65"/>
        <v>1</v>
      </c>
      <c r="F251" s="8">
        <f t="shared" si="60"/>
        <v>1100352</v>
      </c>
      <c r="G251" s="39" t="s">
        <v>526</v>
      </c>
      <c r="H251" s="8">
        <f t="shared" si="49"/>
        <v>1</v>
      </c>
      <c r="I251" s="39" t="s">
        <v>376</v>
      </c>
      <c r="J251" s="8">
        <f t="shared" si="54"/>
        <v>2910130511</v>
      </c>
      <c r="K251" s="32" t="s">
        <v>530</v>
      </c>
      <c r="L251" s="8">
        <f t="shared" si="66"/>
        <v>0</v>
      </c>
      <c r="M251" s="7">
        <f t="shared" si="55"/>
        <v>10130512</v>
      </c>
      <c r="N251" s="71"/>
      <c r="O251" s="8"/>
      <c r="P251" s="8"/>
    </row>
    <row r="252" spans="1:16" ht="20.100000000000001" customHeight="1" x14ac:dyDescent="0.35">
      <c r="A252" s="7">
        <f t="shared" si="64"/>
        <v>10130512</v>
      </c>
      <c r="B252" s="7">
        <v>2</v>
      </c>
      <c r="C252" s="14" t="str">
        <f t="shared" si="58"/>
        <v>101305</v>
      </c>
      <c r="D252" s="60"/>
      <c r="E252" s="7" t="str">
        <f t="shared" si="65"/>
        <v>1</v>
      </c>
      <c r="F252" s="8">
        <f t="shared" si="60"/>
        <v>1100443</v>
      </c>
      <c r="G252" s="39" t="s">
        <v>373</v>
      </c>
      <c r="H252" s="8">
        <f t="shared" si="49"/>
        <v>2</v>
      </c>
      <c r="I252" s="39" t="s">
        <v>377</v>
      </c>
      <c r="J252" s="8">
        <f t="shared" si="54"/>
        <v>2910130512</v>
      </c>
      <c r="K252" s="32" t="s">
        <v>531</v>
      </c>
      <c r="L252" s="8">
        <f t="shared" si="66"/>
        <v>0</v>
      </c>
      <c r="M252" s="7">
        <f t="shared" si="55"/>
        <v>-1</v>
      </c>
      <c r="N252" s="71"/>
      <c r="O252" s="8"/>
      <c r="P252" s="8"/>
    </row>
    <row r="253" spans="1:16" ht="20.100000000000001" customHeight="1" x14ac:dyDescent="0.35">
      <c r="A253" s="7">
        <f t="shared" si="64"/>
        <v>10130711</v>
      </c>
      <c r="B253" s="7">
        <v>2</v>
      </c>
      <c r="C253" s="14" t="str">
        <f t="shared" si="58"/>
        <v>101307</v>
      </c>
      <c r="D253" s="61" t="s">
        <v>524</v>
      </c>
      <c r="E253" s="7" t="str">
        <f t="shared" si="65"/>
        <v>1</v>
      </c>
      <c r="F253" s="8">
        <f t="shared" si="60"/>
        <v>1100362</v>
      </c>
      <c r="G253" s="39" t="s">
        <v>527</v>
      </c>
      <c r="H253" s="8">
        <f t="shared" si="49"/>
        <v>1</v>
      </c>
      <c r="I253" s="39" t="s">
        <v>376</v>
      </c>
      <c r="J253" s="8">
        <f t="shared" si="54"/>
        <v>2910130711</v>
      </c>
      <c r="K253" s="32" t="s">
        <v>532</v>
      </c>
      <c r="L253" s="8">
        <f t="shared" si="66"/>
        <v>0</v>
      </c>
      <c r="M253" s="7">
        <f t="shared" si="55"/>
        <v>10130712</v>
      </c>
      <c r="N253" s="71"/>
      <c r="O253" s="8"/>
      <c r="P253" s="8"/>
    </row>
    <row r="254" spans="1:16" ht="20.100000000000001" customHeight="1" x14ac:dyDescent="0.35">
      <c r="A254" s="7">
        <f t="shared" si="64"/>
        <v>10130712</v>
      </c>
      <c r="B254" s="7">
        <v>2</v>
      </c>
      <c r="C254" s="14" t="str">
        <f t="shared" si="58"/>
        <v>101307</v>
      </c>
      <c r="D254" s="61"/>
      <c r="E254" s="7" t="str">
        <f t="shared" si="65"/>
        <v>1</v>
      </c>
      <c r="F254" s="8">
        <f t="shared" si="60"/>
        <v>1100423</v>
      </c>
      <c r="G254" s="39" t="s">
        <v>411</v>
      </c>
      <c r="H254" s="8">
        <f t="shared" si="49"/>
        <v>2</v>
      </c>
      <c r="I254" s="39" t="s">
        <v>377</v>
      </c>
      <c r="J254" s="8">
        <f t="shared" si="54"/>
        <v>2910130712</v>
      </c>
      <c r="K254" s="32" t="s">
        <v>533</v>
      </c>
      <c r="L254" s="8">
        <f t="shared" si="66"/>
        <v>0</v>
      </c>
      <c r="M254" s="7">
        <f t="shared" si="55"/>
        <v>10130713</v>
      </c>
      <c r="N254" s="71"/>
      <c r="O254" s="8"/>
      <c r="P254" s="8"/>
    </row>
    <row r="255" spans="1:16" ht="20.100000000000001" customHeight="1" x14ac:dyDescent="0.35">
      <c r="A255" s="7">
        <f t="shared" si="64"/>
        <v>10130713</v>
      </c>
      <c r="B255" s="7">
        <v>2</v>
      </c>
      <c r="C255" s="14" t="str">
        <f t="shared" si="58"/>
        <v>101307</v>
      </c>
      <c r="D255" s="61"/>
      <c r="E255" s="7" t="str">
        <f t="shared" si="65"/>
        <v>1</v>
      </c>
      <c r="F255" s="8">
        <f t="shared" si="60"/>
        <v>1100443</v>
      </c>
      <c r="G255" s="39" t="s">
        <v>373</v>
      </c>
      <c r="H255" s="8">
        <f t="shared" si="49"/>
        <v>1</v>
      </c>
      <c r="I255" s="39" t="s">
        <v>376</v>
      </c>
      <c r="J255" s="8">
        <f t="shared" si="54"/>
        <v>2910130713</v>
      </c>
      <c r="K255" s="32" t="s">
        <v>534</v>
      </c>
      <c r="L255" s="8">
        <f t="shared" si="66"/>
        <v>0</v>
      </c>
      <c r="M255" s="7">
        <f t="shared" si="55"/>
        <v>10130714</v>
      </c>
      <c r="N255" s="71"/>
      <c r="O255" s="8"/>
      <c r="P255" s="8"/>
    </row>
    <row r="256" spans="1:16" ht="20.100000000000001" customHeight="1" x14ac:dyDescent="0.35">
      <c r="A256" s="7">
        <f t="shared" si="64"/>
        <v>10130714</v>
      </c>
      <c r="B256" s="7">
        <v>2</v>
      </c>
      <c r="C256" s="14" t="str">
        <f t="shared" si="58"/>
        <v>101307</v>
      </c>
      <c r="D256" s="61"/>
      <c r="E256" s="7" t="str">
        <f t="shared" si="65"/>
        <v>1</v>
      </c>
      <c r="F256" s="8">
        <f t="shared" si="60"/>
        <v>1100423</v>
      </c>
      <c r="G256" s="39" t="s">
        <v>411</v>
      </c>
      <c r="H256" s="8">
        <f t="shared" si="49"/>
        <v>2</v>
      </c>
      <c r="I256" s="39" t="s">
        <v>377</v>
      </c>
      <c r="J256" s="8">
        <f t="shared" si="54"/>
        <v>2910130714</v>
      </c>
      <c r="K256" s="32" t="s">
        <v>535</v>
      </c>
      <c r="L256" s="8">
        <f t="shared" si="66"/>
        <v>0</v>
      </c>
      <c r="M256" s="7">
        <f t="shared" si="55"/>
        <v>10130715</v>
      </c>
      <c r="N256" s="71"/>
      <c r="O256" s="8"/>
      <c r="P256" s="8"/>
    </row>
    <row r="257" spans="1:16" ht="20.100000000000001" customHeight="1" thickBot="1" x14ac:dyDescent="0.4">
      <c r="A257" s="7">
        <f t="shared" si="64"/>
        <v>10130715</v>
      </c>
      <c r="B257" s="7">
        <v>2</v>
      </c>
      <c r="C257" s="14" t="str">
        <f t="shared" si="58"/>
        <v>101307</v>
      </c>
      <c r="D257" s="66"/>
      <c r="E257" s="7" t="str">
        <f t="shared" si="65"/>
        <v>1</v>
      </c>
      <c r="F257" s="8">
        <f t="shared" si="60"/>
        <v>1100362</v>
      </c>
      <c r="G257" s="40" t="s">
        <v>527</v>
      </c>
      <c r="H257" s="8">
        <f t="shared" si="49"/>
        <v>1</v>
      </c>
      <c r="I257" s="40" t="s">
        <v>376</v>
      </c>
      <c r="J257" s="8">
        <f t="shared" si="54"/>
        <v>2910130715</v>
      </c>
      <c r="K257" s="33" t="s">
        <v>536</v>
      </c>
      <c r="L257" s="8">
        <f t="shared" si="66"/>
        <v>0</v>
      </c>
      <c r="M257" s="7">
        <f t="shared" si="55"/>
        <v>-1</v>
      </c>
      <c r="N257" s="72"/>
      <c r="O257" s="8"/>
      <c r="P257" s="8"/>
    </row>
    <row r="258" spans="1:16" ht="20.100000000000001" customHeight="1" x14ac:dyDescent="0.35">
      <c r="A258" s="7">
        <f t="shared" ref="A258:A269" si="67">IF(AND(E258=E257,C258=C257),A257+1,C258*100+E258*10+1)</f>
        <v>10140111</v>
      </c>
      <c r="B258" s="7">
        <v>2</v>
      </c>
      <c r="C258" s="14" t="str">
        <f t="shared" si="58"/>
        <v>101401</v>
      </c>
      <c r="D258" s="61" t="s">
        <v>537</v>
      </c>
      <c r="E258" s="7" t="str">
        <f t="shared" ref="E258:E269" si="68">IF(D258="",E257,MID(D258,6,1))</f>
        <v>1</v>
      </c>
      <c r="F258" s="8">
        <f t="shared" si="60"/>
        <v>1100162</v>
      </c>
      <c r="G258" s="39" t="s">
        <v>73</v>
      </c>
      <c r="H258" s="8">
        <f t="shared" si="49"/>
        <v>1</v>
      </c>
      <c r="I258" s="39" t="s">
        <v>376</v>
      </c>
      <c r="J258" s="8">
        <f t="shared" si="54"/>
        <v>2910140111</v>
      </c>
      <c r="K258" s="32" t="s">
        <v>543</v>
      </c>
      <c r="L258" s="8">
        <f t="shared" ref="L258:L269" si="69">IF(N258="",0,IF(N258="己方与敌方卡牌落定后",1,2))</f>
        <v>1</v>
      </c>
      <c r="M258" s="7">
        <f t="shared" si="55"/>
        <v>10140112</v>
      </c>
      <c r="N258" s="71" t="s">
        <v>384</v>
      </c>
      <c r="O258" s="8"/>
      <c r="P258" s="8"/>
    </row>
    <row r="259" spans="1:16" ht="20.100000000000001" customHeight="1" x14ac:dyDescent="0.35">
      <c r="A259" s="7">
        <f t="shared" si="67"/>
        <v>10140112</v>
      </c>
      <c r="B259" s="7">
        <v>2</v>
      </c>
      <c r="C259" s="14" t="str">
        <f t="shared" si="58"/>
        <v>101401</v>
      </c>
      <c r="D259" s="61"/>
      <c r="E259" s="7" t="str">
        <f t="shared" si="68"/>
        <v>1</v>
      </c>
      <c r="F259" s="8">
        <f t="shared" si="60"/>
        <v>1100443</v>
      </c>
      <c r="G259" s="39" t="s">
        <v>373</v>
      </c>
      <c r="H259" s="8">
        <f t="shared" si="49"/>
        <v>2</v>
      </c>
      <c r="I259" s="39" t="s">
        <v>377</v>
      </c>
      <c r="J259" s="8">
        <f t="shared" si="54"/>
        <v>2910140112</v>
      </c>
      <c r="K259" s="32" t="s">
        <v>544</v>
      </c>
      <c r="L259" s="8">
        <f t="shared" si="69"/>
        <v>0</v>
      </c>
      <c r="M259" s="7">
        <f t="shared" si="55"/>
        <v>-1</v>
      </c>
      <c r="N259" s="71"/>
      <c r="O259" s="8"/>
      <c r="P259" s="8"/>
    </row>
    <row r="260" spans="1:16" ht="20.100000000000001" customHeight="1" x14ac:dyDescent="0.35">
      <c r="A260" s="7">
        <f t="shared" si="67"/>
        <v>10140311</v>
      </c>
      <c r="B260" s="7">
        <v>2</v>
      </c>
      <c r="C260" s="14" t="str">
        <f t="shared" si="58"/>
        <v>101403</v>
      </c>
      <c r="D260" s="61" t="s">
        <v>538</v>
      </c>
      <c r="E260" s="7" t="str">
        <f t="shared" si="68"/>
        <v>1</v>
      </c>
      <c r="F260" s="8">
        <f t="shared" si="60"/>
        <v>1100443</v>
      </c>
      <c r="G260" s="39" t="s">
        <v>373</v>
      </c>
      <c r="H260" s="8">
        <f t="shared" si="49"/>
        <v>1</v>
      </c>
      <c r="I260" s="39" t="s">
        <v>376</v>
      </c>
      <c r="J260" s="8">
        <f t="shared" si="54"/>
        <v>2910140311</v>
      </c>
      <c r="K260" s="32" t="s">
        <v>545</v>
      </c>
      <c r="L260" s="8">
        <f t="shared" si="69"/>
        <v>0</v>
      </c>
      <c r="M260" s="7">
        <f t="shared" si="55"/>
        <v>10140312</v>
      </c>
      <c r="N260" s="71"/>
      <c r="O260" s="8"/>
      <c r="P260" s="8"/>
    </row>
    <row r="261" spans="1:16" ht="20.100000000000001" customHeight="1" x14ac:dyDescent="0.35">
      <c r="A261" s="7">
        <f t="shared" si="67"/>
        <v>10140312</v>
      </c>
      <c r="B261" s="7">
        <v>2</v>
      </c>
      <c r="C261" s="14" t="str">
        <f t="shared" si="58"/>
        <v>101403</v>
      </c>
      <c r="D261" s="61"/>
      <c r="E261" s="7" t="str">
        <f t="shared" si="68"/>
        <v>1</v>
      </c>
      <c r="F261" s="8">
        <f t="shared" si="60"/>
        <v>1100372</v>
      </c>
      <c r="G261" s="39" t="s">
        <v>540</v>
      </c>
      <c r="H261" s="8">
        <f t="shared" si="49"/>
        <v>2</v>
      </c>
      <c r="I261" s="39" t="s">
        <v>377</v>
      </c>
      <c r="J261" s="8">
        <f t="shared" si="54"/>
        <v>2910140312</v>
      </c>
      <c r="K261" s="32" t="s">
        <v>546</v>
      </c>
      <c r="L261" s="8">
        <f t="shared" si="69"/>
        <v>0</v>
      </c>
      <c r="M261" s="7">
        <f t="shared" si="55"/>
        <v>-1</v>
      </c>
      <c r="N261" s="71"/>
      <c r="O261" s="8"/>
      <c r="P261" s="8"/>
    </row>
    <row r="262" spans="1:16" ht="20.100000000000001" customHeight="1" x14ac:dyDescent="0.35">
      <c r="A262" s="7">
        <f t="shared" si="67"/>
        <v>10140511</v>
      </c>
      <c r="B262" s="7">
        <v>2</v>
      </c>
      <c r="C262" s="14" t="str">
        <f t="shared" si="58"/>
        <v>101405</v>
      </c>
      <c r="D262" s="68" t="s">
        <v>539</v>
      </c>
      <c r="E262" s="7" t="str">
        <f t="shared" si="68"/>
        <v>1</v>
      </c>
      <c r="F262" s="8">
        <f t="shared" si="60"/>
        <v>1100382</v>
      </c>
      <c r="G262" s="38" t="s">
        <v>541</v>
      </c>
      <c r="H262" s="8">
        <f t="shared" si="49"/>
        <v>1</v>
      </c>
      <c r="I262" s="39" t="s">
        <v>376</v>
      </c>
      <c r="J262" s="8">
        <f t="shared" si="54"/>
        <v>2910140511</v>
      </c>
      <c r="K262" s="32" t="s">
        <v>547</v>
      </c>
      <c r="L262" s="8">
        <f t="shared" si="69"/>
        <v>0</v>
      </c>
      <c r="M262" s="7">
        <f t="shared" si="55"/>
        <v>10140512</v>
      </c>
      <c r="N262" s="71"/>
      <c r="O262" s="8"/>
      <c r="P262" s="8"/>
    </row>
    <row r="263" spans="1:16" ht="20.100000000000001" customHeight="1" x14ac:dyDescent="0.35">
      <c r="A263" s="7">
        <f t="shared" si="67"/>
        <v>10140512</v>
      </c>
      <c r="B263" s="7">
        <v>2</v>
      </c>
      <c r="C263" s="14" t="str">
        <f t="shared" si="58"/>
        <v>101405</v>
      </c>
      <c r="D263" s="69"/>
      <c r="E263" s="7" t="str">
        <f t="shared" si="68"/>
        <v>1</v>
      </c>
      <c r="F263" s="8">
        <f t="shared" si="60"/>
        <v>1100453</v>
      </c>
      <c r="G263" s="39" t="s">
        <v>462</v>
      </c>
      <c r="H263" s="8">
        <f t="shared" si="49"/>
        <v>2</v>
      </c>
      <c r="I263" s="39" t="s">
        <v>377</v>
      </c>
      <c r="J263" s="8">
        <f t="shared" si="54"/>
        <v>2910140512</v>
      </c>
      <c r="K263" s="32" t="s">
        <v>548</v>
      </c>
      <c r="L263" s="8">
        <f t="shared" si="69"/>
        <v>0</v>
      </c>
      <c r="M263" s="7">
        <f t="shared" si="55"/>
        <v>10140513</v>
      </c>
      <c r="N263" s="71"/>
      <c r="O263" s="8"/>
      <c r="P263" s="8"/>
    </row>
    <row r="264" spans="1:16" ht="20.100000000000001" customHeight="1" x14ac:dyDescent="0.35">
      <c r="A264" s="7">
        <f t="shared" si="67"/>
        <v>10140513</v>
      </c>
      <c r="B264" s="7">
        <v>2</v>
      </c>
      <c r="C264" s="14" t="str">
        <f t="shared" si="58"/>
        <v>101405</v>
      </c>
      <c r="D264" s="69"/>
      <c r="E264" s="7" t="str">
        <f t="shared" si="68"/>
        <v>1</v>
      </c>
      <c r="F264" s="8">
        <f t="shared" si="60"/>
        <v>1100443</v>
      </c>
      <c r="G264" s="39" t="s">
        <v>373</v>
      </c>
      <c r="H264" s="8">
        <f t="shared" si="49"/>
        <v>1</v>
      </c>
      <c r="I264" s="39" t="s">
        <v>376</v>
      </c>
      <c r="J264" s="8">
        <f t="shared" si="54"/>
        <v>2910140513</v>
      </c>
      <c r="K264" s="32" t="s">
        <v>549</v>
      </c>
      <c r="L264" s="8">
        <f t="shared" si="69"/>
        <v>0</v>
      </c>
      <c r="M264" s="7">
        <f t="shared" si="55"/>
        <v>10140514</v>
      </c>
      <c r="N264" s="71"/>
      <c r="O264" s="8"/>
      <c r="P264" s="8"/>
    </row>
    <row r="265" spans="1:16" ht="20.100000000000001" customHeight="1" x14ac:dyDescent="0.35">
      <c r="A265" s="7">
        <f t="shared" si="67"/>
        <v>10140514</v>
      </c>
      <c r="B265" s="7">
        <v>2</v>
      </c>
      <c r="C265" s="14" t="str">
        <f t="shared" si="58"/>
        <v>101405</v>
      </c>
      <c r="D265" s="69"/>
      <c r="E265" s="7" t="str">
        <f t="shared" si="68"/>
        <v>1</v>
      </c>
      <c r="F265" s="8">
        <f t="shared" si="60"/>
        <v>1100443</v>
      </c>
      <c r="G265" s="39" t="s">
        <v>373</v>
      </c>
      <c r="H265" s="8">
        <f t="shared" si="49"/>
        <v>1</v>
      </c>
      <c r="I265" s="39" t="s">
        <v>376</v>
      </c>
      <c r="J265" s="8">
        <f t="shared" si="54"/>
        <v>2910140514</v>
      </c>
      <c r="K265" s="32" t="s">
        <v>550</v>
      </c>
      <c r="L265" s="8">
        <f t="shared" si="69"/>
        <v>0</v>
      </c>
      <c r="M265" s="7">
        <f t="shared" si="55"/>
        <v>10140515</v>
      </c>
      <c r="N265" s="71"/>
      <c r="O265" s="8"/>
      <c r="P265" s="8"/>
    </row>
    <row r="266" spans="1:16" ht="20.100000000000001" customHeight="1" x14ac:dyDescent="0.35">
      <c r="A266" s="7">
        <f t="shared" si="67"/>
        <v>10140515</v>
      </c>
      <c r="B266" s="7">
        <v>2</v>
      </c>
      <c r="C266" s="14" t="str">
        <f t="shared" si="58"/>
        <v>101405</v>
      </c>
      <c r="D266" s="69"/>
      <c r="E266" s="7" t="str">
        <f t="shared" si="68"/>
        <v>1</v>
      </c>
      <c r="F266" s="8">
        <f t="shared" si="60"/>
        <v>1100563</v>
      </c>
      <c r="G266" s="39" t="s">
        <v>542</v>
      </c>
      <c r="H266" s="8">
        <f t="shared" si="49"/>
        <v>2</v>
      </c>
      <c r="I266" s="39" t="s">
        <v>377</v>
      </c>
      <c r="J266" s="8">
        <f t="shared" si="54"/>
        <v>2910140515</v>
      </c>
      <c r="K266" s="32" t="s">
        <v>551</v>
      </c>
      <c r="L266" s="8">
        <f t="shared" si="69"/>
        <v>0</v>
      </c>
      <c r="M266" s="7">
        <f t="shared" si="55"/>
        <v>10140516</v>
      </c>
      <c r="N266" s="71"/>
      <c r="O266" s="8"/>
      <c r="P266" s="8"/>
    </row>
    <row r="267" spans="1:16" ht="20.100000000000001" customHeight="1" x14ac:dyDescent="0.35">
      <c r="A267" s="7">
        <f t="shared" si="67"/>
        <v>10140516</v>
      </c>
      <c r="B267" s="7">
        <v>2</v>
      </c>
      <c r="C267" s="14" t="str">
        <f t="shared" si="58"/>
        <v>101405</v>
      </c>
      <c r="D267" s="69"/>
      <c r="E267" s="7" t="str">
        <f t="shared" si="68"/>
        <v>1</v>
      </c>
      <c r="F267" s="8">
        <f t="shared" ref="F267:F289" si="70">VLOOKUP(G267,$O$31:$P$224,2,0)</f>
        <v>1100443</v>
      </c>
      <c r="G267" s="39" t="s">
        <v>373</v>
      </c>
      <c r="H267" s="8">
        <f t="shared" si="49"/>
        <v>1</v>
      </c>
      <c r="I267" s="39" t="s">
        <v>376</v>
      </c>
      <c r="J267" s="8">
        <f t="shared" si="54"/>
        <v>2910140516</v>
      </c>
      <c r="K267" s="32" t="s">
        <v>552</v>
      </c>
      <c r="L267" s="8">
        <f t="shared" si="69"/>
        <v>0</v>
      </c>
      <c r="M267" s="7">
        <f t="shared" si="55"/>
        <v>10140517</v>
      </c>
      <c r="N267" s="71"/>
      <c r="O267" s="8"/>
      <c r="P267" s="8"/>
    </row>
    <row r="268" spans="1:16" ht="20.100000000000001" customHeight="1" x14ac:dyDescent="0.35">
      <c r="A268" s="7">
        <f t="shared" si="67"/>
        <v>10140517</v>
      </c>
      <c r="B268" s="7">
        <v>2</v>
      </c>
      <c r="C268" s="14" t="str">
        <f t="shared" si="58"/>
        <v>101405</v>
      </c>
      <c r="D268" s="69"/>
      <c r="E268" s="7" t="str">
        <f t="shared" si="68"/>
        <v>1</v>
      </c>
      <c r="F268" s="8">
        <f t="shared" si="70"/>
        <v>1100563</v>
      </c>
      <c r="G268" s="39" t="s">
        <v>542</v>
      </c>
      <c r="H268" s="8">
        <f t="shared" si="49"/>
        <v>2</v>
      </c>
      <c r="I268" s="39" t="s">
        <v>377</v>
      </c>
      <c r="J268" s="8">
        <f t="shared" si="54"/>
        <v>2910140517</v>
      </c>
      <c r="K268" s="32" t="s">
        <v>553</v>
      </c>
      <c r="L268" s="8">
        <f t="shared" si="69"/>
        <v>0</v>
      </c>
      <c r="M268" s="7">
        <f t="shared" si="55"/>
        <v>10140518</v>
      </c>
      <c r="N268" s="71"/>
      <c r="O268" s="8"/>
      <c r="P268" s="8"/>
    </row>
    <row r="269" spans="1:16" ht="20.100000000000001" customHeight="1" thickBot="1" x14ac:dyDescent="0.4">
      <c r="A269" s="7">
        <f t="shared" si="67"/>
        <v>10140518</v>
      </c>
      <c r="B269" s="7">
        <v>2</v>
      </c>
      <c r="C269" s="14" t="str">
        <f t="shared" si="58"/>
        <v>101405</v>
      </c>
      <c r="D269" s="70"/>
      <c r="E269" s="7" t="str">
        <f t="shared" si="68"/>
        <v>1</v>
      </c>
      <c r="F269" s="8">
        <f t="shared" si="70"/>
        <v>1100423</v>
      </c>
      <c r="G269" s="40" t="s">
        <v>411</v>
      </c>
      <c r="H269" s="8">
        <f t="shared" si="49"/>
        <v>1</v>
      </c>
      <c r="I269" s="40" t="s">
        <v>376</v>
      </c>
      <c r="J269" s="8">
        <f t="shared" si="54"/>
        <v>2910140518</v>
      </c>
      <c r="K269" s="33" t="s">
        <v>554</v>
      </c>
      <c r="L269" s="8">
        <f t="shared" si="69"/>
        <v>0</v>
      </c>
      <c r="M269" s="7">
        <f t="shared" si="55"/>
        <v>-1</v>
      </c>
      <c r="N269" s="72"/>
      <c r="O269" s="8"/>
      <c r="P269" s="8"/>
    </row>
    <row r="270" spans="1:16" ht="20.100000000000001" customHeight="1" x14ac:dyDescent="0.35">
      <c r="A270" s="7">
        <f t="shared" ref="A270:A279" si="71">IF(AND(E270=E269,C270=C269),A269+1,C270*100+E270*10+1)</f>
        <v>10150311</v>
      </c>
      <c r="B270" s="7">
        <v>2</v>
      </c>
      <c r="C270" s="14" t="str">
        <f t="shared" si="58"/>
        <v>101503</v>
      </c>
      <c r="D270" s="61" t="s">
        <v>555</v>
      </c>
      <c r="E270" s="7" t="str">
        <f t="shared" ref="E270:E279" si="72">IF(D270="",E269,MID(D270,6,1))</f>
        <v>1</v>
      </c>
      <c r="F270" s="8">
        <f t="shared" si="70"/>
        <v>1100443</v>
      </c>
      <c r="G270" s="39" t="s">
        <v>373</v>
      </c>
      <c r="H270" s="8">
        <f t="shared" si="49"/>
        <v>1</v>
      </c>
      <c r="I270" s="39" t="s">
        <v>376</v>
      </c>
      <c r="J270" s="8">
        <f t="shared" si="54"/>
        <v>2910150311</v>
      </c>
      <c r="K270" s="32" t="s">
        <v>562</v>
      </c>
      <c r="L270" s="8">
        <f t="shared" ref="L270:L279" si="73">IF(N270="",0,IF(N270="己方与敌方卡牌落定后",1,2))</f>
        <v>1</v>
      </c>
      <c r="M270" s="7">
        <f t="shared" si="55"/>
        <v>10150312</v>
      </c>
      <c r="N270" s="63" t="s">
        <v>384</v>
      </c>
      <c r="O270" s="8"/>
      <c r="P270" s="8"/>
    </row>
    <row r="271" spans="1:16" ht="20.100000000000001" customHeight="1" x14ac:dyDescent="0.35">
      <c r="A271" s="7">
        <f t="shared" si="71"/>
        <v>10150312</v>
      </c>
      <c r="B271" s="7">
        <v>2</v>
      </c>
      <c r="C271" s="14" t="str">
        <f t="shared" si="58"/>
        <v>101503</v>
      </c>
      <c r="D271" s="61"/>
      <c r="E271" s="7" t="str">
        <f t="shared" si="72"/>
        <v>1</v>
      </c>
      <c r="F271" s="8">
        <f t="shared" si="70"/>
        <v>1300572</v>
      </c>
      <c r="G271" s="39" t="s">
        <v>556</v>
      </c>
      <c r="H271" s="8">
        <f t="shared" si="49"/>
        <v>2</v>
      </c>
      <c r="I271" s="39" t="s">
        <v>377</v>
      </c>
      <c r="J271" s="8">
        <f t="shared" si="54"/>
        <v>2910150312</v>
      </c>
      <c r="K271" s="32" t="s">
        <v>563</v>
      </c>
      <c r="L271" s="8">
        <f t="shared" si="73"/>
        <v>0</v>
      </c>
      <c r="M271" s="7">
        <f t="shared" si="55"/>
        <v>10150313</v>
      </c>
      <c r="N271" s="64"/>
      <c r="O271" s="8"/>
      <c r="P271" s="8"/>
    </row>
    <row r="272" spans="1:16" ht="20.100000000000001" customHeight="1" x14ac:dyDescent="0.35">
      <c r="A272" s="7">
        <f t="shared" si="71"/>
        <v>10150313</v>
      </c>
      <c r="B272" s="7">
        <v>2</v>
      </c>
      <c r="C272" s="14" t="str">
        <f t="shared" si="58"/>
        <v>101503</v>
      </c>
      <c r="D272" s="61"/>
      <c r="E272" s="7" t="str">
        <f t="shared" si="72"/>
        <v>1</v>
      </c>
      <c r="F272" s="8">
        <f t="shared" si="70"/>
        <v>1100443</v>
      </c>
      <c r="G272" s="39" t="s">
        <v>373</v>
      </c>
      <c r="H272" s="8">
        <f t="shared" ref="H272:H289" si="74">IF(I272="左",1,2)</f>
        <v>1</v>
      </c>
      <c r="I272" s="39" t="s">
        <v>376</v>
      </c>
      <c r="J272" s="8">
        <f t="shared" si="54"/>
        <v>2910150313</v>
      </c>
      <c r="K272" s="32" t="s">
        <v>564</v>
      </c>
      <c r="L272" s="8">
        <f t="shared" si="73"/>
        <v>0</v>
      </c>
      <c r="M272" s="7">
        <f t="shared" si="55"/>
        <v>10150314</v>
      </c>
      <c r="N272" s="64"/>
      <c r="O272" s="8"/>
      <c r="P272" s="8"/>
    </row>
    <row r="273" spans="1:16" ht="20.100000000000001" customHeight="1" x14ac:dyDescent="0.35">
      <c r="A273" s="7">
        <f t="shared" si="71"/>
        <v>10150314</v>
      </c>
      <c r="B273" s="7">
        <v>2</v>
      </c>
      <c r="C273" s="14" t="str">
        <f t="shared" si="58"/>
        <v>101503</v>
      </c>
      <c r="D273" s="60"/>
      <c r="E273" s="7" t="str">
        <f t="shared" si="72"/>
        <v>1</v>
      </c>
      <c r="F273" s="8">
        <f t="shared" si="70"/>
        <v>1300572</v>
      </c>
      <c r="G273" s="39" t="s">
        <v>556</v>
      </c>
      <c r="H273" s="8">
        <f t="shared" si="74"/>
        <v>2</v>
      </c>
      <c r="I273" s="39" t="s">
        <v>377</v>
      </c>
      <c r="J273" s="8">
        <f t="shared" si="54"/>
        <v>2910150314</v>
      </c>
      <c r="K273" s="32" t="s">
        <v>565</v>
      </c>
      <c r="L273" s="8">
        <f t="shared" si="73"/>
        <v>0</v>
      </c>
      <c r="M273" s="7">
        <f t="shared" si="55"/>
        <v>-1</v>
      </c>
      <c r="N273" s="64"/>
      <c r="O273" s="8"/>
      <c r="P273" s="8"/>
    </row>
    <row r="274" spans="1:16" ht="20.100000000000001" customHeight="1" x14ac:dyDescent="0.35">
      <c r="A274" s="7">
        <f t="shared" si="71"/>
        <v>10150511</v>
      </c>
      <c r="B274" s="7">
        <v>2</v>
      </c>
      <c r="C274" s="14" t="str">
        <f t="shared" si="58"/>
        <v>101505</v>
      </c>
      <c r="D274" s="61" t="s">
        <v>557</v>
      </c>
      <c r="E274" s="7" t="str">
        <f t="shared" si="72"/>
        <v>1</v>
      </c>
      <c r="F274" s="8">
        <f t="shared" si="70"/>
        <v>1100443</v>
      </c>
      <c r="G274" s="39" t="s">
        <v>373</v>
      </c>
      <c r="H274" s="8">
        <f t="shared" si="74"/>
        <v>1</v>
      </c>
      <c r="I274" s="39" t="s">
        <v>376</v>
      </c>
      <c r="J274" s="8">
        <f t="shared" si="54"/>
        <v>2910150511</v>
      </c>
      <c r="K274" s="32" t="s">
        <v>566</v>
      </c>
      <c r="L274" s="8">
        <f t="shared" si="73"/>
        <v>0</v>
      </c>
      <c r="M274" s="7">
        <f t="shared" si="55"/>
        <v>10150512</v>
      </c>
      <c r="N274" s="64"/>
      <c r="O274" s="8"/>
      <c r="P274" s="8"/>
    </row>
    <row r="275" spans="1:16" ht="20.100000000000001" customHeight="1" x14ac:dyDescent="0.35">
      <c r="A275" s="7">
        <f t="shared" si="71"/>
        <v>10150512</v>
      </c>
      <c r="B275" s="7">
        <v>2</v>
      </c>
      <c r="C275" s="14" t="str">
        <f t="shared" si="58"/>
        <v>101505</v>
      </c>
      <c r="D275" s="60"/>
      <c r="E275" s="7" t="str">
        <f t="shared" si="72"/>
        <v>1</v>
      </c>
      <c r="F275" s="8">
        <f t="shared" si="70"/>
        <v>1100182</v>
      </c>
      <c r="G275" s="39" t="s">
        <v>558</v>
      </c>
      <c r="H275" s="8">
        <f t="shared" si="74"/>
        <v>2</v>
      </c>
      <c r="I275" s="39" t="s">
        <v>377</v>
      </c>
      <c r="J275" s="8">
        <f t="shared" si="54"/>
        <v>2910150512</v>
      </c>
      <c r="K275" s="32" t="s">
        <v>567</v>
      </c>
      <c r="L275" s="8">
        <f t="shared" si="73"/>
        <v>0</v>
      </c>
      <c r="M275" s="7">
        <f t="shared" si="55"/>
        <v>-1</v>
      </c>
      <c r="N275" s="64"/>
      <c r="O275" s="8"/>
      <c r="P275" s="8"/>
    </row>
    <row r="276" spans="1:16" ht="20.100000000000001" customHeight="1" x14ac:dyDescent="0.35">
      <c r="A276" s="7">
        <f t="shared" si="71"/>
        <v>10150711</v>
      </c>
      <c r="B276" s="7">
        <v>2</v>
      </c>
      <c r="C276" s="14" t="str">
        <f t="shared" si="58"/>
        <v>101507</v>
      </c>
      <c r="D276" s="61" t="s">
        <v>559</v>
      </c>
      <c r="E276" s="7" t="str">
        <f t="shared" si="72"/>
        <v>1</v>
      </c>
      <c r="F276" s="8">
        <f t="shared" si="70"/>
        <v>1100392</v>
      </c>
      <c r="G276" s="39" t="s">
        <v>560</v>
      </c>
      <c r="H276" s="8">
        <f t="shared" si="74"/>
        <v>1</v>
      </c>
      <c r="I276" s="39" t="s">
        <v>376</v>
      </c>
      <c r="J276" s="8">
        <f t="shared" si="54"/>
        <v>2910150711</v>
      </c>
      <c r="K276" s="32" t="s">
        <v>568</v>
      </c>
      <c r="L276" s="8">
        <f t="shared" si="73"/>
        <v>0</v>
      </c>
      <c r="M276" s="7">
        <f t="shared" si="55"/>
        <v>10150712</v>
      </c>
      <c r="N276" s="64"/>
      <c r="O276" s="8"/>
      <c r="P276" s="8"/>
    </row>
    <row r="277" spans="1:16" ht="20.100000000000001" customHeight="1" x14ac:dyDescent="0.35">
      <c r="A277" s="7">
        <f t="shared" si="71"/>
        <v>10150712</v>
      </c>
      <c r="B277" s="7">
        <v>2</v>
      </c>
      <c r="C277" s="14" t="str">
        <f t="shared" si="58"/>
        <v>101507</v>
      </c>
      <c r="D277" s="61"/>
      <c r="E277" s="7" t="str">
        <f t="shared" si="72"/>
        <v>1</v>
      </c>
      <c r="F277" s="8">
        <f t="shared" si="70"/>
        <v>1100453</v>
      </c>
      <c r="G277" s="39" t="s">
        <v>462</v>
      </c>
      <c r="H277" s="8">
        <f t="shared" si="74"/>
        <v>2</v>
      </c>
      <c r="I277" s="39" t="s">
        <v>377</v>
      </c>
      <c r="J277" s="8">
        <f t="shared" si="54"/>
        <v>2910150712</v>
      </c>
      <c r="K277" s="32" t="s">
        <v>569</v>
      </c>
      <c r="L277" s="8">
        <f t="shared" si="73"/>
        <v>0</v>
      </c>
      <c r="M277" s="7">
        <f t="shared" si="55"/>
        <v>10150713</v>
      </c>
      <c r="N277" s="64"/>
      <c r="O277" s="8"/>
      <c r="P277" s="8"/>
    </row>
    <row r="278" spans="1:16" ht="20.100000000000001" customHeight="1" x14ac:dyDescent="0.35">
      <c r="A278" s="7">
        <f t="shared" si="71"/>
        <v>10150713</v>
      </c>
      <c r="B278" s="7">
        <v>2</v>
      </c>
      <c r="C278" s="14" t="str">
        <f t="shared" si="58"/>
        <v>101507</v>
      </c>
      <c r="D278" s="61"/>
      <c r="E278" s="7" t="str">
        <f t="shared" si="72"/>
        <v>1</v>
      </c>
      <c r="F278" s="8">
        <f t="shared" si="70"/>
        <v>1100463</v>
      </c>
      <c r="G278" s="39" t="s">
        <v>561</v>
      </c>
      <c r="H278" s="8">
        <f t="shared" si="74"/>
        <v>1</v>
      </c>
      <c r="I278" s="39" t="s">
        <v>376</v>
      </c>
      <c r="J278" s="8">
        <f t="shared" si="54"/>
        <v>2910150713</v>
      </c>
      <c r="K278" s="32" t="s">
        <v>570</v>
      </c>
      <c r="L278" s="8">
        <f t="shared" si="73"/>
        <v>0</v>
      </c>
      <c r="M278" s="7">
        <f t="shared" si="55"/>
        <v>10150714</v>
      </c>
      <c r="N278" s="64"/>
      <c r="O278" s="8"/>
      <c r="P278" s="8"/>
    </row>
    <row r="279" spans="1:16" ht="20.100000000000001" customHeight="1" thickBot="1" x14ac:dyDescent="0.4">
      <c r="A279" s="7">
        <f t="shared" si="71"/>
        <v>10150714</v>
      </c>
      <c r="B279" s="7">
        <v>2</v>
      </c>
      <c r="C279" s="14" t="str">
        <f t="shared" si="58"/>
        <v>101507</v>
      </c>
      <c r="D279" s="66"/>
      <c r="E279" s="7" t="str">
        <f t="shared" si="72"/>
        <v>1</v>
      </c>
      <c r="F279" s="8">
        <f t="shared" si="70"/>
        <v>1100443</v>
      </c>
      <c r="G279" s="40" t="s">
        <v>373</v>
      </c>
      <c r="H279" s="8">
        <f t="shared" si="74"/>
        <v>2</v>
      </c>
      <c r="I279" s="39" t="s">
        <v>377</v>
      </c>
      <c r="J279" s="8">
        <f t="shared" si="54"/>
        <v>2910150714</v>
      </c>
      <c r="K279" s="33" t="s">
        <v>571</v>
      </c>
      <c r="L279" s="8">
        <f t="shared" si="73"/>
        <v>0</v>
      </c>
      <c r="M279" s="7">
        <f t="shared" si="55"/>
        <v>-1</v>
      </c>
      <c r="N279" s="65"/>
      <c r="O279" s="8"/>
      <c r="P279" s="8"/>
    </row>
    <row r="280" spans="1:16" ht="20.100000000000001" customHeight="1" x14ac:dyDescent="0.35">
      <c r="A280" s="7">
        <f t="shared" ref="A280:A289" si="75">IF(AND(E280=E279,C280=C279),A279+1,C280*100+E280*10+1)</f>
        <v>10160111</v>
      </c>
      <c r="B280" s="7">
        <v>2</v>
      </c>
      <c r="C280" s="14" t="str">
        <f t="shared" si="58"/>
        <v>101601</v>
      </c>
      <c r="D280" s="61" t="s">
        <v>572</v>
      </c>
      <c r="E280" s="7" t="str">
        <f t="shared" ref="E280:E289" si="76">IF(D280="",E279,MID(D280,6,1))</f>
        <v>1</v>
      </c>
      <c r="F280" s="8">
        <f t="shared" si="70"/>
        <v>1100192</v>
      </c>
      <c r="G280" s="39" t="s">
        <v>576</v>
      </c>
      <c r="H280" s="8">
        <f t="shared" si="74"/>
        <v>1</v>
      </c>
      <c r="I280" s="39" t="s">
        <v>376</v>
      </c>
      <c r="J280" s="8">
        <f t="shared" si="54"/>
        <v>2910160111</v>
      </c>
      <c r="K280" s="32" t="s">
        <v>579</v>
      </c>
      <c r="L280" s="8">
        <f t="shared" ref="L280:L289" si="77">IF(N280="",0,IF(N280="己方与敌方卡牌落定后",1,2))</f>
        <v>1</v>
      </c>
      <c r="M280" s="7">
        <f t="shared" si="55"/>
        <v>10160112</v>
      </c>
      <c r="N280" s="63" t="s">
        <v>384</v>
      </c>
      <c r="O280" s="8"/>
      <c r="P280" s="8"/>
    </row>
    <row r="281" spans="1:16" ht="20.100000000000001" customHeight="1" x14ac:dyDescent="0.35">
      <c r="A281" s="7">
        <f t="shared" si="75"/>
        <v>10160112</v>
      </c>
      <c r="B281" s="7">
        <v>2</v>
      </c>
      <c r="C281" s="14" t="str">
        <f t="shared" si="58"/>
        <v>101601</v>
      </c>
      <c r="D281" s="61"/>
      <c r="E281" s="7" t="str">
        <f t="shared" si="76"/>
        <v>1</v>
      </c>
      <c r="F281" s="8">
        <f t="shared" si="70"/>
        <v>1100443</v>
      </c>
      <c r="G281" s="39" t="s">
        <v>373</v>
      </c>
      <c r="H281" s="8">
        <f t="shared" si="74"/>
        <v>2</v>
      </c>
      <c r="I281" s="39" t="s">
        <v>377</v>
      </c>
      <c r="J281" s="8">
        <f t="shared" si="54"/>
        <v>2910160112</v>
      </c>
      <c r="K281" s="32" t="s">
        <v>580</v>
      </c>
      <c r="L281" s="8">
        <f t="shared" si="77"/>
        <v>0</v>
      </c>
      <c r="M281" s="7">
        <f t="shared" si="55"/>
        <v>10160113</v>
      </c>
      <c r="N281" s="64"/>
      <c r="O281" s="8"/>
      <c r="P281" s="8"/>
    </row>
    <row r="282" spans="1:16" ht="20.100000000000001" customHeight="1" x14ac:dyDescent="0.35">
      <c r="A282" s="7">
        <f t="shared" si="75"/>
        <v>10160113</v>
      </c>
      <c r="B282" s="7">
        <v>2</v>
      </c>
      <c r="C282" s="14" t="str">
        <f t="shared" si="58"/>
        <v>101601</v>
      </c>
      <c r="D282" s="60"/>
      <c r="E282" s="7" t="str">
        <f t="shared" si="76"/>
        <v>1</v>
      </c>
      <c r="F282" s="8">
        <f t="shared" si="70"/>
        <v>1100192</v>
      </c>
      <c r="G282" s="39" t="s">
        <v>576</v>
      </c>
      <c r="H282" s="8">
        <f t="shared" si="74"/>
        <v>1</v>
      </c>
      <c r="I282" s="39" t="s">
        <v>376</v>
      </c>
      <c r="J282" s="8">
        <f t="shared" si="54"/>
        <v>2910160113</v>
      </c>
      <c r="K282" s="32" t="s">
        <v>581</v>
      </c>
      <c r="L282" s="8">
        <f t="shared" si="77"/>
        <v>0</v>
      </c>
      <c r="M282" s="7">
        <f t="shared" si="55"/>
        <v>-1</v>
      </c>
      <c r="N282" s="64"/>
      <c r="O282" s="8"/>
      <c r="P282" s="8"/>
    </row>
    <row r="283" spans="1:16" ht="20.100000000000001" customHeight="1" x14ac:dyDescent="0.35">
      <c r="A283" s="7">
        <f t="shared" si="75"/>
        <v>10160311</v>
      </c>
      <c r="B283" s="7">
        <v>2</v>
      </c>
      <c r="C283" s="14" t="str">
        <f t="shared" si="58"/>
        <v>101603</v>
      </c>
      <c r="D283" s="61" t="s">
        <v>573</v>
      </c>
      <c r="E283" s="7" t="str">
        <f t="shared" si="76"/>
        <v>1</v>
      </c>
      <c r="F283" s="8">
        <f t="shared" si="70"/>
        <v>1100402</v>
      </c>
      <c r="G283" s="39" t="s">
        <v>577</v>
      </c>
      <c r="H283" s="8">
        <f t="shared" si="74"/>
        <v>2</v>
      </c>
      <c r="I283" s="39" t="s">
        <v>377</v>
      </c>
      <c r="J283" s="8">
        <f t="shared" si="54"/>
        <v>2910160311</v>
      </c>
      <c r="K283" s="32" t="s">
        <v>582</v>
      </c>
      <c r="L283" s="8">
        <f t="shared" si="77"/>
        <v>0</v>
      </c>
      <c r="M283" s="7">
        <f t="shared" si="55"/>
        <v>10160312</v>
      </c>
      <c r="N283" s="64"/>
      <c r="O283" s="8"/>
      <c r="P283" s="8"/>
    </row>
    <row r="284" spans="1:16" ht="20.100000000000001" customHeight="1" x14ac:dyDescent="0.35">
      <c r="A284" s="7">
        <f t="shared" si="75"/>
        <v>10160312</v>
      </c>
      <c r="B284" s="7">
        <v>2</v>
      </c>
      <c r="C284" s="14" t="str">
        <f t="shared" si="58"/>
        <v>101603</v>
      </c>
      <c r="D284" s="60"/>
      <c r="E284" s="7" t="str">
        <f t="shared" si="76"/>
        <v>1</v>
      </c>
      <c r="F284" s="8">
        <f t="shared" si="70"/>
        <v>1100443</v>
      </c>
      <c r="G284" s="39" t="s">
        <v>373</v>
      </c>
      <c r="H284" s="8">
        <f t="shared" si="74"/>
        <v>1</v>
      </c>
      <c r="I284" s="39" t="s">
        <v>376</v>
      </c>
      <c r="J284" s="8">
        <f t="shared" si="54"/>
        <v>2910160312</v>
      </c>
      <c r="K284" s="32" t="s">
        <v>583</v>
      </c>
      <c r="L284" s="8">
        <f t="shared" si="77"/>
        <v>0</v>
      </c>
      <c r="M284" s="7">
        <f t="shared" si="55"/>
        <v>10160313</v>
      </c>
      <c r="N284" s="64"/>
      <c r="O284" s="8"/>
      <c r="P284" s="8"/>
    </row>
    <row r="285" spans="1:16" ht="20.100000000000001" customHeight="1" x14ac:dyDescent="0.35">
      <c r="A285" s="7">
        <f t="shared" si="75"/>
        <v>10160313</v>
      </c>
      <c r="B285" s="7">
        <v>2</v>
      </c>
      <c r="C285" s="14" t="str">
        <f t="shared" si="58"/>
        <v>101603</v>
      </c>
      <c r="D285" s="67"/>
      <c r="E285" s="7" t="str">
        <f t="shared" si="76"/>
        <v>1</v>
      </c>
      <c r="F285" s="8">
        <f t="shared" si="70"/>
        <v>1100402</v>
      </c>
      <c r="G285" s="39" t="s">
        <v>577</v>
      </c>
      <c r="H285" s="8">
        <f t="shared" si="74"/>
        <v>2</v>
      </c>
      <c r="I285" s="39" t="s">
        <v>377</v>
      </c>
      <c r="J285" s="8">
        <f t="shared" si="54"/>
        <v>2910160313</v>
      </c>
      <c r="K285" s="32" t="s">
        <v>584</v>
      </c>
      <c r="L285" s="8">
        <f t="shared" si="77"/>
        <v>0</v>
      </c>
      <c r="M285" s="7">
        <f t="shared" si="55"/>
        <v>-1</v>
      </c>
      <c r="N285" s="64"/>
      <c r="O285" s="8"/>
      <c r="P285" s="8"/>
    </row>
    <row r="286" spans="1:16" ht="20.100000000000001" customHeight="1" x14ac:dyDescent="0.35">
      <c r="A286" s="7">
        <f t="shared" si="75"/>
        <v>10160511</v>
      </c>
      <c r="B286" s="7">
        <v>2</v>
      </c>
      <c r="C286" s="14" t="str">
        <f t="shared" si="58"/>
        <v>101605</v>
      </c>
      <c r="D286" s="60" t="s">
        <v>574</v>
      </c>
      <c r="E286" s="7" t="str">
        <f t="shared" si="76"/>
        <v>1</v>
      </c>
      <c r="F286" s="8">
        <f t="shared" si="70"/>
        <v>1100413</v>
      </c>
      <c r="G286" s="39" t="s">
        <v>589</v>
      </c>
      <c r="H286" s="8">
        <f t="shared" si="74"/>
        <v>1</v>
      </c>
      <c r="I286" s="39" t="s">
        <v>376</v>
      </c>
      <c r="J286" s="8">
        <f t="shared" si="54"/>
        <v>2910160511</v>
      </c>
      <c r="K286" s="32" t="s">
        <v>585</v>
      </c>
      <c r="L286" s="8">
        <f t="shared" si="77"/>
        <v>0</v>
      </c>
      <c r="M286" s="7">
        <f t="shared" si="55"/>
        <v>10160512</v>
      </c>
      <c r="N286" s="64"/>
      <c r="O286" s="8"/>
      <c r="P286" s="8"/>
    </row>
    <row r="287" spans="1:16" ht="20.100000000000001" customHeight="1" x14ac:dyDescent="0.35">
      <c r="A287" s="7">
        <f t="shared" si="75"/>
        <v>10160512</v>
      </c>
      <c r="B287" s="7">
        <v>2</v>
      </c>
      <c r="C287" s="14" t="str">
        <f t="shared" si="58"/>
        <v>101605</v>
      </c>
      <c r="D287" s="60"/>
      <c r="E287" s="7" t="str">
        <f t="shared" si="76"/>
        <v>1</v>
      </c>
      <c r="F287" s="8">
        <f t="shared" si="70"/>
        <v>1100443</v>
      </c>
      <c r="G287" s="39" t="s">
        <v>373</v>
      </c>
      <c r="H287" s="8">
        <f t="shared" si="74"/>
        <v>2</v>
      </c>
      <c r="I287" s="39" t="s">
        <v>377</v>
      </c>
      <c r="J287" s="8">
        <f t="shared" si="54"/>
        <v>2910160512</v>
      </c>
      <c r="K287" s="32" t="s">
        <v>586</v>
      </c>
      <c r="L287" s="8">
        <f t="shared" si="77"/>
        <v>0</v>
      </c>
      <c r="M287" s="7">
        <f t="shared" si="55"/>
        <v>-1</v>
      </c>
      <c r="N287" s="64"/>
      <c r="O287" s="8"/>
      <c r="P287" s="8"/>
    </row>
    <row r="288" spans="1:16" ht="20.100000000000001" customHeight="1" x14ac:dyDescent="0.35">
      <c r="A288" s="7">
        <f t="shared" si="75"/>
        <v>10160711</v>
      </c>
      <c r="B288" s="7">
        <v>2</v>
      </c>
      <c r="C288" s="14" t="str">
        <f t="shared" si="58"/>
        <v>101607</v>
      </c>
      <c r="D288" s="61" t="s">
        <v>575</v>
      </c>
      <c r="E288" s="7" t="str">
        <f t="shared" si="76"/>
        <v>1</v>
      </c>
      <c r="F288" s="8">
        <f t="shared" si="70"/>
        <v>1100443</v>
      </c>
      <c r="G288" s="39" t="s">
        <v>373</v>
      </c>
      <c r="H288" s="8">
        <f t="shared" si="74"/>
        <v>1</v>
      </c>
      <c r="I288" s="39" t="s">
        <v>376</v>
      </c>
      <c r="J288" s="8">
        <f t="shared" si="54"/>
        <v>2910160711</v>
      </c>
      <c r="K288" s="32" t="s">
        <v>587</v>
      </c>
      <c r="L288" s="8">
        <f t="shared" si="77"/>
        <v>0</v>
      </c>
      <c r="M288" s="7">
        <f t="shared" si="55"/>
        <v>10160712</v>
      </c>
      <c r="N288" s="64"/>
      <c r="O288" s="8"/>
      <c r="P288" s="8"/>
    </row>
    <row r="289" spans="1:16" ht="20.100000000000001" customHeight="1" thickBot="1" x14ac:dyDescent="0.4">
      <c r="A289" s="7">
        <f t="shared" si="75"/>
        <v>10160712</v>
      </c>
      <c r="B289" s="7">
        <v>2</v>
      </c>
      <c r="C289" s="14" t="str">
        <f t="shared" si="58"/>
        <v>101607</v>
      </c>
      <c r="D289" s="62"/>
      <c r="E289" s="7" t="str">
        <f t="shared" si="76"/>
        <v>1</v>
      </c>
      <c r="F289" s="8">
        <f t="shared" si="70"/>
        <v>1100583</v>
      </c>
      <c r="G289" s="40" t="s">
        <v>578</v>
      </c>
      <c r="H289" s="8">
        <f t="shared" si="74"/>
        <v>2</v>
      </c>
      <c r="I289" s="39" t="s">
        <v>377</v>
      </c>
      <c r="J289" s="8">
        <f t="shared" si="54"/>
        <v>2910160712</v>
      </c>
      <c r="K289" s="33" t="s">
        <v>588</v>
      </c>
      <c r="L289" s="8">
        <f t="shared" si="77"/>
        <v>0</v>
      </c>
      <c r="M289" s="7">
        <f t="shared" si="55"/>
        <v>-1</v>
      </c>
      <c r="N289" s="65"/>
      <c r="O289" s="8"/>
      <c r="P289" s="8"/>
    </row>
  </sheetData>
  <mergeCells count="126">
    <mergeCell ref="D168:D170"/>
    <mergeCell ref="N168:N170"/>
    <mergeCell ref="D153:D154"/>
    <mergeCell ref="N153:N154"/>
    <mergeCell ref="D155:D157"/>
    <mergeCell ref="N155:N157"/>
    <mergeCell ref="D158:D162"/>
    <mergeCell ref="N158:N162"/>
    <mergeCell ref="D163:D164"/>
    <mergeCell ref="N163:N164"/>
    <mergeCell ref="D165:D167"/>
    <mergeCell ref="N165:N167"/>
    <mergeCell ref="D127:D134"/>
    <mergeCell ref="N127:N134"/>
    <mergeCell ref="D135:D136"/>
    <mergeCell ref="N135:N136"/>
    <mergeCell ref="D137:D141"/>
    <mergeCell ref="N137:N141"/>
    <mergeCell ref="D142:D147"/>
    <mergeCell ref="N142:N147"/>
    <mergeCell ref="D150:D152"/>
    <mergeCell ref="N150:N152"/>
    <mergeCell ref="D148:D149"/>
    <mergeCell ref="N148:N149"/>
    <mergeCell ref="N109:N115"/>
    <mergeCell ref="D116:D118"/>
    <mergeCell ref="N116:N118"/>
    <mergeCell ref="D119:D121"/>
    <mergeCell ref="N119:N121"/>
    <mergeCell ref="D122:D123"/>
    <mergeCell ref="N122:N123"/>
    <mergeCell ref="D124:D126"/>
    <mergeCell ref="N124:N126"/>
    <mergeCell ref="N31:N33"/>
    <mergeCell ref="N52:N56"/>
    <mergeCell ref="N57:N59"/>
    <mergeCell ref="N63:N65"/>
    <mergeCell ref="N70:N71"/>
    <mergeCell ref="N60:N62"/>
    <mergeCell ref="N66:N69"/>
    <mergeCell ref="D60:D62"/>
    <mergeCell ref="N94:N98"/>
    <mergeCell ref="D31:D35"/>
    <mergeCell ref="D39:D43"/>
    <mergeCell ref="D44:D47"/>
    <mergeCell ref="D48:D49"/>
    <mergeCell ref="D50:D51"/>
    <mergeCell ref="D52:D56"/>
    <mergeCell ref="D57:D59"/>
    <mergeCell ref="N72:N74"/>
    <mergeCell ref="N75:N76"/>
    <mergeCell ref="N77:N81"/>
    <mergeCell ref="N82:N85"/>
    <mergeCell ref="N86:N90"/>
    <mergeCell ref="N91:N93"/>
    <mergeCell ref="D63:D65"/>
    <mergeCell ref="D66:D69"/>
    <mergeCell ref="D171:D172"/>
    <mergeCell ref="D173:D174"/>
    <mergeCell ref="D175:D176"/>
    <mergeCell ref="N171:N176"/>
    <mergeCell ref="D177:D183"/>
    <mergeCell ref="N39:N43"/>
    <mergeCell ref="N44:N47"/>
    <mergeCell ref="N48:N49"/>
    <mergeCell ref="N50:N51"/>
    <mergeCell ref="N99:N100"/>
    <mergeCell ref="D99:D100"/>
    <mergeCell ref="D70:D71"/>
    <mergeCell ref="D72:D74"/>
    <mergeCell ref="D75:D76"/>
    <mergeCell ref="D77:D81"/>
    <mergeCell ref="D82:D85"/>
    <mergeCell ref="D86:D90"/>
    <mergeCell ref="D91:D93"/>
    <mergeCell ref="D94:D98"/>
    <mergeCell ref="N101:N106"/>
    <mergeCell ref="D101:D106"/>
    <mergeCell ref="D107:D108"/>
    <mergeCell ref="N107:N108"/>
    <mergeCell ref="D109:D115"/>
    <mergeCell ref="D195:D198"/>
    <mergeCell ref="D199:D203"/>
    <mergeCell ref="D204:D207"/>
    <mergeCell ref="N190:N203"/>
    <mergeCell ref="N204:N207"/>
    <mergeCell ref="D184:D186"/>
    <mergeCell ref="D187:D189"/>
    <mergeCell ref="N177:N189"/>
    <mergeCell ref="D190:D191"/>
    <mergeCell ref="D192:D194"/>
    <mergeCell ref="D244:D246"/>
    <mergeCell ref="N241:N246"/>
    <mergeCell ref="D223:D226"/>
    <mergeCell ref="D227:D231"/>
    <mergeCell ref="N218:N231"/>
    <mergeCell ref="D232:D233"/>
    <mergeCell ref="D208:D210"/>
    <mergeCell ref="D211:D217"/>
    <mergeCell ref="N208:N217"/>
    <mergeCell ref="D218:D219"/>
    <mergeCell ref="D220:D222"/>
    <mergeCell ref="N36:N38"/>
    <mergeCell ref="D286:D287"/>
    <mergeCell ref="D288:D289"/>
    <mergeCell ref="N280:N289"/>
    <mergeCell ref="D274:D275"/>
    <mergeCell ref="D276:D279"/>
    <mergeCell ref="N270:N279"/>
    <mergeCell ref="D280:D282"/>
    <mergeCell ref="D283:D285"/>
    <mergeCell ref="D258:D259"/>
    <mergeCell ref="D260:D261"/>
    <mergeCell ref="D262:D269"/>
    <mergeCell ref="N258:N269"/>
    <mergeCell ref="D270:D273"/>
    <mergeCell ref="D247:D248"/>
    <mergeCell ref="N247:N248"/>
    <mergeCell ref="D249:D250"/>
    <mergeCell ref="D251:D252"/>
    <mergeCell ref="D253:D257"/>
    <mergeCell ref="N249:N257"/>
    <mergeCell ref="D234:D237"/>
    <mergeCell ref="D238:D240"/>
    <mergeCell ref="N232:N240"/>
    <mergeCell ref="D241:D24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stage_story_config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</dc:creator>
  <cp:lastModifiedBy>李华德</cp:lastModifiedBy>
  <dcterms:created xsi:type="dcterms:W3CDTF">2015-01-14T07:38:18Z</dcterms:created>
  <dcterms:modified xsi:type="dcterms:W3CDTF">2016-01-07T08:38:48Z</dcterms:modified>
</cp:coreProperties>
</file>