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2DD87EB6-38CC-4889-BA27-60B4BF1503FA}" xr6:coauthVersionLast="47" xr6:coauthVersionMax="47" xr10:uidLastSave="{00000000-0000-0000-0000-000000000000}"/>
  <bookViews>
    <workbookView xWindow="-96" yWindow="-96" windowWidth="23232" windowHeight="12552" activeTab="6" xr2:uid="{00000000-000D-0000-FFFF-FFFF00000000}"/>
  </bookViews>
  <sheets>
    <sheet name="weight" sheetId="1" r:id="rId1"/>
    <sheet name="Sheet3" sheetId="3" r:id="rId2"/>
    <sheet name="EQ" sheetId="2" r:id="rId3"/>
    <sheet name="IR" sheetId="4" r:id="rId4"/>
    <sheet name="CR" sheetId="5" r:id="rId5"/>
    <sheet name="RE" sheetId="6" r:id="rId6"/>
    <sheet name="Sheet1" sheetId="7" r:id="rId7"/>
  </sheets>
  <calcPr calcId="181029"/>
</workbook>
</file>

<file path=xl/calcChain.xml><?xml version="1.0" encoding="utf-8"?>
<calcChain xmlns="http://schemas.openxmlformats.org/spreadsheetml/2006/main">
  <c r="C26" i="7" l="1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B26" i="7"/>
  <c r="T5" i="7"/>
  <c r="K9" i="7"/>
  <c r="I10" i="7"/>
  <c r="K10" i="7"/>
  <c r="K11" i="7"/>
  <c r="T2" i="7"/>
  <c r="T4" i="7" s="1"/>
  <c r="M21" i="7"/>
  <c r="M22" i="7" s="1"/>
  <c r="M23" i="7" s="1"/>
  <c r="C21" i="7"/>
  <c r="C22" i="7" s="1"/>
  <c r="C23" i="7" s="1"/>
  <c r="B21" i="7"/>
  <c r="B22" i="7" s="1"/>
  <c r="B23" i="7" s="1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B4" i="7"/>
  <c r="M16" i="7"/>
  <c r="M17" i="7" s="1"/>
  <c r="M18" i="7" s="1"/>
  <c r="C16" i="7"/>
  <c r="C17" i="7" s="1"/>
  <c r="C18" i="7" s="1"/>
  <c r="B16" i="7"/>
  <c r="B17" i="7" s="1"/>
  <c r="B18" i="7" s="1"/>
  <c r="U3" i="2"/>
  <c r="V4" i="2"/>
  <c r="W4" i="2"/>
  <c r="V6" i="2"/>
  <c r="W6" i="2"/>
  <c r="X3" i="2"/>
  <c r="R66" i="2"/>
  <c r="W3" i="2"/>
  <c r="V3" i="2"/>
  <c r="V2" i="2"/>
  <c r="W2" i="2"/>
  <c r="N66" i="2"/>
  <c r="H66" i="2"/>
  <c r="E66" i="2"/>
  <c r="H2" i="2"/>
  <c r="AB9" i="3" l="1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8" i="3"/>
  <c r="F34" i="3"/>
  <c r="G34" i="3"/>
  <c r="H34" i="3"/>
  <c r="I33" i="3"/>
  <c r="I32" i="3"/>
  <c r="I31" i="3"/>
  <c r="I30" i="3"/>
  <c r="E11" i="7"/>
  <c r="J11" i="7" s="1"/>
  <c r="D11" i="7"/>
  <c r="E10" i="7"/>
  <c r="E9" i="7"/>
  <c r="J9" i="7" s="1"/>
  <c r="D9" i="7"/>
  <c r="F8" i="7"/>
  <c r="E8" i="7"/>
  <c r="D8" i="7"/>
  <c r="U26" i="3"/>
  <c r="I4" i="3" s="1"/>
  <c r="K4" i="3" s="1"/>
  <c r="D5" i="3"/>
  <c r="AE11" i="3"/>
  <c r="AD11" i="3"/>
  <c r="AE9" i="3"/>
  <c r="AF8" i="3"/>
  <c r="AE8" i="3"/>
  <c r="AD8" i="3"/>
  <c r="AD9" i="3"/>
  <c r="U188" i="1"/>
  <c r="V188" i="1"/>
  <c r="W188" i="1"/>
  <c r="T188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I17" i="6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I33" i="6" s="1"/>
  <c r="D34" i="6"/>
  <c r="D35" i="6"/>
  <c r="D36" i="6"/>
  <c r="D37" i="6"/>
  <c r="D38" i="6"/>
  <c r="D39" i="6"/>
  <c r="D40" i="6"/>
  <c r="D41" i="6"/>
  <c r="I41" i="6" s="1"/>
  <c r="D42" i="6"/>
  <c r="D43" i="6"/>
  <c r="D44" i="6"/>
  <c r="D45" i="6"/>
  <c r="D46" i="6"/>
  <c r="D47" i="6"/>
  <c r="D48" i="6"/>
  <c r="D49" i="6"/>
  <c r="I49" i="6" s="1"/>
  <c r="D50" i="6"/>
  <c r="D51" i="6"/>
  <c r="D52" i="6"/>
  <c r="D53" i="6"/>
  <c r="D54" i="6"/>
  <c r="D55" i="6"/>
  <c r="D56" i="6"/>
  <c r="D57" i="6"/>
  <c r="I57" i="6" s="1"/>
  <c r="D58" i="6"/>
  <c r="D59" i="6"/>
  <c r="D60" i="6"/>
  <c r="D61" i="6"/>
  <c r="D62" i="6"/>
  <c r="D63" i="6"/>
  <c r="D64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2" i="4"/>
  <c r="E3" i="4"/>
  <c r="E4" i="4"/>
  <c r="L4" i="4" s="1"/>
  <c r="E5" i="4"/>
  <c r="E6" i="4"/>
  <c r="E7" i="4"/>
  <c r="E8" i="4"/>
  <c r="E9" i="4"/>
  <c r="E10" i="4"/>
  <c r="E11" i="4"/>
  <c r="E12" i="4"/>
  <c r="L12" i="4" s="1"/>
  <c r="E13" i="4"/>
  <c r="E14" i="4"/>
  <c r="E15" i="4"/>
  <c r="E16" i="4"/>
  <c r="E17" i="4"/>
  <c r="E18" i="4"/>
  <c r="E19" i="4"/>
  <c r="E20" i="4"/>
  <c r="L20" i="4" s="1"/>
  <c r="E21" i="4"/>
  <c r="E22" i="4"/>
  <c r="E23" i="4"/>
  <c r="E24" i="4"/>
  <c r="E25" i="4"/>
  <c r="E26" i="4"/>
  <c r="E27" i="4"/>
  <c r="E28" i="4"/>
  <c r="L28" i="4" s="1"/>
  <c r="E29" i="4"/>
  <c r="L29" i="4" s="1"/>
  <c r="E30" i="4"/>
  <c r="E31" i="4"/>
  <c r="E32" i="4"/>
  <c r="E33" i="4"/>
  <c r="E34" i="4"/>
  <c r="E35" i="4"/>
  <c r="E36" i="4"/>
  <c r="L36" i="4" s="1"/>
  <c r="E37" i="4"/>
  <c r="L37" i="4" s="1"/>
  <c r="E38" i="4"/>
  <c r="E39" i="4"/>
  <c r="E40" i="4"/>
  <c r="E41" i="4"/>
  <c r="E42" i="4"/>
  <c r="E43" i="4"/>
  <c r="E44" i="4"/>
  <c r="L44" i="4" s="1"/>
  <c r="E45" i="4"/>
  <c r="E46" i="4"/>
  <c r="E47" i="4"/>
  <c r="E48" i="4"/>
  <c r="E49" i="4"/>
  <c r="L49" i="4" s="1"/>
  <c r="E50" i="4"/>
  <c r="E51" i="4"/>
  <c r="E52" i="4"/>
  <c r="L52" i="4" s="1"/>
  <c r="E53" i="4"/>
  <c r="E54" i="4"/>
  <c r="E55" i="4"/>
  <c r="E56" i="4"/>
  <c r="E57" i="4"/>
  <c r="E58" i="4"/>
  <c r="E59" i="4"/>
  <c r="E60" i="4"/>
  <c r="L60" i="4" s="1"/>
  <c r="E61" i="4"/>
  <c r="L61" i="4" s="1"/>
  <c r="E62" i="4"/>
  <c r="E63" i="4"/>
  <c r="E64" i="4"/>
  <c r="E2" i="4"/>
  <c r="W185" i="1"/>
  <c r="V185" i="1"/>
  <c r="U185" i="1"/>
  <c r="T185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  <c r="O188" i="1"/>
  <c r="N188" i="1"/>
  <c r="P184" i="1"/>
  <c r="O184" i="1"/>
  <c r="N184" i="1"/>
  <c r="S178" i="1" s="1"/>
  <c r="I11" i="7" l="1"/>
  <c r="G11" i="7"/>
  <c r="L11" i="7" s="1"/>
  <c r="G10" i="7"/>
  <c r="L10" i="7" s="1"/>
  <c r="J10" i="7"/>
  <c r="G8" i="7"/>
  <c r="L8" i="7" s="1"/>
  <c r="I8" i="7"/>
  <c r="G12" i="7"/>
  <c r="L12" i="7" s="1"/>
  <c r="D12" i="7"/>
  <c r="I12" i="7" s="1"/>
  <c r="J8" i="7"/>
  <c r="E12" i="7"/>
  <c r="J12" i="7" s="1"/>
  <c r="K8" i="7"/>
  <c r="F12" i="7"/>
  <c r="K12" i="7" s="1"/>
  <c r="I9" i="7"/>
  <c r="G9" i="7"/>
  <c r="L9" i="7" s="1"/>
  <c r="L42" i="4"/>
  <c r="L18" i="4"/>
  <c r="I63" i="6"/>
  <c r="I39" i="6"/>
  <c r="L17" i="4"/>
  <c r="L7" i="4"/>
  <c r="L59" i="4"/>
  <c r="L43" i="4"/>
  <c r="L35" i="4"/>
  <c r="L19" i="4"/>
  <c r="L11" i="4"/>
  <c r="I64" i="6"/>
  <c r="I56" i="6"/>
  <c r="I48" i="6"/>
  <c r="I40" i="6"/>
  <c r="I32" i="6"/>
  <c r="I24" i="6"/>
  <c r="I16" i="6"/>
  <c r="I8" i="6"/>
  <c r="R54" i="2"/>
  <c r="I15" i="6"/>
  <c r="R30" i="2"/>
  <c r="R14" i="2"/>
  <c r="R38" i="2"/>
  <c r="R62" i="2"/>
  <c r="R6" i="2"/>
  <c r="L64" i="4"/>
  <c r="L47" i="4"/>
  <c r="L48" i="4"/>
  <c r="L24" i="4"/>
  <c r="L16" i="4"/>
  <c r="L8" i="4"/>
  <c r="I62" i="6"/>
  <c r="I54" i="6"/>
  <c r="I46" i="6"/>
  <c r="I38" i="6"/>
  <c r="I30" i="6"/>
  <c r="I22" i="6"/>
  <c r="I14" i="6"/>
  <c r="I6" i="6"/>
  <c r="I61" i="6"/>
  <c r="I53" i="6"/>
  <c r="I45" i="6"/>
  <c r="I37" i="6"/>
  <c r="I29" i="6"/>
  <c r="I21" i="6"/>
  <c r="I13" i="6"/>
  <c r="I5" i="6"/>
  <c r="L56" i="4"/>
  <c r="L23" i="4"/>
  <c r="L54" i="4"/>
  <c r="L30" i="4"/>
  <c r="L6" i="4"/>
  <c r="I60" i="6"/>
  <c r="I52" i="6"/>
  <c r="I44" i="6"/>
  <c r="I36" i="6"/>
  <c r="I28" i="6"/>
  <c r="I20" i="6"/>
  <c r="I12" i="6"/>
  <c r="I4" i="6"/>
  <c r="L32" i="4"/>
  <c r="L31" i="4"/>
  <c r="U2" i="2"/>
  <c r="R49" i="2"/>
  <c r="L5" i="4"/>
  <c r="I50" i="6"/>
  <c r="I42" i="6"/>
  <c r="I26" i="6"/>
  <c r="I18" i="6"/>
  <c r="L40" i="4"/>
  <c r="L55" i="4"/>
  <c r="R48" i="2"/>
  <c r="R32" i="2"/>
  <c r="R8" i="2"/>
  <c r="R53" i="2"/>
  <c r="R45" i="2"/>
  <c r="R37" i="2"/>
  <c r="R29" i="2"/>
  <c r="R21" i="2"/>
  <c r="R13" i="2"/>
  <c r="R5" i="2"/>
  <c r="L2" i="4"/>
  <c r="L57" i="4"/>
  <c r="L41" i="4"/>
  <c r="L33" i="4"/>
  <c r="L25" i="4"/>
  <c r="L9" i="4"/>
  <c r="R61" i="2"/>
  <c r="R44" i="2"/>
  <c r="R36" i="2"/>
  <c r="R28" i="2"/>
  <c r="R20" i="2"/>
  <c r="R12" i="2"/>
  <c r="R4" i="2"/>
  <c r="R25" i="2"/>
  <c r="I25" i="6"/>
  <c r="I9" i="6"/>
  <c r="I27" i="6"/>
  <c r="R60" i="2"/>
  <c r="R51" i="2"/>
  <c r="R35" i="2"/>
  <c r="R27" i="2"/>
  <c r="R19" i="2"/>
  <c r="R11" i="2"/>
  <c r="R3" i="2"/>
  <c r="R56" i="2"/>
  <c r="R24" i="2"/>
  <c r="I3" i="6"/>
  <c r="R52" i="2"/>
  <c r="R59" i="2"/>
  <c r="R43" i="2"/>
  <c r="L53" i="4"/>
  <c r="L13" i="4"/>
  <c r="I51" i="6"/>
  <c r="L46" i="4"/>
  <c r="L14" i="4"/>
  <c r="I59" i="6"/>
  <c r="I43" i="6"/>
  <c r="I35" i="6"/>
  <c r="I19" i="6"/>
  <c r="I11" i="6"/>
  <c r="R50" i="2"/>
  <c r="R42" i="2"/>
  <c r="R26" i="2"/>
  <c r="R18" i="2"/>
  <c r="L45" i="4"/>
  <c r="L21" i="4"/>
  <c r="I58" i="6"/>
  <c r="I34" i="6"/>
  <c r="I10" i="6"/>
  <c r="I2" i="6"/>
  <c r="L22" i="4"/>
  <c r="R2" i="2"/>
  <c r="R57" i="2"/>
  <c r="R41" i="2"/>
  <c r="R33" i="2"/>
  <c r="R17" i="2"/>
  <c r="R9" i="2"/>
  <c r="R46" i="2"/>
  <c r="R22" i="2"/>
  <c r="L51" i="4"/>
  <c r="L27" i="4"/>
  <c r="L3" i="4"/>
  <c r="R64" i="2"/>
  <c r="R40" i="2"/>
  <c r="R16" i="2"/>
  <c r="I6" i="5"/>
  <c r="L62" i="4"/>
  <c r="R63" i="2"/>
  <c r="R55" i="2"/>
  <c r="R47" i="2"/>
  <c r="R39" i="2"/>
  <c r="R31" i="2"/>
  <c r="R23" i="2"/>
  <c r="R15" i="2"/>
  <c r="R7" i="2"/>
  <c r="L58" i="4"/>
  <c r="L50" i="4"/>
  <c r="L34" i="4"/>
  <c r="L26" i="4"/>
  <c r="I55" i="6"/>
  <c r="I47" i="6"/>
  <c r="I31" i="6"/>
  <c r="I23" i="6"/>
  <c r="I7" i="6"/>
  <c r="L38" i="4"/>
  <c r="R58" i="2"/>
  <c r="R34" i="2"/>
  <c r="R10" i="2"/>
  <c r="L63" i="4"/>
  <c r="L39" i="4"/>
  <c r="L15" i="4"/>
  <c r="J2" i="3"/>
  <c r="J6" i="3" s="1"/>
  <c r="H2" i="3"/>
  <c r="H5" i="3"/>
  <c r="I3" i="3"/>
  <c r="H3" i="3"/>
  <c r="D3" i="3"/>
  <c r="I5" i="3"/>
  <c r="I34" i="3"/>
  <c r="D4" i="3"/>
  <c r="D6" i="3"/>
  <c r="I2" i="3"/>
  <c r="O2" i="4"/>
  <c r="L2" i="6"/>
  <c r="M2" i="6"/>
  <c r="L10" i="4"/>
  <c r="P2" i="4"/>
  <c r="O5" i="4" l="1"/>
  <c r="L5" i="6"/>
  <c r="U4" i="2"/>
  <c r="U6" i="2"/>
  <c r="X2" i="2"/>
  <c r="K3" i="3"/>
  <c r="K5" i="3"/>
  <c r="H6" i="3"/>
  <c r="I6" i="3"/>
  <c r="K2" i="3"/>
  <c r="X4" i="2" l="1"/>
  <c r="X6" i="2"/>
  <c r="K6" i="3"/>
</calcChain>
</file>

<file path=xl/sharedStrings.xml><?xml version="1.0" encoding="utf-8"?>
<sst xmlns="http://schemas.openxmlformats.org/spreadsheetml/2006/main" count="698" uniqueCount="291">
  <si>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</si>
  <si>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</si>
  <si>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</si>
  <si>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</si>
  <si>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</si>
  <si>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</si>
  <si>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</si>
  <si>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</si>
  <si>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</si>
  <si>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</si>
  <si>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</si>
  <si>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</si>
  <si>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</si>
  <si>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</si>
  <si>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</si>
  <si>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</si>
  <si>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</si>
  <si>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</si>
  <si>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</si>
  <si>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</si>
  <si>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</si>
  <si>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</si>
  <si>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</si>
  <si>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</si>
  <si>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</si>
  <si>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</si>
  <si>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</si>
  <si>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</si>
  <si>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</si>
  <si>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</si>
  <si>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</si>
  <si>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</si>
  <si>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</si>
  <si>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</si>
  <si>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</si>
  <si>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</si>
  <si>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</si>
  <si>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</si>
  <si>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</si>
  <si>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</si>
  <si>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</si>
  <si>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</si>
  <si>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</si>
  <si>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</si>
  <si>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</si>
  <si>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</si>
  <si>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</si>
  <si>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</si>
  <si>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</si>
  <si>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</si>
  <si>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</si>
  <si>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</si>
  <si>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</si>
  <si>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</si>
  <si>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</si>
  <si>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</si>
  <si>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</si>
  <si>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</si>
  <si>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</si>
  <si>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</si>
  <si>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</si>
  <si>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</si>
  <si>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</si>
  <si>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</si>
  <si>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</si>
  <si>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</si>
  <si>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</si>
  <si>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</si>
  <si>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</si>
  <si>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</si>
  <si>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</si>
  <si>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</si>
  <si>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</si>
  <si>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</si>
  <si>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</si>
  <si>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</si>
  <si>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</si>
  <si>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</si>
  <si>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</si>
  <si>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</si>
  <si>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</si>
  <si>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</si>
  <si>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</si>
  <si>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</si>
  <si>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</si>
  <si>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</si>
  <si>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</si>
  <si>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</si>
  <si>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</si>
  <si>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</si>
  <si>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</si>
  <si>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</si>
  <si>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</si>
  <si>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</si>
  <si>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</si>
  <si>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</si>
  <si>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</si>
  <si>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</si>
  <si>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</si>
  <si>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</si>
  <si>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</si>
  <si>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</si>
  <si>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</si>
  <si>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</si>
  <si>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</si>
  <si>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</si>
  <si>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</si>
  <si>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</si>
  <si>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</si>
  <si>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</si>
  <si>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</si>
  <si>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</si>
  <si>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</si>
  <si>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</si>
  <si>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</si>
  <si>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</si>
  <si>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</si>
  <si>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</si>
  <si>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</si>
  <si>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</si>
  <si>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</si>
  <si>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</si>
  <si>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</si>
  <si>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</si>
  <si>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</si>
  <si>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</si>
  <si>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</si>
  <si>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</si>
  <si>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</si>
  <si>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</si>
  <si>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</si>
  <si>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</si>
  <si>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</si>
  <si>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</si>
  <si>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</si>
  <si>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</si>
  <si>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</si>
  <si>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</si>
  <si>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</si>
  <si>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</si>
  <si>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</si>
  <si>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</si>
  <si>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</si>
  <si>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</si>
  <si>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</si>
  <si>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</si>
  <si>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</si>
  <si>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</si>
  <si>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</si>
  <si>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</si>
  <si>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</si>
  <si>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</si>
  <si>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</si>
  <si>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</si>
  <si>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</si>
  <si>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</si>
  <si>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</si>
  <si>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</si>
  <si>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</si>
  <si>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</si>
  <si>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</si>
  <si>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</si>
  <si>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</si>
  <si>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</si>
  <si>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</si>
  <si>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</si>
  <si>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</si>
  <si>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</si>
  <si>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</si>
  <si>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</si>
  <si>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</si>
  <si>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</si>
  <si>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</si>
  <si>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</si>
  <si>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</si>
  <si>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</si>
  <si>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</si>
  <si>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</si>
  <si>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</si>
  <si>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</si>
  <si>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</si>
  <si>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</si>
  <si>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</si>
  <si>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</si>
  <si>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</si>
  <si>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</si>
  <si>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</si>
  <si>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</si>
  <si>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</si>
  <si>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</si>
  <si>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</si>
  <si>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</si>
  <si>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</si>
  <si>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</si>
  <si>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</si>
  <si>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port(in CAD)</t>
  </si>
  <si>
    <t>SPY_R</t>
  </si>
  <si>
    <t>QQQ_R</t>
  </si>
  <si>
    <t>XSP.TO_R</t>
  </si>
  <si>
    <t>US_EQ</t>
  </si>
  <si>
    <t>EWC_R</t>
  </si>
  <si>
    <t>XIU.TO_R</t>
  </si>
  <si>
    <t>CA_EQ</t>
  </si>
  <si>
    <t>EFA_R</t>
  </si>
  <si>
    <t>VGK_R</t>
  </si>
  <si>
    <t>IOO_R</t>
  </si>
  <si>
    <t>VWO_R</t>
  </si>
  <si>
    <t>XIN.TO_R</t>
  </si>
  <si>
    <t>IN_EQ</t>
  </si>
  <si>
    <t>VaR</t>
  </si>
  <si>
    <t>for different market EQ</t>
  </si>
  <si>
    <t>EQ</t>
  </si>
  <si>
    <t>EX_R</t>
  </si>
  <si>
    <t>total EQ</t>
  </si>
  <si>
    <t>US EQ(NMV)</t>
  </si>
  <si>
    <t>US IR (NMV)</t>
  </si>
  <si>
    <t>US RE (NMV)</t>
  </si>
  <si>
    <t>total CR</t>
  </si>
  <si>
    <t>total IR</t>
  </si>
  <si>
    <t>total RE</t>
  </si>
  <si>
    <t>NMV</t>
  </si>
  <si>
    <t>SHY_R</t>
  </si>
  <si>
    <t>IEF_R</t>
  </si>
  <si>
    <t>TIP_R</t>
  </si>
  <si>
    <t>US_IR</t>
  </si>
  <si>
    <t>XGB.TO_R</t>
  </si>
  <si>
    <t>XRB.TO_R</t>
  </si>
  <si>
    <t>CA_IR</t>
  </si>
  <si>
    <t>for different market IR</t>
  </si>
  <si>
    <t>XBB.TO_R</t>
  </si>
  <si>
    <t>CR</t>
  </si>
  <si>
    <t>CA_CR</t>
  </si>
  <si>
    <t>IYR_R</t>
  </si>
  <si>
    <t>XRE.TO_R</t>
  </si>
  <si>
    <t>RE</t>
  </si>
  <si>
    <t>US_RE</t>
  </si>
  <si>
    <t>CA_RE</t>
  </si>
  <si>
    <t>for different market RE</t>
  </si>
  <si>
    <t>EQ total return</t>
  </si>
  <si>
    <t>IR total return</t>
  </si>
  <si>
    <t>IR</t>
  </si>
  <si>
    <t>RE total return</t>
  </si>
  <si>
    <t>VaR    (Marginal)</t>
  </si>
  <si>
    <t>Portfolio</t>
  </si>
  <si>
    <t>VaR for portfolio</t>
  </si>
  <si>
    <t>$ CAD   (thousand)</t>
  </si>
  <si>
    <t>XSP.TO</t>
  </si>
  <si>
    <t>XIU.TO</t>
  </si>
  <si>
    <t>XIN.TO</t>
  </si>
  <si>
    <t>XBB.TO</t>
  </si>
  <si>
    <t>XGB.TO</t>
  </si>
  <si>
    <t>XRB.TO</t>
  </si>
  <si>
    <t>XRE.TO</t>
  </si>
  <si>
    <t>eq</t>
  </si>
  <si>
    <t>weight</t>
  </si>
  <si>
    <t>CR TOTAL return</t>
  </si>
  <si>
    <t>class VaR</t>
  </si>
  <si>
    <t>US</t>
  </si>
  <si>
    <t>CA</t>
  </si>
  <si>
    <t>IN</t>
  </si>
  <si>
    <t>USD</t>
  </si>
  <si>
    <t>CAD</t>
  </si>
  <si>
    <t>INT</t>
  </si>
  <si>
    <t>Total</t>
  </si>
  <si>
    <t>Porfolio</t>
  </si>
  <si>
    <t>us</t>
  </si>
  <si>
    <t>cad</t>
  </si>
  <si>
    <t>int</t>
  </si>
  <si>
    <t>MVaR</t>
  </si>
  <si>
    <t>USD-EQ</t>
  </si>
  <si>
    <t>CAD-EQ</t>
  </si>
  <si>
    <t>INT-EQ</t>
  </si>
  <si>
    <t>USD-IR</t>
  </si>
  <si>
    <t>CAD-IR</t>
  </si>
  <si>
    <t>USD-RE</t>
  </si>
  <si>
    <t>CAD-RE</t>
  </si>
  <si>
    <t>mVaR</t>
  </si>
  <si>
    <t>nmv</t>
  </si>
  <si>
    <t>historical VaR</t>
  </si>
  <si>
    <t>na</t>
  </si>
  <si>
    <t>parametric</t>
  </si>
  <si>
    <t>parametric VaR</t>
  </si>
  <si>
    <t>total</t>
  </si>
  <si>
    <t>VaR($)</t>
  </si>
  <si>
    <t>total($)</t>
  </si>
  <si>
    <t>weight:</t>
  </si>
  <si>
    <t xml:space="preserve">historical </t>
  </si>
  <si>
    <t>port value</t>
  </si>
  <si>
    <t>weight($)</t>
  </si>
  <si>
    <t>TOTAL</t>
  </si>
  <si>
    <t>MVaR 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</si>
</sst>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8" fillId="7" borderId="3" applyNumberFormat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7" fillId="6" borderId="2" xfId="6" applyAlignment="1">
      <alignment horizontal="center" vertical="top"/>
    </xf>
    <xf numFmtId="0" fontId="7" fillId="6" borderId="2" xfId="6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4" fillId="3" borderId="1" xfId="3" applyBorder="1" applyAlignment="1">
      <alignment horizontal="center" vertical="top"/>
    </xf>
    <xf numFmtId="0" fontId="4" fillId="3" borderId="0" xfId="3"/>
    <xf numFmtId="0" fontId="2" fillId="0" borderId="0" xfId="0" applyFont="1"/>
    <xf numFmtId="0" fontId="5" fillId="4" borderId="1" xfId="4" applyBorder="1" applyAlignment="1">
      <alignment horizontal="center" vertical="top"/>
    </xf>
    <xf numFmtId="0" fontId="5" fillId="4" borderId="0" xfId="4"/>
    <xf numFmtId="0" fontId="1" fillId="0" borderId="0" xfId="0" applyFont="1" applyAlignment="1">
      <alignment horizontal="center" vertical="top"/>
    </xf>
    <xf numFmtId="0" fontId="0" fillId="0" borderId="0" xfId="0" applyFont="1" applyFill="1" applyBorder="1"/>
    <xf numFmtId="2" fontId="0" fillId="0" borderId="0" xfId="0" applyNumberForma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3" fillId="2" borderId="0" xfId="2"/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8" fillId="7" borderId="3" xfId="7" applyNumberFormat="1"/>
    <xf numFmtId="2" fontId="6" fillId="5" borderId="2" xfId="5" applyNumberFormat="1"/>
    <xf numFmtId="0" fontId="6" fillId="5" borderId="2" xfId="5"/>
    <xf numFmtId="0" fontId="5" fillId="4" borderId="0" xfId="4" applyAlignment="1">
      <alignment horizontal="right"/>
    </xf>
    <xf numFmtId="2" fontId="8" fillId="7" borderId="3" xfId="7" applyNumberFormat="1" applyBorder="1" applyAlignment="1">
      <alignment horizontal="center" wrapText="1"/>
    </xf>
    <xf numFmtId="2" fontId="8" fillId="7" borderId="3" xfId="7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8" fillId="7" borderId="3" xfId="7" applyAlignment="1">
      <alignment horizontal="center"/>
    </xf>
    <xf numFmtId="0" fontId="6" fillId="5" borderId="2" xfId="5" applyAlignment="1">
      <alignment horizontal="center"/>
    </xf>
    <xf numFmtId="0" fontId="5" fillId="4" borderId="0" xfId="4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7" borderId="3" xfId="7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8" fillId="7" borderId="11" xfId="7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0" fontId="8" fillId="7" borderId="8" xfId="7" applyBorder="1" applyAlignment="1">
      <alignment horizontal="center"/>
    </xf>
    <xf numFmtId="9" fontId="8" fillId="7" borderId="3" xfId="7" applyNumberFormat="1" applyBorder="1" applyAlignment="1">
      <alignment horizontal="center"/>
    </xf>
    <xf numFmtId="9" fontId="8" fillId="7" borderId="8" xfId="7" applyNumberFormat="1" applyBorder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8" borderId="0" xfId="1" applyNumberFormat="1" applyFont="1" applyFill="1"/>
    <xf numFmtId="0" fontId="0" fillId="8" borderId="0" xfId="0" applyFill="1"/>
    <xf numFmtId="2" fontId="0" fillId="0" borderId="0" xfId="0" applyNumberFormat="1"/>
  </cellXfs>
  <cellStyles count="8">
    <cellStyle name="Bad" xfId="3" builtinId="27"/>
    <cellStyle name="Calculation" xfId="6" builtinId="22"/>
    <cellStyle name="Check Cell" xfId="7" builtinId="23"/>
    <cellStyle name="Good" xfId="2" builtinId="26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VaR</a:t>
            </a:r>
            <a:r>
              <a:rPr lang="en-US" altLang="zh-CN" baseline="0"/>
              <a:t> at 99% confidence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Sheet3!$U$27</c:f>
              <c:strCache>
                <c:ptCount val="1"/>
                <c:pt idx="0">
                  <c:v>mVaR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Sheet3!$U$28:$U$45</c:f>
              <c:numCache>
                <c:formatCode>General</c:formatCode>
                <c:ptCount val="18"/>
                <c:pt idx="0">
                  <c:v>155.42345399999999</c:v>
                </c:pt>
                <c:pt idx="1">
                  <c:v>156.07344399999999</c:v>
                </c:pt>
                <c:pt idx="2">
                  <c:v>222.86689799999999</c:v>
                </c:pt>
                <c:pt idx="3">
                  <c:v>80.796182999999999</c:v>
                </c:pt>
                <c:pt idx="4">
                  <c:v>224.328406</c:v>
                </c:pt>
                <c:pt idx="5">
                  <c:v>160.809324</c:v>
                </c:pt>
                <c:pt idx="6">
                  <c:v>201.17232300000001</c:v>
                </c:pt>
                <c:pt idx="7">
                  <c:v>-2.6072410000000001</c:v>
                </c:pt>
                <c:pt idx="8">
                  <c:v>101.669973</c:v>
                </c:pt>
                <c:pt idx="9">
                  <c:v>572.44108800000004</c:v>
                </c:pt>
                <c:pt idx="10">
                  <c:v>2283.1351020000002</c:v>
                </c:pt>
                <c:pt idx="11">
                  <c:v>314.49828200000002</c:v>
                </c:pt>
                <c:pt idx="12">
                  <c:v>354.73777899999999</c:v>
                </c:pt>
                <c:pt idx="13">
                  <c:v>472.71830999999997</c:v>
                </c:pt>
                <c:pt idx="14">
                  <c:v>262.15290900000002</c:v>
                </c:pt>
                <c:pt idx="15">
                  <c:v>459.373761</c:v>
                </c:pt>
                <c:pt idx="16">
                  <c:v>1298.2102420000001</c:v>
                </c:pt>
                <c:pt idx="17">
                  <c:v>1542.187891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E-4A66-83FD-58ECCFFDDA83}"/>
            </c:ext>
          </c:extLst>
        </c:ser>
        <c:ser>
          <c:idx val="2"/>
          <c:order val="2"/>
          <c:tx>
            <c:strRef>
              <c:f>Sheet3!$W$27</c:f>
              <c:strCache>
                <c:ptCount val="1"/>
                <c:pt idx="0">
                  <c:v>nmv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Sheet3!$W$28:$W$45</c:f>
              <c:numCache>
                <c:formatCode>General</c:formatCode>
                <c:ptCount val="18"/>
                <c:pt idx="0">
                  <c:v>2637.1485528576231</c:v>
                </c:pt>
                <c:pt idx="1">
                  <c:v>2474.6311536305934</c:v>
                </c:pt>
                <c:pt idx="2">
                  <c:v>2890.8049685350811</c:v>
                </c:pt>
                <c:pt idx="3">
                  <c:v>1071.1471669885664</c:v>
                </c:pt>
                <c:pt idx="4">
                  <c:v>3196.2809725962852</c:v>
                </c:pt>
                <c:pt idx="5">
                  <c:v>2205.2982752347621</c:v>
                </c:pt>
                <c:pt idx="6">
                  <c:v>3270.2695061045988</c:v>
                </c:pt>
                <c:pt idx="7">
                  <c:v>14966.95254265842</c:v>
                </c:pt>
                <c:pt idx="8">
                  <c:v>15167.593027618244</c:v>
                </c:pt>
                <c:pt idx="9">
                  <c:v>30369.913314926547</c:v>
                </c:pt>
                <c:pt idx="10">
                  <c:v>23246.387027175671</c:v>
                </c:pt>
                <c:pt idx="11">
                  <c:v>5214.6723844216804</c:v>
                </c:pt>
                <c:pt idx="12">
                  <c:v>6927.9228889692668</c:v>
                </c:pt>
                <c:pt idx="13">
                  <c:v>8514.1504306550214</c:v>
                </c:pt>
                <c:pt idx="14">
                  <c:v>19889.560140066929</c:v>
                </c:pt>
                <c:pt idx="15">
                  <c:v>43779.759960162664</c:v>
                </c:pt>
                <c:pt idx="16">
                  <c:v>41153.656034244923</c:v>
                </c:pt>
                <c:pt idx="17">
                  <c:v>22820.40419684635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E-4A66-83FD-58ECCFFDDA83}"/>
            </c:ext>
          </c:extLst>
        </c:ser>
        <c:ser>
          <c:idx val="4"/>
          <c:order val="4"/>
          <c:tx>
            <c:strRef>
              <c:f>Sheet3!$Y$27</c:f>
              <c:strCache>
                <c:ptCount val="1"/>
                <c:pt idx="0">
                  <c:v>historical VaR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Sheet3!$Y$28:$Y$45</c:f>
              <c:numCache>
                <c:formatCode>General</c:formatCode>
                <c:ptCount val="18"/>
                <c:pt idx="0">
                  <c:v>27910.268408811931</c:v>
                </c:pt>
                <c:pt idx="1">
                  <c:v>31187.599178185188</c:v>
                </c:pt>
                <c:pt idx="2">
                  <c:v>43555.526087728525</c:v>
                </c:pt>
                <c:pt idx="3">
                  <c:v>39659.199461151999</c:v>
                </c:pt>
                <c:pt idx="4">
                  <c:v>32258.227202387458</c:v>
                </c:pt>
                <c:pt idx="5">
                  <c:v>34251.603691686127</c:v>
                </c:pt>
                <c:pt idx="6">
                  <c:v>27340.482472459767</c:v>
                </c:pt>
                <c:pt idx="7">
                  <c:v>1360.3920251529535</c:v>
                </c:pt>
                <c:pt idx="8">
                  <c:v>9365.3723479681448</c:v>
                </c:pt>
                <c:pt idx="9">
                  <c:v>9996.3584396935148</c:v>
                </c:pt>
                <c:pt idx="10">
                  <c:v>51505.800965536655</c:v>
                </c:pt>
                <c:pt idx="11">
                  <c:v>28429.595441550267</c:v>
                </c:pt>
                <c:pt idx="12">
                  <c:v>33393.552533698537</c:v>
                </c:pt>
                <c:pt idx="13">
                  <c:v>29613.631100607377</c:v>
                </c:pt>
                <c:pt idx="14">
                  <c:v>6968.0748332063222</c:v>
                </c:pt>
                <c:pt idx="15">
                  <c:v>6901.379153677156</c:v>
                </c:pt>
                <c:pt idx="16">
                  <c:v>19702.203488778716</c:v>
                </c:pt>
                <c:pt idx="17">
                  <c:v>31104.416926188136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E-4A66-83FD-58ECCFFDDA83}"/>
            </c:ext>
          </c:extLst>
        </c:ser>
        <c:ser>
          <c:idx val="6"/>
          <c:order val="6"/>
          <c:tx>
            <c:strRef>
              <c:f>Sheet3!$AA$27</c:f>
              <c:strCache>
                <c:ptCount val="1"/>
                <c:pt idx="0">
                  <c:v>parametric 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Sheet3!$AA$28:$AA$45</c:f>
              <c:numCache>
                <c:formatCode>General</c:formatCode>
                <c:ptCount val="18"/>
                <c:pt idx="0">
                  <c:v>23334.649660999999</c:v>
                </c:pt>
                <c:pt idx="1">
                  <c:v>26733.696585999998</c:v>
                </c:pt>
                <c:pt idx="2">
                  <c:v>34753.809090000002</c:v>
                </c:pt>
                <c:pt idx="3">
                  <c:v>33638.623591000003</c:v>
                </c:pt>
                <c:pt idx="4">
                  <c:v>28995.025163999999</c:v>
                </c:pt>
                <c:pt idx="5">
                  <c:v>31589.923559999999</c:v>
                </c:pt>
                <c:pt idx="6">
                  <c:v>25411.581386000002</c:v>
                </c:pt>
                <c:pt idx="7">
                  <c:v>1941.076155</c:v>
                </c:pt>
                <c:pt idx="8">
                  <c:v>9327.8692960000008</c:v>
                </c:pt>
                <c:pt idx="9">
                  <c:v>8513.2022940000006</c:v>
                </c:pt>
                <c:pt idx="10">
                  <c:v>35641.599539000003</c:v>
                </c:pt>
                <c:pt idx="11">
                  <c:v>24185.665269000001</c:v>
                </c:pt>
                <c:pt idx="12">
                  <c:v>21033.143016000002</c:v>
                </c:pt>
                <c:pt idx="13">
                  <c:v>24373.876078000001</c:v>
                </c:pt>
                <c:pt idx="14">
                  <c:v>6366.9676300000001</c:v>
                </c:pt>
                <c:pt idx="15">
                  <c:v>6396.9265089999999</c:v>
                </c:pt>
                <c:pt idx="16">
                  <c:v>13768.667111000001</c:v>
                </c:pt>
                <c:pt idx="17">
                  <c:v>24729.414682999999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99440"/>
        <c:axId val="91740104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Sheet3!$V$27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Sheet3!$V$28:$V$45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E-4A66-83FD-58ECCFFDDA83}"/>
            </c:ext>
          </c:extLst>
        </c:ser>
        <c:ser>
          <c:idx val="3"/>
          <c:order val="3"/>
          <c:tx>
            <c:strRef>
              <c:f>Sheet3!$X$27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Sheet3!$X$28:$X$45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E-4A66-83FD-58ECCFFDDA83}"/>
            </c:ext>
          </c:extLst>
        </c:ser>
        <c:ser>
          <c:idx val="5"/>
          <c:order val="5"/>
          <c:tx>
            <c:strRef>
              <c:f>Sheet3!$Z$27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Sheet3!$Z$28:$Z$45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31224"/>
        <c:axId val="917411920"/>
      </c:barChart>
      <c:catAx>
        <c:axId val="9173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1040"/>
        <c:crosses val="autoZero"/>
        <c:auto val="1"/>
        <c:lblAlgn val="ctr"/>
        <c:lblOffset val="100"/>
        <c:noMultiLvlLbl val="0"/>
      </c:catAx>
      <c:valAx>
        <c:axId val="917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99440"/>
        <c:crosses val="autoZero"/>
        <c:crossBetween val="between"/>
      </c:valAx>
      <c:valAx>
        <c:axId val="917411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1224"/>
        <c:crosses val="max"/>
        <c:crossBetween val="between"/>
      </c:valAx>
      <c:catAx>
        <c:axId val="849231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41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7</xdr:row>
      <xdr:rowOff>114299</xdr:rowOff>
    </xdr:from>
    <xdr:to>
      <xdr:col>12</xdr:col>
      <xdr:colOff>457200</xdr:colOff>
      <xdr:row>25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2E9DB6-4EE5-445F-AFC6-A1D6FE60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workbookViewId="0">
      <pane ySplit="1" topLeftCell="A177" activePane="bottomLeft" state="frozen"/>
      <selection pane="bottomLeft" activeCell="B205" sqref="B205"/>
    </sheetView>
  </sheetViews>
  <sheetFormatPr defaultRowHeight="14.4"/>
  <cols>
    <col min="2" max="8" width="9.15625" style="9"/>
    <col min="9" max="11" width="9.15625" style="12"/>
    <col min="13" max="13" width="15.83984375" bestFit="1" customWidth="1"/>
    <col min="14" max="14" width="12.26171875" bestFit="1" customWidth="1"/>
    <col min="15" max="15" width="12" bestFit="1" customWidth="1"/>
    <col min="16" max="16" width="12.41796875" bestFit="1" customWidth="1"/>
  </cols>
  <sheetData>
    <row r="1" spans="1:16">
      <c r="A1" s="1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11" t="s">
        <v>7</v>
      </c>
      <c r="J1" s="11" t="s">
        <v>8</v>
      </c>
      <c r="K1" s="11" t="s">
        <v>9</v>
      </c>
      <c r="L1" s="1" t="s">
        <v>10</v>
      </c>
      <c r="M1" s="2" t="s">
        <v>195</v>
      </c>
      <c r="N1" s="2" t="s">
        <v>214</v>
      </c>
      <c r="O1" s="2" t="s">
        <v>215</v>
      </c>
      <c r="P1" s="2" t="s">
        <v>216</v>
      </c>
    </row>
    <row r="2" spans="1:16">
      <c r="A2" s="1" t="s">
        <v>12</v>
      </c>
    </row>
    <row r="3" spans="1:16">
      <c r="A3" s="1" t="s">
        <v>13</v>
      </c>
    </row>
    <row r="4" spans="1:16">
      <c r="A4" s="1" t="s">
        <v>14</v>
      </c>
    </row>
    <row r="5" spans="1:16">
      <c r="A5" s="1" t="s">
        <v>15</v>
      </c>
    </row>
    <row r="6" spans="1:16">
      <c r="A6" s="1" t="s">
        <v>16</v>
      </c>
    </row>
    <row r="7" spans="1:16">
      <c r="A7" s="1" t="s">
        <v>17</v>
      </c>
    </row>
    <row r="8" spans="1:16">
      <c r="A8" s="1" t="s">
        <v>18</v>
      </c>
    </row>
    <row r="9" spans="1:16">
      <c r="A9" s="1" t="s">
        <v>19</v>
      </c>
    </row>
    <row r="10" spans="1:16">
      <c r="A10" s="1" t="s">
        <v>20</v>
      </c>
    </row>
    <row r="11" spans="1:16">
      <c r="A11" s="1" t="s">
        <v>21</v>
      </c>
    </row>
    <row r="12" spans="1:16">
      <c r="A12" s="1" t="s">
        <v>22</v>
      </c>
    </row>
    <row r="13" spans="1:16">
      <c r="A13" s="1" t="s">
        <v>23</v>
      </c>
    </row>
    <row r="14" spans="1:16">
      <c r="A14" s="1" t="s">
        <v>24</v>
      </c>
    </row>
    <row r="15" spans="1:16">
      <c r="A15" s="1" t="s">
        <v>25</v>
      </c>
    </row>
    <row r="16" spans="1:16">
      <c r="A16" s="1" t="s">
        <v>26</v>
      </c>
    </row>
    <row r="17" spans="1:1">
      <c r="A17" s="1" t="s">
        <v>27</v>
      </c>
    </row>
    <row r="18" spans="1:1">
      <c r="A18" s="1" t="s">
        <v>28</v>
      </c>
    </row>
    <row r="19" spans="1:1">
      <c r="A19" s="1" t="s">
        <v>29</v>
      </c>
    </row>
    <row r="20" spans="1:1">
      <c r="A20" s="1" t="s">
        <v>30</v>
      </c>
    </row>
    <row r="21" spans="1:1">
      <c r="A21" s="1" t="s">
        <v>31</v>
      </c>
    </row>
    <row r="22" spans="1:1">
      <c r="A22" s="1" t="s">
        <v>32</v>
      </c>
    </row>
    <row r="23" spans="1:1">
      <c r="A23" s="1" t="s">
        <v>33</v>
      </c>
    </row>
    <row r="24" spans="1:1">
      <c r="A24" s="1" t="s">
        <v>34</v>
      </c>
    </row>
    <row r="25" spans="1:1">
      <c r="A25" s="1" t="s">
        <v>35</v>
      </c>
    </row>
    <row r="26" spans="1:1">
      <c r="A26" s="1" t="s">
        <v>36</v>
      </c>
    </row>
    <row r="27" spans="1:1">
      <c r="A27" s="1" t="s">
        <v>37</v>
      </c>
    </row>
    <row r="28" spans="1:1">
      <c r="A28" s="1" t="s">
        <v>38</v>
      </c>
    </row>
    <row r="29" spans="1:1">
      <c r="A29" s="1" t="s">
        <v>39</v>
      </c>
    </row>
    <row r="30" spans="1:1">
      <c r="A30" s="1" t="s">
        <v>40</v>
      </c>
    </row>
    <row r="31" spans="1:1">
      <c r="A31" s="1" t="s">
        <v>41</v>
      </c>
    </row>
    <row r="32" spans="1:1">
      <c r="A32" s="1" t="s">
        <v>42</v>
      </c>
    </row>
    <row r="33" spans="1:1">
      <c r="A33" s="1" t="s">
        <v>43</v>
      </c>
    </row>
    <row r="34" spans="1:1">
      <c r="A34" s="1" t="s">
        <v>44</v>
      </c>
    </row>
    <row r="35" spans="1:1">
      <c r="A35" s="1" t="s">
        <v>45</v>
      </c>
    </row>
    <row r="36" spans="1:1">
      <c r="A36" s="1" t="s">
        <v>46</v>
      </c>
    </row>
    <row r="37" spans="1:1">
      <c r="A37" s="1" t="s">
        <v>47</v>
      </c>
    </row>
    <row r="38" spans="1:1">
      <c r="A38" s="1" t="s">
        <v>48</v>
      </c>
    </row>
    <row r="39" spans="1:1">
      <c r="A39" s="1" t="s">
        <v>49</v>
      </c>
    </row>
    <row r="40" spans="1:1">
      <c r="A40" s="1" t="s">
        <v>50</v>
      </c>
    </row>
    <row r="41" spans="1:1">
      <c r="A41" s="1" t="s">
        <v>51</v>
      </c>
    </row>
    <row r="42" spans="1:1">
      <c r="A42" s="1" t="s">
        <v>52</v>
      </c>
    </row>
    <row r="43" spans="1:1">
      <c r="A43" s="1" t="s">
        <v>53</v>
      </c>
    </row>
    <row r="44" spans="1:1">
      <c r="A44" s="1" t="s">
        <v>54</v>
      </c>
    </row>
    <row r="45" spans="1:1">
      <c r="A45" s="1" t="s">
        <v>55</v>
      </c>
    </row>
    <row r="46" spans="1:1">
      <c r="A46" s="1" t="s">
        <v>56</v>
      </c>
    </row>
    <row r="47" spans="1:1">
      <c r="A47" s="1" t="s">
        <v>57</v>
      </c>
    </row>
    <row r="48" spans="1:1">
      <c r="A48" s="1" t="s">
        <v>58</v>
      </c>
    </row>
    <row r="49" spans="1:1">
      <c r="A49" s="1" t="s">
        <v>59</v>
      </c>
    </row>
    <row r="50" spans="1:1">
      <c r="A50" s="1" t="s">
        <v>60</v>
      </c>
    </row>
    <row r="51" spans="1:1">
      <c r="A51" s="1" t="s">
        <v>61</v>
      </c>
    </row>
    <row r="52" spans="1:1">
      <c r="A52" s="1" t="s">
        <v>62</v>
      </c>
    </row>
    <row r="53" spans="1:1">
      <c r="A53" s="1" t="s">
        <v>63</v>
      </c>
    </row>
    <row r="54" spans="1:1">
      <c r="A54" s="1" t="s">
        <v>64</v>
      </c>
    </row>
    <row r="55" spans="1:1">
      <c r="A55" s="1" t="s">
        <v>65</v>
      </c>
    </row>
    <row r="56" spans="1:1">
      <c r="A56" s="1" t="s">
        <v>66</v>
      </c>
    </row>
    <row r="57" spans="1:1">
      <c r="A57" s="1" t="s">
        <v>67</v>
      </c>
    </row>
    <row r="58" spans="1:1">
      <c r="A58" s="1" t="s">
        <v>68</v>
      </c>
    </row>
    <row r="59" spans="1:1">
      <c r="A59" s="1" t="s">
        <v>69</v>
      </c>
    </row>
    <row r="60" spans="1:1">
      <c r="A60" s="1" t="s">
        <v>70</v>
      </c>
    </row>
    <row r="61" spans="1:1">
      <c r="A61" s="1" t="s">
        <v>71</v>
      </c>
    </row>
    <row r="62" spans="1:1">
      <c r="A62" s="1" t="s">
        <v>72</v>
      </c>
    </row>
    <row r="63" spans="1:1">
      <c r="A63" s="1" t="s">
        <v>73</v>
      </c>
    </row>
    <row r="64" spans="1:1">
      <c r="A64" s="1" t="s">
        <v>74</v>
      </c>
    </row>
    <row r="65" spans="1:1">
      <c r="A65" s="1" t="s">
        <v>75</v>
      </c>
    </row>
    <row r="66" spans="1:1">
      <c r="A66" s="1" t="s">
        <v>76</v>
      </c>
    </row>
    <row r="67" spans="1:1">
      <c r="A67" s="1" t="s">
        <v>77</v>
      </c>
    </row>
    <row r="68" spans="1:1">
      <c r="A68" s="1" t="s">
        <v>78</v>
      </c>
    </row>
    <row r="69" spans="1:1">
      <c r="A69" s="1" t="s">
        <v>79</v>
      </c>
    </row>
    <row r="70" spans="1:1">
      <c r="A70" s="1" t="s">
        <v>80</v>
      </c>
    </row>
    <row r="71" spans="1:1">
      <c r="A71" s="1" t="s">
        <v>81</v>
      </c>
    </row>
    <row r="72" spans="1:1">
      <c r="A72" s="1" t="s">
        <v>82</v>
      </c>
    </row>
    <row r="73" spans="1:1">
      <c r="A73" s="1" t="s">
        <v>83</v>
      </c>
    </row>
    <row r="74" spans="1:1">
      <c r="A74" s="1" t="s">
        <v>84</v>
      </c>
    </row>
    <row r="75" spans="1:1">
      <c r="A75" s="1" t="s">
        <v>85</v>
      </c>
    </row>
    <row r="76" spans="1:1">
      <c r="A76" s="1" t="s">
        <v>86</v>
      </c>
    </row>
    <row r="77" spans="1:1">
      <c r="A77" s="1" t="s">
        <v>87</v>
      </c>
    </row>
    <row r="78" spans="1:1">
      <c r="A78" s="1" t="s">
        <v>88</v>
      </c>
    </row>
    <row r="79" spans="1:1">
      <c r="A79" s="1" t="s">
        <v>89</v>
      </c>
    </row>
    <row r="80" spans="1:1">
      <c r="A80" s="1" t="s">
        <v>90</v>
      </c>
    </row>
    <row r="81" spans="1:1">
      <c r="A81" s="1" t="s">
        <v>91</v>
      </c>
    </row>
    <row r="82" spans="1:1">
      <c r="A82" s="1" t="s">
        <v>92</v>
      </c>
    </row>
    <row r="83" spans="1:1">
      <c r="A83" s="1" t="s">
        <v>93</v>
      </c>
    </row>
    <row r="84" spans="1:1">
      <c r="A84" s="1" t="s">
        <v>94</v>
      </c>
    </row>
    <row r="85" spans="1:1">
      <c r="A85" s="1" t="s">
        <v>95</v>
      </c>
    </row>
    <row r="86" spans="1:1">
      <c r="A86" s="1" t="s">
        <v>96</v>
      </c>
    </row>
    <row r="87" spans="1:1">
      <c r="A87" s="1" t="s">
        <v>97</v>
      </c>
    </row>
    <row r="88" spans="1:1">
      <c r="A88" s="1" t="s">
        <v>98</v>
      </c>
    </row>
    <row r="89" spans="1:1">
      <c r="A89" s="1" t="s">
        <v>99</v>
      </c>
    </row>
    <row r="90" spans="1:1">
      <c r="A90" s="1" t="s">
        <v>100</v>
      </c>
    </row>
    <row r="91" spans="1:1">
      <c r="A91" s="1" t="s">
        <v>101</v>
      </c>
    </row>
    <row r="92" spans="1:1">
      <c r="A92" s="1" t="s">
        <v>102</v>
      </c>
    </row>
    <row r="93" spans="1:1">
      <c r="A93" s="1" t="s">
        <v>103</v>
      </c>
    </row>
    <row r="94" spans="1:1">
      <c r="A94" s="1" t="s">
        <v>104</v>
      </c>
    </row>
    <row r="95" spans="1:1">
      <c r="A95" s="1" t="s">
        <v>105</v>
      </c>
    </row>
    <row r="96" spans="1:1">
      <c r="A96" s="1" t="s">
        <v>106</v>
      </c>
    </row>
    <row r="97" spans="1:1">
      <c r="A97" s="1" t="s">
        <v>107</v>
      </c>
    </row>
    <row r="98" spans="1:1">
      <c r="A98" s="1" t="s">
        <v>108</v>
      </c>
    </row>
    <row r="99" spans="1:1">
      <c r="A99" s="1" t="s">
        <v>109</v>
      </c>
    </row>
    <row r="100" spans="1:1">
      <c r="A100" s="1" t="s">
        <v>110</v>
      </c>
    </row>
    <row r="101" spans="1:1">
      <c r="A101" s="1" t="s">
        <v>111</v>
      </c>
    </row>
    <row r="102" spans="1:1">
      <c r="A102" s="1" t="s">
        <v>112</v>
      </c>
    </row>
    <row r="103" spans="1:1">
      <c r="A103" s="1" t="s">
        <v>113</v>
      </c>
    </row>
    <row r="104" spans="1:1">
      <c r="A104" s="1" t="s">
        <v>114</v>
      </c>
    </row>
    <row r="105" spans="1:1">
      <c r="A105" s="1" t="s">
        <v>115</v>
      </c>
    </row>
    <row r="106" spans="1:1">
      <c r="A106" s="1" t="s">
        <v>116</v>
      </c>
    </row>
    <row r="107" spans="1:1">
      <c r="A107" s="1" t="s">
        <v>117</v>
      </c>
    </row>
    <row r="108" spans="1:1">
      <c r="A108" s="1" t="s">
        <v>118</v>
      </c>
    </row>
    <row r="109" spans="1:1">
      <c r="A109" s="1" t="s">
        <v>119</v>
      </c>
    </row>
    <row r="110" spans="1:1">
      <c r="A110" s="1" t="s">
        <v>120</v>
      </c>
    </row>
    <row r="111" spans="1:1">
      <c r="A111" s="1" t="s">
        <v>121</v>
      </c>
    </row>
    <row r="112" spans="1:1">
      <c r="A112" s="1" t="s">
        <v>122</v>
      </c>
    </row>
    <row r="113" spans="1:13">
      <c r="A113" s="1" t="s">
        <v>123</v>
      </c>
    </row>
    <row r="114" spans="1:13">
      <c r="A114" s="1" t="s">
        <v>124</v>
      </c>
    </row>
    <row r="115" spans="1:13">
      <c r="A115" s="1" t="s">
        <v>125</v>
      </c>
    </row>
    <row r="116" spans="1:13">
      <c r="A116" s="1" t="s">
        <v>126</v>
      </c>
    </row>
    <row r="117" spans="1:13">
      <c r="A117" s="1" t="s">
        <v>127</v>
      </c>
    </row>
    <row r="118" spans="1:13">
      <c r="A118" s="1" t="s">
        <v>128</v>
      </c>
    </row>
    <row r="119" spans="1:13">
      <c r="A119" s="1" t="s">
        <v>129</v>
      </c>
    </row>
    <row r="120" spans="1:13">
      <c r="A120" s="1" t="s">
        <v>130</v>
      </c>
    </row>
    <row r="121" spans="1:13">
      <c r="A121" s="1" t="s">
        <v>131</v>
      </c>
    </row>
    <row r="122" spans="1:13">
      <c r="A122" s="1" t="s">
        <v>132</v>
      </c>
      <c r="B122" s="9">
        <v>6.4043658130113812E-2</v>
      </c>
      <c r="C122" s="9">
        <v>5.3542889520675992E-2</v>
      </c>
      <c r="D122" s="9">
        <v>7.5876345729432842E-3</v>
      </c>
      <c r="E122" s="9">
        <v>2.6402202564286999E-2</v>
      </c>
      <c r="F122" s="9">
        <v>2.659452660611691E-2</v>
      </c>
      <c r="G122" s="9">
        <v>2.2507793048665351E-2</v>
      </c>
      <c r="H122" s="9">
        <v>4.9321295557197588E-2</v>
      </c>
      <c r="I122" s="12">
        <v>0.15217366630248219</v>
      </c>
      <c r="J122" s="12">
        <v>0.14782633369751791</v>
      </c>
      <c r="K122" s="12">
        <v>0.3</v>
      </c>
      <c r="L122">
        <v>0.15</v>
      </c>
      <c r="M122">
        <v>50000</v>
      </c>
    </row>
    <row r="123" spans="1:13">
      <c r="A123" s="1" t="s">
        <v>133</v>
      </c>
      <c r="B123" s="9">
        <v>6.489648901318934E-2</v>
      </c>
      <c r="C123" s="9">
        <v>5.5679675278549133E-2</v>
      </c>
      <c r="D123" s="9">
        <v>7.3154959771277537E-3</v>
      </c>
      <c r="E123" s="9">
        <v>2.5353442547623731E-2</v>
      </c>
      <c r="F123" s="9">
        <v>2.6475223519535841E-2</v>
      </c>
      <c r="G123" s="9">
        <v>2.2313569894924619E-2</v>
      </c>
      <c r="H123" s="9">
        <v>4.9631406323404979E-2</v>
      </c>
      <c r="I123" s="12">
        <v>0.15144405024107599</v>
      </c>
      <c r="J123" s="12">
        <v>0.1471517838171362</v>
      </c>
      <c r="K123" s="12">
        <v>0.29698472024414618</v>
      </c>
      <c r="L123">
        <v>0.15275414314328609</v>
      </c>
      <c r="M123">
        <v>52117.749569164487</v>
      </c>
    </row>
    <row r="124" spans="1:13">
      <c r="A124" s="1" t="s">
        <v>134</v>
      </c>
      <c r="B124" s="9">
        <v>6.3794339048366927E-2</v>
      </c>
      <c r="C124" s="9">
        <v>5.3436817109606648E-2</v>
      </c>
      <c r="D124" s="9">
        <v>7.508378637263691E-3</v>
      </c>
      <c r="E124" s="9">
        <v>2.4996289738504519E-2</v>
      </c>
      <c r="F124" s="9">
        <v>2.4927118383271558E-2</v>
      </c>
      <c r="G124" s="9">
        <v>2.0665751704175471E-2</v>
      </c>
      <c r="H124" s="9">
        <v>4.7975616333922708E-2</v>
      </c>
      <c r="I124" s="12">
        <v>0.15002269279457461</v>
      </c>
      <c r="J124" s="12">
        <v>0.1493720135365377</v>
      </c>
      <c r="K124" s="12">
        <v>0.2989248392906656</v>
      </c>
      <c r="L124">
        <v>0.15837614342311071</v>
      </c>
      <c r="M124">
        <v>52506.260371076969</v>
      </c>
    </row>
    <row r="125" spans="1:13">
      <c r="A125" s="1" t="s">
        <v>135</v>
      </c>
      <c r="B125" s="9">
        <v>6.5060520271806158E-2</v>
      </c>
      <c r="C125" s="9">
        <v>5.6197461613457879E-2</v>
      </c>
      <c r="D125" s="9">
        <v>7.7787084527001851E-3</v>
      </c>
      <c r="E125" s="9">
        <v>2.5396478400925081E-2</v>
      </c>
      <c r="F125" s="9">
        <v>2.5892427622004461E-2</v>
      </c>
      <c r="G125" s="9">
        <v>2.1347937082537929E-2</v>
      </c>
      <c r="H125" s="9">
        <v>4.952598669854457E-2</v>
      </c>
      <c r="I125" s="12">
        <v>0.14678622380844611</v>
      </c>
      <c r="J125" s="12">
        <v>0.14658895583378451</v>
      </c>
      <c r="K125" s="12">
        <v>0.29327814463737562</v>
      </c>
      <c r="L125">
        <v>0.16214715557841769</v>
      </c>
      <c r="M125">
        <v>54169.165904705187</v>
      </c>
    </row>
    <row r="126" spans="1:13">
      <c r="A126" s="1" t="s">
        <v>136</v>
      </c>
      <c r="B126" s="9">
        <v>6.5577905161569416E-2</v>
      </c>
      <c r="C126" s="9">
        <v>5.7170708720794369E-2</v>
      </c>
      <c r="D126" s="9">
        <v>7.8925015760101195E-3</v>
      </c>
      <c r="E126" s="9">
        <v>2.563873460222324E-2</v>
      </c>
      <c r="F126" s="9">
        <v>2.62063460217671E-2</v>
      </c>
      <c r="G126" s="9">
        <v>2.1638868174028669E-2</v>
      </c>
      <c r="H126" s="9">
        <v>5.0209030213808743E-2</v>
      </c>
      <c r="I126" s="12">
        <v>0.1474295083717449</v>
      </c>
      <c r="J126" s="12">
        <v>0.14608557469855241</v>
      </c>
      <c r="K126" s="12">
        <v>0.29437653035180061</v>
      </c>
      <c r="L126">
        <v>0.15777429210770061</v>
      </c>
      <c r="M126">
        <v>53907.893937257024</v>
      </c>
    </row>
    <row r="127" spans="1:13">
      <c r="A127" s="1" t="s">
        <v>137</v>
      </c>
      <c r="B127" s="9">
        <v>6.5189939703646754E-2</v>
      </c>
      <c r="C127" s="9">
        <v>5.8234639676645418E-2</v>
      </c>
      <c r="D127" s="9">
        <v>7.9483485856111039E-3</v>
      </c>
      <c r="E127" s="9">
        <v>2.5998875570475831E-2</v>
      </c>
      <c r="F127" s="9">
        <v>2.6531364101243959E-2</v>
      </c>
      <c r="G127" s="9">
        <v>2.1671627847905731E-2</v>
      </c>
      <c r="H127" s="9">
        <v>5.0248360695796891E-2</v>
      </c>
      <c r="I127" s="12">
        <v>0.1474812753177028</v>
      </c>
      <c r="J127" s="12">
        <v>0.1462944934899158</v>
      </c>
      <c r="K127" s="12">
        <v>0.29640551446108671</v>
      </c>
      <c r="L127">
        <v>0.15399556054996891</v>
      </c>
      <c r="M127">
        <v>54231.468923638698</v>
      </c>
    </row>
    <row r="128" spans="1:13">
      <c r="A128" s="1" t="s">
        <v>138</v>
      </c>
      <c r="B128" s="9">
        <v>5.0738630237317513E-2</v>
      </c>
      <c r="C128" s="9">
        <v>3.6206400036791889E-2</v>
      </c>
      <c r="D128" s="9">
        <v>6.8707523907442572E-4</v>
      </c>
      <c r="E128" s="9">
        <v>3.8518798080644498E-2</v>
      </c>
      <c r="F128" s="9">
        <v>2.0263630789439671E-2</v>
      </c>
      <c r="G128" s="9">
        <v>1.0694758587245249E-2</v>
      </c>
      <c r="H128" s="9">
        <v>3.3706555672170499E-2</v>
      </c>
      <c r="I128" s="12">
        <v>0.1581207854022289</v>
      </c>
      <c r="J128" s="12">
        <v>0.14187921459777109</v>
      </c>
      <c r="K128" s="12">
        <v>0.29999999999999988</v>
      </c>
      <c r="L128">
        <v>0.20918415135731641</v>
      </c>
      <c r="M128">
        <v>59497.349195912255</v>
      </c>
    </row>
    <row r="129" spans="1:13">
      <c r="A129" s="1" t="s">
        <v>139</v>
      </c>
      <c r="B129" s="9">
        <v>5.3415940153780699E-2</v>
      </c>
      <c r="C129" s="9">
        <v>3.6922873707013873E-2</v>
      </c>
      <c r="D129" s="9">
        <v>6.6935532444546968E-4</v>
      </c>
      <c r="E129" s="9">
        <v>4.0128810209597313E-2</v>
      </c>
      <c r="F129" s="9">
        <v>2.0208409600805409E-2</v>
      </c>
      <c r="G129" s="9">
        <v>1.060496306247137E-2</v>
      </c>
      <c r="H129" s="9">
        <v>3.4561394330230033E-2</v>
      </c>
      <c r="I129" s="12">
        <v>0.1597915062914029</v>
      </c>
      <c r="J129" s="12">
        <v>0.13796096576644809</v>
      </c>
      <c r="K129" s="12">
        <v>0.29829878679451161</v>
      </c>
      <c r="L129">
        <v>0.20743699475929331</v>
      </c>
      <c r="M129">
        <v>58724.816123615412</v>
      </c>
    </row>
    <row r="130" spans="1:13">
      <c r="A130" s="1" t="s">
        <v>140</v>
      </c>
      <c r="B130" s="9">
        <v>5.3771396766549698E-2</v>
      </c>
      <c r="C130" s="9">
        <v>3.6950439583196243E-2</v>
      </c>
      <c r="D130" s="9">
        <v>6.5624437335237132E-4</v>
      </c>
      <c r="E130" s="9">
        <v>4.0040959130930462E-2</v>
      </c>
      <c r="F130" s="9">
        <v>2.0388194596073911E-2</v>
      </c>
      <c r="G130" s="9">
        <v>1.099048636163621E-2</v>
      </c>
      <c r="H130" s="9">
        <v>3.5153364469118778E-2</v>
      </c>
      <c r="I130" s="12">
        <v>0.15858947121759881</v>
      </c>
      <c r="J130" s="12">
        <v>0.1365406766429699</v>
      </c>
      <c r="K130" s="12">
        <v>0.29529551084102562</v>
      </c>
      <c r="L130">
        <v>0.21162325601754831</v>
      </c>
      <c r="M130">
        <v>59213.778654897505</v>
      </c>
    </row>
    <row r="131" spans="1:13">
      <c r="A131" s="1" t="s">
        <v>141</v>
      </c>
      <c r="B131" s="9">
        <v>5.4237657016712647E-2</v>
      </c>
      <c r="C131" s="9">
        <v>3.8385297211837373E-2</v>
      </c>
      <c r="D131" s="9">
        <v>6.8700669869603938E-4</v>
      </c>
      <c r="E131" s="9">
        <v>4.1409050523289408E-2</v>
      </c>
      <c r="F131" s="9">
        <v>2.0960599976662001E-2</v>
      </c>
      <c r="G131" s="9">
        <v>1.120112010206911E-2</v>
      </c>
      <c r="H131" s="9">
        <v>3.5494484930935162E-2</v>
      </c>
      <c r="I131" s="12">
        <v>0.15660390946262309</v>
      </c>
      <c r="J131" s="12">
        <v>0.13521123318126019</v>
      </c>
      <c r="K131" s="12">
        <v>0.29413389603289108</v>
      </c>
      <c r="L131">
        <v>0.2116757448630239</v>
      </c>
      <c r="M131">
        <v>58592.605991035933</v>
      </c>
    </row>
    <row r="132" spans="1:13">
      <c r="A132" s="1" t="s">
        <v>142</v>
      </c>
      <c r="B132" s="9">
        <v>5.5494424236704983E-2</v>
      </c>
      <c r="C132" s="9">
        <v>3.9443238142239601E-2</v>
      </c>
      <c r="D132" s="9">
        <v>6.9154331483105671E-4</v>
      </c>
      <c r="E132" s="9">
        <v>4.0031826976468628E-2</v>
      </c>
      <c r="F132" s="9">
        <v>2.0881188636696649E-2</v>
      </c>
      <c r="G132" s="9">
        <v>1.1092170789293801E-2</v>
      </c>
      <c r="H132" s="9">
        <v>3.6080881148699867E-2</v>
      </c>
      <c r="I132" s="12">
        <v>0.15413842366012731</v>
      </c>
      <c r="J132" s="12">
        <v>0.13387430656724281</v>
      </c>
      <c r="K132" s="12">
        <v>0.29076362476397888</v>
      </c>
      <c r="L132">
        <v>0.2175083717637164</v>
      </c>
      <c r="M132">
        <v>59900.071481580264</v>
      </c>
    </row>
    <row r="133" spans="1:13">
      <c r="A133" s="1" t="s">
        <v>143</v>
      </c>
      <c r="B133" s="9">
        <v>5.545455272963986E-2</v>
      </c>
      <c r="C133" s="9">
        <v>4.0254593763288708E-2</v>
      </c>
      <c r="D133" s="9">
        <v>7.1164063199510342E-4</v>
      </c>
      <c r="E133" s="9">
        <v>4.0412598388948492E-2</v>
      </c>
      <c r="F133" s="9">
        <v>2.16072222700887E-2</v>
      </c>
      <c r="G133" s="9">
        <v>1.1548487547240451E-2</v>
      </c>
      <c r="H133" s="9">
        <v>3.6819759433774961E-2</v>
      </c>
      <c r="I133" s="12">
        <v>0.15459791486953989</v>
      </c>
      <c r="J133" s="12">
        <v>0.13431946863701791</v>
      </c>
      <c r="K133" s="12">
        <v>0.29145450735255851</v>
      </c>
      <c r="L133">
        <v>0.21281925437590751</v>
      </c>
      <c r="M133">
        <v>60417.848023881837</v>
      </c>
    </row>
    <row r="134" spans="1:13">
      <c r="A134" s="1" t="s">
        <v>144</v>
      </c>
      <c r="B134" s="9">
        <v>4.3224073773516079E-2</v>
      </c>
      <c r="C134" s="9">
        <v>4.2990297822897039E-2</v>
      </c>
      <c r="D134" s="9">
        <v>4.2594614345788137E-2</v>
      </c>
      <c r="E134" s="9">
        <v>4.2970338452349571E-2</v>
      </c>
      <c r="F134" s="9">
        <v>4.2718232181713112E-2</v>
      </c>
      <c r="G134" s="9">
        <v>4.2584300232036652E-2</v>
      </c>
      <c r="H134" s="9">
        <v>4.2918143191699079E-2</v>
      </c>
      <c r="I134" s="12">
        <v>0.15000815389648781</v>
      </c>
      <c r="J134" s="12">
        <v>0.14999184610351221</v>
      </c>
      <c r="K134" s="12">
        <v>0.2005108718141857</v>
      </c>
      <c r="L134">
        <v>0.19948912818581449</v>
      </c>
      <c r="M134">
        <v>67289.801244573915</v>
      </c>
    </row>
    <row r="135" spans="1:13">
      <c r="A135" s="1" t="s">
        <v>145</v>
      </c>
      <c r="B135" s="9">
        <v>4.3474844978671427E-2</v>
      </c>
      <c r="C135" s="9">
        <v>4.429972772670919E-2</v>
      </c>
      <c r="D135" s="9">
        <v>4.2664435774704558E-2</v>
      </c>
      <c r="E135" s="9">
        <v>4.2455888348637949E-2</v>
      </c>
      <c r="F135" s="9">
        <v>4.3868948566477717E-2</v>
      </c>
      <c r="G135" s="9">
        <v>4.4308436861008771E-2</v>
      </c>
      <c r="H135" s="9">
        <v>4.3859565147002087E-2</v>
      </c>
      <c r="I135" s="12">
        <v>0.14888093770189101</v>
      </c>
      <c r="J135" s="12">
        <v>0.14999321469726509</v>
      </c>
      <c r="K135" s="12">
        <v>0.19856544396915549</v>
      </c>
      <c r="L135">
        <v>0.19762855622847661</v>
      </c>
      <c r="M135">
        <v>66973.150849643105</v>
      </c>
    </row>
    <row r="136" spans="1:13">
      <c r="A136" s="1" t="s">
        <v>146</v>
      </c>
      <c r="B136" s="9">
        <v>4.3639927741929818E-2</v>
      </c>
      <c r="C136" s="9">
        <v>4.3254691857047563E-2</v>
      </c>
      <c r="D136" s="9">
        <v>4.2857146761757531E-2</v>
      </c>
      <c r="E136" s="9">
        <v>4.3529652202793673E-2</v>
      </c>
      <c r="F136" s="9">
        <v>4.3397548320478707E-2</v>
      </c>
      <c r="G136" s="9">
        <v>4.3565088851344913E-2</v>
      </c>
      <c r="H136" s="9">
        <v>4.3322781692159543E-2</v>
      </c>
      <c r="I136" s="12">
        <v>0.14910371958821861</v>
      </c>
      <c r="J136" s="12">
        <v>0.14956855362819799</v>
      </c>
      <c r="K136" s="12">
        <v>0.19734063886841469</v>
      </c>
      <c r="L136">
        <v>0.2004202504876571</v>
      </c>
      <c r="M136">
        <v>64450.082849256498</v>
      </c>
    </row>
    <row r="137" spans="1:13">
      <c r="A137" s="1" t="s">
        <v>147</v>
      </c>
      <c r="B137" s="9">
        <v>4.3928615557948962E-2</v>
      </c>
      <c r="C137" s="9">
        <v>4.4301521983970027E-2</v>
      </c>
      <c r="D137" s="9">
        <v>4.4591010105836798E-2</v>
      </c>
      <c r="E137" s="9">
        <v>4.4909525624392627E-2</v>
      </c>
      <c r="F137" s="9">
        <v>4.4435268399728237E-2</v>
      </c>
      <c r="G137" s="9">
        <v>4.459440203445144E-2</v>
      </c>
      <c r="H137" s="9">
        <v>4.4034259355510218E-2</v>
      </c>
      <c r="I137" s="12">
        <v>0.1466203065636639</v>
      </c>
      <c r="J137" s="12">
        <v>0.14736542582547671</v>
      </c>
      <c r="K137" s="12">
        <v>0.194531085522505</v>
      </c>
      <c r="L137">
        <v>0.2006885790265161</v>
      </c>
      <c r="M137">
        <v>62976.672534646175</v>
      </c>
    </row>
    <row r="138" spans="1:13">
      <c r="A138" s="1" t="s">
        <v>148</v>
      </c>
      <c r="B138" s="9">
        <v>4.3684085400315688E-2</v>
      </c>
      <c r="C138" s="9">
        <v>4.4837617093361377E-2</v>
      </c>
      <c r="D138" s="9">
        <v>4.5539910373775291E-2</v>
      </c>
      <c r="E138" s="9">
        <v>4.4481735625708237E-2</v>
      </c>
      <c r="F138" s="9">
        <v>4.4039618401258251E-2</v>
      </c>
      <c r="G138" s="9">
        <v>4.4248352956071227E-2</v>
      </c>
      <c r="H138" s="9">
        <v>4.3920853349692007E-2</v>
      </c>
      <c r="I138" s="12">
        <v>0.14566738387668859</v>
      </c>
      <c r="J138" s="12">
        <v>0.14824075103819509</v>
      </c>
      <c r="K138" s="12">
        <v>0.19501662328399891</v>
      </c>
      <c r="L138">
        <v>0.20032306860093529</v>
      </c>
      <c r="M138">
        <v>64360.015090935936</v>
      </c>
    </row>
    <row r="139" spans="1:13">
      <c r="A139" s="1" t="s">
        <v>149</v>
      </c>
      <c r="B139" s="9">
        <v>4.4454836172468697E-2</v>
      </c>
      <c r="C139" s="9">
        <v>4.4718860467293842E-2</v>
      </c>
      <c r="D139" s="9">
        <v>4.490119291124392E-2</v>
      </c>
      <c r="E139" s="9">
        <v>4.6304711704154143E-2</v>
      </c>
      <c r="F139" s="9">
        <v>4.5192162315114533E-2</v>
      </c>
      <c r="G139" s="9">
        <v>4.5601768709797388E-2</v>
      </c>
      <c r="H139" s="9">
        <v>4.4936990815884197E-2</v>
      </c>
      <c r="I139" s="12">
        <v>0.14575642865727481</v>
      </c>
      <c r="J139" s="12">
        <v>0.14647514414121041</v>
      </c>
      <c r="K139" s="12">
        <v>0.19409976160580811</v>
      </c>
      <c r="L139">
        <v>0.19755814249975009</v>
      </c>
      <c r="M139">
        <v>63070.481081503145</v>
      </c>
    </row>
    <row r="140" spans="1:13">
      <c r="A140" s="1" t="s">
        <v>150</v>
      </c>
      <c r="B140" s="9">
        <v>4.3162762384495859E-2</v>
      </c>
      <c r="C140" s="9">
        <v>4.2930659322051493E-2</v>
      </c>
      <c r="D140" s="9">
        <v>4.2590385238041262E-2</v>
      </c>
      <c r="E140" s="9">
        <v>4.3007075037790603E-2</v>
      </c>
      <c r="F140" s="9">
        <v>4.2753810783947917E-2</v>
      </c>
      <c r="G140" s="9">
        <v>4.2654728728562713E-2</v>
      </c>
      <c r="H140" s="9">
        <v>4.2900578505110122E-2</v>
      </c>
      <c r="I140" s="12">
        <v>0.15004155155329499</v>
      </c>
      <c r="J140" s="12">
        <v>0.149958448446705</v>
      </c>
      <c r="K140" s="12">
        <v>0.2004181617841824</v>
      </c>
      <c r="L140">
        <v>0.19958183821581771</v>
      </c>
      <c r="M140">
        <v>70800.296410733557</v>
      </c>
    </row>
    <row r="141" spans="1:13">
      <c r="A141" s="1" t="s">
        <v>151</v>
      </c>
      <c r="B141" s="9">
        <v>4.4152734172428001E-2</v>
      </c>
      <c r="C141" s="9">
        <v>4.3453026403760503E-2</v>
      </c>
      <c r="D141" s="9">
        <v>4.2132973021082189E-2</v>
      </c>
      <c r="E141" s="9">
        <v>4.2911071545675451E-2</v>
      </c>
      <c r="F141" s="9">
        <v>4.2729824038663787E-2</v>
      </c>
      <c r="G141" s="9">
        <v>4.2317246959018472E-2</v>
      </c>
      <c r="H141" s="9">
        <v>4.3284336845977558E-2</v>
      </c>
      <c r="I141" s="12">
        <v>0.14859978528182011</v>
      </c>
      <c r="J141" s="12">
        <v>0.1484247641335176</v>
      </c>
      <c r="K141" s="12">
        <v>0.19880856194504631</v>
      </c>
      <c r="L141">
        <v>0.20318567565300999</v>
      </c>
      <c r="M141">
        <v>71538.120584300123</v>
      </c>
    </row>
    <row r="142" spans="1:13">
      <c r="A142" s="1" t="s">
        <v>152</v>
      </c>
      <c r="B142" s="9">
        <v>4.4373004249937037E-2</v>
      </c>
      <c r="C142" s="9">
        <v>4.3537575856603977E-2</v>
      </c>
      <c r="D142" s="9">
        <v>4.3401490989573369E-2</v>
      </c>
      <c r="E142" s="9">
        <v>4.386206378059429E-2</v>
      </c>
      <c r="F142" s="9">
        <v>4.2766944137738863E-2</v>
      </c>
      <c r="G142" s="9">
        <v>4.2651770612818933E-2</v>
      </c>
      <c r="H142" s="9">
        <v>4.3217379220912823E-2</v>
      </c>
      <c r="I142" s="12">
        <v>0.14810755233374209</v>
      </c>
      <c r="J142" s="12">
        <v>0.1481778742672106</v>
      </c>
      <c r="K142" s="12">
        <v>0.19949551591332601</v>
      </c>
      <c r="L142">
        <v>0.200408828637542</v>
      </c>
      <c r="M142">
        <v>70052.591101448066</v>
      </c>
    </row>
    <row r="143" spans="1:13">
      <c r="A143" s="1" t="s">
        <v>153</v>
      </c>
      <c r="B143" s="9">
        <v>4.6555966042347172E-2</v>
      </c>
      <c r="C143" s="9">
        <v>4.6887781461587202E-2</v>
      </c>
      <c r="D143" s="9">
        <v>4.6780482237709677E-2</v>
      </c>
      <c r="E143" s="9">
        <v>4.42534579415855E-2</v>
      </c>
      <c r="F143" s="9">
        <v>4.4853386119062887E-2</v>
      </c>
      <c r="G143" s="9">
        <v>4.4757962345402608E-2</v>
      </c>
      <c r="H143" s="9">
        <v>4.5275770009915207E-2</v>
      </c>
      <c r="I143" s="12">
        <v>0.1462373348308548</v>
      </c>
      <c r="J143" s="12">
        <v>0.14371763631483669</v>
      </c>
      <c r="K143" s="12">
        <v>0.19659562372869141</v>
      </c>
      <c r="L143">
        <v>0.19408459896800689</v>
      </c>
      <c r="M143">
        <v>69572.259031706242</v>
      </c>
    </row>
    <row r="144" spans="1:13">
      <c r="A144" s="1" t="s">
        <v>154</v>
      </c>
      <c r="B144" s="9">
        <v>4.6326850164276873E-2</v>
      </c>
      <c r="C144" s="9">
        <v>4.779157613895052E-2</v>
      </c>
      <c r="D144" s="9">
        <v>4.5718849303161842E-2</v>
      </c>
      <c r="E144" s="9">
        <v>4.2500885772954501E-2</v>
      </c>
      <c r="F144" s="9">
        <v>4.4077432875186139E-2</v>
      </c>
      <c r="G144" s="9">
        <v>4.3377650117938392E-2</v>
      </c>
      <c r="H144" s="9">
        <v>4.4774257313485472E-2</v>
      </c>
      <c r="I144" s="12">
        <v>0.15070133273578251</v>
      </c>
      <c r="J144" s="12">
        <v>0.14678308624702671</v>
      </c>
      <c r="K144" s="12">
        <v>0.2008737882219232</v>
      </c>
      <c r="L144">
        <v>0.18707429110931389</v>
      </c>
      <c r="M144">
        <v>69749.922082362857</v>
      </c>
    </row>
    <row r="145" spans="1:13">
      <c r="A145" s="1" t="s">
        <v>155</v>
      </c>
      <c r="B145" s="9">
        <v>4.4702194503761103E-2</v>
      </c>
      <c r="C145" s="9">
        <v>4.5589437263880699E-2</v>
      </c>
      <c r="D145" s="9">
        <v>4.5357054745885077E-2</v>
      </c>
      <c r="E145" s="9">
        <v>4.1984697848075229E-2</v>
      </c>
      <c r="F145" s="9">
        <v>4.3536831329028552E-2</v>
      </c>
      <c r="G145" s="9">
        <v>4.2847375724883292E-2</v>
      </c>
      <c r="H145" s="9">
        <v>4.3657172783966823E-2</v>
      </c>
      <c r="I145" s="12">
        <v>0.15048411737759559</v>
      </c>
      <c r="J145" s="12">
        <v>0.1479106599876038</v>
      </c>
      <c r="K145" s="12">
        <v>0.20214787687144889</v>
      </c>
      <c r="L145">
        <v>0.19178258156387101</v>
      </c>
      <c r="M145">
        <v>70779.229735485947</v>
      </c>
    </row>
    <row r="146" spans="1:13">
      <c r="A146" s="1" t="s">
        <v>156</v>
      </c>
      <c r="B146" s="9">
        <v>4.3163952723885603E-2</v>
      </c>
      <c r="C146" s="9">
        <v>4.2903568894585749E-2</v>
      </c>
      <c r="D146" s="9">
        <v>4.2545387405594423E-2</v>
      </c>
      <c r="E146" s="9">
        <v>4.299264768695657E-2</v>
      </c>
      <c r="F146" s="9">
        <v>4.2787730141467979E-2</v>
      </c>
      <c r="G146" s="9">
        <v>4.2676605968777682E-2</v>
      </c>
      <c r="H146" s="9">
        <v>4.2930107178731927E-2</v>
      </c>
      <c r="I146" s="12">
        <v>0.150040650334995</v>
      </c>
      <c r="J146" s="12">
        <v>0.14995934966500499</v>
      </c>
      <c r="K146" s="12">
        <v>0.20041024665915769</v>
      </c>
      <c r="L146">
        <v>0.19958975334084239</v>
      </c>
      <c r="M146">
        <v>75489.545490589328</v>
      </c>
    </row>
    <row r="147" spans="1:13">
      <c r="A147" s="1" t="s">
        <v>157</v>
      </c>
      <c r="B147" s="9">
        <v>4.373805184757263E-2</v>
      </c>
      <c r="C147" s="9">
        <v>4.4850183291631193E-2</v>
      </c>
      <c r="D147" s="9">
        <v>4.110226756444546E-2</v>
      </c>
      <c r="E147" s="9">
        <v>4.3452863213358811E-2</v>
      </c>
      <c r="F147" s="9">
        <v>4.1526070479900812E-2</v>
      </c>
      <c r="G147" s="9">
        <v>4.1194469401611623E-2</v>
      </c>
      <c r="H147" s="9">
        <v>4.2777289073772699E-2</v>
      </c>
      <c r="I147" s="12">
        <v>0.14893433841574211</v>
      </c>
      <c r="J147" s="12">
        <v>0.14978315455746771</v>
      </c>
      <c r="K147" s="12">
        <v>0.19854032806914659</v>
      </c>
      <c r="L147">
        <v>0.2041009840853503</v>
      </c>
      <c r="M147">
        <v>76626.395482644089</v>
      </c>
    </row>
    <row r="148" spans="1:13">
      <c r="A148" s="1" t="s">
        <v>158</v>
      </c>
      <c r="B148" s="9">
        <v>4.3673954421730353E-2</v>
      </c>
      <c r="C148" s="9">
        <v>4.5143867387901972E-2</v>
      </c>
      <c r="D148" s="9">
        <v>3.8776127189576223E-2</v>
      </c>
      <c r="E148" s="9">
        <v>4.2988001809984092E-2</v>
      </c>
      <c r="F148" s="9">
        <v>3.996318416647892E-2</v>
      </c>
      <c r="G148" s="9">
        <v>3.978542817100867E-2</v>
      </c>
      <c r="H148" s="9">
        <v>4.2119075479062448E-2</v>
      </c>
      <c r="I148" s="12">
        <v>0.1485532291871306</v>
      </c>
      <c r="J148" s="12">
        <v>0.14965728886012691</v>
      </c>
      <c r="K148" s="12">
        <v>0.19957169759093241</v>
      </c>
      <c r="L148">
        <v>0.2097681457360675</v>
      </c>
      <c r="M148">
        <v>78993.079560568425</v>
      </c>
    </row>
    <row r="149" spans="1:13">
      <c r="A149" s="1" t="s">
        <v>159</v>
      </c>
      <c r="B149" s="9">
        <v>4.4840011905354193E-2</v>
      </c>
      <c r="C149" s="9">
        <v>4.5835759568446398E-2</v>
      </c>
      <c r="D149" s="9">
        <v>3.9996547525781648E-2</v>
      </c>
      <c r="E149" s="9">
        <v>4.3749140619666213E-2</v>
      </c>
      <c r="F149" s="9">
        <v>4.1315836954780798E-2</v>
      </c>
      <c r="G149" s="9">
        <v>4.1350127582394938E-2</v>
      </c>
      <c r="H149" s="9">
        <v>4.3873016771447608E-2</v>
      </c>
      <c r="I149" s="12">
        <v>0.14631841519171779</v>
      </c>
      <c r="J149" s="12">
        <v>0.14674053906822021</v>
      </c>
      <c r="K149" s="12">
        <v>0.19548624539704859</v>
      </c>
      <c r="L149">
        <v>0.2104943594151415</v>
      </c>
      <c r="M149">
        <v>78773.761240668624</v>
      </c>
    </row>
    <row r="150" spans="1:13">
      <c r="A150" s="1" t="s">
        <v>160</v>
      </c>
      <c r="B150" s="9">
        <v>4.5877071546083489E-2</v>
      </c>
      <c r="C150" s="9">
        <v>4.8072288159474209E-2</v>
      </c>
      <c r="D150" s="9">
        <v>3.7992916337144647E-2</v>
      </c>
      <c r="E150" s="9">
        <v>4.276755863645966E-2</v>
      </c>
      <c r="F150" s="9">
        <v>4.0047967538490672E-2</v>
      </c>
      <c r="G150" s="9">
        <v>3.9839367904668653E-2</v>
      </c>
      <c r="H150" s="9">
        <v>4.4236483880620528E-2</v>
      </c>
      <c r="I150" s="12">
        <v>0.14556029664499781</v>
      </c>
      <c r="J150" s="12">
        <v>0.14694910467950201</v>
      </c>
      <c r="K150" s="12">
        <v>0.19499855263960819</v>
      </c>
      <c r="L150">
        <v>0.21365839203295001</v>
      </c>
      <c r="M150">
        <v>79193.878553656177</v>
      </c>
    </row>
    <row r="151" spans="1:13">
      <c r="A151" s="1" t="s">
        <v>161</v>
      </c>
      <c r="B151" s="9">
        <v>4.6524051094522907E-2</v>
      </c>
      <c r="C151" s="9">
        <v>4.8457166037095691E-2</v>
      </c>
      <c r="D151" s="9">
        <v>3.7522577258680669E-2</v>
      </c>
      <c r="E151" s="9">
        <v>4.3279445724994967E-2</v>
      </c>
      <c r="F151" s="9">
        <v>4.0946935223978929E-2</v>
      </c>
      <c r="G151" s="9">
        <v>4.0215466331077643E-2</v>
      </c>
      <c r="H151" s="9">
        <v>4.4990637647545427E-2</v>
      </c>
      <c r="I151" s="12">
        <v>0.1472068719592009</v>
      </c>
      <c r="J151" s="12">
        <v>0.1470117858818922</v>
      </c>
      <c r="K151" s="12">
        <v>0.19569881665171571</v>
      </c>
      <c r="L151">
        <v>0.20814624618929489</v>
      </c>
      <c r="M151">
        <v>77775.947779592869</v>
      </c>
    </row>
    <row r="152" spans="1:13">
      <c r="A152" s="1" t="s">
        <v>162</v>
      </c>
      <c r="B152" s="9">
        <v>4.3102658209889892E-2</v>
      </c>
      <c r="C152" s="9">
        <v>4.2819950440233318E-2</v>
      </c>
      <c r="D152" s="9">
        <v>4.2574672262916023E-2</v>
      </c>
      <c r="E152" s="9">
        <v>4.2992573749714713E-2</v>
      </c>
      <c r="F152" s="9">
        <v>4.2821701450364832E-2</v>
      </c>
      <c r="G152" s="9">
        <v>4.2743828513110697E-2</v>
      </c>
      <c r="H152" s="9">
        <v>4.2944615373770423E-2</v>
      </c>
      <c r="I152" s="12">
        <v>0.1500031778872653</v>
      </c>
      <c r="J152" s="12">
        <v>0.1499968221127346</v>
      </c>
      <c r="K152" s="12">
        <v>0.2003781989726123</v>
      </c>
      <c r="L152">
        <v>0.19962180102738791</v>
      </c>
      <c r="M152">
        <v>81764.912594605164</v>
      </c>
    </row>
    <row r="153" spans="1:13">
      <c r="A153" s="1" t="s">
        <v>163</v>
      </c>
      <c r="B153" s="9">
        <v>4.3209338847600608E-2</v>
      </c>
      <c r="C153" s="9">
        <v>4.2032512450757092E-2</v>
      </c>
      <c r="D153" s="9">
        <v>4.3928195976750101E-2</v>
      </c>
      <c r="E153" s="9">
        <v>4.2521584696653597E-2</v>
      </c>
      <c r="F153" s="9">
        <v>4.2355095503053053E-2</v>
      </c>
      <c r="G153" s="9">
        <v>4.1784907108914027E-2</v>
      </c>
      <c r="H153" s="9">
        <v>4.253351587344395E-2</v>
      </c>
      <c r="I153" s="12">
        <v>0.1481823261719579</v>
      </c>
      <c r="J153" s="12">
        <v>0.14957382468196209</v>
      </c>
      <c r="K153" s="12">
        <v>0.1981759991682806</v>
      </c>
      <c r="L153">
        <v>0.20570269952062689</v>
      </c>
      <c r="M153">
        <v>84095.876734062447</v>
      </c>
    </row>
    <row r="154" spans="1:13">
      <c r="A154" s="1" t="s">
        <v>164</v>
      </c>
      <c r="B154" s="9">
        <v>4.0560884937876643E-2</v>
      </c>
      <c r="C154" s="9">
        <v>3.963591137538125E-2</v>
      </c>
      <c r="D154" s="9">
        <v>4.3659017417556352E-2</v>
      </c>
      <c r="E154" s="9">
        <v>3.9595768756728003E-2</v>
      </c>
      <c r="F154" s="9">
        <v>4.1064806939348067E-2</v>
      </c>
      <c r="G154" s="9">
        <v>4.0898241548785942E-2</v>
      </c>
      <c r="H154" s="9">
        <v>4.0362523070665041E-2</v>
      </c>
      <c r="I154" s="12">
        <v>0.154373538239262</v>
      </c>
      <c r="J154" s="12">
        <v>0.15888417115405321</v>
      </c>
      <c r="K154" s="12">
        <v>0.20580405364066351</v>
      </c>
      <c r="L154">
        <v>0.19516108291968021</v>
      </c>
      <c r="M154">
        <v>83347.828182357756</v>
      </c>
    </row>
    <row r="155" spans="1:13">
      <c r="A155" s="1" t="s">
        <v>165</v>
      </c>
      <c r="B155" s="9">
        <v>4.1700885443632978E-2</v>
      </c>
      <c r="C155" s="9">
        <v>4.1007001466561728E-2</v>
      </c>
      <c r="D155" s="9">
        <v>4.5620160612081823E-2</v>
      </c>
      <c r="E155" s="9">
        <v>4.3012305414538522E-2</v>
      </c>
      <c r="F155" s="9">
        <v>4.1886346768086898E-2</v>
      </c>
      <c r="G155" s="9">
        <v>4.1561919163479621E-2</v>
      </c>
      <c r="H155" s="9">
        <v>4.105574438065248E-2</v>
      </c>
      <c r="I155" s="12">
        <v>0.14692064117038989</v>
      </c>
      <c r="J155" s="12">
        <v>0.15197435791566721</v>
      </c>
      <c r="K155" s="12">
        <v>0.19815477223629499</v>
      </c>
      <c r="L155">
        <v>0.20710586542861381</v>
      </c>
      <c r="M155">
        <v>84961.68743843546</v>
      </c>
    </row>
    <row r="156" spans="1:13">
      <c r="A156" s="1" t="s">
        <v>166</v>
      </c>
      <c r="B156" s="9">
        <v>4.2746885715366813E-2</v>
      </c>
      <c r="C156" s="9">
        <v>4.1933666103216319E-2</v>
      </c>
      <c r="D156" s="9">
        <v>4.5122712540036178E-2</v>
      </c>
      <c r="E156" s="9">
        <v>4.3969890183390849E-2</v>
      </c>
      <c r="F156" s="9">
        <v>4.2643858654790867E-2</v>
      </c>
      <c r="G156" s="9">
        <v>4.2571506307056611E-2</v>
      </c>
      <c r="H156" s="9">
        <v>4.1938670680679933E-2</v>
      </c>
      <c r="I156" s="12">
        <v>0.14573802031841529</v>
      </c>
      <c r="J156" s="12">
        <v>0.14978728061166061</v>
      </c>
      <c r="K156" s="12">
        <v>0.1964109282590045</v>
      </c>
      <c r="L156">
        <v>0.20713658062638179</v>
      </c>
      <c r="M156">
        <v>85595.366523566336</v>
      </c>
    </row>
    <row r="157" spans="1:13">
      <c r="A157" s="1" t="s">
        <v>167</v>
      </c>
      <c r="B157" s="9">
        <v>4.247299357979422E-2</v>
      </c>
      <c r="C157" s="9">
        <v>4.2640053619845082E-2</v>
      </c>
      <c r="D157" s="9">
        <v>4.5165668504123971E-2</v>
      </c>
      <c r="E157" s="9">
        <v>4.2775447924741951E-2</v>
      </c>
      <c r="F157" s="9">
        <v>4.2184368422805547E-2</v>
      </c>
      <c r="G157" s="9">
        <v>4.1807697066534109E-2</v>
      </c>
      <c r="H157" s="9">
        <v>4.2110114982324781E-2</v>
      </c>
      <c r="I157" s="12">
        <v>0.14374802362620059</v>
      </c>
      <c r="J157" s="12">
        <v>0.15075198071207771</v>
      </c>
      <c r="K157" s="12">
        <v>0.19632982523129611</v>
      </c>
      <c r="L157">
        <v>0.21001382633025581</v>
      </c>
      <c r="M157">
        <v>88663.98571777287</v>
      </c>
    </row>
    <row r="158" spans="1:13">
      <c r="A158" s="1" t="s">
        <v>168</v>
      </c>
      <c r="B158" s="9">
        <v>3.5978472016852572E-2</v>
      </c>
      <c r="C158" s="9">
        <v>2.0131896207761759E-2</v>
      </c>
      <c r="D158" s="9">
        <v>7.9547559938270181E-3</v>
      </c>
      <c r="E158" s="9">
        <v>2.8051574750286839E-2</v>
      </c>
      <c r="F158" s="9">
        <v>3.0601617381287541E-2</v>
      </c>
      <c r="G158" s="9">
        <v>3.0847635032947379E-2</v>
      </c>
      <c r="H158" s="9">
        <v>3.3106676755131292E-2</v>
      </c>
      <c r="I158" s="12">
        <v>0.15587979532201079</v>
      </c>
      <c r="J158" s="12">
        <v>0.14412020467798919</v>
      </c>
      <c r="K158" s="12">
        <v>0.29999999999999988</v>
      </c>
      <c r="L158">
        <v>0.21332737186190559</v>
      </c>
      <c r="M158">
        <v>95408.524218055536</v>
      </c>
    </row>
    <row r="159" spans="1:13">
      <c r="A159" s="1" t="s">
        <v>169</v>
      </c>
      <c r="B159" s="9">
        <v>3.3704472576764302E-2</v>
      </c>
      <c r="C159" s="9">
        <v>1.8487194259724841E-2</v>
      </c>
      <c r="D159" s="9">
        <v>7.4516683025420642E-3</v>
      </c>
      <c r="E159" s="9">
        <v>2.6869126886681579E-2</v>
      </c>
      <c r="F159" s="9">
        <v>2.907904257335283E-2</v>
      </c>
      <c r="G159" s="9">
        <v>2.9115500446747211E-2</v>
      </c>
      <c r="H159" s="9">
        <v>3.1083510874137351E-2</v>
      </c>
      <c r="I159" s="12">
        <v>0.1571149172002935</v>
      </c>
      <c r="J159" s="12">
        <v>0.14860995889648429</v>
      </c>
      <c r="K159" s="12">
        <v>0.30534705620184249</v>
      </c>
      <c r="L159">
        <v>0.21313755178142951</v>
      </c>
      <c r="M159">
        <v>95848.346876040523</v>
      </c>
    </row>
    <row r="160" spans="1:13">
      <c r="A160" s="1" t="s">
        <v>170</v>
      </c>
      <c r="B160" s="9">
        <v>3.5400132472906992E-2</v>
      </c>
      <c r="C160" s="9">
        <v>1.9583601677729781E-2</v>
      </c>
      <c r="D160" s="9">
        <v>7.6949159784082174E-3</v>
      </c>
      <c r="E160" s="9">
        <v>2.7764650736096168E-2</v>
      </c>
      <c r="F160" s="9">
        <v>2.9748369567048981E-2</v>
      </c>
      <c r="G160" s="9">
        <v>3.001459904860037E-2</v>
      </c>
      <c r="H160" s="9">
        <v>3.2284668745427507E-2</v>
      </c>
      <c r="I160" s="12">
        <v>0.1557258905681235</v>
      </c>
      <c r="J160" s="12">
        <v>0.14843307471805731</v>
      </c>
      <c r="K160" s="12">
        <v>0.30197061804088299</v>
      </c>
      <c r="L160">
        <v>0.21137947844671831</v>
      </c>
      <c r="M160">
        <v>94042.514777546283</v>
      </c>
    </row>
    <row r="161" spans="1:13">
      <c r="A161" s="1" t="s">
        <v>171</v>
      </c>
      <c r="B161" s="9">
        <v>3.5779586926424363E-2</v>
      </c>
      <c r="C161" s="9">
        <v>1.9901288460662931E-2</v>
      </c>
      <c r="D161" s="9">
        <v>7.5380309269201121E-3</v>
      </c>
      <c r="E161" s="9">
        <v>2.7538050076905438E-2</v>
      </c>
      <c r="F161" s="9">
        <v>2.9525535973605788E-2</v>
      </c>
      <c r="G161" s="9">
        <v>2.9487091037206922E-2</v>
      </c>
      <c r="H161" s="9">
        <v>3.2537120492501459E-2</v>
      </c>
      <c r="I161" s="12">
        <v>0.15422639399157981</v>
      </c>
      <c r="J161" s="12">
        <v>0.14716158654731371</v>
      </c>
      <c r="K161" s="12">
        <v>0.30022292455300198</v>
      </c>
      <c r="L161">
        <v>0.21608239101387741</v>
      </c>
      <c r="M161">
        <v>95297.689309634559</v>
      </c>
    </row>
    <row r="162" spans="1:13">
      <c r="A162" s="1" t="s">
        <v>172</v>
      </c>
      <c r="B162" s="9">
        <v>3.4517753832719593E-2</v>
      </c>
      <c r="C162" s="9">
        <v>1.9155464323826692E-2</v>
      </c>
      <c r="D162" s="9">
        <v>7.1551594618729326E-3</v>
      </c>
      <c r="E162" s="9">
        <v>2.6828930184296419E-2</v>
      </c>
      <c r="F162" s="9">
        <v>2.841195396127269E-2</v>
      </c>
      <c r="G162" s="9">
        <v>2.845544217599856E-2</v>
      </c>
      <c r="H162" s="9">
        <v>3.1246730568557611E-2</v>
      </c>
      <c r="I162" s="12">
        <v>0.15251416672491649</v>
      </c>
      <c r="J162" s="12">
        <v>0.1500919204838648</v>
      </c>
      <c r="K162" s="12">
        <v>0.30232948234191243</v>
      </c>
      <c r="L162">
        <v>0.21929299594076171</v>
      </c>
      <c r="M162">
        <v>98112.956490035926</v>
      </c>
    </row>
    <row r="163" spans="1:13">
      <c r="A163" s="1" t="s">
        <v>173</v>
      </c>
      <c r="B163" s="9">
        <v>3.4974495667522677E-2</v>
      </c>
      <c r="C163" s="9">
        <v>1.926310984024502E-2</v>
      </c>
      <c r="D163" s="9">
        <v>7.1195433773329391E-3</v>
      </c>
      <c r="E163" s="9">
        <v>2.746291254889234E-2</v>
      </c>
      <c r="F163" s="9">
        <v>2.926644818896958E-2</v>
      </c>
      <c r="G163" s="9">
        <v>2.896332564625E-2</v>
      </c>
      <c r="H163" s="9">
        <v>3.2161897209054359E-2</v>
      </c>
      <c r="I163" s="12">
        <v>0.1520871022452</v>
      </c>
      <c r="J163" s="12">
        <v>0.14810136581876671</v>
      </c>
      <c r="K163" s="12">
        <v>0.29908191553512659</v>
      </c>
      <c r="L163">
        <v>0.22151788392263991</v>
      </c>
      <c r="M163">
        <v>97432.606519399909</v>
      </c>
    </row>
    <row r="164" spans="1:13">
      <c r="A164" s="1" t="s">
        <v>174</v>
      </c>
      <c r="B164" s="9">
        <v>3.1966578451902948E-2</v>
      </c>
      <c r="C164" s="9">
        <v>1.6656621930623651E-2</v>
      </c>
      <c r="D164" s="9">
        <v>1.3470013413295781E-2</v>
      </c>
      <c r="E164" s="9">
        <v>2.6645464296873929E-2</v>
      </c>
      <c r="F164" s="9">
        <v>2.7045983467106158E-2</v>
      </c>
      <c r="G164" s="9">
        <v>2.635833998814173E-2</v>
      </c>
      <c r="H164" s="9">
        <v>2.7291067002432359E-2</v>
      </c>
      <c r="I164" s="12">
        <v>0.15391048920863129</v>
      </c>
      <c r="J164" s="12">
        <v>0.1460895107913687</v>
      </c>
      <c r="K164" s="12">
        <v>0.29999999999999988</v>
      </c>
      <c r="L164">
        <v>0.2305659314496234</v>
      </c>
      <c r="M164">
        <v>103243.6858478291</v>
      </c>
    </row>
    <row r="165" spans="1:13">
      <c r="A165" s="1" t="s">
        <v>175</v>
      </c>
      <c r="B165" s="9">
        <v>3.3065601832967223E-2</v>
      </c>
      <c r="C165" s="9">
        <v>1.7304040103933299E-2</v>
      </c>
      <c r="D165" s="9">
        <v>1.3513860271604989E-2</v>
      </c>
      <c r="E165" s="9">
        <v>2.7384299351225268E-2</v>
      </c>
      <c r="F165" s="9">
        <v>2.730289059351608E-2</v>
      </c>
      <c r="G165" s="9">
        <v>2.6652405139565079E-2</v>
      </c>
      <c r="H165" s="9">
        <v>2.8002923931793652E-2</v>
      </c>
      <c r="I165" s="12">
        <v>0.15355930983744751</v>
      </c>
      <c r="J165" s="12">
        <v>0.14483504495807381</v>
      </c>
      <c r="K165" s="12">
        <v>0.30080646170914122</v>
      </c>
      <c r="L165">
        <v>0.22757316227073221</v>
      </c>
      <c r="M165">
        <v>104257.86892387207</v>
      </c>
    </row>
    <row r="166" spans="1:13">
      <c r="A166" s="1" t="s">
        <v>176</v>
      </c>
      <c r="B166" s="9">
        <v>3.3739796905045492E-2</v>
      </c>
      <c r="C166" s="9">
        <v>1.7874041758764229E-2</v>
      </c>
      <c r="D166" s="9">
        <v>1.423752486854254E-2</v>
      </c>
      <c r="E166" s="9">
        <v>2.7526634765716349E-2</v>
      </c>
      <c r="F166" s="9">
        <v>2.77088499497616E-2</v>
      </c>
      <c r="G166" s="9">
        <v>2.759873306646039E-2</v>
      </c>
      <c r="H166" s="9">
        <v>2.8756619947728951E-2</v>
      </c>
      <c r="I166" s="12">
        <v>0.1530142786607368</v>
      </c>
      <c r="J166" s="12">
        <v>0.1427883929256282</v>
      </c>
      <c r="K166" s="12">
        <v>0.30028085731863008</v>
      </c>
      <c r="L166">
        <v>0.22647426983298541</v>
      </c>
      <c r="M166">
        <v>102966.93130953985</v>
      </c>
    </row>
    <row r="167" spans="1:13">
      <c r="A167" s="1" t="s">
        <v>177</v>
      </c>
      <c r="B167" s="9">
        <v>3.3257678997255957E-2</v>
      </c>
      <c r="C167" s="9">
        <v>1.811162524320914E-2</v>
      </c>
      <c r="D167" s="9">
        <v>1.336534620650977E-2</v>
      </c>
      <c r="E167" s="9">
        <v>2.717336466199172E-2</v>
      </c>
      <c r="F167" s="9">
        <v>2.672045648825044E-2</v>
      </c>
      <c r="G167" s="9">
        <v>2.6395722399326259E-2</v>
      </c>
      <c r="H167" s="9">
        <v>2.8556645870840031E-2</v>
      </c>
      <c r="I167" s="12">
        <v>0.15150417035967659</v>
      </c>
      <c r="J167" s="12">
        <v>0.14538585826016329</v>
      </c>
      <c r="K167" s="12">
        <v>0.30150614264646258</v>
      </c>
      <c r="L167">
        <v>0.22802298886631389</v>
      </c>
      <c r="M167">
        <v>106141.55430994321</v>
      </c>
    </row>
    <row r="168" spans="1:13">
      <c r="A168" s="1" t="s">
        <v>178</v>
      </c>
      <c r="B168" s="9">
        <v>3.1325318768991667E-2</v>
      </c>
      <c r="C168" s="9">
        <v>1.7403715677346471E-2</v>
      </c>
      <c r="D168" s="9">
        <v>1.318618306964228E-2</v>
      </c>
      <c r="E168" s="9">
        <v>2.584637724459948E-2</v>
      </c>
      <c r="F168" s="9">
        <v>2.52092797290073E-2</v>
      </c>
      <c r="G168" s="9">
        <v>2.4850568352848729E-2</v>
      </c>
      <c r="H168" s="9">
        <v>2.6717245770380978E-2</v>
      </c>
      <c r="I168" s="12">
        <v>0.15608025517934149</v>
      </c>
      <c r="J168" s="12">
        <v>0.15291034148529009</v>
      </c>
      <c r="K168" s="12">
        <v>0.31091537711649081</v>
      </c>
      <c r="L168">
        <v>0.21555533760606091</v>
      </c>
      <c r="M168">
        <v>104924.19337725527</v>
      </c>
    </row>
    <row r="169" spans="1:13">
      <c r="A169" s="1" t="s">
        <v>179</v>
      </c>
      <c r="B169" s="9">
        <v>2.9145174459513021E-2</v>
      </c>
      <c r="C169" s="9">
        <v>1.7219047843970499E-2</v>
      </c>
      <c r="D169" s="9">
        <v>1.167582932077784E-2</v>
      </c>
      <c r="E169" s="9">
        <v>2.1889963445383302E-2</v>
      </c>
      <c r="F169" s="9">
        <v>2.3156099088443481E-2</v>
      </c>
      <c r="G169" s="9">
        <v>2.2004758531679391E-2</v>
      </c>
      <c r="H169" s="9">
        <v>2.5767679720992941E-2</v>
      </c>
      <c r="I169" s="12">
        <v>0.1690124913266553</v>
      </c>
      <c r="J169" s="12">
        <v>0.16963696663356559</v>
      </c>
      <c r="K169" s="12">
        <v>0.32700092218106952</v>
      </c>
      <c r="L169">
        <v>0.18349106744794921</v>
      </c>
      <c r="M169">
        <v>104137.92399199259</v>
      </c>
    </row>
    <row r="170" spans="1:13">
      <c r="A170" s="1" t="s">
        <v>180</v>
      </c>
      <c r="B170" s="9">
        <v>2.710919380845456E-2</v>
      </c>
      <c r="C170" s="9">
        <v>2.4393016741698099E-2</v>
      </c>
      <c r="D170" s="9">
        <v>2.00905063530986E-2</v>
      </c>
      <c r="E170" s="9">
        <v>1.5754652361380621E-2</v>
      </c>
      <c r="F170" s="9">
        <v>3.2511531023073498E-2</v>
      </c>
      <c r="G170" s="9">
        <v>2.7146169550137971E-2</v>
      </c>
      <c r="H170" s="9">
        <v>3.1270380545102158E-2</v>
      </c>
      <c r="I170" s="12">
        <v>0.1499259519153841</v>
      </c>
      <c r="J170" s="12">
        <v>0.15007404808461591</v>
      </c>
      <c r="K170" s="12">
        <v>0.3</v>
      </c>
      <c r="L170">
        <v>0.22172454961705451</v>
      </c>
      <c r="M170">
        <v>111437.96643722114</v>
      </c>
    </row>
    <row r="171" spans="1:13">
      <c r="A171" s="1" t="s">
        <v>181</v>
      </c>
      <c r="B171" s="9">
        <v>2.7992463170737381E-2</v>
      </c>
      <c r="C171" s="9">
        <v>2.5629290412676441E-2</v>
      </c>
      <c r="D171" s="9">
        <v>2.0453117849997749E-2</v>
      </c>
      <c r="E171" s="9">
        <v>1.607813476757098E-2</v>
      </c>
      <c r="F171" s="9">
        <v>3.3783071271795292E-2</v>
      </c>
      <c r="G171" s="9">
        <v>2.8318107312745221E-2</v>
      </c>
      <c r="H171" s="9">
        <v>3.1814779629487047E-2</v>
      </c>
      <c r="I171" s="12">
        <v>0.147712587430889</v>
      </c>
      <c r="J171" s="12">
        <v>0.1484204244741435</v>
      </c>
      <c r="K171" s="12">
        <v>0.29732467529818662</v>
      </c>
      <c r="L171">
        <v>0.2224733483817708</v>
      </c>
      <c r="M171">
        <v>112048.17535128912</v>
      </c>
    </row>
    <row r="172" spans="1:13">
      <c r="A172" s="1" t="s">
        <v>182</v>
      </c>
      <c r="B172" s="9">
        <v>2.7972570493402429E-2</v>
      </c>
      <c r="C172" s="9">
        <v>2.6817891767898859E-2</v>
      </c>
      <c r="D172" s="9">
        <v>2.1385594083686749E-2</v>
      </c>
      <c r="E172" s="9">
        <v>1.63229434130409E-2</v>
      </c>
      <c r="F172" s="9">
        <v>3.4003889877205609E-2</v>
      </c>
      <c r="G172" s="9">
        <v>2.8826459267180769E-2</v>
      </c>
      <c r="H172" s="9">
        <v>3.2337569811567067E-2</v>
      </c>
      <c r="I172" s="12">
        <v>0.14571058450936611</v>
      </c>
      <c r="J172" s="12">
        <v>0.1464418419067739</v>
      </c>
      <c r="K172" s="12">
        <v>0.29683885154281042</v>
      </c>
      <c r="L172">
        <v>0.22334180332706741</v>
      </c>
      <c r="M172">
        <v>112847.09455755477</v>
      </c>
    </row>
    <row r="173" spans="1:13">
      <c r="A173" s="1" t="s">
        <v>183</v>
      </c>
      <c r="B173" s="9">
        <v>2.88815285716158E-2</v>
      </c>
      <c r="C173" s="9">
        <v>2.7996021906529191E-2</v>
      </c>
      <c r="D173" s="9">
        <v>2.2639848197295739E-2</v>
      </c>
      <c r="E173" s="9">
        <v>1.6891580431792029E-2</v>
      </c>
      <c r="F173" s="9">
        <v>3.4128550326744687E-2</v>
      </c>
      <c r="G173" s="9">
        <v>2.920803039898703E-2</v>
      </c>
      <c r="H173" s="9">
        <v>3.3125781443299231E-2</v>
      </c>
      <c r="I173" s="12">
        <v>0.1416026473208554</v>
      </c>
      <c r="J173" s="12">
        <v>0.14339385594095741</v>
      </c>
      <c r="K173" s="12">
        <v>0.29487127636523308</v>
      </c>
      <c r="L173">
        <v>0.22726087909669029</v>
      </c>
      <c r="M173">
        <v>114166.48194752024</v>
      </c>
    </row>
    <row r="174" spans="1:13">
      <c r="A174" s="1" t="s">
        <v>184</v>
      </c>
      <c r="B174" s="9">
        <v>3.0477798494619349E-2</v>
      </c>
      <c r="C174" s="9">
        <v>3.0638330298989502E-2</v>
      </c>
      <c r="D174" s="9">
        <v>2.2945113308083711E-2</v>
      </c>
      <c r="E174" s="9">
        <v>1.7516362989289359E-2</v>
      </c>
      <c r="F174" s="9">
        <v>3.5254773530773248E-2</v>
      </c>
      <c r="G174" s="9">
        <v>3.0053987001825429E-2</v>
      </c>
      <c r="H174" s="9">
        <v>3.5211821352037001E-2</v>
      </c>
      <c r="I174" s="12">
        <v>0.13966527340791979</v>
      </c>
      <c r="J174" s="12">
        <v>0.14008722577193411</v>
      </c>
      <c r="K174" s="12">
        <v>0.29345545646491128</v>
      </c>
      <c r="L174">
        <v>0.2246938573796172</v>
      </c>
      <c r="M174">
        <v>112869.00831905213</v>
      </c>
    </row>
    <row r="175" spans="1:13">
      <c r="A175" s="1" t="s">
        <v>185</v>
      </c>
      <c r="B175" s="9">
        <v>2.9670971985584119E-2</v>
      </c>
      <c r="C175" s="9">
        <v>2.9313764569481419E-2</v>
      </c>
      <c r="D175" s="9">
        <v>2.2798638824130701E-2</v>
      </c>
      <c r="E175" s="9">
        <v>1.6981528426079341E-2</v>
      </c>
      <c r="F175" s="9">
        <v>3.5066594475494629E-2</v>
      </c>
      <c r="G175" s="9">
        <v>2.940223845776592E-2</v>
      </c>
      <c r="H175" s="9">
        <v>3.3872569756844002E-2</v>
      </c>
      <c r="I175" s="12">
        <v>0.1418225414442304</v>
      </c>
      <c r="J175" s="12">
        <v>0.14273019874589779</v>
      </c>
      <c r="K175" s="12">
        <v>0.29686184221027079</v>
      </c>
      <c r="L175">
        <v>0.22147911110422089</v>
      </c>
      <c r="M175">
        <v>113731.08272188052</v>
      </c>
    </row>
    <row r="176" spans="1:13">
      <c r="A176" s="1" t="s">
        <v>186</v>
      </c>
      <c r="B176" s="9">
        <v>2.6654858712324259E-2</v>
      </c>
      <c r="C176" s="9">
        <v>2.276141011767548E-2</v>
      </c>
      <c r="D176" s="9">
        <v>2.0142927924614019E-2</v>
      </c>
      <c r="E176" s="9">
        <v>1.025776388496877E-2</v>
      </c>
      <c r="F176" s="9">
        <v>3.4685190041776857E-2</v>
      </c>
      <c r="G176" s="9">
        <v>2.7087994823817709E-2</v>
      </c>
      <c r="H176" s="9">
        <v>3.223750762955737E-2</v>
      </c>
      <c r="I176" s="12">
        <v>0.1497317296115766</v>
      </c>
      <c r="J176" s="12">
        <v>0.15026827038842339</v>
      </c>
      <c r="K176" s="12">
        <v>0.29999999999999988</v>
      </c>
      <c r="L176">
        <v>0.22617234686526569</v>
      </c>
      <c r="M176">
        <v>116357.62641926896</v>
      </c>
    </row>
    <row r="177" spans="1:23">
      <c r="A177" s="1" t="s">
        <v>187</v>
      </c>
      <c r="B177" s="9">
        <v>2.8270488830389989E-2</v>
      </c>
      <c r="C177" s="9">
        <v>2.4216831329779219E-2</v>
      </c>
      <c r="D177" s="9">
        <v>2.0917220351727051E-2</v>
      </c>
      <c r="E177" s="9">
        <v>1.122451025061671E-2</v>
      </c>
      <c r="F177" s="9">
        <v>3.7912887212668667E-2</v>
      </c>
      <c r="G177" s="9">
        <v>3.0159342831230489E-2</v>
      </c>
      <c r="H177" s="9">
        <v>3.4245912039562593E-2</v>
      </c>
      <c r="I177" s="12">
        <v>0.14326065660797699</v>
      </c>
      <c r="J177" s="12">
        <v>0.1442294193908355</v>
      </c>
      <c r="K177" s="12">
        <v>0.29065340419928148</v>
      </c>
      <c r="L177">
        <v>0.2349093269559312</v>
      </c>
      <c r="M177">
        <v>118602.21841915557</v>
      </c>
      <c r="S177" t="s">
        <v>213</v>
      </c>
    </row>
    <row r="178" spans="1:23">
      <c r="A178" s="1" t="s">
        <v>188</v>
      </c>
      <c r="B178" s="9">
        <v>2.8765999434295308E-2</v>
      </c>
      <c r="C178" s="9">
        <v>2.498681382128479E-2</v>
      </c>
      <c r="D178" s="9">
        <v>2.171605778877243E-2</v>
      </c>
      <c r="E178" s="9">
        <v>1.1264719430096831E-2</v>
      </c>
      <c r="F178" s="9">
        <v>3.8854248373971313E-2</v>
      </c>
      <c r="G178" s="9">
        <v>3.1015226816528151E-2</v>
      </c>
      <c r="H178" s="9">
        <v>3.5042380938799238E-2</v>
      </c>
      <c r="I178" s="12">
        <v>0.14117785240713571</v>
      </c>
      <c r="J178" s="12">
        <v>0.14168802434959951</v>
      </c>
      <c r="K178" s="12">
        <v>0.28992063974245857</v>
      </c>
      <c r="L178">
        <v>0.23556803689705819</v>
      </c>
      <c r="M178">
        <v>118214.4753642102</v>
      </c>
      <c r="S178">
        <f>N184+16958.8295874111</f>
        <v>39346.100197464286</v>
      </c>
    </row>
    <row r="179" spans="1:23">
      <c r="A179" s="1" t="s">
        <v>189</v>
      </c>
      <c r="B179" s="9">
        <v>2.854255355685761E-2</v>
      </c>
      <c r="C179" s="9">
        <v>2.5052171673803889E-2</v>
      </c>
      <c r="D179" s="9">
        <v>2.249128420825788E-2</v>
      </c>
      <c r="E179" s="9">
        <v>1.129521635224711E-2</v>
      </c>
      <c r="F179" s="9">
        <v>3.885460689114565E-2</v>
      </c>
      <c r="G179" s="9">
        <v>3.1067255968977182E-2</v>
      </c>
      <c r="H179" s="9">
        <v>3.5231455581240939E-2</v>
      </c>
      <c r="I179" s="12">
        <v>0.14106142655631279</v>
      </c>
      <c r="J179" s="12">
        <v>0.1400656762950539</v>
      </c>
      <c r="K179" s="12">
        <v>0.29052566731836887</v>
      </c>
      <c r="L179">
        <v>0.23581268559773411</v>
      </c>
      <c r="M179">
        <v>118663.48544708542</v>
      </c>
    </row>
    <row r="180" spans="1:23">
      <c r="A180" s="1" t="s">
        <v>190</v>
      </c>
      <c r="B180" s="9">
        <v>2.929933294310751E-2</v>
      </c>
      <c r="C180" s="9">
        <v>2.4987287903289569E-2</v>
      </c>
      <c r="D180" s="9">
        <v>2.281509693644888E-2</v>
      </c>
      <c r="E180" s="9">
        <v>1.1859821352535519E-2</v>
      </c>
      <c r="F180" s="9">
        <v>3.9674213288520367E-2</v>
      </c>
      <c r="G180" s="9">
        <v>3.1828614659295658E-2</v>
      </c>
      <c r="H180" s="9">
        <v>3.5791166611869048E-2</v>
      </c>
      <c r="I180" s="12">
        <v>0.14075373695149709</v>
      </c>
      <c r="J180" s="12">
        <v>0.1364938598555191</v>
      </c>
      <c r="K180" s="12">
        <v>0.28526378141777248</v>
      </c>
      <c r="L180">
        <v>0.24123308808014479</v>
      </c>
      <c r="M180">
        <v>118466.02027410807</v>
      </c>
    </row>
    <row r="181" spans="1:23">
      <c r="A181" s="1" t="s">
        <v>191</v>
      </c>
      <c r="B181" s="9">
        <v>3.0114584527596459E-2</v>
      </c>
      <c r="C181" s="9">
        <v>2.5039205517363439E-2</v>
      </c>
      <c r="D181" s="9">
        <v>2.2316365430729141E-2</v>
      </c>
      <c r="E181" s="9">
        <v>1.238229678666676E-2</v>
      </c>
      <c r="F181" s="9">
        <v>4.0118531009609937E-2</v>
      </c>
      <c r="G181" s="9">
        <v>3.2298333649562541E-2</v>
      </c>
      <c r="H181" s="9">
        <v>3.6413519877461907E-2</v>
      </c>
      <c r="I181" s="12">
        <v>0.13877634506524689</v>
      </c>
      <c r="J181" s="12">
        <v>0.13143365608946331</v>
      </c>
      <c r="K181" s="12">
        <v>0.28064881958920201</v>
      </c>
      <c r="L181">
        <v>0.25045834245709769</v>
      </c>
      <c r="M181">
        <v>118986.63554642712</v>
      </c>
    </row>
    <row r="182" spans="1:23">
      <c r="A182" s="1" t="s">
        <v>192</v>
      </c>
      <c r="B182" s="9">
        <v>2.5765264471873061E-2</v>
      </c>
      <c r="C182" s="9">
        <v>2.3650490668206282E-2</v>
      </c>
      <c r="D182" s="9">
        <v>2.8262280035632682E-2</v>
      </c>
      <c r="E182" s="9">
        <v>1.025694417473757E-2</v>
      </c>
      <c r="F182" s="9">
        <v>3.1720571326804232E-2</v>
      </c>
      <c r="G182" s="9">
        <v>2.1690844601240999E-2</v>
      </c>
      <c r="H182" s="9">
        <v>3.1962224299783418E-2</v>
      </c>
      <c r="I182" s="12">
        <v>0.15015437652913849</v>
      </c>
      <c r="J182" s="12">
        <v>0.1498456234708615</v>
      </c>
      <c r="K182" s="12">
        <v>0.29999999999999988</v>
      </c>
      <c r="L182">
        <v>0.22669138042172179</v>
      </c>
      <c r="M182">
        <v>124660.9132527106</v>
      </c>
    </row>
    <row r="183" spans="1:23">
      <c r="A183" s="1" t="s">
        <v>193</v>
      </c>
      <c r="B183" s="9">
        <v>2.5702619220638899E-2</v>
      </c>
      <c r="C183" s="9">
        <v>2.3157530086842841E-2</v>
      </c>
      <c r="D183" s="9">
        <v>2.8485466838400648E-2</v>
      </c>
      <c r="E183" s="9">
        <v>1.081040052688052E-2</v>
      </c>
      <c r="F183" s="9">
        <v>3.2531749627194372E-2</v>
      </c>
      <c r="G183" s="9">
        <v>2.2454401430832369E-2</v>
      </c>
      <c r="H183" s="9">
        <v>3.2019688843073039E-2</v>
      </c>
      <c r="I183" s="12">
        <v>0.14891396890611949</v>
      </c>
      <c r="J183" s="12">
        <v>0.14913278648606371</v>
      </c>
      <c r="K183" s="12">
        <v>0.29986134858148172</v>
      </c>
      <c r="L183">
        <v>0.22693003945247231</v>
      </c>
      <c r="M183">
        <v>123752.42080141672</v>
      </c>
    </row>
    <row r="184" spans="1:23">
      <c r="A184" s="1" t="s">
        <v>194</v>
      </c>
      <c r="B184" s="9">
        <v>2.5982673908635411E-2</v>
      </c>
      <c r="C184" s="9">
        <v>2.4381460892394909E-2</v>
      </c>
      <c r="D184" s="9">
        <v>2.8481839883278359E-2</v>
      </c>
      <c r="E184" s="9">
        <v>1.0553545615723661E-2</v>
      </c>
      <c r="F184" s="9">
        <v>3.1491561649553003E-2</v>
      </c>
      <c r="G184" s="9">
        <v>2.1727841571386242E-2</v>
      </c>
      <c r="H184" s="9">
        <v>3.2220538383549088E-2</v>
      </c>
      <c r="I184" s="12">
        <v>0.14746285221608851</v>
      </c>
      <c r="J184" s="12">
        <v>0.1494396753601365</v>
      </c>
      <c r="K184" s="12">
        <v>0.29922150325593111</v>
      </c>
      <c r="L184">
        <v>0.2290365072633235</v>
      </c>
      <c r="M184">
        <v>128044.72380656724</v>
      </c>
      <c r="N184">
        <f>M184*SUM(B184:H184)</f>
        <v>22387.270610053183</v>
      </c>
      <c r="O184">
        <f>M184*SUM(I184:K184)</f>
        <v>76330.536882361004</v>
      </c>
      <c r="P184">
        <f>M184*L184</f>
        <v>29326.916314153092</v>
      </c>
      <c r="T184" t="s">
        <v>213</v>
      </c>
      <c r="U184" t="s">
        <v>218</v>
      </c>
      <c r="V184" t="s">
        <v>217</v>
      </c>
      <c r="W184" t="s">
        <v>219</v>
      </c>
    </row>
    <row r="185" spans="1:23">
      <c r="S185" t="s">
        <v>220</v>
      </c>
      <c r="T185">
        <f>N188*T186</f>
        <v>38402.326299993481</v>
      </c>
      <c r="U185">
        <f>N188*U186</f>
        <v>145437.87487961081</v>
      </c>
      <c r="V185">
        <f>N188*V186</f>
        <v>19889.560140066929</v>
      </c>
      <c r="W185">
        <f>N188*W186</f>
        <v>46066.791224022018</v>
      </c>
    </row>
    <row r="186" spans="1:23">
      <c r="S186" t="s">
        <v>254</v>
      </c>
      <c r="T186">
        <v>0.15373441270081711</v>
      </c>
      <c r="U186">
        <v>0.58222530855053134</v>
      </c>
      <c r="V186">
        <v>7.9623036977613776E-2</v>
      </c>
      <c r="W186">
        <v>0.1844172417710378</v>
      </c>
    </row>
    <row r="187" spans="1:23">
      <c r="S187" t="s">
        <v>209</v>
      </c>
      <c r="T187">
        <v>-1.7852314697634659E-2</v>
      </c>
      <c r="U187">
        <v>-1.9693174784987742E-2</v>
      </c>
      <c r="V187">
        <v>-2.3621910944326297E-3</v>
      </c>
      <c r="W187">
        <v>-2.7061934087819893E-2</v>
      </c>
    </row>
    <row r="188" spans="1:23">
      <c r="M188">
        <v>121751.82873712599</v>
      </c>
      <c r="N188" s="17">
        <f>M184+M188</f>
        <v>249796.55254369322</v>
      </c>
      <c r="O188">
        <f>N188*N189</f>
        <v>-10183.377879526042</v>
      </c>
      <c r="S188" t="s">
        <v>256</v>
      </c>
      <c r="T188">
        <f>T187*T185*(-1)</f>
        <v>685.57041422873567</v>
      </c>
      <c r="U188">
        <f t="shared" ref="U188:W188" si="0">U187*U185*(-1)</f>
        <v>2864.1334903613538</v>
      </c>
      <c r="V188">
        <f t="shared" si="0"/>
        <v>46.982941835048308</v>
      </c>
      <c r="W188">
        <f t="shared" si="0"/>
        <v>1246.6564677418437</v>
      </c>
    </row>
    <row r="189" spans="1:23">
      <c r="M189" t="s">
        <v>244</v>
      </c>
      <c r="N189">
        <v>-4.076668703322002E-2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7001-EBE6-4F69-85D6-7C8EBBE362B0}">
  <dimension ref="A1:AG52"/>
  <sheetViews>
    <sheetView workbookViewId="0">
      <selection activeCell="C4" sqref="C4"/>
    </sheetView>
  </sheetViews>
  <sheetFormatPr defaultRowHeight="14.4"/>
  <cols>
    <col min="1" max="1" width="16.41796875" bestFit="1" customWidth="1"/>
    <col min="2" max="2" width="9.578125" bestFit="1" customWidth="1"/>
    <col min="3" max="3" width="12.15625" bestFit="1" customWidth="1"/>
    <col min="4" max="4" width="13.68359375" bestFit="1" customWidth="1"/>
    <col min="7" max="7" width="12" customWidth="1"/>
  </cols>
  <sheetData>
    <row r="1" spans="1:33" ht="29.4" thickTop="1" thickBot="1">
      <c r="A1" s="25" t="s">
        <v>245</v>
      </c>
      <c r="B1" s="26" t="s">
        <v>220</v>
      </c>
      <c r="C1" s="26" t="s">
        <v>209</v>
      </c>
      <c r="D1" s="25" t="s">
        <v>242</v>
      </c>
      <c r="G1" s="25" t="s">
        <v>242</v>
      </c>
      <c r="H1" s="40" t="s">
        <v>260</v>
      </c>
      <c r="I1" s="40" t="s">
        <v>261</v>
      </c>
      <c r="J1" s="45" t="s">
        <v>262</v>
      </c>
      <c r="K1" s="43" t="s">
        <v>263</v>
      </c>
    </row>
    <row r="2" spans="1:33" ht="15" thickTop="1" thickBot="1">
      <c r="A2" s="26" t="s">
        <v>243</v>
      </c>
      <c r="B2" s="36">
        <v>249796.55254369322</v>
      </c>
      <c r="C2" s="36">
        <v>8859.9881280000009</v>
      </c>
      <c r="D2" s="37">
        <v>8859.9881280000009</v>
      </c>
      <c r="G2" s="40" t="s">
        <v>211</v>
      </c>
      <c r="H2" s="41">
        <f>AD8/$U$26</f>
        <v>7.0654178194853659E-2</v>
      </c>
      <c r="I2" s="41">
        <f t="shared" ref="I2:J2" si="0">AE8/$U$26</f>
        <v>4.9157397922869987E-2</v>
      </c>
      <c r="J2" s="41">
        <f t="shared" si="0"/>
        <v>0.14468363190565214</v>
      </c>
      <c r="K2" s="30">
        <f>SUM(H2:J2)</f>
        <v>0.26449520802337578</v>
      </c>
      <c r="R2" s="19"/>
      <c r="S2" s="19"/>
      <c r="T2" s="19"/>
      <c r="U2" s="19"/>
      <c r="V2" s="19"/>
      <c r="W2" s="19"/>
      <c r="X2" s="19"/>
      <c r="Y2" s="19"/>
    </row>
    <row r="3" spans="1:33" ht="15" thickTop="1" thickBot="1">
      <c r="A3" s="26" t="s">
        <v>211</v>
      </c>
      <c r="B3" s="36">
        <v>38402.326299993481</v>
      </c>
      <c r="C3" s="36">
        <v>685.57041422873567</v>
      </c>
      <c r="D3" s="37">
        <f>-SUM(AD8:AF8)</f>
        <v>2343.424403</v>
      </c>
      <c r="G3" s="40" t="s">
        <v>240</v>
      </c>
      <c r="H3" s="41">
        <f>AD9/U26</f>
        <v>7.5790600427314697E-2</v>
      </c>
      <c r="I3" s="41">
        <f>AE9/U26</f>
        <v>0.19837317811358585</v>
      </c>
      <c r="J3" s="41"/>
      <c r="K3" s="42">
        <f t="shared" ref="K3:K6" si="1">SUM(H3:J3)</f>
        <v>0.27416377854090057</v>
      </c>
      <c r="R3" s="19"/>
      <c r="S3" s="19"/>
      <c r="T3" s="19"/>
      <c r="U3" s="20"/>
      <c r="V3" s="20"/>
      <c r="W3" s="20"/>
      <c r="X3" s="20"/>
      <c r="Y3" s="20"/>
    </row>
    <row r="4" spans="1:33" ht="15" thickTop="1" thickBot="1">
      <c r="A4" s="26" t="s">
        <v>240</v>
      </c>
      <c r="B4" s="36">
        <v>145437.87487961081</v>
      </c>
      <c r="C4" s="36">
        <v>2864.1334903613538</v>
      </c>
      <c r="D4" s="37">
        <f>-SUM(AD9:AE9)</f>
        <v>2429.0878230000003</v>
      </c>
      <c r="G4" s="40" t="s">
        <v>230</v>
      </c>
      <c r="H4" s="41"/>
      <c r="I4" s="41">
        <f>AE10/U26</f>
        <v>2.9588404094078261E-2</v>
      </c>
      <c r="J4" s="41"/>
      <c r="K4" s="30">
        <f t="shared" si="1"/>
        <v>2.9588404094078261E-2</v>
      </c>
      <c r="R4" s="19"/>
      <c r="S4" s="19"/>
      <c r="T4" s="19"/>
      <c r="U4" s="20"/>
      <c r="V4" s="20"/>
      <c r="W4" s="20"/>
      <c r="X4" s="20"/>
      <c r="Y4" s="20"/>
    </row>
    <row r="5" spans="1:33" ht="15" thickTop="1" thickBot="1">
      <c r="A5" s="26" t="s">
        <v>230</v>
      </c>
      <c r="B5" s="36">
        <v>19889.560140066929</v>
      </c>
      <c r="C5" s="36">
        <v>46.982941835048308</v>
      </c>
      <c r="D5" s="37">
        <f>-SUM(AE10)</f>
        <v>262.15290900000002</v>
      </c>
      <c r="G5" s="43" t="s">
        <v>234</v>
      </c>
      <c r="H5" s="41">
        <f>AD11/U26</f>
        <v>0.25769053739300901</v>
      </c>
      <c r="I5" s="41">
        <f>AE11/U26</f>
        <v>0.17406207194863635</v>
      </c>
      <c r="J5" s="41"/>
      <c r="K5" s="30">
        <f t="shared" si="1"/>
        <v>0.43175260934164539</v>
      </c>
      <c r="R5" s="19"/>
      <c r="S5" s="19"/>
      <c r="T5" s="19"/>
      <c r="U5" s="20"/>
      <c r="V5" s="20"/>
      <c r="W5" s="20"/>
      <c r="X5" s="20"/>
      <c r="Y5" s="20"/>
    </row>
    <row r="6" spans="1:33" ht="15" thickTop="1" thickBot="1">
      <c r="A6" s="26" t="s">
        <v>234</v>
      </c>
      <c r="B6" s="38">
        <v>46066.791224022018</v>
      </c>
      <c r="C6" s="38">
        <v>1246.6564677418437</v>
      </c>
      <c r="D6" s="39">
        <f>-SUM(AD11:AE11)</f>
        <v>3825.3229930000002</v>
      </c>
      <c r="G6" s="40" t="s">
        <v>263</v>
      </c>
      <c r="H6" s="44">
        <f>SUM(H2:H5)</f>
        <v>0.40413531601517738</v>
      </c>
      <c r="I6" s="44">
        <f>SUM(I2:I5)</f>
        <v>0.45118105207917047</v>
      </c>
      <c r="J6" s="44">
        <f>SUM(J2:J5)</f>
        <v>0.14468363190565214</v>
      </c>
      <c r="K6" s="32">
        <f t="shared" si="1"/>
        <v>1</v>
      </c>
      <c r="R6" s="19"/>
      <c r="S6" s="19"/>
      <c r="T6" s="19"/>
      <c r="U6" s="20"/>
      <c r="V6" s="20"/>
      <c r="W6" s="20"/>
      <c r="X6" s="20"/>
      <c r="Y6" s="20"/>
    </row>
    <row r="7" spans="1:33" ht="14.7" thickTop="1">
      <c r="Q7" s="16"/>
      <c r="U7" t="s">
        <v>276</v>
      </c>
      <c r="W7" t="s">
        <v>277</v>
      </c>
      <c r="Y7" t="s">
        <v>278</v>
      </c>
      <c r="AC7" t="s">
        <v>268</v>
      </c>
      <c r="AD7" t="s">
        <v>257</v>
      </c>
      <c r="AE7" t="s">
        <v>258</v>
      </c>
      <c r="AF7" t="s">
        <v>259</v>
      </c>
    </row>
    <row r="8" spans="1:33" ht="14.7" thickBot="1">
      <c r="T8" s="16" t="s">
        <v>0</v>
      </c>
      <c r="U8">
        <v>-155.42345399999999</v>
      </c>
      <c r="W8">
        <v>1.0557185541607287E-2</v>
      </c>
      <c r="X8">
        <f>W8*$B$2</f>
        <v>2637.1485528576231</v>
      </c>
      <c r="Y8">
        <v>-0.111732</v>
      </c>
      <c r="Z8">
        <f>-Y8*$B$2</f>
        <v>27910.268408811931</v>
      </c>
      <c r="AA8">
        <v>-23334.649660999999</v>
      </c>
      <c r="AB8">
        <f>-AA8</f>
        <v>23334.649660999999</v>
      </c>
      <c r="AC8" t="s">
        <v>253</v>
      </c>
      <c r="AD8">
        <f>U8+U9+U19</f>
        <v>-625.99518</v>
      </c>
      <c r="AE8">
        <f>U11+U20</f>
        <v>-435.53396199999997</v>
      </c>
      <c r="AF8">
        <f>U12+U13+U14+U10+U21</f>
        <v>-1281.8952610000001</v>
      </c>
    </row>
    <row r="9" spans="1:33" ht="15" thickTop="1" thickBot="1">
      <c r="A9" s="21" t="s">
        <v>264</v>
      </c>
      <c r="B9" s="33">
        <v>250</v>
      </c>
      <c r="C9" s="33">
        <v>8.86</v>
      </c>
      <c r="D9" s="33">
        <v>8.86</v>
      </c>
      <c r="T9" s="16" t="s">
        <v>1</v>
      </c>
      <c r="U9">
        <v>-156.07344399999999</v>
      </c>
      <c r="W9">
        <v>9.9065864938137713E-3</v>
      </c>
      <c r="X9">
        <f t="shared" ref="X9:X25" si="2">W9*$B$2</f>
        <v>2474.6311536305934</v>
      </c>
      <c r="Y9">
        <v>-0.124852</v>
      </c>
      <c r="Z9">
        <f t="shared" ref="Z9:Z25" si="3">-Y9*$B$2</f>
        <v>31187.599178185188</v>
      </c>
      <c r="AA9">
        <v>-26733.696585999998</v>
      </c>
      <c r="AB9">
        <f t="shared" ref="AB9:AB25" si="4">-AA9</f>
        <v>26733.696585999998</v>
      </c>
      <c r="AC9" t="s">
        <v>240</v>
      </c>
      <c r="AD9">
        <f>U15+U16+U17</f>
        <v>-671.50382000000002</v>
      </c>
      <c r="AE9">
        <f>U23+U24</f>
        <v>-1757.5840030000002</v>
      </c>
    </row>
    <row r="10" spans="1:33" ht="14.7" thickTop="1">
      <c r="A10" s="22" t="s">
        <v>211</v>
      </c>
      <c r="B10" s="34">
        <v>38</v>
      </c>
      <c r="C10" s="34">
        <v>4.5</v>
      </c>
      <c r="D10" s="34">
        <v>2.2999999999999998</v>
      </c>
      <c r="T10" s="16" t="s">
        <v>2</v>
      </c>
      <c r="U10">
        <v>-222.86689799999999</v>
      </c>
      <c r="W10">
        <v>1.1572637568844892E-2</v>
      </c>
      <c r="X10">
        <f t="shared" si="2"/>
        <v>2890.8049685350811</v>
      </c>
      <c r="Y10">
        <v>-0.17436399999999999</v>
      </c>
      <c r="Z10">
        <f t="shared" si="3"/>
        <v>43555.526087728525</v>
      </c>
      <c r="AA10">
        <v>-34753.809090000002</v>
      </c>
      <c r="AB10">
        <f t="shared" si="4"/>
        <v>34753.809090000002</v>
      </c>
      <c r="AC10" t="s">
        <v>230</v>
      </c>
      <c r="AE10">
        <v>-262.15290900000002</v>
      </c>
    </row>
    <row r="11" spans="1:33">
      <c r="A11" s="24" t="s">
        <v>269</v>
      </c>
      <c r="B11" s="35">
        <v>10</v>
      </c>
      <c r="C11" s="35">
        <v>1.3</v>
      </c>
      <c r="D11" s="35">
        <v>0.6</v>
      </c>
      <c r="T11" s="16" t="s">
        <v>3</v>
      </c>
      <c r="U11">
        <v>-80.796182999999999</v>
      </c>
      <c r="W11">
        <v>4.2880782624139958E-3</v>
      </c>
      <c r="X11">
        <f t="shared" si="2"/>
        <v>1071.1471669885664</v>
      </c>
      <c r="Y11">
        <v>-0.15876599999999999</v>
      </c>
      <c r="Z11">
        <f t="shared" si="3"/>
        <v>39659.199461151999</v>
      </c>
      <c r="AA11">
        <v>-33638.623591000003</v>
      </c>
      <c r="AB11">
        <f t="shared" si="4"/>
        <v>33638.623591000003</v>
      </c>
      <c r="AC11" t="s">
        <v>234</v>
      </c>
      <c r="AD11">
        <f>U18</f>
        <v>-2283.1351020000002</v>
      </c>
      <c r="AE11">
        <f>U25</f>
        <v>-1542.187891</v>
      </c>
    </row>
    <row r="12" spans="1:33">
      <c r="A12" s="24" t="s">
        <v>270</v>
      </c>
      <c r="B12" s="35">
        <v>8</v>
      </c>
      <c r="C12" s="35">
        <v>0.8</v>
      </c>
      <c r="D12" s="35">
        <v>0.4</v>
      </c>
      <c r="T12" s="16" t="s">
        <v>4</v>
      </c>
      <c r="U12">
        <v>-224.328406</v>
      </c>
      <c r="W12">
        <v>1.2795536768015271E-2</v>
      </c>
      <c r="X12">
        <f t="shared" si="2"/>
        <v>3196.2809725962852</v>
      </c>
      <c r="Y12">
        <v>-0.129138</v>
      </c>
      <c r="Z12">
        <f t="shared" si="3"/>
        <v>32258.227202387458</v>
      </c>
      <c r="AA12">
        <v>-28995.025163999999</v>
      </c>
      <c r="AB12">
        <f t="shared" si="4"/>
        <v>28995.025163999999</v>
      </c>
    </row>
    <row r="13" spans="1:33">
      <c r="A13" s="24" t="s">
        <v>271</v>
      </c>
      <c r="B13" s="35">
        <v>20</v>
      </c>
      <c r="C13" s="35">
        <v>2.4</v>
      </c>
      <c r="D13" s="35">
        <v>1.3</v>
      </c>
      <c r="T13" s="16" t="s">
        <v>5</v>
      </c>
      <c r="U13">
        <v>-160.809324</v>
      </c>
      <c r="W13">
        <v>8.8283775447582351E-3</v>
      </c>
      <c r="X13">
        <f t="shared" si="2"/>
        <v>2205.2982752347621</v>
      </c>
      <c r="Y13">
        <v>-0.13711799999999999</v>
      </c>
      <c r="Z13">
        <f t="shared" si="3"/>
        <v>34251.603691686127</v>
      </c>
      <c r="AA13">
        <v>-31589.923559999999</v>
      </c>
      <c r="AB13">
        <f t="shared" si="4"/>
        <v>31589.923559999999</v>
      </c>
    </row>
    <row r="14" spans="1:33">
      <c r="A14" s="23" t="s">
        <v>240</v>
      </c>
      <c r="B14" s="34">
        <v>146</v>
      </c>
      <c r="C14" s="34">
        <v>2.9</v>
      </c>
      <c r="D14" s="34">
        <v>2.4</v>
      </c>
      <c r="T14" s="16" t="s">
        <v>6</v>
      </c>
      <c r="U14">
        <v>-201.17232300000001</v>
      </c>
      <c r="W14">
        <v>1.3091731942667939E-2</v>
      </c>
      <c r="X14">
        <f t="shared" si="2"/>
        <v>3270.2695061045988</v>
      </c>
      <c r="Y14">
        <v>-0.10945100000000001</v>
      </c>
      <c r="Z14">
        <f t="shared" si="3"/>
        <v>27340.482472459767</v>
      </c>
      <c r="AA14">
        <v>-25411.581386000002</v>
      </c>
      <c r="AB14">
        <f t="shared" si="4"/>
        <v>25411.581386000002</v>
      </c>
    </row>
    <row r="15" spans="1:33">
      <c r="A15" s="24" t="s">
        <v>272</v>
      </c>
      <c r="B15" s="35">
        <v>61</v>
      </c>
      <c r="C15" s="35">
        <v>0</v>
      </c>
      <c r="D15" s="35">
        <v>0.7</v>
      </c>
      <c r="T15" s="16" t="s">
        <v>7</v>
      </c>
      <c r="U15">
        <v>2.6072410000000001</v>
      </c>
      <c r="W15">
        <v>5.9916569665389885E-2</v>
      </c>
      <c r="X15">
        <f t="shared" si="2"/>
        <v>14966.95254265842</v>
      </c>
      <c r="Y15">
        <v>-5.4460000000000003E-3</v>
      </c>
      <c r="Z15">
        <f t="shared" si="3"/>
        <v>1360.3920251529535</v>
      </c>
      <c r="AA15">
        <v>-1941.076155</v>
      </c>
      <c r="AB15">
        <f t="shared" si="4"/>
        <v>1941.076155</v>
      </c>
    </row>
    <row r="16" spans="1:33">
      <c r="A16" s="24" t="s">
        <v>273</v>
      </c>
      <c r="B16" s="35">
        <v>85</v>
      </c>
      <c r="C16" s="35">
        <v>0</v>
      </c>
      <c r="D16" s="35">
        <v>1.8</v>
      </c>
      <c r="T16" s="16" t="s">
        <v>8</v>
      </c>
      <c r="U16">
        <v>-101.669973</v>
      </c>
      <c r="W16">
        <v>6.0719785253902578E-2</v>
      </c>
      <c r="X16">
        <f t="shared" si="2"/>
        <v>15167.593027618244</v>
      </c>
      <c r="Y16">
        <v>-3.7491999999999998E-2</v>
      </c>
      <c r="Z16">
        <f t="shared" si="3"/>
        <v>9365.3723479681448</v>
      </c>
      <c r="AA16">
        <v>-9327.8692960000008</v>
      </c>
      <c r="AB16">
        <f t="shared" si="4"/>
        <v>9327.8692960000008</v>
      </c>
      <c r="AC16" t="s">
        <v>254</v>
      </c>
      <c r="AE16" t="s">
        <v>265</v>
      </c>
      <c r="AF16" t="s">
        <v>266</v>
      </c>
      <c r="AG16" t="s">
        <v>267</v>
      </c>
    </row>
    <row r="17" spans="1:33">
      <c r="A17" s="23" t="s">
        <v>230</v>
      </c>
      <c r="B17" s="34">
        <v>20</v>
      </c>
      <c r="C17" s="34">
        <v>0.05</v>
      </c>
      <c r="D17" s="34">
        <v>0.26</v>
      </c>
      <c r="T17" s="16" t="s">
        <v>9</v>
      </c>
      <c r="U17">
        <v>-572.44108800000004</v>
      </c>
      <c r="W17">
        <v>0.12157859268139574</v>
      </c>
      <c r="X17">
        <f t="shared" si="2"/>
        <v>30369.913314926547</v>
      </c>
      <c r="Y17">
        <v>-4.0017999999999998E-2</v>
      </c>
      <c r="Z17">
        <f t="shared" si="3"/>
        <v>9996.3584396935148</v>
      </c>
      <c r="AA17">
        <v>-8513.2022940000006</v>
      </c>
      <c r="AB17">
        <f t="shared" si="4"/>
        <v>8513.2022940000006</v>
      </c>
      <c r="AC17" t="s">
        <v>253</v>
      </c>
      <c r="AD17">
        <v>0.15373441270081711</v>
      </c>
      <c r="AE17">
        <v>4.1339449987419841E-2</v>
      </c>
      <c r="AF17">
        <v>3.2022339678041287E-2</v>
      </c>
      <c r="AG17">
        <v>8.0372623035355986E-2</v>
      </c>
    </row>
    <row r="18" spans="1:33">
      <c r="A18" s="23" t="s">
        <v>234</v>
      </c>
      <c r="B18" s="34">
        <v>46</v>
      </c>
      <c r="C18" s="34">
        <v>1.2</v>
      </c>
      <c r="D18" s="34">
        <v>3.8</v>
      </c>
      <c r="T18" s="16" t="s">
        <v>10</v>
      </c>
      <c r="U18">
        <v>-2283.1351020000002</v>
      </c>
      <c r="W18">
        <v>9.3061280431840726E-2</v>
      </c>
      <c r="X18">
        <f t="shared" si="2"/>
        <v>23246.387027175671</v>
      </c>
      <c r="Y18">
        <v>-0.20619100000000001</v>
      </c>
      <c r="Z18">
        <f t="shared" si="3"/>
        <v>51505.800965536655</v>
      </c>
      <c r="AA18">
        <v>-35641.599539000003</v>
      </c>
      <c r="AB18">
        <f t="shared" si="4"/>
        <v>35641.599539000003</v>
      </c>
      <c r="AC18" t="s">
        <v>240</v>
      </c>
      <c r="AD18">
        <v>0.58222530855053134</v>
      </c>
      <c r="AE18">
        <v>0.24221494760068821</v>
      </c>
      <c r="AF18">
        <v>0.34001036094984316</v>
      </c>
    </row>
    <row r="19" spans="1:33">
      <c r="A19" s="24" t="s">
        <v>274</v>
      </c>
      <c r="B19" s="35">
        <v>23</v>
      </c>
      <c r="C19" s="35">
        <v>3.9</v>
      </c>
      <c r="D19" s="35">
        <v>2.2999999999999998</v>
      </c>
      <c r="T19" s="16" t="s">
        <v>246</v>
      </c>
      <c r="U19">
        <v>-314.49828200000002</v>
      </c>
      <c r="W19">
        <v>2.0875677951998777E-2</v>
      </c>
      <c r="X19">
        <f t="shared" si="2"/>
        <v>5214.6723844216804</v>
      </c>
      <c r="Y19">
        <v>-0.113811</v>
      </c>
      <c r="Z19">
        <f t="shared" si="3"/>
        <v>28429.595441550267</v>
      </c>
      <c r="AA19">
        <v>-24185.665269000001</v>
      </c>
      <c r="AB19">
        <f t="shared" si="4"/>
        <v>24185.665269000001</v>
      </c>
      <c r="AC19" t="s">
        <v>230</v>
      </c>
      <c r="AD19">
        <v>7.9623036977613776E-2</v>
      </c>
      <c r="AF19">
        <v>7.9623036977613776E-2</v>
      </c>
    </row>
    <row r="20" spans="1:33">
      <c r="A20" s="24" t="s">
        <v>275</v>
      </c>
      <c r="B20" s="35">
        <v>23</v>
      </c>
      <c r="C20" s="35">
        <v>3</v>
      </c>
      <c r="D20" s="35">
        <v>1.5</v>
      </c>
      <c r="T20" s="16" t="s">
        <v>247</v>
      </c>
      <c r="U20">
        <v>-354.73777899999999</v>
      </c>
      <c r="W20">
        <v>2.7734261415627293E-2</v>
      </c>
      <c r="X20">
        <f t="shared" si="2"/>
        <v>6927.9228889692668</v>
      </c>
      <c r="Y20">
        <v>-0.133683</v>
      </c>
      <c r="Z20">
        <f t="shared" si="3"/>
        <v>33393.552533698537</v>
      </c>
      <c r="AA20">
        <v>-21033.143016000002</v>
      </c>
      <c r="AB20">
        <f t="shared" si="4"/>
        <v>21033.143016000002</v>
      </c>
      <c r="AC20" t="s">
        <v>234</v>
      </c>
      <c r="AD20">
        <v>0.1844172417710378</v>
      </c>
      <c r="AE20">
        <v>9.3061280431840726E-2</v>
      </c>
      <c r="AF20">
        <v>9.1355961339197073E-2</v>
      </c>
    </row>
    <row r="21" spans="1:33">
      <c r="T21" s="16" t="s">
        <v>248</v>
      </c>
      <c r="U21">
        <v>-472.71830999999997</v>
      </c>
      <c r="W21">
        <v>3.4084339211069646E-2</v>
      </c>
      <c r="X21">
        <f t="shared" si="2"/>
        <v>8514.1504306550214</v>
      </c>
      <c r="Y21">
        <v>-0.118551</v>
      </c>
      <c r="Z21">
        <f t="shared" si="3"/>
        <v>29613.631100607377</v>
      </c>
      <c r="AA21">
        <v>-24373.876078000001</v>
      </c>
      <c r="AB21">
        <f t="shared" si="4"/>
        <v>24373.876078000001</v>
      </c>
    </row>
    <row r="22" spans="1:33">
      <c r="T22" s="16" t="s">
        <v>249</v>
      </c>
      <c r="U22">
        <v>-262.15290900000002</v>
      </c>
      <c r="W22">
        <v>7.9623036977613776E-2</v>
      </c>
      <c r="X22">
        <f t="shared" si="2"/>
        <v>19889.560140066929</v>
      </c>
      <c r="Y22">
        <v>-2.7895E-2</v>
      </c>
      <c r="Z22">
        <f t="shared" si="3"/>
        <v>6968.0748332063222</v>
      </c>
      <c r="AA22">
        <v>-6366.9676300000001</v>
      </c>
      <c r="AB22">
        <f t="shared" si="4"/>
        <v>6366.9676300000001</v>
      </c>
    </row>
    <row r="23" spans="1:33">
      <c r="T23" s="16" t="s">
        <v>250</v>
      </c>
      <c r="U23">
        <v>-459.373761</v>
      </c>
      <c r="W23">
        <v>0.17526166600119478</v>
      </c>
      <c r="X23">
        <f t="shared" si="2"/>
        <v>43779.759960162664</v>
      </c>
      <c r="Y23">
        <v>-2.7628E-2</v>
      </c>
      <c r="Z23">
        <f t="shared" si="3"/>
        <v>6901.379153677156</v>
      </c>
      <c r="AA23">
        <v>-6396.9265089999999</v>
      </c>
      <c r="AB23">
        <f t="shared" si="4"/>
        <v>6396.9265089999999</v>
      </c>
    </row>
    <row r="24" spans="1:33">
      <c r="T24" s="16" t="s">
        <v>251</v>
      </c>
      <c r="U24">
        <v>-1298.2102420000001</v>
      </c>
      <c r="W24">
        <v>0.16474869494864836</v>
      </c>
      <c r="X24">
        <f t="shared" si="2"/>
        <v>41153.656034244923</v>
      </c>
      <c r="Y24">
        <v>-7.8872999999999999E-2</v>
      </c>
      <c r="Z24">
        <f t="shared" si="3"/>
        <v>19702.203488778716</v>
      </c>
      <c r="AA24">
        <v>-13768.667111000001</v>
      </c>
      <c r="AB24">
        <f t="shared" si="4"/>
        <v>13768.667111000001</v>
      </c>
    </row>
    <row r="25" spans="1:33">
      <c r="T25" s="16" t="s">
        <v>252</v>
      </c>
      <c r="U25">
        <v>-1542.187891</v>
      </c>
      <c r="W25">
        <v>9.1355961339197073E-2</v>
      </c>
      <c r="X25">
        <f t="shared" si="2"/>
        <v>22820.40419684635</v>
      </c>
      <c r="Y25">
        <v>-0.124519</v>
      </c>
      <c r="Z25">
        <f t="shared" si="3"/>
        <v>31104.416926188136</v>
      </c>
      <c r="AA25">
        <v>-24729.414682999999</v>
      </c>
      <c r="AB25">
        <f t="shared" si="4"/>
        <v>24729.414682999999</v>
      </c>
    </row>
    <row r="26" spans="1:33">
      <c r="U26" s="18">
        <f>SUM(U8:U25)</f>
        <v>-8859.9881280000009</v>
      </c>
      <c r="V26" s="18"/>
      <c r="W26" s="18"/>
      <c r="X26" s="18"/>
      <c r="Y26" s="18"/>
    </row>
    <row r="27" spans="1:33">
      <c r="U27" t="s">
        <v>276</v>
      </c>
      <c r="V27" t="s">
        <v>279</v>
      </c>
      <c r="W27" t="s">
        <v>277</v>
      </c>
      <c r="X27" t="s">
        <v>279</v>
      </c>
      <c r="Y27" t="s">
        <v>278</v>
      </c>
      <c r="Z27" t="s">
        <v>279</v>
      </c>
      <c r="AA27" t="s">
        <v>281</v>
      </c>
    </row>
    <row r="28" spans="1:33" ht="14.7" thickBot="1">
      <c r="T28" s="16" t="s">
        <v>0</v>
      </c>
      <c r="U28">
        <v>155.42345399999999</v>
      </c>
      <c r="V28">
        <v>0</v>
      </c>
      <c r="W28">
        <v>2637.1485528576231</v>
      </c>
      <c r="X28">
        <v>0</v>
      </c>
      <c r="Y28">
        <v>27910.268408811931</v>
      </c>
      <c r="Z28">
        <v>0</v>
      </c>
      <c r="AA28">
        <v>23334.649660999999</v>
      </c>
    </row>
    <row r="29" spans="1:33" ht="15" thickTop="1" thickBot="1">
      <c r="A29" s="25" t="s">
        <v>245</v>
      </c>
      <c r="B29" s="26" t="s">
        <v>220</v>
      </c>
      <c r="D29" s="15"/>
      <c r="E29" s="40" t="s">
        <v>220</v>
      </c>
      <c r="F29" s="46" t="s">
        <v>260</v>
      </c>
      <c r="G29" s="46" t="s">
        <v>261</v>
      </c>
      <c r="H29" s="47" t="s">
        <v>262</v>
      </c>
      <c r="I29" s="46" t="s">
        <v>263</v>
      </c>
      <c r="T29" s="16" t="s">
        <v>1</v>
      </c>
      <c r="U29">
        <v>156.07344399999999</v>
      </c>
      <c r="V29">
        <v>0</v>
      </c>
      <c r="W29">
        <v>2474.6311536305934</v>
      </c>
      <c r="X29">
        <v>0</v>
      </c>
      <c r="Y29">
        <v>31187.599178185188</v>
      </c>
      <c r="Z29">
        <v>0</v>
      </c>
      <c r="AA29">
        <v>26733.696585999998</v>
      </c>
    </row>
    <row r="30" spans="1:33" ht="15" thickTop="1" thickBot="1">
      <c r="A30" s="26" t="s">
        <v>243</v>
      </c>
      <c r="B30" s="27">
        <v>249796.55254369322</v>
      </c>
      <c r="E30" s="40" t="s">
        <v>211</v>
      </c>
      <c r="F30" s="29">
        <v>4.1339449987419841E-2</v>
      </c>
      <c r="G30" s="29">
        <v>3.2022339678041287E-2</v>
      </c>
      <c r="H30" s="29">
        <v>8.0372623035355986E-2</v>
      </c>
      <c r="I30" s="30">
        <f>SUM(F30:H30)</f>
        <v>0.15373441270081711</v>
      </c>
      <c r="T30" s="16" t="s">
        <v>2</v>
      </c>
      <c r="U30">
        <v>222.86689799999999</v>
      </c>
      <c r="V30">
        <v>0</v>
      </c>
      <c r="W30">
        <v>2890.8049685350811</v>
      </c>
      <c r="X30">
        <v>0</v>
      </c>
      <c r="Y30">
        <v>43555.526087728525</v>
      </c>
      <c r="Z30">
        <v>0</v>
      </c>
      <c r="AA30">
        <v>34753.809090000002</v>
      </c>
    </row>
    <row r="31" spans="1:33" ht="15" thickTop="1" thickBot="1">
      <c r="A31" s="26" t="s">
        <v>211</v>
      </c>
      <c r="B31" s="27">
        <v>38402.326299993481</v>
      </c>
      <c r="E31" s="40" t="s">
        <v>240</v>
      </c>
      <c r="F31" s="29">
        <v>0.24221494760068821</v>
      </c>
      <c r="G31" s="29">
        <v>0.34001036094984316</v>
      </c>
      <c r="H31" s="29"/>
      <c r="I31" s="30">
        <f>SUM(F31:H31)</f>
        <v>0.58222530855053134</v>
      </c>
      <c r="T31" s="16" t="s">
        <v>3</v>
      </c>
      <c r="U31">
        <v>80.796182999999999</v>
      </c>
      <c r="V31">
        <v>0</v>
      </c>
      <c r="W31">
        <v>1071.1471669885664</v>
      </c>
      <c r="X31">
        <v>0</v>
      </c>
      <c r="Y31">
        <v>39659.199461151999</v>
      </c>
      <c r="Z31">
        <v>0</v>
      </c>
      <c r="AA31">
        <v>33638.623591000003</v>
      </c>
    </row>
    <row r="32" spans="1:33" ht="15" thickTop="1" thickBot="1">
      <c r="A32" s="26" t="s">
        <v>240</v>
      </c>
      <c r="B32" s="27">
        <v>145437.87487961081</v>
      </c>
      <c r="E32" s="40" t="s">
        <v>230</v>
      </c>
      <c r="F32" s="29"/>
      <c r="G32" s="29">
        <v>7.9623036977613776E-2</v>
      </c>
      <c r="H32" s="29"/>
      <c r="I32" s="30">
        <f>SUM(F32:H32)</f>
        <v>7.9623036977613776E-2</v>
      </c>
      <c r="T32" s="16" t="s">
        <v>4</v>
      </c>
      <c r="U32">
        <v>224.328406</v>
      </c>
      <c r="V32">
        <v>0</v>
      </c>
      <c r="W32">
        <v>3196.2809725962852</v>
      </c>
      <c r="X32">
        <v>0</v>
      </c>
      <c r="Y32">
        <v>32258.227202387458</v>
      </c>
      <c r="Z32">
        <v>0</v>
      </c>
      <c r="AA32">
        <v>28995.025163999999</v>
      </c>
    </row>
    <row r="33" spans="1:27" ht="15" thickTop="1" thickBot="1">
      <c r="A33" s="26" t="s">
        <v>230</v>
      </c>
      <c r="B33" s="27">
        <v>19889.560140066929</v>
      </c>
      <c r="E33" s="43" t="s">
        <v>234</v>
      </c>
      <c r="F33" s="29">
        <v>9.3061280431840726E-2</v>
      </c>
      <c r="G33" s="29">
        <v>9.1355961339197073E-2</v>
      </c>
      <c r="H33" s="29"/>
      <c r="I33" s="30">
        <f>SUM(F33:H33)</f>
        <v>0.1844172417710378</v>
      </c>
      <c r="T33" s="16" t="s">
        <v>5</v>
      </c>
      <c r="U33">
        <v>160.809324</v>
      </c>
      <c r="V33">
        <v>0</v>
      </c>
      <c r="W33">
        <v>2205.2982752347621</v>
      </c>
      <c r="X33">
        <v>0</v>
      </c>
      <c r="Y33">
        <v>34251.603691686127</v>
      </c>
      <c r="Z33">
        <v>0</v>
      </c>
      <c r="AA33">
        <v>31589.923559999999</v>
      </c>
    </row>
    <row r="34" spans="1:27" ht="15" thickTop="1" thickBot="1">
      <c r="A34" s="26" t="s">
        <v>234</v>
      </c>
      <c r="B34" s="28">
        <v>46066.791224022018</v>
      </c>
      <c r="E34" s="40" t="s">
        <v>263</v>
      </c>
      <c r="F34" s="31">
        <f>SUM(F30:F33)</f>
        <v>0.37661567801994877</v>
      </c>
      <c r="G34" s="31">
        <f>SUM(G30:G33)</f>
        <v>0.54301169894469536</v>
      </c>
      <c r="H34" s="31">
        <f>SUM(H30:H33)</f>
        <v>8.0372623035355986E-2</v>
      </c>
      <c r="I34" s="32">
        <f>SUM(I30:I33)</f>
        <v>1</v>
      </c>
      <c r="T34" s="16" t="s">
        <v>6</v>
      </c>
      <c r="U34">
        <v>201.17232300000001</v>
      </c>
      <c r="V34">
        <v>0</v>
      </c>
      <c r="W34">
        <v>3270.2695061045988</v>
      </c>
      <c r="X34">
        <v>0</v>
      </c>
      <c r="Y34">
        <v>27340.482472459767</v>
      </c>
      <c r="Z34">
        <v>0</v>
      </c>
      <c r="AA34">
        <v>25411.581386000002</v>
      </c>
    </row>
    <row r="35" spans="1:27" ht="14.7" thickTop="1">
      <c r="T35" s="16" t="s">
        <v>7</v>
      </c>
      <c r="U35">
        <v>-2.6072410000000001</v>
      </c>
      <c r="V35">
        <v>0</v>
      </c>
      <c r="W35">
        <v>14966.95254265842</v>
      </c>
      <c r="X35">
        <v>0</v>
      </c>
      <c r="Y35">
        <v>1360.3920251529535</v>
      </c>
      <c r="Z35">
        <v>0</v>
      </c>
      <c r="AA35">
        <v>1941.076155</v>
      </c>
    </row>
    <row r="36" spans="1:27">
      <c r="T36" s="16" t="s">
        <v>8</v>
      </c>
      <c r="U36">
        <v>101.669973</v>
      </c>
      <c r="V36">
        <v>0</v>
      </c>
      <c r="W36">
        <v>15167.593027618244</v>
      </c>
      <c r="X36">
        <v>0</v>
      </c>
      <c r="Y36">
        <v>9365.3723479681448</v>
      </c>
      <c r="Z36">
        <v>0</v>
      </c>
      <c r="AA36">
        <v>9327.8692960000008</v>
      </c>
    </row>
    <row r="37" spans="1:27">
      <c r="T37" s="16" t="s">
        <v>9</v>
      </c>
      <c r="U37">
        <v>572.44108800000004</v>
      </c>
      <c r="V37">
        <v>0</v>
      </c>
      <c r="W37">
        <v>30369.913314926547</v>
      </c>
      <c r="X37">
        <v>0</v>
      </c>
      <c r="Y37">
        <v>9996.3584396935148</v>
      </c>
      <c r="Z37">
        <v>0</v>
      </c>
      <c r="AA37">
        <v>8513.2022940000006</v>
      </c>
    </row>
    <row r="38" spans="1:27">
      <c r="T38" s="16" t="s">
        <v>10</v>
      </c>
      <c r="U38">
        <v>2283.1351020000002</v>
      </c>
      <c r="V38">
        <v>0</v>
      </c>
      <c r="W38">
        <v>23246.387027175671</v>
      </c>
      <c r="X38">
        <v>0</v>
      </c>
      <c r="Y38">
        <v>51505.800965536655</v>
      </c>
      <c r="Z38">
        <v>0</v>
      </c>
      <c r="AA38">
        <v>35641.599539000003</v>
      </c>
    </row>
    <row r="39" spans="1:27">
      <c r="T39" s="16" t="s">
        <v>246</v>
      </c>
      <c r="U39">
        <v>314.49828200000002</v>
      </c>
      <c r="V39">
        <v>0</v>
      </c>
      <c r="W39">
        <v>5214.6723844216804</v>
      </c>
      <c r="X39">
        <v>0</v>
      </c>
      <c r="Y39">
        <v>28429.595441550267</v>
      </c>
      <c r="Z39">
        <v>0</v>
      </c>
      <c r="AA39">
        <v>24185.665269000001</v>
      </c>
    </row>
    <row r="40" spans="1:27" ht="14.7" thickBot="1">
      <c r="T40" s="16" t="s">
        <v>247</v>
      </c>
      <c r="U40">
        <v>354.73777899999999</v>
      </c>
      <c r="V40">
        <v>0</v>
      </c>
      <c r="W40">
        <v>6927.9228889692668</v>
      </c>
      <c r="X40">
        <v>0</v>
      </c>
      <c r="Y40">
        <v>33393.552533698537</v>
      </c>
      <c r="Z40">
        <v>0</v>
      </c>
      <c r="AA40">
        <v>21033.143016000002</v>
      </c>
    </row>
    <row r="41" spans="1:27" ht="15" thickTop="1" thickBot="1">
      <c r="A41" s="21" t="s">
        <v>264</v>
      </c>
      <c r="B41" s="33">
        <v>250</v>
      </c>
      <c r="T41" s="16" t="s">
        <v>248</v>
      </c>
      <c r="U41">
        <v>472.71830999999997</v>
      </c>
      <c r="V41">
        <v>0</v>
      </c>
      <c r="W41">
        <v>8514.1504306550214</v>
      </c>
      <c r="X41">
        <v>0</v>
      </c>
      <c r="Y41">
        <v>29613.631100607377</v>
      </c>
      <c r="Z41">
        <v>0</v>
      </c>
      <c r="AA41">
        <v>24373.876078000001</v>
      </c>
    </row>
    <row r="42" spans="1:27" ht="14.7" thickTop="1">
      <c r="A42" s="22" t="s">
        <v>211</v>
      </c>
      <c r="B42" s="34">
        <v>38</v>
      </c>
      <c r="T42" s="16" t="s">
        <v>249</v>
      </c>
      <c r="U42">
        <v>262.15290900000002</v>
      </c>
      <c r="V42">
        <v>0</v>
      </c>
      <c r="W42">
        <v>19889.560140066929</v>
      </c>
      <c r="X42">
        <v>0</v>
      </c>
      <c r="Y42">
        <v>6968.0748332063222</v>
      </c>
      <c r="Z42">
        <v>0</v>
      </c>
      <c r="AA42">
        <v>6366.9676300000001</v>
      </c>
    </row>
    <row r="43" spans="1:27">
      <c r="A43" s="24" t="s">
        <v>269</v>
      </c>
      <c r="B43" s="35">
        <v>10</v>
      </c>
      <c r="T43" s="16" t="s">
        <v>250</v>
      </c>
      <c r="U43">
        <v>459.373761</v>
      </c>
      <c r="V43">
        <v>0</v>
      </c>
      <c r="W43">
        <v>43779.759960162664</v>
      </c>
      <c r="X43">
        <v>0</v>
      </c>
      <c r="Y43">
        <v>6901.379153677156</v>
      </c>
      <c r="Z43">
        <v>0</v>
      </c>
      <c r="AA43">
        <v>6396.9265089999999</v>
      </c>
    </row>
    <row r="44" spans="1:27">
      <c r="A44" s="24" t="s">
        <v>270</v>
      </c>
      <c r="B44" s="35">
        <v>8</v>
      </c>
      <c r="T44" s="16" t="s">
        <v>251</v>
      </c>
      <c r="U44">
        <v>1298.2102420000001</v>
      </c>
      <c r="V44">
        <v>0</v>
      </c>
      <c r="W44">
        <v>41153.656034244923</v>
      </c>
      <c r="X44">
        <v>0</v>
      </c>
      <c r="Y44">
        <v>19702.203488778716</v>
      </c>
      <c r="Z44">
        <v>0</v>
      </c>
      <c r="AA44">
        <v>13768.667111000001</v>
      </c>
    </row>
    <row r="45" spans="1:27">
      <c r="A45" s="24" t="s">
        <v>271</v>
      </c>
      <c r="B45" s="35">
        <v>20</v>
      </c>
      <c r="T45" s="16" t="s">
        <v>252</v>
      </c>
      <c r="U45">
        <v>1542.187891</v>
      </c>
      <c r="V45">
        <v>0</v>
      </c>
      <c r="W45">
        <v>22820.40419684635</v>
      </c>
      <c r="X45">
        <v>0</v>
      </c>
      <c r="Y45">
        <v>31104.416926188136</v>
      </c>
      <c r="Z45">
        <v>0</v>
      </c>
      <c r="AA45">
        <v>24729.414682999999</v>
      </c>
    </row>
    <row r="46" spans="1:27">
      <c r="A46" s="23" t="s">
        <v>240</v>
      </c>
      <c r="B46" s="34">
        <v>146</v>
      </c>
    </row>
    <row r="47" spans="1:27">
      <c r="A47" s="24" t="s">
        <v>272</v>
      </c>
      <c r="B47" s="35">
        <v>61</v>
      </c>
    </row>
    <row r="48" spans="1:27">
      <c r="A48" s="24" t="s">
        <v>273</v>
      </c>
      <c r="B48" s="35">
        <v>85</v>
      </c>
    </row>
    <row r="49" spans="1:2">
      <c r="A49" s="23" t="s">
        <v>230</v>
      </c>
      <c r="B49" s="34">
        <v>20</v>
      </c>
    </row>
    <row r="50" spans="1:2">
      <c r="A50" s="23" t="s">
        <v>234</v>
      </c>
      <c r="B50" s="34">
        <v>46</v>
      </c>
    </row>
    <row r="51" spans="1:2">
      <c r="A51" s="24" t="s">
        <v>274</v>
      </c>
      <c r="B51" s="35">
        <v>23</v>
      </c>
    </row>
    <row r="52" spans="1:2">
      <c r="A52" s="24" t="s">
        <v>275</v>
      </c>
      <c r="B52" s="35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6CD7-49B3-46F6-A2EA-5D71E894CE9A}">
  <dimension ref="A1:X66"/>
  <sheetViews>
    <sheetView topLeftCell="E1" workbookViewId="0">
      <pane ySplit="1" topLeftCell="A2" activePane="bottomLeft" state="frozen"/>
      <selection pane="bottomLeft" activeCell="X5" sqref="X5"/>
    </sheetView>
  </sheetViews>
  <sheetFormatPr defaultRowHeight="14.4"/>
  <cols>
    <col min="1" max="1" width="15.15625" bestFit="1" customWidth="1"/>
    <col min="5" max="5" width="9.15625" style="5"/>
    <col min="8" max="8" width="9.15625" style="5"/>
    <col min="14" max="14" width="9.15625" style="5"/>
    <col min="16" max="16" width="9"/>
    <col min="20" max="20" width="22" bestFit="1" customWidth="1"/>
  </cols>
  <sheetData>
    <row r="1" spans="1:24">
      <c r="A1" s="1" t="s">
        <v>11</v>
      </c>
      <c r="B1" s="1" t="s">
        <v>196</v>
      </c>
      <c r="C1" s="1" t="s">
        <v>197</v>
      </c>
      <c r="D1" s="1" t="s">
        <v>198</v>
      </c>
      <c r="E1" s="4" t="s">
        <v>199</v>
      </c>
      <c r="F1" s="1" t="s">
        <v>200</v>
      </c>
      <c r="G1" s="1" t="s">
        <v>201</v>
      </c>
      <c r="H1" s="4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4" t="s">
        <v>208</v>
      </c>
      <c r="P1" s="10" t="s">
        <v>212</v>
      </c>
      <c r="Q1" s="10"/>
      <c r="R1" s="14" t="s">
        <v>238</v>
      </c>
      <c r="S1" s="14"/>
      <c r="T1" s="6" t="s">
        <v>210</v>
      </c>
      <c r="U1" t="s">
        <v>199</v>
      </c>
      <c r="V1" t="s">
        <v>202</v>
      </c>
      <c r="W1" t="s">
        <v>208</v>
      </c>
      <c r="X1" t="s">
        <v>211</v>
      </c>
    </row>
    <row r="2" spans="1:24">
      <c r="A2" s="1" t="s">
        <v>132</v>
      </c>
      <c r="B2">
        <v>9.1190378908823106E-3</v>
      </c>
      <c r="C2">
        <v>-2.8996162080313002E-2</v>
      </c>
      <c r="D2">
        <v>3.80547594030434E-3</v>
      </c>
      <c r="E2" s="5">
        <f>(B2+P2)*Sheet1!$B$2+(EQ!C2+EQ!P2)*Sheet1!$C$2+EQ!D2*Sheet1!$M$2</f>
        <v>-1.1153972247839893E-4</v>
      </c>
      <c r="F2">
        <v>7.1278029261018006E-2</v>
      </c>
      <c r="G2">
        <v>3.3719370002288598E-2</v>
      </c>
      <c r="H2" s="5">
        <f>(F2+P2)*Sheet1!$E$2+EQ!G2*Sheet1!$N$2</f>
        <v>1.240827590275613E-3</v>
      </c>
      <c r="I2">
        <v>2.2218350886499001E-2</v>
      </c>
      <c r="J2">
        <v>3.3413291110550497E-2</v>
      </c>
      <c r="K2">
        <v>5.4226112692539203E-3</v>
      </c>
      <c r="L2">
        <v>1.1847121254718899E-2</v>
      </c>
      <c r="M2">
        <v>2.8089664716763902E-3</v>
      </c>
      <c r="N2" s="5">
        <f>(I2+P2)*Sheet1!$F$2+(EQ!J2+EQ!P2)*Sheet1!$G$2+(EQ!K2+EQ!P2)*Sheet1!$H$2+(EQ!L2+EQ!P2)*Sheet1!$D$2+EQ!M2*Sheet1!$O$2</f>
        <v>8.8311645436423957E-4</v>
      </c>
      <c r="R2">
        <f>E2+H2+N2</f>
        <v>2.0124043221614535E-3</v>
      </c>
      <c r="T2" s="7" t="s">
        <v>209</v>
      </c>
      <c r="U2" s="51">
        <f>PERCENTILE(E2:E64,0.01)</f>
        <v>-5.1526715839420997E-3</v>
      </c>
      <c r="V2" s="51">
        <f t="shared" ref="V2:W2" si="0">PERCENTILE(F2:F64,0.01)</f>
        <v>-0.14142993924508634</v>
      </c>
      <c r="W2" s="51">
        <f t="shared" si="0"/>
        <v>-9.5156515603847538E-2</v>
      </c>
      <c r="X2" s="51">
        <f>PERCENTILE(R2:R64,0.01)</f>
        <v>-1.7852314697634659E-2</v>
      </c>
    </row>
    <row r="3" spans="1:24">
      <c r="A3" s="1" t="s">
        <v>133</v>
      </c>
      <c r="B3">
        <v>1.7011609531995601E-2</v>
      </c>
      <c r="C3">
        <v>4.3700108479662901E-2</v>
      </c>
      <c r="D3">
        <v>1.81129952850279E-2</v>
      </c>
      <c r="E3" s="5">
        <f>(B3+P3)*Sheet1!$B$2+(EQ!C3+EQ!P3)*Sheet1!$C$2+EQ!D3*Sheet1!$M$2</f>
        <v>2.307029208120399E-4</v>
      </c>
      <c r="F3">
        <v>-3.6220647398454799E-2</v>
      </c>
      <c r="G3">
        <v>8.7633472261370304E-3</v>
      </c>
      <c r="H3" s="5">
        <f>(F3+P3)*Sheet1!$E$2+EQ!G3*Sheet1!$N$2</f>
        <v>-7.1511802383652102E-5</v>
      </c>
      <c r="I3">
        <v>-8.5570977063587105E-4</v>
      </c>
      <c r="J3">
        <v>-5.0139682712228E-3</v>
      </c>
      <c r="K3">
        <v>9.9571424352535905E-3</v>
      </c>
      <c r="L3">
        <v>-3.2350205521833299E-2</v>
      </c>
      <c r="M3">
        <v>3.08123854647269E-2</v>
      </c>
      <c r="N3" s="5">
        <f>(I3+P3)*Sheet1!$F$2+(EQ!J3+EQ!P3)*Sheet1!$G$2+(EQ!K3+EQ!P3)*Sheet1!$H$2+(EQ!L3+EQ!P3)*Sheet1!$D$2+EQ!M3*Sheet1!$O$2</f>
        <v>-9.6795273431481837E-4</v>
      </c>
      <c r="P3">
        <v>-3.7135468320423776E-2</v>
      </c>
      <c r="R3">
        <f t="shared" ref="R3:R64" si="1">E3+H3+N3</f>
        <v>-8.0876161588643058E-4</v>
      </c>
      <c r="T3" s="50" t="s">
        <v>254</v>
      </c>
      <c r="U3" s="51">
        <f>E66</f>
        <v>4.1339449987419841E-2</v>
      </c>
      <c r="V3" s="51">
        <f>H66</f>
        <v>3.2022339678041287E-2</v>
      </c>
      <c r="W3" s="51">
        <f>N66</f>
        <v>8.0372623035355986E-2</v>
      </c>
      <c r="X3" s="51">
        <f>R66</f>
        <v>0.15373441270081711</v>
      </c>
    </row>
    <row r="4" spans="1:24">
      <c r="A4" s="1" t="s">
        <v>134</v>
      </c>
      <c r="B4">
        <v>-1.71566123133338E-3</v>
      </c>
      <c r="C4">
        <v>-2.5375766976777799E-2</v>
      </c>
      <c r="D4">
        <v>-8.2748182292948797E-3</v>
      </c>
      <c r="E4" s="5">
        <f>(B4+P4)*Sheet1!$B$2+(EQ!C4+EQ!P4)*Sheet1!$C$2+EQ!D4*Sheet1!$M$2</f>
        <v>-2.7818285206458184E-4</v>
      </c>
      <c r="F4">
        <v>1.22556468194013E-3</v>
      </c>
      <c r="G4">
        <v>-7.7220193134114297E-3</v>
      </c>
      <c r="H4" s="5">
        <f>(F4+P4)*Sheet1!$E$2+EQ!G4*Sheet1!$N$2</f>
        <v>-1.7453138659865938E-4</v>
      </c>
      <c r="I4">
        <v>-4.3850597303150302E-2</v>
      </c>
      <c r="J4">
        <v>-5.9463905922551401E-2</v>
      </c>
      <c r="K4">
        <v>-1.8348581038891799E-2</v>
      </c>
      <c r="L4">
        <v>4.2307125549927403E-2</v>
      </c>
      <c r="M4">
        <v>-4.8007027680102801E-2</v>
      </c>
      <c r="N4" s="5">
        <f>(I4+P4)*Sheet1!$F$2+(EQ!J4+EQ!P4)*Sheet1!$G$2+(EQ!K4+EQ!P4)*Sheet1!$H$2+(EQ!L4+EQ!P4)*Sheet1!$D$2+EQ!M4*Sheet1!$O$2</f>
        <v>-2.1018630918598902E-3</v>
      </c>
      <c r="P4">
        <v>8.0170641299939886E-3</v>
      </c>
      <c r="R4">
        <f t="shared" si="1"/>
        <v>-2.5545773305231311E-3</v>
      </c>
      <c r="T4" s="7" t="s">
        <v>209</v>
      </c>
      <c r="U4" s="52">
        <f>U2*U3</f>
        <v>-2.1300860924597381E-4</v>
      </c>
      <c r="V4" s="52">
        <f t="shared" ref="V4:X4" si="2">V2*V3</f>
        <v>-4.528917555150897E-3</v>
      </c>
      <c r="W4" s="52">
        <f t="shared" si="2"/>
        <v>-7.6479787579860079E-3</v>
      </c>
      <c r="X4" s="52">
        <f t="shared" si="2"/>
        <v>-2.74451511539103E-3</v>
      </c>
    </row>
    <row r="5" spans="1:24">
      <c r="A5" s="1" t="s">
        <v>135</v>
      </c>
      <c r="B5">
        <v>4.1861548757277801E-2</v>
      </c>
      <c r="C5">
        <v>7.4362244133613795E-2</v>
      </c>
      <c r="D5">
        <v>4.7085847381390399E-2</v>
      </c>
      <c r="E5" s="5">
        <f>(B5+P5)*Sheet1!$B$2+(EQ!C5+EQ!P5)*Sheet1!$C$2+EQ!D5*Sheet1!$M$2</f>
        <v>1.9615165079017536E-3</v>
      </c>
      <c r="F5">
        <v>3.79407665815212E-2</v>
      </c>
      <c r="G5">
        <v>4.6104859055367001E-2</v>
      </c>
      <c r="H5" s="5">
        <f>(F5+P5)*Sheet1!$E$2+EQ!G5*Sheet1!$N$2</f>
        <v>1.3994580300314158E-3</v>
      </c>
      <c r="I5">
        <v>6.1146424665600801E-2</v>
      </c>
      <c r="J5">
        <v>5.5308235914579798E-2</v>
      </c>
      <c r="K5">
        <v>5.4598609512155803E-2</v>
      </c>
      <c r="L5">
        <v>5.8366169941055597E-2</v>
      </c>
      <c r="M5">
        <v>5.25263330066887E-2</v>
      </c>
      <c r="N5" s="5">
        <f>(I5+P5)*Sheet1!$F$2+(EQ!J5+EQ!P5)*Sheet1!$G$2+(EQ!K5+EQ!P5)*Sheet1!$H$2+(EQ!L5+EQ!P5)*Sheet1!$D$2+EQ!M5*Sheet1!$O$2</f>
        <v>3.9987470930512069E-3</v>
      </c>
      <c r="P5">
        <v>-9.7757450804383614E-3</v>
      </c>
      <c r="R5">
        <f t="shared" si="1"/>
        <v>7.3597216309843764E-3</v>
      </c>
      <c r="T5" s="7" t="s">
        <v>284</v>
      </c>
      <c r="U5" s="49">
        <v>249796.55254369299</v>
      </c>
      <c r="V5" s="49">
        <v>249796.55254369299</v>
      </c>
      <c r="W5" s="49">
        <v>249796.55254369299</v>
      </c>
      <c r="X5" s="49">
        <v>249796.55254369299</v>
      </c>
    </row>
    <row r="6" spans="1:24">
      <c r="A6" s="1" t="s">
        <v>136</v>
      </c>
      <c r="B6">
        <v>1.1974554630465001E-3</v>
      </c>
      <c r="C6">
        <v>1.05006714240532E-2</v>
      </c>
      <c r="D6">
        <v>1.2061469016562099E-3</v>
      </c>
      <c r="E6" s="5">
        <f>(B6+P6)*Sheet1!$B$2+(EQ!C6+EQ!P6)*Sheet1!$C$2+EQ!D6*Sheet1!$M$2</f>
        <v>1.03222195806473E-4</v>
      </c>
      <c r="F6">
        <v>2.7734276655040401E-3</v>
      </c>
      <c r="G6">
        <v>-9.3686384672375699E-4</v>
      </c>
      <c r="H6" s="5">
        <f>(F6+P6)*Sheet1!$E$2+EQ!G6*Sheet1!$N$2</f>
        <v>-2.2184119036393227E-5</v>
      </c>
      <c r="I6">
        <v>5.3410820951358398E-3</v>
      </c>
      <c r="J6">
        <v>6.8351216659967599E-3</v>
      </c>
      <c r="K6">
        <v>6.9975783056355203E-3</v>
      </c>
      <c r="L6">
        <v>7.8291433313539792E-3</v>
      </c>
      <c r="M6">
        <v>1.33270518100914E-2</v>
      </c>
      <c r="N6" s="5">
        <f>(I6+P6)*Sheet1!$F$2+(EQ!J6+EQ!P6)*Sheet1!$G$2+(EQ!K6+EQ!P6)*Sheet1!$H$2+(EQ!L6+EQ!P6)*Sheet1!$D$2+EQ!M6*Sheet1!$O$2</f>
        <v>6.7777587338537447E-4</v>
      </c>
      <c r="P6">
        <v>-1.8874578750751451E-3</v>
      </c>
      <c r="R6">
        <f t="shared" si="1"/>
        <v>7.5881395015545421E-4</v>
      </c>
      <c r="T6" s="7" t="s">
        <v>283</v>
      </c>
      <c r="U6" s="53">
        <f>U2*U3*U5</f>
        <v>-53.208816251770862</v>
      </c>
      <c r="V6" s="53">
        <f>V2*V3*V5</f>
        <v>-1131.3079920313046</v>
      </c>
      <c r="W6" s="53">
        <f>W2*W3*W5</f>
        <v>-1910.4387276722996</v>
      </c>
      <c r="X6" s="53">
        <f>X2*X3*X5</f>
        <v>-685.57041422873499</v>
      </c>
    </row>
    <row r="7" spans="1:24">
      <c r="A7" s="1" t="s">
        <v>137</v>
      </c>
      <c r="B7">
        <v>-4.9682448079195803E-3</v>
      </c>
      <c r="C7">
        <v>1.95809619757552E-2</v>
      </c>
      <c r="D7">
        <v>-8.0307399154133695E-4</v>
      </c>
      <c r="E7" s="5">
        <f>(B7+P7)*Sheet1!$B$2+(EQ!C7+EQ!P7)*Sheet1!$C$2+EQ!D7*Sheet1!$M$2</f>
        <v>2.2062609057409155E-5</v>
      </c>
      <c r="F7">
        <v>1.50136427477232E-2</v>
      </c>
      <c r="G7">
        <v>1.97543135632701E-2</v>
      </c>
      <c r="H7" s="5">
        <f>(F7+P7)*Sheet1!$E$2+EQ!G7*Sheet1!$N$2</f>
        <v>5.907301929812314E-4</v>
      </c>
      <c r="I7">
        <v>1.3367588088691399E-2</v>
      </c>
      <c r="J7">
        <v>2.4688672256798498E-3</v>
      </c>
      <c r="K7">
        <v>1.73757810715047E-3</v>
      </c>
      <c r="L7">
        <v>8.0362012653445395E-3</v>
      </c>
      <c r="M7">
        <v>7.7100236220351004E-3</v>
      </c>
      <c r="N7" s="5">
        <f>(I7+P7)*Sheet1!$F$2+(EQ!J7+EQ!P7)*Sheet1!$G$2+(EQ!K7+EQ!P7)*Sheet1!$H$2+(EQ!L7+EQ!P7)*Sheet1!$D$2+EQ!M7*Sheet1!$O$2</f>
        <v>3.3907139769590716E-4</v>
      </c>
      <c r="P7">
        <v>-5.0187466874309292E-3</v>
      </c>
      <c r="R7">
        <f t="shared" si="1"/>
        <v>9.5186419973454777E-4</v>
      </c>
    </row>
    <row r="8" spans="1:24">
      <c r="A8" s="1" t="s">
        <v>138</v>
      </c>
      <c r="B8">
        <v>-1.23732192801591E-2</v>
      </c>
      <c r="C8">
        <v>-1.21032988070943E-2</v>
      </c>
      <c r="D8">
        <v>-1.84887818516336E-2</v>
      </c>
      <c r="E8" s="5">
        <f>(B8+P8)*Sheet1!$B$2+(EQ!C8+EQ!P8)*Sheet1!$C$2+EQ!D8*Sheet1!$M$2</f>
        <v>-1.0171589835545817E-3</v>
      </c>
      <c r="F8">
        <v>-1.3234712426001501E-2</v>
      </c>
      <c r="G8">
        <v>1.2962889551529499E-2</v>
      </c>
      <c r="H8" s="5">
        <f>(F8+P8)*Sheet1!$E$2+EQ!G8*Sheet1!$N$2</f>
        <v>2.2299842040554238E-4</v>
      </c>
      <c r="I8">
        <v>-2.21546776087756E-2</v>
      </c>
      <c r="J8">
        <v>-3.0083346294246201E-2</v>
      </c>
      <c r="K8">
        <v>-1.10727236277688E-2</v>
      </c>
      <c r="L8">
        <v>1.5301686703352401E-2</v>
      </c>
      <c r="M8">
        <v>8.1006590749863605E-3</v>
      </c>
      <c r="N8" s="5">
        <f>(I8+P8)*Sheet1!$F$2+(EQ!J8+EQ!P8)*Sheet1!$G$2+(EQ!K8+EQ!P8)*Sheet1!$H$2+(EQ!L8+EQ!P8)*Sheet1!$D$2+EQ!M8*Sheet1!$O$2</f>
        <v>-1.1018913052869147E-3</v>
      </c>
      <c r="P8">
        <v>-1.8601867683809045E-2</v>
      </c>
      <c r="R8">
        <f t="shared" si="1"/>
        <v>-1.896051868435954E-3</v>
      </c>
    </row>
    <row r="9" spans="1:24">
      <c r="A9" s="1" t="s">
        <v>139</v>
      </c>
      <c r="B9">
        <v>3.6838434107919503E-2</v>
      </c>
      <c r="C9">
        <v>4.3592847915192596E-3</v>
      </c>
      <c r="D9">
        <v>3.6855083987146001E-2</v>
      </c>
      <c r="E9" s="5">
        <f>(B9+P9)*Sheet1!$B$2+(EQ!C9+EQ!P9)*Sheet1!$C$2+EQ!D9*Sheet1!$M$2</f>
        <v>1.1569864250096829E-3</v>
      </c>
      <c r="F9">
        <v>2.60357798070723E-2</v>
      </c>
      <c r="G9">
        <v>1.6910468918853502E-2</v>
      </c>
      <c r="H9" s="5">
        <f>(F9+P9)*Sheet1!$E$2+EQ!G9*Sheet1!$N$2</f>
        <v>5.7132138007533293E-4</v>
      </c>
      <c r="I9">
        <v>-1.7813814262856501E-2</v>
      </c>
      <c r="J9">
        <v>-2.33990914476092E-2</v>
      </c>
      <c r="K9">
        <v>9.8475787460239293E-3</v>
      </c>
      <c r="L9">
        <v>-4.0530057177124899E-2</v>
      </c>
      <c r="M9">
        <v>1.60713222417481E-2</v>
      </c>
      <c r="N9" s="5">
        <f>(I9+P9)*Sheet1!$F$2+(EQ!J9+EQ!P9)*Sheet1!$G$2+(EQ!K9+EQ!P9)*Sheet1!$H$2+(EQ!L9+EQ!P9)*Sheet1!$D$2+EQ!M9*Sheet1!$O$2</f>
        <v>-3.2747244530009138E-4</v>
      </c>
      <c r="P9">
        <v>-2.1738052447407346E-3</v>
      </c>
      <c r="R9">
        <f t="shared" si="1"/>
        <v>1.4008353597849243E-3</v>
      </c>
    </row>
    <row r="10" spans="1:24">
      <c r="A10" s="1" t="s">
        <v>140</v>
      </c>
      <c r="B10">
        <v>1.42932407324821E-2</v>
      </c>
      <c r="C10">
        <v>8.3404854290911601E-3</v>
      </c>
      <c r="D10">
        <v>9.8736208158285398E-3</v>
      </c>
      <c r="E10" s="5">
        <f>(B10+P10)*Sheet1!$B$2+(EQ!C10+EQ!P10)*Sheet1!$C$2+EQ!D10*Sheet1!$M$2</f>
        <v>4.2466117150440367E-4</v>
      </c>
      <c r="F10">
        <v>5.3824008011014203E-3</v>
      </c>
      <c r="G10">
        <v>2.4500880557296802E-2</v>
      </c>
      <c r="H10" s="5">
        <f>(F10+P10)*Sheet1!$E$2+EQ!G10*Sheet1!$N$2</f>
        <v>6.9945510668727206E-4</v>
      </c>
      <c r="I10">
        <v>1.6552292898137401E-2</v>
      </c>
      <c r="J10">
        <v>4.4217197900402898E-2</v>
      </c>
      <c r="K10">
        <v>2.48462867814279E-2</v>
      </c>
      <c r="L10">
        <v>-1.2147824644719999E-2</v>
      </c>
      <c r="M10">
        <v>2.81196691646735E-2</v>
      </c>
      <c r="N10" s="5">
        <f>(I10+P10)*Sheet1!$F$2+(EQ!J10+EQ!P10)*Sheet1!$G$2+(EQ!K10+EQ!P10)*Sheet1!$H$2+(EQ!L10+EQ!P10)*Sheet1!$D$2+EQ!M10*Sheet1!$O$2</f>
        <v>1.7114174387865427E-3</v>
      </c>
      <c r="P10">
        <v>-7.3200051038555165E-4</v>
      </c>
      <c r="R10">
        <f t="shared" si="1"/>
        <v>2.8355337169782184E-3</v>
      </c>
    </row>
    <row r="11" spans="1:24">
      <c r="A11" s="1" t="s">
        <v>141</v>
      </c>
      <c r="B11">
        <v>2.3894311738013901E-2</v>
      </c>
      <c r="C11">
        <v>5.4510299739811002E-2</v>
      </c>
      <c r="D11">
        <v>2.6189169730564101E-2</v>
      </c>
      <c r="E11" s="5">
        <f>(B11+P11)*Sheet1!$B$2+(EQ!C11+EQ!P11)*Sheet1!$C$2+EQ!D11*Sheet1!$M$2</f>
        <v>1.8680514861236968E-3</v>
      </c>
      <c r="F11">
        <v>4.9775247544025798E-2</v>
      </c>
      <c r="G11">
        <v>1.1483937944694499E-2</v>
      </c>
      <c r="H11" s="5">
        <f>(F11+P11)*Sheet1!$E$2+EQ!G11*Sheet1!$N$2</f>
        <v>6.4280199244004434E-4</v>
      </c>
      <c r="I11">
        <v>4.35913420162777E-2</v>
      </c>
      <c r="J11">
        <v>3.4546629083468401E-2</v>
      </c>
      <c r="K11">
        <v>2.4942517338755899E-2</v>
      </c>
      <c r="L11">
        <v>6.2676083847819794E-2</v>
      </c>
      <c r="M11">
        <v>1.41929027173917E-2</v>
      </c>
      <c r="N11" s="5">
        <f>(I11+P11)*Sheet1!$F$2+(EQ!J11+EQ!P11)*Sheet1!$G$2+(EQ!K11+EQ!P11)*Sheet1!$H$2+(EQ!L11+EQ!P11)*Sheet1!$D$2+EQ!M11*Sheet1!$O$2</f>
        <v>3.5951193502428268E-3</v>
      </c>
      <c r="P11">
        <v>2.5853842121533892E-2</v>
      </c>
      <c r="R11">
        <f t="shared" si="1"/>
        <v>6.105972828806568E-3</v>
      </c>
    </row>
    <row r="12" spans="1:24">
      <c r="A12" s="1" t="s">
        <v>142</v>
      </c>
      <c r="B12">
        <v>3.9291702858566903E-2</v>
      </c>
      <c r="C12">
        <v>4.3750471568512597E-2</v>
      </c>
      <c r="D12">
        <v>3.9215704779292003E-2</v>
      </c>
      <c r="E12" s="5">
        <f>(B12+P12)*Sheet1!$B$2+(EQ!C12+EQ!P12)*Sheet1!$C$2+EQ!D12*Sheet1!$M$2</f>
        <v>1.5355825113796517E-3</v>
      </c>
      <c r="F12">
        <v>-1.80278540857256E-2</v>
      </c>
      <c r="G12">
        <v>-5.6764922744521103E-3</v>
      </c>
      <c r="H12" s="5">
        <f>(F12+P12)*Sheet1!$E$2+EQ!G12*Sheet1!$N$2</f>
        <v>-2.6225131378374727E-4</v>
      </c>
      <c r="I12">
        <v>1.1906854219399E-2</v>
      </c>
      <c r="J12">
        <v>5.8752555387022697E-3</v>
      </c>
      <c r="K12">
        <v>3.2536201694360903E-2</v>
      </c>
      <c r="L12">
        <v>2.24626355868471E-2</v>
      </c>
      <c r="M12">
        <v>2.1267527642706101E-2</v>
      </c>
      <c r="N12" s="5">
        <f>(I12+P12)*Sheet1!$F$2+(EQ!J12+EQ!P12)*Sheet1!$G$2+(EQ!K12+EQ!P12)*Sheet1!$H$2+(EQ!L12+EQ!P12)*Sheet1!$D$2+EQ!M12*Sheet1!$O$2</f>
        <v>1.3180257336594407E-3</v>
      </c>
      <c r="P12">
        <v>-6.4161944380753252E-3</v>
      </c>
      <c r="R12">
        <f t="shared" si="1"/>
        <v>2.5913569312553449E-3</v>
      </c>
    </row>
    <row r="13" spans="1:24">
      <c r="A13" s="1" t="s">
        <v>143</v>
      </c>
      <c r="B13">
        <v>-3.0872391756315799E-3</v>
      </c>
      <c r="C13">
        <v>1.8150982671926601E-2</v>
      </c>
      <c r="D13">
        <v>7.3997533213754395E-4</v>
      </c>
      <c r="E13" s="5">
        <f>(B13+P13)*Sheet1!$B$2+(EQ!C13+EQ!P13)*Sheet1!$C$2+EQ!D13*Sheet1!$M$2</f>
        <v>-6.079675253072175E-5</v>
      </c>
      <c r="F13">
        <v>7.1187053059789101E-3</v>
      </c>
      <c r="G13">
        <v>1.75875921696051E-2</v>
      </c>
      <c r="H13" s="5">
        <f>(F13+P13)*Sheet1!$E$2+EQ!G13*Sheet1!$N$2</f>
        <v>4.7147830043007931E-4</v>
      </c>
      <c r="I13">
        <v>3.2316861358084002E-2</v>
      </c>
      <c r="J13">
        <v>3.8670652059327799E-2</v>
      </c>
      <c r="K13">
        <v>1.80593801611286E-2</v>
      </c>
      <c r="L13">
        <v>2.6622191050018399E-2</v>
      </c>
      <c r="M13">
        <v>2.7072083688012699E-2</v>
      </c>
      <c r="N13" s="5">
        <f>(I13+P13)*Sheet1!$F$2+(EQ!J13+EQ!P13)*Sheet1!$G$2+(EQ!K13+EQ!P13)*Sheet1!$H$2+(EQ!L13+EQ!P13)*Sheet1!$D$2+EQ!M13*Sheet1!$O$2</f>
        <v>1.716690705692869E-3</v>
      </c>
      <c r="P13">
        <v>-1.0920076800540112E-2</v>
      </c>
      <c r="R13">
        <f t="shared" si="1"/>
        <v>2.1273722535922264E-3</v>
      </c>
    </row>
    <row r="14" spans="1:24">
      <c r="A14" s="1" t="s">
        <v>144</v>
      </c>
      <c r="B14">
        <v>1.4319967842682E-2</v>
      </c>
      <c r="C14">
        <v>2.9406711590556699E-2</v>
      </c>
      <c r="D14">
        <v>9.61173441809016E-3</v>
      </c>
      <c r="E14" s="5">
        <f>(B14+P14)*Sheet1!$B$2+(EQ!C14+EQ!P14)*Sheet1!$C$2+EQ!D14*Sheet1!$M$2</f>
        <v>1.734132476092059E-4</v>
      </c>
      <c r="F14">
        <v>-2.30655606518432E-2</v>
      </c>
      <c r="G14">
        <v>6.0814631633332398E-3</v>
      </c>
      <c r="H14" s="5">
        <f>(F14+P14)*Sheet1!$E$2+EQ!G14*Sheet1!$N$2</f>
        <v>-2.8672996332219404E-5</v>
      </c>
      <c r="I14">
        <v>2.4241356515925599E-2</v>
      </c>
      <c r="J14">
        <v>4.4610066904403403E-2</v>
      </c>
      <c r="K14">
        <v>1.48031081150959E-2</v>
      </c>
      <c r="L14">
        <v>1.74168486525299E-2</v>
      </c>
      <c r="M14">
        <v>1.3787580684369499E-2</v>
      </c>
      <c r="N14" s="5">
        <f>(I14+P14)*Sheet1!$F$2+(EQ!J14+EQ!P14)*Sheet1!$G$2+(EQ!K14+EQ!P14)*Sheet1!$H$2+(EQ!L14+EQ!P14)*Sheet1!$D$2+EQ!M14*Sheet1!$O$2</f>
        <v>5.067862004606617E-4</v>
      </c>
      <c r="P14">
        <v>-2.2954561514145162E-2</v>
      </c>
      <c r="R14">
        <f t="shared" si="1"/>
        <v>6.5152645173764819E-4</v>
      </c>
    </row>
    <row r="15" spans="1:24">
      <c r="A15" s="1" t="s">
        <v>145</v>
      </c>
      <c r="B15">
        <v>1.4112814838675301E-2</v>
      </c>
      <c r="C15">
        <v>3.8973636370375001E-2</v>
      </c>
      <c r="D15">
        <v>1.3182096850122201E-2</v>
      </c>
      <c r="E15" s="5">
        <f>(B15+P15)*Sheet1!$B$2+(EQ!C15+EQ!P15)*Sheet1!$C$2+EQ!D15*Sheet1!$M$2</f>
        <v>1.0769217484067177E-3</v>
      </c>
      <c r="F15">
        <v>-3.8079248692752801E-3</v>
      </c>
      <c r="G15">
        <v>-1.9430287369926001E-2</v>
      </c>
      <c r="H15" s="5">
        <f>(F15+P15)*Sheet1!$E$2+EQ!G15*Sheet1!$N$2</f>
        <v>-4.9933837224672227E-4</v>
      </c>
      <c r="I15">
        <v>3.5423167489246198E-2</v>
      </c>
      <c r="J15">
        <v>4.90853886069278E-2</v>
      </c>
      <c r="K15">
        <v>3.0379765519823899E-2</v>
      </c>
      <c r="L15">
        <v>9.9159715761394408E-3</v>
      </c>
      <c r="M15">
        <v>2.15999595474019E-2</v>
      </c>
      <c r="N15" s="5">
        <f>(I15+P15)*Sheet1!$F$2+(EQ!J15+EQ!P15)*Sheet1!$G$2+(EQ!K15+EQ!P15)*Sheet1!$H$2+(EQ!L15+EQ!P15)*Sheet1!$D$2+EQ!M15*Sheet1!$O$2</f>
        <v>2.7384513810090453E-3</v>
      </c>
      <c r="P15">
        <v>1.3030307165372637E-2</v>
      </c>
      <c r="R15">
        <f t="shared" si="1"/>
        <v>3.3160347571690408E-3</v>
      </c>
    </row>
    <row r="16" spans="1:24">
      <c r="A16" s="1" t="s">
        <v>146</v>
      </c>
      <c r="B16">
        <v>1.4909883712195301E-3</v>
      </c>
      <c r="C16">
        <v>-2.5833410902272699E-2</v>
      </c>
      <c r="D16">
        <v>-1.8070756726614699E-3</v>
      </c>
      <c r="E16" s="5">
        <f>(B16+P16)*Sheet1!$B$2+(EQ!C16+EQ!P16)*Sheet1!$C$2+EQ!D16*Sheet1!$M$2</f>
        <v>4.7434813012276812E-4</v>
      </c>
      <c r="F16">
        <v>2.29356862844576E-2</v>
      </c>
      <c r="G16">
        <v>-5.5437026768982997E-3</v>
      </c>
      <c r="H16" s="5">
        <f>(F16+P16)*Sheet1!$E$2+EQ!G16*Sheet1!$N$2</f>
        <v>1.022301301009821E-4</v>
      </c>
      <c r="I16">
        <v>-1.3018448707903399E-2</v>
      </c>
      <c r="J16">
        <v>-1.9035614948465701E-2</v>
      </c>
      <c r="K16">
        <v>-1.4508057431738001E-2</v>
      </c>
      <c r="L16">
        <v>2.2090329206321301E-3</v>
      </c>
      <c r="M16">
        <v>-1.8794041734192499E-2</v>
      </c>
      <c r="N16" s="5">
        <f>(I16+P16)*Sheet1!$F$2+(EQ!J16+EQ!P16)*Sheet1!$G$2+(EQ!K16+EQ!P16)*Sheet1!$H$2+(EQ!L16+EQ!P16)*Sheet1!$D$2+EQ!M16*Sheet1!$O$2</f>
        <v>5.6198114905830338E-4</v>
      </c>
      <c r="P16">
        <v>3.6760199305206687E-2</v>
      </c>
      <c r="R16">
        <f t="shared" si="1"/>
        <v>1.1385594092820535E-3</v>
      </c>
    </row>
    <row r="17" spans="1:18">
      <c r="A17" s="1" t="s">
        <v>147</v>
      </c>
      <c r="B17">
        <v>2.5531168263315002E-2</v>
      </c>
      <c r="C17">
        <v>4.3447961133229698E-2</v>
      </c>
      <c r="D17">
        <v>2.59110558484381E-2</v>
      </c>
      <c r="E17" s="5">
        <f>(B17+P17)*Sheet1!$B$2+(EQ!C17+EQ!P17)*Sheet1!$C$2+EQ!D17*Sheet1!$M$2</f>
        <v>2.1131868290101331E-3</v>
      </c>
      <c r="F17">
        <v>5.1086942703200598E-2</v>
      </c>
      <c r="G17">
        <v>8.9167297618519803E-4</v>
      </c>
      <c r="H17" s="5">
        <f>(F17+P17)*Sheet1!$E$2+EQ!G17*Sheet1!$N$2</f>
        <v>4.2658439225483287E-4</v>
      </c>
      <c r="I17">
        <v>4.3152931658672303E-2</v>
      </c>
      <c r="J17">
        <v>4.2862644634598997E-2</v>
      </c>
      <c r="K17">
        <v>3.5522959170973999E-2</v>
      </c>
      <c r="L17">
        <v>6.0008692536015901E-2</v>
      </c>
      <c r="M17">
        <v>1.5948293271355302E-2</v>
      </c>
      <c r="N17" s="5">
        <f>(I17+P17)*Sheet1!$F$2+(EQ!J17+EQ!P17)*Sheet1!$G$2+(EQ!K17+EQ!P17)*Sheet1!$H$2+(EQ!L17+EQ!P17)*Sheet1!$D$2+EQ!M17*Sheet1!$O$2</f>
        <v>4.6068253714570337E-3</v>
      </c>
      <c r="P17">
        <v>4.2627415161582416E-2</v>
      </c>
      <c r="R17">
        <f t="shared" si="1"/>
        <v>7.1465965927219998E-3</v>
      </c>
    </row>
    <row r="18" spans="1:18">
      <c r="A18" s="1" t="s">
        <v>148</v>
      </c>
      <c r="B18">
        <v>2.9176396177132999E-3</v>
      </c>
      <c r="C18">
        <v>2.07359621550047E-2</v>
      </c>
      <c r="D18">
        <v>1.4215747282533299E-3</v>
      </c>
      <c r="E18" s="5">
        <f>(B18+P18)*Sheet1!$B$2+(EQ!C18+EQ!P18)*Sheet1!$C$2+EQ!D18*Sheet1!$M$2</f>
        <v>-3.1061626901563538E-6</v>
      </c>
      <c r="F18">
        <v>-1.07519921348664E-3</v>
      </c>
      <c r="G18">
        <v>-4.4544886171353796E-3</v>
      </c>
      <c r="H18" s="5">
        <f>(F18+P18)*Sheet1!$E$2+EQ!G18*Sheet1!$N$2</f>
        <v>-1.8452155895284293E-4</v>
      </c>
      <c r="I18">
        <v>-4.4826291434951797E-4</v>
      </c>
      <c r="J18">
        <v>7.0553901944503405E-4</v>
      </c>
      <c r="K18">
        <v>5.9342895692937603E-3</v>
      </c>
      <c r="L18">
        <v>2.9993300675481602E-2</v>
      </c>
      <c r="M18">
        <v>3.9797097182270303E-4</v>
      </c>
      <c r="N18" s="5">
        <f>(I18+P18)*Sheet1!$F$2+(EQ!J18+EQ!P18)*Sheet1!$G$2+(EQ!K18+EQ!P18)*Sheet1!$H$2+(EQ!L18+EQ!P18)*Sheet1!$D$2+EQ!M18*Sheet1!$O$2</f>
        <v>-1.6963479871295211E-4</v>
      </c>
      <c r="P18">
        <v>-1.3145531715511242E-2</v>
      </c>
      <c r="R18">
        <f t="shared" si="1"/>
        <v>-3.5726252035595137E-4</v>
      </c>
    </row>
    <row r="19" spans="1:18">
      <c r="A19" s="1" t="s">
        <v>149</v>
      </c>
      <c r="B19">
        <v>1.51117034582626E-2</v>
      </c>
      <c r="C19">
        <v>-5.1301429013773702E-3</v>
      </c>
      <c r="D19">
        <v>1.9872136088286502E-2</v>
      </c>
      <c r="E19" s="5">
        <f>(B19+P19)*Sheet1!$B$2+(EQ!C19+EQ!P19)*Sheet1!$C$2+EQ!D19*Sheet1!$M$2</f>
        <v>8.9000205582468448E-4</v>
      </c>
      <c r="F19">
        <v>3.8392465549266903E-2</v>
      </c>
      <c r="G19">
        <v>4.3014965434540003E-2</v>
      </c>
      <c r="H19" s="5">
        <f>(F19+P19)*Sheet1!$E$2+EQ!G19*Sheet1!$N$2</f>
        <v>1.4344044174277157E-3</v>
      </c>
      <c r="I19">
        <v>2.3617359860910001E-2</v>
      </c>
      <c r="J19">
        <v>2.8022561635836898E-2</v>
      </c>
      <c r="K19">
        <v>2.0589945357092399E-2</v>
      </c>
      <c r="L19">
        <v>-1.6478686099326199E-2</v>
      </c>
      <c r="M19">
        <v>2.8241788618900102E-2</v>
      </c>
      <c r="N19" s="5">
        <f>(I19+P19)*Sheet1!$F$2+(EQ!J19+EQ!P19)*Sheet1!$G$2+(EQ!K19+EQ!P19)*Sheet1!$H$2+(EQ!L19+EQ!P19)*Sheet1!$D$2+EQ!M19*Sheet1!$O$2</f>
        <v>2.4199294918540834E-3</v>
      </c>
      <c r="P19">
        <v>1.7906908321326784E-2</v>
      </c>
      <c r="R19">
        <f t="shared" si="1"/>
        <v>4.7443359651064831E-3</v>
      </c>
    </row>
    <row r="20" spans="1:18">
      <c r="A20" s="1" t="s">
        <v>150</v>
      </c>
      <c r="B20">
        <v>2.86437441384844E-2</v>
      </c>
      <c r="C20">
        <v>4.8353693588482502E-2</v>
      </c>
      <c r="D20">
        <v>2.4356355540419799E-2</v>
      </c>
      <c r="E20" s="5">
        <f>(B20+P20)*Sheet1!$B$2+(EQ!C20+EQ!P20)*Sheet1!$C$2+EQ!D20*Sheet1!$M$2</f>
        <v>6.2121002138548374E-4</v>
      </c>
      <c r="F20">
        <v>-5.1830899217048003E-3</v>
      </c>
      <c r="G20">
        <v>3.1101429079631E-2</v>
      </c>
      <c r="H20" s="5">
        <f>(F20+P20)*Sheet1!$E$2+EQ!G20*Sheet1!$N$2</f>
        <v>7.0023481964271665E-4</v>
      </c>
      <c r="I20">
        <v>1.6793190520123701E-2</v>
      </c>
      <c r="J20">
        <v>8.6163061464303893E-3</v>
      </c>
      <c r="K20">
        <v>3.2188459153550598E-2</v>
      </c>
      <c r="L20">
        <v>3.6334267084300501E-2</v>
      </c>
      <c r="M20">
        <v>3.2495133601094801E-2</v>
      </c>
      <c r="N20" s="5">
        <f>(I20+P20)*Sheet1!$F$2+(EQ!J20+EQ!P20)*Sheet1!$G$2+(EQ!K20+EQ!P20)*Sheet1!$H$2+(EQ!L20+EQ!P20)*Sheet1!$D$2+EQ!M20*Sheet1!$O$2</f>
        <v>7.2791692824278093E-4</v>
      </c>
      <c r="P20">
        <v>-3.2675441316941896E-2</v>
      </c>
      <c r="R20">
        <f t="shared" si="1"/>
        <v>2.0493617692709815E-3</v>
      </c>
    </row>
    <row r="21" spans="1:18">
      <c r="A21" s="1" t="s">
        <v>151</v>
      </c>
      <c r="B21">
        <v>3.0565879165632699E-2</v>
      </c>
      <c r="C21">
        <v>1.97174689267119E-2</v>
      </c>
      <c r="D21">
        <v>3.0570614438057499E-2</v>
      </c>
      <c r="E21" s="5">
        <f>(B21+P21)*Sheet1!$B$2+(EQ!C21+EQ!P21)*Sheet1!$C$2+EQ!D21*Sheet1!$M$2</f>
        <v>1.0962124872999121E-3</v>
      </c>
      <c r="F21">
        <v>5.21009430900898E-3</v>
      </c>
      <c r="G21">
        <v>0</v>
      </c>
      <c r="H21" s="5">
        <f>(F21+P21)*Sheet1!$E$2+EQ!G21*Sheet1!$N$2</f>
        <v>9.770217465618773E-6</v>
      </c>
      <c r="I21">
        <v>6.8937886496052104E-3</v>
      </c>
      <c r="J21">
        <v>-5.1194108653485103E-4</v>
      </c>
      <c r="K21">
        <v>1.6471035279702801E-2</v>
      </c>
      <c r="L21">
        <v>-3.3608913656975E-3</v>
      </c>
      <c r="M21">
        <v>-4.8706823575549504E-3</v>
      </c>
      <c r="N21" s="5">
        <f>(I21+P21)*Sheet1!$F$2+(EQ!J21+EQ!P21)*Sheet1!$G$2+(EQ!K21+EQ!P21)*Sheet1!$H$2+(EQ!L21+EQ!P21)*Sheet1!$D$2+EQ!M21*Sheet1!$O$2</f>
        <v>-4.1284163869358289E-5</v>
      </c>
      <c r="P21">
        <v>-2.9316336868563941E-3</v>
      </c>
      <c r="R21">
        <f t="shared" si="1"/>
        <v>1.0646985408961725E-3</v>
      </c>
    </row>
    <row r="22" spans="1:18">
      <c r="A22" s="1" t="s">
        <v>152</v>
      </c>
      <c r="B22">
        <v>6.9808190286295702E-3</v>
      </c>
      <c r="C22">
        <v>3.9317333104891298E-3</v>
      </c>
      <c r="D22">
        <v>1.9774733817110599E-3</v>
      </c>
      <c r="E22" s="5">
        <f>(B22+P22)*Sheet1!$B$2+(EQ!C22+EQ!P22)*Sheet1!$C$2+EQ!D22*Sheet1!$M$2</f>
        <v>6.2930360832788048E-4</v>
      </c>
      <c r="F22">
        <v>2.4187968903044001E-2</v>
      </c>
      <c r="G22">
        <v>1.8469085686192901E-2</v>
      </c>
      <c r="H22" s="5">
        <f>(F22+P22)*Sheet1!$E$2+EQ!G22*Sheet1!$N$2</f>
        <v>7.1555866968491021E-4</v>
      </c>
      <c r="I22">
        <v>2.85254815802505E-3</v>
      </c>
      <c r="J22">
        <v>9.9029161657369098E-3</v>
      </c>
      <c r="K22">
        <v>4.3211863455150401E-4</v>
      </c>
      <c r="L22">
        <v>3.2149273946702403E-2</v>
      </c>
      <c r="M22">
        <v>-1.88264164116236E-3</v>
      </c>
      <c r="N22" s="5">
        <f>(I22+P22)*Sheet1!$F$2+(EQ!J22+EQ!P22)*Sheet1!$G$2+(EQ!K22+EQ!P22)*Sheet1!$H$2+(EQ!L22+EQ!P22)*Sheet1!$D$2+EQ!M22*Sheet1!$O$2</f>
        <v>1.5127466604296057E-3</v>
      </c>
      <c r="P22">
        <v>2.3230060039820748E-2</v>
      </c>
      <c r="R22">
        <f t="shared" si="1"/>
        <v>2.8576089384423965E-3</v>
      </c>
    </row>
    <row r="23" spans="1:18">
      <c r="A23" s="1" t="s">
        <v>153</v>
      </c>
      <c r="B23">
        <v>6.1758623390227002E-2</v>
      </c>
      <c r="C23">
        <v>8.9844978728825103E-2</v>
      </c>
      <c r="D23">
        <v>6.3066121902170896E-2</v>
      </c>
      <c r="E23" s="5">
        <f>(B23+P23)*Sheet1!$B$2+(EQ!C23+EQ!P23)*Sheet1!$C$2+EQ!D23*Sheet1!$M$2</f>
        <v>3.2466074745172643E-3</v>
      </c>
      <c r="F23">
        <v>2.1003985562272301E-2</v>
      </c>
      <c r="G23">
        <v>-1.49068761873185E-2</v>
      </c>
      <c r="H23" s="5">
        <f>(F23+P23)*Sheet1!$E$2+EQ!G23*Sheet1!$N$2</f>
        <v>-2.4205998719524648E-4</v>
      </c>
      <c r="I23">
        <v>6.1344327351422499E-2</v>
      </c>
      <c r="J23">
        <v>6.19462344690931E-2</v>
      </c>
      <c r="K23">
        <v>6.0172917337889299E-2</v>
      </c>
      <c r="L23">
        <v>9.0760325185443899E-2</v>
      </c>
      <c r="M23">
        <v>2.3479251249945501E-2</v>
      </c>
      <c r="N23" s="5">
        <f>(I23+P23)*Sheet1!$F$2+(EQ!J23+EQ!P23)*Sheet1!$G$2+(EQ!K23+EQ!P23)*Sheet1!$H$2+(EQ!L23+EQ!P23)*Sheet1!$D$2+EQ!M23*Sheet1!$O$2</f>
        <v>4.8478501802981617E-3</v>
      </c>
      <c r="P23">
        <v>1.8960586767561984E-2</v>
      </c>
      <c r="R23">
        <f t="shared" si="1"/>
        <v>7.8523976676201802E-3</v>
      </c>
    </row>
    <row r="24" spans="1:18">
      <c r="A24" s="1" t="s">
        <v>154</v>
      </c>
      <c r="B24">
        <v>-3.6360350637671297E-2</v>
      </c>
      <c r="C24">
        <v>-1.29278463157928E-2</v>
      </c>
      <c r="D24">
        <v>-3.9313517665970597E-2</v>
      </c>
      <c r="E24" s="5">
        <f>(B24+P24)*Sheet1!$B$2+(EQ!C24+EQ!P24)*Sheet1!$C$2+EQ!D24*Sheet1!$M$2</f>
        <v>-2.0296508502401947E-3</v>
      </c>
      <c r="F24">
        <v>-6.99463524756406E-2</v>
      </c>
      <c r="G24">
        <v>-3.65701041058712E-2</v>
      </c>
      <c r="H24" s="5">
        <f>(F24+P24)*Sheet1!$E$2+EQ!G24*Sheet1!$N$2</f>
        <v>-1.4602373707084777E-3</v>
      </c>
      <c r="I24">
        <v>-4.8347728136896299E-2</v>
      </c>
      <c r="J24">
        <v>-6.1459656460668102E-2</v>
      </c>
      <c r="K24">
        <v>-4.2321414204185302E-2</v>
      </c>
      <c r="L24">
        <v>-5.3571461443009803E-2</v>
      </c>
      <c r="M24">
        <v>-3.9419847711642003E-2</v>
      </c>
      <c r="N24" s="5">
        <f>(I24+P24)*Sheet1!$F$2+(EQ!J24+EQ!P24)*Sheet1!$G$2+(EQ!K24+EQ!P24)*Sheet1!$H$2+(EQ!L24+EQ!P24)*Sheet1!$D$2+EQ!M24*Sheet1!$O$2</f>
        <v>-5.2554820557416289E-3</v>
      </c>
      <c r="P24">
        <v>-3.406120432404966E-2</v>
      </c>
      <c r="R24">
        <f t="shared" si="1"/>
        <v>-8.7453702766903015E-3</v>
      </c>
    </row>
    <row r="25" spans="1:18">
      <c r="A25" s="1" t="s">
        <v>155</v>
      </c>
      <c r="B25">
        <v>-3.1290324085297701E-2</v>
      </c>
      <c r="C25">
        <v>-4.2341992034019102E-2</v>
      </c>
      <c r="D25">
        <v>-2.5982485363083702E-2</v>
      </c>
      <c r="E25" s="5">
        <f>(B25+P25)*Sheet1!$B$2+(EQ!C25+EQ!P25)*Sheet1!$C$2+EQ!D25*Sheet1!$M$2</f>
        <v>-1.5108193257892275E-3</v>
      </c>
      <c r="F25">
        <v>-8.2764706814000295E-3</v>
      </c>
      <c r="G25">
        <v>4.8850273169123203E-3</v>
      </c>
      <c r="H25" s="5">
        <f>(F25+P25)*Sheet1!$E$2+EQ!G25*Sheet1!$N$2</f>
        <v>5.4182828093393327E-5</v>
      </c>
      <c r="I25">
        <v>-8.3964081628341604E-3</v>
      </c>
      <c r="J25">
        <v>-8.3560353145450995E-3</v>
      </c>
      <c r="K25">
        <v>-2.11305300660839E-2</v>
      </c>
      <c r="L25">
        <v>-4.0280176249309898E-3</v>
      </c>
      <c r="M25">
        <v>-1.08400871030598E-2</v>
      </c>
      <c r="N25" s="5">
        <f>(I25+P25)*Sheet1!$F$2+(EQ!J25+EQ!P25)*Sheet1!$G$2+(EQ!K25+EQ!P25)*Sheet1!$H$2+(EQ!L25+EQ!P25)*Sheet1!$D$2+EQ!M25*Sheet1!$O$2</f>
        <v>-1.3684328552292912E-3</v>
      </c>
      <c r="P25">
        <v>-1.0683023889616785E-2</v>
      </c>
      <c r="R25">
        <f t="shared" si="1"/>
        <v>-2.8250693529251253E-3</v>
      </c>
    </row>
    <row r="26" spans="1:18">
      <c r="A26" s="1" t="s">
        <v>156</v>
      </c>
      <c r="B26">
        <v>9.1939794848829894E-3</v>
      </c>
      <c r="C26">
        <v>6.6887770077197501E-3</v>
      </c>
      <c r="D26">
        <v>2.3340707147181399E-3</v>
      </c>
      <c r="E26" s="5">
        <f>(B26+P26)*Sheet1!$B$2+(EQ!C26+EQ!P26)*Sheet1!$C$2+EQ!D26*Sheet1!$M$2</f>
        <v>3.2234050545442198E-4</v>
      </c>
      <c r="F26">
        <v>2.0682213569465299E-2</v>
      </c>
      <c r="G26">
        <v>1.5740901865171301E-2</v>
      </c>
      <c r="H26" s="5">
        <f>(F26+P26)*Sheet1!$E$2+EQ!G26*Sheet1!$N$2</f>
        <v>5.4835987784992697E-4</v>
      </c>
      <c r="I26">
        <v>1.52125805764041E-2</v>
      </c>
      <c r="J26">
        <v>2.6484994262639099E-2</v>
      </c>
      <c r="K26">
        <v>1.04096772508082E-2</v>
      </c>
      <c r="L26">
        <v>-2.57810997897823E-2</v>
      </c>
      <c r="M26">
        <v>3.6790660976896601E-2</v>
      </c>
      <c r="N26" s="5">
        <f>(I26+P26)*Sheet1!$F$2+(EQ!J26+EQ!P26)*Sheet1!$G$2+(EQ!K26+EQ!P26)*Sheet1!$H$2+(EQ!L26+EQ!P26)*Sheet1!$D$2+EQ!M26*Sheet1!$O$2</f>
        <v>1.7698545746172205E-3</v>
      </c>
      <c r="P26">
        <v>5.3895098837801296E-3</v>
      </c>
      <c r="R26">
        <f t="shared" si="1"/>
        <v>2.6405549579215696E-3</v>
      </c>
    </row>
    <row r="27" spans="1:18">
      <c r="A27" s="1" t="s">
        <v>157</v>
      </c>
      <c r="B27">
        <v>2.4309253974779801E-2</v>
      </c>
      <c r="C27">
        <v>5.6729110927300902E-2</v>
      </c>
      <c r="D27">
        <v>2.2954133353171501E-2</v>
      </c>
      <c r="E27" s="5">
        <f>(B27+P27)*Sheet1!$B$2+(EQ!C27+EQ!P27)*Sheet1!$C$2+EQ!D27*Sheet1!$M$2</f>
        <v>1.2132327450831673E-3</v>
      </c>
      <c r="F27">
        <v>2.16851382847063E-2</v>
      </c>
      <c r="G27">
        <v>2.5828698419053699E-2</v>
      </c>
      <c r="H27" s="5">
        <f>(F27+P27)*Sheet1!$E$2+EQ!G27*Sheet1!$N$2</f>
        <v>7.9160424469554595E-4</v>
      </c>
      <c r="I27">
        <v>-1.8942509347321199E-2</v>
      </c>
      <c r="J27">
        <v>-2.4242473875703201E-2</v>
      </c>
      <c r="K27">
        <v>7.2659549003812902E-3</v>
      </c>
      <c r="L27">
        <v>-2.3423725829897799E-2</v>
      </c>
      <c r="M27">
        <v>-1.5100342089878799E-3</v>
      </c>
      <c r="N27" s="5">
        <f>(I27+P27)*Sheet1!$F$2+(EQ!J27+EQ!P27)*Sheet1!$G$2+(EQ!K27+EQ!P27)*Sheet1!$H$2+(EQ!L27+EQ!P27)*Sheet1!$D$2+EQ!M27*Sheet1!$O$2</f>
        <v>-8.7513581143798449E-4</v>
      </c>
      <c r="P27">
        <v>-4.1331333747630693E-3</v>
      </c>
      <c r="R27">
        <f t="shared" si="1"/>
        <v>1.1297011783407288E-3</v>
      </c>
    </row>
    <row r="28" spans="1:18">
      <c r="A28" s="1" t="s">
        <v>158</v>
      </c>
      <c r="B28">
        <v>1.2549102229200101E-3</v>
      </c>
      <c r="C28">
        <v>9.2903402332431603E-3</v>
      </c>
      <c r="D28">
        <v>-2.9269654794313901E-3</v>
      </c>
      <c r="E28" s="5">
        <f>(B28+P28)*Sheet1!$B$2+(EQ!C28+EQ!P28)*Sheet1!$C$2+EQ!D28*Sheet1!$M$2</f>
        <v>-5.1484554754800335E-4</v>
      </c>
      <c r="F28">
        <v>-8.0028201552072593E-3</v>
      </c>
      <c r="G28">
        <v>2.6171312068015599E-2</v>
      </c>
      <c r="H28" s="5">
        <f>(F28+P28)*Sheet1!$E$2+EQ!G28*Sheet1!$N$2</f>
        <v>5.7438404849083911E-4</v>
      </c>
      <c r="I28">
        <v>-3.5014416646554102E-2</v>
      </c>
      <c r="J28">
        <v>-3.1573421036299003E-2</v>
      </c>
      <c r="K28">
        <v>-1.2704520184411599E-2</v>
      </c>
      <c r="L28">
        <v>-5.4023763872755502E-2</v>
      </c>
      <c r="M28">
        <v>-2.3818516844633399E-2</v>
      </c>
      <c r="N28" s="5">
        <f>(I28+P28)*Sheet1!$F$2+(EQ!J28+EQ!P28)*Sheet1!$G$2+(EQ!K28+EQ!P28)*Sheet1!$H$2+(EQ!L28+EQ!P28)*Sheet1!$D$2+EQ!M28*Sheet1!$O$2</f>
        <v>-3.5946285221860382E-3</v>
      </c>
      <c r="P28">
        <v>-2.7317888265865901E-2</v>
      </c>
      <c r="R28">
        <f t="shared" si="1"/>
        <v>-3.5350900212432024E-3</v>
      </c>
    </row>
    <row r="29" spans="1:18">
      <c r="A29" s="1" t="s">
        <v>159</v>
      </c>
      <c r="B29">
        <v>4.1703021542743003E-2</v>
      </c>
      <c r="C29">
        <v>3.01640553444802E-2</v>
      </c>
      <c r="D29">
        <v>4.3142612648373803E-2</v>
      </c>
      <c r="E29" s="5">
        <f>(B29+P29)*Sheet1!$B$2+(EQ!C29+EQ!P29)*Sheet1!$C$2+EQ!D29*Sheet1!$M$2</f>
        <v>1.9965789328900588E-3</v>
      </c>
      <c r="F29">
        <v>3.25782884993151E-2</v>
      </c>
      <c r="G29">
        <v>1.44149203323538E-2</v>
      </c>
      <c r="H29" s="5">
        <f>(F29+P29)*Sheet1!$E$2+EQ!G29*Sheet1!$N$2</f>
        <v>6.1426323936192317E-4</v>
      </c>
      <c r="I29">
        <v>4.8955807207288198E-2</v>
      </c>
      <c r="J29">
        <v>5.4516886586481399E-2</v>
      </c>
      <c r="K29">
        <v>5.6864692994074803E-2</v>
      </c>
      <c r="L29">
        <v>4.6547139213758901E-2</v>
      </c>
      <c r="M29">
        <v>4.48154869486952E-2</v>
      </c>
      <c r="N29" s="5">
        <f>(I29+P29)*Sheet1!$F$2+(EQ!J29+EQ!P29)*Sheet1!$G$2+(EQ!K29+EQ!P29)*Sheet1!$H$2+(EQ!L29+EQ!P29)*Sheet1!$D$2+EQ!M29*Sheet1!$O$2</f>
        <v>4.7255482780312885E-3</v>
      </c>
      <c r="P29">
        <v>1.7438538959016179E-2</v>
      </c>
      <c r="R29">
        <f t="shared" si="1"/>
        <v>7.3363904502832707E-3</v>
      </c>
    </row>
    <row r="30" spans="1:18">
      <c r="A30" s="1" t="s">
        <v>160</v>
      </c>
      <c r="B30">
        <v>3.1919918679217403E-2</v>
      </c>
      <c r="C30">
        <v>5.78068826258087E-2</v>
      </c>
      <c r="D30">
        <v>3.2440969661877699E-2</v>
      </c>
      <c r="E30" s="5">
        <f>(B30+P30)*Sheet1!$B$2+(EQ!C30+EQ!P30)*Sheet1!$C$2+EQ!D30*Sheet1!$M$2</f>
        <v>1.6532379104617619E-3</v>
      </c>
      <c r="F30">
        <v>-1.4036222952567901E-2</v>
      </c>
      <c r="G30">
        <v>-1.5428283955547401E-2</v>
      </c>
      <c r="H30" s="5">
        <f>(F30+P30)*Sheet1!$E$2+EQ!G30*Sheet1!$N$2</f>
        <v>-4.7417565412179803E-4</v>
      </c>
      <c r="I30">
        <v>-2.2357771893326901E-2</v>
      </c>
      <c r="J30">
        <v>-2.8256571913609502E-2</v>
      </c>
      <c r="K30">
        <v>1.6948894630507E-2</v>
      </c>
      <c r="L30">
        <v>-4.19324006037586E-2</v>
      </c>
      <c r="M30">
        <v>-1.541936407255E-2</v>
      </c>
      <c r="N30" s="5">
        <f>(I30+P30)*Sheet1!$F$2+(EQ!J30+EQ!P30)*Sheet1!$G$2+(EQ!K30+EQ!P30)*Sheet1!$H$2+(EQ!L30+EQ!P30)*Sheet1!$D$2+EQ!M30*Sheet1!$O$2</f>
        <v>-1.1743786071007447E-3</v>
      </c>
      <c r="P30">
        <v>3.2426714192844166E-3</v>
      </c>
      <c r="R30">
        <f t="shared" si="1"/>
        <v>4.6836492392191443E-6</v>
      </c>
    </row>
    <row r="31" spans="1:18">
      <c r="A31" s="1" t="s">
        <v>161</v>
      </c>
      <c r="B31">
        <v>1.41229489986983E-3</v>
      </c>
      <c r="C31">
        <v>-4.6076466915989699E-3</v>
      </c>
      <c r="D31">
        <v>4.2709195957790803E-3</v>
      </c>
      <c r="E31" s="5">
        <f>(B31+P31)*Sheet1!$B$2+(EQ!C31+EQ!P31)*Sheet1!$C$2+EQ!D31*Sheet1!$M$2</f>
        <v>1.7075065827298306E-4</v>
      </c>
      <c r="F31">
        <v>-6.9441693742433596E-4</v>
      </c>
      <c r="G31">
        <v>-5.6434683236862302E-3</v>
      </c>
      <c r="H31" s="5">
        <f>(F31+P31)*Sheet1!$E$2+EQ!G31*Sheet1!$N$2</f>
        <v>-1.3595727850451844E-4</v>
      </c>
      <c r="I31">
        <v>9.65268449380563E-3</v>
      </c>
      <c r="J31">
        <v>-3.19145345116989E-3</v>
      </c>
      <c r="K31">
        <v>4.3212031735264701E-3</v>
      </c>
      <c r="L31">
        <v>-2.47384276393934E-2</v>
      </c>
      <c r="M31">
        <v>1.33690686158601E-2</v>
      </c>
      <c r="N31" s="5">
        <f>(I31+P31)*Sheet1!$F$2+(EQ!J31+EQ!P31)*Sheet1!$G$2+(EQ!K31+EQ!P31)*Sheet1!$H$2+(EQ!L31+EQ!P31)*Sheet1!$D$2+EQ!M31*Sheet1!$O$2</f>
        <v>5.7537783479767908E-4</v>
      </c>
      <c r="P31">
        <v>5.4891398919053444E-3</v>
      </c>
      <c r="R31">
        <f t="shared" si="1"/>
        <v>6.1017121456614367E-4</v>
      </c>
    </row>
    <row r="32" spans="1:18">
      <c r="A32" s="1" t="s">
        <v>162</v>
      </c>
      <c r="B32">
        <v>-6.48903444155952E-2</v>
      </c>
      <c r="C32">
        <v>-8.4312299883598299E-2</v>
      </c>
      <c r="D32">
        <v>-6.9258854780649595E-2</v>
      </c>
      <c r="E32" s="5">
        <f>(B32+P32)*Sheet1!$B$2+(EQ!C32+EQ!P32)*Sheet1!$C$2+EQ!D32*Sheet1!$M$2</f>
        <v>-3.2766460978745455E-3</v>
      </c>
      <c r="F32">
        <v>-7.8874282684686006E-2</v>
      </c>
      <c r="G32">
        <v>-5.84795635505648E-2</v>
      </c>
      <c r="H32" s="5">
        <f>(F32+P32)*Sheet1!$E$2+EQ!G32*Sheet1!$N$2</f>
        <v>-2.0251732240375332E-3</v>
      </c>
      <c r="I32">
        <v>-8.1335625810510098E-2</v>
      </c>
      <c r="J32">
        <v>-7.54013792834487E-2</v>
      </c>
      <c r="K32">
        <v>-5.8184818410823499E-2</v>
      </c>
      <c r="L32">
        <v>-6.59043035831791E-2</v>
      </c>
      <c r="M32">
        <v>-6.4455496694419204E-2</v>
      </c>
      <c r="N32" s="5">
        <f>(I32+P32)*Sheet1!$F$2+(EQ!J32+EQ!P32)*Sheet1!$G$2+(EQ!K32+EQ!P32)*Sheet1!$H$2+(EQ!L32+EQ!P32)*Sheet1!$D$2+EQ!M32*Sheet1!$O$2</f>
        <v>-6.1301256395314575E-3</v>
      </c>
      <c r="P32">
        <v>-1.5173842460153984E-2</v>
      </c>
      <c r="R32">
        <f t="shared" si="1"/>
        <v>-1.1431944961443535E-2</v>
      </c>
    </row>
    <row r="33" spans="1:18">
      <c r="A33" s="1" t="s">
        <v>163</v>
      </c>
      <c r="B33">
        <v>1.85492784383776E-2</v>
      </c>
      <c r="C33">
        <v>-2.6498234214311599E-3</v>
      </c>
      <c r="D33">
        <v>1.8929530460465301E-2</v>
      </c>
      <c r="E33" s="5">
        <f>(B33+P33)*Sheet1!$B$2+(EQ!C33+EQ!P33)*Sheet1!$C$2+EQ!D33*Sheet1!$M$2</f>
        <v>3.1656320982188931E-4</v>
      </c>
      <c r="F33">
        <v>4.9037698105696102E-3</v>
      </c>
      <c r="G33">
        <v>1.5528005134136699E-2</v>
      </c>
      <c r="H33" s="5">
        <f>(F33+P33)*Sheet1!$E$2+EQ!G33*Sheet1!$N$2</f>
        <v>3.9968044067952252E-4</v>
      </c>
      <c r="I33">
        <v>4.9633527733965403E-3</v>
      </c>
      <c r="J33">
        <v>-6.7593141305735101E-3</v>
      </c>
      <c r="K33">
        <v>6.3082774576919097E-3</v>
      </c>
      <c r="L33">
        <v>4.8336081767129203E-2</v>
      </c>
      <c r="M33">
        <v>5.6405992849861697E-3</v>
      </c>
      <c r="N33" s="5">
        <f>(I33+P33)*Sheet1!$F$2+(EQ!J33+EQ!P33)*Sheet1!$G$2+(EQ!K33+EQ!P33)*Sheet1!$H$2+(EQ!L33+EQ!P33)*Sheet1!$D$2+EQ!M33*Sheet1!$O$2</f>
        <v>2.7667712405254343E-4</v>
      </c>
      <c r="P33">
        <v>-1.2127824755030573E-2</v>
      </c>
      <c r="R33">
        <f t="shared" si="1"/>
        <v>9.9292077455395526E-4</v>
      </c>
    </row>
    <row r="34" spans="1:18">
      <c r="A34" s="1" t="s">
        <v>164</v>
      </c>
      <c r="B34">
        <v>-9.3342852552278005E-2</v>
      </c>
      <c r="C34">
        <v>-8.9213074843732101E-2</v>
      </c>
      <c r="D34">
        <v>-0.10313898530057999</v>
      </c>
      <c r="E34" s="5">
        <f>(B34+P34)*Sheet1!$B$2+(EQ!C34+EQ!P34)*Sheet1!$C$2+EQ!D34*Sheet1!$M$2</f>
        <v>-4.543612667170422E-3</v>
      </c>
      <c r="F34">
        <v>-0.100600530897688</v>
      </c>
      <c r="G34">
        <v>-4.8041096210393999E-2</v>
      </c>
      <c r="H34" s="5">
        <f>(F34+P34)*Sheet1!$E$2+EQ!G34*Sheet1!$N$2</f>
        <v>-1.8729991447496088E-3</v>
      </c>
      <c r="I34">
        <v>-6.35654922562532E-2</v>
      </c>
      <c r="J34">
        <v>-5.4637254858260799E-2</v>
      </c>
      <c r="K34">
        <v>-8.3441241516285805E-2</v>
      </c>
      <c r="L34">
        <v>-4.00604655177422E-2</v>
      </c>
      <c r="M34">
        <v>-7.8926187079241997E-2</v>
      </c>
      <c r="N34" s="5">
        <f>(I34+P34)*Sheet1!$F$2+(EQ!J34+EQ!P34)*Sheet1!$G$2+(EQ!K34+EQ!P34)*Sheet1!$H$2+(EQ!L34+EQ!P34)*Sheet1!$D$2+EQ!M34*Sheet1!$O$2</f>
        <v>-6.7209747900920346E-3</v>
      </c>
      <c r="P34">
        <v>-2.5473386291710049E-2</v>
      </c>
      <c r="R34">
        <f t="shared" si="1"/>
        <v>-1.3137586602012065E-2</v>
      </c>
    </row>
    <row r="35" spans="1:18">
      <c r="A35" s="1" t="s">
        <v>165</v>
      </c>
      <c r="B35">
        <v>8.6372746301026204E-2</v>
      </c>
      <c r="C35">
        <v>9.3226554543896195E-2</v>
      </c>
      <c r="D35">
        <v>8.8257705680648793E-2</v>
      </c>
      <c r="E35" s="5">
        <f>(B35+P35)*Sheet1!$B$2+(EQ!C35+EQ!P35)*Sheet1!$C$2+EQ!D35*Sheet1!$M$2</f>
        <v>4.426870468777622E-3</v>
      </c>
      <c r="F35">
        <v>0.14784949831209199</v>
      </c>
      <c r="G35">
        <v>8.4644072506818505E-2</v>
      </c>
      <c r="H35" s="5">
        <f>(F35+P35)*Sheet1!$E$2+EQ!G35*Sheet1!$N$2</f>
        <v>3.1384845538537896E-3</v>
      </c>
      <c r="I35">
        <v>7.7813714813814702E-2</v>
      </c>
      <c r="J35">
        <v>7.3821177855138295E-2</v>
      </c>
      <c r="K35">
        <v>7.4822208746883695E-2</v>
      </c>
      <c r="L35">
        <v>0.104139278563565</v>
      </c>
      <c r="M35">
        <v>7.1913743471015298E-2</v>
      </c>
      <c r="N35" s="5">
        <f>(I35+P35)*Sheet1!$F$2+(EQ!J35+EQ!P35)*Sheet1!$G$2+(EQ!K35+EQ!P35)*Sheet1!$H$2+(EQ!L35+EQ!P35)*Sheet1!$D$2+EQ!M35*Sheet1!$O$2</f>
        <v>7.9774976901006364E-3</v>
      </c>
      <c r="P35">
        <v>3.6602293671086181E-2</v>
      </c>
      <c r="R35">
        <f t="shared" si="1"/>
        <v>1.5542852712732048E-2</v>
      </c>
    </row>
    <row r="36" spans="1:18">
      <c r="A36" s="1" t="s">
        <v>166</v>
      </c>
      <c r="B36">
        <v>3.2415406690923701E-2</v>
      </c>
      <c r="C36">
        <v>2.9911938369494399E-2</v>
      </c>
      <c r="D36">
        <v>3.0504054773822901E-2</v>
      </c>
      <c r="E36" s="5">
        <f>(B36+P36)*Sheet1!$B$2+(EQ!C36+EQ!P36)*Sheet1!$C$2+EQ!D36*Sheet1!$M$2</f>
        <v>1.2691215671199454E-3</v>
      </c>
      <c r="F36">
        <v>2.9574869185781099E-2</v>
      </c>
      <c r="G36">
        <v>1.91897462014037E-2</v>
      </c>
      <c r="H36" s="5">
        <f>(F36+P36)*Sheet1!$E$2+EQ!G36*Sheet1!$N$2</f>
        <v>6.5773111455484667E-4</v>
      </c>
      <c r="I36">
        <v>2.5366878417366401E-2</v>
      </c>
      <c r="J36">
        <v>3.1617491264953598E-2</v>
      </c>
      <c r="K36">
        <v>2.8811957437064401E-2</v>
      </c>
      <c r="L36">
        <v>-3.8295321288776001E-3</v>
      </c>
      <c r="M36">
        <v>3.3675500035625E-2</v>
      </c>
      <c r="N36" s="5">
        <f>(I36+P36)*Sheet1!$F$2+(EQ!J36+EQ!P36)*Sheet1!$G$2+(EQ!K36+EQ!P36)*Sheet1!$H$2+(EQ!L36+EQ!P36)*Sheet1!$D$2+EQ!M36*Sheet1!$O$2</f>
        <v>2.0703506388765462E-3</v>
      </c>
      <c r="P36">
        <v>-3.0355713773212755E-4</v>
      </c>
      <c r="R36">
        <f t="shared" si="1"/>
        <v>3.9972033205513385E-3</v>
      </c>
    </row>
    <row r="37" spans="1:18">
      <c r="A37" s="1" t="s">
        <v>167</v>
      </c>
      <c r="B37">
        <v>1.3636000643443899E-2</v>
      </c>
      <c r="C37">
        <v>3.73577220009624E-2</v>
      </c>
      <c r="D37">
        <v>1.80179009619887E-2</v>
      </c>
      <c r="E37" s="5">
        <f>(B37+P37)*Sheet1!$B$2+(EQ!C37+EQ!P37)*Sheet1!$C$2+EQ!D37*Sheet1!$M$2</f>
        <v>5.8045906129151653E-4</v>
      </c>
      <c r="F37">
        <v>-7.54043925044179E-3</v>
      </c>
      <c r="G37">
        <v>1.84366349560043E-2</v>
      </c>
      <c r="H37" s="5">
        <f>(F37+P37)*Sheet1!$E$2+EQ!G37*Sheet1!$N$2</f>
        <v>4.140917793215525E-4</v>
      </c>
      <c r="I37">
        <v>9.1801298216893593E-3</v>
      </c>
      <c r="J37">
        <v>1.86882575151959E-3</v>
      </c>
      <c r="K37">
        <v>2.4342994047640499E-2</v>
      </c>
      <c r="L37">
        <v>2.11437374571792E-2</v>
      </c>
      <c r="M37">
        <v>1.7083809958604101E-2</v>
      </c>
      <c r="N37" s="5">
        <f>(I37+P37)*Sheet1!$F$2+(EQ!J37+EQ!P37)*Sheet1!$G$2+(EQ!K37+EQ!P37)*Sheet1!$H$2+(EQ!L37+EQ!P37)*Sheet1!$D$2+EQ!M37*Sheet1!$O$2</f>
        <v>5.790546992810407E-4</v>
      </c>
      <c r="P37">
        <v>-1.5135143661616392E-2</v>
      </c>
      <c r="R37">
        <f t="shared" si="1"/>
        <v>1.5736055398941097E-3</v>
      </c>
    </row>
    <row r="38" spans="1:18">
      <c r="A38" s="1" t="s">
        <v>168</v>
      </c>
      <c r="B38">
        <v>4.5437117105402901E-2</v>
      </c>
      <c r="C38">
        <v>5.6912838190964897E-2</v>
      </c>
      <c r="D38">
        <v>3.9506958068399302E-2</v>
      </c>
      <c r="E38" s="5">
        <f>(B38+P38)*Sheet1!$B$2+(EQ!C38+EQ!P38)*Sheet1!$C$2+EQ!D38*Sheet1!$M$2</f>
        <v>1.7044385150549847E-3</v>
      </c>
      <c r="F38">
        <v>3.2923324919087199E-2</v>
      </c>
      <c r="G38">
        <v>3.8079529500017799E-2</v>
      </c>
      <c r="H38" s="5">
        <f>(F38+P38)*Sheet1!$E$2+EQ!G38*Sheet1!$N$2</f>
        <v>1.1629627995002204E-3</v>
      </c>
      <c r="I38">
        <v>2.92937745155206E-2</v>
      </c>
      <c r="J38">
        <v>4.5136139522995403E-2</v>
      </c>
      <c r="K38">
        <v>3.99580236632135E-2</v>
      </c>
      <c r="L38">
        <v>2.3417057506639902E-2</v>
      </c>
      <c r="M38">
        <v>3.47656802857359E-2</v>
      </c>
      <c r="N38" s="5">
        <f>(I38+P38)*Sheet1!$F$2+(EQ!J38+EQ!P38)*Sheet1!$G$2+(EQ!K38+EQ!P38)*Sheet1!$H$2+(EQ!L38+EQ!P38)*Sheet1!$D$2+EQ!M38*Sheet1!$O$2</f>
        <v>2.3818900335012987E-3</v>
      </c>
      <c r="P38">
        <v>-8.0041962970081766E-3</v>
      </c>
      <c r="R38">
        <f t="shared" si="1"/>
        <v>5.2492913480565034E-3</v>
      </c>
    </row>
    <row r="39" spans="1:18">
      <c r="A39" s="1" t="s">
        <v>169</v>
      </c>
      <c r="B39">
        <v>-6.37710792070314E-2</v>
      </c>
      <c r="C39">
        <v>-8.2251772457326996E-2</v>
      </c>
      <c r="D39">
        <v>-6.4153183039597897E-2</v>
      </c>
      <c r="E39" s="5">
        <f>(B39+P39)*Sheet1!$B$2+(EQ!C39+EQ!P39)*Sheet1!$C$2+EQ!D39*Sheet1!$M$2</f>
        <v>-2.9335423840880473E-3</v>
      </c>
      <c r="F39">
        <v>-4.2732002865565201E-2</v>
      </c>
      <c r="G39">
        <v>-3.7878677525804601E-2</v>
      </c>
      <c r="H39" s="5">
        <f>(F39+P39)*Sheet1!$E$2+EQ!G39*Sheet1!$N$2</f>
        <v>-1.2560339647592108E-3</v>
      </c>
      <c r="I39">
        <v>-5.0329483941257899E-2</v>
      </c>
      <c r="J39">
        <v>-5.6722190824039301E-2</v>
      </c>
      <c r="K39">
        <v>-6.1678407805053501E-2</v>
      </c>
      <c r="L39">
        <v>-6.3810244001841904E-2</v>
      </c>
      <c r="M39">
        <v>-5.0207738617632697E-2</v>
      </c>
      <c r="N39" s="5">
        <f>(I39+P39)*Sheet1!$F$2+(EQ!J39+EQ!P39)*Sheet1!$G$2+(EQ!K39+EQ!P39)*Sheet1!$H$2+(EQ!L39+EQ!P39)*Sheet1!$D$2+EQ!M39*Sheet1!$O$2</f>
        <v>-4.6422594860815016E-3</v>
      </c>
      <c r="P39">
        <v>-5.1908212072897912E-3</v>
      </c>
      <c r="R39">
        <f t="shared" si="1"/>
        <v>-8.8318358349287595E-3</v>
      </c>
    </row>
    <row r="40" spans="1:18">
      <c r="A40" s="1" t="s">
        <v>170</v>
      </c>
      <c r="B40">
        <v>6.4409383931148603E-2</v>
      </c>
      <c r="C40">
        <v>7.35268360148877E-2</v>
      </c>
      <c r="D40">
        <v>5.8479458448215102E-2</v>
      </c>
      <c r="E40" s="5">
        <f>(B40+P40)*Sheet1!$B$2+(EQ!C40+EQ!P40)*Sheet1!$C$2+EQ!D40*Sheet1!$M$2</f>
        <v>3.3021198413416674E-3</v>
      </c>
      <c r="F40">
        <v>4.72008916994529E-2</v>
      </c>
      <c r="G40">
        <v>2.9110652247333401E-2</v>
      </c>
      <c r="H40" s="5">
        <f>(F40+P40)*Sheet1!$E$2+EQ!G40*Sheet1!$N$2</f>
        <v>1.1507746175605112E-3</v>
      </c>
      <c r="I40">
        <v>3.6750868331686802E-2</v>
      </c>
      <c r="J40">
        <v>4.4719328729775597E-2</v>
      </c>
      <c r="K40">
        <v>5.2586053212424502E-2</v>
      </c>
      <c r="L40">
        <v>4.6505969989123701E-2</v>
      </c>
      <c r="M40">
        <v>3.0206748906520101E-2</v>
      </c>
      <c r="N40" s="5">
        <f>(I40+P40)*Sheet1!$F$2+(EQ!J40+EQ!P40)*Sheet1!$G$2+(EQ!K40+EQ!P40)*Sheet1!$H$2+(EQ!L40+EQ!P40)*Sheet1!$D$2+EQ!M40*Sheet1!$O$2</f>
        <v>4.6434269089663527E-3</v>
      </c>
      <c r="P40">
        <v>3.2884441901763324E-2</v>
      </c>
      <c r="R40">
        <f t="shared" si="1"/>
        <v>9.0963213678685317E-3</v>
      </c>
    </row>
    <row r="41" spans="1:18">
      <c r="A41" s="1" t="s">
        <v>171</v>
      </c>
      <c r="B41">
        <v>2.0056822934069001E-2</v>
      </c>
      <c r="C41">
        <v>2.56107338572358E-2</v>
      </c>
      <c r="D41">
        <v>2.1832284507196102E-2</v>
      </c>
      <c r="E41" s="5">
        <f>(B41+P41)*Sheet1!$B$2+(EQ!C41+EQ!P41)*Sheet1!$C$2+EQ!D41*Sheet1!$M$2</f>
        <v>8.3826224851546818E-4</v>
      </c>
      <c r="F41">
        <v>1.00189733518863E-3</v>
      </c>
      <c r="G41">
        <v>2.8397080124953301E-3</v>
      </c>
      <c r="H41" s="5">
        <f>(F41+P41)*Sheet1!$E$2+EQ!G41*Sheet1!$N$2</f>
        <v>6.5669567878870851E-5</v>
      </c>
      <c r="I41">
        <v>1.67896060159034E-3</v>
      </c>
      <c r="J41">
        <v>-8.4986396581734295E-3</v>
      </c>
      <c r="K41">
        <v>1.7130578369445499E-2</v>
      </c>
      <c r="L41">
        <v>-1.1337725023295501E-2</v>
      </c>
      <c r="M41">
        <v>1.9178296279888301E-2</v>
      </c>
      <c r="N41" s="5">
        <f>(I41+P41)*Sheet1!$F$2+(EQ!J41+EQ!P41)*Sheet1!$G$2+(EQ!K41+EQ!P41)*Sheet1!$H$2+(EQ!L41+EQ!P41)*Sheet1!$D$2+EQ!M41*Sheet1!$O$2</f>
        <v>5.0554261421252317E-4</v>
      </c>
      <c r="P41">
        <v>-4.0539956605485563E-3</v>
      </c>
      <c r="R41">
        <f t="shared" si="1"/>
        <v>1.4094744306068622E-3</v>
      </c>
    </row>
    <row r="42" spans="1:18">
      <c r="A42" s="1" t="s">
        <v>172</v>
      </c>
      <c r="B42">
        <v>-1.67436662537883E-2</v>
      </c>
      <c r="C42">
        <v>-1.8995415925354999E-2</v>
      </c>
      <c r="D42">
        <v>-1.75545064141878E-2</v>
      </c>
      <c r="E42" s="5">
        <f>(B42+P42)*Sheet1!$B$2+(EQ!C42+EQ!P42)*Sheet1!$C$2+EQ!D42*Sheet1!$M$2</f>
        <v>-9.3696177862026802E-4</v>
      </c>
      <c r="F42">
        <v>-7.0446553380482096E-3</v>
      </c>
      <c r="G42">
        <v>-2.83166690529568E-3</v>
      </c>
      <c r="H42" s="5">
        <f>(F42+P42)*Sheet1!$E$2+EQ!G42*Sheet1!$N$2</f>
        <v>-1.5181497313957024E-4</v>
      </c>
      <c r="I42">
        <v>-1.9239740196994599E-2</v>
      </c>
      <c r="J42">
        <v>-1.64578968571597E-2</v>
      </c>
      <c r="K42">
        <v>-2.12201617141549E-2</v>
      </c>
      <c r="L42">
        <v>-3.2566883282590803E-2</v>
      </c>
      <c r="M42">
        <v>-1.8817257675343799E-2</v>
      </c>
      <c r="N42" s="5">
        <f>(I42+P42)*Sheet1!$F$2+(EQ!J42+EQ!P42)*Sheet1!$G$2+(EQ!K42+EQ!P42)*Sheet1!$H$2+(EQ!L42+EQ!P42)*Sheet1!$D$2+EQ!M42*Sheet1!$O$2</f>
        <v>-2.1525015825355604E-3</v>
      </c>
      <c r="P42">
        <v>-1.0044767583273596E-2</v>
      </c>
      <c r="R42">
        <f t="shared" si="1"/>
        <v>-3.2412783342953989E-3</v>
      </c>
    </row>
    <row r="43" spans="1:18">
      <c r="A43" s="1" t="s">
        <v>173</v>
      </c>
      <c r="B43">
        <v>1.47719317310171E-2</v>
      </c>
      <c r="C43">
        <v>7.1478505113999899E-3</v>
      </c>
      <c r="D43">
        <v>1.8176241159090199E-2</v>
      </c>
      <c r="E43" s="5">
        <f>(B43+P43)*Sheet1!$B$2+(EQ!C43+EQ!P43)*Sheet1!$C$2+EQ!D43*Sheet1!$M$2</f>
        <v>7.8041282861817014E-4</v>
      </c>
      <c r="F43">
        <v>2.5186199760920399E-2</v>
      </c>
      <c r="G43">
        <v>2.79789852895054E-2</v>
      </c>
      <c r="H43" s="5">
        <f>(F43+P43)*Sheet1!$E$2+EQ!G43*Sheet1!$N$2</f>
        <v>9.204818339326996E-4</v>
      </c>
      <c r="I43">
        <v>3.1640610176788798E-2</v>
      </c>
      <c r="J43">
        <v>1.9395240177926699E-2</v>
      </c>
      <c r="K43">
        <v>3.08526453380495E-2</v>
      </c>
      <c r="L43">
        <v>-3.4655054747894098E-3</v>
      </c>
      <c r="M43">
        <v>3.6007807988244399E-2</v>
      </c>
      <c r="N43" s="5">
        <f>(I43+P43)*Sheet1!$F$2+(EQ!J43+EQ!P43)*Sheet1!$G$2+(EQ!K43+EQ!P43)*Sheet1!$H$2+(EQ!L43+EQ!P43)*Sheet1!$D$2+EQ!M43*Sheet1!$O$2</f>
        <v>2.5612569032136901E-3</v>
      </c>
      <c r="P43">
        <v>8.5131249543464287E-3</v>
      </c>
      <c r="R43">
        <f t="shared" si="1"/>
        <v>4.2621515657645598E-3</v>
      </c>
    </row>
    <row r="44" spans="1:18">
      <c r="A44" s="1" t="s">
        <v>174</v>
      </c>
      <c r="B44">
        <v>2.68247510274571E-2</v>
      </c>
      <c r="C44">
        <v>4.5905522962210898E-2</v>
      </c>
      <c r="D44">
        <v>2.11800137100857E-2</v>
      </c>
      <c r="E44" s="5">
        <f>(B44+P44)*Sheet1!$B$2+(EQ!C44+EQ!P44)*Sheet1!$C$2+EQ!D44*Sheet1!$M$2</f>
        <v>1.185551656176693E-3</v>
      </c>
      <c r="F44">
        <v>-4.1522025531537396E-3</v>
      </c>
      <c r="G44">
        <v>-1.03381014252307E-2</v>
      </c>
      <c r="H44" s="5">
        <f>(F44+P44)*Sheet1!$E$2+EQ!G44*Sheet1!$N$2</f>
        <v>-3.0338389784601927E-4</v>
      </c>
      <c r="I44">
        <v>3.3890376129467298E-2</v>
      </c>
      <c r="J44">
        <v>4.4645767753105803E-2</v>
      </c>
      <c r="K44">
        <v>2.97268678128699E-2</v>
      </c>
      <c r="L44">
        <v>5.2609882063546998E-2</v>
      </c>
      <c r="M44">
        <v>1.54891938425164E-2</v>
      </c>
      <c r="N44" s="5">
        <f>(I44+P44)*Sheet1!$F$2+(EQ!J44+EQ!P44)*Sheet1!$G$2+(EQ!K44+EQ!P44)*Sheet1!$H$2+(EQ!L44+EQ!P44)*Sheet1!$D$2+EQ!M44*Sheet1!$O$2</f>
        <v>2.366058693563414E-3</v>
      </c>
      <c r="P44">
        <v>2.6601173348789512E-4</v>
      </c>
      <c r="R44">
        <f t="shared" si="1"/>
        <v>3.248226451894088E-3</v>
      </c>
    </row>
    <row r="45" spans="1:18">
      <c r="A45" s="1" t="s">
        <v>175</v>
      </c>
      <c r="B45">
        <v>3.6198094006733503E-2</v>
      </c>
      <c r="C45">
        <v>4.0694108443414902E-2</v>
      </c>
      <c r="D45">
        <v>3.6148296788233197E-2</v>
      </c>
      <c r="E45" s="5">
        <f>(B45+P45)*Sheet1!$B$2+(EQ!C45+EQ!P45)*Sheet1!$C$2+EQ!D45*Sheet1!$M$2</f>
        <v>1.3764566386057478E-3</v>
      </c>
      <c r="F45">
        <v>2.9534377179613502E-2</v>
      </c>
      <c r="G45">
        <v>2.85255184208708E-2</v>
      </c>
      <c r="H45" s="5">
        <f>(F45+P45)*Sheet1!$E$2+EQ!G45*Sheet1!$N$2</f>
        <v>8.8352911434867536E-4</v>
      </c>
      <c r="I45">
        <v>1.1272882953365501E-2</v>
      </c>
      <c r="J45">
        <v>1.2933331157147799E-2</v>
      </c>
      <c r="K45">
        <v>2.78870067636077E-2</v>
      </c>
      <c r="L45">
        <v>5.0181554627259902E-3</v>
      </c>
      <c r="M45">
        <v>2.3809592505074501E-2</v>
      </c>
      <c r="N45" s="5">
        <f>(I45+P45)*Sheet1!$F$2+(EQ!J45+EQ!P45)*Sheet1!$G$2+(EQ!K45+EQ!P45)*Sheet1!$H$2+(EQ!L45+EQ!P45)*Sheet1!$D$2+EQ!M45*Sheet1!$O$2</f>
        <v>1.123394514411101E-3</v>
      </c>
      <c r="P45">
        <v>-7.9874454788057461E-3</v>
      </c>
      <c r="R45">
        <f t="shared" si="1"/>
        <v>3.3833802673655239E-3</v>
      </c>
    </row>
    <row r="46" spans="1:18">
      <c r="A46" s="1" t="s">
        <v>176</v>
      </c>
      <c r="B46">
        <v>2.4020840605365201E-2</v>
      </c>
      <c r="C46">
        <v>3.6616263923266099E-2</v>
      </c>
      <c r="D46">
        <v>1.7443536064659902E-2</v>
      </c>
      <c r="E46" s="5">
        <f>(B46+P46)*Sheet1!$B$2+(EQ!C46+EQ!P46)*Sheet1!$C$2+EQ!D46*Sheet1!$M$2</f>
        <v>1.3107794293822277E-3</v>
      </c>
      <c r="F46">
        <v>8.7748587769733693E-3</v>
      </c>
      <c r="G46">
        <v>5.9716557055009599E-3</v>
      </c>
      <c r="H46" s="5">
        <f>(F46+P46)*Sheet1!$E$2+EQ!G46*Sheet1!$N$2</f>
        <v>2.7245922710206341E-4</v>
      </c>
      <c r="I46">
        <v>1.8480304914928899E-2</v>
      </c>
      <c r="J46">
        <v>3.9191301491008398E-2</v>
      </c>
      <c r="K46">
        <v>3.0569345636890701E-2</v>
      </c>
      <c r="L46">
        <v>5.7299032051951998E-2</v>
      </c>
      <c r="M46">
        <v>-2.1802816062792599E-3</v>
      </c>
      <c r="N46" s="5">
        <f>(I46+P46)*Sheet1!$F$2+(EQ!J46+EQ!P46)*Sheet1!$G$2+(EQ!K46+EQ!P46)*Sheet1!$H$2+(EQ!L46+EQ!P46)*Sheet1!$D$2+EQ!M46*Sheet1!$O$2</f>
        <v>2.3185784096870247E-3</v>
      </c>
      <c r="P46">
        <v>1.6140676841406777E-2</v>
      </c>
      <c r="R46">
        <f t="shared" si="1"/>
        <v>3.901817066171316E-3</v>
      </c>
    </row>
    <row r="47" spans="1:18">
      <c r="A47" s="1" t="s">
        <v>177</v>
      </c>
      <c r="B47">
        <v>4.5108306929539897E-3</v>
      </c>
      <c r="C47">
        <v>3.2618272407447101E-2</v>
      </c>
      <c r="D47">
        <v>9.2623922996901698E-3</v>
      </c>
      <c r="E47" s="5">
        <f>(B47+P47)*Sheet1!$B$2+(EQ!C47+EQ!P47)*Sheet1!$C$2+EQ!D47*Sheet1!$M$2</f>
        <v>3.3068338383164043E-4</v>
      </c>
      <c r="F47">
        <v>5.9941309741173799E-3</v>
      </c>
      <c r="G47">
        <v>2.03442760973651E-2</v>
      </c>
      <c r="H47" s="5">
        <f>(F47+P47)*Sheet1!$E$2+EQ!G47*Sheet1!$N$2</f>
        <v>5.4102214157389589E-4</v>
      </c>
      <c r="I47">
        <v>-1.72783521658261E-2</v>
      </c>
      <c r="J47">
        <v>-2.53480482056395E-2</v>
      </c>
      <c r="K47">
        <v>1.19860099811231E-2</v>
      </c>
      <c r="L47">
        <v>-4.3354863825609297E-2</v>
      </c>
      <c r="M47">
        <v>-7.8554609665601998E-3</v>
      </c>
      <c r="N47" s="5">
        <f>(I47+P47)*Sheet1!$F$2+(EQ!J47+EQ!P47)*Sheet1!$G$2+(EQ!K47+EQ!P47)*Sheet1!$H$2+(EQ!L47+EQ!P47)*Sheet1!$D$2+EQ!M47*Sheet1!$O$2</f>
        <v>-1.5854447325586961E-3</v>
      </c>
      <c r="P47">
        <v>-1.1407122202747307E-2</v>
      </c>
      <c r="R47">
        <f t="shared" si="1"/>
        <v>-7.1373920715315977E-4</v>
      </c>
    </row>
    <row r="48" spans="1:18">
      <c r="A48" s="1" t="s">
        <v>178</v>
      </c>
      <c r="B48">
        <v>-7.91657418896652E-2</v>
      </c>
      <c r="C48">
        <v>-6.0574245033834399E-2</v>
      </c>
      <c r="D48">
        <v>-8.0472755885075298E-2</v>
      </c>
      <c r="E48" s="5">
        <f>(B48+P48)*Sheet1!$B$2+(EQ!C48+EQ!P48)*Sheet1!$C$2+EQ!D48*Sheet1!$M$2</f>
        <v>-3.34127615763837E-3</v>
      </c>
      <c r="F48">
        <v>-7.0104452856508306E-2</v>
      </c>
      <c r="G48">
        <v>-6.1349752404614898E-2</v>
      </c>
      <c r="H48" s="5">
        <f>(F48+P48)*Sheet1!$E$2+EQ!G48*Sheet1!$N$2</f>
        <v>-2.0493561105182699E-3</v>
      </c>
      <c r="I48">
        <v>-7.7652722344977304E-2</v>
      </c>
      <c r="J48">
        <v>-7.9591374877474003E-2</v>
      </c>
      <c r="K48">
        <v>-8.5334294745234199E-2</v>
      </c>
      <c r="L48">
        <v>-3.5467658892180301E-2</v>
      </c>
      <c r="M48">
        <v>-7.1322349217795997E-2</v>
      </c>
      <c r="N48" s="5">
        <f>(I48+P48)*Sheet1!$F$2+(EQ!J48+EQ!P48)*Sheet1!$G$2+(EQ!K48+EQ!P48)*Sheet1!$H$2+(EQ!L48+EQ!P48)*Sheet1!$D$2+EQ!M48*Sheet1!$O$2</f>
        <v>-6.1649498834133194E-3</v>
      </c>
      <c r="P48">
        <v>-1.1019542149319409E-2</v>
      </c>
      <c r="R48">
        <f t="shared" si="1"/>
        <v>-1.155558215156996E-2</v>
      </c>
    </row>
    <row r="49" spans="1:18">
      <c r="A49" s="1" t="s">
        <v>179</v>
      </c>
      <c r="B49">
        <v>-0.12998734129752501</v>
      </c>
      <c r="C49">
        <v>-7.4829951295061106E-2</v>
      </c>
      <c r="D49">
        <v>-0.13647500578617999</v>
      </c>
      <c r="E49" s="5">
        <f>(B49+P49)*Sheet1!$B$2+(EQ!C49+EQ!P49)*Sheet1!$C$2+EQ!D49*Sheet1!$M$2</f>
        <v>-6.1463992902537849E-3</v>
      </c>
      <c r="F49">
        <v>-0.20804634233821001</v>
      </c>
      <c r="G49">
        <v>-0.15031491871838501</v>
      </c>
      <c r="H49" s="5">
        <f>(F49+P49)*Sheet1!$E$2+EQ!G49*Sheet1!$N$2</f>
        <v>-5.3090475060989821E-3</v>
      </c>
      <c r="I49">
        <v>-0.14106683211749799</v>
      </c>
      <c r="J49">
        <v>-0.17199169499321099</v>
      </c>
      <c r="K49">
        <v>-9.8142254067383403E-2</v>
      </c>
      <c r="L49">
        <v>-0.17201389570242301</v>
      </c>
      <c r="M49">
        <v>-0.141200052250817</v>
      </c>
      <c r="N49" s="5">
        <f>(I49+P49)*Sheet1!$F$2+(EQ!J49+EQ!P49)*Sheet1!$G$2+(EQ!K49+EQ!P49)*Sheet1!$H$2+(EQ!L49+EQ!P49)*Sheet1!$D$2+EQ!M49*Sheet1!$O$2</f>
        <v>-1.4089319004666126E-2</v>
      </c>
      <c r="P49">
        <v>-5.7847651642360887E-2</v>
      </c>
      <c r="R49">
        <f t="shared" si="1"/>
        <v>-2.5544765801018894E-2</v>
      </c>
    </row>
    <row r="50" spans="1:18">
      <c r="A50" s="1" t="s">
        <v>180</v>
      </c>
      <c r="B50">
        <v>0.133610651756568</v>
      </c>
      <c r="C50">
        <v>0.152187542365501</v>
      </c>
      <c r="D50">
        <v>0.12402550312588</v>
      </c>
      <c r="E50" s="5">
        <f>(B50+P50)*Sheet1!$B$2+(EQ!C50+EQ!P50)*Sheet1!$C$2+EQ!D50*Sheet1!$M$2</f>
        <v>5.956305751984442E-3</v>
      </c>
      <c r="F50">
        <v>0.111212690989608</v>
      </c>
      <c r="G50">
        <v>9.2978089192777405E-2</v>
      </c>
      <c r="H50" s="5">
        <f>(F50+P50)*Sheet1!$E$2+EQ!G50*Sheet1!$N$2</f>
        <v>3.1496483445653985E-3</v>
      </c>
      <c r="I50">
        <v>5.81743335274236E-2</v>
      </c>
      <c r="J50">
        <v>7.1485527650342301E-2</v>
      </c>
      <c r="K50">
        <v>0.110837509657897</v>
      </c>
      <c r="L50">
        <v>8.0105504365542493E-2</v>
      </c>
      <c r="M50">
        <v>5.5892054735898297E-2</v>
      </c>
      <c r="N50" s="5">
        <f>(I50+P50)*Sheet1!$F$2+(EQ!J50+EQ!P50)*Sheet1!$G$2+(EQ!K50+EQ!P50)*Sheet1!$H$2+(EQ!L50+EQ!P50)*Sheet1!$D$2+EQ!M50*Sheet1!$O$2</f>
        <v>6.674174656630988E-3</v>
      </c>
      <c r="P50">
        <v>2.1940128997863254E-2</v>
      </c>
      <c r="R50">
        <f t="shared" si="1"/>
        <v>1.5780128753180828E-2</v>
      </c>
    </row>
    <row r="51" spans="1:18">
      <c r="A51" s="1" t="s">
        <v>181</v>
      </c>
      <c r="B51">
        <v>4.7645310937444202E-2</v>
      </c>
      <c r="C51">
        <v>6.6008895671600995E-2</v>
      </c>
      <c r="D51">
        <v>4.8234655817941799E-2</v>
      </c>
      <c r="E51" s="5">
        <f>(B51+P51)*Sheet1!$B$2+(EQ!C51+EQ!P51)*Sheet1!$C$2+EQ!D51*Sheet1!$M$2</f>
        <v>2.3493112631529892E-3</v>
      </c>
      <c r="F51">
        <v>3.54201216186198E-2</v>
      </c>
      <c r="G51">
        <v>1.9051841096542101E-2</v>
      </c>
      <c r="H51" s="5">
        <f>(F51+P51)*Sheet1!$E$2+EQ!G51*Sheet1!$N$2</f>
        <v>7.191345352965655E-4</v>
      </c>
      <c r="I51">
        <v>5.4269076796336302E-2</v>
      </c>
      <c r="J51">
        <v>5.8389265274072497E-2</v>
      </c>
      <c r="K51">
        <v>3.2251478041856602E-2</v>
      </c>
      <c r="L51">
        <v>3.2900288029007699E-2</v>
      </c>
      <c r="M51">
        <v>5.2051148261659498E-2</v>
      </c>
      <c r="N51" s="5">
        <f>(I51+P51)*Sheet1!$F$2+(EQ!J51+EQ!P51)*Sheet1!$G$2+(EQ!K51+EQ!P51)*Sheet1!$H$2+(EQ!L51+EQ!P51)*Sheet1!$D$2+EQ!M51*Sheet1!$O$2</f>
        <v>4.2064807972743787E-3</v>
      </c>
      <c r="P51">
        <v>9.0626938066504827E-3</v>
      </c>
      <c r="R51">
        <f t="shared" si="1"/>
        <v>7.274926595723933E-3</v>
      </c>
    </row>
    <row r="52" spans="1:18">
      <c r="A52" s="1" t="s">
        <v>182</v>
      </c>
      <c r="B52">
        <v>1.32752544783259E-2</v>
      </c>
      <c r="C52">
        <v>6.1021603620257998E-2</v>
      </c>
      <c r="D52">
        <v>1.20299828542423E-2</v>
      </c>
      <c r="E52" s="5">
        <f>(B52+P52)*Sheet1!$B$2+(EQ!C52+EQ!P52)*Sheet1!$C$2+EQ!D52*Sheet1!$M$2</f>
        <v>1.1353026952452985E-3</v>
      </c>
      <c r="F52">
        <v>2.94351323438817E-2</v>
      </c>
      <c r="G52">
        <v>3.33108411416385E-2</v>
      </c>
      <c r="H52" s="5">
        <f>(F52+P52)*Sheet1!$E$2+EQ!G52*Sheet1!$N$2</f>
        <v>1.0793039748146181E-3</v>
      </c>
      <c r="I52">
        <v>2.06236951629837E-2</v>
      </c>
      <c r="J52">
        <v>3.2198571336070798E-2</v>
      </c>
      <c r="K52">
        <v>3.0658134204678101E-2</v>
      </c>
      <c r="L52">
        <v>6.0224836818413098E-2</v>
      </c>
      <c r="M52">
        <v>1.46750154494444E-2</v>
      </c>
      <c r="N52" s="5">
        <f>(I52+P52)*Sheet1!$F$2+(EQ!J52+EQ!P52)*Sheet1!$G$2+(EQ!K52+EQ!P52)*Sheet1!$H$2+(EQ!L52+EQ!P52)*Sheet1!$D$2+EQ!M52*Sheet1!$O$2</f>
        <v>2.4622206248566965E-3</v>
      </c>
      <c r="P52">
        <v>6.8170974674441913E-3</v>
      </c>
      <c r="R52">
        <f t="shared" si="1"/>
        <v>4.6768272949166134E-3</v>
      </c>
    </row>
    <row r="53" spans="1:18">
      <c r="A53" s="1" t="s">
        <v>183</v>
      </c>
      <c r="B53">
        <v>6.3551937022897007E-2</v>
      </c>
      <c r="C53">
        <v>7.5332064899662904E-2</v>
      </c>
      <c r="D53">
        <v>6.4592961649835995E-2</v>
      </c>
      <c r="E53" s="5">
        <f>(B53+P53)*Sheet1!$B$2+(EQ!C53+EQ!P53)*Sheet1!$C$2+EQ!D53*Sheet1!$M$2</f>
        <v>3.1375756092179982E-3</v>
      </c>
      <c r="F53">
        <v>6.5964436137546004E-2</v>
      </c>
      <c r="G53">
        <v>4.11890261414583E-2</v>
      </c>
      <c r="H53" s="5">
        <f>(F53+P53)*Sheet1!$E$2+EQ!G53*Sheet1!$N$2</f>
        <v>1.5031461110962367E-3</v>
      </c>
      <c r="I53">
        <v>3.3856220774977103E-2</v>
      </c>
      <c r="J53">
        <v>4.37148807139707E-2</v>
      </c>
      <c r="K53">
        <v>5.5187548915599502E-2</v>
      </c>
      <c r="L53">
        <v>9.0493537821786194E-2</v>
      </c>
      <c r="M53">
        <v>-1.0238385489175101E-2</v>
      </c>
      <c r="N53" s="5">
        <f>(I53+P53)*Sheet1!$F$2+(EQ!J53+EQ!P53)*Sheet1!$G$2+(EQ!K53+EQ!P53)*Sheet1!$H$2+(EQ!L53+EQ!P53)*Sheet1!$D$2+EQ!M53*Sheet1!$O$2</f>
        <v>3.0812364227920993E-3</v>
      </c>
      <c r="P53">
        <v>1.8175560978740801E-2</v>
      </c>
      <c r="R53">
        <f t="shared" si="1"/>
        <v>7.7219581431063342E-3</v>
      </c>
    </row>
    <row r="54" spans="1:18">
      <c r="A54" s="1" t="s">
        <v>184</v>
      </c>
      <c r="B54">
        <v>6.9796749918566797E-2</v>
      </c>
      <c r="C54">
        <v>0.109447164946522</v>
      </c>
      <c r="D54">
        <v>6.5822789756890196E-2</v>
      </c>
      <c r="E54" s="5">
        <f>(B54+P54)*Sheet1!$B$2+(EQ!C54+EQ!P54)*Sheet1!$C$2+EQ!D54*Sheet1!$M$2</f>
        <v>3.7153885710984992E-3</v>
      </c>
      <c r="F54">
        <v>5.1263307834254403E-2</v>
      </c>
      <c r="G54">
        <v>1.46819299508456E-2</v>
      </c>
      <c r="H54" s="5">
        <f>(F54+P54)*Sheet1!$E$2+EQ!G54*Sheet1!$N$2</f>
        <v>7.3601631596588554E-4</v>
      </c>
      <c r="I54">
        <v>4.7220037903840599E-2</v>
      </c>
      <c r="J54">
        <v>4.3128179753229003E-2</v>
      </c>
      <c r="K54">
        <v>7.7606526989217398E-2</v>
      </c>
      <c r="L54">
        <v>2.7435462893913101E-2</v>
      </c>
      <c r="M54">
        <v>3.7552732751135097E-2</v>
      </c>
      <c r="N54" s="5">
        <f>(I54+P54)*Sheet1!$F$2+(EQ!J54+EQ!P54)*Sheet1!$G$2+(EQ!K54+EQ!P54)*Sheet1!$H$2+(EQ!L54+EQ!P54)*Sheet1!$D$2+EQ!M54*Sheet1!$O$2</f>
        <v>4.7750682769111055E-3</v>
      </c>
      <c r="P54">
        <v>2.5419955040265209E-2</v>
      </c>
      <c r="R54">
        <f t="shared" si="1"/>
        <v>9.2264731639754901E-3</v>
      </c>
    </row>
    <row r="55" spans="1:18">
      <c r="A55" s="1" t="s">
        <v>185</v>
      </c>
      <c r="B55">
        <v>-4.1281299525828798E-2</v>
      </c>
      <c r="C55">
        <v>-5.7786070967676899E-2</v>
      </c>
      <c r="D55">
        <v>-3.9588253321555397E-2</v>
      </c>
      <c r="E55" s="5">
        <f>(B55+P55)*Sheet1!$B$2+(EQ!C55+EQ!P55)*Sheet1!$C$2+EQ!D55*Sheet1!$M$2</f>
        <v>-2.2987456144920458E-3</v>
      </c>
      <c r="F55">
        <v>-4.5280356094275297E-2</v>
      </c>
      <c r="G55">
        <v>-1.2715232143437699E-2</v>
      </c>
      <c r="H55" s="5">
        <f>(F55+P55)*Sheet1!$E$2+EQ!G55*Sheet1!$N$2</f>
        <v>-6.4404983865072054E-4</v>
      </c>
      <c r="I55">
        <v>-2.04678828153292E-2</v>
      </c>
      <c r="J55">
        <v>-3.65674395870852E-2</v>
      </c>
      <c r="K55">
        <v>-5.2666981447085599E-2</v>
      </c>
      <c r="L55">
        <v>-2.14979713415696E-2</v>
      </c>
      <c r="M55">
        <v>-8.1334476828450707E-3</v>
      </c>
      <c r="N55" s="5">
        <f>(I55+P55)*Sheet1!$F$2+(EQ!J55+EQ!P55)*Sheet1!$G$2+(EQ!K55+EQ!P55)*Sheet1!$H$2+(EQ!L55+EQ!P55)*Sheet1!$D$2+EQ!M55*Sheet1!$O$2</f>
        <v>-2.849876262147639E-3</v>
      </c>
      <c r="P55">
        <v>-2.2676021702846823E-2</v>
      </c>
      <c r="R55">
        <f t="shared" si="1"/>
        <v>-5.7926717152904051E-3</v>
      </c>
    </row>
    <row r="56" spans="1:18">
      <c r="A56" s="1" t="s">
        <v>186</v>
      </c>
      <c r="B56">
        <v>-2.1030411943369499E-2</v>
      </c>
      <c r="C56">
        <v>-3.04492372992595E-2</v>
      </c>
      <c r="D56">
        <v>-2.4732029470793001E-2</v>
      </c>
      <c r="E56" s="5">
        <f>(B56+P56)*Sheet1!$B$2+(EQ!C56+EQ!P56)*Sheet1!$C$2+EQ!D56*Sheet1!$M$2</f>
        <v>-9.3468721510474371E-4</v>
      </c>
      <c r="F56">
        <v>-3.4294054635834799E-2</v>
      </c>
      <c r="G56">
        <v>-3.4864673278364497E-2</v>
      </c>
      <c r="H56" s="5">
        <f>(F56+P56)*Sheet1!$E$2+EQ!G56*Sheet1!$N$2</f>
        <v>-1.0919405378976589E-3</v>
      </c>
      <c r="I56">
        <v>-3.5506681188299798E-2</v>
      </c>
      <c r="J56">
        <v>-4.8867895644114902E-2</v>
      </c>
      <c r="K56">
        <v>-3.10834996916537E-2</v>
      </c>
      <c r="L56">
        <v>2.30602597530058E-2</v>
      </c>
      <c r="M56">
        <v>-3.4850249539593897E-2</v>
      </c>
      <c r="N56" s="5">
        <f>(I56+P56)*Sheet1!$F$2+(EQ!J56+EQ!P56)*Sheet1!$G$2+(EQ!K56+EQ!P56)*Sheet1!$H$2+(EQ!L56+EQ!P56)*Sheet1!$D$2+EQ!M56*Sheet1!$O$2</f>
        <v>-1.9755269878241606E-3</v>
      </c>
      <c r="P56">
        <v>5.1447324043193132E-3</v>
      </c>
      <c r="R56">
        <f t="shared" si="1"/>
        <v>-4.0021547408265632E-3</v>
      </c>
    </row>
    <row r="57" spans="1:18">
      <c r="A57" s="1" t="s">
        <v>187</v>
      </c>
      <c r="B57">
        <v>0.10877691591673</v>
      </c>
      <c r="C57">
        <v>0.112257634250207</v>
      </c>
      <c r="D57">
        <v>0.105663483557804</v>
      </c>
      <c r="E57" s="5">
        <f>(B57+P57)*Sheet1!$B$2+(EQ!C57+EQ!P57)*Sheet1!$C$2+EQ!D57*Sheet1!$M$2</f>
        <v>4.9906821661764951E-3</v>
      </c>
      <c r="F57">
        <v>0.14393657301842999</v>
      </c>
      <c r="G57">
        <v>9.7747517174174403E-2</v>
      </c>
      <c r="H57" s="5">
        <f>(F57+P57)*Sheet1!$E$2+EQ!G57*Sheet1!$N$2</f>
        <v>3.438055426727195E-3</v>
      </c>
      <c r="I57">
        <v>0.14269419976657499</v>
      </c>
      <c r="J57">
        <v>0.16394446309250299</v>
      </c>
      <c r="K57">
        <v>0.110540806867297</v>
      </c>
      <c r="L57">
        <v>8.55969516574238E-2</v>
      </c>
      <c r="M57">
        <v>0.121070458410385</v>
      </c>
      <c r="N57" s="5">
        <f>(I57+P57)*Sheet1!$F$2+(EQ!J57+EQ!P57)*Sheet1!$G$2+(EQ!K57+EQ!P57)*Sheet1!$H$2+(EQ!L57+EQ!P57)*Sheet1!$D$2+EQ!M57*Sheet1!$O$2</f>
        <v>1.102378433848261E-2</v>
      </c>
      <c r="P57">
        <v>2.5626617808408855E-2</v>
      </c>
      <c r="R57">
        <f t="shared" si="1"/>
        <v>1.9452521931386302E-2</v>
      </c>
    </row>
    <row r="58" spans="1:18">
      <c r="A58" s="1" t="s">
        <v>188</v>
      </c>
      <c r="B58">
        <v>3.2646505454446903E-2</v>
      </c>
      <c r="C58">
        <v>4.7126363770358698E-2</v>
      </c>
      <c r="D58">
        <v>2.9306789113893401E-2</v>
      </c>
      <c r="E58" s="5">
        <f>(B58+P58)*Sheet1!$B$2+(EQ!C58+EQ!P58)*Sheet1!$C$2+EQ!D58*Sheet1!$M$2</f>
        <v>1.795496836699518E-3</v>
      </c>
      <c r="F58">
        <v>1.8494078791768499E-2</v>
      </c>
      <c r="G58">
        <v>1.7109475187768099E-2</v>
      </c>
      <c r="H58" s="5">
        <f>(F58+P58)*Sheet1!$E$2+EQ!G58*Sheet1!$N$2</f>
        <v>6.3181135810847877E-4</v>
      </c>
      <c r="I58">
        <v>4.0057100550779497E-2</v>
      </c>
      <c r="J58">
        <v>4.36589879982172E-2</v>
      </c>
      <c r="K58">
        <v>3.8461499089899903E-2</v>
      </c>
      <c r="L58">
        <v>5.3616461505385599E-2</v>
      </c>
      <c r="M58">
        <v>1.7430826731545501E-2</v>
      </c>
      <c r="N58" s="5">
        <f>(I58+P58)*Sheet1!$F$2+(EQ!J58+EQ!P58)*Sheet1!$G$2+(EQ!K58+EQ!P58)*Sheet1!$H$2+(EQ!L58+EQ!P58)*Sheet1!$D$2+EQ!M58*Sheet1!$O$2</f>
        <v>3.4579795975126786E-3</v>
      </c>
      <c r="P58">
        <v>1.8187318081380164E-2</v>
      </c>
      <c r="R58">
        <f t="shared" si="1"/>
        <v>5.8852877923206755E-3</v>
      </c>
    </row>
    <row r="59" spans="1:18">
      <c r="A59" s="1" t="s">
        <v>189</v>
      </c>
      <c r="B59">
        <v>-5.9712093155155303E-3</v>
      </c>
      <c r="C59">
        <v>4.4309919957692401E-3</v>
      </c>
      <c r="D59">
        <v>-4.03107645601974E-3</v>
      </c>
      <c r="E59" s="5">
        <f>(B59+P59)*Sheet1!$B$2+(EQ!C59+EQ!P59)*Sheet1!$C$2+EQ!D59*Sheet1!$M$2</f>
        <v>-1.4381662393751754E-4</v>
      </c>
      <c r="F59">
        <v>4.5227594212657899E-3</v>
      </c>
      <c r="G59">
        <v>-1.91791134722186E-3</v>
      </c>
      <c r="H59" s="5">
        <f>(F59+P59)*Sheet1!$E$2+EQ!G59*Sheet1!$N$2</f>
        <v>-4.2289087437823286E-5</v>
      </c>
      <c r="I59">
        <v>1.8198063168675101E-3</v>
      </c>
      <c r="J59">
        <v>3.4911354328761601E-3</v>
      </c>
      <c r="K59">
        <v>7.2159306436714301E-3</v>
      </c>
      <c r="L59">
        <v>3.7573499778140097E-2</v>
      </c>
      <c r="M59">
        <v>9.4740878025256804E-3</v>
      </c>
      <c r="N59" s="5">
        <f>(I59+P59)*Sheet1!$F$2+(EQ!J59+EQ!P59)*Sheet1!$G$2+(EQ!K59+EQ!P59)*Sheet1!$H$2+(EQ!L59+EQ!P59)*Sheet1!$D$2+EQ!M59*Sheet1!$O$2</f>
        <v>8.1465874077358961E-4</v>
      </c>
      <c r="P59">
        <v>-1.9801828704619022E-3</v>
      </c>
      <c r="R59">
        <f t="shared" si="1"/>
        <v>6.2855302939824882E-4</v>
      </c>
    </row>
    <row r="60" spans="1:18">
      <c r="A60" s="1" t="s">
        <v>190</v>
      </c>
      <c r="B60">
        <v>2.78054622831896E-2</v>
      </c>
      <c r="C60">
        <v>-1.33517178386888E-3</v>
      </c>
      <c r="D60">
        <v>2.72772526699692E-2</v>
      </c>
      <c r="E60" s="5">
        <f>(B60+P60)*Sheet1!$B$2+(EQ!C60+EQ!P60)*Sheet1!$C$2+EQ!D60*Sheet1!$M$2</f>
        <v>9.0964862504584818E-4</v>
      </c>
      <c r="F60">
        <v>5.1307121681913002E-2</v>
      </c>
      <c r="G60">
        <v>3.65103391910402E-2</v>
      </c>
      <c r="H60" s="5">
        <f>(F60+P60)*Sheet1!$E$2+EQ!G60*Sheet1!$N$2</f>
        <v>1.2451473643757989E-3</v>
      </c>
      <c r="I60">
        <v>2.2378757957139301E-2</v>
      </c>
      <c r="J60">
        <v>2.5795651846680399E-2</v>
      </c>
      <c r="K60">
        <v>1.7164703185926101E-2</v>
      </c>
      <c r="L60">
        <v>1.5673398463262898E-2</v>
      </c>
      <c r="M60">
        <v>2.79018041272978E-2</v>
      </c>
      <c r="N60" s="5">
        <f>(I60+P60)*Sheet1!$F$2+(EQ!J60+EQ!P60)*Sheet1!$G$2+(EQ!K60+EQ!P60)*Sheet1!$H$2+(EQ!L60+EQ!P60)*Sheet1!$D$2+EQ!M60*Sheet1!$O$2</f>
        <v>2.0066796681580722E-3</v>
      </c>
      <c r="P60">
        <v>2.9269800873366037E-3</v>
      </c>
      <c r="R60">
        <f t="shared" si="1"/>
        <v>4.1614756575797194E-3</v>
      </c>
    </row>
    <row r="61" spans="1:18">
      <c r="A61" s="1" t="s">
        <v>191</v>
      </c>
      <c r="B61">
        <v>4.1986561935541303E-2</v>
      </c>
      <c r="C61">
        <v>1.5884652243685099E-2</v>
      </c>
      <c r="D61">
        <v>4.4092569012829798E-2</v>
      </c>
      <c r="E61" s="5">
        <f>(B61+P61)*Sheet1!$B$2+(EQ!C61+EQ!P61)*Sheet1!$C$2+EQ!D61*Sheet1!$M$2</f>
        <v>1.7122690595110556E-3</v>
      </c>
      <c r="F61">
        <v>5.8439495679960998E-2</v>
      </c>
      <c r="G61">
        <v>5.2980971433598298E-2</v>
      </c>
      <c r="H61" s="5">
        <f>(F61+P61)*Sheet1!$E$2+EQ!G61*Sheet1!$N$2</f>
        <v>1.7600429058423986E-3</v>
      </c>
      <c r="I61">
        <v>2.5131724595045299E-2</v>
      </c>
      <c r="J61">
        <v>2.8739357433376699E-2</v>
      </c>
      <c r="K61">
        <v>3.1406305916832598E-2</v>
      </c>
      <c r="L61">
        <v>-8.3826401845607003E-3</v>
      </c>
      <c r="M61">
        <v>5.0669594600535599E-2</v>
      </c>
      <c r="N61" s="5">
        <f>(I61+P61)*Sheet1!$F$2+(EQ!J61+EQ!P61)*Sheet1!$G$2+(EQ!K61+EQ!P61)*Sheet1!$H$2+(EQ!L61+EQ!P61)*Sheet1!$D$2+EQ!M61*Sheet1!$O$2</f>
        <v>3.0489405770206305E-3</v>
      </c>
      <c r="P61">
        <v>9.3425680469906239E-3</v>
      </c>
      <c r="R61">
        <f t="shared" si="1"/>
        <v>6.5212525423740848E-3</v>
      </c>
    </row>
    <row r="62" spans="1:18">
      <c r="A62" s="1" t="s">
        <v>192</v>
      </c>
      <c r="B62">
        <v>5.63589502488464E-2</v>
      </c>
      <c r="C62">
        <v>6.04358145545036E-2</v>
      </c>
      <c r="D62">
        <v>5.0629967748291503E-2</v>
      </c>
      <c r="E62" s="5">
        <f>(B62+P62)*Sheet1!$B$2+(EQ!C62+EQ!P62)*Sheet1!$C$2+EQ!D62*Sheet1!$M$2</f>
        <v>2.8250557448950431E-3</v>
      </c>
      <c r="F62">
        <v>4.5815075898924001E-2</v>
      </c>
      <c r="G62">
        <v>2.30496280057968E-2</v>
      </c>
      <c r="H62" s="5">
        <f>(F62+P62)*Sheet1!$E$2+EQ!G62*Sheet1!$N$2</f>
        <v>9.5608902846163943E-4</v>
      </c>
      <c r="I62">
        <v>2.9524227743912099E-2</v>
      </c>
      <c r="J62">
        <v>5.2289321728814099E-2</v>
      </c>
      <c r="K62">
        <v>4.878042523409E-2</v>
      </c>
      <c r="L62">
        <v>1.9179813629750998E-2</v>
      </c>
      <c r="M62">
        <v>1.1023099592125701E-2</v>
      </c>
      <c r="N62" s="5">
        <f>(I62+P62)*Sheet1!$F$2+(EQ!J62+EQ!P62)*Sheet1!$G$2+(EQ!K62+EQ!P62)*Sheet1!$H$2+(EQ!L62+EQ!P62)*Sheet1!$D$2+EQ!M62*Sheet1!$O$2</f>
        <v>3.3750127179077156E-3</v>
      </c>
      <c r="P62">
        <v>2.8069914165960896E-2</v>
      </c>
      <c r="R62">
        <f t="shared" si="1"/>
        <v>7.1561574912643987E-3</v>
      </c>
    </row>
    <row r="63" spans="1:18">
      <c r="A63" s="1" t="s">
        <v>193</v>
      </c>
      <c r="B63">
        <v>6.5660535063072302E-3</v>
      </c>
      <c r="C63">
        <v>-1.20121955188122E-2</v>
      </c>
      <c r="D63">
        <v>4.2194477175063697E-3</v>
      </c>
      <c r="E63" s="5">
        <f>(B63+P63)*Sheet1!$B$2+(EQ!C63+EQ!P63)*Sheet1!$C$2+EQ!D63*Sheet1!$M$2</f>
        <v>3.7455710110300804E-4</v>
      </c>
      <c r="F63">
        <v>6.3465230105273801E-2</v>
      </c>
      <c r="G63">
        <v>3.08492076005338E-2</v>
      </c>
      <c r="H63" s="5">
        <f>(F63+P63)*Sheet1!$E$2+EQ!G63*Sheet1!$N$2</f>
        <v>1.1981632212044715E-3</v>
      </c>
      <c r="I63">
        <v>3.4822641717169499E-2</v>
      </c>
      <c r="J63">
        <v>4.4538667593421198E-2</v>
      </c>
      <c r="K63">
        <v>1.0833472222577399E-2</v>
      </c>
      <c r="L63">
        <v>1.6987577880269899E-2</v>
      </c>
      <c r="M63">
        <v>2.2827965306963599E-2</v>
      </c>
      <c r="N63" s="5">
        <f>(I63+P63)*Sheet1!$F$2+(EQ!J63+EQ!P63)*Sheet1!$G$2+(EQ!K63+EQ!P63)*Sheet1!$H$2+(EQ!L63+EQ!P63)*Sheet1!$D$2+EQ!M63*Sheet1!$O$2</f>
        <v>2.7156425751449997E-3</v>
      </c>
      <c r="P63">
        <v>1.6426789625133782E-2</v>
      </c>
      <c r="R63">
        <f t="shared" si="1"/>
        <v>4.2883628974524791E-3</v>
      </c>
    </row>
    <row r="64" spans="1:18">
      <c r="A64" s="1" t="s">
        <v>194</v>
      </c>
      <c r="B64">
        <v>1.90933908536111E-2</v>
      </c>
      <c r="C64">
        <v>6.1390049352488797E-2</v>
      </c>
      <c r="D64">
        <v>2.1229513929362301E-2</v>
      </c>
      <c r="E64" s="5">
        <f>(B64+P64)*Sheet1!$B$2+(EQ!C64+EQ!P64)*Sheet1!$C$2+EQ!D64*Sheet1!$M$2</f>
        <v>7.2731376050929393E-4</v>
      </c>
      <c r="F64">
        <v>-1.5843576895688299E-2</v>
      </c>
      <c r="G64">
        <v>3.3422855900302903E-2</v>
      </c>
      <c r="H64" s="5">
        <f>(F64+P64)*Sheet1!$E$2+EQ!G64*Sheet1!$N$2</f>
        <v>7.488818903850598E-4</v>
      </c>
      <c r="I64">
        <v>-2.4124756054773801E-2</v>
      </c>
      <c r="J64">
        <v>-2.4510435134088699E-2</v>
      </c>
      <c r="K64">
        <v>1.4432629999319199E-2</v>
      </c>
      <c r="L64">
        <v>7.9807165777334692E-3</v>
      </c>
      <c r="M64">
        <v>1.3324072530225301E-3</v>
      </c>
      <c r="N64" s="5">
        <f>(I64+P64)*Sheet1!$F$2+(EQ!J64+EQ!P64)*Sheet1!$G$2+(EQ!K64+EQ!P64)*Sheet1!$H$2+(EQ!L64+EQ!P64)*Sheet1!$D$2+EQ!M64*Sheet1!$O$2</f>
        <v>-1.3872551528349329E-3</v>
      </c>
      <c r="P64">
        <v>-2.5684660583478645E-2</v>
      </c>
      <c r="R64">
        <f t="shared" si="1"/>
        <v>8.8940498059420772E-5</v>
      </c>
    </row>
    <row r="65" spans="1:19">
      <c r="A65" s="2" t="s">
        <v>285</v>
      </c>
    </row>
    <row r="66" spans="1:19">
      <c r="A66" s="1" t="s">
        <v>194</v>
      </c>
      <c r="B66">
        <v>1.0557185541607287E-2</v>
      </c>
      <c r="C66">
        <v>9.9065864938137713E-3</v>
      </c>
      <c r="D66">
        <v>2.0875677951998777E-2</v>
      </c>
      <c r="E66" s="5">
        <f>SUM(B66:D66)</f>
        <v>4.1339449987419841E-2</v>
      </c>
      <c r="F66">
        <v>4.2880782624139958E-3</v>
      </c>
      <c r="G66">
        <v>2.7734261415627293E-2</v>
      </c>
      <c r="H66" s="5">
        <f>SUM(F66:G66)</f>
        <v>3.2022339678041287E-2</v>
      </c>
      <c r="I66">
        <v>1.2795536768015271E-2</v>
      </c>
      <c r="J66">
        <v>8.8283775447582351E-3</v>
      </c>
      <c r="K66">
        <v>1.3091731942667939E-2</v>
      </c>
      <c r="L66">
        <v>1.1572637568844892E-2</v>
      </c>
      <c r="M66">
        <v>3.4084339211069646E-2</v>
      </c>
      <c r="N66">
        <f>SUM(I66:M66)</f>
        <v>8.0372623035355986E-2</v>
      </c>
      <c r="R66">
        <f>SUM(E66,H66,N66)</f>
        <v>0.15373441270081711</v>
      </c>
      <c r="S66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BAB8-91C7-4F5C-94DE-AE125054E2DC}">
  <dimension ref="A1:P66"/>
  <sheetViews>
    <sheetView workbookViewId="0">
      <pane ySplit="1" topLeftCell="A2" activePane="bottomLeft" state="frozen"/>
      <selection pane="bottomLeft" activeCell="O2" sqref="O2"/>
    </sheetView>
  </sheetViews>
  <sheetFormatPr defaultRowHeight="14.4"/>
  <cols>
    <col min="1" max="1" width="15.15625" bestFit="1" customWidth="1"/>
    <col min="5" max="5" width="9.15625" style="5"/>
    <col min="8" max="8" width="9.15625" style="5"/>
    <col min="12" max="12" width="13.41796875" bestFit="1" customWidth="1"/>
    <col min="14" max="14" width="21.15625" bestFit="1" customWidth="1"/>
  </cols>
  <sheetData>
    <row r="1" spans="1:16">
      <c r="A1" s="1" t="s">
        <v>11</v>
      </c>
      <c r="B1" s="1" t="s">
        <v>221</v>
      </c>
      <c r="C1" s="1" t="s">
        <v>222</v>
      </c>
      <c r="D1" s="1" t="s">
        <v>223</v>
      </c>
      <c r="E1" s="4" t="s">
        <v>224</v>
      </c>
      <c r="F1" s="1" t="s">
        <v>225</v>
      </c>
      <c r="G1" s="1" t="s">
        <v>226</v>
      </c>
      <c r="H1" s="4" t="s">
        <v>227</v>
      </c>
      <c r="J1" s="10" t="s">
        <v>212</v>
      </c>
      <c r="L1" t="s">
        <v>239</v>
      </c>
      <c r="N1" t="s">
        <v>228</v>
      </c>
      <c r="O1" t="s">
        <v>224</v>
      </c>
      <c r="P1" t="s">
        <v>227</v>
      </c>
    </row>
    <row r="2" spans="1:16">
      <c r="A2" s="1" t="s">
        <v>132</v>
      </c>
      <c r="B2">
        <v>3.1797157320712099E-4</v>
      </c>
      <c r="C2">
        <v>-1.66371846804103E-3</v>
      </c>
      <c r="D2">
        <v>2.0932862417590899E-3</v>
      </c>
      <c r="E2" s="5">
        <f>(B2+J2)*Sheet1!$I$2+(IR!C2+IR!J2)*Sheet1!$J$2+(IR!D2+IR!J2)*Sheet1!$K$2</f>
        <v>1.7252993316767309E-4</v>
      </c>
      <c r="F2">
        <v>-2.3821364964893301E-3</v>
      </c>
      <c r="G2">
        <v>6.4934186100833501E-3</v>
      </c>
      <c r="H2" s="5">
        <f>F2*Sheet1!$Q$2+IR!G2*Sheet1!$R$2</f>
        <v>6.5228503074952885E-4</v>
      </c>
      <c r="L2">
        <f>E2+H2</f>
        <v>8.2481496391720191E-4</v>
      </c>
      <c r="N2" t="s">
        <v>209</v>
      </c>
      <c r="O2">
        <f>PERCENTILE(E:E,0.01)</f>
        <v>-1.1334831483237037E-2</v>
      </c>
      <c r="P2">
        <f>PERCENTILE(H:H,0.01)</f>
        <v>-1.2972981863664607E-2</v>
      </c>
    </row>
    <row r="3" spans="1:16">
      <c r="A3" s="1" t="s">
        <v>133</v>
      </c>
      <c r="B3">
        <v>-1.1654613159072201E-3</v>
      </c>
      <c r="C3">
        <v>-9.3311342387969497E-4</v>
      </c>
      <c r="D3">
        <v>-6.4409341366988802E-3</v>
      </c>
      <c r="E3" s="5">
        <f>(B3+J3)*Sheet1!$I$2+(IR!C3+IR!J3)*Sheet1!$J$2+(IR!D3+IR!J3)*Sheet1!$K$2</f>
        <v>-9.904334112094253E-3</v>
      </c>
      <c r="F3">
        <v>9.3330087272984804E-3</v>
      </c>
      <c r="G3">
        <v>1.2903301313787099E-2</v>
      </c>
      <c r="H3" s="5">
        <f>F3*Sheet1!$Q$2+IR!G3*Sheet1!$R$2</f>
        <v>3.7615207103256264E-3</v>
      </c>
      <c r="J3">
        <v>-3.7135468320423776E-2</v>
      </c>
      <c r="L3">
        <f t="shared" ref="L3:L64" si="0">E3+H3</f>
        <v>-6.1428134017686266E-3</v>
      </c>
    </row>
    <row r="4" spans="1:16">
      <c r="A4" s="1" t="s">
        <v>134</v>
      </c>
      <c r="B4">
        <v>6.0001783455858604E-3</v>
      </c>
      <c r="C4">
        <v>3.0853669989707299E-2</v>
      </c>
      <c r="D4">
        <v>2.2165493919210601E-2</v>
      </c>
      <c r="E4" s="5">
        <f>(B4+J4)*Sheet1!$I$2+(IR!C4+IR!J4)*Sheet1!$J$2+(IR!D4+IR!J4)*Sheet1!$K$2</f>
        <v>6.8696406448613759E-3</v>
      </c>
      <c r="F4">
        <v>2.1472028622800302E-2</v>
      </c>
      <c r="G4">
        <v>7.5637200391052203E-3</v>
      </c>
      <c r="H4" s="5">
        <f>F4*Sheet1!$Q$2+IR!G4*Sheet1!$R$2</f>
        <v>5.0093365142568451E-3</v>
      </c>
      <c r="J4">
        <v>8.0170641299939886E-3</v>
      </c>
      <c r="L4">
        <f t="shared" si="0"/>
        <v>1.1878977159118221E-2</v>
      </c>
      <c r="O4" t="s">
        <v>240</v>
      </c>
    </row>
    <row r="5" spans="1:16">
      <c r="A5" s="1" t="s">
        <v>135</v>
      </c>
      <c r="B5">
        <v>-4.5359375594211697E-4</v>
      </c>
      <c r="C5">
        <v>2.5513738217803898E-3</v>
      </c>
      <c r="D5">
        <v>2.28750477612682E-3</v>
      </c>
      <c r="E5" s="5">
        <f>(B5+J5)*Sheet1!$I$2+(IR!C5+IR!J5)*Sheet1!$J$2+(IR!D5+IR!J5)*Sheet1!$K$2</f>
        <v>-1.9619788822993508E-3</v>
      </c>
      <c r="F5">
        <v>7.3433993273044297E-3</v>
      </c>
      <c r="G5">
        <v>1.6647106330960799E-2</v>
      </c>
      <c r="H5" s="5">
        <f>F5*Sheet1!$Q$2+IR!G5*Sheet1!$R$2</f>
        <v>4.029605442912601E-3</v>
      </c>
      <c r="J5">
        <v>-9.7757450804383614E-3</v>
      </c>
      <c r="L5">
        <f t="shared" si="0"/>
        <v>2.0676265606132502E-3</v>
      </c>
      <c r="N5" t="s">
        <v>209</v>
      </c>
      <c r="O5">
        <f>PERCENTILE(L:L,0.01)</f>
        <v>-1.9693174784987742E-2</v>
      </c>
    </row>
    <row r="6" spans="1:16">
      <c r="A6" s="1" t="s">
        <v>136</v>
      </c>
      <c r="B6">
        <v>-2.34852495583104E-3</v>
      </c>
      <c r="C6">
        <v>-1.01125645859362E-2</v>
      </c>
      <c r="D6">
        <v>-2.9815116132072498E-3</v>
      </c>
      <c r="E6" s="5">
        <f>(B6+J6)*Sheet1!$I$2+(IR!C6+IR!J6)*Sheet1!$J$2+(IR!D6+IR!J6)*Sheet1!$K$2</f>
        <v>-1.5744068054580312E-3</v>
      </c>
      <c r="F6">
        <v>-1.08575083741624E-3</v>
      </c>
      <c r="G6">
        <v>8.2352991058938195E-3</v>
      </c>
      <c r="H6" s="5">
        <f>F6*Sheet1!$Q$2+IR!G6*Sheet1!$R$2</f>
        <v>1.1664642795800148E-3</v>
      </c>
      <c r="J6">
        <v>-1.8874578750751451E-3</v>
      </c>
      <c r="L6">
        <f t="shared" si="0"/>
        <v>-4.0794252587801638E-4</v>
      </c>
    </row>
    <row r="7" spans="1:16">
      <c r="A7" s="1" t="s">
        <v>137</v>
      </c>
      <c r="B7">
        <v>1.30496132858493E-3</v>
      </c>
      <c r="C7">
        <v>2.38497237713631E-3</v>
      </c>
      <c r="D7">
        <v>7.85254751666975E-3</v>
      </c>
      <c r="E7" s="5">
        <f>(B7+J7)*Sheet1!$I$2+(IR!C7+IR!J7)*Sheet1!$J$2+(IR!D7+IR!J7)*Sheet1!$K$2</f>
        <v>-3.7909972945707865E-5</v>
      </c>
      <c r="F7">
        <v>1.9783065087055599E-3</v>
      </c>
      <c r="G7">
        <v>6.2231649320409997E-3</v>
      </c>
      <c r="H7" s="5">
        <f>F7*Sheet1!$Q$2+IR!G7*Sheet1!$R$2</f>
        <v>1.3719795955806921E-3</v>
      </c>
      <c r="J7">
        <v>-5.0187466874309292E-3</v>
      </c>
      <c r="L7">
        <f t="shared" si="0"/>
        <v>1.3340696226349842E-3</v>
      </c>
    </row>
    <row r="8" spans="1:16">
      <c r="A8" s="1" t="s">
        <v>138</v>
      </c>
      <c r="B8">
        <v>-4.7040711597679002E-4</v>
      </c>
      <c r="C8">
        <v>-1.49011451255985E-2</v>
      </c>
      <c r="D8">
        <v>-1.81225050031286E-3</v>
      </c>
      <c r="E8" s="5">
        <f>(B8+J8)*Sheet1!$I$2+(IR!C8+IR!J8)*Sheet1!$J$2+(IR!D8+IR!J8)*Sheet1!$K$2</f>
        <v>-5.6589607845220326E-3</v>
      </c>
      <c r="F8">
        <v>-1.1645416354364399E-2</v>
      </c>
      <c r="G8">
        <v>-7.7308064083438897E-3</v>
      </c>
      <c r="H8" s="5">
        <f>F8*Sheet1!$Q$2+IR!G8*Sheet1!$R$2</f>
        <v>-3.3146353382187679E-3</v>
      </c>
      <c r="J8">
        <v>-1.8601867683809045E-2</v>
      </c>
      <c r="L8">
        <f t="shared" si="0"/>
        <v>-8.9735961227408005E-3</v>
      </c>
    </row>
    <row r="9" spans="1:16">
      <c r="A9" s="1" t="s">
        <v>139</v>
      </c>
      <c r="B9">
        <v>-4.7236661960381498E-3</v>
      </c>
      <c r="C9">
        <v>-4.2328860426518101E-2</v>
      </c>
      <c r="D9">
        <v>-2.07148207858684E-2</v>
      </c>
      <c r="E9" s="5">
        <f>(B9+J9)*Sheet1!$I$2+(IR!C9+IR!J9)*Sheet1!$J$2+(IR!D9+IR!J9)*Sheet1!$K$2</f>
        <v>-5.8982320720937439E-3</v>
      </c>
      <c r="F9">
        <v>-2.3018612776886101E-2</v>
      </c>
      <c r="G9">
        <v>-1.9088387351335799E-2</v>
      </c>
      <c r="H9" s="5">
        <f>F9*Sheet1!$Q$2+IR!G9*Sheet1!$R$2</f>
        <v>-7.1790673291203064E-3</v>
      </c>
      <c r="J9">
        <v>-2.1738052447407346E-3</v>
      </c>
      <c r="L9">
        <f t="shared" si="0"/>
        <v>-1.307729940121405E-2</v>
      </c>
    </row>
    <row r="10" spans="1:16">
      <c r="A10" s="1" t="s">
        <v>140</v>
      </c>
      <c r="B10">
        <v>8.6358752295900792E-6</v>
      </c>
      <c r="C10">
        <v>-2.784741750123E-3</v>
      </c>
      <c r="D10">
        <v>-2.5561708517640698E-3</v>
      </c>
      <c r="E10" s="5">
        <f>(B10+J10)*Sheet1!$I$2+(IR!C10+IR!J10)*Sheet1!$J$2+(IR!D10+IR!J10)*Sheet1!$K$2</f>
        <v>-6.5664860911262375E-4</v>
      </c>
      <c r="F10">
        <v>-7.6098744125844301E-3</v>
      </c>
      <c r="G10">
        <v>-2.7799800860561101E-2</v>
      </c>
      <c r="H10" s="5">
        <f>F10*Sheet1!$Q$2+IR!G10*Sheet1!$R$2</f>
        <v>-5.9137001792191638E-3</v>
      </c>
      <c r="J10">
        <v>-7.3200051038555165E-4</v>
      </c>
      <c r="L10">
        <f t="shared" si="0"/>
        <v>-6.5703487883317872E-3</v>
      </c>
    </row>
    <row r="11" spans="1:16">
      <c r="A11" s="1" t="s">
        <v>141</v>
      </c>
      <c r="B11">
        <v>2.3831931199151898E-3</v>
      </c>
      <c r="C11">
        <v>5.2087278667492E-3</v>
      </c>
      <c r="D11">
        <v>1.1099180797225799E-2</v>
      </c>
      <c r="E11" s="5">
        <f>(B11+J11)*Sheet1!$I$2+(IR!C11+IR!J11)*Sheet1!$J$2+(IR!D11+IR!J11)*Sheet1!$K$2</f>
        <v>8.0706753900973878E-3</v>
      </c>
      <c r="F11">
        <v>-3.9702216728316796E-3</v>
      </c>
      <c r="G11">
        <v>-1.3699779682856E-2</v>
      </c>
      <c r="H11" s="5">
        <f>F11*Sheet1!$Q$2+IR!G11*Sheet1!$R$2</f>
        <v>-2.9528484886090643E-3</v>
      </c>
      <c r="J11">
        <v>2.5853842121533892E-2</v>
      </c>
      <c r="L11">
        <f t="shared" si="0"/>
        <v>5.1178269014883239E-3</v>
      </c>
    </row>
    <row r="12" spans="1:16">
      <c r="A12" s="1" t="s">
        <v>142</v>
      </c>
      <c r="B12">
        <v>-2.36345540818195E-4</v>
      </c>
      <c r="C12">
        <v>5.7116737851519196E-3</v>
      </c>
      <c r="D12">
        <v>4.1163283991447804E-3</v>
      </c>
      <c r="E12" s="5">
        <f>(B12+J12)*Sheet1!$I$2+(IR!C12+IR!J12)*Sheet1!$J$2+(IR!D12+IR!J12)*Sheet1!$K$2</f>
        <v>-7.2099019421852507E-4</v>
      </c>
      <c r="F12">
        <v>9.9447678928254995E-3</v>
      </c>
      <c r="G12">
        <v>3.7593435453124901E-3</v>
      </c>
      <c r="H12" s="5">
        <f>F12*Sheet1!$Q$2+IR!G12*Sheet1!$R$2</f>
        <v>2.3622835318456458E-3</v>
      </c>
      <c r="J12">
        <v>-6.4161944380753252E-3</v>
      </c>
      <c r="L12">
        <f t="shared" si="0"/>
        <v>1.6412933376271208E-3</v>
      </c>
    </row>
    <row r="13" spans="1:16">
      <c r="A13" s="1" t="s">
        <v>143</v>
      </c>
      <c r="B13">
        <v>6.0349862601860604E-4</v>
      </c>
      <c r="C13">
        <v>9.4687718050168201E-4</v>
      </c>
      <c r="D13">
        <v>0</v>
      </c>
      <c r="E13" s="5">
        <f>(B13+J13)*Sheet1!$I$2+(IR!C13+IR!J13)*Sheet1!$J$2+(IR!D13+IR!J13)*Sheet1!$K$2</f>
        <v>-2.5513520835076207E-3</v>
      </c>
      <c r="F13">
        <v>3.4253402562409701E-3</v>
      </c>
      <c r="G13">
        <v>2.9131139031071101E-3</v>
      </c>
      <c r="H13" s="5">
        <f>F13*Sheet1!$Q$2+IR!G13*Sheet1!$R$2</f>
        <v>1.0802625537034115E-3</v>
      </c>
      <c r="J13">
        <v>-1.0920076800540112E-2</v>
      </c>
      <c r="L13">
        <f t="shared" si="0"/>
        <v>-1.4710895298042093E-3</v>
      </c>
    </row>
    <row r="14" spans="1:16">
      <c r="A14" s="1" t="s">
        <v>144</v>
      </c>
      <c r="B14">
        <v>1.82337465837446E-3</v>
      </c>
      <c r="C14">
        <v>1.09527888731269E-2</v>
      </c>
      <c r="D14">
        <v>3.1400398012180202E-3</v>
      </c>
      <c r="E14" s="5">
        <f>(B14+J14)*Sheet1!$I$2+(IR!C14+IR!J14)*Sheet1!$J$2+(IR!D14+IR!J14)*Sheet1!$K$2</f>
        <v>-4.4038749512975896E-3</v>
      </c>
      <c r="F14">
        <v>1.35605877538445E-2</v>
      </c>
      <c r="G14">
        <v>1.6182391485326499E-2</v>
      </c>
      <c r="H14" s="5">
        <f>F14*Sheet1!$Q$2+IR!G14*Sheet1!$R$2</f>
        <v>5.0426790800498465E-3</v>
      </c>
      <c r="J14">
        <v>-2.2954561514145162E-2</v>
      </c>
      <c r="L14">
        <f t="shared" si="0"/>
        <v>6.3880412875225688E-4</v>
      </c>
    </row>
    <row r="15" spans="1:16">
      <c r="A15" s="1" t="s">
        <v>145</v>
      </c>
      <c r="B15">
        <v>6.8675952470509405E-4</v>
      </c>
      <c r="C15">
        <v>8.2724183809499401E-3</v>
      </c>
      <c r="D15">
        <v>-1.51931008229878E-3</v>
      </c>
      <c r="E15" s="5">
        <f>(B15+J15)*Sheet1!$I$2+(IR!C15+IR!J15)*Sheet1!$J$2+(IR!D15+IR!J15)*Sheet1!$K$2</f>
        <v>3.5148673281561438E-3</v>
      </c>
      <c r="F15">
        <v>9.7101716711414099E-3</v>
      </c>
      <c r="G15">
        <v>1.51082549169783E-2</v>
      </c>
      <c r="H15" s="5">
        <f>F15*Sheet1!$Q$2+IR!G15*Sheet1!$R$2</f>
        <v>4.1908861447655238E-3</v>
      </c>
      <c r="J15">
        <v>1.3030307165372637E-2</v>
      </c>
      <c r="L15">
        <f t="shared" si="0"/>
        <v>7.7057534729216681E-3</v>
      </c>
    </row>
    <row r="16" spans="1:16">
      <c r="A16" s="1" t="s">
        <v>146</v>
      </c>
      <c r="B16">
        <v>-8.0455122669009804E-4</v>
      </c>
      <c r="C16">
        <v>-5.1221866890549502E-3</v>
      </c>
      <c r="D16">
        <v>-8.4515870900856403E-3</v>
      </c>
      <c r="E16" s="5">
        <f>(B16+J16)*Sheet1!$I$2+(IR!C16+IR!J16)*Sheet1!$J$2+(IR!D16+IR!J16)*Sheet1!$K$2</f>
        <v>7.5171136587514602E-3</v>
      </c>
      <c r="F16">
        <v>-1.5238821604939499E-2</v>
      </c>
      <c r="G16">
        <v>-3.7007146222135801E-2</v>
      </c>
      <c r="H16" s="5">
        <f>F16*Sheet1!$Q$2+IR!G16*Sheet1!$R$2</f>
        <v>-8.767660306247373E-3</v>
      </c>
      <c r="J16">
        <v>3.6760199305206687E-2</v>
      </c>
      <c r="L16">
        <f t="shared" si="0"/>
        <v>-1.2505466474959127E-3</v>
      </c>
    </row>
    <row r="17" spans="1:12">
      <c r="A17" s="1" t="s">
        <v>147</v>
      </c>
      <c r="B17">
        <v>1.82304172276115E-3</v>
      </c>
      <c r="C17">
        <v>3.7849502408169298E-3</v>
      </c>
      <c r="D17">
        <v>4.2870230367133503E-3</v>
      </c>
      <c r="E17" s="5">
        <f>(B17+J17)*Sheet1!$I$2+(IR!C17+IR!J17)*Sheet1!$J$2+(IR!D17+IR!J17)*Sheet1!$K$2</f>
        <v>1.1185259129515641E-2</v>
      </c>
      <c r="F17">
        <v>-1.9686092896527198E-2</v>
      </c>
      <c r="G17">
        <v>-1.5736452899592499E-2</v>
      </c>
      <c r="H17" s="5">
        <f>F17*Sheet1!$Q$2+IR!G17*Sheet1!$R$2</f>
        <v>-6.0427775164283801E-3</v>
      </c>
      <c r="J17">
        <v>4.2627415161582416E-2</v>
      </c>
      <c r="L17">
        <f t="shared" si="0"/>
        <v>5.1424816130872606E-3</v>
      </c>
    </row>
    <row r="18" spans="1:12">
      <c r="A18" s="1" t="s">
        <v>148</v>
      </c>
      <c r="B18">
        <v>1.9769620463907498E-3</v>
      </c>
      <c r="C18">
        <v>1.45221701641647E-2</v>
      </c>
      <c r="D18">
        <v>1.1048899730556E-2</v>
      </c>
      <c r="E18" s="5">
        <f>(B18+J18)*Sheet1!$I$2+(IR!C18+IR!J18)*Sheet1!$J$2+(IR!D18+IR!J18)*Sheet1!$K$2</f>
        <v>-8.4049875776977452E-4</v>
      </c>
      <c r="F18">
        <v>1.4690467898059899E-2</v>
      </c>
      <c r="G18">
        <v>1.7566422506639201E-2</v>
      </c>
      <c r="H18" s="5">
        <f>F18*Sheet1!$Q$2+IR!G18*Sheet1!$R$2</f>
        <v>5.46872106103642E-3</v>
      </c>
      <c r="J18">
        <v>-1.3145531715511242E-2</v>
      </c>
      <c r="L18">
        <f t="shared" si="0"/>
        <v>4.6282223032666457E-3</v>
      </c>
    </row>
    <row r="19" spans="1:12">
      <c r="A19" s="1" t="s">
        <v>149</v>
      </c>
      <c r="B19">
        <v>-1.8783719431489901E-3</v>
      </c>
      <c r="C19">
        <v>-1.43689063489303E-2</v>
      </c>
      <c r="D19">
        <v>-7.1778954621328798E-3</v>
      </c>
      <c r="E19" s="5">
        <f>(B19+J19)*Sheet1!$I$2+(IR!C19+IR!J19)*Sheet1!$J$2+(IR!D19+IR!J19)*Sheet1!$K$2</f>
        <v>2.479619920810517E-3</v>
      </c>
      <c r="F19">
        <v>-1.37957555823778E-2</v>
      </c>
      <c r="G19">
        <v>-1.6421004821678201E-2</v>
      </c>
      <c r="H19" s="5">
        <f>F19*Sheet1!$Q$2+IR!G19*Sheet1!$R$2</f>
        <v>-5.1232062212297619E-3</v>
      </c>
      <c r="J19">
        <v>1.7906908321326784E-2</v>
      </c>
      <c r="L19">
        <f t="shared" si="0"/>
        <v>-2.6435863004192449E-3</v>
      </c>
    </row>
    <row r="20" spans="1:12">
      <c r="A20" s="1" t="s">
        <v>150</v>
      </c>
      <c r="B20">
        <v>-9.2674712331786103E-4</v>
      </c>
      <c r="C20">
        <v>-1.8856732530794201E-3</v>
      </c>
      <c r="D20">
        <v>4.0131214343987996E-3</v>
      </c>
      <c r="E20" s="5">
        <f>(B20+J20)*Sheet1!$I$2+(IR!C20+IR!J20)*Sheet1!$J$2+(IR!D20+IR!J20)*Sheet1!$K$2</f>
        <v>-7.5965958337211783E-3</v>
      </c>
      <c r="F20">
        <v>1.61891386401729E-2</v>
      </c>
      <c r="G20">
        <v>2.0119887025904701E-2</v>
      </c>
      <c r="H20" s="5">
        <f>F20*Sheet1!$Q$2+IR!G20*Sheet1!$R$2</f>
        <v>6.1520605392330601E-3</v>
      </c>
      <c r="J20">
        <v>-3.2675441316941896E-2</v>
      </c>
      <c r="L20">
        <f t="shared" si="0"/>
        <v>-1.4445352944881182E-3</v>
      </c>
    </row>
    <row r="21" spans="1:12">
      <c r="A21" s="1" t="s">
        <v>151</v>
      </c>
      <c r="B21">
        <v>-2.22177093113207E-3</v>
      </c>
      <c r="C21">
        <v>-2.8446645690323202E-3</v>
      </c>
      <c r="D21">
        <v>-6.3209546090781099E-4</v>
      </c>
      <c r="E21" s="5">
        <f>(B21+J21)*Sheet1!$I$2+(IR!C21+IR!J21)*Sheet1!$J$2+(IR!D21+IR!J21)*Sheet1!$K$2</f>
        <v>-1.0927830909505444E-3</v>
      </c>
      <c r="F21">
        <v>7.60037727657914E-3</v>
      </c>
      <c r="G21">
        <v>1.5526538238864501E-2</v>
      </c>
      <c r="H21" s="5">
        <f>F21*Sheet1!$Q$2+IR!G21*Sheet1!$R$2</f>
        <v>3.8900316956540951E-3</v>
      </c>
      <c r="J21">
        <v>-2.9316336868563941E-3</v>
      </c>
      <c r="L21">
        <f t="shared" si="0"/>
        <v>2.7972486047035507E-3</v>
      </c>
    </row>
    <row r="22" spans="1:12">
      <c r="A22" s="1" t="s">
        <v>152</v>
      </c>
      <c r="B22">
        <v>-1.33692997912926E-3</v>
      </c>
      <c r="C22">
        <v>3.1541205409224598E-4</v>
      </c>
      <c r="D22">
        <v>5.4443127970720297E-3</v>
      </c>
      <c r="E22" s="5">
        <f>(B22+J22)*Sheet1!$I$2+(IR!C22+IR!J22)*Sheet1!$J$2+(IR!D22+IR!J22)*Sheet1!$K$2</f>
        <v>6.2276271572500805E-3</v>
      </c>
      <c r="F22">
        <v>-4.4879559637528398E-3</v>
      </c>
      <c r="G22">
        <v>-6.1980872727844796E-3</v>
      </c>
      <c r="H22" s="5">
        <f>F22*Sheet1!$Q$2+IR!G22*Sheet1!$R$2</f>
        <v>-1.8076934285163905E-3</v>
      </c>
      <c r="J22">
        <v>2.3230060039820748E-2</v>
      </c>
      <c r="L22">
        <f t="shared" si="0"/>
        <v>4.4199337287336897E-3</v>
      </c>
    </row>
    <row r="23" spans="1:12">
      <c r="A23" s="1" t="s">
        <v>153</v>
      </c>
      <c r="B23">
        <v>-8.0478338033729301E-4</v>
      </c>
      <c r="C23">
        <v>-1.8487142133265699E-2</v>
      </c>
      <c r="D23">
        <v>-2.7363366546472299E-3</v>
      </c>
      <c r="E23" s="5">
        <f>(B23+J23)*Sheet1!$I$2+(IR!C23+IR!J23)*Sheet1!$J$2+(IR!D23+IR!J23)*Sheet1!$K$2</f>
        <v>3.0891024110450043E-3</v>
      </c>
      <c r="F23">
        <v>-1.01213799338635E-2</v>
      </c>
      <c r="G23">
        <v>-5.8548609299746701E-4</v>
      </c>
      <c r="H23" s="5">
        <f>F23*Sheet1!$Q$2+IR!G23*Sheet1!$R$2</f>
        <v>-1.8703479791718951E-3</v>
      </c>
      <c r="J23">
        <v>1.8960586767561984E-2</v>
      </c>
      <c r="L23">
        <f t="shared" si="0"/>
        <v>1.2187544318731092E-3</v>
      </c>
    </row>
    <row r="24" spans="1:12">
      <c r="A24" s="1" t="s">
        <v>154</v>
      </c>
      <c r="B24">
        <v>-2.03327621922766E-3</v>
      </c>
      <c r="C24">
        <v>-1.09387666365386E-2</v>
      </c>
      <c r="D24">
        <v>-1.0520833363617E-2</v>
      </c>
      <c r="E24" s="5">
        <f>(B24+J24)*Sheet1!$I$2+(IR!C24+IR!J24)*Sheet1!$J$2+(IR!D24+IR!J24)*Sheet1!$K$2</f>
        <v>-1.0315267432101566E-2</v>
      </c>
      <c r="F24">
        <v>8.9759230346153602E-5</v>
      </c>
      <c r="G24">
        <v>6.71686225005885E-3</v>
      </c>
      <c r="H24" s="5">
        <f>F24*Sheet1!$Q$2+IR!G24*Sheet1!$R$2</f>
        <v>1.122325642096489E-3</v>
      </c>
      <c r="J24">
        <v>-3.406120432404966E-2</v>
      </c>
      <c r="L24">
        <f t="shared" si="0"/>
        <v>-9.1929417900050766E-3</v>
      </c>
    </row>
    <row r="25" spans="1:12">
      <c r="A25" s="1" t="s">
        <v>155</v>
      </c>
      <c r="B25">
        <v>2.46943271432154E-3</v>
      </c>
      <c r="C25">
        <v>1.1628431787711099E-2</v>
      </c>
      <c r="D25">
        <v>1.02840141083742E-2</v>
      </c>
      <c r="E25" s="5">
        <f>(B25+J25)*Sheet1!$I$2+(IR!C25+IR!J25)*Sheet1!$J$2+(IR!D25+IR!J25)*Sheet1!$K$2</f>
        <v>-4.8323629097756394E-4</v>
      </c>
      <c r="F25">
        <v>1.2437879157385199E-2</v>
      </c>
      <c r="G25">
        <v>1.0425383984255399E-2</v>
      </c>
      <c r="H25" s="5">
        <f>F25*Sheet1!$Q$2+IR!G25*Sheet1!$R$2</f>
        <v>3.8974518283894834E-3</v>
      </c>
      <c r="J25">
        <v>-1.0683023889616785E-2</v>
      </c>
      <c r="L25">
        <f t="shared" si="0"/>
        <v>3.4142155374119196E-3</v>
      </c>
    </row>
    <row r="26" spans="1:12">
      <c r="A26" s="1" t="s">
        <v>156</v>
      </c>
      <c r="B26">
        <v>-2.4425590476721002E-3</v>
      </c>
      <c r="C26">
        <v>-1.2903345486599899E-2</v>
      </c>
      <c r="D26">
        <v>-3.8922356609315499E-3</v>
      </c>
      <c r="E26" s="5">
        <f>(B26+J26)*Sheet1!$I$2+(IR!C26+IR!J26)*Sheet1!$J$2+(IR!D26+IR!J26)*Sheet1!$K$2</f>
        <v>-9.763080629213752E-5</v>
      </c>
      <c r="F26">
        <v>-1.2478703452655501E-2</v>
      </c>
      <c r="G26">
        <v>-6.6033699623614401E-3</v>
      </c>
      <c r="H26" s="5">
        <f>F26*Sheet1!$Q$2+IR!G26*Sheet1!$R$2</f>
        <v>-3.2749349402094166E-3</v>
      </c>
      <c r="J26">
        <v>5.3895098837801296E-3</v>
      </c>
      <c r="L26">
        <f t="shared" si="0"/>
        <v>-3.3725657465015543E-3</v>
      </c>
    </row>
    <row r="27" spans="1:12">
      <c r="A27" s="1" t="s">
        <v>157</v>
      </c>
      <c r="B27">
        <v>3.4108022343621899E-3</v>
      </c>
      <c r="C27">
        <v>9.6766064532172198E-3</v>
      </c>
      <c r="D27">
        <v>1.43250089503932E-3</v>
      </c>
      <c r="E27" s="5">
        <f>(B27+J27)*Sheet1!$I$2+(IR!C27+IR!J27)*Sheet1!$J$2+(IR!D27+IR!J27)*Sheet1!$K$2</f>
        <v>-3.5020205445265048E-5</v>
      </c>
      <c r="F27">
        <v>8.2109735369830794E-3</v>
      </c>
      <c r="G27">
        <v>2.1188062179168E-2</v>
      </c>
      <c r="H27" s="5">
        <f>F27*Sheet1!$Q$2+IR!G27*Sheet1!$R$2</f>
        <v>4.9297744940921193E-3</v>
      </c>
      <c r="J27">
        <v>-4.1331333747630693E-3</v>
      </c>
      <c r="L27">
        <f t="shared" si="0"/>
        <v>4.8947542886468541E-3</v>
      </c>
    </row>
    <row r="28" spans="1:12">
      <c r="A28" s="1" t="s">
        <v>158</v>
      </c>
      <c r="B28">
        <v>1.5850783632687099E-4</v>
      </c>
      <c r="C28">
        <v>1.8817782124780399E-3</v>
      </c>
      <c r="D28">
        <v>7.9333003939245899E-3</v>
      </c>
      <c r="E28" s="5">
        <f>(B28+J28)*Sheet1!$I$2+(IR!C28+IR!J28)*Sheet1!$J$2+(IR!D28+IR!J28)*Sheet1!$K$2</f>
        <v>-5.528522962891122E-3</v>
      </c>
      <c r="F28">
        <v>6.2896491423201101E-3</v>
      </c>
      <c r="G28">
        <v>-4.0681178099000199E-3</v>
      </c>
      <c r="H28" s="5">
        <f>F28*Sheet1!$Q$2+IR!G28*Sheet1!$R$2</f>
        <v>4.3211728716762658E-4</v>
      </c>
      <c r="J28">
        <v>-2.7317888265865901E-2</v>
      </c>
      <c r="L28">
        <f t="shared" si="0"/>
        <v>-5.0964056757234954E-3</v>
      </c>
    </row>
    <row r="29" spans="1:12">
      <c r="A29" s="1" t="s">
        <v>159</v>
      </c>
      <c r="B29">
        <v>-6.5000881895060903E-4</v>
      </c>
      <c r="C29">
        <v>-5.1606434989688301E-3</v>
      </c>
      <c r="D29">
        <v>-6.15656085293881E-3</v>
      </c>
      <c r="E29" s="5">
        <f>(B29+J29)*Sheet1!$I$2+(IR!C29+IR!J29)*Sheet1!$J$2+(IR!D29+IR!J29)*Sheet1!$K$2</f>
        <v>3.1230693322198818E-3</v>
      </c>
      <c r="F29">
        <v>-8.7882987822192095E-3</v>
      </c>
      <c r="G29">
        <v>-7.5384412487101704E-3</v>
      </c>
      <c r="H29" s="5">
        <f>F29*Sheet1!$Q$2+IR!G29*Sheet1!$R$2</f>
        <v>-2.7822002435600695E-3</v>
      </c>
      <c r="J29">
        <v>1.7438538959016179E-2</v>
      </c>
      <c r="L29">
        <f t="shared" si="0"/>
        <v>3.4086908865981229E-4</v>
      </c>
    </row>
    <row r="30" spans="1:12">
      <c r="A30" s="1" t="s">
        <v>160</v>
      </c>
      <c r="B30">
        <v>3.3673625640029399E-3</v>
      </c>
      <c r="C30">
        <v>1.0026715161849199E-2</v>
      </c>
      <c r="D30">
        <v>6.0769734938861397E-3</v>
      </c>
      <c r="E30" s="5">
        <f>(B30+J30)*Sheet1!$I$2+(IR!C30+IR!J30)*Sheet1!$J$2+(IR!D30+IR!J30)*Sheet1!$K$2</f>
        <v>2.3348341781412861E-3</v>
      </c>
      <c r="F30">
        <v>7.7193038786946798E-3</v>
      </c>
      <c r="G30">
        <v>9.1362204984386502E-3</v>
      </c>
      <c r="H30" s="5">
        <f>F30*Sheet1!$Q$2+IR!G30*Sheet1!$R$2</f>
        <v>2.8580784620303714E-3</v>
      </c>
      <c r="J30">
        <v>3.2426714192844166E-3</v>
      </c>
      <c r="L30">
        <f t="shared" si="0"/>
        <v>5.1929126401716579E-3</v>
      </c>
    </row>
    <row r="31" spans="1:12">
      <c r="A31" s="1" t="s">
        <v>161</v>
      </c>
      <c r="B31">
        <v>-1.3432644934936501E-3</v>
      </c>
      <c r="C31">
        <v>-1.2092478188050501E-2</v>
      </c>
      <c r="D31">
        <v>-8.9675049534007102E-3</v>
      </c>
      <c r="E31" s="5">
        <f>(B31+J31)*Sheet1!$I$2+(IR!C31+IR!J31)*Sheet1!$J$2+(IR!D31+IR!J31)*Sheet1!$K$2</f>
        <v>-5.7544138017658758E-4</v>
      </c>
      <c r="F31">
        <v>-1.0711208793233701E-2</v>
      </c>
      <c r="G31">
        <v>-1.2757286164054801E-2</v>
      </c>
      <c r="H31" s="5">
        <f>F31*Sheet1!$Q$2+IR!G31*Sheet1!$R$2</f>
        <v>-3.9790105446032616E-3</v>
      </c>
      <c r="J31">
        <v>5.4891398919053444E-3</v>
      </c>
      <c r="L31">
        <f t="shared" si="0"/>
        <v>-4.5544519247798492E-3</v>
      </c>
    </row>
    <row r="32" spans="1:12">
      <c r="A32" s="1" t="s">
        <v>162</v>
      </c>
      <c r="B32">
        <v>1.4540226270922699E-3</v>
      </c>
      <c r="C32">
        <v>-3.0394347109445898E-3</v>
      </c>
      <c r="D32">
        <v>-1.26909639466841E-2</v>
      </c>
      <c r="E32" s="5">
        <f>(B32+J32)*Sheet1!$I$2+(IR!C32+IR!J32)*Sheet1!$J$2+(IR!D32+IR!J32)*Sheet1!$K$2</f>
        <v>-5.3157147677060654E-3</v>
      </c>
      <c r="F32">
        <v>-7.0335737875275601E-3</v>
      </c>
      <c r="G32">
        <v>-2.04250919453163E-2</v>
      </c>
      <c r="H32" s="5">
        <f>F32*Sheet1!$Q$2+IR!G32*Sheet1!$R$2</f>
        <v>-4.5977231021414235E-3</v>
      </c>
      <c r="J32">
        <v>-1.5173842460153984E-2</v>
      </c>
      <c r="L32">
        <f t="shared" si="0"/>
        <v>-9.9134378698474898E-3</v>
      </c>
    </row>
    <row r="33" spans="1:12">
      <c r="A33" s="1" t="s">
        <v>163</v>
      </c>
      <c r="B33">
        <v>3.7011623690188498E-3</v>
      </c>
      <c r="C33">
        <v>1.3169295422140501E-2</v>
      </c>
      <c r="D33">
        <v>4.8681163472637E-3</v>
      </c>
      <c r="E33" s="5">
        <f>(B33+J33)*Sheet1!$I$2+(IR!C33+IR!J33)*Sheet1!$J$2+(IR!D33+IR!J33)*Sheet1!$K$2</f>
        <v>-1.3242839601366313E-3</v>
      </c>
      <c r="F33">
        <v>1.32098392008775E-2</v>
      </c>
      <c r="G33">
        <v>-8.9361321546002105E-3</v>
      </c>
      <c r="H33" s="5">
        <f>F33*Sheet1!$Q$2+IR!G33*Sheet1!$R$2</f>
        <v>8.4296231559464444E-4</v>
      </c>
      <c r="J33">
        <v>-1.2127824755030573E-2</v>
      </c>
      <c r="L33">
        <f t="shared" si="0"/>
        <v>-4.8132164454198689E-4</v>
      </c>
    </row>
    <row r="34" spans="1:12">
      <c r="A34" s="1" t="s">
        <v>164</v>
      </c>
      <c r="B34">
        <v>6.2125720818573303E-3</v>
      </c>
      <c r="C34">
        <v>2.5978648632759602E-2</v>
      </c>
      <c r="D34">
        <v>3.03516076039667E-3</v>
      </c>
      <c r="E34" s="5">
        <f>(B34+J34)*Sheet1!$I$2+(IR!C34+IR!J34)*Sheet1!$J$2+(IR!D34+IR!J34)*Sheet1!$K$2</f>
        <v>-3.8513703779362025E-3</v>
      </c>
      <c r="F34">
        <v>1.49855763839357E-2</v>
      </c>
      <c r="G34">
        <v>3.0055688789016898E-3</v>
      </c>
      <c r="H34" s="5">
        <f>F34*Sheet1!$Q$2+IR!G34*Sheet1!$R$2</f>
        <v>3.1215606334140562E-3</v>
      </c>
      <c r="J34">
        <v>-2.5473386291710049E-2</v>
      </c>
      <c r="L34">
        <f t="shared" si="0"/>
        <v>-7.2980974452214629E-4</v>
      </c>
    </row>
    <row r="35" spans="1:12">
      <c r="A35" s="1" t="s">
        <v>165</v>
      </c>
      <c r="B35">
        <v>5.6595074821479399E-3</v>
      </c>
      <c r="C35">
        <v>1.07196089979185E-2</v>
      </c>
      <c r="D35">
        <v>1.7399731164462699E-2</v>
      </c>
      <c r="E35" s="5">
        <f>(B35+J35)*Sheet1!$I$2+(IR!C35+IR!J35)*Sheet1!$J$2+(IR!D35+IR!J35)*Sheet1!$K$2</f>
        <v>1.1971048102302463E-2</v>
      </c>
      <c r="F35">
        <v>1.00763310625662E-2</v>
      </c>
      <c r="G35">
        <v>2.4606689587800299E-2</v>
      </c>
      <c r="H35" s="5">
        <f>F35*Sheet1!$Q$2+IR!G35*Sheet1!$R$2</f>
        <v>5.8199145658015348E-3</v>
      </c>
      <c r="J35">
        <v>3.6602293671086181E-2</v>
      </c>
      <c r="L35">
        <f t="shared" si="0"/>
        <v>1.7790962668103996E-2</v>
      </c>
    </row>
    <row r="36" spans="1:12">
      <c r="A36" s="1" t="s">
        <v>166</v>
      </c>
      <c r="B36">
        <v>-9.5437061714898097E-4</v>
      </c>
      <c r="C36">
        <v>-7.3414391554830196E-3</v>
      </c>
      <c r="D36">
        <v>-1.7107708213638399E-3</v>
      </c>
      <c r="E36" s="5">
        <f>(B36+J36)*Sheet1!$I$2+(IR!C36+IR!J36)*Sheet1!$J$2+(IR!D36+IR!J36)*Sheet1!$K$2</f>
        <v>-7.8447240761594223E-4</v>
      </c>
      <c r="F36">
        <v>2.0651188198095301E-3</v>
      </c>
      <c r="G36">
        <v>-4.2194127519371597E-3</v>
      </c>
      <c r="H36" s="5">
        <f>F36*Sheet1!$Q$2+IR!G36*Sheet1!$R$2</f>
        <v>-3.3320657948109257E-4</v>
      </c>
      <c r="J36">
        <v>-3.0355713773212755E-4</v>
      </c>
      <c r="L36">
        <f t="shared" si="0"/>
        <v>-1.1176789870970347E-3</v>
      </c>
    </row>
    <row r="37" spans="1:12">
      <c r="A37" s="1" t="s">
        <v>167</v>
      </c>
      <c r="B37">
        <v>6.2424882146265804E-3</v>
      </c>
      <c r="C37">
        <v>2.67429406769117E-2</v>
      </c>
      <c r="D37">
        <v>1.9751297605336199E-2</v>
      </c>
      <c r="E37" s="5">
        <f>(B37+J37)*Sheet1!$I$2+(IR!C37+IR!J37)*Sheet1!$J$2+(IR!D37+IR!J37)*Sheet1!$K$2</f>
        <v>7.3323103251787748E-4</v>
      </c>
      <c r="F37">
        <v>2.44387346863113E-2</v>
      </c>
      <c r="G37">
        <v>4.3643988236185899E-2</v>
      </c>
      <c r="H37" s="5">
        <f>F37*Sheet1!$Q$2+IR!G37*Sheet1!$R$2</f>
        <v>1.1473463460349893E-2</v>
      </c>
      <c r="J37">
        <v>-1.5135143661616392E-2</v>
      </c>
      <c r="L37">
        <f t="shared" si="0"/>
        <v>1.2206694492867771E-2</v>
      </c>
    </row>
    <row r="38" spans="1:12">
      <c r="A38" s="1" t="s">
        <v>168</v>
      </c>
      <c r="B38">
        <v>1.7229918181722601E-3</v>
      </c>
      <c r="C38">
        <v>-5.3171690644214804E-3</v>
      </c>
      <c r="D38">
        <v>2.2108959375053399E-3</v>
      </c>
      <c r="E38" s="5">
        <f>(B38+J38)*Sheet1!$I$2+(IR!C38+IR!J38)*Sheet1!$J$2+(IR!D38+IR!J38)*Sheet1!$K$2</f>
        <v>-1.8895599744624951E-3</v>
      </c>
      <c r="F38">
        <v>-3.0678028030577402E-3</v>
      </c>
      <c r="G38">
        <v>2.0302047246387699E-3</v>
      </c>
      <c r="H38" s="5">
        <f>F38*Sheet1!$Q$2+IR!G38*Sheet1!$R$2</f>
        <v>-2.0319465136421741E-4</v>
      </c>
      <c r="J38">
        <v>-8.0041962970081766E-3</v>
      </c>
      <c r="L38">
        <f t="shared" si="0"/>
        <v>-2.0927546258267126E-3</v>
      </c>
    </row>
    <row r="39" spans="1:12">
      <c r="A39" s="1" t="s">
        <v>169</v>
      </c>
      <c r="B39">
        <v>7.31389889921563E-3</v>
      </c>
      <c r="C39">
        <v>3.0529138770117401E-2</v>
      </c>
      <c r="D39">
        <v>1.72078780850069E-2</v>
      </c>
      <c r="E39" s="5">
        <f>(B39+J39)*Sheet1!$I$2+(IR!C39+IR!J39)*Sheet1!$J$2+(IR!D39+IR!J39)*Sheet1!$K$2</f>
        <v>3.1267615969085239E-3</v>
      </c>
      <c r="F39">
        <v>1.8978109702928899E-2</v>
      </c>
      <c r="G39">
        <v>1.7017714501692999E-2</v>
      </c>
      <c r="H39" s="5">
        <f>F39*Sheet1!$Q$2+IR!G39*Sheet1!$R$2</f>
        <v>6.1297813792513672E-3</v>
      </c>
      <c r="J39">
        <v>-5.1908212072897912E-3</v>
      </c>
      <c r="L39">
        <f t="shared" si="0"/>
        <v>9.256542976159892E-3</v>
      </c>
    </row>
    <row r="40" spans="1:12">
      <c r="A40" s="1" t="s">
        <v>170</v>
      </c>
      <c r="B40">
        <v>4.4648534859084103E-3</v>
      </c>
      <c r="C40">
        <v>1.2218131992195199E-2</v>
      </c>
      <c r="D40">
        <v>2.2182190241086799E-3</v>
      </c>
      <c r="E40" s="5">
        <f>(B40+J40)*Sheet1!$I$2+(IR!C40+IR!J40)*Sheet1!$J$2+(IR!D40+IR!J40)*Sheet1!$K$2</f>
        <v>9.24419237502783E-3</v>
      </c>
      <c r="F40">
        <v>6.9295881046986798E-3</v>
      </c>
      <c r="G40">
        <v>7.1713674461546502E-3</v>
      </c>
      <c r="H40" s="5">
        <f>F40*Sheet1!$Q$2+IR!G40*Sheet1!$R$2</f>
        <v>2.3959645836827523E-3</v>
      </c>
      <c r="J40">
        <v>3.2884441901763324E-2</v>
      </c>
      <c r="L40">
        <f t="shared" si="0"/>
        <v>1.1640156958710582E-2</v>
      </c>
    </row>
    <row r="41" spans="1:12">
      <c r="A41" s="1" t="s">
        <v>171</v>
      </c>
      <c r="B41">
        <v>-4.7925773977730601E-4</v>
      </c>
      <c r="C41">
        <v>5.9356962908241296E-4</v>
      </c>
      <c r="D41">
        <v>3.3976818565382102E-3</v>
      </c>
      <c r="E41" s="5">
        <f>(B41+J41)*Sheet1!$I$2+(IR!C41+IR!J41)*Sheet1!$J$2+(IR!D41+IR!J41)*Sheet1!$K$2</f>
        <v>-5.6152702733807997E-4</v>
      </c>
      <c r="F41">
        <v>1.0283483235487001E-3</v>
      </c>
      <c r="G41">
        <v>9.3945354955378094E-3</v>
      </c>
      <c r="H41" s="5">
        <f>F41*Sheet1!$Q$2+IR!G41*Sheet1!$R$2</f>
        <v>1.7279675029532886E-3</v>
      </c>
      <c r="J41">
        <v>-4.0539956605485563E-3</v>
      </c>
      <c r="L41">
        <f t="shared" si="0"/>
        <v>1.1664404756152086E-3</v>
      </c>
    </row>
    <row r="42" spans="1:12">
      <c r="A42" s="1" t="s">
        <v>172</v>
      </c>
      <c r="B42">
        <v>7.8851112061413299E-3</v>
      </c>
      <c r="C42">
        <v>3.9494991351820601E-2</v>
      </c>
      <c r="D42">
        <v>2.6351678795689702E-2</v>
      </c>
      <c r="E42" s="5">
        <f>(B42+J42)*Sheet1!$I$2+(IR!C42+IR!J42)*Sheet1!$J$2+(IR!D42+IR!J42)*Sheet1!$K$2</f>
        <v>3.6413833773178256E-3</v>
      </c>
      <c r="F42">
        <v>2.30750110102142E-2</v>
      </c>
      <c r="G42">
        <v>1.5025745974225299E-2</v>
      </c>
      <c r="H42" s="5">
        <f>F42*Sheet1!$Q$2+IR!G42*Sheet1!$R$2</f>
        <v>6.5196369125295785E-3</v>
      </c>
      <c r="J42">
        <v>-1.0044767583273596E-2</v>
      </c>
      <c r="L42">
        <f t="shared" si="0"/>
        <v>1.0161020289847405E-2</v>
      </c>
    </row>
    <row r="43" spans="1:12">
      <c r="A43" s="1" t="s">
        <v>173</v>
      </c>
      <c r="B43">
        <v>-1.28468025659556E-3</v>
      </c>
      <c r="C43">
        <v>-1.1762654468246699E-2</v>
      </c>
      <c r="D43">
        <v>-9.2383999343248497E-3</v>
      </c>
      <c r="E43" s="5">
        <f>(B43+J43)*Sheet1!$I$2+(IR!C43+IR!J43)*Sheet1!$J$2+(IR!D43+IR!J43)*Sheet1!$K$2</f>
        <v>1.4761496467216131E-4</v>
      </c>
      <c r="F43">
        <v>-1.2247032326407E-2</v>
      </c>
      <c r="G43">
        <v>-1.24660129312615E-2</v>
      </c>
      <c r="H43" s="5">
        <f>F43*Sheet1!$Q$2+IR!G43*Sheet1!$R$2</f>
        <v>-4.2001946507348852E-3</v>
      </c>
      <c r="J43">
        <v>8.5131249543464287E-3</v>
      </c>
      <c r="L43">
        <f t="shared" si="0"/>
        <v>-4.0525796860627237E-3</v>
      </c>
    </row>
    <row r="44" spans="1:12">
      <c r="A44" s="1" t="s">
        <v>174</v>
      </c>
      <c r="B44">
        <v>3.2543284493200498E-3</v>
      </c>
      <c r="C44">
        <v>2.0255185935171799E-3</v>
      </c>
      <c r="D44">
        <v>-1.47720790454964E-3</v>
      </c>
      <c r="E44" s="5">
        <f>(B44+J44)*Sheet1!$I$2+(IR!C44+IR!J44)*Sheet1!$J$2+(IR!D44+IR!J44)*Sheet1!$K$2</f>
        <v>2.0281241122885489E-4</v>
      </c>
      <c r="F44">
        <v>-1.7040261147647201E-3</v>
      </c>
      <c r="G44">
        <v>-6.3116118665342801E-3</v>
      </c>
      <c r="H44" s="5">
        <f>F44*Sheet1!$Q$2+IR!G44*Sheet1!$R$2</f>
        <v>-1.3384802738171332E-3</v>
      </c>
      <c r="J44">
        <v>2.6601173348789512E-4</v>
      </c>
      <c r="L44">
        <f t="shared" si="0"/>
        <v>-1.1356678625882783E-3</v>
      </c>
    </row>
    <row r="45" spans="1:12">
      <c r="A45" s="1" t="s">
        <v>175</v>
      </c>
      <c r="B45">
        <v>-5.2843199864049896E-4</v>
      </c>
      <c r="C45">
        <v>-6.8447675819048896E-3</v>
      </c>
      <c r="D45">
        <v>4.4502190284256803E-3</v>
      </c>
      <c r="E45" s="5">
        <f>(B45+J45)*Sheet1!$I$2+(IR!C45+IR!J45)*Sheet1!$J$2+(IR!D45+IR!J45)*Sheet1!$K$2</f>
        <v>-1.8409019718584286E-3</v>
      </c>
      <c r="F45">
        <v>3.2365682992099298E-3</v>
      </c>
      <c r="G45">
        <v>4.7637568381013696E-3</v>
      </c>
      <c r="H45" s="5">
        <f>F45*Sheet1!$Q$2+IR!G45*Sheet1!$R$2</f>
        <v>1.352069074376086E-3</v>
      </c>
      <c r="J45">
        <v>-7.9874454788057461E-3</v>
      </c>
      <c r="L45">
        <f t="shared" si="0"/>
        <v>-4.8883289748234259E-4</v>
      </c>
    </row>
    <row r="46" spans="1:12">
      <c r="A46" s="1" t="s">
        <v>176</v>
      </c>
      <c r="B46">
        <v>-3.29073477167707E-6</v>
      </c>
      <c r="C46">
        <v>-1.06225439688126E-2</v>
      </c>
      <c r="D46">
        <v>1.80512480192863E-3</v>
      </c>
      <c r="E46" s="5">
        <f>(B46+J46)*Sheet1!$I$2+(IR!C46+IR!J46)*Sheet1!$J$2+(IR!D46+IR!J46)*Sheet1!$K$2</f>
        <v>3.4837819702381138E-3</v>
      </c>
      <c r="F46">
        <v>-1.24522956989015E-2</v>
      </c>
      <c r="G46">
        <v>-3.8350492147824197E-2</v>
      </c>
      <c r="H46" s="5">
        <f>F46*Sheet1!$Q$2+IR!G46*Sheet1!$R$2</f>
        <v>-8.5006036217214129E-3</v>
      </c>
      <c r="J46">
        <v>1.6140676841406777E-2</v>
      </c>
      <c r="L46">
        <f t="shared" si="0"/>
        <v>-5.016821651483299E-3</v>
      </c>
    </row>
    <row r="47" spans="1:12">
      <c r="A47" s="1" t="s">
        <v>177</v>
      </c>
      <c r="B47">
        <v>9.0153632114751102E-3</v>
      </c>
      <c r="C47">
        <v>3.7610623209346702E-2</v>
      </c>
      <c r="D47">
        <v>2.32309501038153E-2</v>
      </c>
      <c r="E47" s="5">
        <f>(B47+J47)*Sheet1!$I$2+(IR!C47+IR!J47)*Sheet1!$J$2+(IR!D47+IR!J47)*Sheet1!$K$2</f>
        <v>2.8852893161166199E-3</v>
      </c>
      <c r="F47">
        <v>2.9154257948666801E-2</v>
      </c>
      <c r="G47">
        <v>5.5214974625109402E-2</v>
      </c>
      <c r="H47" s="5">
        <f>F47*Sheet1!$Q$2+IR!G47*Sheet1!$R$2</f>
        <v>1.4206218830221426E-2</v>
      </c>
      <c r="J47">
        <v>-1.1407122202747307E-2</v>
      </c>
      <c r="L47">
        <f t="shared" si="0"/>
        <v>1.7091508146338044E-2</v>
      </c>
    </row>
    <row r="48" spans="1:12">
      <c r="A48" s="1" t="s">
        <v>178</v>
      </c>
      <c r="B48">
        <v>7.1665303545913597E-3</v>
      </c>
      <c r="C48">
        <v>2.8235514079093998E-2</v>
      </c>
      <c r="D48">
        <v>8.1471887112321006E-3</v>
      </c>
      <c r="E48" s="5">
        <f>(B48+J48)*Sheet1!$I$2+(IR!C48+IR!J48)*Sheet1!$J$2+(IR!D48+IR!J48)*Sheet1!$K$2</f>
        <v>4.6527418020651204E-4</v>
      </c>
      <c r="F48">
        <v>7.1739502212007098E-3</v>
      </c>
      <c r="G48">
        <v>1.2001569780211999E-2</v>
      </c>
      <c r="H48" s="5">
        <f>F48*Sheet1!$Q$2+IR!G48*Sheet1!$R$2</f>
        <v>3.2345614262023394E-3</v>
      </c>
      <c r="J48">
        <v>-1.1019542149319409E-2</v>
      </c>
      <c r="L48">
        <f t="shared" si="0"/>
        <v>3.6998356064088514E-3</v>
      </c>
    </row>
    <row r="49" spans="1:12">
      <c r="A49" s="1" t="s">
        <v>179</v>
      </c>
      <c r="B49">
        <v>1.2570448598034901E-2</v>
      </c>
      <c r="C49">
        <v>3.73804310500385E-2</v>
      </c>
      <c r="D49">
        <v>-1.6529840279188902E-2</v>
      </c>
      <c r="E49" s="5">
        <f>(B49+J49)*Sheet1!$I$2+(IR!C49+IR!J49)*Sheet1!$J$2+(IR!D49+IR!J49)*Sheet1!$K$2</f>
        <v>-1.2998330724563332E-2</v>
      </c>
      <c r="F49">
        <v>-5.6333495676290602E-3</v>
      </c>
      <c r="G49">
        <v>-7.6893618368228597E-2</v>
      </c>
      <c r="H49" s="5">
        <f>F49*Sheet1!$Q$2+IR!G49*Sheet1!$R$2</f>
        <v>-1.3655433506434857E-2</v>
      </c>
      <c r="J49">
        <v>-5.7847651642360887E-2</v>
      </c>
      <c r="L49">
        <f t="shared" si="0"/>
        <v>-2.6653764230998189E-2</v>
      </c>
    </row>
    <row r="50" spans="1:12">
      <c r="A50" s="1" t="s">
        <v>180</v>
      </c>
      <c r="B50">
        <v>2.9623562760192602E-3</v>
      </c>
      <c r="C50">
        <v>2.7612167429125201E-3</v>
      </c>
      <c r="D50">
        <v>2.87481933936908E-2</v>
      </c>
      <c r="E50" s="5">
        <f>(B50+J50)*Sheet1!$I$2+(IR!C50+IR!J50)*Sheet1!$J$2+(IR!D50+IR!J50)*Sheet1!$K$2</f>
        <v>9.1545468043622551E-3</v>
      </c>
      <c r="F50">
        <v>3.2463591178916798E-2</v>
      </c>
      <c r="G50">
        <v>5.1802699191028298E-2</v>
      </c>
      <c r="H50" s="5">
        <f>F50*Sheet1!$Q$2+IR!G50*Sheet1!$R$2</f>
        <v>1.4224050160937963E-2</v>
      </c>
      <c r="J50">
        <v>2.1940128997863254E-2</v>
      </c>
      <c r="L50">
        <f t="shared" si="0"/>
        <v>2.3378596965300216E-2</v>
      </c>
    </row>
    <row r="51" spans="1:12">
      <c r="A51" s="1" t="s">
        <v>181</v>
      </c>
      <c r="B51">
        <v>-3.90324591166613E-4</v>
      </c>
      <c r="C51">
        <v>3.4086311791754502E-3</v>
      </c>
      <c r="D51">
        <v>5.5402492700908903E-3</v>
      </c>
      <c r="E51" s="5">
        <f>(B51+J51)*Sheet1!$I$2+(IR!C51+IR!J51)*Sheet1!$J$2+(IR!D51+IR!J51)*Sheet1!$K$2</f>
        <v>3.0522800575112498E-3</v>
      </c>
      <c r="F51">
        <v>1.38724118361533E-3</v>
      </c>
      <c r="G51">
        <v>1.30024558825432E-2</v>
      </c>
      <c r="H51" s="5">
        <f>F51*Sheet1!$Q$2+IR!G51*Sheet1!$R$2</f>
        <v>2.3852678387622601E-3</v>
      </c>
      <c r="J51">
        <v>9.0626938066504827E-3</v>
      </c>
      <c r="L51">
        <f t="shared" si="0"/>
        <v>5.4375478962735094E-3</v>
      </c>
    </row>
    <row r="52" spans="1:12">
      <c r="A52" s="1" t="s">
        <v>182</v>
      </c>
      <c r="B52">
        <v>2.5278667852313098E-4</v>
      </c>
      <c r="C52">
        <v>4.7833506504702E-4</v>
      </c>
      <c r="D52">
        <v>1.23389916270462E-2</v>
      </c>
      <c r="E52" s="5">
        <f>(B52+J52)*Sheet1!$I$2+(IR!C52+IR!J52)*Sheet1!$J$2+(IR!D52+IR!J52)*Sheet1!$K$2</f>
        <v>3.1955506560528619E-3</v>
      </c>
      <c r="F52">
        <v>1.34254168895722E-2</v>
      </c>
      <c r="G52">
        <v>1.6336005057379099E-2</v>
      </c>
      <c r="H52" s="5">
        <f>F52*Sheet1!$Q$2+IR!G52*Sheet1!$R$2</f>
        <v>5.0442964447047281E-3</v>
      </c>
      <c r="J52">
        <v>6.8170974674441913E-3</v>
      </c>
      <c r="L52">
        <f t="shared" si="0"/>
        <v>8.2398471007575896E-3</v>
      </c>
    </row>
    <row r="53" spans="1:12">
      <c r="A53" s="1" t="s">
        <v>183</v>
      </c>
      <c r="B53">
        <v>1.03941439177024E-3</v>
      </c>
      <c r="C53">
        <v>8.6401825326916093E-3</v>
      </c>
      <c r="D53">
        <v>2.3252070508371601E-2</v>
      </c>
      <c r="E53" s="5">
        <f>(B53+J53)*Sheet1!$I$2+(IR!C53+IR!J53)*Sheet1!$J$2+(IR!D53+IR!J53)*Sheet1!$K$2</f>
        <v>7.8162547321704856E-3</v>
      </c>
      <c r="F53">
        <v>1.15743749585517E-2</v>
      </c>
      <c r="G53">
        <v>5.7262567963717502E-2</v>
      </c>
      <c r="H53" s="5">
        <f>F53*Sheet1!$Q$2+IR!G53*Sheet1!$R$2</f>
        <v>1.1462477579589018E-2</v>
      </c>
      <c r="J53">
        <v>1.8175560978740801E-2</v>
      </c>
      <c r="L53">
        <f t="shared" si="0"/>
        <v>1.9278732311759503E-2</v>
      </c>
    </row>
    <row r="54" spans="1:12">
      <c r="A54" s="1" t="s">
        <v>184</v>
      </c>
      <c r="B54">
        <v>-1.03798117351728E-4</v>
      </c>
      <c r="C54">
        <v>-9.6109112002578101E-3</v>
      </c>
      <c r="D54">
        <v>8.8987293178861594E-3</v>
      </c>
      <c r="E54" s="5">
        <f>(B54+J54)*Sheet1!$I$2+(IR!C54+IR!J54)*Sheet1!$J$2+(IR!D54+IR!J54)*Sheet1!$K$2</f>
        <v>6.6491963739075417E-3</v>
      </c>
      <c r="F54">
        <v>-1.5537387083514501E-2</v>
      </c>
      <c r="G54">
        <v>-8.0291095824197595E-3</v>
      </c>
      <c r="H54" s="5">
        <f>F54*Sheet1!$Q$2+IR!G54*Sheet1!$R$2</f>
        <v>-4.0458936708655385E-3</v>
      </c>
      <c r="J54">
        <v>2.5419955040265209E-2</v>
      </c>
      <c r="L54">
        <f t="shared" si="0"/>
        <v>2.6033027030420031E-3</v>
      </c>
    </row>
    <row r="55" spans="1:12">
      <c r="A55" s="1" t="s">
        <v>185</v>
      </c>
      <c r="B55">
        <v>-3.5399451836504202E-7</v>
      </c>
      <c r="C55">
        <v>3.3682498056790701E-3</v>
      </c>
      <c r="D55">
        <v>-3.78011182687021E-3</v>
      </c>
      <c r="E55" s="5">
        <f>(B55+J55)*Sheet1!$I$2+(IR!C55+IR!J55)*Sheet1!$J$2+(IR!D55+IR!J55)*Sheet1!$K$2</f>
        <v>-5.7475538898911806E-3</v>
      </c>
      <c r="F55">
        <v>4.7443550540637904E-3</v>
      </c>
      <c r="G55">
        <v>1.47158330328811E-3</v>
      </c>
      <c r="H55" s="5">
        <f>F55*Sheet1!$Q$2+IR!G55*Sheet1!$R$2</f>
        <v>1.0739449996013456E-3</v>
      </c>
      <c r="J55">
        <v>-2.2676021702846823E-2</v>
      </c>
      <c r="L55">
        <f t="shared" si="0"/>
        <v>-4.673608890289835E-3</v>
      </c>
    </row>
    <row r="56" spans="1:12">
      <c r="A56" s="1" t="s">
        <v>186</v>
      </c>
      <c r="B56">
        <v>-3.5895056871892999E-4</v>
      </c>
      <c r="C56">
        <v>-1.3733326226423001E-2</v>
      </c>
      <c r="D56">
        <v>-1.0039568467938E-2</v>
      </c>
      <c r="E56" s="5">
        <f>(B56+J56)*Sheet1!$I$2+(IR!C56+IR!J56)*Sheet1!$J$2+(IR!D56+IR!J56)*Sheet1!$K$2</f>
        <v>-8.2985722177592513E-4</v>
      </c>
      <c r="F56">
        <v>-8.0862658747119492E-3</v>
      </c>
      <c r="G56">
        <v>-5.1432917180229704E-3</v>
      </c>
      <c r="H56" s="5">
        <f>F56*Sheet1!$Q$2+IR!G56*Sheet1!$R$2</f>
        <v>-2.2645630272151007E-3</v>
      </c>
      <c r="J56">
        <v>5.1447324043193132E-3</v>
      </c>
      <c r="L56">
        <f t="shared" si="0"/>
        <v>-3.0944202489910258E-3</v>
      </c>
    </row>
    <row r="57" spans="1:12">
      <c r="A57" s="1" t="s">
        <v>187</v>
      </c>
      <c r="B57">
        <v>2.31064445733065E-4</v>
      </c>
      <c r="C57">
        <v>3.3993376184386901E-3</v>
      </c>
      <c r="D57">
        <v>1.2841299026461901E-2</v>
      </c>
      <c r="E57" s="5">
        <f>(B57+J57)*Sheet1!$I$2+(IR!C57+IR!J57)*Sheet1!$J$2+(IR!D57+IR!J57)*Sheet1!$K$2</f>
        <v>7.9886285926418985E-3</v>
      </c>
      <c r="F57">
        <v>6.8982417877596599E-3</v>
      </c>
      <c r="G57">
        <v>1.7356006783909399E-2</v>
      </c>
      <c r="H57" s="5">
        <f>F57*Sheet1!$Q$2+IR!G57*Sheet1!$R$2</f>
        <v>4.0683768153707799E-3</v>
      </c>
      <c r="J57">
        <v>2.5626617808408855E-2</v>
      </c>
      <c r="L57">
        <f t="shared" si="0"/>
        <v>1.2057005408012678E-2</v>
      </c>
    </row>
    <row r="58" spans="1:12">
      <c r="A58" s="1" t="s">
        <v>188</v>
      </c>
      <c r="B58">
        <v>1.039992352736E-4</v>
      </c>
      <c r="C58">
        <v>-3.0237340623405799E-3</v>
      </c>
      <c r="D58">
        <v>1.23000320091926E-2</v>
      </c>
      <c r="E58" s="5">
        <f>(B58+J58)*Sheet1!$I$2+(IR!C58+IR!J58)*Sheet1!$J$2+(IR!D58+IR!J58)*Sheet1!$K$2</f>
        <v>5.7232916721874898E-3</v>
      </c>
      <c r="F58">
        <v>2.14952776418742E-3</v>
      </c>
      <c r="G58">
        <v>-8.3382973131018705E-3</v>
      </c>
      <c r="H58" s="5">
        <f>F58*Sheet1!$Q$2+IR!G58*Sheet1!$R$2</f>
        <v>-9.9699378336004355E-4</v>
      </c>
      <c r="J58">
        <v>1.8187318081380164E-2</v>
      </c>
      <c r="L58">
        <f t="shared" si="0"/>
        <v>4.7262978888274465E-3</v>
      </c>
    </row>
    <row r="59" spans="1:12">
      <c r="A59" s="1" t="s">
        <v>189</v>
      </c>
      <c r="B59">
        <v>9.8439421434970398E-4</v>
      </c>
      <c r="C59">
        <v>-9.66031121446553E-3</v>
      </c>
      <c r="D59">
        <v>3.9012138633518498E-3</v>
      </c>
      <c r="E59" s="5">
        <f>(B59+J59)*Sheet1!$I$2+(IR!C59+IR!J59)*Sheet1!$J$2+(IR!D59+IR!J59)*Sheet1!$K$2</f>
        <v>-5.3291629685916424E-4</v>
      </c>
      <c r="F59">
        <v>-1.2872483087038601E-2</v>
      </c>
      <c r="G59">
        <v>-1.35017266821754E-2</v>
      </c>
      <c r="H59" s="5">
        <f>F59*Sheet1!$Q$2+IR!G59*Sheet1!$R$2</f>
        <v>-4.4804446818483288E-3</v>
      </c>
      <c r="J59">
        <v>-1.9801828704619022E-3</v>
      </c>
      <c r="L59">
        <f t="shared" si="0"/>
        <v>-5.0133609787074932E-3</v>
      </c>
    </row>
    <row r="60" spans="1:12">
      <c r="A60" s="1" t="s">
        <v>190</v>
      </c>
      <c r="B60">
        <v>-9.2595719819654797E-4</v>
      </c>
      <c r="C60">
        <v>-2.4275060324352199E-2</v>
      </c>
      <c r="D60">
        <v>-1.68763567993097E-2</v>
      </c>
      <c r="E60" s="5">
        <f>(B60+J60)*Sheet1!$I$2+(IR!C60+IR!J60)*Sheet1!$J$2+(IR!D60+IR!J60)*Sheet1!$K$2</f>
        <v>-2.8723020096597931E-3</v>
      </c>
      <c r="F60">
        <v>-3.1402599700392601E-2</v>
      </c>
      <c r="G60">
        <v>-4.27987190568773E-2</v>
      </c>
      <c r="H60" s="5">
        <f>F60*Sheet1!$Q$2+IR!G60*Sheet1!$R$2</f>
        <v>-1.2554705050353809E-2</v>
      </c>
      <c r="J60">
        <v>2.9269800873366037E-3</v>
      </c>
      <c r="L60">
        <f t="shared" si="0"/>
        <v>-1.5427007060013601E-2</v>
      </c>
    </row>
    <row r="61" spans="1:12">
      <c r="A61" s="1" t="s">
        <v>191</v>
      </c>
      <c r="B61">
        <v>-4.6389442109884298E-4</v>
      </c>
      <c r="C61">
        <v>-2.38052924733585E-2</v>
      </c>
      <c r="D61">
        <v>-2.62251489588094E-3</v>
      </c>
      <c r="E61" s="5">
        <f>(B61+J61)*Sheet1!$I$2+(IR!C61+IR!J61)*Sheet1!$J$2+(IR!D61+IR!J61)*Sheet1!$K$2</f>
        <v>4.7082075034267021E-4</v>
      </c>
      <c r="F61">
        <v>-1.44696050855718E-2</v>
      </c>
      <c r="G61">
        <v>-8.5536365108086505E-3</v>
      </c>
      <c r="H61" s="5">
        <f>F61*Sheet1!$Q$2+IR!G61*Sheet1!$R$2</f>
        <v>-3.9451675458975089E-3</v>
      </c>
      <c r="J61">
        <v>9.3425680469906239E-3</v>
      </c>
      <c r="L61">
        <f t="shared" si="0"/>
        <v>-3.4743467955548387E-3</v>
      </c>
    </row>
    <row r="62" spans="1:12">
      <c r="A62" s="1" t="s">
        <v>192</v>
      </c>
      <c r="B62">
        <v>6.0284682882993902E-4</v>
      </c>
      <c r="C62">
        <v>9.9970184758928493E-3</v>
      </c>
      <c r="D62">
        <v>1.1872500428462499E-2</v>
      </c>
      <c r="E62" s="5">
        <f>(B62+J62)*Sheet1!$I$2+(IR!C62+IR!J62)*Sheet1!$J$2+(IR!D62+IR!J62)*Sheet1!$K$2</f>
        <v>8.8855320116184317E-3</v>
      </c>
      <c r="F62">
        <v>1.32141950479481E-3</v>
      </c>
      <c r="G62">
        <v>-2.0000001506330401E-2</v>
      </c>
      <c r="H62" s="5">
        <f>F62*Sheet1!$Q$2+IR!G62*Sheet1!$R$2</f>
        <v>-3.0633799632421225E-3</v>
      </c>
      <c r="J62">
        <v>2.8069914165960896E-2</v>
      </c>
      <c r="L62">
        <f t="shared" si="0"/>
        <v>5.8221520483763087E-3</v>
      </c>
    </row>
    <row r="63" spans="1:12">
      <c r="A63" s="1" t="s">
        <v>193</v>
      </c>
      <c r="B63">
        <v>6.8397685556820199E-4</v>
      </c>
      <c r="C63">
        <v>4.2193181085348197E-3</v>
      </c>
      <c r="D63">
        <v>8.5530271406155708E-3</v>
      </c>
      <c r="E63" s="5">
        <f>(B63+J63)*Sheet1!$I$2+(IR!C63+IR!J63)*Sheet1!$J$2+(IR!D63+IR!J63)*Sheet1!$K$2</f>
        <v>5.3158566276054345E-3</v>
      </c>
      <c r="F63">
        <v>5.6315402044018201E-3</v>
      </c>
      <c r="G63">
        <v>3.4413810345154797E-2</v>
      </c>
      <c r="H63" s="5">
        <f>F63*Sheet1!$Q$2+IR!G63*Sheet1!$R$2</f>
        <v>6.6566234609507181E-3</v>
      </c>
      <c r="J63">
        <v>1.6426789625133782E-2</v>
      </c>
      <c r="L63">
        <f t="shared" si="0"/>
        <v>1.1972480088556153E-2</v>
      </c>
    </row>
    <row r="64" spans="1:12">
      <c r="A64" s="1" t="s">
        <v>194</v>
      </c>
      <c r="B64">
        <v>-1.7146092917305099E-3</v>
      </c>
      <c r="C64">
        <v>1.01835856047203E-2</v>
      </c>
      <c r="D64">
        <v>5.9579684772073102E-3</v>
      </c>
      <c r="E64" s="5">
        <f>(B64+J64)*Sheet1!$I$2+(IR!C64+IR!J64)*Sheet1!$J$2+(IR!D64+IR!J64)*Sheet1!$K$2</f>
        <v>-4.9812356707133049E-3</v>
      </c>
      <c r="F64">
        <v>1.2014438891315499E-2</v>
      </c>
      <c r="G64">
        <v>9.6712093439765799E-3</v>
      </c>
      <c r="H64" s="5">
        <f>F64*Sheet1!$Q$2+IR!G64*Sheet1!$R$2</f>
        <v>3.6989896941568168E-3</v>
      </c>
      <c r="J64">
        <v>-2.5684660583478645E-2</v>
      </c>
      <c r="L64">
        <f t="shared" si="0"/>
        <v>-1.282245976556488E-3</v>
      </c>
    </row>
    <row r="66" spans="2:7">
      <c r="B66">
        <v>5.9916569665389885E-2</v>
      </c>
      <c r="C66">
        <v>6.0719785253902578E-2</v>
      </c>
      <c r="D66">
        <v>0.12157859268139574</v>
      </c>
      <c r="F66">
        <v>0.17526166600119478</v>
      </c>
      <c r="G66">
        <v>0.16474869494864836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E9BA-6043-47B8-B1BA-DFA1065644BF}">
  <dimension ref="A1:I66"/>
  <sheetViews>
    <sheetView topLeftCell="A46" workbookViewId="0">
      <selection activeCell="B66" sqref="B66"/>
    </sheetView>
  </sheetViews>
  <sheetFormatPr defaultRowHeight="14.4"/>
  <cols>
    <col min="1" max="1" width="15.15625" bestFit="1" customWidth="1"/>
    <col min="4" max="4" width="12" bestFit="1" customWidth="1"/>
  </cols>
  <sheetData>
    <row r="1" spans="1:9">
      <c r="A1" s="1" t="s">
        <v>11</v>
      </c>
      <c r="B1" s="1" t="s">
        <v>229</v>
      </c>
      <c r="D1" t="s">
        <v>255</v>
      </c>
    </row>
    <row r="2" spans="1:9">
      <c r="A2" s="1" t="s">
        <v>132</v>
      </c>
      <c r="B2">
        <v>1.7384100660211601E-4</v>
      </c>
      <c r="D2">
        <f>B2*Sheet1!$P$2</f>
        <v>1.3841748896905884E-5</v>
      </c>
    </row>
    <row r="3" spans="1:9">
      <c r="A3" s="1" t="s">
        <v>133</v>
      </c>
      <c r="B3">
        <v>7.0849119291398503E-3</v>
      </c>
      <c r="D3">
        <f>B3*Sheet1!$P$2</f>
        <v>5.6412220451703928E-4</v>
      </c>
    </row>
    <row r="4" spans="1:9">
      <c r="A4" s="1" t="s">
        <v>134</v>
      </c>
      <c r="B4">
        <v>1.8987722207076001E-2</v>
      </c>
      <c r="D4">
        <f>B4*Sheet1!$P$2</f>
        <v>1.5118601074146708E-3</v>
      </c>
    </row>
    <row r="5" spans="1:9">
      <c r="A5" s="1" t="s">
        <v>135</v>
      </c>
      <c r="B5">
        <v>8.1583347786684506E-3</v>
      </c>
      <c r="D5">
        <f>B5*Sheet1!$P$2</f>
        <v>6.495913917576705E-4</v>
      </c>
      <c r="I5" t="s">
        <v>231</v>
      </c>
    </row>
    <row r="6" spans="1:9">
      <c r="A6" s="1" t="s">
        <v>136</v>
      </c>
      <c r="B6">
        <v>6.8989534009267195E-4</v>
      </c>
      <c r="D6">
        <f>B6*Sheet1!$P$2</f>
        <v>5.4931562174882248E-5</v>
      </c>
      <c r="H6" t="s">
        <v>209</v>
      </c>
      <c r="I6">
        <f>PERCENTILE(D:D,0.01)</f>
        <v>-2.3621910944326297E-3</v>
      </c>
    </row>
    <row r="7" spans="1:9">
      <c r="A7" s="1" t="s">
        <v>137</v>
      </c>
      <c r="B7">
        <v>1.2932164272494401E-3</v>
      </c>
      <c r="D7">
        <f>B7*Sheet1!$P$2</f>
        <v>1.0296981940693974E-4</v>
      </c>
    </row>
    <row r="8" spans="1:9">
      <c r="A8" s="1" t="s">
        <v>138</v>
      </c>
      <c r="B8">
        <v>-9.8209729862666108E-3</v>
      </c>
      <c r="D8">
        <f>B8*Sheet1!$P$2</f>
        <v>-7.819756952416523E-4</v>
      </c>
    </row>
    <row r="9" spans="1:9">
      <c r="A9" s="1" t="s">
        <v>139</v>
      </c>
      <c r="B9">
        <v>-2.0609262203597399E-2</v>
      </c>
      <c r="D9">
        <f>B9*Sheet1!$P$2</f>
        <v>-1.6409720465183737E-3</v>
      </c>
    </row>
    <row r="10" spans="1:9">
      <c r="A10" s="1" t="s">
        <v>140</v>
      </c>
      <c r="B10">
        <v>-4.7724004754958697E-3</v>
      </c>
      <c r="D10">
        <f>B10*Sheet1!$P$2</f>
        <v>-3.7999301953238918E-4</v>
      </c>
    </row>
    <row r="11" spans="1:9">
      <c r="A11" s="1" t="s">
        <v>141</v>
      </c>
      <c r="B11">
        <v>-1.5680372161779299E-3</v>
      </c>
      <c r="D11">
        <f>B11*Sheet1!$P$2</f>
        <v>-1.2485188524600989E-4</v>
      </c>
    </row>
    <row r="12" spans="1:9">
      <c r="A12" s="1" t="s">
        <v>142</v>
      </c>
      <c r="B12">
        <v>9.6829494720747106E-3</v>
      </c>
      <c r="D12">
        <f>B12*Sheet1!$P$2</f>
        <v>7.7098584386737048E-4</v>
      </c>
    </row>
    <row r="13" spans="1:9">
      <c r="A13" s="1" t="s">
        <v>143</v>
      </c>
      <c r="B13">
        <v>2.5781634276356201E-3</v>
      </c>
      <c r="D13">
        <f>B13*Sheet1!$P$2</f>
        <v>2.0528120193296246E-4</v>
      </c>
    </row>
    <row r="14" spans="1:9">
      <c r="A14" s="1" t="s">
        <v>144</v>
      </c>
      <c r="B14">
        <v>1.4436492712222001E-2</v>
      </c>
      <c r="D14">
        <f>B14*Sheet1!$P$2</f>
        <v>1.1494773930523041E-3</v>
      </c>
    </row>
    <row r="15" spans="1:9">
      <c r="A15" s="1" t="s">
        <v>145</v>
      </c>
      <c r="B15">
        <v>9.1892519226546305E-3</v>
      </c>
      <c r="D15">
        <f>B15*Sheet1!$P$2</f>
        <v>7.3167614563413811E-4</v>
      </c>
    </row>
    <row r="16" spans="1:9">
      <c r="A16" s="1" t="s">
        <v>146</v>
      </c>
      <c r="B16">
        <v>-1.25840808342813E-2</v>
      </c>
      <c r="D16">
        <f>B16*Sheet1!$P$2</f>
        <v>-1.0019827335972606E-3</v>
      </c>
    </row>
    <row r="17" spans="1:4">
      <c r="A17" s="1" t="s">
        <v>147</v>
      </c>
      <c r="B17">
        <v>-1.77678013081876E-2</v>
      </c>
      <c r="D17">
        <f>B17*Sheet1!$P$2</f>
        <v>-1.4147263005727156E-3</v>
      </c>
    </row>
    <row r="18" spans="1:4">
      <c r="A18" s="1" t="s">
        <v>148</v>
      </c>
      <c r="B18">
        <v>1.3495162088168301E-2</v>
      </c>
      <c r="D18">
        <f>B18*Sheet1!$P$2</f>
        <v>1.0745257899651161E-3</v>
      </c>
    </row>
    <row r="19" spans="1:4">
      <c r="A19" s="1" t="s">
        <v>149</v>
      </c>
      <c r="B19">
        <v>-1.4353983231543299E-2</v>
      </c>
      <c r="D19">
        <f>B19*Sheet1!$P$2</f>
        <v>-1.1429077376212203E-3</v>
      </c>
    </row>
    <row r="20" spans="1:4">
      <c r="A20" s="1" t="s">
        <v>150</v>
      </c>
      <c r="B20">
        <v>1.5578990423591E-2</v>
      </c>
      <c r="D20">
        <f>B20*Sheet1!$P$2</f>
        <v>1.240446530571477E-3</v>
      </c>
    </row>
    <row r="21" spans="1:4">
      <c r="A21" s="1" t="s">
        <v>151</v>
      </c>
      <c r="B21">
        <v>9.2405641063964001E-3</v>
      </c>
      <c r="D21">
        <f>B21*Sheet1!$P$2</f>
        <v>7.3576177753761115E-4</v>
      </c>
    </row>
    <row r="22" spans="1:4">
      <c r="A22" s="1" t="s">
        <v>152</v>
      </c>
      <c r="B22">
        <v>-3.3713168819927701E-3</v>
      </c>
      <c r="D22">
        <f>B22*Sheet1!$P$2</f>
        <v>-2.6843448875816389E-4</v>
      </c>
    </row>
    <row r="23" spans="1:4">
      <c r="A23" s="1" t="s">
        <v>153</v>
      </c>
      <c r="B23">
        <v>-8.9069267479587894E-3</v>
      </c>
      <c r="D23">
        <f>B23*Sheet1!$P$2</f>
        <v>-7.0919655780961994E-4</v>
      </c>
    </row>
    <row r="24" spans="1:4">
      <c r="A24" s="1" t="s">
        <v>154</v>
      </c>
      <c r="B24">
        <v>4.5108570635266098E-4</v>
      </c>
      <c r="D24">
        <f>B24*Sheet1!$P$2</f>
        <v>3.5916813876990955E-5</v>
      </c>
    </row>
    <row r="25" spans="1:4">
      <c r="A25" s="1" t="s">
        <v>155</v>
      </c>
      <c r="B25">
        <v>6.04276827361039E-3</v>
      </c>
      <c r="D25">
        <f>B25*Sheet1!$P$2</f>
        <v>4.8114356169683142E-4</v>
      </c>
    </row>
    <row r="26" spans="1:4">
      <c r="A26" s="1" t="s">
        <v>156</v>
      </c>
      <c r="B26">
        <v>-6.4057648411462997E-3</v>
      </c>
      <c r="D26">
        <f>B26*Sheet1!$P$2</f>
        <v>-5.1004645081649004E-4</v>
      </c>
    </row>
    <row r="27" spans="1:4">
      <c r="A27" s="1" t="s">
        <v>157</v>
      </c>
      <c r="B27">
        <v>8.0415107249720598E-3</v>
      </c>
      <c r="D27">
        <f>B27*Sheet1!$P$2</f>
        <v>6.4028950581032813E-4</v>
      </c>
    </row>
    <row r="28" spans="1:4">
      <c r="A28" s="1" t="s">
        <v>158</v>
      </c>
      <c r="B28">
        <v>6.4122180367567304E-3</v>
      </c>
      <c r="D28">
        <f>B28*Sheet1!$P$2</f>
        <v>5.1056027384920315E-4</v>
      </c>
    </row>
    <row r="29" spans="1:4">
      <c r="A29" s="1" t="s">
        <v>159</v>
      </c>
      <c r="B29">
        <v>-8.3671634373767602E-3</v>
      </c>
      <c r="D29">
        <f>B29*Sheet1!$P$2</f>
        <v>-6.6621896377198778E-4</v>
      </c>
    </row>
    <row r="30" spans="1:4">
      <c r="A30" s="1" t="s">
        <v>160</v>
      </c>
      <c r="B30">
        <v>8.65973292300448E-3</v>
      </c>
      <c r="D30">
        <f>B30*Sheet1!$P$2</f>
        <v>6.8951423474464518E-4</v>
      </c>
    </row>
    <row r="31" spans="1:4">
      <c r="A31" s="1" t="s">
        <v>161</v>
      </c>
      <c r="B31">
        <v>-1.0720725660379999E-2</v>
      </c>
      <c r="D31">
        <f>B31*Sheet1!$P$2</f>
        <v>-8.5361673568328954E-4</v>
      </c>
    </row>
    <row r="32" spans="1:4">
      <c r="A32" s="1" t="s">
        <v>162</v>
      </c>
      <c r="B32">
        <v>-7.1859929142761301E-3</v>
      </c>
      <c r="D32">
        <f>B32*Sheet1!$P$2</f>
        <v>-5.7217057953427885E-4</v>
      </c>
    </row>
    <row r="33" spans="1:4">
      <c r="A33" s="1" t="s">
        <v>163</v>
      </c>
      <c r="B33">
        <v>1.08552546092877E-2</v>
      </c>
      <c r="D33">
        <f>B33*Sheet1!$P$2</f>
        <v>8.6432833915672694E-4</v>
      </c>
    </row>
    <row r="34" spans="1:4">
      <c r="A34" s="1" t="s">
        <v>164</v>
      </c>
      <c r="B34">
        <v>1.1448528990187799E-2</v>
      </c>
      <c r="D34">
        <f>B34*Sheet1!$P$2</f>
        <v>9.1156664712500641E-4</v>
      </c>
    </row>
    <row r="35" spans="1:4">
      <c r="A35" s="1" t="s">
        <v>165</v>
      </c>
      <c r="B35">
        <v>1.49664503226266E-2</v>
      </c>
      <c r="D35">
        <f>B35*Sheet1!$P$2</f>
        <v>1.1916742274621175E-3</v>
      </c>
    </row>
    <row r="36" spans="1:4">
      <c r="A36" s="1" t="s">
        <v>166</v>
      </c>
      <c r="B36">
        <v>3.39669074737325E-3</v>
      </c>
      <c r="D36">
        <f>B36*Sheet1!$P$2</f>
        <v>2.7045483297961887E-4</v>
      </c>
    </row>
    <row r="37" spans="1:4">
      <c r="A37" s="1" t="s">
        <v>167</v>
      </c>
      <c r="B37">
        <v>2.15977513396335E-2</v>
      </c>
      <c r="D37">
        <f>B37*Sheet1!$P$2</f>
        <v>1.7196785535489457E-3</v>
      </c>
    </row>
    <row r="38" spans="1:4">
      <c r="A38" s="1" t="s">
        <v>168</v>
      </c>
      <c r="B38">
        <v>-5.2228217598482296E-4</v>
      </c>
      <c r="D38">
        <f>B38*Sheet1!$P$2</f>
        <v>-4.1585693011188145E-5</v>
      </c>
    </row>
    <row r="39" spans="1:4">
      <c r="A39" s="1" t="s">
        <v>169</v>
      </c>
      <c r="B39">
        <v>1.7741460094340598E-2</v>
      </c>
      <c r="D39">
        <f>B39*Sheet1!$P$2</f>
        <v>1.4126289331285406E-3</v>
      </c>
    </row>
    <row r="40" spans="1:4">
      <c r="A40" s="1" t="s">
        <v>170</v>
      </c>
      <c r="B40">
        <v>9.3175071808393496E-3</v>
      </c>
      <c r="D40">
        <f>B40*Sheet1!$P$2</f>
        <v>7.4188821879915339E-4</v>
      </c>
    </row>
    <row r="41" spans="1:4">
      <c r="A41" s="1" t="s">
        <v>171</v>
      </c>
      <c r="B41">
        <v>4.3341671175523E-4</v>
      </c>
      <c r="D41">
        <f>B41*Sheet1!$P$2</f>
        <v>3.4509954866802453E-5</v>
      </c>
    </row>
    <row r="42" spans="1:4">
      <c r="A42" s="1" t="s">
        <v>172</v>
      </c>
      <c r="B42">
        <v>2.0507428444862301E-2</v>
      </c>
      <c r="D42">
        <f>B42*Sheet1!$P$2</f>
        <v>1.6328637333810395E-3</v>
      </c>
    </row>
    <row r="43" spans="1:4">
      <c r="A43" s="1" t="s">
        <v>173</v>
      </c>
      <c r="B43">
        <v>-8.8112737541774493E-3</v>
      </c>
      <c r="D43">
        <f>B43*Sheet1!$P$2</f>
        <v>-7.0158037594874885E-4</v>
      </c>
    </row>
    <row r="44" spans="1:4">
      <c r="A44" s="1" t="s">
        <v>174</v>
      </c>
      <c r="B44">
        <v>-1.7503875667118599E-3</v>
      </c>
      <c r="D44">
        <f>B44*Sheet1!$P$2</f>
        <v>-1.3937117394945383E-4</v>
      </c>
    </row>
    <row r="45" spans="1:4">
      <c r="A45" s="1" t="s">
        <v>175</v>
      </c>
      <c r="B45">
        <v>5.1399752442160603E-3</v>
      </c>
      <c r="D45">
        <f>B45*Sheet1!$P$2</f>
        <v>4.0926043893423477E-4</v>
      </c>
    </row>
    <row r="46" spans="1:4">
      <c r="A46" s="1" t="s">
        <v>176</v>
      </c>
      <c r="B46">
        <v>-1.07936686253587E-2</v>
      </c>
      <c r="D46">
        <f>B46*Sheet1!$P$2</f>
        <v>-8.5942467608104544E-4</v>
      </c>
    </row>
    <row r="47" spans="1:4">
      <c r="A47" s="1" t="s">
        <v>177</v>
      </c>
      <c r="B47">
        <v>2.6658948554743701E-2</v>
      </c>
      <c r="D47">
        <f>B47*Sheet1!$P$2</f>
        <v>2.1226664465586612E-3</v>
      </c>
    </row>
    <row r="48" spans="1:4">
      <c r="A48" s="1" t="s">
        <v>178</v>
      </c>
      <c r="B48">
        <v>5.3115515440818103E-3</v>
      </c>
      <c r="D48">
        <f>B48*Sheet1!$P$2</f>
        <v>4.2292186500292751E-4</v>
      </c>
    </row>
    <row r="49" spans="1:4">
      <c r="A49" s="1" t="s">
        <v>179</v>
      </c>
      <c r="B49">
        <v>-3.3476441969651403E-2</v>
      </c>
      <c r="D49">
        <f>B49*Sheet1!$P$2</f>
        <v>-2.6654959768284956E-3</v>
      </c>
    </row>
    <row r="50" spans="1:4">
      <c r="A50" s="1" t="s">
        <v>180</v>
      </c>
      <c r="B50">
        <v>5.2749760596186898E-2</v>
      </c>
      <c r="D50">
        <f>B50*Sheet1!$P$2</f>
        <v>4.2000961385104639E-3</v>
      </c>
    </row>
    <row r="51" spans="1:4">
      <c r="A51" s="1" t="s">
        <v>181</v>
      </c>
      <c r="B51">
        <v>3.72255795161447E-3</v>
      </c>
      <c r="D51">
        <f>B51*Sheet1!$P$2</f>
        <v>2.9640136943270915E-4</v>
      </c>
    </row>
    <row r="52" spans="1:4">
      <c r="A52" s="1" t="s">
        <v>182</v>
      </c>
      <c r="B52">
        <v>1.79532227303634E-2</v>
      </c>
      <c r="D52">
        <f>B52*Sheet1!$P$2</f>
        <v>1.4294901173270611E-3</v>
      </c>
    </row>
    <row r="53" spans="1:4">
      <c r="A53" s="1" t="s">
        <v>183</v>
      </c>
      <c r="B53">
        <v>1.4390196947012801E-2</v>
      </c>
      <c r="D53">
        <f>B53*Sheet1!$P$2</f>
        <v>1.1457911836271451E-3</v>
      </c>
    </row>
    <row r="54" spans="1:4">
      <c r="A54" s="1" t="s">
        <v>184</v>
      </c>
      <c r="B54">
        <v>-1.41182266599842E-2</v>
      </c>
      <c r="D54">
        <f>B54*Sheet1!$P$2</f>
        <v>-1.1241360834062545E-3</v>
      </c>
    </row>
    <row r="55" spans="1:4">
      <c r="A55" s="1" t="s">
        <v>185</v>
      </c>
      <c r="B55">
        <v>3.9094198585867303E-3</v>
      </c>
      <c r="D55">
        <f>B55*Sheet1!$P$2</f>
        <v>3.1127988196126885E-4</v>
      </c>
    </row>
    <row r="56" spans="1:4">
      <c r="A56" s="1" t="s">
        <v>186</v>
      </c>
      <c r="B56">
        <v>-8.6608273897822406E-3</v>
      </c>
      <c r="D56">
        <f>B56*Sheet1!$P$2</f>
        <v>-6.8960137951336157E-4</v>
      </c>
    </row>
    <row r="57" spans="1:4">
      <c r="A57" s="1" t="s">
        <v>187</v>
      </c>
      <c r="B57">
        <v>1.1782656945889701E-2</v>
      </c>
      <c r="D57">
        <f>B57*Sheet1!$P$2</f>
        <v>9.3817092969711345E-4</v>
      </c>
    </row>
    <row r="58" spans="1:4">
      <c r="A58" s="1" t="s">
        <v>188</v>
      </c>
      <c r="B58">
        <v>5.0978610676542004E-3</v>
      </c>
      <c r="D58">
        <f>B58*Sheet1!$P$2</f>
        <v>4.0590718029656804E-4</v>
      </c>
    </row>
    <row r="59" spans="1:4">
      <c r="A59" s="1" t="s">
        <v>189</v>
      </c>
      <c r="B59">
        <v>-1.31379290962713E-2</v>
      </c>
      <c r="D59">
        <f>B59*Sheet1!$P$2</f>
        <v>-1.0460818142416777E-3</v>
      </c>
    </row>
    <row r="60" spans="1:4">
      <c r="A60" s="1" t="s">
        <v>190</v>
      </c>
      <c r="B60">
        <v>-2.73324735681864E-2</v>
      </c>
      <c r="D60">
        <f>B60*Sheet1!$P$2</f>
        <v>-2.1762945536093568E-3</v>
      </c>
    </row>
    <row r="61" spans="1:4">
      <c r="A61" s="1" t="s">
        <v>191</v>
      </c>
      <c r="B61">
        <v>-1.2857934466383799E-2</v>
      </c>
      <c r="D61">
        <f>B61*Sheet1!$P$2</f>
        <v>-1.0237877914726118E-3</v>
      </c>
    </row>
    <row r="62" spans="1:4">
      <c r="A62" s="1" t="s">
        <v>192</v>
      </c>
      <c r="B62">
        <v>2.7656113615037698E-4</v>
      </c>
      <c r="D62">
        <f>B62*Sheet1!$P$2</f>
        <v>2.2020637570272343E-5</v>
      </c>
    </row>
    <row r="63" spans="1:4">
      <c r="A63" s="1" t="s">
        <v>193</v>
      </c>
      <c r="B63">
        <v>6.0018057657740299E-3</v>
      </c>
      <c r="D63">
        <f>B63*Sheet1!$P$2</f>
        <v>4.7788200242068117E-4</v>
      </c>
    </row>
    <row r="64" spans="1:4">
      <c r="A64" s="1" t="s">
        <v>194</v>
      </c>
      <c r="B64">
        <v>1.0712640135823501E-2</v>
      </c>
      <c r="D64">
        <f>B64*Sheet1!$P$2</f>
        <v>8.5297294166254407E-4</v>
      </c>
    </row>
    <row r="66" spans="2:2">
      <c r="B66">
        <v>7.9623036977613776E-2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DAFB-F760-4BE4-AD53-DFE4E4A912F4}">
  <dimension ref="A1:M66"/>
  <sheetViews>
    <sheetView workbookViewId="0">
      <pane ySplit="1" topLeftCell="A60" activePane="bottomLeft" state="frozen"/>
      <selection pane="bottomLeft" activeCell="C66" sqref="C66"/>
    </sheetView>
  </sheetViews>
  <sheetFormatPr defaultRowHeight="14.4"/>
  <cols>
    <col min="1" max="1" width="15.15625" bestFit="1" customWidth="1"/>
    <col min="11" max="11" width="21.68359375" bestFit="1" customWidth="1"/>
  </cols>
  <sheetData>
    <row r="1" spans="1:13">
      <c r="A1" s="1" t="s">
        <v>11</v>
      </c>
      <c r="B1" s="1" t="s">
        <v>232</v>
      </c>
      <c r="C1" s="1" t="s">
        <v>233</v>
      </c>
      <c r="D1" s="13" t="s">
        <v>235</v>
      </c>
      <c r="E1" t="s">
        <v>236</v>
      </c>
      <c r="G1" s="10" t="s">
        <v>212</v>
      </c>
      <c r="I1" t="s">
        <v>241</v>
      </c>
      <c r="K1" t="s">
        <v>237</v>
      </c>
      <c r="L1" t="s">
        <v>235</v>
      </c>
      <c r="M1" t="s">
        <v>236</v>
      </c>
    </row>
    <row r="2" spans="1:13">
      <c r="A2" s="1" t="s">
        <v>132</v>
      </c>
      <c r="B2">
        <v>-4.97332173685772E-3</v>
      </c>
      <c r="C2">
        <v>2.40827778759449E-2</v>
      </c>
      <c r="D2">
        <f>(B2+G2)*Sheet1!$L$2</f>
        <v>-4.6282368883148546E-4</v>
      </c>
      <c r="E2">
        <f>C2*Sheet1!$S$2</f>
        <v>2.2001053245752928E-3</v>
      </c>
      <c r="I2">
        <f>D2+E2</f>
        <v>1.7372816357438072E-3</v>
      </c>
      <c r="K2" t="s">
        <v>209</v>
      </c>
      <c r="L2">
        <f>PERCENTILE(D:D,0.01)</f>
        <v>-1.5555531830086081E-2</v>
      </c>
      <c r="M2">
        <f>PERCENTILE(E:E,0.01)</f>
        <v>-1.2207574133733303E-2</v>
      </c>
    </row>
    <row r="3" spans="1:13">
      <c r="A3" s="1" t="s">
        <v>133</v>
      </c>
      <c r="B3">
        <v>2.2074560896092402E-2</v>
      </c>
      <c r="C3">
        <v>9.4688552933637204E-3</v>
      </c>
      <c r="D3">
        <f>(B3+G3)*Sheet1!$L$2</f>
        <v>-1.401587329373694E-3</v>
      </c>
      <c r="E3">
        <f>C3*Sheet1!$S$2</f>
        <v>8.6503637810698758E-4</v>
      </c>
      <c r="G3">
        <v>-3.7135468320423776E-2</v>
      </c>
      <c r="I3">
        <f t="shared" ref="I3:I64" si="0">D3+E3</f>
        <v>-5.3655095126670647E-4</v>
      </c>
    </row>
    <row r="4" spans="1:13">
      <c r="A4" s="1" t="s">
        <v>134</v>
      </c>
      <c r="B4">
        <v>5.2907167632028698E-2</v>
      </c>
      <c r="C4">
        <v>5.9198710688415097E-2</v>
      </c>
      <c r="D4">
        <f>(B4+G4)*Sheet1!$L$2</f>
        <v>5.6696870171000511E-3</v>
      </c>
      <c r="E4">
        <f>C4*Sheet1!$S$2</f>
        <v>5.4081551249811621E-3</v>
      </c>
      <c r="G4">
        <v>8.0170641299939886E-3</v>
      </c>
      <c r="I4">
        <f t="shared" si="0"/>
        <v>1.1077842142081212E-2</v>
      </c>
      <c r="L4" t="s">
        <v>234</v>
      </c>
    </row>
    <row r="5" spans="1:13">
      <c r="A5" s="1" t="s">
        <v>135</v>
      </c>
      <c r="B5">
        <v>4.5909702180633803E-2</v>
      </c>
      <c r="C5">
        <v>1.9069842697907902E-2</v>
      </c>
      <c r="D5">
        <f>(B5+G5)*Sheet1!$L$2</f>
        <v>3.3626723148133903E-3</v>
      </c>
      <c r="E5">
        <f>C5*Sheet1!$S$2</f>
        <v>1.7421438122546438E-3</v>
      </c>
      <c r="G5">
        <v>-9.7757450804383614E-3</v>
      </c>
      <c r="I5">
        <f t="shared" si="0"/>
        <v>5.1048161270680339E-3</v>
      </c>
      <c r="K5" t="s">
        <v>209</v>
      </c>
      <c r="L5">
        <f>PERCENTILE(I:I,0.01)</f>
        <v>-2.7061934087819893E-2</v>
      </c>
    </row>
    <row r="6" spans="1:13">
      <c r="A6" s="1" t="s">
        <v>136</v>
      </c>
      <c r="B6">
        <v>-3.3489368796200202E-2</v>
      </c>
      <c r="C6">
        <v>-4.8553259387812901E-2</v>
      </c>
      <c r="D6">
        <f>(B6+G6)*Sheet1!$L$2</f>
        <v>-3.2922127876441778E-3</v>
      </c>
      <c r="E6">
        <f>C6*Sheet1!$S$2</f>
        <v>-4.4356296875250429E-3</v>
      </c>
      <c r="G6">
        <v>-1.8874578750751451E-3</v>
      </c>
      <c r="I6">
        <f t="shared" si="0"/>
        <v>-7.7278424751692203E-3</v>
      </c>
    </row>
    <row r="7" spans="1:13">
      <c r="A7" s="1" t="s">
        <v>137</v>
      </c>
      <c r="B7">
        <v>-2.3019576261185899E-2</v>
      </c>
      <c r="C7">
        <v>-6.4762926655513899E-3</v>
      </c>
      <c r="D7">
        <f>(B7+G7)*Sheet1!$L$2</f>
        <v>-2.609282234759746E-3</v>
      </c>
      <c r="E7">
        <f>C7*Sheet1!$S$2</f>
        <v>-5.9164794237543837E-4</v>
      </c>
      <c r="G7">
        <v>-5.0187466874309292E-3</v>
      </c>
      <c r="I7">
        <f t="shared" si="0"/>
        <v>-3.2009301771351844E-3</v>
      </c>
    </row>
    <row r="8" spans="1:13">
      <c r="A8" s="1" t="s">
        <v>138</v>
      </c>
      <c r="B8">
        <v>-4.1536627820541301E-2</v>
      </c>
      <c r="C8">
        <v>-2.37379844740323E-2</v>
      </c>
      <c r="D8">
        <f>(B8+G8)*Sheet1!$L$2</f>
        <v>-5.5965653948793406E-3</v>
      </c>
      <c r="E8">
        <f>C8*Sheet1!$S$2</f>
        <v>-2.1686063918801551E-3</v>
      </c>
      <c r="G8">
        <v>-1.8601867683809045E-2</v>
      </c>
      <c r="I8">
        <f t="shared" si="0"/>
        <v>-7.7651717867594956E-3</v>
      </c>
    </row>
    <row r="9" spans="1:13">
      <c r="A9" s="1" t="s">
        <v>139</v>
      </c>
      <c r="B9">
        <v>-2.3355780513495499E-2</v>
      </c>
      <c r="C9">
        <v>-8.4734034427525994E-3</v>
      </c>
      <c r="D9">
        <f>(B9+G9)*Sheet1!$L$2</f>
        <v>-2.3758159395559494E-3</v>
      </c>
      <c r="E9">
        <f>C9*Sheet1!$S$2</f>
        <v>-7.7409591732752582E-4</v>
      </c>
      <c r="G9">
        <v>-2.1738052447407346E-3</v>
      </c>
      <c r="I9">
        <f t="shared" si="0"/>
        <v>-3.1499118568834752E-3</v>
      </c>
    </row>
    <row r="10" spans="1:13">
      <c r="A10" s="1" t="s">
        <v>140</v>
      </c>
      <c r="B10">
        <v>2.7922258419993001E-2</v>
      </c>
      <c r="C10">
        <v>3.6253798786447702E-2</v>
      </c>
      <c r="D10">
        <f>(B10+G10)*Sheet1!$L$2</f>
        <v>2.5303602163400541E-3</v>
      </c>
      <c r="E10">
        <f>C10*Sheet1!$S$2</f>
        <v>3.3120006403337459E-3</v>
      </c>
      <c r="G10">
        <v>-7.3200051038555165E-4</v>
      </c>
      <c r="I10">
        <f t="shared" si="0"/>
        <v>5.8423608566738E-3</v>
      </c>
    </row>
    <row r="11" spans="1:13">
      <c r="A11" s="1" t="s">
        <v>141</v>
      </c>
      <c r="B11">
        <v>1.53440596478007E-2</v>
      </c>
      <c r="C11">
        <v>-1.6119034135675399E-5</v>
      </c>
      <c r="D11">
        <f>(B11+G11)*Sheet1!$L$2</f>
        <v>3.8339294897594737E-3</v>
      </c>
      <c r="E11">
        <f>C11*Sheet1!$S$2</f>
        <v>-1.4725698593239595E-6</v>
      </c>
      <c r="G11">
        <v>2.5853842121533892E-2</v>
      </c>
      <c r="I11">
        <f t="shared" si="0"/>
        <v>3.8324569199001497E-3</v>
      </c>
    </row>
    <row r="12" spans="1:13">
      <c r="A12" s="1" t="s">
        <v>142</v>
      </c>
      <c r="B12">
        <v>4.37438062390074E-2</v>
      </c>
      <c r="C12">
        <v>3.37133929178004E-2</v>
      </c>
      <c r="D12">
        <f>(B12+G12)*Sheet1!$L$2</f>
        <v>3.473755349657427E-3</v>
      </c>
      <c r="E12">
        <f>C12*Sheet1!$S$2</f>
        <v>3.0799194200117337E-3</v>
      </c>
      <c r="G12">
        <v>-6.4161944380753252E-3</v>
      </c>
      <c r="I12">
        <f t="shared" si="0"/>
        <v>6.5536747696691607E-3</v>
      </c>
    </row>
    <row r="13" spans="1:13">
      <c r="A13" s="1" t="s">
        <v>143</v>
      </c>
      <c r="B13">
        <v>-2.38776919332154E-2</v>
      </c>
      <c r="C13">
        <v>3.3504126958809901E-3</v>
      </c>
      <c r="D13">
        <f>(B13+G13)*Sheet1!$L$2</f>
        <v>-3.2383249145343609E-3</v>
      </c>
      <c r="E13">
        <f>C13*Sheet1!$S$2</f>
        <v>3.0608017271525879E-4</v>
      </c>
      <c r="G13">
        <v>-1.0920076800540112E-2</v>
      </c>
      <c r="I13">
        <f t="shared" si="0"/>
        <v>-2.9322447418191023E-3</v>
      </c>
    </row>
    <row r="14" spans="1:13">
      <c r="A14" s="1" t="s">
        <v>144</v>
      </c>
      <c r="B14">
        <v>1.52359234156634E-2</v>
      </c>
      <c r="C14">
        <v>1.3794900596070201E-2</v>
      </c>
      <c r="D14">
        <f>(B14+G14)*Sheet1!$L$2</f>
        <v>-7.1830634463470114E-4</v>
      </c>
      <c r="E14">
        <f>C14*Sheet1!$S$2</f>
        <v>1.2602464055326559E-3</v>
      </c>
      <c r="G14">
        <v>-2.2954561514145162E-2</v>
      </c>
      <c r="I14">
        <f t="shared" si="0"/>
        <v>5.4194006089795473E-4</v>
      </c>
    </row>
    <row r="15" spans="1:13">
      <c r="A15" s="1" t="s">
        <v>145</v>
      </c>
      <c r="B15">
        <v>-1.14053337980524E-3</v>
      </c>
      <c r="C15">
        <v>-6.2543741348855004E-3</v>
      </c>
      <c r="D15">
        <f>(B15+G15)*Sheet1!$L$2</f>
        <v>1.1064775725298361E-3</v>
      </c>
      <c r="E15">
        <f>C15*Sheet1!$S$2</f>
        <v>-5.7137436166747389E-4</v>
      </c>
      <c r="G15">
        <v>1.3030307165372637E-2</v>
      </c>
      <c r="I15">
        <f t="shared" si="0"/>
        <v>5.3510321086236217E-4</v>
      </c>
    </row>
    <row r="16" spans="1:13">
      <c r="A16" s="1" t="s">
        <v>146</v>
      </c>
      <c r="B16">
        <v>1.17960222263498E-2</v>
      </c>
      <c r="C16">
        <v>-9.9264359376159995E-3</v>
      </c>
      <c r="D16">
        <f>(B16+G16)*Sheet1!$L$2</f>
        <v>4.5187041486587616E-3</v>
      </c>
      <c r="E16">
        <f>C16*Sheet1!$S$2</f>
        <v>-9.0683909775286374E-4</v>
      </c>
      <c r="G16">
        <v>3.6760199305206687E-2</v>
      </c>
      <c r="I16">
        <f t="shared" si="0"/>
        <v>3.6118650509058981E-3</v>
      </c>
    </row>
    <row r="17" spans="1:9">
      <c r="A17" s="1" t="s">
        <v>147</v>
      </c>
      <c r="B17">
        <v>2.0155623556242799E-2</v>
      </c>
      <c r="C17">
        <v>-1.38575773109509E-2</v>
      </c>
      <c r="D17">
        <f>(B17+G17)*Sheet1!$L$2</f>
        <v>5.8426699724826465E-3</v>
      </c>
      <c r="E17">
        <f>C17*Sheet1!$S$2</f>
        <v>-1.2659722970741649E-3</v>
      </c>
      <c r="G17">
        <v>4.2627415161582416E-2</v>
      </c>
      <c r="I17">
        <f t="shared" si="0"/>
        <v>4.576697675408482E-3</v>
      </c>
    </row>
    <row r="18" spans="1:9">
      <c r="A18" s="1" t="s">
        <v>148</v>
      </c>
      <c r="B18">
        <v>6.6948458004911799E-3</v>
      </c>
      <c r="C18">
        <v>1.4512820871704199E-2</v>
      </c>
      <c r="D18">
        <f>(B18+G18)*Sheet1!$L$2</f>
        <v>-6.0030909091540719E-4</v>
      </c>
      <c r="E18">
        <f>C18*Sheet1!$S$2</f>
        <v>1.3258327024781012E-3</v>
      </c>
      <c r="G18">
        <v>-1.3145531715511242E-2</v>
      </c>
      <c r="I18">
        <f t="shared" si="0"/>
        <v>7.2552361156269399E-4</v>
      </c>
    </row>
    <row r="19" spans="1:9">
      <c r="A19" s="1" t="s">
        <v>149</v>
      </c>
      <c r="B19">
        <v>-1.6256132230209799E-2</v>
      </c>
      <c r="C19">
        <v>8.1781860328256107E-6</v>
      </c>
      <c r="D19">
        <f>(B19+G19)*Sheet1!$L$2</f>
        <v>1.5362333674561561E-4</v>
      </c>
      <c r="E19">
        <f>C19*Sheet1!$S$2</f>
        <v>7.4712604703957799E-7</v>
      </c>
      <c r="G19">
        <v>1.7906908321326784E-2</v>
      </c>
      <c r="I19">
        <f t="shared" si="0"/>
        <v>1.5437046279265519E-4</v>
      </c>
    </row>
    <row r="20" spans="1:9">
      <c r="A20" s="1" t="s">
        <v>150</v>
      </c>
      <c r="B20">
        <v>9.0494025236806906E-3</v>
      </c>
      <c r="C20">
        <v>2.0800726046306801E-2</v>
      </c>
      <c r="D20">
        <f>(B20+G20)*Sheet1!$L$2</f>
        <v>-2.1986694216332291E-3</v>
      </c>
      <c r="E20">
        <f>C20*Sheet1!$S$2</f>
        <v>1.9002703245136338E-3</v>
      </c>
      <c r="G20">
        <v>-3.2675441316941896E-2</v>
      </c>
      <c r="I20">
        <f t="shared" si="0"/>
        <v>-2.9839909711959533E-4</v>
      </c>
    </row>
    <row r="21" spans="1:9">
      <c r="A21" s="1" t="s">
        <v>151</v>
      </c>
      <c r="B21">
        <v>2.5650644752978301E-2</v>
      </c>
      <c r="C21">
        <v>2.1718620150976701E-2</v>
      </c>
      <c r="D21">
        <f>(B21+G21)*Sheet1!$L$2</f>
        <v>2.1142602599584634E-3</v>
      </c>
      <c r="E21">
        <f>C21*Sheet1!$S$2</f>
        <v>1.9841254228533342E-3</v>
      </c>
      <c r="G21">
        <v>-2.9316336868563941E-3</v>
      </c>
      <c r="I21">
        <f t="shared" si="0"/>
        <v>4.098385682811798E-3</v>
      </c>
    </row>
    <row r="22" spans="1:9">
      <c r="A22" s="1" t="s">
        <v>152</v>
      </c>
      <c r="B22">
        <v>-1.1711527852426301E-2</v>
      </c>
      <c r="C22">
        <v>1.34030229707567E-2</v>
      </c>
      <c r="D22">
        <f>(B22+G22)*Sheet1!$L$2</f>
        <v>1.0719293540542984E-3</v>
      </c>
      <c r="E22">
        <f>C22*Sheet1!$S$2</f>
        <v>1.2244460483448194E-3</v>
      </c>
      <c r="G22">
        <v>2.3230060039820748E-2</v>
      </c>
      <c r="I22">
        <f t="shared" si="0"/>
        <v>2.2963754023991177E-3</v>
      </c>
    </row>
    <row r="23" spans="1:9">
      <c r="A23" s="1" t="s">
        <v>153</v>
      </c>
      <c r="B23">
        <v>-1.9960652547153599E-2</v>
      </c>
      <c r="C23">
        <v>6.6286566272433201E-4</v>
      </c>
      <c r="D23">
        <f>(B23+G23)*Sheet1!$L$2</f>
        <v>-9.306740196486269E-5</v>
      </c>
      <c r="E23">
        <f>C23*Sheet1!$S$2</f>
        <v>6.0556729856925325E-5</v>
      </c>
      <c r="G23">
        <v>1.8960586767561984E-2</v>
      </c>
      <c r="I23">
        <f t="shared" si="0"/>
        <v>-3.2510672107937365E-5</v>
      </c>
    </row>
    <row r="24" spans="1:9">
      <c r="A24" s="1" t="s">
        <v>154</v>
      </c>
      <c r="B24">
        <v>-6.6573203122750599E-2</v>
      </c>
      <c r="C24">
        <v>-9.8393070958983104E-3</v>
      </c>
      <c r="D24">
        <f>(B24+G24)*Sheet1!$L$2</f>
        <v>-9.3651668124988003E-3</v>
      </c>
      <c r="E24">
        <f>C24*Sheet1!$S$2</f>
        <v>-8.9887935865737344E-4</v>
      </c>
      <c r="G24">
        <v>-3.406120432404966E-2</v>
      </c>
      <c r="I24">
        <f t="shared" si="0"/>
        <v>-1.0264046171156173E-2</v>
      </c>
    </row>
    <row r="25" spans="1:9">
      <c r="A25" s="1" t="s">
        <v>155</v>
      </c>
      <c r="B25">
        <v>2.9183035134081398E-2</v>
      </c>
      <c r="C25">
        <v>2.1318453244327601E-2</v>
      </c>
      <c r="D25">
        <f>(B25+G25)*Sheet1!$L$2</f>
        <v>1.721634734413328E-3</v>
      </c>
      <c r="E25">
        <f>C25*Sheet1!$S$2</f>
        <v>1.9475677904002727E-3</v>
      </c>
      <c r="G25">
        <v>-1.0683023889616785E-2</v>
      </c>
      <c r="I25">
        <f t="shared" si="0"/>
        <v>3.6692025248136004E-3</v>
      </c>
    </row>
    <row r="26" spans="1:9">
      <c r="A26" s="1" t="s">
        <v>156</v>
      </c>
      <c r="B26">
        <v>1.0565133980271301E-2</v>
      </c>
      <c r="C26">
        <v>-6.98661061420913E-4</v>
      </c>
      <c r="D26">
        <f>(B26+G26)*Sheet1!$L$2</f>
        <v>1.4847595868226373E-3</v>
      </c>
      <c r="E26">
        <f>C26*Sheet1!$S$2</f>
        <v>-6.3826852916371314E-5</v>
      </c>
      <c r="G26">
        <v>5.3895098837801296E-3</v>
      </c>
      <c r="I26">
        <f t="shared" si="0"/>
        <v>1.420932733906266E-3</v>
      </c>
    </row>
    <row r="27" spans="1:9">
      <c r="A27" s="1" t="s">
        <v>157</v>
      </c>
      <c r="B27">
        <v>3.3712401804804497E-2</v>
      </c>
      <c r="C27">
        <v>3.1238770143547302E-2</v>
      </c>
      <c r="D27">
        <f>(B27+G27)*Sheet1!$L$2</f>
        <v>2.7526845943367786E-3</v>
      </c>
      <c r="E27">
        <f>C27*Sheet1!$S$2</f>
        <v>2.8538478775179711E-3</v>
      </c>
      <c r="G27">
        <v>-4.1331333747630693E-3</v>
      </c>
      <c r="I27">
        <f t="shared" si="0"/>
        <v>5.6065324718547497E-3</v>
      </c>
    </row>
    <row r="28" spans="1:9">
      <c r="A28" s="1" t="s">
        <v>158</v>
      </c>
      <c r="B28">
        <v>3.0566492810782001E-2</v>
      </c>
      <c r="C28">
        <v>1.5067618337413401E-2</v>
      </c>
      <c r="D28">
        <f>(B28+G28)*Sheet1!$L$2</f>
        <v>3.0231929856658953E-4</v>
      </c>
      <c r="E28">
        <f>C28*Sheet1!$S$2</f>
        <v>1.3765167583065156E-3</v>
      </c>
      <c r="G28">
        <v>-2.7317888265865901E-2</v>
      </c>
      <c r="I28">
        <f t="shared" si="0"/>
        <v>1.6788360568731051E-3</v>
      </c>
    </row>
    <row r="29" spans="1:9">
      <c r="A29" s="1" t="s">
        <v>159</v>
      </c>
      <c r="B29">
        <v>1.8126272700068599E-2</v>
      </c>
      <c r="C29">
        <v>1.2562787879080601E-2</v>
      </c>
      <c r="D29">
        <f>(B29+G29)*Sheet1!$L$2</f>
        <v>3.3097069113116866E-3</v>
      </c>
      <c r="E29">
        <f>C29*Sheet1!$S$2</f>
        <v>1.1476855637938209E-3</v>
      </c>
      <c r="G29">
        <v>1.7438538959016179E-2</v>
      </c>
      <c r="I29">
        <f t="shared" si="0"/>
        <v>4.457392475105508E-3</v>
      </c>
    </row>
    <row r="30" spans="1:9">
      <c r="A30" s="1" t="s">
        <v>160</v>
      </c>
      <c r="B30">
        <v>2.3753783535674901E-2</v>
      </c>
      <c r="C30">
        <v>2.4248823678479501E-2</v>
      </c>
      <c r="D30">
        <f>(B30+G30)*Sheet1!$L$2</f>
        <v>2.5123246652290249E-3</v>
      </c>
      <c r="E30">
        <f>C30*Sheet1!$S$2</f>
        <v>2.21527459849218E-3</v>
      </c>
      <c r="G30">
        <v>3.2426714192844166E-3</v>
      </c>
      <c r="I30">
        <f t="shared" si="0"/>
        <v>4.7275992637212053E-3</v>
      </c>
    </row>
    <row r="31" spans="1:9">
      <c r="A31" s="1" t="s">
        <v>161</v>
      </c>
      <c r="B31">
        <v>-3.7989725331271901E-2</v>
      </c>
      <c r="C31">
        <v>-5.1685165739047099E-3</v>
      </c>
      <c r="D31">
        <f>(B31+G31)*Sheet1!$L$2</f>
        <v>-3.0245460957718903E-3</v>
      </c>
      <c r="E31">
        <f>C31*Sheet1!$S$2</f>
        <v>-4.7217480030663797E-4</v>
      </c>
      <c r="G31">
        <v>5.4891398919053444E-3</v>
      </c>
      <c r="I31">
        <f t="shared" si="0"/>
        <v>-3.4967208960785283E-3</v>
      </c>
    </row>
    <row r="32" spans="1:9">
      <c r="A32" s="1" t="s">
        <v>162</v>
      </c>
      <c r="B32">
        <v>-1.42744171561285E-2</v>
      </c>
      <c r="C32">
        <v>-1.61664297219976E-2</v>
      </c>
      <c r="D32">
        <f>(B32+G32)*Sheet1!$L$2</f>
        <v>-2.7404927463805144E-3</v>
      </c>
      <c r="E32">
        <f>C32*Sheet1!$S$2</f>
        <v>-1.4768997286756591E-3</v>
      </c>
      <c r="G32">
        <v>-1.5173842460153984E-2</v>
      </c>
      <c r="I32">
        <f t="shared" si="0"/>
        <v>-4.2173924750561736E-3</v>
      </c>
    </row>
    <row r="33" spans="1:9">
      <c r="A33" s="1" t="s">
        <v>163</v>
      </c>
      <c r="B33">
        <v>4.6985098495924998E-2</v>
      </c>
      <c r="C33">
        <v>2.03699178994112E-2</v>
      </c>
      <c r="D33">
        <f>(B33+G33)*Sheet1!$L$2</f>
        <v>3.2438625266908139E-3</v>
      </c>
      <c r="E33">
        <f>C33*Sheet1!$S$2</f>
        <v>1.8609134321012279E-3</v>
      </c>
      <c r="G33">
        <v>-1.2127824755030573E-2</v>
      </c>
      <c r="I33">
        <f t="shared" si="0"/>
        <v>5.1047759587920421E-3</v>
      </c>
    </row>
    <row r="34" spans="1:9">
      <c r="A34" s="1" t="s">
        <v>164</v>
      </c>
      <c r="B34">
        <v>-8.3639169412852196E-2</v>
      </c>
      <c r="C34">
        <v>-3.6173964549621497E-2</v>
      </c>
      <c r="D34">
        <f>(B34+G34)*Sheet1!$L$2</f>
        <v>-1.0154154145057109E-2</v>
      </c>
      <c r="E34">
        <f>C34*Sheet1!$S$2</f>
        <v>-3.3047073068807071E-3</v>
      </c>
      <c r="G34">
        <v>-2.5473386291710049E-2</v>
      </c>
      <c r="I34">
        <f t="shared" si="0"/>
        <v>-1.3458861451937816E-2</v>
      </c>
    </row>
    <row r="35" spans="1:9">
      <c r="A35" s="1" t="s">
        <v>165</v>
      </c>
      <c r="B35">
        <v>0.12134741571669801</v>
      </c>
      <c r="C35">
        <v>7.5307315498480895E-2</v>
      </c>
      <c r="D35">
        <f>(B35+G35)*Sheet1!$L$2</f>
        <v>1.469900219946433E-2</v>
      </c>
      <c r="E35">
        <f>C35*Sheet1!$S$2</f>
        <v>6.879772203237937E-3</v>
      </c>
      <c r="G35">
        <v>3.6602293671086181E-2</v>
      </c>
      <c r="I35">
        <f t="shared" si="0"/>
        <v>2.1578774402702266E-2</v>
      </c>
    </row>
    <row r="36" spans="1:9">
      <c r="A36" s="1" t="s">
        <v>166</v>
      </c>
      <c r="B36">
        <v>7.3019561700249404E-3</v>
      </c>
      <c r="C36">
        <v>3.7511152543585197E-2</v>
      </c>
      <c r="D36">
        <f>(B36+G36)*Sheet1!$L$2</f>
        <v>6.5127997491812425E-4</v>
      </c>
      <c r="E36">
        <f>C36*Sheet1!$S$2</f>
        <v>3.4268674015604933E-3</v>
      </c>
      <c r="G36">
        <v>-3.0355713773212755E-4</v>
      </c>
      <c r="I36">
        <f t="shared" si="0"/>
        <v>4.0781473764786172E-3</v>
      </c>
    </row>
    <row r="37" spans="1:9">
      <c r="A37" s="1" t="s">
        <v>167</v>
      </c>
      <c r="B37">
        <v>3.4343333460852499E-2</v>
      </c>
      <c r="C37">
        <v>3.6825295148416502E-2</v>
      </c>
      <c r="D37">
        <f>(B37+G37)*Sheet1!$L$2</f>
        <v>1.7875387374947339E-3</v>
      </c>
      <c r="E37">
        <f>C37*Sheet1!$S$2</f>
        <v>3.3642102398832594E-3</v>
      </c>
      <c r="G37">
        <v>-1.5135143661616392E-2</v>
      </c>
      <c r="I37">
        <f t="shared" si="0"/>
        <v>5.151748977377993E-3</v>
      </c>
    </row>
    <row r="38" spans="1:9">
      <c r="A38" s="1" t="s">
        <v>168</v>
      </c>
      <c r="B38">
        <v>6.6581483876426697E-3</v>
      </c>
      <c r="C38">
        <v>-3.3408842685693399E-2</v>
      </c>
      <c r="D38">
        <f>(B38+G38)*Sheet1!$L$2</f>
        <v>-1.2526494196815637E-4</v>
      </c>
      <c r="E38">
        <f>C38*Sheet1!$S$2</f>
        <v>-3.0520969407815232E-3</v>
      </c>
      <c r="G38">
        <v>-8.0041962970081766E-3</v>
      </c>
      <c r="I38">
        <f t="shared" si="0"/>
        <v>-3.1773618827496794E-3</v>
      </c>
    </row>
    <row r="39" spans="1:9">
      <c r="A39" s="1" t="s">
        <v>169</v>
      </c>
      <c r="B39">
        <v>-1.4941301030007E-3</v>
      </c>
      <c r="C39">
        <v>1.6023381782286801E-2</v>
      </c>
      <c r="D39">
        <f>(B39+G39)*Sheet1!$L$2</f>
        <v>-6.2211012856014446E-4</v>
      </c>
      <c r="E39">
        <f>C39*Sheet1!$S$2</f>
        <v>1.4638314466257876E-3</v>
      </c>
      <c r="G39">
        <v>-5.1908212072897912E-3</v>
      </c>
      <c r="I39">
        <f t="shared" si="0"/>
        <v>8.4172131806564319E-4</v>
      </c>
    </row>
    <row r="40" spans="1:9">
      <c r="A40" s="1" t="s">
        <v>170</v>
      </c>
      <c r="B40">
        <v>5.0650982819881998E-3</v>
      </c>
      <c r="C40">
        <v>7.4196907315071702E-4</v>
      </c>
      <c r="D40">
        <f>(B40+G40)*Sheet1!$L$2</f>
        <v>3.5316328012995092E-3</v>
      </c>
      <c r="E40">
        <f>C40*Sheet1!$S$2</f>
        <v>6.7783297961636793E-5</v>
      </c>
      <c r="G40">
        <v>3.2884441901763324E-2</v>
      </c>
      <c r="I40">
        <f t="shared" si="0"/>
        <v>3.599416099261146E-3</v>
      </c>
    </row>
    <row r="41" spans="1:9">
      <c r="A41" s="1" t="s">
        <v>171</v>
      </c>
      <c r="B41">
        <v>3.1693002122753701E-2</v>
      </c>
      <c r="C41">
        <v>1.52303965868965E-2</v>
      </c>
      <c r="D41">
        <f>(B41+G41)*Sheet1!$L$2</f>
        <v>2.5721213312367309E-3</v>
      </c>
      <c r="E41">
        <f>C41*Sheet1!$S$2</f>
        <v>1.3913875217731557E-3</v>
      </c>
      <c r="G41">
        <v>-4.0539956605485563E-3</v>
      </c>
      <c r="I41">
        <f t="shared" si="0"/>
        <v>3.9635088530098868E-3</v>
      </c>
    </row>
    <row r="42" spans="1:9">
      <c r="A42" s="1" t="s">
        <v>172</v>
      </c>
      <c r="B42">
        <v>3.43438387539916E-2</v>
      </c>
      <c r="C42">
        <v>4.1107547957757798E-2</v>
      </c>
      <c r="D42">
        <f>(B42+G42)*Sheet1!$L$2</f>
        <v>2.2613026764514445E-3</v>
      </c>
      <c r="E42">
        <f>C42*Sheet1!$S$2</f>
        <v>3.755419561978111E-3</v>
      </c>
      <c r="G42">
        <v>-1.0044767583273596E-2</v>
      </c>
      <c r="I42">
        <f t="shared" si="0"/>
        <v>6.016722238429556E-3</v>
      </c>
    </row>
    <row r="43" spans="1:9">
      <c r="A43" s="1" t="s">
        <v>173</v>
      </c>
      <c r="B43">
        <v>1.16808888743782E-2</v>
      </c>
      <c r="C43">
        <v>2.5870862305202601E-2</v>
      </c>
      <c r="D43">
        <f>(B43+G43)*Sheet1!$L$2</f>
        <v>1.8792807839594122E-3</v>
      </c>
      <c r="E43">
        <f>C43*Sheet1!$S$2</f>
        <v>2.3634574965657796E-3</v>
      </c>
      <c r="G43">
        <v>8.5131249543464287E-3</v>
      </c>
      <c r="I43">
        <f t="shared" si="0"/>
        <v>4.2427382805251919E-3</v>
      </c>
    </row>
    <row r="44" spans="1:9">
      <c r="A44" s="1" t="s">
        <v>174</v>
      </c>
      <c r="B44">
        <v>1.48883244079263E-2</v>
      </c>
      <c r="C44">
        <v>-3.79808595723674E-3</v>
      </c>
      <c r="D44">
        <f>(B44+G44)*Sheet1!$L$2</f>
        <v>1.4102819254145256E-3</v>
      </c>
      <c r="E44">
        <f>C44*Sheet1!$S$2</f>
        <v>-3.4697779387226691E-4</v>
      </c>
      <c r="G44">
        <v>2.6601173348789512E-4</v>
      </c>
      <c r="I44">
        <f t="shared" si="0"/>
        <v>1.0633041315422586E-3</v>
      </c>
    </row>
    <row r="45" spans="1:9">
      <c r="A45" s="1" t="s">
        <v>175</v>
      </c>
      <c r="B45">
        <v>-1.1245621858674301E-2</v>
      </c>
      <c r="C45">
        <v>1.7741302757862801E-2</v>
      </c>
      <c r="D45">
        <f>(B45+G45)*Sheet1!$L$2</f>
        <v>-1.789853873057707E-3</v>
      </c>
      <c r="E45">
        <f>C45*Sheet1!$S$2</f>
        <v>1.6207737688543045E-3</v>
      </c>
      <c r="G45">
        <v>-7.9874454788057461E-3</v>
      </c>
      <c r="I45">
        <f t="shared" si="0"/>
        <v>-1.6908010420340247E-4</v>
      </c>
    </row>
    <row r="46" spans="1:9">
      <c r="A46" s="1" t="s">
        <v>176</v>
      </c>
      <c r="B46">
        <v>-1.28726700316761E-3</v>
      </c>
      <c r="C46">
        <v>-3.12052859969154E-2</v>
      </c>
      <c r="D46">
        <f>(B46+G46)*Sheet1!$L$2</f>
        <v>1.3822773383254372E-3</v>
      </c>
      <c r="E46">
        <f>C46*Sheet1!$S$2</f>
        <v>-2.8507889011127911E-3</v>
      </c>
      <c r="G46">
        <v>1.6140676841406777E-2</v>
      </c>
      <c r="I46">
        <f t="shared" si="0"/>
        <v>-1.4685115627873539E-3</v>
      </c>
    </row>
    <row r="47" spans="1:9">
      <c r="A47" s="1" t="s">
        <v>177</v>
      </c>
      <c r="B47">
        <v>2.6041475182487998E-2</v>
      </c>
      <c r="C47">
        <v>5.31429936867098E-2</v>
      </c>
      <c r="D47">
        <f>(B47+G47)*Sheet1!$L$2</f>
        <v>1.3618916265861925E-3</v>
      </c>
      <c r="E47">
        <f>C47*Sheet1!$S$2</f>
        <v>4.8549292766922542E-3</v>
      </c>
      <c r="G47">
        <v>-1.1407122202747307E-2</v>
      </c>
      <c r="I47">
        <f t="shared" si="0"/>
        <v>6.2168209032784465E-3</v>
      </c>
    </row>
    <row r="48" spans="1:9">
      <c r="A48" s="1" t="s">
        <v>178</v>
      </c>
      <c r="B48">
        <v>-7.58168339700689E-2</v>
      </c>
      <c r="C48">
        <v>-3.4979312906888597E-2</v>
      </c>
      <c r="D48">
        <f>(B48+G48)*Sheet1!$L$2</f>
        <v>-8.0811043497311923E-3</v>
      </c>
      <c r="E48">
        <f>C48*Sheet1!$S$2</f>
        <v>-3.1955687575933919E-3</v>
      </c>
      <c r="G48">
        <v>-1.1019542149319409E-2</v>
      </c>
      <c r="I48">
        <f t="shared" si="0"/>
        <v>-1.1276673107324584E-2</v>
      </c>
    </row>
    <row r="49" spans="1:9">
      <c r="A49" s="1" t="s">
        <v>179</v>
      </c>
      <c r="B49">
        <v>-0.204004601353584</v>
      </c>
      <c r="C49">
        <v>-0.27243011520480998</v>
      </c>
      <c r="D49">
        <f>(B49+G49)*Sheet1!$L$2</f>
        <v>-2.4368305947764932E-2</v>
      </c>
      <c r="E49">
        <f>C49*Sheet1!$S$2</f>
        <v>-2.4888115072283626E-2</v>
      </c>
      <c r="G49">
        <v>-5.7847651642360887E-2</v>
      </c>
      <c r="I49">
        <f t="shared" si="0"/>
        <v>-4.9256421020048555E-2</v>
      </c>
    </row>
    <row r="50" spans="1:9">
      <c r="A50" s="1" t="s">
        <v>180</v>
      </c>
      <c r="B50">
        <v>0.103691076539941</v>
      </c>
      <c r="C50">
        <v>6.1883420381680501E-2</v>
      </c>
      <c r="D50">
        <f>(B50+G50)*Sheet1!$L$2</f>
        <v>1.1691400849543825E-2</v>
      </c>
      <c r="E50">
        <f>C50*Sheet1!$S$2</f>
        <v>5.6534193599260844E-3</v>
      </c>
      <c r="G50">
        <v>2.1940128997863254E-2</v>
      </c>
      <c r="I50">
        <f t="shared" si="0"/>
        <v>1.7344820209469911E-2</v>
      </c>
    </row>
    <row r="51" spans="1:9">
      <c r="A51" s="1" t="s">
        <v>181</v>
      </c>
      <c r="B51">
        <v>1.8014515172345601E-2</v>
      </c>
      <c r="C51">
        <v>-2.2028051153845301E-2</v>
      </c>
      <c r="D51">
        <f>(B51+G51)*Sheet1!$L$2</f>
        <v>2.5198397381059104E-3</v>
      </c>
      <c r="E51">
        <f>C51*Sheet1!$S$2</f>
        <v>-2.0123937895885468E-3</v>
      </c>
      <c r="G51">
        <v>9.0626938066504827E-3</v>
      </c>
      <c r="I51">
        <f t="shared" si="0"/>
        <v>5.0744594851736364E-4</v>
      </c>
    </row>
    <row r="52" spans="1:9">
      <c r="A52" s="1" t="s">
        <v>182</v>
      </c>
      <c r="B52">
        <v>1.7954115151823401E-2</v>
      </c>
      <c r="C52">
        <v>3.02670176088564E-2</v>
      </c>
      <c r="D52">
        <f>(B52+G52)*Sheet1!$L$2</f>
        <v>2.3052407641984134E-3</v>
      </c>
      <c r="E52">
        <f>C52*Sheet1!$S$2</f>
        <v>2.7650724905274823E-3</v>
      </c>
      <c r="G52">
        <v>6.8170974674441913E-3</v>
      </c>
      <c r="I52">
        <f t="shared" si="0"/>
        <v>5.0703132547258957E-3</v>
      </c>
    </row>
    <row r="53" spans="1:9">
      <c r="A53" s="1" t="s">
        <v>183</v>
      </c>
      <c r="B53">
        <v>4.8155141344948103E-2</v>
      </c>
      <c r="C53">
        <v>1.25945756383099E-2</v>
      </c>
      <c r="D53">
        <f>(B53+G53)*Sheet1!$L$2</f>
        <v>6.1728200901857624E-3</v>
      </c>
      <c r="E53">
        <f>C53*Sheet1!$S$2</f>
        <v>1.1505895650970326E-3</v>
      </c>
      <c r="G53">
        <v>1.8175560978740801E-2</v>
      </c>
      <c r="I53">
        <f t="shared" si="0"/>
        <v>7.3234096552827945E-3</v>
      </c>
    </row>
    <row r="54" spans="1:9">
      <c r="A54" s="1" t="s">
        <v>184</v>
      </c>
      <c r="B54">
        <v>2.3153311019579199E-3</v>
      </c>
      <c r="C54">
        <v>-1.87406475965817E-2</v>
      </c>
      <c r="D54">
        <f>(B54+G54)*Sheet1!$L$2</f>
        <v>2.5810812415387723E-3</v>
      </c>
      <c r="E54">
        <f>C54*Sheet1!$S$2</f>
        <v>-1.7120698773048343E-3</v>
      </c>
      <c r="G54">
        <v>2.5419955040265209E-2</v>
      </c>
      <c r="I54">
        <f t="shared" si="0"/>
        <v>8.6901136423393798E-4</v>
      </c>
    </row>
    <row r="55" spans="1:9">
      <c r="A55" s="1" t="s">
        <v>185</v>
      </c>
      <c r="B55">
        <v>-2.9300981740285701E-2</v>
      </c>
      <c r="C55">
        <v>-8.4304463922802997E-3</v>
      </c>
      <c r="D55">
        <f>(B55+G55)*Sheet1!$L$2</f>
        <v>-4.8370464934281068E-3</v>
      </c>
      <c r="E55">
        <f>C55*Sheet1!$S$2</f>
        <v>-7.7017153468533252E-4</v>
      </c>
      <c r="G55">
        <v>-2.2676021702846823E-2</v>
      </c>
      <c r="I55">
        <f t="shared" si="0"/>
        <v>-5.6072180281134393E-3</v>
      </c>
    </row>
    <row r="56" spans="1:9">
      <c r="A56" s="1" t="s">
        <v>186</v>
      </c>
      <c r="B56">
        <v>-2.3295501610580801E-2</v>
      </c>
      <c r="C56">
        <v>-2.3549348819125598E-2</v>
      </c>
      <c r="D56">
        <f>(B56+G56)*Sheet1!$L$2</f>
        <v>-1.6891338231575194E-3</v>
      </c>
      <c r="E56">
        <f>C56*Sheet1!$S$2</f>
        <v>-2.1513734002833046E-3</v>
      </c>
      <c r="G56">
        <v>5.1447324043193132E-3</v>
      </c>
      <c r="I56">
        <f t="shared" si="0"/>
        <v>-3.840507223440824E-3</v>
      </c>
    </row>
    <row r="57" spans="1:9">
      <c r="A57" s="1" t="s">
        <v>187</v>
      </c>
      <c r="B57">
        <v>8.5795402659779793E-2</v>
      </c>
      <c r="C57">
        <v>0.17261248717653899</v>
      </c>
      <c r="D57">
        <f>(B57+G57)*Sheet1!$L$2</f>
        <v>1.0369075893072401E-2</v>
      </c>
      <c r="E57">
        <f>C57*Sheet1!$S$2</f>
        <v>1.5769179705162548E-2</v>
      </c>
      <c r="G57">
        <v>2.5626617808408855E-2</v>
      </c>
      <c r="I57">
        <f t="shared" si="0"/>
        <v>2.6138255598234947E-2</v>
      </c>
    </row>
    <row r="58" spans="1:9">
      <c r="A58" s="1" t="s">
        <v>188</v>
      </c>
      <c r="B58">
        <v>1.7704353535605E-2</v>
      </c>
      <c r="C58">
        <v>-2.35846293970212E-2</v>
      </c>
      <c r="D58">
        <f>(B58+G58)*Sheet1!$L$2</f>
        <v>3.3401249175157945E-3</v>
      </c>
      <c r="E58">
        <f>C58*Sheet1!$S$2</f>
        <v>-2.1545964913935595E-3</v>
      </c>
      <c r="G58">
        <v>1.8187318081380164E-2</v>
      </c>
      <c r="I58">
        <f t="shared" si="0"/>
        <v>1.1855284261222351E-3</v>
      </c>
    </row>
    <row r="59" spans="1:9">
      <c r="A59" s="1" t="s">
        <v>189</v>
      </c>
      <c r="B59">
        <v>2.8509906791642798E-3</v>
      </c>
      <c r="C59">
        <v>3.2182359340895399E-3</v>
      </c>
      <c r="D59">
        <f>(B59+G59)*Sheet1!$L$2</f>
        <v>8.1038489687888674E-5</v>
      </c>
      <c r="E59">
        <f>C59*Sheet1!$S$2</f>
        <v>2.9400503757509881E-4</v>
      </c>
      <c r="G59">
        <v>-1.9801828704619022E-3</v>
      </c>
      <c r="I59">
        <f t="shared" si="0"/>
        <v>3.7504352726298748E-4</v>
      </c>
    </row>
    <row r="60" spans="1:9">
      <c r="A60" s="1" t="s">
        <v>190</v>
      </c>
      <c r="B60">
        <v>2.4273000872120601E-2</v>
      </c>
      <c r="C60">
        <v>3.87490231480234E-2</v>
      </c>
      <c r="D60">
        <f>(B60+G60)*Sheet1!$L$2</f>
        <v>2.5312650558087751E-3</v>
      </c>
      <c r="E60">
        <f>C60*Sheet1!$S$2</f>
        <v>3.5399542606424782E-3</v>
      </c>
      <c r="G60">
        <v>2.9269800873366037E-3</v>
      </c>
      <c r="I60">
        <f t="shared" si="0"/>
        <v>6.0712193164512533E-3</v>
      </c>
    </row>
    <row r="61" spans="1:9">
      <c r="A61" s="1" t="s">
        <v>191</v>
      </c>
      <c r="B61">
        <v>5.2547249837507498E-2</v>
      </c>
      <c r="C61">
        <v>4.77349391060111E-2</v>
      </c>
      <c r="D61">
        <f>(B61+G61)*Sheet1!$L$2</f>
        <v>5.7595456980248311E-3</v>
      </c>
      <c r="E61">
        <f>C61*Sheet1!$S$2</f>
        <v>4.3608712514976765E-3</v>
      </c>
      <c r="G61">
        <v>9.3425680469906239E-3</v>
      </c>
      <c r="I61">
        <f t="shared" si="0"/>
        <v>1.0120416949522508E-2</v>
      </c>
    </row>
    <row r="62" spans="1:9">
      <c r="A62" s="1" t="s">
        <v>192</v>
      </c>
      <c r="B62">
        <v>8.4178939206976902E-2</v>
      </c>
      <c r="C62">
        <v>4.6759242780944399E-2</v>
      </c>
      <c r="D62">
        <f>(B62+G62)*Sheet1!$L$2</f>
        <v>1.0446022021891535E-2</v>
      </c>
      <c r="E62">
        <f>C62*Sheet1!$S$2</f>
        <v>4.2717355757460867E-3</v>
      </c>
      <c r="G62">
        <v>2.8069914165960896E-2</v>
      </c>
      <c r="I62">
        <f t="shared" si="0"/>
        <v>1.4717757597637621E-2</v>
      </c>
    </row>
    <row r="63" spans="1:9">
      <c r="A63" s="1" t="s">
        <v>193</v>
      </c>
      <c r="B63">
        <v>1.0081655254174499E-2</v>
      </c>
      <c r="C63">
        <v>2.63184739365501E-2</v>
      </c>
      <c r="D63">
        <f>(B63+G63)*Sheet1!$L$2</f>
        <v>2.4669098227253004E-3</v>
      </c>
      <c r="E63">
        <f>C63*Sheet1!$S$2</f>
        <v>2.4043494874541366E-3</v>
      </c>
      <c r="G63">
        <v>1.6426789625133782E-2</v>
      </c>
      <c r="I63">
        <f t="shared" si="0"/>
        <v>4.871259310179437E-3</v>
      </c>
    </row>
    <row r="64" spans="1:9">
      <c r="A64" s="1" t="s">
        <v>194</v>
      </c>
      <c r="B64">
        <v>1.746680241447E-2</v>
      </c>
      <c r="C64">
        <v>3.3768751814757997E-2</v>
      </c>
      <c r="D64">
        <f>(B64+G64)*Sheet1!$L$2</f>
        <v>-7.6476440361520671E-4</v>
      </c>
      <c r="E64">
        <f>C64*Sheet1!$S$2</f>
        <v>3.0849767852619728E-3</v>
      </c>
      <c r="G64">
        <v>-2.5684660583478645E-2</v>
      </c>
      <c r="I64">
        <f t="shared" si="0"/>
        <v>2.3202123816467662E-3</v>
      </c>
    </row>
    <row r="66" spans="2:3">
      <c r="B66">
        <v>9.3061280431840726E-2</v>
      </c>
      <c r="C66">
        <v>9.1355961339197073E-2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7871-C85B-4B13-B051-9BAA5BAA8AD7}">
  <dimension ref="A1:T43"/>
  <sheetViews>
    <sheetView tabSelected="1" topLeftCell="A4" workbookViewId="0">
      <selection activeCell="D29" sqref="D29:G33"/>
    </sheetView>
  </sheetViews>
  <sheetFormatPr defaultRowHeight="14.4"/>
  <cols>
    <col min="1" max="1" width="15.15625" bestFit="1" customWidth="1"/>
    <col min="2" max="2" width="12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T1" s="3" t="s">
        <v>289</v>
      </c>
    </row>
    <row r="2" spans="1:20">
      <c r="A2" s="1" t="s">
        <v>194</v>
      </c>
      <c r="B2">
        <v>1.0557185541607287E-2</v>
      </c>
      <c r="C2">
        <v>9.9065864938137713E-3</v>
      </c>
      <c r="D2">
        <v>1.1572637568844892E-2</v>
      </c>
      <c r="E2">
        <v>4.2880782624139958E-3</v>
      </c>
      <c r="F2">
        <v>1.2795536768015271E-2</v>
      </c>
      <c r="G2">
        <v>8.8283775447582351E-3</v>
      </c>
      <c r="H2">
        <v>1.3091731942667939E-2</v>
      </c>
      <c r="I2">
        <v>5.9916569665389885E-2</v>
      </c>
      <c r="J2">
        <v>6.0719785253902578E-2</v>
      </c>
      <c r="K2">
        <v>0.12157859268139574</v>
      </c>
      <c r="L2">
        <v>9.3061280431840726E-2</v>
      </c>
      <c r="M2">
        <v>2.0875677951998777E-2</v>
      </c>
      <c r="N2">
        <v>2.7734261415627293E-2</v>
      </c>
      <c r="O2">
        <v>3.4084339211069646E-2</v>
      </c>
      <c r="P2">
        <v>7.9623036977613776E-2</v>
      </c>
      <c r="Q2">
        <v>0.17526166600119478</v>
      </c>
      <c r="R2">
        <v>0.16474869494864836</v>
      </c>
      <c r="S2">
        <v>9.1355961339197073E-2</v>
      </c>
      <c r="T2">
        <f>SUM(B2:S2)</f>
        <v>1</v>
      </c>
    </row>
    <row r="3" spans="1:20">
      <c r="A3" t="s">
        <v>287</v>
      </c>
      <c r="B3" s="49">
        <v>249796.55254369299</v>
      </c>
      <c r="C3" s="49">
        <v>249796.55254369299</v>
      </c>
      <c r="D3" s="49">
        <v>249796.55254369299</v>
      </c>
      <c r="E3" s="49">
        <v>249796.55254369299</v>
      </c>
      <c r="F3" s="49">
        <v>249796.55254369299</v>
      </c>
      <c r="G3" s="49">
        <v>249796.55254369299</v>
      </c>
      <c r="H3" s="49">
        <v>249796.55254369299</v>
      </c>
      <c r="I3" s="49">
        <v>249796.55254369299</v>
      </c>
      <c r="J3" s="49">
        <v>249796.55254369299</v>
      </c>
      <c r="K3" s="49">
        <v>249796.55254369299</v>
      </c>
      <c r="L3" s="49">
        <v>249796.55254369299</v>
      </c>
      <c r="M3" s="49">
        <v>249796.55254369299</v>
      </c>
      <c r="N3" s="49">
        <v>249796.55254369299</v>
      </c>
      <c r="O3" s="49">
        <v>249796.55254369299</v>
      </c>
      <c r="P3" s="49">
        <v>249796.55254369299</v>
      </c>
      <c r="Q3" s="49">
        <v>249796.55254369299</v>
      </c>
      <c r="R3" s="49">
        <v>249796.55254369299</v>
      </c>
      <c r="S3" s="49">
        <v>249796.55254369299</v>
      </c>
      <c r="T3" s="49">
        <v>249796.55254369299</v>
      </c>
    </row>
    <row r="4" spans="1:20">
      <c r="A4" t="s">
        <v>288</v>
      </c>
      <c r="B4">
        <f>B2*B3</f>
        <v>2637.1485528576204</v>
      </c>
      <c r="C4">
        <f t="shared" ref="C4:T4" si="0">C2*C3</f>
        <v>2474.6311536305911</v>
      </c>
      <c r="D4">
        <f t="shared" si="0"/>
        <v>2890.8049685350784</v>
      </c>
      <c r="E4">
        <f t="shared" si="0"/>
        <v>1071.1471669885655</v>
      </c>
      <c r="F4">
        <f t="shared" si="0"/>
        <v>3196.280972596282</v>
      </c>
      <c r="G4">
        <f t="shared" si="0"/>
        <v>2205.2982752347598</v>
      </c>
      <c r="H4">
        <f t="shared" si="0"/>
        <v>3270.2695061045956</v>
      </c>
      <c r="I4">
        <f t="shared" si="0"/>
        <v>14966.952542658406</v>
      </c>
      <c r="J4">
        <f t="shared" si="0"/>
        <v>15167.59302761823</v>
      </c>
      <c r="K4">
        <f t="shared" si="0"/>
        <v>30369.913314926522</v>
      </c>
      <c r="L4">
        <f t="shared" si="0"/>
        <v>23246.38702717565</v>
      </c>
      <c r="M4">
        <f t="shared" si="0"/>
        <v>5214.6723844216758</v>
      </c>
      <c r="N4">
        <f t="shared" si="0"/>
        <v>6927.9228889692604</v>
      </c>
      <c r="O4">
        <f t="shared" si="0"/>
        <v>8514.1504306550141</v>
      </c>
      <c r="P4">
        <f t="shared" si="0"/>
        <v>19889.560140066911</v>
      </c>
      <c r="Q4">
        <f t="shared" si="0"/>
        <v>43779.759960162621</v>
      </c>
      <c r="R4">
        <f t="shared" si="0"/>
        <v>41153.656034244887</v>
      </c>
      <c r="S4">
        <f t="shared" si="0"/>
        <v>22820.404196846328</v>
      </c>
      <c r="T4">
        <f t="shared" si="0"/>
        <v>249796.55254369299</v>
      </c>
    </row>
    <row r="5" spans="1:20">
      <c r="A5" t="s">
        <v>290</v>
      </c>
      <c r="B5" s="49">
        <v>1.7541999999999999E-2</v>
      </c>
      <c r="C5" s="49">
        <v>1.7616E-2</v>
      </c>
      <c r="D5" s="49">
        <v>2.5153999999999999E-2</v>
      </c>
      <c r="E5" s="49">
        <v>9.1190000000000004E-3</v>
      </c>
      <c r="F5" s="49">
        <v>2.5319000000000001E-2</v>
      </c>
      <c r="G5" s="49">
        <v>1.8149999999999999E-2</v>
      </c>
      <c r="H5" s="49">
        <v>2.2706E-2</v>
      </c>
      <c r="I5" s="49">
        <v>-2.9300000000000002E-4</v>
      </c>
      <c r="J5" s="49">
        <v>1.1475000000000001E-2</v>
      </c>
      <c r="K5" s="49">
        <v>6.4610000000000001E-2</v>
      </c>
      <c r="L5" s="49">
        <v>0.257691</v>
      </c>
      <c r="M5" s="49">
        <v>3.5496E-2</v>
      </c>
      <c r="N5" s="49">
        <v>4.0037999999999997E-2</v>
      </c>
      <c r="O5" s="49">
        <v>5.3353999999999999E-2</v>
      </c>
      <c r="P5" s="49">
        <v>2.9588E-2</v>
      </c>
      <c r="Q5" s="49">
        <v>5.1847999999999998E-2</v>
      </c>
      <c r="R5" s="49">
        <v>0.14652499999999999</v>
      </c>
      <c r="S5" s="49">
        <v>0.17406199999999999</v>
      </c>
      <c r="T5">
        <f>SUM(B5:S5)</f>
        <v>1</v>
      </c>
    </row>
    <row r="6" spans="1:20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20">
      <c r="B7" t="s">
        <v>220</v>
      </c>
      <c r="C7" t="s">
        <v>254</v>
      </c>
      <c r="D7" t="s">
        <v>265</v>
      </c>
      <c r="E7" t="s">
        <v>266</v>
      </c>
      <c r="F7" t="s">
        <v>267</v>
      </c>
      <c r="G7" t="s">
        <v>282</v>
      </c>
    </row>
    <row r="8" spans="1:20">
      <c r="C8" t="s">
        <v>253</v>
      </c>
      <c r="D8">
        <f>B2+C2+M2</f>
        <v>4.1339449987419841E-2</v>
      </c>
      <c r="E8">
        <f>E2+N2</f>
        <v>3.2022339678041287E-2</v>
      </c>
      <c r="F8">
        <f>F2+G2+H2+D2+O2</f>
        <v>8.0372623035355986E-2</v>
      </c>
      <c r="G8" s="53">
        <f>SUM(D8:F8)</f>
        <v>0.15373441270081711</v>
      </c>
      <c r="I8">
        <f>D8*$T$3</f>
        <v>10326.452090909888</v>
      </c>
      <c r="J8">
        <f t="shared" ref="J8:L8" si="1">E8*$T$3</f>
        <v>7999.0700559578254</v>
      </c>
      <c r="K8">
        <f t="shared" si="1"/>
        <v>20076.804153125729</v>
      </c>
      <c r="L8">
        <f t="shared" si="1"/>
        <v>38402.326299993445</v>
      </c>
    </row>
    <row r="9" spans="1:20">
      <c r="C9" t="s">
        <v>240</v>
      </c>
      <c r="D9">
        <f>SUM(I2:K2)</f>
        <v>0.24221494760068821</v>
      </c>
      <c r="E9">
        <f>SUM(Q2:R2)</f>
        <v>0.34001036094984316</v>
      </c>
      <c r="G9" s="53">
        <f t="shared" ref="G9:G11" si="2">SUM(D9:F9)</f>
        <v>0.58222530855053134</v>
      </c>
      <c r="I9">
        <f t="shared" ref="I9:I12" si="3">D9*$T$3</f>
        <v>60504.458885203159</v>
      </c>
      <c r="J9">
        <f t="shared" ref="J9:J12" si="4">E9*$T$3</f>
        <v>84933.415994407522</v>
      </c>
      <c r="K9">
        <f t="shared" ref="K9:K12" si="5">F9*$T$3</f>
        <v>0</v>
      </c>
      <c r="L9">
        <f t="shared" ref="L9:L12" si="6">G9*$T$3</f>
        <v>145437.87487961067</v>
      </c>
    </row>
    <row r="10" spans="1:20">
      <c r="C10" t="s">
        <v>230</v>
      </c>
      <c r="E10">
        <f>P2</f>
        <v>7.9623036977613776E-2</v>
      </c>
      <c r="G10" s="53">
        <f t="shared" si="2"/>
        <v>7.9623036977613776E-2</v>
      </c>
      <c r="I10">
        <f t="shared" si="3"/>
        <v>0</v>
      </c>
      <c r="J10">
        <f t="shared" si="4"/>
        <v>19889.560140066911</v>
      </c>
      <c r="K10">
        <f t="shared" si="5"/>
        <v>0</v>
      </c>
      <c r="L10">
        <f t="shared" si="6"/>
        <v>19889.560140066911</v>
      </c>
    </row>
    <row r="11" spans="1:20">
      <c r="C11" t="s">
        <v>234</v>
      </c>
      <c r="D11">
        <f>L2</f>
        <v>9.3061280431840726E-2</v>
      </c>
      <c r="E11">
        <f>S2</f>
        <v>9.1355961339197073E-2</v>
      </c>
      <c r="G11" s="53">
        <f t="shared" si="2"/>
        <v>0.1844172417710378</v>
      </c>
      <c r="I11">
        <f t="shared" si="3"/>
        <v>23246.38702717565</v>
      </c>
      <c r="J11">
        <f t="shared" si="4"/>
        <v>22820.404196846328</v>
      </c>
      <c r="K11">
        <f t="shared" si="5"/>
        <v>0</v>
      </c>
      <c r="L11">
        <f t="shared" si="6"/>
        <v>46066.791224021974</v>
      </c>
    </row>
    <row r="12" spans="1:20">
      <c r="C12" t="s">
        <v>282</v>
      </c>
      <c r="D12" s="53">
        <f>SUM(D8:D11)</f>
        <v>0.37661567801994877</v>
      </c>
      <c r="E12" s="53">
        <f t="shared" ref="E12:F12" si="7">SUM(E8:E11)</f>
        <v>0.54301169894469536</v>
      </c>
      <c r="F12" s="53">
        <f t="shared" si="7"/>
        <v>8.0372623035355986E-2</v>
      </c>
      <c r="G12" s="53">
        <f>SUM(D8:F11)</f>
        <v>1</v>
      </c>
      <c r="I12">
        <f t="shared" si="3"/>
        <v>94077.298003288699</v>
      </c>
      <c r="J12">
        <f t="shared" si="4"/>
        <v>135642.4503872786</v>
      </c>
      <c r="K12">
        <f t="shared" si="5"/>
        <v>20076.804153125729</v>
      </c>
      <c r="L12">
        <f t="shared" si="6"/>
        <v>249796.55254369299</v>
      </c>
    </row>
    <row r="16" spans="1:20">
      <c r="A16" t="s">
        <v>286</v>
      </c>
      <c r="B16">
        <f>PERCENTILE(EQ!B2:'EQ'!B64,0.01)</f>
        <v>-0.10726775827547186</v>
      </c>
      <c r="C16">
        <f>PERCENTILE(EQ!C2:'EQ'!C64,0.01)</f>
        <v>-8.6174594368449139E-2</v>
      </c>
      <c r="M16">
        <f>PERCENTILE(EQ!D2:'EQ'!D64,0.01)</f>
        <v>-0.11580667308510799</v>
      </c>
      <c r="S16" s="48"/>
      <c r="T16" s="49">
        <v>-10183.377879526201</v>
      </c>
    </row>
    <row r="17" spans="1:20">
      <c r="A17" t="s">
        <v>209</v>
      </c>
      <c r="B17" s="51">
        <f>B16*B2</f>
        <v>-1.1324456267464368E-3</v>
      </c>
      <c r="C17" s="51">
        <f>C16*C2</f>
        <v>-8.5369607268035851E-4</v>
      </c>
      <c r="M17" s="51">
        <f t="shared" ref="M17" si="8">M16*M2</f>
        <v>-2.4175428120171189E-3</v>
      </c>
      <c r="S17" s="48"/>
    </row>
    <row r="18" spans="1:20">
      <c r="A18" t="s">
        <v>283</v>
      </c>
      <c r="B18">
        <f>B17*B3</f>
        <v>-282.88101350444163</v>
      </c>
      <c r="C18">
        <f t="shared" ref="C18:M18" si="9">C17*C3</f>
        <v>-213.25033587564351</v>
      </c>
      <c r="M18">
        <f t="shared" si="9"/>
        <v>-603.89386006866152</v>
      </c>
    </row>
    <row r="21" spans="1:20">
      <c r="A21" t="s">
        <v>280</v>
      </c>
      <c r="B21">
        <f>AVERAGE(EQ!B2:'EQ'!B64)+_xlfn.NORM.INV(0.01,0,1)*_xlfn.STDEV.S(EQ!B2:'EQ'!B64)</f>
        <v>-8.6045365094236465E-2</v>
      </c>
      <c r="C21">
        <f>AVERAGE(EQ!C2:'EQ'!C64)+_xlfn.NORM.INV(0.01,0,1)*_xlfn.STDEV.S(EQ!C2:'EQ'!C64)</f>
        <v>-9.2702768505301847E-2</v>
      </c>
      <c r="M21">
        <f>AVERAGE(EQ!M2:'EQ'!M64)+_xlfn.NORM.INV(0.01,0,1)*_xlfn.STDEV.S(EQ!M2:'EQ'!M64)</f>
        <v>-8.1426058821711056E-2</v>
      </c>
    </row>
    <row r="22" spans="1:20">
      <c r="A22" t="s">
        <v>209</v>
      </c>
      <c r="B22" s="51">
        <f>B21*B2</f>
        <v>-9.083968842951935E-4</v>
      </c>
      <c r="C22" s="51">
        <f>C21*C2</f>
        <v>-9.1836799441376792E-4</v>
      </c>
      <c r="M22" s="51">
        <f t="shared" ref="M22" si="10">M21*M2</f>
        <v>-1.6998241808625491E-3</v>
      </c>
    </row>
    <row r="23" spans="1:20">
      <c r="A23" t="s">
        <v>283</v>
      </c>
      <c r="B23">
        <f>B22*B3</f>
        <v>-226.9144100383713</v>
      </c>
      <c r="C23">
        <f>C22*C3</f>
        <v>-229.40515897102472</v>
      </c>
      <c r="M23">
        <f t="shared" ref="M23" si="11">M22*M3</f>
        <v>-424.61022030987164</v>
      </c>
    </row>
    <row r="26" spans="1:20">
      <c r="A26" t="s">
        <v>268</v>
      </c>
      <c r="B26">
        <f>B5*$T$16</f>
        <v>-178.63681476264858</v>
      </c>
      <c r="C26">
        <f t="shared" ref="C26:T26" si="12">C5*$T$16</f>
        <v>-179.39038472573355</v>
      </c>
      <c r="D26">
        <f t="shared" si="12"/>
        <v>-256.15268718160206</v>
      </c>
      <c r="E26">
        <f t="shared" si="12"/>
        <v>-92.862222883399426</v>
      </c>
      <c r="F26">
        <f t="shared" si="12"/>
        <v>-257.83294453172391</v>
      </c>
      <c r="G26">
        <f t="shared" si="12"/>
        <v>-184.82830851340054</v>
      </c>
      <c r="H26">
        <f t="shared" si="12"/>
        <v>-231.22377813252191</v>
      </c>
      <c r="I26">
        <f t="shared" si="12"/>
        <v>2.9837297187011771</v>
      </c>
      <c r="J26">
        <f t="shared" si="12"/>
        <v>-116.85426116756317</v>
      </c>
      <c r="K26">
        <f t="shared" si="12"/>
        <v>-657.94804479618779</v>
      </c>
      <c r="L26">
        <f t="shared" si="12"/>
        <v>-2624.1648291529864</v>
      </c>
      <c r="M26">
        <f t="shared" si="12"/>
        <v>-361.46918121166203</v>
      </c>
      <c r="N26">
        <f t="shared" si="12"/>
        <v>-407.72208354047001</v>
      </c>
      <c r="O26">
        <f t="shared" si="12"/>
        <v>-543.32394338424092</v>
      </c>
      <c r="P26">
        <f t="shared" si="12"/>
        <v>-301.30578469942122</v>
      </c>
      <c r="Q26">
        <f t="shared" si="12"/>
        <v>-527.98777629767437</v>
      </c>
      <c r="R26">
        <f t="shared" si="12"/>
        <v>-1492.1194437975764</v>
      </c>
      <c r="S26">
        <f t="shared" si="12"/>
        <v>-1772.5391204660896</v>
      </c>
      <c r="T26" s="54">
        <f t="shared" si="12"/>
        <v>-10183.377879526201</v>
      </c>
    </row>
    <row r="27" spans="1:20">
      <c r="C27" s="49"/>
      <c r="D27" s="49"/>
    </row>
    <row r="28" spans="1:20">
      <c r="B28" t="s">
        <v>268</v>
      </c>
      <c r="C28" t="s">
        <v>254</v>
      </c>
      <c r="D28" t="s">
        <v>265</v>
      </c>
      <c r="E28" t="s">
        <v>266</v>
      </c>
      <c r="F28" t="s">
        <v>267</v>
      </c>
      <c r="G28" t="s">
        <v>282</v>
      </c>
    </row>
    <row r="29" spans="1:20">
      <c r="C29" t="s">
        <v>253</v>
      </c>
      <c r="G29" s="53"/>
    </row>
    <row r="30" spans="1:20">
      <c r="C30" t="s">
        <v>240</v>
      </c>
      <c r="G30" s="53"/>
    </row>
    <row r="31" spans="1:20">
      <c r="C31" t="s">
        <v>230</v>
      </c>
      <c r="G31" s="53"/>
    </row>
    <row r="32" spans="1:20">
      <c r="C32" t="s">
        <v>234</v>
      </c>
      <c r="G32" s="53"/>
    </row>
    <row r="33" spans="3:7">
      <c r="C33" t="s">
        <v>282</v>
      </c>
      <c r="D33" s="53"/>
      <c r="E33" s="53"/>
      <c r="F33" s="53"/>
      <c r="G33" s="53"/>
    </row>
    <row r="34" spans="3:7">
      <c r="C34" s="49"/>
      <c r="D34" s="49"/>
    </row>
    <row r="35" spans="3:7">
      <c r="C35" s="49"/>
      <c r="D35" s="49"/>
    </row>
    <row r="36" spans="3:7">
      <c r="C36" s="49"/>
      <c r="D36" s="49"/>
    </row>
    <row r="37" spans="3:7">
      <c r="C37" s="49"/>
      <c r="D37" s="49"/>
    </row>
    <row r="38" spans="3:7">
      <c r="C38" s="49"/>
      <c r="D38" s="49"/>
    </row>
    <row r="39" spans="3:7">
      <c r="C39" s="49"/>
      <c r="D39" s="49"/>
    </row>
    <row r="40" spans="3:7">
      <c r="C40" s="49"/>
      <c r="D40" s="49"/>
    </row>
    <row r="41" spans="3:7">
      <c r="C41" s="49"/>
      <c r="D41" s="49"/>
    </row>
    <row r="42" spans="3:7">
      <c r="C42" s="49"/>
      <c r="D42" s="49"/>
    </row>
    <row r="43" spans="3:7">
      <c r="C43" s="49"/>
      <c r="D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Sheet3</vt:lpstr>
      <vt:lpstr>EQ</vt:lpstr>
      <vt:lpstr>IR</vt:lpstr>
      <vt:lpstr>CR</vt:lpstr>
      <vt:lpstr>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2021-07-12T20:08:34Z</dcterms:created>
  <dcterms:modified xsi:type="dcterms:W3CDTF">2021-07-13T20:17:19Z</dcterms:modified>
</cp:coreProperties>
</file>