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mc:AlternateContent xmlns:mc="http://schemas.openxmlformats.org/markup-compatibility/2006">
    <mc:Choice Requires="x15">
      <x15ac:absPath xmlns:x15ac="http://schemas.microsoft.com/office/spreadsheetml/2010/11/ac" url="D:\schoolwork\需求分析\受控文档\用户优先级\"/>
    </mc:Choice>
  </mc:AlternateContent>
  <xr:revisionPtr revIDLastSave="0" documentId="13_ncr:1_{0F53FCA1-5041-4889-AC55-23AE1D45A44D}" xr6:coauthVersionLast="40" xr6:coauthVersionMax="40" xr10:uidLastSave="{00000000-0000-0000-0000-000000000000}"/>
  <bookViews>
    <workbookView xWindow="0" yWindow="0" windowWidth="22940" windowHeight="9920" tabRatio="500" activeTab="1" xr2:uid="{00000000-000D-0000-FFFF-FFFF00000000}"/>
  </bookViews>
  <sheets>
    <sheet name="打分指南" sheetId="2" r:id="rId1"/>
    <sheet name="打分表" sheetId="1" r:id="rId2"/>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E10" i="1" l="1"/>
  <c r="AC10" i="1"/>
  <c r="AA8" i="1"/>
  <c r="AA9" i="1"/>
  <c r="AA10" i="1"/>
  <c r="AB9" i="1"/>
  <c r="AD9" i="1"/>
  <c r="AF9" i="1"/>
  <c r="AG9" i="1"/>
  <c r="AB8" i="1"/>
  <c r="AD8" i="1"/>
  <c r="AF8" i="1"/>
  <c r="AG8" i="1"/>
  <c r="O7" i="1"/>
  <c r="P7" i="1"/>
  <c r="Q7" i="1"/>
  <c r="S7" i="1"/>
  <c r="U7" i="1"/>
  <c r="V7" i="1"/>
  <c r="O8" i="1"/>
  <c r="P8" i="1"/>
  <c r="Q8" i="1"/>
  <c r="S8" i="1"/>
  <c r="U8" i="1"/>
  <c r="V8" i="1"/>
  <c r="O9" i="1"/>
  <c r="P9" i="1"/>
  <c r="Q9" i="1"/>
  <c r="S9" i="1"/>
  <c r="U9" i="1"/>
  <c r="V9" i="1"/>
  <c r="O10" i="1"/>
  <c r="P10" i="1"/>
  <c r="Q10" i="1"/>
  <c r="S10" i="1"/>
  <c r="U10" i="1"/>
  <c r="V10" i="1"/>
  <c r="O11" i="1"/>
  <c r="P11" i="1"/>
  <c r="Q11" i="1"/>
  <c r="S11" i="1"/>
  <c r="U11" i="1"/>
  <c r="V11" i="1"/>
  <c r="O12" i="1"/>
  <c r="P12" i="1"/>
  <c r="Q12" i="1"/>
  <c r="S12" i="1"/>
  <c r="U12" i="1"/>
  <c r="V12" i="1"/>
  <c r="O13" i="1"/>
  <c r="P13" i="1"/>
  <c r="Q13" i="1"/>
  <c r="S13" i="1"/>
  <c r="U13" i="1"/>
  <c r="V13" i="1"/>
  <c r="O14" i="1"/>
  <c r="P14" i="1"/>
  <c r="Q14" i="1"/>
  <c r="S14" i="1"/>
  <c r="U14" i="1"/>
  <c r="V14" i="1"/>
  <c r="O15" i="1"/>
  <c r="P15" i="1"/>
  <c r="Q15" i="1"/>
  <c r="S15" i="1"/>
  <c r="U15" i="1"/>
  <c r="V15" i="1"/>
  <c r="O16" i="1"/>
  <c r="P16" i="1"/>
  <c r="Q16" i="1"/>
  <c r="S16" i="1"/>
  <c r="U16" i="1"/>
  <c r="V16" i="1"/>
  <c r="O17" i="1"/>
  <c r="P17" i="1"/>
  <c r="Q17" i="1"/>
  <c r="S17" i="1"/>
  <c r="U17" i="1"/>
  <c r="V17" i="1"/>
  <c r="O18" i="1"/>
  <c r="P18" i="1"/>
  <c r="Q18" i="1"/>
  <c r="S18" i="1"/>
  <c r="U18" i="1"/>
  <c r="V18" i="1"/>
  <c r="O19" i="1"/>
  <c r="P19" i="1"/>
  <c r="Q19" i="1"/>
  <c r="S19" i="1"/>
  <c r="U19" i="1"/>
  <c r="V19" i="1"/>
  <c r="O20" i="1"/>
  <c r="P20" i="1"/>
  <c r="Q20" i="1"/>
  <c r="S20" i="1"/>
  <c r="U20" i="1"/>
  <c r="V20" i="1"/>
  <c r="O21" i="1"/>
  <c r="P21" i="1"/>
  <c r="Q21" i="1"/>
  <c r="S21" i="1"/>
  <c r="U21" i="1"/>
  <c r="V21" i="1"/>
  <c r="O22" i="1"/>
  <c r="P22" i="1"/>
  <c r="Q22" i="1"/>
  <c r="S22" i="1"/>
  <c r="U22" i="1"/>
  <c r="V22" i="1"/>
  <c r="O23" i="1"/>
  <c r="P23" i="1"/>
  <c r="Q23" i="1"/>
  <c r="S23" i="1"/>
  <c r="U23" i="1"/>
  <c r="V23" i="1"/>
  <c r="O24" i="1"/>
  <c r="P24" i="1"/>
  <c r="Q24" i="1"/>
  <c r="S24" i="1"/>
  <c r="U24" i="1"/>
  <c r="V24" i="1"/>
  <c r="O25" i="1"/>
  <c r="P25" i="1"/>
  <c r="Q25" i="1"/>
  <c r="S25" i="1"/>
  <c r="U25" i="1"/>
  <c r="V25" i="1"/>
  <c r="O26" i="1"/>
  <c r="P26" i="1"/>
  <c r="Q26" i="1"/>
  <c r="S26" i="1"/>
  <c r="U26" i="1"/>
  <c r="V26" i="1"/>
  <c r="O27" i="1"/>
  <c r="P27" i="1"/>
  <c r="Q27" i="1"/>
  <c r="S27" i="1"/>
  <c r="U27" i="1"/>
  <c r="V27" i="1"/>
  <c r="O28" i="1"/>
  <c r="P28" i="1"/>
  <c r="Q28" i="1"/>
  <c r="S28" i="1"/>
  <c r="U28" i="1"/>
  <c r="V28" i="1"/>
  <c r="O29" i="1"/>
  <c r="P29" i="1"/>
  <c r="Q29" i="1"/>
  <c r="S29" i="1"/>
  <c r="U29" i="1"/>
  <c r="V29" i="1"/>
  <c r="O30" i="1"/>
  <c r="P30" i="1"/>
  <c r="Q30" i="1"/>
  <c r="S30" i="1"/>
  <c r="U30" i="1"/>
  <c r="V30" i="1"/>
  <c r="O31" i="1"/>
  <c r="P31" i="1"/>
  <c r="Q31" i="1"/>
  <c r="S31" i="1"/>
  <c r="U31" i="1"/>
  <c r="V31" i="1"/>
  <c r="O32" i="1"/>
  <c r="P32" i="1"/>
  <c r="Q32" i="1"/>
  <c r="S32" i="1"/>
  <c r="U32" i="1"/>
  <c r="V32" i="1"/>
  <c r="O33" i="1"/>
  <c r="P33" i="1"/>
  <c r="Q33" i="1"/>
  <c r="S33" i="1"/>
  <c r="U33" i="1"/>
  <c r="V33" i="1"/>
  <c r="O34" i="1"/>
  <c r="P34" i="1"/>
  <c r="Q34" i="1"/>
  <c r="S34" i="1"/>
  <c r="U34" i="1"/>
  <c r="V34" i="1"/>
  <c r="O35" i="1"/>
  <c r="P35" i="1"/>
  <c r="Q35" i="1"/>
  <c r="S35" i="1"/>
  <c r="U35" i="1"/>
  <c r="V35" i="1"/>
  <c r="O36" i="1"/>
  <c r="P36" i="1"/>
  <c r="Q36" i="1"/>
  <c r="S36" i="1"/>
  <c r="U36" i="1"/>
  <c r="V36" i="1"/>
  <c r="O37" i="1"/>
  <c r="P37" i="1"/>
  <c r="Q37" i="1"/>
  <c r="S37" i="1"/>
  <c r="U37" i="1"/>
  <c r="V37" i="1"/>
  <c r="O38" i="1"/>
  <c r="P38" i="1"/>
  <c r="Q38" i="1"/>
  <c r="S38" i="1"/>
  <c r="U38" i="1"/>
  <c r="V38" i="1"/>
  <c r="O39" i="1"/>
  <c r="P39" i="1"/>
  <c r="Q39" i="1"/>
  <c r="S39" i="1"/>
  <c r="U39" i="1"/>
  <c r="V39" i="1"/>
  <c r="O40" i="1"/>
  <c r="P40" i="1"/>
  <c r="Q40" i="1"/>
  <c r="S40" i="1"/>
  <c r="U40" i="1"/>
  <c r="V40" i="1"/>
  <c r="O41" i="1"/>
  <c r="P41" i="1"/>
  <c r="Q41" i="1"/>
  <c r="S41" i="1"/>
  <c r="U41" i="1"/>
  <c r="V41" i="1"/>
  <c r="O42" i="1"/>
  <c r="P42" i="1"/>
  <c r="Q42" i="1"/>
  <c r="S42" i="1"/>
  <c r="U42" i="1"/>
  <c r="V42" i="1"/>
  <c r="O43" i="1"/>
  <c r="P43" i="1"/>
  <c r="Q43" i="1"/>
  <c r="S43" i="1"/>
  <c r="U43" i="1"/>
  <c r="V43" i="1"/>
  <c r="O44" i="1"/>
  <c r="P44" i="1"/>
  <c r="Q44" i="1"/>
  <c r="S44" i="1"/>
  <c r="U44" i="1"/>
  <c r="V44" i="1"/>
  <c r="O45" i="1"/>
  <c r="P45" i="1"/>
  <c r="Q45" i="1"/>
  <c r="S45" i="1"/>
  <c r="U45" i="1"/>
  <c r="V45" i="1"/>
  <c r="O46" i="1"/>
  <c r="P46" i="1"/>
  <c r="Q46" i="1"/>
  <c r="S46" i="1"/>
  <c r="U46" i="1"/>
  <c r="V46" i="1"/>
  <c r="O47" i="1"/>
  <c r="P47" i="1"/>
  <c r="Q47" i="1"/>
  <c r="S47" i="1"/>
  <c r="U47" i="1"/>
  <c r="V47" i="1"/>
  <c r="O48" i="1"/>
  <c r="P48" i="1"/>
  <c r="Q48" i="1"/>
  <c r="S48" i="1"/>
  <c r="U48" i="1"/>
  <c r="V48" i="1"/>
  <c r="O49" i="1"/>
  <c r="P49" i="1"/>
  <c r="Q49" i="1"/>
  <c r="S49" i="1"/>
  <c r="U49" i="1"/>
  <c r="V49" i="1"/>
  <c r="O50" i="1"/>
  <c r="P50" i="1"/>
  <c r="Q50" i="1"/>
  <c r="S50" i="1"/>
  <c r="U50" i="1"/>
  <c r="V50" i="1"/>
  <c r="O51" i="1"/>
  <c r="P51" i="1"/>
  <c r="Q51" i="1"/>
  <c r="S51" i="1"/>
  <c r="U51" i="1"/>
  <c r="V51" i="1"/>
  <c r="O52" i="1"/>
  <c r="P52" i="1"/>
  <c r="Q52" i="1"/>
  <c r="S52" i="1"/>
  <c r="U52" i="1"/>
  <c r="V52" i="1"/>
  <c r="O53" i="1"/>
  <c r="P53" i="1"/>
  <c r="Q53" i="1"/>
  <c r="S53" i="1"/>
  <c r="U53" i="1"/>
  <c r="V53" i="1"/>
  <c r="O54" i="1"/>
  <c r="P54" i="1"/>
  <c r="Q54" i="1"/>
  <c r="S54" i="1"/>
  <c r="U54" i="1"/>
  <c r="V54" i="1"/>
  <c r="O55" i="1"/>
  <c r="P55" i="1"/>
  <c r="Q55" i="1"/>
  <c r="S55" i="1"/>
  <c r="U55" i="1"/>
  <c r="V55" i="1"/>
  <c r="O56" i="1"/>
  <c r="P56" i="1"/>
  <c r="Q56" i="1"/>
  <c r="S56" i="1"/>
  <c r="U56" i="1"/>
  <c r="V56" i="1"/>
  <c r="O57" i="1"/>
  <c r="P57" i="1"/>
  <c r="Q57" i="1"/>
  <c r="S57" i="1"/>
  <c r="U57" i="1"/>
  <c r="V57" i="1"/>
  <c r="O58" i="1"/>
  <c r="P58" i="1"/>
  <c r="Q58" i="1"/>
  <c r="S58" i="1"/>
  <c r="U58" i="1"/>
  <c r="V58" i="1"/>
  <c r="O59" i="1"/>
  <c r="P59" i="1"/>
  <c r="Q59" i="1"/>
  <c r="S59" i="1"/>
  <c r="U59" i="1"/>
  <c r="V59" i="1"/>
  <c r="O60" i="1"/>
  <c r="P60" i="1"/>
  <c r="Q60" i="1"/>
  <c r="S60" i="1"/>
  <c r="U60" i="1"/>
  <c r="V60" i="1"/>
  <c r="O61" i="1"/>
  <c r="P61" i="1"/>
  <c r="Q61" i="1"/>
  <c r="S61" i="1"/>
  <c r="U61" i="1"/>
  <c r="V61" i="1"/>
  <c r="O62" i="1"/>
  <c r="P62" i="1"/>
  <c r="Q62" i="1"/>
  <c r="S62" i="1"/>
  <c r="U62" i="1"/>
  <c r="V62" i="1"/>
  <c r="O63" i="1"/>
  <c r="P63" i="1"/>
  <c r="Q63" i="1"/>
  <c r="S63" i="1"/>
  <c r="U63" i="1"/>
  <c r="V63" i="1"/>
  <c r="O64" i="1"/>
  <c r="P64" i="1"/>
  <c r="Q64" i="1"/>
  <c r="S64" i="1"/>
  <c r="U64" i="1"/>
  <c r="V64" i="1"/>
  <c r="O65" i="1"/>
  <c r="P65" i="1"/>
  <c r="Q65" i="1"/>
  <c r="S65" i="1"/>
  <c r="U65" i="1"/>
  <c r="V65" i="1"/>
  <c r="O66" i="1"/>
  <c r="P66" i="1"/>
  <c r="Q66" i="1"/>
  <c r="S66" i="1"/>
  <c r="U66" i="1"/>
  <c r="V66" i="1"/>
  <c r="O67" i="1"/>
  <c r="P67" i="1"/>
  <c r="Q67" i="1"/>
  <c r="S67" i="1"/>
  <c r="U67" i="1"/>
  <c r="V67" i="1"/>
  <c r="O68" i="1"/>
  <c r="P68" i="1"/>
  <c r="Q68" i="1"/>
  <c r="S68" i="1"/>
  <c r="U68" i="1"/>
  <c r="V68" i="1"/>
  <c r="O6" i="1"/>
  <c r="P6" i="1"/>
  <c r="Q6" i="1"/>
  <c r="S6" i="1"/>
  <c r="U6" i="1"/>
  <c r="V6" i="1"/>
  <c r="T69" i="1"/>
  <c r="R69" i="1"/>
  <c r="E7" i="1"/>
  <c r="F7" i="1"/>
  <c r="H7" i="1"/>
  <c r="J7" i="1"/>
  <c r="K7" i="1"/>
  <c r="E8" i="1"/>
  <c r="F8" i="1"/>
  <c r="H8" i="1"/>
  <c r="J8" i="1"/>
  <c r="K8" i="1"/>
  <c r="E9" i="1"/>
  <c r="F9" i="1"/>
  <c r="H9" i="1"/>
  <c r="J9" i="1"/>
  <c r="K9" i="1"/>
  <c r="E10" i="1"/>
  <c r="F10" i="1"/>
  <c r="H10" i="1"/>
  <c r="J10" i="1"/>
  <c r="K10" i="1"/>
  <c r="E11" i="1"/>
  <c r="F11" i="1"/>
  <c r="H11" i="1"/>
  <c r="J11" i="1"/>
  <c r="K11" i="1"/>
  <c r="E12" i="1"/>
  <c r="F12" i="1"/>
  <c r="H12" i="1"/>
  <c r="J12" i="1"/>
  <c r="K12" i="1"/>
  <c r="E13" i="1"/>
  <c r="F13" i="1"/>
  <c r="H13" i="1"/>
  <c r="J13" i="1"/>
  <c r="K13" i="1"/>
  <c r="E14" i="1"/>
  <c r="F14" i="1"/>
  <c r="H14" i="1"/>
  <c r="J14" i="1"/>
  <c r="K14" i="1"/>
  <c r="E15" i="1"/>
  <c r="F15" i="1"/>
  <c r="H15" i="1"/>
  <c r="J15" i="1"/>
  <c r="K15" i="1"/>
  <c r="E16" i="1"/>
  <c r="F16" i="1"/>
  <c r="H16" i="1"/>
  <c r="J16" i="1"/>
  <c r="K16" i="1"/>
  <c r="E17" i="1"/>
  <c r="F17" i="1"/>
  <c r="H17" i="1"/>
  <c r="J17" i="1"/>
  <c r="K17" i="1"/>
  <c r="E18" i="1"/>
  <c r="F18" i="1"/>
  <c r="H18" i="1"/>
  <c r="J18" i="1"/>
  <c r="K18" i="1"/>
  <c r="E19" i="1"/>
  <c r="F19" i="1"/>
  <c r="H19" i="1"/>
  <c r="J19" i="1"/>
  <c r="K19" i="1"/>
  <c r="E20" i="1"/>
  <c r="F20" i="1"/>
  <c r="H20" i="1"/>
  <c r="J20" i="1"/>
  <c r="K20" i="1"/>
  <c r="E21" i="1"/>
  <c r="F21" i="1"/>
  <c r="H21" i="1"/>
  <c r="J21" i="1"/>
  <c r="K21" i="1"/>
  <c r="E22" i="1"/>
  <c r="F22" i="1"/>
  <c r="H22" i="1"/>
  <c r="J22" i="1"/>
  <c r="K22" i="1"/>
  <c r="E23" i="1"/>
  <c r="F23" i="1"/>
  <c r="H23" i="1"/>
  <c r="J23" i="1"/>
  <c r="K23" i="1"/>
  <c r="E24" i="1"/>
  <c r="F24" i="1"/>
  <c r="H24" i="1"/>
  <c r="J24" i="1"/>
  <c r="K24" i="1"/>
  <c r="E25" i="1"/>
  <c r="F25" i="1"/>
  <c r="H25" i="1"/>
  <c r="J25" i="1"/>
  <c r="K25" i="1"/>
  <c r="E26" i="1"/>
  <c r="F26" i="1"/>
  <c r="H26" i="1"/>
  <c r="J26" i="1"/>
  <c r="K26" i="1"/>
  <c r="E27" i="1"/>
  <c r="F27" i="1"/>
  <c r="H27" i="1"/>
  <c r="J27" i="1"/>
  <c r="K27" i="1"/>
  <c r="E28" i="1"/>
  <c r="F28" i="1"/>
  <c r="H28" i="1"/>
  <c r="J28" i="1"/>
  <c r="K28" i="1"/>
  <c r="E29" i="1"/>
  <c r="F29" i="1"/>
  <c r="H29" i="1"/>
  <c r="J29" i="1"/>
  <c r="K29" i="1"/>
  <c r="E30" i="1"/>
  <c r="F30" i="1"/>
  <c r="H30" i="1"/>
  <c r="J30" i="1"/>
  <c r="K30" i="1"/>
  <c r="E31" i="1"/>
  <c r="F31" i="1"/>
  <c r="H31" i="1"/>
  <c r="J31" i="1"/>
  <c r="K31" i="1"/>
  <c r="E32" i="1"/>
  <c r="F32" i="1"/>
  <c r="H32" i="1"/>
  <c r="J32" i="1"/>
  <c r="K32" i="1"/>
  <c r="E33" i="1"/>
  <c r="F33" i="1"/>
  <c r="H33" i="1"/>
  <c r="J33" i="1"/>
  <c r="K33" i="1"/>
  <c r="E34" i="1"/>
  <c r="F34" i="1"/>
  <c r="H34" i="1"/>
  <c r="J34" i="1"/>
  <c r="K34" i="1"/>
  <c r="E35" i="1"/>
  <c r="F35" i="1"/>
  <c r="H35" i="1"/>
  <c r="J35" i="1"/>
  <c r="K35" i="1"/>
  <c r="E36" i="1"/>
  <c r="F36" i="1"/>
  <c r="H36" i="1"/>
  <c r="J36" i="1"/>
  <c r="K36" i="1"/>
  <c r="E37" i="1"/>
  <c r="F37" i="1"/>
  <c r="H37" i="1"/>
  <c r="J37" i="1"/>
  <c r="K37" i="1"/>
  <c r="E38" i="1"/>
  <c r="F38" i="1"/>
  <c r="H38" i="1"/>
  <c r="J38" i="1"/>
  <c r="K38" i="1"/>
  <c r="E39" i="1"/>
  <c r="F39" i="1"/>
  <c r="H39" i="1"/>
  <c r="J39" i="1"/>
  <c r="K39" i="1"/>
  <c r="E40" i="1"/>
  <c r="F40" i="1"/>
  <c r="H40" i="1"/>
  <c r="J40" i="1"/>
  <c r="K40" i="1"/>
  <c r="E41" i="1"/>
  <c r="F41" i="1"/>
  <c r="H41" i="1"/>
  <c r="J41" i="1"/>
  <c r="K41" i="1"/>
  <c r="E42" i="1"/>
  <c r="F42" i="1"/>
  <c r="H42" i="1"/>
  <c r="J42" i="1"/>
  <c r="K42" i="1"/>
  <c r="E43" i="1"/>
  <c r="F43" i="1"/>
  <c r="H43" i="1"/>
  <c r="J43" i="1"/>
  <c r="K43" i="1"/>
  <c r="E44" i="1"/>
  <c r="F44" i="1"/>
  <c r="H44" i="1"/>
  <c r="J44" i="1"/>
  <c r="K44" i="1"/>
  <c r="E45" i="1"/>
  <c r="F45" i="1"/>
  <c r="H45" i="1"/>
  <c r="J45" i="1"/>
  <c r="K45" i="1"/>
  <c r="E46" i="1"/>
  <c r="F46" i="1"/>
  <c r="H46" i="1"/>
  <c r="J46" i="1"/>
  <c r="K46" i="1"/>
  <c r="E47" i="1"/>
  <c r="F47" i="1"/>
  <c r="H47" i="1"/>
  <c r="J47" i="1"/>
  <c r="K47" i="1"/>
  <c r="E48" i="1"/>
  <c r="F48" i="1"/>
  <c r="H48" i="1"/>
  <c r="J48" i="1"/>
  <c r="K48" i="1"/>
  <c r="E49" i="1"/>
  <c r="F49" i="1"/>
  <c r="H49" i="1"/>
  <c r="J49" i="1"/>
  <c r="K49" i="1"/>
  <c r="E50" i="1"/>
  <c r="F50" i="1"/>
  <c r="H50" i="1"/>
  <c r="J50" i="1"/>
  <c r="K50" i="1"/>
  <c r="E51" i="1"/>
  <c r="F51" i="1"/>
  <c r="H51" i="1"/>
  <c r="J51" i="1"/>
  <c r="K51" i="1"/>
  <c r="E52" i="1"/>
  <c r="F52" i="1"/>
  <c r="H52" i="1"/>
  <c r="J52" i="1"/>
  <c r="K52" i="1"/>
  <c r="E53" i="1"/>
  <c r="F53" i="1"/>
  <c r="H53" i="1"/>
  <c r="J53" i="1"/>
  <c r="K53" i="1"/>
  <c r="E54" i="1"/>
  <c r="F54" i="1"/>
  <c r="H54" i="1"/>
  <c r="J54" i="1"/>
  <c r="K54" i="1"/>
  <c r="E55" i="1"/>
  <c r="F55" i="1"/>
  <c r="H55" i="1"/>
  <c r="J55" i="1"/>
  <c r="K55" i="1"/>
  <c r="E56" i="1"/>
  <c r="F56" i="1"/>
  <c r="H56" i="1"/>
  <c r="J56" i="1"/>
  <c r="K56" i="1"/>
  <c r="E57" i="1"/>
  <c r="F57" i="1"/>
  <c r="H57" i="1"/>
  <c r="J57" i="1"/>
  <c r="K57" i="1"/>
  <c r="E58" i="1"/>
  <c r="F58" i="1"/>
  <c r="H58" i="1"/>
  <c r="J58" i="1"/>
  <c r="K58" i="1"/>
  <c r="E59" i="1"/>
  <c r="F59" i="1"/>
  <c r="H59" i="1"/>
  <c r="J59" i="1"/>
  <c r="K59" i="1"/>
  <c r="E60" i="1"/>
  <c r="F60" i="1"/>
  <c r="H60" i="1"/>
  <c r="J60" i="1"/>
  <c r="K60" i="1"/>
  <c r="E61" i="1"/>
  <c r="F61" i="1"/>
  <c r="H61" i="1"/>
  <c r="J61" i="1"/>
  <c r="K61" i="1"/>
  <c r="E62" i="1"/>
  <c r="F62" i="1"/>
  <c r="H62" i="1"/>
  <c r="J62" i="1"/>
  <c r="K62" i="1"/>
  <c r="E63" i="1"/>
  <c r="F63" i="1"/>
  <c r="H63" i="1"/>
  <c r="J63" i="1"/>
  <c r="K63" i="1"/>
  <c r="E64" i="1"/>
  <c r="F64" i="1"/>
  <c r="H64" i="1"/>
  <c r="J64" i="1"/>
  <c r="K64" i="1"/>
  <c r="E65" i="1"/>
  <c r="F65" i="1"/>
  <c r="H65" i="1"/>
  <c r="J65" i="1"/>
  <c r="K65" i="1"/>
  <c r="E6" i="1"/>
  <c r="F6" i="1"/>
  <c r="H6" i="1"/>
  <c r="J6" i="1"/>
  <c r="K6" i="1"/>
  <c r="I66" i="1"/>
  <c r="G66" i="1"/>
  <c r="P69" i="1"/>
  <c r="E66" i="1"/>
</calcChain>
</file>

<file path=xl/sharedStrings.xml><?xml version="1.0" encoding="utf-8"?>
<sst xmlns="http://schemas.openxmlformats.org/spreadsheetml/2006/main" count="241" uniqueCount="172">
  <si>
    <t>教师</t>
  </si>
  <si>
    <t>学生</t>
  </si>
  <si>
    <t>游客</t>
  </si>
  <si>
    <t>相对权重</t>
  </si>
  <si>
    <t>特性</t>
  </si>
  <si>
    <t>相对收益</t>
  </si>
  <si>
    <t>相对损失</t>
  </si>
  <si>
    <t>总价值</t>
  </si>
  <si>
    <t>价值%</t>
  </si>
  <si>
    <t>相对成本</t>
  </si>
  <si>
    <t>成本%</t>
  </si>
  <si>
    <t>相对风险</t>
  </si>
  <si>
    <t>风险%</t>
  </si>
  <si>
    <t>优先级</t>
  </si>
  <si>
    <t>发表新帖</t>
  </si>
  <si>
    <t>进入帖子</t>
  </si>
  <si>
    <t>课程答疑</t>
  </si>
  <si>
    <t>查看课程论坛</t>
  </si>
  <si>
    <t>回复帖子</t>
  </si>
  <si>
    <t>浏览帖子列表</t>
  </si>
  <si>
    <t>首页</t>
    <rPh sb="0" eb="1">
      <t>s y</t>
    </rPh>
    <phoneticPr fontId="4" type="noConversion"/>
  </si>
  <si>
    <t>浏览首页</t>
    <rPh sb="0" eb="1">
      <t>l l</t>
    </rPh>
    <rPh sb="2" eb="3">
      <t>s y</t>
    </rPh>
    <phoneticPr fontId="4" type="noConversion"/>
  </si>
  <si>
    <t>页脚</t>
    <rPh sb="0" eb="1">
      <t>ye jiao</t>
    </rPh>
    <phoneticPr fontId="4" type="noConversion"/>
  </si>
  <si>
    <t>访问友情链接</t>
    <rPh sb="0" eb="1">
      <t>f w</t>
    </rPh>
    <rPh sb="2" eb="3">
      <t>lian j</t>
    </rPh>
    <rPh sb="4" eb="5">
      <t>wang z</t>
    </rPh>
    <phoneticPr fontId="4" type="noConversion"/>
  </si>
  <si>
    <t>修改课程图片</t>
    <phoneticPr fontId="4" type="noConversion"/>
  </si>
  <si>
    <t>删除课程资料</t>
    <phoneticPr fontId="4" type="noConversion"/>
  </si>
  <si>
    <t>特性</t>
    <rPh sb="0" eb="1">
      <t>te x</t>
    </rPh>
    <phoneticPr fontId="4" type="noConversion"/>
  </si>
  <si>
    <t>登录</t>
    <rPh sb="0" eb="1">
      <t>deng l</t>
    </rPh>
    <phoneticPr fontId="4" type="noConversion"/>
  </si>
  <si>
    <t>访问课程中心</t>
    <rPh sb="0" eb="1">
      <t>f w</t>
    </rPh>
    <rPh sb="2" eb="3">
      <t>k c</t>
    </rPh>
    <rPh sb="4" eb="5">
      <t>z x</t>
    </rPh>
    <phoneticPr fontId="4" type="noConversion"/>
  </si>
  <si>
    <t>访问论坛</t>
    <rPh sb="0" eb="1">
      <t>f w</t>
    </rPh>
    <rPh sb="2" eb="3">
      <t>lun t</t>
    </rPh>
    <phoneticPr fontId="4" type="noConversion"/>
  </si>
  <si>
    <t>访问个人中心</t>
    <rPh sb="0" eb="1">
      <t>f w</t>
    </rPh>
    <rPh sb="2" eb="3">
      <t>g r</t>
    </rPh>
    <rPh sb="4" eb="5">
      <t>z x</t>
    </rPh>
    <phoneticPr fontId="4" type="noConversion"/>
  </si>
  <si>
    <t>进入推荐课程页面</t>
    <rPh sb="0" eb="1">
      <t>jin r</t>
    </rPh>
    <rPh sb="2" eb="3">
      <t>tui j</t>
    </rPh>
    <rPh sb="4" eb="5">
      <t>k c</t>
    </rPh>
    <rPh sb="6" eb="7">
      <t>ye mian</t>
    </rPh>
    <phoneticPr fontId="4" type="noConversion"/>
  </si>
  <si>
    <t>登出</t>
    <rPh sb="0" eb="1">
      <t>deng chu</t>
    </rPh>
    <phoneticPr fontId="4" type="noConversion"/>
  </si>
  <si>
    <t>进入推荐博主页面</t>
    <rPh sb="0" eb="1">
      <t>jin r</t>
    </rPh>
    <rPh sb="2" eb="3">
      <t>tui j</t>
    </rPh>
    <rPh sb="4" eb="5">
      <t>jiao s</t>
    </rPh>
    <rPh sb="6" eb="7">
      <t>ye m</t>
    </rPh>
    <phoneticPr fontId="4" type="noConversion"/>
  </si>
  <si>
    <t>浏览系统通知</t>
    <rPh sb="0" eb="1">
      <t>l l</t>
    </rPh>
    <rPh sb="2" eb="3">
      <t>x t</t>
    </rPh>
    <rPh sb="4" eb="5">
      <t>g g</t>
    </rPh>
    <phoneticPr fontId="4" type="noConversion"/>
  </si>
  <si>
    <t>进入推荐博客页面</t>
    <phoneticPr fontId="4" type="noConversion"/>
  </si>
  <si>
    <t>访问友情链接</t>
    <phoneticPr fontId="4" type="noConversion"/>
  </si>
  <si>
    <t>登录</t>
    <rPh sb="0" eb="1">
      <t>d l</t>
    </rPh>
    <phoneticPr fontId="4" type="noConversion"/>
  </si>
  <si>
    <t>注册账号</t>
    <rPh sb="0" eb="1">
      <t>zhu c</t>
    </rPh>
    <rPh sb="2" eb="3">
      <t>zh h</t>
    </rPh>
    <phoneticPr fontId="4" type="noConversion"/>
  </si>
  <si>
    <t>用户登录</t>
    <rPh sb="0" eb="1">
      <t>yong h</t>
    </rPh>
    <rPh sb="2" eb="3">
      <t>deng l</t>
    </rPh>
    <phoneticPr fontId="4" type="noConversion"/>
  </si>
  <si>
    <t>忘记密码</t>
    <rPh sb="0" eb="1">
      <t>wang j</t>
    </rPh>
    <rPh sb="2" eb="3">
      <t>m m</t>
    </rPh>
    <phoneticPr fontId="4" type="noConversion"/>
  </si>
  <si>
    <t>个人中心</t>
    <rPh sb="0" eb="1">
      <t>g r</t>
    </rPh>
    <rPh sb="2" eb="3">
      <t>z x</t>
    </rPh>
    <phoneticPr fontId="4" type="noConversion"/>
  </si>
  <si>
    <t>显示个人信息</t>
    <rPh sb="0" eb="1">
      <t>xian s</t>
    </rPh>
    <rPh sb="2" eb="3">
      <t>g r</t>
    </rPh>
    <rPh sb="4" eb="5">
      <t>x x</t>
    </rPh>
    <phoneticPr fontId="4" type="noConversion"/>
  </si>
  <si>
    <t>修改个人信息</t>
    <phoneticPr fontId="4" type="noConversion"/>
  </si>
  <si>
    <t>修改个人头像</t>
    <rPh sb="0" eb="1">
      <t>x g</t>
    </rPh>
    <rPh sb="2" eb="3">
      <t>g r</t>
    </rPh>
    <rPh sb="4" eb="5">
      <t>t x</t>
    </rPh>
    <phoneticPr fontId="4" type="noConversion"/>
  </si>
  <si>
    <t>查看我的课程</t>
    <rPh sb="0" eb="1">
      <t>cha k</t>
    </rPh>
    <rPh sb="2" eb="3">
      <t>w d</t>
    </rPh>
    <rPh sb="4" eb="5">
      <t>k c</t>
    </rPh>
    <phoneticPr fontId="4" type="noConversion"/>
  </si>
  <si>
    <t>进入具体课程</t>
    <rPh sb="0" eb="1">
      <t>jin r</t>
    </rPh>
    <rPh sb="2" eb="3">
      <t>j t</t>
    </rPh>
    <rPh sb="4" eb="5">
      <t>k c</t>
    </rPh>
    <phoneticPr fontId="4" type="noConversion"/>
  </si>
  <si>
    <t>删除我的课程</t>
    <rPh sb="0" eb="1">
      <t>shan c</t>
    </rPh>
    <rPh sb="2" eb="3">
      <t>w d</t>
    </rPh>
    <rPh sb="4" eb="5">
      <t>k c</t>
    </rPh>
    <phoneticPr fontId="4" type="noConversion"/>
  </si>
  <si>
    <t>查看我发布的帖子</t>
    <rPh sb="0" eb="1">
      <t>cha k</t>
    </rPh>
    <rPh sb="2" eb="3">
      <t>w</t>
    </rPh>
    <rPh sb="3" eb="4">
      <t>fa b</t>
    </rPh>
    <rPh sb="5" eb="6">
      <t>d</t>
    </rPh>
    <rPh sb="6" eb="7">
      <t>tie z</t>
    </rPh>
    <phoneticPr fontId="4" type="noConversion"/>
  </si>
  <si>
    <t>删除我发布的帖子</t>
    <rPh sb="0" eb="1">
      <t>sahn c</t>
    </rPh>
    <rPh sb="2" eb="3">
      <t>w</t>
    </rPh>
    <rPh sb="3" eb="4">
      <t>fa b</t>
    </rPh>
    <rPh sb="5" eb="6">
      <t>d</t>
    </rPh>
    <rPh sb="6" eb="7">
      <t>tie z</t>
    </rPh>
    <phoneticPr fontId="4" type="noConversion"/>
  </si>
  <si>
    <t>查看我的回复</t>
    <rPh sb="0" eb="1">
      <t>cha k</t>
    </rPh>
    <rPh sb="2" eb="3">
      <t>w d</t>
    </rPh>
    <rPh sb="4" eb="5">
      <t>hui f</t>
    </rPh>
    <phoneticPr fontId="4" type="noConversion"/>
  </si>
  <si>
    <t>删除我的回复</t>
    <rPh sb="0" eb="1">
      <t>shan c</t>
    </rPh>
    <rPh sb="2" eb="3">
      <t>w d</t>
    </rPh>
    <rPh sb="4" eb="5">
      <t>hui f</t>
    </rPh>
    <phoneticPr fontId="4" type="noConversion"/>
  </si>
  <si>
    <t>查看回复我的</t>
    <rPh sb="0" eb="1">
      <t>cha k</t>
    </rPh>
    <rPh sb="2" eb="3">
      <t>hui f</t>
    </rPh>
    <rPh sb="4" eb="5">
      <t>w d</t>
    </rPh>
    <phoneticPr fontId="4" type="noConversion"/>
  </si>
  <si>
    <t>删除回复我的</t>
    <rPh sb="0" eb="1">
      <t>shan c</t>
    </rPh>
    <rPh sb="2" eb="3">
      <t>hui f</t>
    </rPh>
    <rPh sb="4" eb="5">
      <t>w d</t>
    </rPh>
    <phoneticPr fontId="4" type="noConversion"/>
  </si>
  <si>
    <t>查看我关注的博主</t>
    <phoneticPr fontId="4" type="noConversion"/>
  </si>
  <si>
    <t>取消我关注的博主</t>
    <phoneticPr fontId="4" type="noConversion"/>
  </si>
  <si>
    <t>修改密码</t>
    <rPh sb="0" eb="1">
      <t>x g</t>
    </rPh>
    <rPh sb="2" eb="3">
      <t>m m</t>
    </rPh>
    <phoneticPr fontId="4" type="noConversion"/>
  </si>
  <si>
    <t>更换绑定手机</t>
    <rPh sb="0" eb="1">
      <t>g h</t>
    </rPh>
    <rPh sb="2" eb="3">
      <t>b d</t>
    </rPh>
    <rPh sb="4" eb="5">
      <t>s j</t>
    </rPh>
    <phoneticPr fontId="4" type="noConversion"/>
  </si>
  <si>
    <t>查看我发表的文章</t>
    <phoneticPr fontId="4" type="noConversion"/>
  </si>
  <si>
    <t>删除我发表的文章</t>
    <phoneticPr fontId="4" type="noConversion"/>
  </si>
  <si>
    <t>编辑我发表的文章</t>
    <phoneticPr fontId="4" type="noConversion"/>
  </si>
  <si>
    <t>更换绑定邮箱</t>
    <rPh sb="0" eb="1">
      <t>g h</t>
    </rPh>
    <rPh sb="2" eb="3">
      <t>b d</t>
    </rPh>
    <rPh sb="4" eb="5">
      <t>you x</t>
    </rPh>
    <phoneticPr fontId="4" type="noConversion"/>
  </si>
  <si>
    <t>课程首页</t>
    <rPh sb="0" eb="1">
      <t>k c</t>
    </rPh>
    <rPh sb="2" eb="3">
      <t>s ye</t>
    </rPh>
    <phoneticPr fontId="4" type="noConversion"/>
  </si>
  <si>
    <t>浏览热门课程</t>
    <rPh sb="0" eb="1">
      <t>l l</t>
    </rPh>
    <rPh sb="2" eb="3">
      <t>re m</t>
    </rPh>
    <rPh sb="4" eb="5">
      <t>k c</t>
    </rPh>
    <phoneticPr fontId="4" type="noConversion"/>
  </si>
  <si>
    <t>搜索课程</t>
    <rPh sb="0" eb="1">
      <t>s s</t>
    </rPh>
    <rPh sb="2" eb="3">
      <t>k chejiao s</t>
    </rPh>
    <phoneticPr fontId="4" type="noConversion"/>
  </si>
  <si>
    <t>查看所有课程</t>
    <rPh sb="0" eb="1">
      <t>cha k</t>
    </rPh>
    <rPh sb="2" eb="3">
      <t>s you</t>
    </rPh>
    <rPh sb="4" eb="5">
      <t>k c</t>
    </rPh>
    <phoneticPr fontId="4" type="noConversion"/>
  </si>
  <si>
    <t>进入课程</t>
    <rPh sb="0" eb="1">
      <t>jin r</t>
    </rPh>
    <rPh sb="2" eb="3">
      <t>k c</t>
    </rPh>
    <phoneticPr fontId="4" type="noConversion"/>
  </si>
  <si>
    <t>进入教师的博客</t>
    <rPh sb="0" eb="1">
      <t>jin r</t>
    </rPh>
    <rPh sb="2" eb="3">
      <t>d y</t>
    </rPh>
    <rPh sb="4" eb="5">
      <t>jiao s</t>
    </rPh>
    <rPh sb="6" eb="7">
      <t>s youkaikejie m</t>
    </rPh>
    <phoneticPr fontId="4" type="noConversion"/>
  </si>
  <si>
    <t>教师博客</t>
    <rPh sb="0" eb="1">
      <t>dan y</t>
    </rPh>
    <rPh sb="2" eb="3">
      <t>jiao skai kjie m</t>
    </rPh>
    <phoneticPr fontId="4" type="noConversion"/>
  </si>
  <si>
    <t>查看教师介绍</t>
    <rPh sb="0" eb="1">
      <t>cha k</t>
    </rPh>
    <rPh sb="2" eb="3">
      <t>jiao s</t>
    </rPh>
    <rPh sb="4" eb="5">
      <t>jie s</t>
    </rPh>
    <phoneticPr fontId="4" type="noConversion"/>
  </si>
  <si>
    <t>查看该教师的所有课程</t>
    <rPh sb="0" eb="1">
      <t>cha k</t>
    </rPh>
    <rPh sb="2" eb="3">
      <t>gai</t>
    </rPh>
    <rPh sb="3" eb="4">
      <t>jiao s</t>
    </rPh>
    <rPh sb="5" eb="6">
      <t>d</t>
    </rPh>
    <rPh sb="6" eb="7">
      <t>s y</t>
    </rPh>
    <rPh sb="8" eb="9">
      <t>k c</t>
    </rPh>
    <phoneticPr fontId="4" type="noConversion"/>
  </si>
  <si>
    <t>搜索该教师的课程</t>
    <rPh sb="0" eb="1">
      <t>s s</t>
    </rPh>
    <rPh sb="2" eb="3">
      <t>gai</t>
    </rPh>
    <rPh sb="3" eb="4">
      <t>jiao s</t>
    </rPh>
    <rPh sb="5" eb="6">
      <t>d</t>
    </rPh>
    <rPh sb="6" eb="7">
      <t>k c</t>
    </rPh>
    <phoneticPr fontId="4" type="noConversion"/>
  </si>
  <si>
    <t>课程主页</t>
    <phoneticPr fontId="4" type="noConversion"/>
  </si>
  <si>
    <t>查看课程介绍</t>
    <rPh sb="0" eb="1">
      <t>cha k</t>
    </rPh>
    <phoneticPr fontId="4" type="noConversion"/>
  </si>
  <si>
    <t>查看课程公告</t>
    <rPh sb="0" eb="1">
      <t>c k</t>
    </rPh>
    <phoneticPr fontId="4" type="noConversion"/>
  </si>
  <si>
    <t>查看教师介绍</t>
    <rPh sb="0" eb="1">
      <t>c k</t>
    </rPh>
    <phoneticPr fontId="4" type="noConversion"/>
  </si>
  <si>
    <t>下载课程资料</t>
    <rPh sb="0" eb="1">
      <t>xia z</t>
    </rPh>
    <phoneticPr fontId="4" type="noConversion"/>
  </si>
  <si>
    <t>进入课程链接</t>
    <rPh sb="0" eb="1">
      <t>j r</t>
    </rPh>
    <rPh sb="2" eb="3">
      <t>k c</t>
    </rPh>
    <rPh sb="4" eb="5">
      <t>l j</t>
    </rPh>
    <phoneticPr fontId="4" type="noConversion"/>
  </si>
  <si>
    <t>前往课程答疑</t>
    <phoneticPr fontId="4" type="noConversion"/>
  </si>
  <si>
    <t>前往课程论坛</t>
    <phoneticPr fontId="4" type="noConversion"/>
  </si>
  <si>
    <t>离开课程答疑</t>
    <phoneticPr fontId="4" type="noConversion"/>
  </si>
  <si>
    <t>发送信息</t>
    <rPh sb="0" eb="1">
      <t>fa s</t>
    </rPh>
    <rPh sb="2" eb="3">
      <t>x x</t>
    </rPh>
    <phoneticPr fontId="4" type="noConversion"/>
  </si>
  <si>
    <t>论坛首页</t>
    <phoneticPr fontId="4" type="noConversion"/>
  </si>
  <si>
    <t>查看热门论坛</t>
    <phoneticPr fontId="4" type="noConversion"/>
  </si>
  <si>
    <t>搜索论坛</t>
    <phoneticPr fontId="4" type="noConversion"/>
  </si>
  <si>
    <t>课程论坛</t>
    <phoneticPr fontId="4" type="noConversion"/>
  </si>
  <si>
    <t>发表新帖</t>
    <phoneticPr fontId="4" type="noConversion"/>
  </si>
  <si>
    <t>注册</t>
    <phoneticPr fontId="4" type="noConversion"/>
  </si>
  <si>
    <t>浏览网站通知</t>
    <phoneticPr fontId="4" type="noConversion"/>
  </si>
  <si>
    <t>访问友情链接</t>
    <rPh sb="0" eb="1">
      <t>f w</t>
    </rPh>
    <rPh sb="2" eb="3">
      <t>l j</t>
    </rPh>
    <rPh sb="4" eb="5">
      <t>wang z</t>
    </rPh>
    <phoneticPr fontId="4" type="noConversion"/>
  </si>
  <si>
    <t>开课</t>
    <rPh sb="0" eb="1">
      <t>shen qkai k</t>
    </rPh>
    <phoneticPr fontId="4" type="noConversion"/>
  </si>
  <si>
    <t>查看我的开课</t>
    <rPh sb="0" eb="1">
      <t>cha k</t>
    </rPh>
    <rPh sb="2" eb="3">
      <t>w d</t>
    </rPh>
    <rPh sb="4" eb="5">
      <t>kai k</t>
    </rPh>
    <phoneticPr fontId="4" type="noConversion"/>
  </si>
  <si>
    <t>删除我开的课</t>
    <rPh sb="0" eb="1">
      <t>shan c</t>
    </rPh>
    <rPh sb="2" eb="3">
      <t>w</t>
    </rPh>
    <rPh sb="3" eb="4">
      <t>kai d</t>
    </rPh>
    <rPh sb="5" eb="6">
      <t>ke</t>
    </rPh>
    <phoneticPr fontId="4" type="noConversion"/>
  </si>
  <si>
    <t>浏览推荐教师</t>
    <rPh sb="0" eb="1">
      <t>l l</t>
    </rPh>
    <rPh sb="2" eb="3">
      <t>tui j</t>
    </rPh>
    <rPh sb="4" eb="5">
      <t>jiao s</t>
    </rPh>
    <phoneticPr fontId="4" type="noConversion"/>
  </si>
  <si>
    <t>搜索课程和教师</t>
    <rPh sb="0" eb="1">
      <t>s s</t>
    </rPh>
    <rPh sb="2" eb="3">
      <t>k c</t>
    </rPh>
    <rPh sb="4" eb="5">
      <t>he</t>
    </rPh>
    <rPh sb="5" eb="6">
      <t>jiao s</t>
    </rPh>
    <phoneticPr fontId="4" type="noConversion"/>
  </si>
  <si>
    <t>查看所有教师</t>
    <rPh sb="0" eb="1">
      <t>cha k</t>
    </rPh>
    <rPh sb="2" eb="3">
      <t>s you</t>
    </rPh>
    <rPh sb="4" eb="5">
      <t>jiao s</t>
    </rPh>
    <phoneticPr fontId="4" type="noConversion"/>
  </si>
  <si>
    <t>进入单一教师的所有开课界面</t>
    <rPh sb="0" eb="1">
      <t>jin r</t>
    </rPh>
    <rPh sb="2" eb="3">
      <t>d y</t>
    </rPh>
    <rPh sb="4" eb="5">
      <t>jiao s</t>
    </rPh>
    <rPh sb="6" eb="7">
      <t>s you</t>
    </rPh>
    <rPh sb="8" eb="9">
      <t>kai</t>
    </rPh>
    <rPh sb="9" eb="10">
      <t>ke</t>
    </rPh>
    <rPh sb="10" eb="11">
      <t>jie m</t>
    </rPh>
    <phoneticPr fontId="4" type="noConversion"/>
  </si>
  <si>
    <t>课程主页（自己开设的课程）</t>
    <rPh sb="0" eb="1">
      <t>k c</t>
    </rPh>
    <rPh sb="2" eb="3">
      <t>zhu y</t>
    </rPh>
    <rPh sb="5" eb="6">
      <t>z j</t>
    </rPh>
    <rPh sb="7" eb="8">
      <t>kai sh</t>
    </rPh>
    <rPh sb="9" eb="10">
      <t>d</t>
    </rPh>
    <rPh sb="10" eb="11">
      <t>k c</t>
    </rPh>
    <phoneticPr fontId="4" type="noConversion"/>
  </si>
  <si>
    <t>删除课程公告</t>
    <phoneticPr fontId="4" type="noConversion"/>
  </si>
  <si>
    <t>发布课程公告</t>
    <rPh sb="0" eb="1">
      <t>fa b</t>
    </rPh>
    <rPh sb="2" eb="3">
      <t>k c</t>
    </rPh>
    <rPh sb="4" eb="5">
      <t>g g</t>
    </rPh>
    <phoneticPr fontId="4" type="noConversion"/>
  </si>
  <si>
    <t>进入教师博客</t>
    <rPh sb="0" eb="1">
      <t>xiu g</t>
    </rPh>
    <rPh sb="2" eb="3">
      <t>jiao s</t>
    </rPh>
    <rPh sb="4" eb="5">
      <t>j s</t>
    </rPh>
    <phoneticPr fontId="4" type="noConversion"/>
  </si>
  <si>
    <t>增加课程链接</t>
    <rPh sb="0" eb="1">
      <t>z jia</t>
    </rPh>
    <rPh sb="2" eb="3">
      <t>k c</t>
    </rPh>
    <rPh sb="4" eb="5">
      <t>lian j</t>
    </rPh>
    <phoneticPr fontId="4" type="noConversion"/>
  </si>
  <si>
    <t>删除课程链接</t>
    <rPh sb="0" eb="1">
      <t>shan c</t>
    </rPh>
    <rPh sb="2" eb="3">
      <t>k c</t>
    </rPh>
    <rPh sb="4" eb="5">
      <t>lian j</t>
    </rPh>
    <phoneticPr fontId="4" type="noConversion"/>
  </si>
  <si>
    <t>前往课程答疑</t>
    <rPh sb="0" eb="1">
      <t>q w</t>
    </rPh>
    <rPh sb="2" eb="3">
      <t>k c</t>
    </rPh>
    <rPh sb="4" eb="5">
      <t>da y</t>
    </rPh>
    <phoneticPr fontId="4" type="noConversion"/>
  </si>
  <si>
    <t>前往课程讨论</t>
    <rPh sb="0" eb="1">
      <t>q w</t>
    </rPh>
    <rPh sb="2" eb="3">
      <t>k c</t>
    </rPh>
    <rPh sb="4" eb="5">
      <t>lun t</t>
    </rPh>
    <phoneticPr fontId="4" type="noConversion"/>
  </si>
  <si>
    <t>课程答疑</t>
    <rPh sb="0" eb="1">
      <t>k c</t>
    </rPh>
    <rPh sb="2" eb="3">
      <t>da y</t>
    </rPh>
    <phoneticPr fontId="4" type="noConversion"/>
  </si>
  <si>
    <t>开始课程答疑</t>
    <rPh sb="0" eb="1">
      <t>kai s</t>
    </rPh>
    <rPh sb="2" eb="3">
      <t>k c</t>
    </rPh>
    <rPh sb="4" eb="5">
      <t>da y</t>
    </rPh>
    <phoneticPr fontId="4" type="noConversion"/>
  </si>
  <si>
    <t>终止课程答疑</t>
    <rPh sb="0" eb="1">
      <t>zhong zh</t>
    </rPh>
    <rPh sb="2" eb="3">
      <t>k c</t>
    </rPh>
    <rPh sb="4" eb="5">
      <t>da y</t>
    </rPh>
    <phoneticPr fontId="4" type="noConversion"/>
  </si>
  <si>
    <t>离开课程答疑</t>
    <rPh sb="0" eb="1">
      <t>li k</t>
    </rPh>
    <rPh sb="2" eb="3">
      <t>k c</t>
    </rPh>
    <rPh sb="4" eb="5">
      <t>da y</t>
    </rPh>
    <phoneticPr fontId="4" type="noConversion"/>
  </si>
  <si>
    <t>论坛首页</t>
    <rPh sb="0" eb="1">
      <t>lun t</t>
    </rPh>
    <rPh sb="2" eb="3">
      <t>s y</t>
    </rPh>
    <phoneticPr fontId="4" type="noConversion"/>
  </si>
  <si>
    <t>查看课程论坛</t>
    <rPh sb="0" eb="1">
      <t>cha k</t>
    </rPh>
    <rPh sb="2" eb="3">
      <t>k c</t>
    </rPh>
    <rPh sb="4" eb="5">
      <t>lun t</t>
    </rPh>
    <phoneticPr fontId="4" type="noConversion"/>
  </si>
  <si>
    <t>查看热门论坛</t>
    <rPh sb="0" eb="1">
      <t>cha k</t>
    </rPh>
    <rPh sb="2" eb="3">
      <t>re m</t>
    </rPh>
    <rPh sb="4" eb="5">
      <t>lun t</t>
    </rPh>
    <phoneticPr fontId="4" type="noConversion"/>
  </si>
  <si>
    <t>搜索论坛</t>
    <rPh sb="0" eb="1">
      <t>s s</t>
    </rPh>
    <rPh sb="2" eb="3">
      <t>lun t</t>
    </rPh>
    <phoneticPr fontId="4" type="noConversion"/>
  </si>
  <si>
    <t>课程论坛（自己开设的课程）</t>
    <rPh sb="0" eb="1">
      <t>k c</t>
    </rPh>
    <rPh sb="2" eb="3">
      <t>lun t</t>
    </rPh>
    <rPh sb="5" eb="6">
      <t>z j</t>
    </rPh>
    <rPh sb="7" eb="8">
      <t>kai s</t>
    </rPh>
    <rPh sb="9" eb="10">
      <t>d</t>
    </rPh>
    <rPh sb="10" eb="11">
      <t>k c</t>
    </rPh>
    <phoneticPr fontId="4" type="noConversion"/>
  </si>
  <si>
    <t>发表新帖</t>
    <rPh sb="0" eb="1">
      <t>fa biao</t>
    </rPh>
    <rPh sb="2" eb="3">
      <t>xin</t>
    </rPh>
    <rPh sb="3" eb="4">
      <t>t</t>
    </rPh>
    <phoneticPr fontId="4" type="noConversion"/>
  </si>
  <si>
    <t>进入帖子</t>
    <rPh sb="0" eb="1">
      <t>jin r</t>
    </rPh>
    <rPh sb="2" eb="3">
      <t>tie z</t>
    </rPh>
    <phoneticPr fontId="4" type="noConversion"/>
  </si>
  <si>
    <t>回复帖子</t>
    <rPh sb="0" eb="1">
      <t>hui f</t>
    </rPh>
    <rPh sb="2" eb="3">
      <t>tie z</t>
    </rPh>
    <phoneticPr fontId="4" type="noConversion"/>
  </si>
  <si>
    <t>删除帖子回复</t>
    <rPh sb="0" eb="1">
      <t>shan c</t>
    </rPh>
    <rPh sb="2" eb="3">
      <t>tie z</t>
    </rPh>
    <rPh sb="4" eb="5">
      <t>hui f</t>
    </rPh>
    <phoneticPr fontId="4" type="noConversion"/>
  </si>
  <si>
    <t>浏览帖子列表</t>
    <rPh sb="0" eb="1">
      <t>l l</t>
    </rPh>
    <rPh sb="2" eb="3">
      <t>tie z</t>
    </rPh>
    <rPh sb="4" eb="5">
      <t>l b</t>
    </rPh>
    <phoneticPr fontId="4" type="noConversion"/>
  </si>
  <si>
    <t>论坛</t>
    <rPh sb="0" eb="1">
      <t>lun t</t>
    </rPh>
    <phoneticPr fontId="4" type="noConversion"/>
  </si>
  <si>
    <t>文档使用指南：</t>
    <phoneticPr fontId="7" type="noConversion"/>
  </si>
  <si>
    <t>序号</t>
    <phoneticPr fontId="7" type="noConversion"/>
  </si>
  <si>
    <t>注意事项</t>
    <phoneticPr fontId="7" type="noConversion"/>
  </si>
  <si>
    <t>相对成本</t>
    <phoneticPr fontId="7" type="noConversion"/>
  </si>
  <si>
    <t>相对风险</t>
    <phoneticPr fontId="7" type="noConversion"/>
  </si>
  <si>
    <t>分值</t>
    <phoneticPr fontId="7" type="noConversion"/>
  </si>
  <si>
    <t>描述</t>
    <phoneticPr fontId="7" type="noConversion"/>
  </si>
  <si>
    <t>成本最小，几乎没有花费</t>
    <phoneticPr fontId="7" type="noConversion"/>
  </si>
  <si>
    <t>风险最小，可以轻易实现</t>
    <phoneticPr fontId="7" type="noConversion"/>
  </si>
  <si>
    <t>比最小成本要大</t>
    <phoneticPr fontId="7" type="noConversion"/>
  </si>
  <si>
    <t>比最小风险要大</t>
    <phoneticPr fontId="7" type="noConversion"/>
  </si>
  <si>
    <t>比2的成本大</t>
    <phoneticPr fontId="7" type="noConversion"/>
  </si>
  <si>
    <t>比2的风险大</t>
    <phoneticPr fontId="7" type="noConversion"/>
  </si>
  <si>
    <t>比3的成本大</t>
    <phoneticPr fontId="7" type="noConversion"/>
  </si>
  <si>
    <t>比3的风险大</t>
    <phoneticPr fontId="7" type="noConversion"/>
  </si>
  <si>
    <t>中等成本</t>
    <phoneticPr fontId="7" type="noConversion"/>
  </si>
  <si>
    <t>中等风险</t>
    <phoneticPr fontId="7" type="noConversion"/>
  </si>
  <si>
    <t>比7的成本小</t>
    <phoneticPr fontId="7" type="noConversion"/>
  </si>
  <si>
    <t>比7的风险小</t>
    <phoneticPr fontId="7" type="noConversion"/>
  </si>
  <si>
    <t>比8的成本小</t>
    <phoneticPr fontId="7" type="noConversion"/>
  </si>
  <si>
    <t>比8的风险小</t>
    <phoneticPr fontId="7" type="noConversion"/>
  </si>
  <si>
    <t>比9的成本小，但花费还是较大</t>
    <phoneticPr fontId="7" type="noConversion"/>
  </si>
  <si>
    <t>比9的风险小，但仍然很可能无法实现</t>
    <phoneticPr fontId="7" type="noConversion"/>
  </si>
  <si>
    <t>最大成本，需要花费最多的资源</t>
    <phoneticPr fontId="7" type="noConversion"/>
  </si>
  <si>
    <t>最大风险，即该功能实现过程中几乎一定会出错</t>
    <phoneticPr fontId="7" type="noConversion"/>
  </si>
  <si>
    <t>相对成本：1代表成本最小，9代表成本最大</t>
  </si>
  <si>
    <t>相对风险：1代表风险最小，9代表风险最大</t>
  </si>
  <si>
    <t>请对相对成本和相对风险用1～9的数字进行评价</t>
    <phoneticPr fontId="3" type="noConversion"/>
  </si>
  <si>
    <t>本文档用于本系统功能点优先级计算</t>
    <phoneticPr fontId="7" type="noConversion"/>
  </si>
  <si>
    <t>由各用户代表为各功能点的相对收益和相对损失打分。
由开发者代表为各功能点的相对风险打分。
由项目经理为各功能点的相对成本打分。</t>
    <phoneticPr fontId="7" type="noConversion"/>
  </si>
  <si>
    <t>分值</t>
  </si>
  <si>
    <t>描述</t>
  </si>
  <si>
    <t>收益最小，可以弃置</t>
  </si>
  <si>
    <t>损失最小，去掉该功能也没有关系</t>
  </si>
  <si>
    <t>比最小收益要大</t>
  </si>
  <si>
    <t>比最小损失要大</t>
  </si>
  <si>
    <t>比2的收益大</t>
  </si>
  <si>
    <t>比2的损失大</t>
  </si>
  <si>
    <t>比3的收益大</t>
  </si>
  <si>
    <t>比3的损失大</t>
  </si>
  <si>
    <t>中等收益</t>
  </si>
  <si>
    <t>中等损失</t>
  </si>
  <si>
    <t>比7的收益小</t>
  </si>
  <si>
    <t>比7的损失小</t>
  </si>
  <si>
    <t>比8的收益小</t>
  </si>
  <si>
    <t>比8的损失小</t>
  </si>
  <si>
    <t>比9的收益小，但非常重要</t>
  </si>
  <si>
    <t>比9的损失小，但非常重要</t>
  </si>
  <si>
    <t>最大收益，不可以舍弃</t>
  </si>
  <si>
    <t>最大损失，即失去该功能会对系统造成巨大影响</t>
  </si>
  <si>
    <t>本文档计算出的各功能点的需求优先级将作为目前版本需求规格说明书基线版本的优先级。</t>
    <phoneticPr fontId="7" type="noConversion"/>
  </si>
  <si>
    <t>单项功能点价值计算方法为：价值 = 相对收益 + 相对损失
单项功能点价值%计算方法为：价值% = 单项功能点价值 / 所有功能点价值和 * 100%
单项功能点成本%计算方法为：成本% = 单项功能点相对成本 / 所有功能点相对成本和 * 100%
单项功能点风险%计算方法为：风险% = 单项功能点相对风险 / 所有功能点相对风险和 * 100%
单项功能点优先级计算方法为：（价值%）/（成本%*成本相对权重 + 风险%*风险相对权重）</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</si>
</sst>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DengXian"/>
      <charset val="134"/>
      <scheme val="minor"/>
    </font>
    <font>
      <sz val="12"/>
      <color rgb="FFFF0000"/>
      <name val="DengXian"/>
      <charset val="134"/>
      <scheme val="minor"/>
    </font>
    <font>
      <sz val="12"/>
      <color rgb="FF000000"/>
      <name val="DengXian"/>
      <charset val="134"/>
      <scheme val="minor"/>
    </font>
    <font>
      <sz val="9"/>
      <name val="DengXian"/>
      <charset val="134"/>
      <scheme val="minor"/>
    </font>
    <font>
      <sz val="9"/>
      <name val="DengXian"/>
      <family val="2"/>
      <charset val="134"/>
      <scheme val="minor"/>
    </font>
    <font>
      <sz val="12"/>
      <color rgb="FF000000"/>
      <name val="DengXian"/>
      <family val="4"/>
      <charset val="134"/>
      <scheme val="minor"/>
    </font>
    <font>
      <b/>
      <sz val="18"/>
      <color theme="1"/>
      <name val="DengXian"/>
      <family val="3"/>
      <charset val="134"/>
      <scheme val="minor"/>
    </font>
    <font>
      <sz val="9"/>
      <name val="DengXian"/>
      <family val="3"/>
      <charset val="134"/>
      <scheme val="minor"/>
    </font>
    <font>
      <b/>
      <sz val="16"/>
      <color theme="1"/>
      <name val="DengXian"/>
      <family val="3"/>
      <charset val="134"/>
      <scheme val="minor"/>
    </font>
  </fonts>
  <fills count="3">
    <fill>
      <patternFill patternType="none"/>
    </fill>
    <fill>
      <patternFill patternType="gray125"/>
    </fill>
    <fill>
      <patternFill patternType="solid">
        <fgColor theme="0"/>
        <bgColor indexed="64"/>
      </patternFill>
    </fill>
  </fills>
  <borders count="16">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s>
  <cellStyleXfs count="1">
    <xf numFmtId="0" fontId="0" fillId="0" borderId="0"/>
  </cellStyleXfs>
  <cellXfs count="62">
    <xf numFmtId="0" fontId="0" fillId="0" borderId="0" xfId="0"/>
    <xf numFmtId="0" fontId="0" fillId="0" borderId="0" xfId="0" applyAlignment="1">
      <alignment horizontal="center" vertical="center"/>
    </xf>
    <xf numFmtId="0" fontId="2" fillId="0" borderId="0" xfId="0" applyFont="1"/>
    <xf numFmtId="0" fontId="0" fillId="0" borderId="0" xfId="0" applyAlignment="1">
      <alignment vertical="center"/>
    </xf>
    <xf numFmtId="0" fontId="0" fillId="0" borderId="0" xfId="0" applyAlignment="1">
      <alignment vertical="center" wrapText="1"/>
    </xf>
    <xf numFmtId="0" fontId="2" fillId="0" borderId="0" xfId="0" applyFont="1" applyAlignment="1">
      <alignment vertical="center" wrapText="1"/>
    </xf>
    <xf numFmtId="0" fontId="0" fillId="0" borderId="0" xfId="0" applyBorder="1"/>
    <xf numFmtId="0" fontId="0" fillId="0" borderId="0" xfId="0" applyBorder="1" applyAlignment="1">
      <alignment horizontal="left" vertical="center"/>
    </xf>
    <xf numFmtId="0" fontId="0" fillId="0" borderId="4" xfId="0" applyBorder="1" applyAlignment="1">
      <alignment horizontal="center" vertical="center"/>
    </xf>
    <xf numFmtId="0" fontId="5" fillId="0" borderId="0" xfId="0" applyFont="1" applyBorder="1"/>
    <xf numFmtId="0" fontId="5" fillId="0" borderId="0" xfId="0" applyFont="1"/>
    <xf numFmtId="0" fontId="1" fillId="0" borderId="0" xfId="0" applyFont="1" applyAlignment="1"/>
    <xf numFmtId="0" fontId="1" fillId="0" borderId="0" xfId="0" applyFont="1" applyAlignment="1">
      <alignment vertical="center"/>
    </xf>
    <xf numFmtId="0" fontId="0" fillId="0" borderId="0" xfId="0" applyAlignment="1">
      <alignment horizontal="center" vertical="center"/>
    </xf>
    <xf numFmtId="0" fontId="0" fillId="0" borderId="0" xfId="0" applyAlignment="1">
      <alignment horizontal="center" vertical="center"/>
    </xf>
    <xf numFmtId="0" fontId="0" fillId="2" borderId="4" xfId="0" applyFill="1" applyBorder="1" applyAlignment="1">
      <alignment horizontal="center" vertical="center"/>
    </xf>
    <xf numFmtId="0" fontId="8" fillId="2" borderId="1"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0" fillId="2" borderId="8"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9"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0"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0" fillId="2" borderId="15" xfId="0" applyFill="1" applyBorder="1" applyAlignment="1">
      <alignment horizontal="center" vertical="center"/>
    </xf>
    <xf numFmtId="0" fontId="0" fillId="2" borderId="14" xfId="0" applyFill="1" applyBorder="1" applyAlignment="1">
      <alignment horizontal="center" vertical="center"/>
    </xf>
    <xf numFmtId="0" fontId="0" fillId="2" borderId="6" xfId="0" applyFill="1" applyBorder="1" applyAlignment="1">
      <alignment horizontal="center"/>
    </xf>
    <xf numFmtId="0" fontId="0" fillId="2" borderId="7" xfId="0" applyFill="1" applyBorder="1" applyAlignment="1">
      <alignment horizontal="center"/>
    </xf>
    <xf numFmtId="0" fontId="0" fillId="2" borderId="5" xfId="0" applyFill="1" applyBorder="1" applyAlignment="1">
      <alignment horizontal="center"/>
    </xf>
    <xf numFmtId="0" fontId="0" fillId="2" borderId="12" xfId="0" applyFill="1" applyBorder="1" applyAlignment="1">
      <alignment horizontal="center" wrapText="1"/>
    </xf>
    <xf numFmtId="0" fontId="0" fillId="2" borderId="9" xfId="0" applyFill="1" applyBorder="1" applyAlignment="1">
      <alignment horizontal="center" wrapText="1"/>
    </xf>
    <xf numFmtId="0" fontId="0" fillId="2" borderId="0" xfId="0" applyFill="1" applyBorder="1" applyAlignment="1">
      <alignment horizontal="center" wrapText="1"/>
    </xf>
    <xf numFmtId="0" fontId="0" fillId="2" borderId="11" xfId="0" applyFill="1" applyBorder="1" applyAlignment="1">
      <alignment horizontal="center" wrapText="1"/>
    </xf>
    <xf numFmtId="0" fontId="6" fillId="2" borderId="5" xfId="0" applyFont="1"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0" xfId="0" applyAlignment="1">
      <alignment horizontal="center" vertical="center" wrapText="1"/>
    </xf>
    <xf numFmtId="0" fontId="0" fillId="0" borderId="4" xfId="0"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0" xfId="0" applyFont="1" applyBorder="1" applyAlignment="1">
      <alignment vertical="center" wrapText="1"/>
    </xf>
    <xf numFmtId="0" fontId="0" fillId="0" borderId="0" xfId="0" applyFill="1" applyBorder="1" applyAlignment="1">
      <alignment horizontal="center"/>
    </xf>
    <xf numFmtId="0" fontId="0" fillId="0" borderId="0" xfId="0" applyBorder="1" applyAlignment="1">
      <alignment horizontal="center" vertical="center"/>
    </xf>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70164-A80B-4DFB-9CDC-FAC3C370426E}">
  <dimension ref="A1:Q35"/>
  <sheetViews>
    <sheetView topLeftCell="A19" zoomScale="85" zoomScaleNormal="85" workbookViewId="0">
      <selection activeCell="D23" sqref="D23:E23"/>
    </sheetView>
  </sheetViews>
  <sheetFormatPr defaultRowHeight="15.5"/>
  <sheetData>
    <row r="1" spans="1:17" ht="22.5">
      <c r="A1" s="41" t="s">
        <v>148</v>
      </c>
      <c r="B1" s="42"/>
      <c r="C1" s="42"/>
      <c r="D1" s="42"/>
      <c r="E1" s="42"/>
      <c r="F1" s="42"/>
      <c r="G1" s="42"/>
      <c r="H1" s="42"/>
      <c r="I1" s="42"/>
      <c r="J1" s="42"/>
      <c r="K1" s="42"/>
      <c r="L1" s="42"/>
      <c r="M1" s="42"/>
      <c r="N1" s="42"/>
      <c r="O1" s="42"/>
      <c r="P1" s="42"/>
      <c r="Q1" s="43"/>
    </row>
    <row r="2" spans="1:17">
      <c r="A2" s="28" t="s">
        <v>120</v>
      </c>
      <c r="B2" s="29"/>
      <c r="C2" s="15" t="s">
        <v>121</v>
      </c>
      <c r="D2" s="42" t="s">
        <v>122</v>
      </c>
      <c r="E2" s="42"/>
      <c r="F2" s="42"/>
      <c r="G2" s="42"/>
      <c r="H2" s="42"/>
      <c r="I2" s="42"/>
      <c r="J2" s="42"/>
      <c r="K2" s="42"/>
      <c r="L2" s="42"/>
      <c r="M2" s="42"/>
      <c r="N2" s="42"/>
      <c r="O2" s="42"/>
      <c r="P2" s="42"/>
      <c r="Q2" s="43"/>
    </row>
    <row r="3" spans="1:17">
      <c r="A3" s="30"/>
      <c r="B3" s="31"/>
      <c r="C3" s="16">
        <v>1</v>
      </c>
      <c r="D3" s="37" t="s">
        <v>149</v>
      </c>
      <c r="E3" s="37"/>
      <c r="F3" s="37"/>
      <c r="G3" s="37"/>
      <c r="H3" s="37"/>
      <c r="I3" s="37"/>
      <c r="J3" s="37"/>
      <c r="K3" s="37"/>
      <c r="L3" s="37"/>
      <c r="M3" s="37"/>
      <c r="N3" s="37"/>
      <c r="O3" s="37"/>
      <c r="P3" s="37"/>
      <c r="Q3" s="38"/>
    </row>
    <row r="4" spans="1:17">
      <c r="A4" s="30"/>
      <c r="B4" s="31"/>
      <c r="C4" s="17"/>
      <c r="D4" s="39"/>
      <c r="E4" s="39"/>
      <c r="F4" s="39"/>
      <c r="G4" s="39"/>
      <c r="H4" s="39"/>
      <c r="I4" s="39"/>
      <c r="J4" s="39"/>
      <c r="K4" s="39"/>
      <c r="L4" s="39"/>
      <c r="M4" s="39"/>
      <c r="N4" s="39"/>
      <c r="O4" s="39"/>
      <c r="P4" s="39"/>
      <c r="Q4" s="40"/>
    </row>
    <row r="5" spans="1:17">
      <c r="A5" s="30"/>
      <c r="B5" s="31"/>
      <c r="C5" s="17"/>
      <c r="D5" s="39"/>
      <c r="E5" s="39"/>
      <c r="F5" s="39"/>
      <c r="G5" s="39"/>
      <c r="H5" s="39"/>
      <c r="I5" s="39"/>
      <c r="J5" s="39"/>
      <c r="K5" s="39"/>
      <c r="L5" s="39"/>
      <c r="M5" s="39"/>
      <c r="N5" s="39"/>
      <c r="O5" s="39"/>
      <c r="P5" s="39"/>
      <c r="Q5" s="40"/>
    </row>
    <row r="6" spans="1:17">
      <c r="A6" s="30"/>
      <c r="B6" s="31"/>
      <c r="C6" s="17"/>
      <c r="D6" s="34" t="s">
        <v>5</v>
      </c>
      <c r="E6" s="34"/>
      <c r="F6" s="34"/>
      <c r="G6" s="34"/>
      <c r="H6" s="34"/>
      <c r="I6" s="34"/>
      <c r="J6" s="35"/>
      <c r="K6" s="36" t="s">
        <v>6</v>
      </c>
      <c r="L6" s="34"/>
      <c r="M6" s="34"/>
      <c r="N6" s="34"/>
      <c r="O6" s="34"/>
      <c r="P6" s="34"/>
      <c r="Q6" s="35"/>
    </row>
    <row r="7" spans="1:17">
      <c r="A7" s="30"/>
      <c r="B7" s="31"/>
      <c r="C7" s="17"/>
      <c r="D7" s="34" t="s">
        <v>150</v>
      </c>
      <c r="E7" s="35"/>
      <c r="F7" s="36" t="s">
        <v>151</v>
      </c>
      <c r="G7" s="34"/>
      <c r="H7" s="34"/>
      <c r="I7" s="34"/>
      <c r="J7" s="35"/>
      <c r="K7" s="36" t="s">
        <v>150</v>
      </c>
      <c r="L7" s="35"/>
      <c r="M7" s="36" t="s">
        <v>151</v>
      </c>
      <c r="N7" s="34"/>
      <c r="O7" s="34"/>
      <c r="P7" s="34"/>
      <c r="Q7" s="35"/>
    </row>
    <row r="8" spans="1:17">
      <c r="A8" s="30"/>
      <c r="B8" s="31"/>
      <c r="C8" s="17"/>
      <c r="D8" s="34">
        <v>1</v>
      </c>
      <c r="E8" s="35"/>
      <c r="F8" s="36" t="s">
        <v>152</v>
      </c>
      <c r="G8" s="34"/>
      <c r="H8" s="34"/>
      <c r="I8" s="34"/>
      <c r="J8" s="35"/>
      <c r="K8" s="36">
        <v>1</v>
      </c>
      <c r="L8" s="35"/>
      <c r="M8" s="36" t="s">
        <v>153</v>
      </c>
      <c r="N8" s="34"/>
      <c r="O8" s="34"/>
      <c r="P8" s="34"/>
      <c r="Q8" s="35"/>
    </row>
    <row r="9" spans="1:17">
      <c r="A9" s="30"/>
      <c r="B9" s="31"/>
      <c r="C9" s="17"/>
      <c r="D9" s="34">
        <v>2</v>
      </c>
      <c r="E9" s="35"/>
      <c r="F9" s="36" t="s">
        <v>154</v>
      </c>
      <c r="G9" s="34"/>
      <c r="H9" s="34"/>
      <c r="I9" s="34"/>
      <c r="J9" s="35"/>
      <c r="K9" s="36">
        <v>2</v>
      </c>
      <c r="L9" s="35"/>
      <c r="M9" s="36" t="s">
        <v>155</v>
      </c>
      <c r="N9" s="34"/>
      <c r="O9" s="34"/>
      <c r="P9" s="34"/>
      <c r="Q9" s="35"/>
    </row>
    <row r="10" spans="1:17">
      <c r="A10" s="30"/>
      <c r="B10" s="31"/>
      <c r="C10" s="17"/>
      <c r="D10" s="34">
        <v>3</v>
      </c>
      <c r="E10" s="35"/>
      <c r="F10" s="36" t="s">
        <v>156</v>
      </c>
      <c r="G10" s="34"/>
      <c r="H10" s="34"/>
      <c r="I10" s="34"/>
      <c r="J10" s="35"/>
      <c r="K10" s="36">
        <v>3</v>
      </c>
      <c r="L10" s="35"/>
      <c r="M10" s="36" t="s">
        <v>157</v>
      </c>
      <c r="N10" s="34"/>
      <c r="O10" s="34"/>
      <c r="P10" s="34"/>
      <c r="Q10" s="35"/>
    </row>
    <row r="11" spans="1:17">
      <c r="A11" s="30"/>
      <c r="B11" s="31"/>
      <c r="C11" s="17"/>
      <c r="D11" s="34">
        <v>4</v>
      </c>
      <c r="E11" s="35"/>
      <c r="F11" s="36" t="s">
        <v>158</v>
      </c>
      <c r="G11" s="34"/>
      <c r="H11" s="34"/>
      <c r="I11" s="34"/>
      <c r="J11" s="35"/>
      <c r="K11" s="36">
        <v>4</v>
      </c>
      <c r="L11" s="35"/>
      <c r="M11" s="36" t="s">
        <v>159</v>
      </c>
      <c r="N11" s="34"/>
      <c r="O11" s="34"/>
      <c r="P11" s="34"/>
      <c r="Q11" s="35"/>
    </row>
    <row r="12" spans="1:17">
      <c r="A12" s="30"/>
      <c r="B12" s="31"/>
      <c r="C12" s="17"/>
      <c r="D12" s="34">
        <v>5</v>
      </c>
      <c r="E12" s="35"/>
      <c r="F12" s="36" t="s">
        <v>160</v>
      </c>
      <c r="G12" s="34"/>
      <c r="H12" s="34"/>
      <c r="I12" s="34"/>
      <c r="J12" s="35"/>
      <c r="K12" s="36">
        <v>5</v>
      </c>
      <c r="L12" s="35"/>
      <c r="M12" s="36" t="s">
        <v>161</v>
      </c>
      <c r="N12" s="34"/>
      <c r="O12" s="34"/>
      <c r="P12" s="34"/>
      <c r="Q12" s="35"/>
    </row>
    <row r="13" spans="1:17">
      <c r="A13" s="30"/>
      <c r="B13" s="31"/>
      <c r="C13" s="17"/>
      <c r="D13" s="34">
        <v>6</v>
      </c>
      <c r="E13" s="35"/>
      <c r="F13" s="36" t="s">
        <v>162</v>
      </c>
      <c r="G13" s="34"/>
      <c r="H13" s="34"/>
      <c r="I13" s="34"/>
      <c r="J13" s="35"/>
      <c r="K13" s="36">
        <v>6</v>
      </c>
      <c r="L13" s="35"/>
      <c r="M13" s="36" t="s">
        <v>163</v>
      </c>
      <c r="N13" s="34"/>
      <c r="O13" s="34"/>
      <c r="P13" s="34"/>
      <c r="Q13" s="35"/>
    </row>
    <row r="14" spans="1:17">
      <c r="A14" s="30"/>
      <c r="B14" s="31"/>
      <c r="C14" s="17"/>
      <c r="D14" s="34">
        <v>7</v>
      </c>
      <c r="E14" s="35"/>
      <c r="F14" s="36" t="s">
        <v>164</v>
      </c>
      <c r="G14" s="34"/>
      <c r="H14" s="34"/>
      <c r="I14" s="34"/>
      <c r="J14" s="35"/>
      <c r="K14" s="36">
        <v>7</v>
      </c>
      <c r="L14" s="35"/>
      <c r="M14" s="36" t="s">
        <v>165</v>
      </c>
      <c r="N14" s="34"/>
      <c r="O14" s="34"/>
      <c r="P14" s="34"/>
      <c r="Q14" s="35"/>
    </row>
    <row r="15" spans="1:17">
      <c r="A15" s="30"/>
      <c r="B15" s="31"/>
      <c r="C15" s="17"/>
      <c r="D15" s="34">
        <v>8</v>
      </c>
      <c r="E15" s="35"/>
      <c r="F15" s="36" t="s">
        <v>166</v>
      </c>
      <c r="G15" s="34"/>
      <c r="H15" s="34"/>
      <c r="I15" s="34"/>
      <c r="J15" s="35"/>
      <c r="K15" s="36">
        <v>8</v>
      </c>
      <c r="L15" s="35"/>
      <c r="M15" s="36" t="s">
        <v>167</v>
      </c>
      <c r="N15" s="34"/>
      <c r="O15" s="34"/>
      <c r="P15" s="34"/>
      <c r="Q15" s="35"/>
    </row>
    <row r="16" spans="1:17">
      <c r="A16" s="30"/>
      <c r="B16" s="31"/>
      <c r="C16" s="17"/>
      <c r="D16" s="34">
        <v>9</v>
      </c>
      <c r="E16" s="35"/>
      <c r="F16" s="36" t="s">
        <v>168</v>
      </c>
      <c r="G16" s="34"/>
      <c r="H16" s="34"/>
      <c r="I16" s="34"/>
      <c r="J16" s="35"/>
      <c r="K16" s="36">
        <v>9</v>
      </c>
      <c r="L16" s="35"/>
      <c r="M16" s="36" t="s">
        <v>169</v>
      </c>
      <c r="N16" s="34"/>
      <c r="O16" s="34"/>
      <c r="P16" s="34"/>
      <c r="Q16" s="35"/>
    </row>
    <row r="17" spans="1:17">
      <c r="A17" s="30"/>
      <c r="B17" s="31"/>
      <c r="C17" s="17"/>
      <c r="D17" s="34" t="s">
        <v>123</v>
      </c>
      <c r="E17" s="34"/>
      <c r="F17" s="34"/>
      <c r="G17" s="34"/>
      <c r="H17" s="34"/>
      <c r="I17" s="34"/>
      <c r="J17" s="35"/>
      <c r="K17" s="36" t="s">
        <v>124</v>
      </c>
      <c r="L17" s="34"/>
      <c r="M17" s="34"/>
      <c r="N17" s="34"/>
      <c r="O17" s="34"/>
      <c r="P17" s="34"/>
      <c r="Q17" s="35"/>
    </row>
    <row r="18" spans="1:17">
      <c r="A18" s="30"/>
      <c r="B18" s="31"/>
      <c r="C18" s="17"/>
      <c r="D18" s="34" t="s">
        <v>125</v>
      </c>
      <c r="E18" s="35"/>
      <c r="F18" s="36" t="s">
        <v>126</v>
      </c>
      <c r="G18" s="34"/>
      <c r="H18" s="34"/>
      <c r="I18" s="34"/>
      <c r="J18" s="35"/>
      <c r="K18" s="36" t="s">
        <v>125</v>
      </c>
      <c r="L18" s="35"/>
      <c r="M18" s="36" t="s">
        <v>126</v>
      </c>
      <c r="N18" s="34"/>
      <c r="O18" s="34"/>
      <c r="P18" s="34"/>
      <c r="Q18" s="35"/>
    </row>
    <row r="19" spans="1:17">
      <c r="A19" s="30"/>
      <c r="B19" s="31"/>
      <c r="C19" s="17"/>
      <c r="D19" s="34">
        <v>1</v>
      </c>
      <c r="E19" s="35"/>
      <c r="F19" s="36" t="s">
        <v>127</v>
      </c>
      <c r="G19" s="34"/>
      <c r="H19" s="34"/>
      <c r="I19" s="34"/>
      <c r="J19" s="35"/>
      <c r="K19" s="36">
        <v>1</v>
      </c>
      <c r="L19" s="35"/>
      <c r="M19" s="36" t="s">
        <v>128</v>
      </c>
      <c r="N19" s="34"/>
      <c r="O19" s="34"/>
      <c r="P19" s="34"/>
      <c r="Q19" s="35"/>
    </row>
    <row r="20" spans="1:17">
      <c r="A20" s="30"/>
      <c r="B20" s="31"/>
      <c r="C20" s="17"/>
      <c r="D20" s="34">
        <v>2</v>
      </c>
      <c r="E20" s="35"/>
      <c r="F20" s="36" t="s">
        <v>129</v>
      </c>
      <c r="G20" s="34"/>
      <c r="H20" s="34"/>
      <c r="I20" s="34"/>
      <c r="J20" s="35"/>
      <c r="K20" s="36">
        <v>2</v>
      </c>
      <c r="L20" s="35"/>
      <c r="M20" s="36" t="s">
        <v>130</v>
      </c>
      <c r="N20" s="34"/>
      <c r="O20" s="34"/>
      <c r="P20" s="34"/>
      <c r="Q20" s="35"/>
    </row>
    <row r="21" spans="1:17">
      <c r="A21" s="30"/>
      <c r="B21" s="31"/>
      <c r="C21" s="17"/>
      <c r="D21" s="34">
        <v>3</v>
      </c>
      <c r="E21" s="35"/>
      <c r="F21" s="36" t="s">
        <v>131</v>
      </c>
      <c r="G21" s="34"/>
      <c r="H21" s="34"/>
      <c r="I21" s="34"/>
      <c r="J21" s="35"/>
      <c r="K21" s="36">
        <v>3</v>
      </c>
      <c r="L21" s="35"/>
      <c r="M21" s="36" t="s">
        <v>132</v>
      </c>
      <c r="N21" s="34"/>
      <c r="O21" s="34"/>
      <c r="P21" s="34"/>
      <c r="Q21" s="35"/>
    </row>
    <row r="22" spans="1:17">
      <c r="A22" s="30"/>
      <c r="B22" s="31"/>
      <c r="C22" s="17"/>
      <c r="D22" s="34">
        <v>4</v>
      </c>
      <c r="E22" s="35"/>
      <c r="F22" s="36" t="s">
        <v>133</v>
      </c>
      <c r="G22" s="34"/>
      <c r="H22" s="34"/>
      <c r="I22" s="34"/>
      <c r="J22" s="35"/>
      <c r="K22" s="36">
        <v>4</v>
      </c>
      <c r="L22" s="35"/>
      <c r="M22" s="36" t="s">
        <v>134</v>
      </c>
      <c r="N22" s="34"/>
      <c r="O22" s="34"/>
      <c r="P22" s="34"/>
      <c r="Q22" s="35"/>
    </row>
    <row r="23" spans="1:17">
      <c r="A23" s="30"/>
      <c r="B23" s="31"/>
      <c r="C23" s="17"/>
      <c r="D23" s="34">
        <v>5</v>
      </c>
      <c r="E23" s="35"/>
      <c r="F23" s="36" t="s">
        <v>135</v>
      </c>
      <c r="G23" s="34"/>
      <c r="H23" s="34"/>
      <c r="I23" s="34"/>
      <c r="J23" s="35"/>
      <c r="K23" s="36">
        <v>5</v>
      </c>
      <c r="L23" s="35"/>
      <c r="M23" s="36" t="s">
        <v>136</v>
      </c>
      <c r="N23" s="34"/>
      <c r="O23" s="34"/>
      <c r="P23" s="34"/>
      <c r="Q23" s="35"/>
    </row>
    <row r="24" spans="1:17">
      <c r="A24" s="30"/>
      <c r="B24" s="31"/>
      <c r="C24" s="17"/>
      <c r="D24" s="34">
        <v>6</v>
      </c>
      <c r="E24" s="35"/>
      <c r="F24" s="36" t="s">
        <v>137</v>
      </c>
      <c r="G24" s="34"/>
      <c r="H24" s="34"/>
      <c r="I24" s="34"/>
      <c r="J24" s="35"/>
      <c r="K24" s="36">
        <v>6</v>
      </c>
      <c r="L24" s="35"/>
      <c r="M24" s="36" t="s">
        <v>138</v>
      </c>
      <c r="N24" s="34"/>
      <c r="O24" s="34"/>
      <c r="P24" s="34"/>
      <c r="Q24" s="35"/>
    </row>
    <row r="25" spans="1:17">
      <c r="A25" s="30"/>
      <c r="B25" s="31"/>
      <c r="C25" s="17"/>
      <c r="D25" s="34">
        <v>7</v>
      </c>
      <c r="E25" s="35"/>
      <c r="F25" s="36" t="s">
        <v>139</v>
      </c>
      <c r="G25" s="34"/>
      <c r="H25" s="34"/>
      <c r="I25" s="34"/>
      <c r="J25" s="35"/>
      <c r="K25" s="36">
        <v>7</v>
      </c>
      <c r="L25" s="35"/>
      <c r="M25" s="36" t="s">
        <v>140</v>
      </c>
      <c r="N25" s="34"/>
      <c r="O25" s="34"/>
      <c r="P25" s="34"/>
      <c r="Q25" s="35"/>
    </row>
    <row r="26" spans="1:17">
      <c r="A26" s="30"/>
      <c r="B26" s="31"/>
      <c r="C26" s="17"/>
      <c r="D26" s="34">
        <v>8</v>
      </c>
      <c r="E26" s="35"/>
      <c r="F26" s="36" t="s">
        <v>141</v>
      </c>
      <c r="G26" s="34"/>
      <c r="H26" s="34"/>
      <c r="I26" s="34"/>
      <c r="J26" s="35"/>
      <c r="K26" s="36">
        <v>8</v>
      </c>
      <c r="L26" s="35"/>
      <c r="M26" s="36" t="s">
        <v>142</v>
      </c>
      <c r="N26" s="34"/>
      <c r="O26" s="34"/>
      <c r="P26" s="34"/>
      <c r="Q26" s="35"/>
    </row>
    <row r="27" spans="1:17">
      <c r="A27" s="30"/>
      <c r="B27" s="31"/>
      <c r="C27" s="18"/>
      <c r="D27" s="34">
        <v>9</v>
      </c>
      <c r="E27" s="35"/>
      <c r="F27" s="36" t="s">
        <v>143</v>
      </c>
      <c r="G27" s="34"/>
      <c r="H27" s="34"/>
      <c r="I27" s="34"/>
      <c r="J27" s="35"/>
      <c r="K27" s="36">
        <v>9</v>
      </c>
      <c r="L27" s="35"/>
      <c r="M27" s="36" t="s">
        <v>144</v>
      </c>
      <c r="N27" s="34"/>
      <c r="O27" s="34"/>
      <c r="P27" s="34"/>
      <c r="Q27" s="35"/>
    </row>
    <row r="28" spans="1:17">
      <c r="A28" s="30"/>
      <c r="B28" s="31"/>
      <c r="C28" s="16">
        <v>2</v>
      </c>
      <c r="D28" s="19" t="s">
        <v>170</v>
      </c>
      <c r="E28" s="20"/>
      <c r="F28" s="20"/>
      <c r="G28" s="20"/>
      <c r="H28" s="20"/>
      <c r="I28" s="20"/>
      <c r="J28" s="20"/>
      <c r="K28" s="20"/>
      <c r="L28" s="20"/>
      <c r="M28" s="20"/>
      <c r="N28" s="20"/>
      <c r="O28" s="20"/>
      <c r="P28" s="20"/>
      <c r="Q28" s="21"/>
    </row>
    <row r="29" spans="1:17">
      <c r="A29" s="30"/>
      <c r="B29" s="31"/>
      <c r="C29" s="18"/>
      <c r="D29" s="25"/>
      <c r="E29" s="26"/>
      <c r="F29" s="26"/>
      <c r="G29" s="26"/>
      <c r="H29" s="26"/>
      <c r="I29" s="26"/>
      <c r="J29" s="26"/>
      <c r="K29" s="26"/>
      <c r="L29" s="26"/>
      <c r="M29" s="26"/>
      <c r="N29" s="26"/>
      <c r="O29" s="26"/>
      <c r="P29" s="26"/>
      <c r="Q29" s="27"/>
    </row>
    <row r="30" spans="1:17">
      <c r="A30" s="30"/>
      <c r="B30" s="31"/>
      <c r="C30" s="16">
        <v>4</v>
      </c>
      <c r="D30" s="19" t="s">
        <v>171</v>
      </c>
      <c r="E30" s="20"/>
      <c r="F30" s="20"/>
      <c r="G30" s="20"/>
      <c r="H30" s="20"/>
      <c r="I30" s="20"/>
      <c r="J30" s="20"/>
      <c r="K30" s="20"/>
      <c r="L30" s="20"/>
      <c r="M30" s="20"/>
      <c r="N30" s="20"/>
      <c r="O30" s="20"/>
      <c r="P30" s="20"/>
      <c r="Q30" s="21"/>
    </row>
    <row r="31" spans="1:17">
      <c r="A31" s="30"/>
      <c r="B31" s="31"/>
      <c r="C31" s="17"/>
      <c r="D31" s="22"/>
      <c r="E31" s="23"/>
      <c r="F31" s="23"/>
      <c r="G31" s="23"/>
      <c r="H31" s="23"/>
      <c r="I31" s="23"/>
      <c r="J31" s="23"/>
      <c r="K31" s="23"/>
      <c r="L31" s="23"/>
      <c r="M31" s="23"/>
      <c r="N31" s="23"/>
      <c r="O31" s="23"/>
      <c r="P31" s="23"/>
      <c r="Q31" s="24"/>
    </row>
    <row r="32" spans="1:17">
      <c r="A32" s="30"/>
      <c r="B32" s="31"/>
      <c r="C32" s="17"/>
      <c r="D32" s="22"/>
      <c r="E32" s="23"/>
      <c r="F32" s="23"/>
      <c r="G32" s="23"/>
      <c r="H32" s="23"/>
      <c r="I32" s="23"/>
      <c r="J32" s="23"/>
      <c r="K32" s="23"/>
      <c r="L32" s="23"/>
      <c r="M32" s="23"/>
      <c r="N32" s="23"/>
      <c r="O32" s="23"/>
      <c r="P32" s="23"/>
      <c r="Q32" s="24"/>
    </row>
    <row r="33" spans="1:17">
      <c r="A33" s="30"/>
      <c r="B33" s="31"/>
      <c r="C33" s="17"/>
      <c r="D33" s="22"/>
      <c r="E33" s="23"/>
      <c r="F33" s="23"/>
      <c r="G33" s="23"/>
      <c r="H33" s="23"/>
      <c r="I33" s="23"/>
      <c r="J33" s="23"/>
      <c r="K33" s="23"/>
      <c r="L33" s="23"/>
      <c r="M33" s="23"/>
      <c r="N33" s="23"/>
      <c r="O33" s="23"/>
      <c r="P33" s="23"/>
      <c r="Q33" s="24"/>
    </row>
    <row r="34" spans="1:17">
      <c r="A34" s="30"/>
      <c r="B34" s="31"/>
      <c r="C34" s="17"/>
      <c r="D34" s="22"/>
      <c r="E34" s="23"/>
      <c r="F34" s="23"/>
      <c r="G34" s="23"/>
      <c r="H34" s="23"/>
      <c r="I34" s="23"/>
      <c r="J34" s="23"/>
      <c r="K34" s="23"/>
      <c r="L34" s="23"/>
      <c r="M34" s="23"/>
      <c r="N34" s="23"/>
      <c r="O34" s="23"/>
      <c r="P34" s="23"/>
      <c r="Q34" s="24"/>
    </row>
    <row r="35" spans="1:17">
      <c r="A35" s="32"/>
      <c r="B35" s="33"/>
      <c r="C35" s="18"/>
      <c r="D35" s="25"/>
      <c r="E35" s="26"/>
      <c r="F35" s="26"/>
      <c r="G35" s="26"/>
      <c r="H35" s="26"/>
      <c r="I35" s="26"/>
      <c r="J35" s="26"/>
      <c r="K35" s="26"/>
      <c r="L35" s="26"/>
      <c r="M35" s="26"/>
      <c r="N35" s="26"/>
      <c r="O35" s="26"/>
      <c r="P35" s="26"/>
      <c r="Q35" s="27"/>
    </row>
  </sheetData>
  <mergeCells count="93">
    <mergeCell ref="A1:Q1"/>
    <mergeCell ref="D2:Q2"/>
    <mergeCell ref="D9:E9"/>
    <mergeCell ref="F9:J9"/>
    <mergeCell ref="K9:L9"/>
    <mergeCell ref="M9:Q9"/>
    <mergeCell ref="F10:J10"/>
    <mergeCell ref="K10:L10"/>
    <mergeCell ref="M10:Q10"/>
    <mergeCell ref="D12:E12"/>
    <mergeCell ref="F12:J12"/>
    <mergeCell ref="K12:L12"/>
    <mergeCell ref="M12:Q12"/>
    <mergeCell ref="D11:E11"/>
    <mergeCell ref="F11:J11"/>
    <mergeCell ref="K11:L11"/>
    <mergeCell ref="M11:Q11"/>
    <mergeCell ref="D10:E10"/>
    <mergeCell ref="D13:E13"/>
    <mergeCell ref="F13:J13"/>
    <mergeCell ref="K13:L13"/>
    <mergeCell ref="M13:Q13"/>
    <mergeCell ref="D14:E14"/>
    <mergeCell ref="F14:J14"/>
    <mergeCell ref="K14:L14"/>
    <mergeCell ref="M14:Q14"/>
    <mergeCell ref="D18:E18"/>
    <mergeCell ref="F18:J18"/>
    <mergeCell ref="K18:L18"/>
    <mergeCell ref="M18:Q18"/>
    <mergeCell ref="D15:E15"/>
    <mergeCell ref="F15:J15"/>
    <mergeCell ref="K15:L15"/>
    <mergeCell ref="M15:Q15"/>
    <mergeCell ref="D16:E16"/>
    <mergeCell ref="F16:J16"/>
    <mergeCell ref="K16:L16"/>
    <mergeCell ref="M16:Q16"/>
    <mergeCell ref="K19:L19"/>
    <mergeCell ref="M19:Q19"/>
    <mergeCell ref="D20:E20"/>
    <mergeCell ref="F20:J20"/>
    <mergeCell ref="K20:L20"/>
    <mergeCell ref="M20:Q20"/>
    <mergeCell ref="C3:C27"/>
    <mergeCell ref="D3:Q5"/>
    <mergeCell ref="D6:J6"/>
    <mergeCell ref="K6:Q6"/>
    <mergeCell ref="D7:E7"/>
    <mergeCell ref="F7:J7"/>
    <mergeCell ref="K7:L7"/>
    <mergeCell ref="M7:Q7"/>
    <mergeCell ref="D8:E8"/>
    <mergeCell ref="F8:J8"/>
    <mergeCell ref="K8:L8"/>
    <mergeCell ref="M8:Q8"/>
    <mergeCell ref="D17:J17"/>
    <mergeCell ref="K17:Q17"/>
    <mergeCell ref="D19:E19"/>
    <mergeCell ref="F19:J19"/>
    <mergeCell ref="K21:L21"/>
    <mergeCell ref="M21:Q21"/>
    <mergeCell ref="D22:E22"/>
    <mergeCell ref="F22:J22"/>
    <mergeCell ref="K22:L22"/>
    <mergeCell ref="M22:Q22"/>
    <mergeCell ref="D21:E21"/>
    <mergeCell ref="F21:J21"/>
    <mergeCell ref="M26:Q26"/>
    <mergeCell ref="D23:E23"/>
    <mergeCell ref="F23:J23"/>
    <mergeCell ref="K23:L23"/>
    <mergeCell ref="M23:Q23"/>
    <mergeCell ref="D24:E24"/>
    <mergeCell ref="F24:J24"/>
    <mergeCell ref="K24:L24"/>
    <mergeCell ref="M24:Q24"/>
    <mergeCell ref="C30:C35"/>
    <mergeCell ref="D30:Q35"/>
    <mergeCell ref="A2:B35"/>
    <mergeCell ref="D27:E27"/>
    <mergeCell ref="F27:J27"/>
    <mergeCell ref="K27:L27"/>
    <mergeCell ref="M27:Q27"/>
    <mergeCell ref="C28:C29"/>
    <mergeCell ref="D28:Q29"/>
    <mergeCell ref="D25:E25"/>
    <mergeCell ref="F25:J25"/>
    <mergeCell ref="K25:L25"/>
    <mergeCell ref="M25:Q25"/>
    <mergeCell ref="D26:E26"/>
    <mergeCell ref="F26:J26"/>
    <mergeCell ref="K26:L26"/>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87"/>
  <sheetViews>
    <sheetView tabSelected="1" topLeftCell="N1" zoomScale="55" zoomScaleNormal="55" workbookViewId="0">
      <selection activeCell="H19" sqref="H19"/>
    </sheetView>
  </sheetViews>
  <sheetFormatPr defaultColWidth="11" defaultRowHeight="15.5"/>
  <cols>
    <col min="1" max="1" width="12.3046875" customWidth="1"/>
    <col min="2" max="2" width="31" customWidth="1"/>
    <col min="3" max="3" width="19.4609375" customWidth="1"/>
    <col min="4" max="4" width="19.15234375" customWidth="1"/>
  </cols>
  <sheetData>
    <row r="1" spans="1:44">
      <c r="A1" s="12" t="s">
        <v>147</v>
      </c>
      <c r="B1" s="12"/>
      <c r="C1" s="12"/>
      <c r="D1" s="12"/>
    </row>
    <row r="2" spans="1:44">
      <c r="A2" s="11" t="s">
        <v>145</v>
      </c>
      <c r="B2" s="11"/>
      <c r="C2" s="11"/>
      <c r="D2" s="11"/>
    </row>
    <row r="3" spans="1:44">
      <c r="A3" s="12" t="s">
        <v>146</v>
      </c>
      <c r="B3" s="12"/>
      <c r="C3" s="12"/>
      <c r="D3" s="12"/>
      <c r="E3" s="52" t="s">
        <v>0</v>
      </c>
      <c r="F3" s="52"/>
      <c r="G3" s="52"/>
      <c r="H3" s="52"/>
      <c r="I3" s="52"/>
      <c r="J3" s="52"/>
      <c r="K3" s="52"/>
      <c r="L3" s="52" t="s">
        <v>1</v>
      </c>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row>
    <row r="4" spans="1:44">
      <c r="A4" s="52" t="s">
        <v>3</v>
      </c>
      <c r="B4" s="52"/>
      <c r="C4" s="1">
        <v>2</v>
      </c>
      <c r="D4" s="1">
        <v>1</v>
      </c>
      <c r="G4" s="1">
        <v>1</v>
      </c>
      <c r="I4">
        <v>0.5</v>
      </c>
      <c r="L4" s="52" t="s">
        <v>3</v>
      </c>
      <c r="M4" s="52"/>
      <c r="N4">
        <v>2</v>
      </c>
      <c r="O4">
        <v>1</v>
      </c>
      <c r="R4">
        <v>1</v>
      </c>
      <c r="T4">
        <v>0.5</v>
      </c>
      <c r="W4" s="52"/>
      <c r="X4" s="52"/>
      <c r="AH4" s="52"/>
      <c r="AI4" s="52"/>
    </row>
    <row r="5" spans="1:44">
      <c r="B5" t="s">
        <v>4</v>
      </c>
      <c r="C5" t="s">
        <v>5</v>
      </c>
      <c r="D5" t="s">
        <v>6</v>
      </c>
      <c r="E5" t="s">
        <v>7</v>
      </c>
      <c r="F5" t="s">
        <v>8</v>
      </c>
      <c r="G5" t="s">
        <v>9</v>
      </c>
      <c r="H5" t="s">
        <v>10</v>
      </c>
      <c r="I5" t="s">
        <v>11</v>
      </c>
      <c r="J5" t="s">
        <v>12</v>
      </c>
      <c r="K5" t="s">
        <v>13</v>
      </c>
      <c r="M5" t="s">
        <v>4</v>
      </c>
      <c r="N5" t="s">
        <v>5</v>
      </c>
      <c r="O5" t="s">
        <v>6</v>
      </c>
      <c r="P5" t="s">
        <v>7</v>
      </c>
      <c r="Q5" t="s">
        <v>8</v>
      </c>
      <c r="R5" t="s">
        <v>9</v>
      </c>
      <c r="S5" t="s">
        <v>10</v>
      </c>
      <c r="T5" t="s">
        <v>11</v>
      </c>
      <c r="U5" t="s">
        <v>12</v>
      </c>
      <c r="V5" t="s">
        <v>13</v>
      </c>
      <c r="W5" s="52" t="s">
        <v>2</v>
      </c>
      <c r="X5" s="52"/>
      <c r="Y5" s="52"/>
      <c r="Z5" s="52"/>
      <c r="AA5" s="52"/>
      <c r="AB5" s="52"/>
      <c r="AC5" s="52"/>
      <c r="AD5" s="52"/>
      <c r="AE5" s="52"/>
      <c r="AF5" s="52"/>
      <c r="AG5" s="52"/>
    </row>
    <row r="6" spans="1:44">
      <c r="A6" s="48" t="s">
        <v>20</v>
      </c>
      <c r="B6" t="s">
        <v>21</v>
      </c>
      <c r="C6" s="60">
        <v>8</v>
      </c>
      <c r="D6" s="60">
        <v>8</v>
      </c>
      <c r="E6">
        <f>SUM(C6:D6,C6)</f>
        <v>24</v>
      </c>
      <c r="F6">
        <f>AVERAGE(E6*100/833)</f>
        <v>2.8811524609843939</v>
      </c>
      <c r="G6">
        <v>9</v>
      </c>
      <c r="H6">
        <f>AVERAGE(G6*100/405)</f>
        <v>2.2222222222222223</v>
      </c>
      <c r="I6">
        <v>9</v>
      </c>
      <c r="J6">
        <f>AVERAGE(I6*100/425)</f>
        <v>2.1176470588235294</v>
      </c>
      <c r="K6">
        <f>AVERAGE(F6/(H6+0.5*J6))</f>
        <v>0.87812017237173767</v>
      </c>
      <c r="L6" s="49" t="s">
        <v>20</v>
      </c>
      <c r="M6" s="6" t="s">
        <v>26</v>
      </c>
      <c r="N6" s="13">
        <v>9</v>
      </c>
      <c r="O6" s="13">
        <f>10-N6</f>
        <v>1</v>
      </c>
      <c r="P6">
        <f>SUM(N6:O6,N6)</f>
        <v>19</v>
      </c>
      <c r="Q6">
        <f>AVERAGE(P6*100/1261)</f>
        <v>1.5067406819984139</v>
      </c>
      <c r="R6">
        <v>9</v>
      </c>
      <c r="S6">
        <f>AVERAGE(R6*100/437)</f>
        <v>2.0594965675057209</v>
      </c>
      <c r="T6">
        <v>5</v>
      </c>
      <c r="U6">
        <f>AVERAGE(T6*100/403)</f>
        <v>1.2406947890818858</v>
      </c>
      <c r="V6">
        <f>AVERAGE(Q6/(S6+0.5*U6))</f>
        <v>0.56224940830050363</v>
      </c>
      <c r="W6" s="52" t="s">
        <v>3</v>
      </c>
      <c r="X6" s="52"/>
      <c r="Y6">
        <v>2</v>
      </c>
      <c r="Z6">
        <v>1</v>
      </c>
      <c r="AC6">
        <v>1</v>
      </c>
      <c r="AE6">
        <v>0.5</v>
      </c>
      <c r="AH6" s="1"/>
    </row>
    <row r="7" spans="1:44">
      <c r="A7" s="48"/>
      <c r="B7" t="s">
        <v>27</v>
      </c>
      <c r="C7" s="60">
        <v>5</v>
      </c>
      <c r="D7" s="60">
        <v>6</v>
      </c>
      <c r="E7">
        <f t="shared" ref="E7:E61" si="0">SUM(C7:D7,C7)</f>
        <v>16</v>
      </c>
      <c r="F7">
        <f t="shared" ref="F7:F61" si="1">AVERAGE(E7*100/833)</f>
        <v>1.9207683073229291</v>
      </c>
      <c r="G7">
        <v>8</v>
      </c>
      <c r="H7">
        <f t="shared" ref="H7:H61" si="2">AVERAGE(G7*100/405)</f>
        <v>1.9753086419753085</v>
      </c>
      <c r="I7">
        <v>8</v>
      </c>
      <c r="J7">
        <f t="shared" ref="J7:J61" si="3">AVERAGE(I7*100/425)</f>
        <v>1.8823529411764706</v>
      </c>
      <c r="K7">
        <f t="shared" ref="K7:K61" si="4">AVERAGE(F7/(H7+0.5*J7))</f>
        <v>0.65859012927880312</v>
      </c>
      <c r="L7" s="50"/>
      <c r="M7" s="6" t="s">
        <v>21</v>
      </c>
      <c r="N7" s="13">
        <v>9</v>
      </c>
      <c r="O7" s="13">
        <f t="shared" ref="O7:O65" si="5">10-N7</f>
        <v>1</v>
      </c>
      <c r="P7">
        <f t="shared" ref="P7:P65" si="6">SUM(N7:O7,N7)</f>
        <v>19</v>
      </c>
      <c r="Q7">
        <f t="shared" ref="Q7:Q65" si="7">AVERAGE(P7*100/1261)</f>
        <v>1.5067406819984139</v>
      </c>
      <c r="R7">
        <v>8</v>
      </c>
      <c r="S7">
        <f t="shared" ref="S7:S65" si="8">AVERAGE(R7*100/437)</f>
        <v>1.8306636155606408</v>
      </c>
      <c r="T7">
        <v>4</v>
      </c>
      <c r="U7">
        <f t="shared" ref="U7:U65" si="9">AVERAGE(T7*100/403)</f>
        <v>0.99255583126550873</v>
      </c>
      <c r="V7">
        <f t="shared" ref="V7:V65" si="10">AVERAGE(Q7/(S7+0.5*U7))</f>
        <v>0.64751978586486736</v>
      </c>
      <c r="X7" t="s">
        <v>4</v>
      </c>
      <c r="Y7" t="s">
        <v>5</v>
      </c>
      <c r="Z7" t="s">
        <v>6</v>
      </c>
      <c r="AA7" t="s">
        <v>7</v>
      </c>
      <c r="AB7" t="s">
        <v>8</v>
      </c>
      <c r="AC7" t="s">
        <v>9</v>
      </c>
      <c r="AD7" t="s">
        <v>10</v>
      </c>
      <c r="AE7" t="s">
        <v>11</v>
      </c>
      <c r="AF7" t="s">
        <v>12</v>
      </c>
      <c r="AG7" t="s">
        <v>13</v>
      </c>
      <c r="AH7" s="1"/>
    </row>
    <row r="8" spans="1:44">
      <c r="A8" s="48"/>
      <c r="B8" t="s">
        <v>87</v>
      </c>
      <c r="C8" s="60">
        <v>5</v>
      </c>
      <c r="D8" s="60">
        <v>5</v>
      </c>
      <c r="E8">
        <f t="shared" si="0"/>
        <v>15</v>
      </c>
      <c r="F8">
        <f t="shared" si="1"/>
        <v>1.8007202881152462</v>
      </c>
      <c r="G8">
        <v>8</v>
      </c>
      <c r="H8">
        <f t="shared" si="2"/>
        <v>1.9753086419753085</v>
      </c>
      <c r="I8">
        <v>7</v>
      </c>
      <c r="J8">
        <f t="shared" si="3"/>
        <v>1.6470588235294117</v>
      </c>
      <c r="K8">
        <f t="shared" si="4"/>
        <v>0.64338137953676555</v>
      </c>
      <c r="L8" s="50"/>
      <c r="M8" s="6" t="s">
        <v>27</v>
      </c>
      <c r="N8" s="13">
        <v>9</v>
      </c>
      <c r="O8" s="13">
        <f t="shared" si="5"/>
        <v>1</v>
      </c>
      <c r="P8">
        <f t="shared" si="6"/>
        <v>19</v>
      </c>
      <c r="Q8">
        <f t="shared" si="7"/>
        <v>1.5067406819984139</v>
      </c>
      <c r="R8">
        <v>7</v>
      </c>
      <c r="S8">
        <f t="shared" si="8"/>
        <v>1.6018306636155606</v>
      </c>
      <c r="T8">
        <v>3</v>
      </c>
      <c r="U8">
        <f t="shared" si="9"/>
        <v>0.74441687344913154</v>
      </c>
      <c r="V8">
        <f t="shared" si="10"/>
        <v>0.76327803321565568</v>
      </c>
      <c r="W8" s="14" t="s">
        <v>20</v>
      </c>
      <c r="X8" t="s">
        <v>21</v>
      </c>
      <c r="Y8">
        <v>9</v>
      </c>
      <c r="Z8">
        <v>9</v>
      </c>
      <c r="AA8">
        <f>SUM(Y8:Z8,Y8)</f>
        <v>27</v>
      </c>
      <c r="AB8">
        <f>AVERAGE(AA8*100/33)</f>
        <v>81.818181818181813</v>
      </c>
      <c r="AC8">
        <v>7</v>
      </c>
      <c r="AD8">
        <f>AVERAGE(AC8*100/11)</f>
        <v>63.636363636363633</v>
      </c>
      <c r="AE8">
        <v>7</v>
      </c>
      <c r="AF8">
        <f>AVERAGE(AE8*100/9)</f>
        <v>77.777777777777771</v>
      </c>
      <c r="AG8">
        <f>AVERAGE(AB8/(AD8+0.5*AF8))</f>
        <v>0.79802955665024633</v>
      </c>
      <c r="AH8" s="3"/>
    </row>
    <row r="9" spans="1:44">
      <c r="A9" s="48"/>
      <c r="B9" t="s">
        <v>28</v>
      </c>
      <c r="C9" s="60">
        <v>7</v>
      </c>
      <c r="D9" s="60">
        <v>8</v>
      </c>
      <c r="E9">
        <f t="shared" si="0"/>
        <v>22</v>
      </c>
      <c r="F9">
        <f t="shared" si="1"/>
        <v>2.6410564225690276</v>
      </c>
      <c r="G9">
        <v>7</v>
      </c>
      <c r="H9">
        <f t="shared" si="2"/>
        <v>1.728395061728395</v>
      </c>
      <c r="I9">
        <v>6</v>
      </c>
      <c r="J9">
        <f t="shared" si="3"/>
        <v>1.411764705882353</v>
      </c>
      <c r="K9">
        <f t="shared" si="4"/>
        <v>1.0849447177438996</v>
      </c>
      <c r="L9" s="50"/>
      <c r="M9" s="6" t="s">
        <v>28</v>
      </c>
      <c r="N9" s="13">
        <v>9</v>
      </c>
      <c r="O9" s="13">
        <f t="shared" si="5"/>
        <v>1</v>
      </c>
      <c r="P9">
        <f t="shared" si="6"/>
        <v>19</v>
      </c>
      <c r="Q9">
        <f t="shared" si="7"/>
        <v>1.5067406819984139</v>
      </c>
      <c r="R9">
        <v>8</v>
      </c>
      <c r="S9">
        <f t="shared" si="8"/>
        <v>1.8306636155606408</v>
      </c>
      <c r="T9">
        <v>3</v>
      </c>
      <c r="U9">
        <f t="shared" si="9"/>
        <v>0.74441687344913154</v>
      </c>
      <c r="V9">
        <f t="shared" si="10"/>
        <v>0.68398919512159473</v>
      </c>
      <c r="W9" s="14" t="s">
        <v>22</v>
      </c>
      <c r="X9" t="s">
        <v>23</v>
      </c>
      <c r="Y9">
        <v>2</v>
      </c>
      <c r="Z9">
        <v>2</v>
      </c>
      <c r="AA9">
        <f>SUM(Y9:Z9,Y9)</f>
        <v>6</v>
      </c>
      <c r="AB9">
        <f>AVERAGE(AA9*100/33)</f>
        <v>18.181818181818183</v>
      </c>
      <c r="AC9">
        <v>4</v>
      </c>
      <c r="AD9">
        <f>AVERAGE(AC9*100/11)</f>
        <v>36.363636363636367</v>
      </c>
      <c r="AE9">
        <v>2</v>
      </c>
      <c r="AF9">
        <f>AVERAGE(AE9*100/9)</f>
        <v>22.222222222222221</v>
      </c>
      <c r="AG9">
        <f>AVERAGE(AB9/(AD9+0.5*AF9))</f>
        <v>0.38297872340425537</v>
      </c>
      <c r="AH9" s="3"/>
    </row>
    <row r="10" spans="1:44">
      <c r="A10" s="48"/>
      <c r="B10" t="s">
        <v>29</v>
      </c>
      <c r="C10" s="60">
        <v>5</v>
      </c>
      <c r="D10" s="60">
        <v>4</v>
      </c>
      <c r="E10">
        <f t="shared" si="0"/>
        <v>14</v>
      </c>
      <c r="F10">
        <f t="shared" si="1"/>
        <v>1.680672268907563</v>
      </c>
      <c r="G10">
        <v>7</v>
      </c>
      <c r="H10">
        <f t="shared" si="2"/>
        <v>1.728395061728395</v>
      </c>
      <c r="I10">
        <v>7</v>
      </c>
      <c r="J10">
        <f t="shared" si="3"/>
        <v>1.6470588235294117</v>
      </c>
      <c r="K10">
        <f t="shared" si="4"/>
        <v>0.65859012927880323</v>
      </c>
      <c r="L10" s="50"/>
      <c r="M10" s="6" t="s">
        <v>29</v>
      </c>
      <c r="N10" s="13">
        <v>7</v>
      </c>
      <c r="O10" s="13">
        <f t="shared" si="5"/>
        <v>3</v>
      </c>
      <c r="P10">
        <f t="shared" si="6"/>
        <v>17</v>
      </c>
      <c r="Q10">
        <f t="shared" si="7"/>
        <v>1.3481363996827915</v>
      </c>
      <c r="R10">
        <v>6</v>
      </c>
      <c r="S10">
        <f t="shared" si="8"/>
        <v>1.3729977116704806</v>
      </c>
      <c r="T10">
        <v>4</v>
      </c>
      <c r="U10">
        <f t="shared" si="9"/>
        <v>0.99255583126550873</v>
      </c>
      <c r="V10">
        <f t="shared" si="10"/>
        <v>0.72120792674524936</v>
      </c>
      <c r="W10" s="3"/>
      <c r="AA10">
        <f>SUM(AA8:AA9)</f>
        <v>33</v>
      </c>
      <c r="AC10">
        <f>SUM(AC8:AC9)</f>
        <v>11</v>
      </c>
      <c r="AE10">
        <f>SUM(AE8:AE9)</f>
        <v>9</v>
      </c>
      <c r="AH10" s="3"/>
    </row>
    <row r="11" spans="1:44">
      <c r="A11" s="48"/>
      <c r="B11" t="s">
        <v>30</v>
      </c>
      <c r="C11" s="60">
        <v>5</v>
      </c>
      <c r="D11" s="60">
        <v>5</v>
      </c>
      <c r="E11">
        <f t="shared" si="0"/>
        <v>15</v>
      </c>
      <c r="F11">
        <f t="shared" si="1"/>
        <v>1.8007202881152462</v>
      </c>
      <c r="G11">
        <v>7</v>
      </c>
      <c r="H11">
        <f t="shared" si="2"/>
        <v>1.728395061728395</v>
      </c>
      <c r="I11">
        <v>6</v>
      </c>
      <c r="J11">
        <f t="shared" si="3"/>
        <v>1.411764705882353</v>
      </c>
      <c r="K11">
        <f t="shared" si="4"/>
        <v>0.73973503482538605</v>
      </c>
      <c r="L11" s="50"/>
      <c r="M11" s="6" t="s">
        <v>30</v>
      </c>
      <c r="N11" s="13">
        <v>7</v>
      </c>
      <c r="O11" s="13">
        <f t="shared" si="5"/>
        <v>3</v>
      </c>
      <c r="P11">
        <f t="shared" si="6"/>
        <v>17</v>
      </c>
      <c r="Q11">
        <f t="shared" si="7"/>
        <v>1.3481363996827915</v>
      </c>
      <c r="R11">
        <v>6</v>
      </c>
      <c r="S11">
        <f t="shared" si="8"/>
        <v>1.3729977116704806</v>
      </c>
      <c r="T11">
        <v>4</v>
      </c>
      <c r="U11">
        <f t="shared" si="9"/>
        <v>0.99255583126550873</v>
      </c>
      <c r="V11">
        <f t="shared" si="10"/>
        <v>0.72120792674524936</v>
      </c>
      <c r="W11" s="3"/>
      <c r="Y11" s="13"/>
      <c r="Z11" s="13"/>
      <c r="AH11" s="3"/>
    </row>
    <row r="12" spans="1:44">
      <c r="A12" s="48"/>
      <c r="B12" t="s">
        <v>88</v>
      </c>
      <c r="C12" s="60">
        <v>8</v>
      </c>
      <c r="D12" s="60">
        <v>8</v>
      </c>
      <c r="E12">
        <f t="shared" si="0"/>
        <v>24</v>
      </c>
      <c r="F12">
        <f t="shared" si="1"/>
        <v>2.8811524609843939</v>
      </c>
      <c r="G12">
        <v>6</v>
      </c>
      <c r="H12">
        <f t="shared" si="2"/>
        <v>1.4814814814814814</v>
      </c>
      <c r="I12">
        <v>5</v>
      </c>
      <c r="J12">
        <f t="shared" si="3"/>
        <v>1.1764705882352942</v>
      </c>
      <c r="K12">
        <f t="shared" si="4"/>
        <v>1.3920515574650913</v>
      </c>
      <c r="L12" s="50"/>
      <c r="M12" s="6" t="s">
        <v>31</v>
      </c>
      <c r="N12" s="13">
        <v>9</v>
      </c>
      <c r="O12" s="13">
        <f t="shared" si="5"/>
        <v>1</v>
      </c>
      <c r="P12">
        <f t="shared" si="6"/>
        <v>19</v>
      </c>
      <c r="Q12">
        <f t="shared" si="7"/>
        <v>1.5067406819984139</v>
      </c>
      <c r="R12">
        <v>7</v>
      </c>
      <c r="S12">
        <f t="shared" si="8"/>
        <v>1.6018306636155606</v>
      </c>
      <c r="T12">
        <v>6</v>
      </c>
      <c r="U12">
        <f t="shared" si="9"/>
        <v>1.4888337468982631</v>
      </c>
      <c r="V12">
        <f t="shared" si="10"/>
        <v>0.64219169469366566</v>
      </c>
      <c r="W12" s="3"/>
      <c r="Y12" s="13"/>
      <c r="Z12" s="13"/>
    </row>
    <row r="13" spans="1:44">
      <c r="A13" s="48"/>
      <c r="B13" t="s">
        <v>31</v>
      </c>
      <c r="C13" s="60">
        <v>5</v>
      </c>
      <c r="D13" s="60">
        <v>6</v>
      </c>
      <c r="E13">
        <f t="shared" si="0"/>
        <v>16</v>
      </c>
      <c r="F13">
        <f t="shared" si="1"/>
        <v>1.9207683073229291</v>
      </c>
      <c r="G13">
        <v>4</v>
      </c>
      <c r="H13">
        <f t="shared" si="2"/>
        <v>0.98765432098765427</v>
      </c>
      <c r="I13">
        <v>4</v>
      </c>
      <c r="J13">
        <f t="shared" si="3"/>
        <v>0.94117647058823528</v>
      </c>
      <c r="K13">
        <f t="shared" si="4"/>
        <v>1.3171802585576062</v>
      </c>
      <c r="L13" s="50"/>
      <c r="M13" s="6" t="s">
        <v>32</v>
      </c>
      <c r="N13" s="13">
        <v>7</v>
      </c>
      <c r="O13" s="13">
        <f t="shared" si="5"/>
        <v>3</v>
      </c>
      <c r="P13">
        <f t="shared" si="6"/>
        <v>17</v>
      </c>
      <c r="Q13">
        <f t="shared" si="7"/>
        <v>1.3481363996827915</v>
      </c>
      <c r="R13">
        <v>6</v>
      </c>
      <c r="S13">
        <f t="shared" si="8"/>
        <v>1.3729977116704806</v>
      </c>
      <c r="T13">
        <v>5</v>
      </c>
      <c r="U13">
        <f t="shared" si="9"/>
        <v>1.2406947890818858</v>
      </c>
      <c r="V13">
        <f t="shared" si="10"/>
        <v>0.67631861411347705</v>
      </c>
      <c r="W13" s="3"/>
      <c r="Y13" s="13"/>
      <c r="Z13" s="13"/>
    </row>
    <row r="14" spans="1:44">
      <c r="A14" s="48"/>
      <c r="B14" t="s">
        <v>32</v>
      </c>
      <c r="C14" s="60">
        <v>5</v>
      </c>
      <c r="D14" s="60">
        <v>6</v>
      </c>
      <c r="E14">
        <f t="shared" si="0"/>
        <v>16</v>
      </c>
      <c r="F14">
        <f t="shared" si="1"/>
        <v>1.9207683073229291</v>
      </c>
      <c r="G14">
        <v>3</v>
      </c>
      <c r="H14">
        <f t="shared" si="2"/>
        <v>0.7407407407407407</v>
      </c>
      <c r="I14">
        <v>5</v>
      </c>
      <c r="J14">
        <f t="shared" si="3"/>
        <v>1.1764705882352942</v>
      </c>
      <c r="K14">
        <f t="shared" si="4"/>
        <v>1.445299431247909</v>
      </c>
      <c r="L14" s="50"/>
      <c r="M14" s="6" t="s">
        <v>33</v>
      </c>
      <c r="N14" s="13">
        <v>5</v>
      </c>
      <c r="O14" s="13">
        <f t="shared" si="5"/>
        <v>5</v>
      </c>
      <c r="P14">
        <f t="shared" si="6"/>
        <v>15</v>
      </c>
      <c r="Q14">
        <f t="shared" si="7"/>
        <v>1.1895321173671689</v>
      </c>
      <c r="R14">
        <v>5</v>
      </c>
      <c r="S14">
        <f t="shared" si="8"/>
        <v>1.1441647597254005</v>
      </c>
      <c r="T14">
        <v>4</v>
      </c>
      <c r="U14">
        <f t="shared" si="9"/>
        <v>0.99255583126550873</v>
      </c>
      <c r="V14">
        <f t="shared" si="10"/>
        <v>0.725128732162165</v>
      </c>
      <c r="W14" s="3"/>
      <c r="Y14" s="13"/>
      <c r="Z14" s="13"/>
    </row>
    <row r="15" spans="1:44">
      <c r="A15" s="48"/>
      <c r="B15" t="s">
        <v>33</v>
      </c>
      <c r="C15" s="60">
        <v>5</v>
      </c>
      <c r="D15" s="60">
        <v>5</v>
      </c>
      <c r="E15">
        <f t="shared" si="0"/>
        <v>15</v>
      </c>
      <c r="F15">
        <f t="shared" si="1"/>
        <v>1.8007202881152462</v>
      </c>
      <c r="G15">
        <v>4</v>
      </c>
      <c r="H15">
        <f t="shared" si="2"/>
        <v>0.98765432098765427</v>
      </c>
      <c r="I15">
        <v>6</v>
      </c>
      <c r="J15">
        <f t="shared" si="3"/>
        <v>1.411764705882353</v>
      </c>
      <c r="K15">
        <f t="shared" si="4"/>
        <v>1.0632898099205377</v>
      </c>
      <c r="L15" s="50"/>
      <c r="M15" s="7" t="s">
        <v>34</v>
      </c>
      <c r="N15" s="13">
        <v>5</v>
      </c>
      <c r="O15" s="13">
        <f t="shared" si="5"/>
        <v>5</v>
      </c>
      <c r="P15">
        <f t="shared" si="6"/>
        <v>15</v>
      </c>
      <c r="Q15">
        <f t="shared" si="7"/>
        <v>1.1895321173671689</v>
      </c>
      <c r="R15">
        <v>6</v>
      </c>
      <c r="S15">
        <f t="shared" si="8"/>
        <v>1.3729977116704806</v>
      </c>
      <c r="T15">
        <v>5</v>
      </c>
      <c r="U15">
        <f t="shared" si="9"/>
        <v>1.2406947890818858</v>
      </c>
      <c r="V15">
        <f t="shared" si="10"/>
        <v>0.59675171833542084</v>
      </c>
      <c r="W15" s="3"/>
      <c r="Y15" s="13"/>
      <c r="Z15" s="13"/>
    </row>
    <row r="16" spans="1:44">
      <c r="A16" s="1" t="s">
        <v>22</v>
      </c>
      <c r="B16" s="10" t="s">
        <v>89</v>
      </c>
      <c r="C16" s="60">
        <v>8</v>
      </c>
      <c r="D16" s="60">
        <v>8</v>
      </c>
      <c r="E16">
        <f t="shared" si="0"/>
        <v>24</v>
      </c>
      <c r="F16">
        <f t="shared" si="1"/>
        <v>2.8811524609843939</v>
      </c>
      <c r="G16">
        <v>2</v>
      </c>
      <c r="H16">
        <f t="shared" si="2"/>
        <v>0.49382716049382713</v>
      </c>
      <c r="I16">
        <v>7</v>
      </c>
      <c r="J16">
        <f t="shared" si="3"/>
        <v>1.6470588235294117</v>
      </c>
      <c r="K16">
        <f t="shared" si="4"/>
        <v>2.1870710798100941</v>
      </c>
      <c r="L16" s="50"/>
      <c r="M16" s="7" t="s">
        <v>35</v>
      </c>
      <c r="N16" s="13">
        <v>1</v>
      </c>
      <c r="O16" s="13">
        <f t="shared" si="5"/>
        <v>9</v>
      </c>
      <c r="P16">
        <f t="shared" si="6"/>
        <v>11</v>
      </c>
      <c r="Q16">
        <f t="shared" si="7"/>
        <v>0.87232355273592388</v>
      </c>
      <c r="R16">
        <v>3</v>
      </c>
      <c r="S16">
        <f t="shared" si="8"/>
        <v>0.68649885583524028</v>
      </c>
      <c r="T16">
        <v>4</v>
      </c>
      <c r="U16">
        <f t="shared" si="9"/>
        <v>0.99255583126550873</v>
      </c>
      <c r="V16">
        <f t="shared" si="10"/>
        <v>0.73752171481457651</v>
      </c>
      <c r="W16" s="3"/>
      <c r="Y16" s="13"/>
      <c r="Z16" s="13"/>
    </row>
    <row r="17" spans="1:26">
      <c r="A17" s="48" t="s">
        <v>37</v>
      </c>
      <c r="B17" t="s">
        <v>38</v>
      </c>
      <c r="C17" s="60">
        <v>5</v>
      </c>
      <c r="D17" s="60">
        <v>6</v>
      </c>
      <c r="E17">
        <f t="shared" si="0"/>
        <v>16</v>
      </c>
      <c r="F17">
        <f t="shared" si="1"/>
        <v>1.9207683073229291</v>
      </c>
      <c r="G17">
        <v>6</v>
      </c>
      <c r="H17">
        <f t="shared" si="2"/>
        <v>1.4814814814814814</v>
      </c>
      <c r="I17">
        <v>8</v>
      </c>
      <c r="J17">
        <f t="shared" si="3"/>
        <v>1.8823529411764706</v>
      </c>
      <c r="K17">
        <f t="shared" si="4"/>
        <v>0.79283511965937459</v>
      </c>
      <c r="L17" s="51"/>
      <c r="M17" s="6" t="s">
        <v>36</v>
      </c>
      <c r="N17" s="13">
        <v>9</v>
      </c>
      <c r="O17" s="13">
        <f t="shared" si="5"/>
        <v>1</v>
      </c>
      <c r="P17">
        <f t="shared" si="6"/>
        <v>19</v>
      </c>
      <c r="Q17">
        <f t="shared" si="7"/>
        <v>1.5067406819984139</v>
      </c>
      <c r="R17">
        <v>3</v>
      </c>
      <c r="S17">
        <f t="shared" si="8"/>
        <v>0.68649885583524028</v>
      </c>
      <c r="T17">
        <v>6</v>
      </c>
      <c r="U17">
        <f t="shared" si="9"/>
        <v>1.4888337468982631</v>
      </c>
      <c r="V17">
        <f t="shared" si="10"/>
        <v>1.052990508918344</v>
      </c>
      <c r="W17" s="3"/>
      <c r="Y17" s="13"/>
      <c r="Z17" s="13"/>
    </row>
    <row r="18" spans="1:26">
      <c r="A18" s="48"/>
      <c r="B18" t="s">
        <v>39</v>
      </c>
      <c r="C18" s="60">
        <v>5</v>
      </c>
      <c r="D18" s="60">
        <v>5</v>
      </c>
      <c r="E18">
        <f t="shared" si="0"/>
        <v>15</v>
      </c>
      <c r="F18">
        <f t="shared" si="1"/>
        <v>1.8007202881152462</v>
      </c>
      <c r="G18">
        <v>6</v>
      </c>
      <c r="H18">
        <f t="shared" si="2"/>
        <v>1.4814814814814814</v>
      </c>
      <c r="I18">
        <v>9</v>
      </c>
      <c r="J18">
        <f t="shared" si="3"/>
        <v>2.1176470588235294</v>
      </c>
      <c r="K18">
        <f t="shared" si="4"/>
        <v>0.70885987328035849</v>
      </c>
      <c r="L18" s="8" t="s">
        <v>22</v>
      </c>
      <c r="M18" s="6" t="s">
        <v>38</v>
      </c>
      <c r="N18" s="13">
        <v>9</v>
      </c>
      <c r="O18" s="13">
        <f t="shared" si="5"/>
        <v>1</v>
      </c>
      <c r="P18">
        <f t="shared" si="6"/>
        <v>19</v>
      </c>
      <c r="Q18">
        <f t="shared" si="7"/>
        <v>1.5067406819984139</v>
      </c>
      <c r="R18">
        <v>4</v>
      </c>
      <c r="S18">
        <f t="shared" si="8"/>
        <v>0.91533180778032042</v>
      </c>
      <c r="T18">
        <v>4</v>
      </c>
      <c r="U18">
        <f t="shared" si="9"/>
        <v>0.99255583126550873</v>
      </c>
      <c r="V18">
        <f t="shared" si="10"/>
        <v>1.0673918272221348</v>
      </c>
      <c r="W18" s="3"/>
      <c r="Y18" s="13"/>
      <c r="Z18" s="13"/>
    </row>
    <row r="19" spans="1:26">
      <c r="A19" s="48"/>
      <c r="B19" t="s">
        <v>40</v>
      </c>
      <c r="C19" s="60">
        <v>7</v>
      </c>
      <c r="D19" s="60">
        <v>8</v>
      </c>
      <c r="E19">
        <f t="shared" si="0"/>
        <v>22</v>
      </c>
      <c r="F19">
        <f t="shared" si="1"/>
        <v>2.6410564225690276</v>
      </c>
      <c r="G19">
        <v>6</v>
      </c>
      <c r="H19">
        <f t="shared" si="2"/>
        <v>1.4814814814814814</v>
      </c>
      <c r="I19">
        <v>8</v>
      </c>
      <c r="J19">
        <f t="shared" si="3"/>
        <v>1.8823529411764706</v>
      </c>
      <c r="K19">
        <f t="shared" si="4"/>
        <v>1.0901482895316401</v>
      </c>
      <c r="L19" s="45" t="s">
        <v>37</v>
      </c>
      <c r="M19" s="6" t="s">
        <v>39</v>
      </c>
      <c r="N19" s="13">
        <v>9</v>
      </c>
      <c r="O19" s="13">
        <f t="shared" si="5"/>
        <v>1</v>
      </c>
      <c r="P19">
        <f t="shared" si="6"/>
        <v>19</v>
      </c>
      <c r="Q19">
        <f t="shared" si="7"/>
        <v>1.5067406819984139</v>
      </c>
      <c r="R19">
        <v>5</v>
      </c>
      <c r="S19">
        <f t="shared" si="8"/>
        <v>1.1441647597254005</v>
      </c>
      <c r="T19">
        <v>6</v>
      </c>
      <c r="U19">
        <f t="shared" si="9"/>
        <v>1.4888337468982631</v>
      </c>
      <c r="V19">
        <f t="shared" si="10"/>
        <v>0.79781601998623763</v>
      </c>
      <c r="W19" s="3"/>
      <c r="Y19" s="13"/>
      <c r="Z19" s="13"/>
    </row>
    <row r="20" spans="1:26">
      <c r="A20" s="48" t="s">
        <v>41</v>
      </c>
      <c r="B20" t="s">
        <v>42</v>
      </c>
      <c r="C20" s="60">
        <v>5</v>
      </c>
      <c r="D20" s="60">
        <v>4</v>
      </c>
      <c r="E20">
        <f t="shared" si="0"/>
        <v>14</v>
      </c>
      <c r="F20">
        <f t="shared" si="1"/>
        <v>1.680672268907563</v>
      </c>
      <c r="G20">
        <v>4</v>
      </c>
      <c r="H20">
        <f t="shared" si="2"/>
        <v>0.98765432098765427</v>
      </c>
      <c r="I20">
        <v>6</v>
      </c>
      <c r="J20">
        <f t="shared" si="3"/>
        <v>1.411764705882353</v>
      </c>
      <c r="K20">
        <f t="shared" si="4"/>
        <v>0.99240382259250182</v>
      </c>
      <c r="L20" s="45"/>
      <c r="M20" s="6" t="s">
        <v>40</v>
      </c>
      <c r="N20" s="13">
        <v>4</v>
      </c>
      <c r="O20" s="13">
        <f t="shared" si="5"/>
        <v>6</v>
      </c>
      <c r="P20">
        <f t="shared" si="6"/>
        <v>14</v>
      </c>
      <c r="Q20">
        <f t="shared" si="7"/>
        <v>1.1102299762093577</v>
      </c>
      <c r="R20">
        <v>6</v>
      </c>
      <c r="S20">
        <f t="shared" si="8"/>
        <v>1.3729977116704806</v>
      </c>
      <c r="T20">
        <v>5</v>
      </c>
      <c r="U20">
        <f t="shared" si="9"/>
        <v>1.2406947890818858</v>
      </c>
      <c r="V20">
        <f t="shared" si="10"/>
        <v>0.55696827044639285</v>
      </c>
      <c r="W20" s="3"/>
      <c r="Y20" s="13"/>
      <c r="Z20" s="13"/>
    </row>
    <row r="21" spans="1:26">
      <c r="A21" s="48"/>
      <c r="B21" t="s">
        <v>44</v>
      </c>
      <c r="C21" s="60">
        <v>5</v>
      </c>
      <c r="D21" s="60">
        <v>5</v>
      </c>
      <c r="E21">
        <f t="shared" si="0"/>
        <v>15</v>
      </c>
      <c r="F21">
        <f t="shared" si="1"/>
        <v>1.8007202881152462</v>
      </c>
      <c r="G21">
        <v>4</v>
      </c>
      <c r="H21">
        <f t="shared" si="2"/>
        <v>0.98765432098765427</v>
      </c>
      <c r="I21">
        <v>6</v>
      </c>
      <c r="J21">
        <f t="shared" si="3"/>
        <v>1.411764705882353</v>
      </c>
      <c r="K21">
        <f t="shared" si="4"/>
        <v>1.0632898099205377</v>
      </c>
      <c r="L21" s="45"/>
      <c r="M21" s="6" t="s">
        <v>42</v>
      </c>
      <c r="N21" s="13">
        <v>9</v>
      </c>
      <c r="O21" s="13">
        <f t="shared" si="5"/>
        <v>1</v>
      </c>
      <c r="P21">
        <f t="shared" si="6"/>
        <v>19</v>
      </c>
      <c r="Q21">
        <f t="shared" si="7"/>
        <v>1.5067406819984139</v>
      </c>
      <c r="R21">
        <v>7</v>
      </c>
      <c r="S21">
        <f t="shared" si="8"/>
        <v>1.6018306636155606</v>
      </c>
      <c r="T21">
        <v>4</v>
      </c>
      <c r="U21">
        <f t="shared" si="9"/>
        <v>0.99255583126550873</v>
      </c>
      <c r="V21">
        <f t="shared" si="10"/>
        <v>0.71814237685364735</v>
      </c>
      <c r="W21" s="3"/>
      <c r="Y21" s="13"/>
      <c r="Z21" s="13"/>
    </row>
    <row r="22" spans="1:26">
      <c r="A22" s="48"/>
      <c r="B22" t="s">
        <v>45</v>
      </c>
      <c r="C22" s="60">
        <v>8</v>
      </c>
      <c r="D22" s="60">
        <v>8</v>
      </c>
      <c r="E22">
        <f t="shared" si="0"/>
        <v>24</v>
      </c>
      <c r="F22">
        <f t="shared" si="1"/>
        <v>2.8811524609843939</v>
      </c>
      <c r="G22">
        <v>3</v>
      </c>
      <c r="H22">
        <f t="shared" si="2"/>
        <v>0.7407407407407407</v>
      </c>
      <c r="I22">
        <v>5</v>
      </c>
      <c r="J22">
        <f t="shared" si="3"/>
        <v>1.1764705882352942</v>
      </c>
      <c r="K22">
        <f t="shared" si="4"/>
        <v>2.1679491468718637</v>
      </c>
      <c r="L22" s="45" t="s">
        <v>41</v>
      </c>
      <c r="M22" s="6" t="s">
        <v>43</v>
      </c>
      <c r="N22" s="13">
        <v>9</v>
      </c>
      <c r="O22" s="13">
        <f t="shared" si="5"/>
        <v>1</v>
      </c>
      <c r="P22">
        <f t="shared" si="6"/>
        <v>19</v>
      </c>
      <c r="Q22">
        <f t="shared" si="7"/>
        <v>1.5067406819984139</v>
      </c>
      <c r="R22">
        <v>5</v>
      </c>
      <c r="S22">
        <f t="shared" si="8"/>
        <v>1.1441647597254005</v>
      </c>
      <c r="T22">
        <v>4</v>
      </c>
      <c r="U22">
        <f t="shared" si="9"/>
        <v>0.99255583126550873</v>
      </c>
      <c r="V22">
        <f t="shared" si="10"/>
        <v>0.91849639407207562</v>
      </c>
      <c r="W22" s="4"/>
      <c r="Y22" s="13"/>
      <c r="Z22" s="13"/>
    </row>
    <row r="23" spans="1:26">
      <c r="A23" s="48"/>
      <c r="B23" t="s">
        <v>48</v>
      </c>
      <c r="C23" s="60">
        <v>5</v>
      </c>
      <c r="D23" s="60">
        <v>6</v>
      </c>
      <c r="E23">
        <f t="shared" si="0"/>
        <v>16</v>
      </c>
      <c r="F23">
        <f t="shared" si="1"/>
        <v>1.9207683073229291</v>
      </c>
      <c r="G23">
        <v>6</v>
      </c>
      <c r="H23">
        <f t="shared" si="2"/>
        <v>1.4814814814814814</v>
      </c>
      <c r="I23">
        <v>5</v>
      </c>
      <c r="J23">
        <f t="shared" si="3"/>
        <v>1.1764705882352942</v>
      </c>
      <c r="K23">
        <f t="shared" si="4"/>
        <v>0.9280343716433942</v>
      </c>
      <c r="L23" s="45"/>
      <c r="M23" s="6" t="s">
        <v>44</v>
      </c>
      <c r="N23" s="13">
        <v>8</v>
      </c>
      <c r="O23" s="13">
        <f t="shared" si="5"/>
        <v>2</v>
      </c>
      <c r="P23">
        <f t="shared" si="6"/>
        <v>18</v>
      </c>
      <c r="Q23">
        <f t="shared" si="7"/>
        <v>1.4274385408406027</v>
      </c>
      <c r="R23">
        <v>4</v>
      </c>
      <c r="S23">
        <f t="shared" si="8"/>
        <v>0.91533180778032042</v>
      </c>
      <c r="T23">
        <v>4</v>
      </c>
      <c r="U23">
        <f t="shared" si="9"/>
        <v>0.99255583126550873</v>
      </c>
      <c r="V23">
        <f t="shared" si="10"/>
        <v>1.0112133099999172</v>
      </c>
      <c r="W23" s="4"/>
      <c r="Y23" s="13"/>
      <c r="Z23" s="13"/>
    </row>
    <row r="24" spans="1:26">
      <c r="A24" s="48"/>
      <c r="B24" t="s">
        <v>49</v>
      </c>
      <c r="C24" s="60">
        <v>5</v>
      </c>
      <c r="D24" s="60">
        <v>6</v>
      </c>
      <c r="E24">
        <f t="shared" si="0"/>
        <v>16</v>
      </c>
      <c r="F24">
        <f t="shared" si="1"/>
        <v>1.9207683073229291</v>
      </c>
      <c r="G24">
        <v>6</v>
      </c>
      <c r="H24">
        <f t="shared" si="2"/>
        <v>1.4814814814814814</v>
      </c>
      <c r="I24">
        <v>4</v>
      </c>
      <c r="J24">
        <f t="shared" si="3"/>
        <v>0.94117647058823528</v>
      </c>
      <c r="K24">
        <f t="shared" si="4"/>
        <v>0.98396501457725949</v>
      </c>
      <c r="L24" s="45"/>
      <c r="M24" s="6" t="s">
        <v>45</v>
      </c>
      <c r="N24" s="13">
        <v>9</v>
      </c>
      <c r="O24" s="13">
        <f t="shared" si="5"/>
        <v>1</v>
      </c>
      <c r="P24">
        <f t="shared" si="6"/>
        <v>19</v>
      </c>
      <c r="Q24">
        <f t="shared" si="7"/>
        <v>1.5067406819984139</v>
      </c>
      <c r="R24">
        <v>4</v>
      </c>
      <c r="S24">
        <f t="shared" si="8"/>
        <v>0.91533180778032042</v>
      </c>
      <c r="T24">
        <v>5</v>
      </c>
      <c r="U24">
        <f t="shared" si="9"/>
        <v>1.2406947890818858</v>
      </c>
      <c r="V24">
        <f t="shared" si="10"/>
        <v>0.98115588185403091</v>
      </c>
      <c r="W24" s="4"/>
      <c r="Y24" s="13"/>
      <c r="Z24" s="13"/>
    </row>
    <row r="25" spans="1:26">
      <c r="A25" s="48"/>
      <c r="B25" t="s">
        <v>50</v>
      </c>
      <c r="C25" s="60">
        <v>5</v>
      </c>
      <c r="D25" s="60">
        <v>5</v>
      </c>
      <c r="E25">
        <f t="shared" si="0"/>
        <v>15</v>
      </c>
      <c r="F25">
        <f t="shared" si="1"/>
        <v>1.8007202881152462</v>
      </c>
      <c r="G25">
        <v>7</v>
      </c>
      <c r="H25">
        <f t="shared" si="2"/>
        <v>1.728395061728395</v>
      </c>
      <c r="I25">
        <v>4</v>
      </c>
      <c r="J25">
        <f t="shared" si="3"/>
        <v>0.94117647058823528</v>
      </c>
      <c r="K25">
        <f t="shared" si="4"/>
        <v>0.81888766074461505</v>
      </c>
      <c r="L25" s="45"/>
      <c r="M25" s="6" t="s">
        <v>46</v>
      </c>
      <c r="N25" s="13">
        <v>9</v>
      </c>
      <c r="O25" s="13">
        <f t="shared" si="5"/>
        <v>1</v>
      </c>
      <c r="P25">
        <f t="shared" si="6"/>
        <v>19</v>
      </c>
      <c r="Q25">
        <f t="shared" si="7"/>
        <v>1.5067406819984139</v>
      </c>
      <c r="R25">
        <v>5</v>
      </c>
      <c r="S25">
        <f t="shared" si="8"/>
        <v>1.1441647597254005</v>
      </c>
      <c r="T25">
        <v>6</v>
      </c>
      <c r="U25">
        <f t="shared" si="9"/>
        <v>1.4888337468982631</v>
      </c>
      <c r="V25">
        <f t="shared" si="10"/>
        <v>0.79781601998623763</v>
      </c>
      <c r="W25" s="4"/>
      <c r="Y25" s="13"/>
      <c r="Z25" s="13"/>
    </row>
    <row r="26" spans="1:26">
      <c r="A26" s="48"/>
      <c r="B26" t="s">
        <v>51</v>
      </c>
      <c r="C26" s="60">
        <v>8</v>
      </c>
      <c r="D26" s="60">
        <v>8</v>
      </c>
      <c r="E26">
        <f t="shared" si="0"/>
        <v>24</v>
      </c>
      <c r="F26">
        <f t="shared" si="1"/>
        <v>2.8811524609843939</v>
      </c>
      <c r="G26">
        <v>7</v>
      </c>
      <c r="H26">
        <f t="shared" si="2"/>
        <v>1.728395061728395</v>
      </c>
      <c r="I26">
        <v>5</v>
      </c>
      <c r="J26">
        <f t="shared" si="3"/>
        <v>1.1764705882352942</v>
      </c>
      <c r="K26">
        <f t="shared" si="4"/>
        <v>1.243682425948436</v>
      </c>
      <c r="L26" s="45"/>
      <c r="M26" s="6" t="s">
        <v>47</v>
      </c>
      <c r="N26" s="13">
        <v>9</v>
      </c>
      <c r="O26" s="13">
        <f t="shared" si="5"/>
        <v>1</v>
      </c>
      <c r="P26">
        <f t="shared" si="6"/>
        <v>19</v>
      </c>
      <c r="Q26">
        <f t="shared" si="7"/>
        <v>1.5067406819984139</v>
      </c>
      <c r="R26">
        <v>6</v>
      </c>
      <c r="S26">
        <f t="shared" si="8"/>
        <v>1.3729977116704806</v>
      </c>
      <c r="T26">
        <v>7</v>
      </c>
      <c r="U26">
        <f t="shared" si="9"/>
        <v>1.7369727047146402</v>
      </c>
      <c r="V26">
        <f t="shared" si="10"/>
        <v>0.67220673400233732</v>
      </c>
      <c r="W26" s="4"/>
      <c r="Y26" s="13"/>
      <c r="Z26" s="13"/>
    </row>
    <row r="27" spans="1:26">
      <c r="A27" s="48"/>
      <c r="B27" t="s">
        <v>52</v>
      </c>
      <c r="C27" s="60">
        <v>5</v>
      </c>
      <c r="D27" s="60">
        <v>6</v>
      </c>
      <c r="E27">
        <f t="shared" si="0"/>
        <v>16</v>
      </c>
      <c r="F27">
        <f t="shared" si="1"/>
        <v>1.9207683073229291</v>
      </c>
      <c r="G27">
        <v>8</v>
      </c>
      <c r="H27">
        <f t="shared" si="2"/>
        <v>1.9753086419753085</v>
      </c>
      <c r="I27">
        <v>4</v>
      </c>
      <c r="J27">
        <f t="shared" si="3"/>
        <v>0.94117647058823528</v>
      </c>
      <c r="K27">
        <f t="shared" si="4"/>
        <v>0.78530224441320473</v>
      </c>
      <c r="L27" s="45"/>
      <c r="M27" s="6" t="s">
        <v>48</v>
      </c>
      <c r="N27" s="13">
        <v>9</v>
      </c>
      <c r="O27" s="13">
        <f t="shared" si="5"/>
        <v>1</v>
      </c>
      <c r="P27">
        <f t="shared" si="6"/>
        <v>19</v>
      </c>
      <c r="Q27">
        <f t="shared" si="7"/>
        <v>1.5067406819984139</v>
      </c>
      <c r="R27">
        <v>7</v>
      </c>
      <c r="S27">
        <f t="shared" si="8"/>
        <v>1.6018306636155606</v>
      </c>
      <c r="T27">
        <v>8</v>
      </c>
      <c r="U27">
        <f t="shared" si="9"/>
        <v>1.9851116625310175</v>
      </c>
      <c r="V27">
        <f t="shared" si="10"/>
        <v>0.5807695518656657</v>
      </c>
      <c r="W27" s="4"/>
      <c r="Y27" s="13"/>
      <c r="Z27" s="13"/>
    </row>
    <row r="28" spans="1:26">
      <c r="A28" s="48"/>
      <c r="B28" t="s">
        <v>53</v>
      </c>
      <c r="C28" s="60">
        <v>5</v>
      </c>
      <c r="D28" s="60">
        <v>5</v>
      </c>
      <c r="E28">
        <f t="shared" si="0"/>
        <v>15</v>
      </c>
      <c r="F28">
        <f t="shared" si="1"/>
        <v>1.8007202881152462</v>
      </c>
      <c r="G28">
        <v>8</v>
      </c>
      <c r="H28">
        <f t="shared" si="2"/>
        <v>1.9753086419753085</v>
      </c>
      <c r="I28">
        <v>5</v>
      </c>
      <c r="J28">
        <f t="shared" si="3"/>
        <v>1.1764705882352942</v>
      </c>
      <c r="K28">
        <f t="shared" si="4"/>
        <v>0.7024339480834827</v>
      </c>
      <c r="L28" s="45"/>
      <c r="M28" s="6" t="s">
        <v>49</v>
      </c>
      <c r="N28" s="13">
        <v>7</v>
      </c>
      <c r="O28" s="13">
        <f t="shared" si="5"/>
        <v>3</v>
      </c>
      <c r="P28">
        <f t="shared" si="6"/>
        <v>17</v>
      </c>
      <c r="Q28">
        <f t="shared" si="7"/>
        <v>1.3481363996827915</v>
      </c>
      <c r="R28">
        <v>8</v>
      </c>
      <c r="S28">
        <f t="shared" si="8"/>
        <v>1.8306636155606408</v>
      </c>
      <c r="T28">
        <v>9</v>
      </c>
      <c r="U28">
        <f t="shared" si="9"/>
        <v>2.2332506203473947</v>
      </c>
      <c r="V28">
        <f t="shared" si="10"/>
        <v>0.45741575856764488</v>
      </c>
      <c r="W28" s="4"/>
      <c r="Y28" s="13"/>
      <c r="Z28" s="13"/>
    </row>
    <row r="29" spans="1:26">
      <c r="A29" s="48"/>
      <c r="B29" t="s">
        <v>90</v>
      </c>
      <c r="C29" s="60">
        <v>7</v>
      </c>
      <c r="D29" s="60">
        <v>8</v>
      </c>
      <c r="E29">
        <f t="shared" si="0"/>
        <v>22</v>
      </c>
      <c r="F29">
        <f t="shared" si="1"/>
        <v>2.6410564225690276</v>
      </c>
      <c r="G29">
        <v>9</v>
      </c>
      <c r="H29">
        <f t="shared" si="2"/>
        <v>2.2222222222222223</v>
      </c>
      <c r="I29">
        <v>6</v>
      </c>
      <c r="J29">
        <f t="shared" si="3"/>
        <v>1.411764705882353</v>
      </c>
      <c r="K29">
        <f t="shared" si="4"/>
        <v>0.90196793002915443</v>
      </c>
      <c r="L29" s="45"/>
      <c r="M29" s="6" t="s">
        <v>50</v>
      </c>
      <c r="N29" s="13">
        <v>9</v>
      </c>
      <c r="O29" s="13">
        <f t="shared" si="5"/>
        <v>1</v>
      </c>
      <c r="P29">
        <f t="shared" si="6"/>
        <v>19</v>
      </c>
      <c r="Q29">
        <f t="shared" si="7"/>
        <v>1.5067406819984139</v>
      </c>
      <c r="R29">
        <v>9</v>
      </c>
      <c r="S29">
        <f t="shared" si="8"/>
        <v>2.0594965675057209</v>
      </c>
      <c r="T29">
        <v>8</v>
      </c>
      <c r="U29">
        <f t="shared" si="9"/>
        <v>1.9851116625310175</v>
      </c>
      <c r="V29">
        <f t="shared" si="10"/>
        <v>0.49368113162311195</v>
      </c>
      <c r="W29" s="4"/>
      <c r="Y29" s="13"/>
      <c r="Z29" s="13"/>
    </row>
    <row r="30" spans="1:26">
      <c r="A30" s="48"/>
      <c r="B30" t="s">
        <v>91</v>
      </c>
      <c r="C30" s="60">
        <v>5</v>
      </c>
      <c r="D30" s="60">
        <v>4</v>
      </c>
      <c r="E30">
        <f t="shared" si="0"/>
        <v>14</v>
      </c>
      <c r="F30">
        <f t="shared" si="1"/>
        <v>1.680672268907563</v>
      </c>
      <c r="G30">
        <v>7</v>
      </c>
      <c r="H30">
        <f t="shared" si="2"/>
        <v>1.728395061728395</v>
      </c>
      <c r="I30">
        <v>7</v>
      </c>
      <c r="J30">
        <f t="shared" si="3"/>
        <v>1.6470588235294117</v>
      </c>
      <c r="K30">
        <f t="shared" si="4"/>
        <v>0.65859012927880323</v>
      </c>
      <c r="L30" s="45"/>
      <c r="M30" s="6" t="s">
        <v>51</v>
      </c>
      <c r="N30" s="13">
        <v>8</v>
      </c>
      <c r="O30" s="13">
        <f t="shared" si="5"/>
        <v>2</v>
      </c>
      <c r="P30">
        <f t="shared" si="6"/>
        <v>18</v>
      </c>
      <c r="Q30">
        <f t="shared" si="7"/>
        <v>1.4274385408406027</v>
      </c>
      <c r="R30">
        <v>8</v>
      </c>
      <c r="S30">
        <f t="shared" si="8"/>
        <v>1.8306636155606408</v>
      </c>
      <c r="T30">
        <v>7</v>
      </c>
      <c r="U30">
        <f t="shared" si="9"/>
        <v>1.7369727047146402</v>
      </c>
      <c r="V30">
        <f t="shared" si="10"/>
        <v>0.52884743634370324</v>
      </c>
      <c r="W30" s="4"/>
      <c r="Y30" s="13"/>
      <c r="Z30" s="13"/>
    </row>
    <row r="31" spans="1:26">
      <c r="A31" s="48"/>
      <c r="B31" t="s">
        <v>92</v>
      </c>
      <c r="C31" s="60">
        <v>5</v>
      </c>
      <c r="D31" s="60">
        <v>5</v>
      </c>
      <c r="E31">
        <f t="shared" si="0"/>
        <v>15</v>
      </c>
      <c r="F31">
        <f t="shared" si="1"/>
        <v>1.8007202881152462</v>
      </c>
      <c r="G31">
        <v>6</v>
      </c>
      <c r="H31">
        <f t="shared" si="2"/>
        <v>1.4814814814814814</v>
      </c>
      <c r="I31">
        <v>8</v>
      </c>
      <c r="J31">
        <f t="shared" si="3"/>
        <v>1.8823529411764706</v>
      </c>
      <c r="K31">
        <f t="shared" si="4"/>
        <v>0.74328292468066381</v>
      </c>
      <c r="L31" s="45"/>
      <c r="M31" s="6" t="s">
        <v>52</v>
      </c>
      <c r="N31" s="13">
        <v>7</v>
      </c>
      <c r="O31" s="13">
        <f t="shared" si="5"/>
        <v>3</v>
      </c>
      <c r="P31">
        <f t="shared" si="6"/>
        <v>17</v>
      </c>
      <c r="Q31">
        <f t="shared" si="7"/>
        <v>1.3481363996827915</v>
      </c>
      <c r="R31">
        <v>6</v>
      </c>
      <c r="S31">
        <f t="shared" si="8"/>
        <v>1.3729977116704806</v>
      </c>
      <c r="T31">
        <v>6</v>
      </c>
      <c r="U31">
        <f t="shared" si="9"/>
        <v>1.4888337468982631</v>
      </c>
      <c r="V31">
        <f t="shared" si="10"/>
        <v>0.63668986185179965</v>
      </c>
      <c r="W31" s="4"/>
      <c r="Y31" s="13"/>
      <c r="Z31" s="13"/>
    </row>
    <row r="32" spans="1:26">
      <c r="A32" s="48"/>
      <c r="B32" t="s">
        <v>56</v>
      </c>
      <c r="C32" s="60">
        <v>8</v>
      </c>
      <c r="D32" s="60">
        <v>8</v>
      </c>
      <c r="E32">
        <f t="shared" si="0"/>
        <v>24</v>
      </c>
      <c r="F32">
        <f t="shared" si="1"/>
        <v>2.8811524609843939</v>
      </c>
      <c r="G32">
        <v>5</v>
      </c>
      <c r="H32">
        <f t="shared" si="2"/>
        <v>1.2345679012345678</v>
      </c>
      <c r="I32">
        <v>9</v>
      </c>
      <c r="J32">
        <f t="shared" si="3"/>
        <v>2.1176470588235294</v>
      </c>
      <c r="K32">
        <f t="shared" si="4"/>
        <v>1.2562846544570965</v>
      </c>
      <c r="L32" s="45"/>
      <c r="M32" s="6" t="s">
        <v>53</v>
      </c>
      <c r="N32" s="13">
        <v>6</v>
      </c>
      <c r="O32" s="13">
        <f t="shared" si="5"/>
        <v>4</v>
      </c>
      <c r="P32">
        <f t="shared" si="6"/>
        <v>16</v>
      </c>
      <c r="Q32">
        <f t="shared" si="7"/>
        <v>1.2688342585249801</v>
      </c>
      <c r="R32">
        <v>6</v>
      </c>
      <c r="S32">
        <f t="shared" si="8"/>
        <v>1.3729977116704806</v>
      </c>
      <c r="T32">
        <v>7</v>
      </c>
      <c r="U32">
        <f t="shared" si="9"/>
        <v>1.7369727047146402</v>
      </c>
      <c r="V32">
        <f t="shared" si="10"/>
        <v>0.56606882863354724</v>
      </c>
      <c r="W32" s="4"/>
      <c r="Y32" s="13"/>
      <c r="Z32" s="13"/>
    </row>
    <row r="33" spans="1:26">
      <c r="A33" s="48"/>
      <c r="B33" t="s">
        <v>57</v>
      </c>
      <c r="C33" s="60">
        <v>5</v>
      </c>
      <c r="D33" s="60">
        <v>6</v>
      </c>
      <c r="E33">
        <f t="shared" si="0"/>
        <v>16</v>
      </c>
      <c r="F33">
        <f t="shared" si="1"/>
        <v>1.9207683073229291</v>
      </c>
      <c r="G33">
        <v>4</v>
      </c>
      <c r="H33">
        <f t="shared" si="2"/>
        <v>0.98765432098765427</v>
      </c>
      <c r="I33">
        <v>8</v>
      </c>
      <c r="J33">
        <f t="shared" si="3"/>
        <v>1.8823529411764706</v>
      </c>
      <c r="K33">
        <f t="shared" si="4"/>
        <v>0.99582001475288917</v>
      </c>
      <c r="L33" s="45"/>
      <c r="M33" s="6" t="s">
        <v>54</v>
      </c>
      <c r="N33" s="13">
        <v>6</v>
      </c>
      <c r="O33" s="13">
        <f t="shared" si="5"/>
        <v>4</v>
      </c>
      <c r="P33">
        <f t="shared" si="6"/>
        <v>16</v>
      </c>
      <c r="Q33">
        <f t="shared" si="7"/>
        <v>1.2688342585249801</v>
      </c>
      <c r="R33">
        <v>5</v>
      </c>
      <c r="S33">
        <f t="shared" si="8"/>
        <v>1.1441647597254005</v>
      </c>
      <c r="T33">
        <v>8</v>
      </c>
      <c r="U33">
        <f t="shared" si="9"/>
        <v>1.9851116625310175</v>
      </c>
      <c r="V33">
        <f t="shared" si="10"/>
        <v>0.59382319984877163</v>
      </c>
      <c r="W33" s="4"/>
      <c r="Y33" s="13"/>
      <c r="Z33" s="13"/>
    </row>
    <row r="34" spans="1:26">
      <c r="A34" s="48"/>
      <c r="B34" t="s">
        <v>61</v>
      </c>
      <c r="C34" s="60">
        <v>5</v>
      </c>
      <c r="D34" s="60">
        <v>6</v>
      </c>
      <c r="E34">
        <f t="shared" si="0"/>
        <v>16</v>
      </c>
      <c r="F34">
        <f t="shared" si="1"/>
        <v>1.9207683073229291</v>
      </c>
      <c r="G34">
        <v>4</v>
      </c>
      <c r="H34">
        <f t="shared" si="2"/>
        <v>0.98765432098765427</v>
      </c>
      <c r="I34">
        <v>7</v>
      </c>
      <c r="J34">
        <f t="shared" si="3"/>
        <v>1.6470588235294117</v>
      </c>
      <c r="K34">
        <f t="shared" si="4"/>
        <v>1.0605043942195964</v>
      </c>
      <c r="L34" s="45"/>
      <c r="M34" s="6" t="s">
        <v>55</v>
      </c>
      <c r="N34" s="13">
        <v>9</v>
      </c>
      <c r="O34" s="13">
        <f t="shared" si="5"/>
        <v>1</v>
      </c>
      <c r="P34">
        <f t="shared" si="6"/>
        <v>19</v>
      </c>
      <c r="Q34">
        <f t="shared" si="7"/>
        <v>1.5067406819984139</v>
      </c>
      <c r="R34">
        <v>5</v>
      </c>
      <c r="S34">
        <f t="shared" si="8"/>
        <v>1.1441647597254005</v>
      </c>
      <c r="T34">
        <v>7</v>
      </c>
      <c r="U34">
        <f t="shared" si="9"/>
        <v>1.7369727047146402</v>
      </c>
      <c r="V34">
        <f t="shared" si="10"/>
        <v>0.74863480955684203</v>
      </c>
      <c r="W34" s="4"/>
      <c r="Y34" s="13"/>
      <c r="Z34" s="13"/>
    </row>
    <row r="35" spans="1:26">
      <c r="A35" s="48" t="s">
        <v>62</v>
      </c>
      <c r="B35" t="s">
        <v>63</v>
      </c>
      <c r="C35" s="60">
        <v>5</v>
      </c>
      <c r="D35" s="60">
        <v>5</v>
      </c>
      <c r="E35">
        <f t="shared" si="0"/>
        <v>15</v>
      </c>
      <c r="F35">
        <f t="shared" si="1"/>
        <v>1.8007202881152462</v>
      </c>
      <c r="G35">
        <v>4</v>
      </c>
      <c r="H35">
        <f t="shared" si="2"/>
        <v>0.98765432098765427</v>
      </c>
      <c r="I35">
        <v>6</v>
      </c>
      <c r="J35">
        <f t="shared" si="3"/>
        <v>1.411764705882353</v>
      </c>
      <c r="K35">
        <f t="shared" si="4"/>
        <v>1.0632898099205377</v>
      </c>
      <c r="L35" s="45"/>
      <c r="M35" s="6" t="s">
        <v>56</v>
      </c>
      <c r="N35" s="13">
        <v>5</v>
      </c>
      <c r="O35" s="13">
        <f t="shared" si="5"/>
        <v>5</v>
      </c>
      <c r="P35">
        <f t="shared" si="6"/>
        <v>15</v>
      </c>
      <c r="Q35">
        <f t="shared" si="7"/>
        <v>1.1895321173671689</v>
      </c>
      <c r="R35">
        <v>4</v>
      </c>
      <c r="S35">
        <f t="shared" si="8"/>
        <v>0.91533180778032042</v>
      </c>
      <c r="T35">
        <v>6</v>
      </c>
      <c r="U35">
        <f t="shared" si="9"/>
        <v>1.4888337468982631</v>
      </c>
      <c r="V35">
        <f t="shared" si="10"/>
        <v>0.71669411810348771</v>
      </c>
      <c r="W35" s="4"/>
      <c r="Y35" s="13"/>
      <c r="Z35" s="13"/>
    </row>
    <row r="36" spans="1:26">
      <c r="A36" s="48"/>
      <c r="B36" t="s">
        <v>93</v>
      </c>
      <c r="C36" s="60">
        <v>8</v>
      </c>
      <c r="D36" s="60">
        <v>8</v>
      </c>
      <c r="E36">
        <f t="shared" si="0"/>
        <v>24</v>
      </c>
      <c r="F36">
        <f t="shared" si="1"/>
        <v>2.8811524609843939</v>
      </c>
      <c r="G36">
        <v>3</v>
      </c>
      <c r="H36">
        <f t="shared" si="2"/>
        <v>0.7407407407407407</v>
      </c>
      <c r="I36">
        <v>5</v>
      </c>
      <c r="J36">
        <f t="shared" si="3"/>
        <v>1.1764705882352942</v>
      </c>
      <c r="K36">
        <f t="shared" si="4"/>
        <v>2.1679491468718637</v>
      </c>
      <c r="L36" s="45"/>
      <c r="M36" s="6" t="s">
        <v>57</v>
      </c>
      <c r="N36" s="13">
        <v>5</v>
      </c>
      <c r="O36" s="13">
        <f t="shared" si="5"/>
        <v>5</v>
      </c>
      <c r="P36">
        <f t="shared" si="6"/>
        <v>15</v>
      </c>
      <c r="Q36">
        <f t="shared" si="7"/>
        <v>1.1895321173671689</v>
      </c>
      <c r="R36">
        <v>5</v>
      </c>
      <c r="S36">
        <f t="shared" si="8"/>
        <v>1.1441647597254005</v>
      </c>
      <c r="T36">
        <v>5</v>
      </c>
      <c r="U36">
        <f t="shared" si="9"/>
        <v>1.2406947890818858</v>
      </c>
      <c r="V36">
        <f t="shared" si="10"/>
        <v>0.67414220666661129</v>
      </c>
      <c r="W36" s="4"/>
      <c r="Y36" s="13"/>
      <c r="Z36" s="13"/>
    </row>
    <row r="37" spans="1:26">
      <c r="A37" s="48"/>
      <c r="B37" t="s">
        <v>94</v>
      </c>
      <c r="C37" s="60">
        <v>5</v>
      </c>
      <c r="D37" s="60">
        <v>6</v>
      </c>
      <c r="E37">
        <f t="shared" si="0"/>
        <v>16</v>
      </c>
      <c r="F37">
        <f t="shared" si="1"/>
        <v>1.9207683073229291</v>
      </c>
      <c r="G37">
        <v>6</v>
      </c>
      <c r="H37">
        <f t="shared" si="2"/>
        <v>1.4814814814814814</v>
      </c>
      <c r="I37">
        <v>5</v>
      </c>
      <c r="J37">
        <f t="shared" si="3"/>
        <v>1.1764705882352942</v>
      </c>
      <c r="K37">
        <f t="shared" si="4"/>
        <v>0.9280343716433942</v>
      </c>
      <c r="L37" s="45"/>
      <c r="M37" s="6" t="s">
        <v>58</v>
      </c>
      <c r="N37" s="13">
        <v>5</v>
      </c>
      <c r="O37" s="13">
        <f t="shared" si="5"/>
        <v>5</v>
      </c>
      <c r="P37">
        <f t="shared" si="6"/>
        <v>15</v>
      </c>
      <c r="Q37">
        <f t="shared" si="7"/>
        <v>1.1895321173671689</v>
      </c>
      <c r="R37">
        <v>5</v>
      </c>
      <c r="S37">
        <f t="shared" si="8"/>
        <v>1.1441647597254005</v>
      </c>
      <c r="T37">
        <v>4</v>
      </c>
      <c r="U37">
        <f t="shared" si="9"/>
        <v>0.99255583126550873</v>
      </c>
      <c r="V37">
        <f t="shared" si="10"/>
        <v>0.725128732162165</v>
      </c>
      <c r="W37" s="4"/>
      <c r="Y37" s="13"/>
      <c r="Z37" s="13"/>
    </row>
    <row r="38" spans="1:26">
      <c r="A38" s="48"/>
      <c r="B38" t="s">
        <v>65</v>
      </c>
      <c r="C38" s="60">
        <v>5</v>
      </c>
      <c r="D38" s="60">
        <v>5</v>
      </c>
      <c r="E38">
        <f t="shared" si="0"/>
        <v>15</v>
      </c>
      <c r="F38">
        <f t="shared" si="1"/>
        <v>1.8007202881152462</v>
      </c>
      <c r="G38">
        <v>7</v>
      </c>
      <c r="H38">
        <f t="shared" si="2"/>
        <v>1.728395061728395</v>
      </c>
      <c r="I38">
        <v>5</v>
      </c>
      <c r="J38">
        <f t="shared" si="3"/>
        <v>1.1764705882352942</v>
      </c>
      <c r="K38">
        <f t="shared" si="4"/>
        <v>0.77730151621777244</v>
      </c>
      <c r="L38" s="45"/>
      <c r="M38" s="6" t="s">
        <v>59</v>
      </c>
      <c r="N38" s="13">
        <v>5</v>
      </c>
      <c r="O38" s="13">
        <f t="shared" si="5"/>
        <v>5</v>
      </c>
      <c r="P38">
        <f t="shared" si="6"/>
        <v>15</v>
      </c>
      <c r="Q38">
        <f t="shared" si="7"/>
        <v>1.1895321173671689</v>
      </c>
      <c r="R38">
        <v>4</v>
      </c>
      <c r="S38">
        <f t="shared" si="8"/>
        <v>0.91533180778032042</v>
      </c>
      <c r="T38">
        <v>5</v>
      </c>
      <c r="U38">
        <f t="shared" si="9"/>
        <v>1.2406947890818858</v>
      </c>
      <c r="V38">
        <f t="shared" si="10"/>
        <v>0.7745967488321297</v>
      </c>
      <c r="W38" s="4"/>
      <c r="Y38" s="13"/>
      <c r="Z38" s="13"/>
    </row>
    <row r="39" spans="1:26">
      <c r="A39" s="48"/>
      <c r="B39" t="s">
        <v>95</v>
      </c>
      <c r="C39" s="60">
        <v>7</v>
      </c>
      <c r="D39" s="60">
        <v>8</v>
      </c>
      <c r="E39">
        <f t="shared" si="0"/>
        <v>22</v>
      </c>
      <c r="F39">
        <f t="shared" si="1"/>
        <v>2.6410564225690276</v>
      </c>
      <c r="G39">
        <v>6</v>
      </c>
      <c r="H39">
        <f t="shared" si="2"/>
        <v>1.4814814814814814</v>
      </c>
      <c r="I39">
        <v>6</v>
      </c>
      <c r="J39">
        <f t="shared" si="3"/>
        <v>1.411764705882353</v>
      </c>
      <c r="K39">
        <f t="shared" si="4"/>
        <v>1.2074152370111391</v>
      </c>
      <c r="L39" s="45"/>
      <c r="M39" s="6" t="s">
        <v>60</v>
      </c>
      <c r="N39" s="13">
        <v>8</v>
      </c>
      <c r="O39" s="13">
        <f t="shared" si="5"/>
        <v>2</v>
      </c>
      <c r="P39">
        <f t="shared" si="6"/>
        <v>18</v>
      </c>
      <c r="Q39">
        <f t="shared" si="7"/>
        <v>1.4274385408406027</v>
      </c>
      <c r="R39">
        <v>5</v>
      </c>
      <c r="S39">
        <f t="shared" si="8"/>
        <v>1.1441647597254005</v>
      </c>
      <c r="T39">
        <v>6</v>
      </c>
      <c r="U39">
        <f t="shared" si="9"/>
        <v>1.4888337468982631</v>
      </c>
      <c r="V39">
        <f t="shared" si="10"/>
        <v>0.75582570314485675</v>
      </c>
      <c r="W39" s="4"/>
      <c r="Y39" s="13"/>
      <c r="Z39" s="13"/>
    </row>
    <row r="40" spans="1:26">
      <c r="A40" s="48"/>
      <c r="B40" t="s">
        <v>66</v>
      </c>
      <c r="C40" s="60">
        <v>5</v>
      </c>
      <c r="D40" s="60">
        <v>4</v>
      </c>
      <c r="E40">
        <f t="shared" si="0"/>
        <v>14</v>
      </c>
      <c r="F40">
        <f t="shared" si="1"/>
        <v>1.680672268907563</v>
      </c>
      <c r="G40">
        <v>5</v>
      </c>
      <c r="H40">
        <f t="shared" si="2"/>
        <v>1.2345679012345678</v>
      </c>
      <c r="I40">
        <v>4</v>
      </c>
      <c r="J40">
        <f t="shared" si="3"/>
        <v>0.94117647058823528</v>
      </c>
      <c r="K40">
        <f t="shared" si="4"/>
        <v>0.98564127524945255</v>
      </c>
      <c r="L40" s="45"/>
      <c r="M40" s="6" t="s">
        <v>61</v>
      </c>
      <c r="N40" s="13">
        <v>9</v>
      </c>
      <c r="O40" s="13">
        <f t="shared" si="5"/>
        <v>1</v>
      </c>
      <c r="P40">
        <f t="shared" si="6"/>
        <v>19</v>
      </c>
      <c r="Q40">
        <f t="shared" si="7"/>
        <v>1.5067406819984139</v>
      </c>
      <c r="R40">
        <v>6</v>
      </c>
      <c r="S40">
        <f t="shared" si="8"/>
        <v>1.3729977116704806</v>
      </c>
      <c r="T40">
        <v>7</v>
      </c>
      <c r="U40">
        <f t="shared" si="9"/>
        <v>1.7369727047146402</v>
      </c>
      <c r="V40">
        <f t="shared" si="10"/>
        <v>0.67220673400233732</v>
      </c>
      <c r="W40" s="4"/>
      <c r="Y40" s="13"/>
      <c r="Z40" s="13"/>
    </row>
    <row r="41" spans="1:26">
      <c r="A41" s="48"/>
      <c r="B41" t="s">
        <v>96</v>
      </c>
      <c r="C41" s="60">
        <v>5</v>
      </c>
      <c r="D41" s="60">
        <v>5</v>
      </c>
      <c r="E41">
        <f t="shared" si="0"/>
        <v>15</v>
      </c>
      <c r="F41">
        <f t="shared" si="1"/>
        <v>1.8007202881152462</v>
      </c>
      <c r="G41">
        <v>6</v>
      </c>
      <c r="H41">
        <f t="shared" si="2"/>
        <v>1.4814814814814814</v>
      </c>
      <c r="I41">
        <v>4</v>
      </c>
      <c r="J41">
        <f t="shared" si="3"/>
        <v>0.94117647058823528</v>
      </c>
      <c r="K41">
        <f t="shared" si="4"/>
        <v>0.92246720116618075</v>
      </c>
      <c r="L41" s="45"/>
      <c r="M41" s="6" t="s">
        <v>63</v>
      </c>
      <c r="N41" s="13">
        <v>9</v>
      </c>
      <c r="O41" s="13">
        <f t="shared" si="5"/>
        <v>1</v>
      </c>
      <c r="P41">
        <f t="shared" si="6"/>
        <v>19</v>
      </c>
      <c r="Q41">
        <f t="shared" si="7"/>
        <v>1.5067406819984139</v>
      </c>
      <c r="R41">
        <v>5</v>
      </c>
      <c r="S41">
        <f t="shared" si="8"/>
        <v>1.1441647597254005</v>
      </c>
      <c r="T41">
        <v>8</v>
      </c>
      <c r="U41">
        <f t="shared" si="9"/>
        <v>1.9851116625310175</v>
      </c>
      <c r="V41">
        <f t="shared" si="10"/>
        <v>0.70516504982041639</v>
      </c>
      <c r="W41" s="4"/>
      <c r="Y41" s="13"/>
      <c r="Z41" s="13"/>
    </row>
    <row r="42" spans="1:26" ht="15.5" customHeight="1">
      <c r="A42" s="44" t="s">
        <v>97</v>
      </c>
      <c r="B42" t="s">
        <v>98</v>
      </c>
      <c r="C42" s="60">
        <v>5</v>
      </c>
      <c r="D42" s="60">
        <v>6</v>
      </c>
      <c r="E42">
        <f t="shared" si="0"/>
        <v>16</v>
      </c>
      <c r="F42">
        <f t="shared" si="1"/>
        <v>1.9207683073229291</v>
      </c>
      <c r="G42">
        <v>6</v>
      </c>
      <c r="H42">
        <f t="shared" si="2"/>
        <v>1.4814814814814814</v>
      </c>
      <c r="I42">
        <v>4</v>
      </c>
      <c r="J42">
        <f t="shared" si="3"/>
        <v>0.94117647058823528</v>
      </c>
      <c r="K42">
        <f t="shared" si="4"/>
        <v>0.98396501457725949</v>
      </c>
      <c r="L42" s="49" t="s">
        <v>62</v>
      </c>
      <c r="M42" s="6" t="s">
        <v>64</v>
      </c>
      <c r="N42" s="13">
        <v>9</v>
      </c>
      <c r="O42" s="13">
        <f t="shared" si="5"/>
        <v>1</v>
      </c>
      <c r="P42">
        <f t="shared" si="6"/>
        <v>19</v>
      </c>
      <c r="Q42">
        <f t="shared" si="7"/>
        <v>1.5067406819984139</v>
      </c>
      <c r="R42">
        <v>5</v>
      </c>
      <c r="S42">
        <f t="shared" si="8"/>
        <v>1.1441647597254005</v>
      </c>
      <c r="T42">
        <v>8</v>
      </c>
      <c r="U42">
        <f t="shared" si="9"/>
        <v>1.9851116625310175</v>
      </c>
      <c r="V42">
        <f t="shared" si="10"/>
        <v>0.70516504982041639</v>
      </c>
      <c r="W42" s="4"/>
      <c r="Y42" s="13"/>
      <c r="Z42" s="13"/>
    </row>
    <row r="43" spans="1:26" ht="16" customHeight="1">
      <c r="A43" s="44"/>
      <c r="B43" t="s">
        <v>99</v>
      </c>
      <c r="C43" s="60">
        <v>5</v>
      </c>
      <c r="D43" s="60">
        <v>6</v>
      </c>
      <c r="E43">
        <f t="shared" si="0"/>
        <v>16</v>
      </c>
      <c r="F43">
        <f t="shared" si="1"/>
        <v>1.9207683073229291</v>
      </c>
      <c r="G43">
        <v>5</v>
      </c>
      <c r="H43">
        <f t="shared" si="2"/>
        <v>1.2345679012345678</v>
      </c>
      <c r="I43">
        <v>3</v>
      </c>
      <c r="J43">
        <f t="shared" si="3"/>
        <v>0.70588235294117652</v>
      </c>
      <c r="K43">
        <f t="shared" si="4"/>
        <v>1.2099258733685605</v>
      </c>
      <c r="L43" s="50"/>
      <c r="M43" s="6" t="s">
        <v>65</v>
      </c>
      <c r="N43" s="13">
        <v>9</v>
      </c>
      <c r="O43" s="13">
        <f t="shared" si="5"/>
        <v>1</v>
      </c>
      <c r="P43">
        <f t="shared" si="6"/>
        <v>19</v>
      </c>
      <c r="Q43">
        <f t="shared" si="7"/>
        <v>1.5067406819984139</v>
      </c>
      <c r="R43">
        <v>4</v>
      </c>
      <c r="S43">
        <f t="shared" si="8"/>
        <v>0.91533180778032042</v>
      </c>
      <c r="T43">
        <v>8</v>
      </c>
      <c r="U43">
        <f t="shared" si="9"/>
        <v>1.9851116625310175</v>
      </c>
      <c r="V43">
        <f t="shared" si="10"/>
        <v>0.78974288168875784</v>
      </c>
      <c r="W43" s="4"/>
      <c r="Y43" s="13"/>
      <c r="Z43" s="13"/>
    </row>
    <row r="44" spans="1:26">
      <c r="A44" s="44"/>
      <c r="B44" t="s">
        <v>100</v>
      </c>
      <c r="C44" s="60">
        <v>5</v>
      </c>
      <c r="D44" s="60">
        <v>5</v>
      </c>
      <c r="E44">
        <f t="shared" si="0"/>
        <v>15</v>
      </c>
      <c r="F44">
        <f t="shared" si="1"/>
        <v>1.8007202881152462</v>
      </c>
      <c r="G44">
        <v>4</v>
      </c>
      <c r="H44">
        <f t="shared" si="2"/>
        <v>0.98765432098765427</v>
      </c>
      <c r="I44">
        <v>3</v>
      </c>
      <c r="J44">
        <f t="shared" si="3"/>
        <v>0.70588235294117652</v>
      </c>
      <c r="K44">
        <f t="shared" si="4"/>
        <v>1.3432241802463132</v>
      </c>
      <c r="L44" s="50"/>
      <c r="M44" s="6" t="s">
        <v>66</v>
      </c>
      <c r="N44" s="13">
        <v>7</v>
      </c>
      <c r="O44" s="13">
        <f t="shared" si="5"/>
        <v>3</v>
      </c>
      <c r="P44">
        <f t="shared" si="6"/>
        <v>17</v>
      </c>
      <c r="Q44">
        <f t="shared" si="7"/>
        <v>1.3481363996827915</v>
      </c>
      <c r="R44">
        <v>4</v>
      </c>
      <c r="S44">
        <f t="shared" si="8"/>
        <v>0.91533180778032042</v>
      </c>
      <c r="T44">
        <v>7</v>
      </c>
      <c r="U44">
        <f t="shared" si="9"/>
        <v>1.7369727047146402</v>
      </c>
      <c r="V44">
        <f t="shared" si="10"/>
        <v>0.75575887150894816</v>
      </c>
      <c r="W44" s="4"/>
      <c r="Y44" s="13"/>
      <c r="Z44" s="13"/>
    </row>
    <row r="45" spans="1:26">
      <c r="A45" s="44"/>
      <c r="B45" t="s">
        <v>25</v>
      </c>
      <c r="C45" s="60">
        <v>5</v>
      </c>
      <c r="D45" s="60">
        <v>6</v>
      </c>
      <c r="E45">
        <f t="shared" si="0"/>
        <v>16</v>
      </c>
      <c r="F45">
        <f t="shared" si="1"/>
        <v>1.9207683073229291</v>
      </c>
      <c r="G45">
        <v>7</v>
      </c>
      <c r="H45">
        <f t="shared" si="2"/>
        <v>1.728395061728395</v>
      </c>
      <c r="I45">
        <v>4</v>
      </c>
      <c r="J45">
        <f t="shared" si="3"/>
        <v>0.94117647058823528</v>
      </c>
      <c r="K45">
        <f t="shared" si="4"/>
        <v>0.87348017146092261</v>
      </c>
      <c r="L45" s="51"/>
      <c r="M45" s="6" t="s">
        <v>67</v>
      </c>
      <c r="N45" s="13">
        <v>8</v>
      </c>
      <c r="O45" s="13">
        <f t="shared" si="5"/>
        <v>2</v>
      </c>
      <c r="P45">
        <f t="shared" si="6"/>
        <v>18</v>
      </c>
      <c r="Q45">
        <f t="shared" si="7"/>
        <v>1.4274385408406027</v>
      </c>
      <c r="R45">
        <v>5</v>
      </c>
      <c r="S45">
        <f t="shared" si="8"/>
        <v>1.1441647597254005</v>
      </c>
      <c r="T45">
        <v>7</v>
      </c>
      <c r="U45">
        <f t="shared" si="9"/>
        <v>1.7369727047146402</v>
      </c>
      <c r="V45">
        <f t="shared" si="10"/>
        <v>0.70923297747490299</v>
      </c>
      <c r="W45" s="4"/>
      <c r="Y45" s="13"/>
      <c r="Z45" s="13"/>
    </row>
    <row r="46" spans="1:26">
      <c r="A46" s="44"/>
      <c r="B46" t="s">
        <v>101</v>
      </c>
      <c r="C46" s="60">
        <v>5</v>
      </c>
      <c r="D46" s="60">
        <v>5</v>
      </c>
      <c r="E46">
        <f t="shared" si="0"/>
        <v>15</v>
      </c>
      <c r="F46">
        <f t="shared" si="1"/>
        <v>1.8007202881152462</v>
      </c>
      <c r="G46">
        <v>5</v>
      </c>
      <c r="H46">
        <f t="shared" si="2"/>
        <v>1.2345679012345678</v>
      </c>
      <c r="I46">
        <v>5</v>
      </c>
      <c r="J46">
        <f t="shared" si="3"/>
        <v>1.1764705882352942</v>
      </c>
      <c r="K46">
        <f t="shared" si="4"/>
        <v>0.98788519391820484</v>
      </c>
      <c r="L46" s="53" t="s">
        <v>68</v>
      </c>
      <c r="M46" s="6" t="s">
        <v>69</v>
      </c>
      <c r="N46" s="13">
        <v>8</v>
      </c>
      <c r="O46" s="13">
        <f t="shared" si="5"/>
        <v>2</v>
      </c>
      <c r="P46">
        <f t="shared" si="6"/>
        <v>18</v>
      </c>
      <c r="Q46">
        <f t="shared" si="7"/>
        <v>1.4274385408406027</v>
      </c>
      <c r="R46">
        <v>6</v>
      </c>
      <c r="S46">
        <f t="shared" si="8"/>
        <v>1.3729977116704806</v>
      </c>
      <c r="T46">
        <v>6</v>
      </c>
      <c r="U46">
        <f t="shared" si="9"/>
        <v>1.4888337468982631</v>
      </c>
      <c r="V46">
        <f t="shared" si="10"/>
        <v>0.6741422066666114</v>
      </c>
      <c r="W46" s="4"/>
      <c r="Y46" s="13"/>
      <c r="Z46" s="13"/>
    </row>
    <row r="47" spans="1:26">
      <c r="A47" s="44"/>
      <c r="B47" t="s">
        <v>102</v>
      </c>
      <c r="C47" s="60">
        <v>7</v>
      </c>
      <c r="D47" s="60">
        <v>8</v>
      </c>
      <c r="E47">
        <f t="shared" si="0"/>
        <v>22</v>
      </c>
      <c r="F47">
        <f t="shared" si="1"/>
        <v>2.6410564225690276</v>
      </c>
      <c r="G47">
        <v>4</v>
      </c>
      <c r="H47">
        <f t="shared" si="2"/>
        <v>0.98765432098765427</v>
      </c>
      <c r="I47">
        <v>6</v>
      </c>
      <c r="J47">
        <f t="shared" si="3"/>
        <v>1.411764705882353</v>
      </c>
      <c r="K47">
        <f t="shared" si="4"/>
        <v>1.5594917212167885</v>
      </c>
      <c r="L47" s="54"/>
      <c r="M47" s="6" t="s">
        <v>70</v>
      </c>
      <c r="N47" s="13">
        <v>8</v>
      </c>
      <c r="O47" s="13">
        <f t="shared" si="5"/>
        <v>2</v>
      </c>
      <c r="P47">
        <f t="shared" si="6"/>
        <v>18</v>
      </c>
      <c r="Q47">
        <f t="shared" si="7"/>
        <v>1.4274385408406027</v>
      </c>
      <c r="R47">
        <v>7</v>
      </c>
      <c r="S47">
        <f t="shared" si="8"/>
        <v>1.6018306636155606</v>
      </c>
      <c r="T47">
        <v>5</v>
      </c>
      <c r="U47">
        <f t="shared" si="9"/>
        <v>1.2406947890818858</v>
      </c>
      <c r="V47">
        <f t="shared" si="10"/>
        <v>0.64236010953361289</v>
      </c>
      <c r="W47" s="4"/>
      <c r="Y47" s="13"/>
      <c r="Z47" s="13"/>
    </row>
    <row r="48" spans="1:26" ht="16" customHeight="1">
      <c r="A48" s="44"/>
      <c r="B48" t="s">
        <v>24</v>
      </c>
      <c r="C48" s="60">
        <v>5</v>
      </c>
      <c r="D48" s="60">
        <v>4</v>
      </c>
      <c r="E48">
        <f t="shared" si="0"/>
        <v>14</v>
      </c>
      <c r="F48">
        <f t="shared" si="1"/>
        <v>1.680672268907563</v>
      </c>
      <c r="G48">
        <v>4</v>
      </c>
      <c r="H48">
        <f t="shared" si="2"/>
        <v>0.98765432098765427</v>
      </c>
      <c r="I48">
        <v>4</v>
      </c>
      <c r="J48">
        <f t="shared" si="3"/>
        <v>0.94117647058823528</v>
      </c>
      <c r="K48">
        <f t="shared" si="4"/>
        <v>1.1525327262379055</v>
      </c>
      <c r="L48" s="55"/>
      <c r="M48" s="6" t="s">
        <v>71</v>
      </c>
      <c r="N48" s="13">
        <v>9</v>
      </c>
      <c r="O48" s="13">
        <f t="shared" si="5"/>
        <v>1</v>
      </c>
      <c r="P48">
        <f t="shared" si="6"/>
        <v>19</v>
      </c>
      <c r="Q48">
        <f t="shared" si="7"/>
        <v>1.5067406819984139</v>
      </c>
      <c r="R48">
        <v>8</v>
      </c>
      <c r="S48">
        <f t="shared" si="8"/>
        <v>1.8306636155606408</v>
      </c>
      <c r="T48">
        <v>4</v>
      </c>
      <c r="U48">
        <f t="shared" si="9"/>
        <v>0.99255583126550873</v>
      </c>
      <c r="V48">
        <f t="shared" si="10"/>
        <v>0.64751978586486736</v>
      </c>
      <c r="W48" s="4"/>
      <c r="Y48" s="13"/>
      <c r="Z48" s="13"/>
    </row>
    <row r="49" spans="1:26">
      <c r="A49" s="48" t="s">
        <v>105</v>
      </c>
      <c r="B49" t="s">
        <v>103</v>
      </c>
      <c r="C49" s="60">
        <v>5</v>
      </c>
      <c r="D49" s="60">
        <v>5</v>
      </c>
      <c r="E49">
        <f t="shared" si="0"/>
        <v>15</v>
      </c>
      <c r="F49">
        <f t="shared" si="1"/>
        <v>1.8007202881152462</v>
      </c>
      <c r="G49">
        <v>3</v>
      </c>
      <c r="H49">
        <f t="shared" si="2"/>
        <v>0.7407407407407407</v>
      </c>
      <c r="I49">
        <v>4</v>
      </c>
      <c r="J49">
        <f t="shared" si="3"/>
        <v>0.94117647058823528</v>
      </c>
      <c r="K49">
        <f t="shared" si="4"/>
        <v>1.4865658493613276</v>
      </c>
      <c r="L49" s="56" t="s">
        <v>72</v>
      </c>
      <c r="M49" s="6" t="s">
        <v>46</v>
      </c>
      <c r="N49" s="13">
        <v>8</v>
      </c>
      <c r="O49" s="13">
        <f t="shared" si="5"/>
        <v>2</v>
      </c>
      <c r="P49">
        <f t="shared" si="6"/>
        <v>18</v>
      </c>
      <c r="Q49">
        <f t="shared" si="7"/>
        <v>1.4274385408406027</v>
      </c>
      <c r="R49">
        <v>6</v>
      </c>
      <c r="S49">
        <f t="shared" si="8"/>
        <v>1.3729977116704806</v>
      </c>
      <c r="T49">
        <v>4</v>
      </c>
      <c r="U49">
        <f t="shared" si="9"/>
        <v>0.99255583126550873</v>
      </c>
      <c r="V49">
        <f t="shared" si="10"/>
        <v>0.76363192243614642</v>
      </c>
      <c r="W49" s="4"/>
      <c r="Y49" s="13"/>
      <c r="Z49" s="13"/>
    </row>
    <row r="50" spans="1:26" ht="16" customHeight="1">
      <c r="A50" s="48"/>
      <c r="B50" t="s">
        <v>104</v>
      </c>
      <c r="C50" s="60">
        <v>8</v>
      </c>
      <c r="D50" s="60">
        <v>8</v>
      </c>
      <c r="E50">
        <f t="shared" si="0"/>
        <v>24</v>
      </c>
      <c r="F50">
        <f t="shared" si="1"/>
        <v>2.8811524609843939</v>
      </c>
      <c r="G50">
        <v>4</v>
      </c>
      <c r="H50">
        <f t="shared" si="2"/>
        <v>0.98765432098765427</v>
      </c>
      <c r="I50">
        <v>4</v>
      </c>
      <c r="J50">
        <f t="shared" si="3"/>
        <v>0.94117647058823528</v>
      </c>
      <c r="K50">
        <f t="shared" si="4"/>
        <v>1.9757703878364095</v>
      </c>
      <c r="L50" s="57"/>
      <c r="M50" s="9" t="s">
        <v>73</v>
      </c>
      <c r="N50" s="13">
        <v>8</v>
      </c>
      <c r="O50" s="13">
        <f t="shared" si="5"/>
        <v>2</v>
      </c>
      <c r="P50">
        <f t="shared" si="6"/>
        <v>18</v>
      </c>
      <c r="Q50">
        <f t="shared" si="7"/>
        <v>1.4274385408406027</v>
      </c>
      <c r="R50">
        <v>5</v>
      </c>
      <c r="S50">
        <f t="shared" si="8"/>
        <v>1.1441647597254005</v>
      </c>
      <c r="T50">
        <v>4</v>
      </c>
      <c r="U50">
        <f t="shared" si="9"/>
        <v>0.99255583126550873</v>
      </c>
      <c r="V50">
        <f t="shared" si="10"/>
        <v>0.87015447859459805</v>
      </c>
      <c r="W50" s="4"/>
      <c r="Y50" s="13"/>
      <c r="Z50" s="13"/>
    </row>
    <row r="51" spans="1:26">
      <c r="A51" s="48"/>
      <c r="B51" t="s">
        <v>106</v>
      </c>
      <c r="C51" s="60">
        <v>5</v>
      </c>
      <c r="D51" s="60">
        <v>6</v>
      </c>
      <c r="E51">
        <f t="shared" si="0"/>
        <v>16</v>
      </c>
      <c r="F51">
        <f t="shared" si="1"/>
        <v>1.9207683073229291</v>
      </c>
      <c r="G51">
        <v>7</v>
      </c>
      <c r="H51">
        <f t="shared" si="2"/>
        <v>1.728395061728395</v>
      </c>
      <c r="I51">
        <v>4</v>
      </c>
      <c r="J51">
        <f t="shared" si="3"/>
        <v>0.94117647058823528</v>
      </c>
      <c r="K51">
        <f t="shared" si="4"/>
        <v>0.87348017146092261</v>
      </c>
      <c r="L51" s="57"/>
      <c r="M51" s="9" t="s">
        <v>74</v>
      </c>
      <c r="N51" s="13">
        <v>8</v>
      </c>
      <c r="O51" s="13">
        <f t="shared" si="5"/>
        <v>2</v>
      </c>
      <c r="P51">
        <f t="shared" si="6"/>
        <v>18</v>
      </c>
      <c r="Q51">
        <f t="shared" si="7"/>
        <v>1.4274385408406027</v>
      </c>
      <c r="R51">
        <v>5</v>
      </c>
      <c r="S51">
        <f t="shared" si="8"/>
        <v>1.1441647597254005</v>
      </c>
      <c r="T51">
        <v>5</v>
      </c>
      <c r="U51">
        <f t="shared" si="9"/>
        <v>1.2406947890818858</v>
      </c>
      <c r="V51">
        <f t="shared" si="10"/>
        <v>0.80897064799993357</v>
      </c>
      <c r="W51" s="4"/>
      <c r="Y51" s="13"/>
      <c r="Z51" s="13"/>
    </row>
    <row r="52" spans="1:26">
      <c r="A52" s="48"/>
      <c r="B52" t="s">
        <v>107</v>
      </c>
      <c r="C52" s="60">
        <v>5</v>
      </c>
      <c r="D52" s="60">
        <v>6</v>
      </c>
      <c r="E52">
        <f t="shared" si="0"/>
        <v>16</v>
      </c>
      <c r="F52">
        <f t="shared" si="1"/>
        <v>1.9207683073229291</v>
      </c>
      <c r="G52">
        <v>8</v>
      </c>
      <c r="H52">
        <f t="shared" si="2"/>
        <v>1.9753086419753085</v>
      </c>
      <c r="I52">
        <v>6</v>
      </c>
      <c r="J52">
        <f t="shared" si="3"/>
        <v>1.411764705882353</v>
      </c>
      <c r="K52">
        <f t="shared" si="4"/>
        <v>0.71638622946470021</v>
      </c>
      <c r="L52" s="57"/>
      <c r="M52" s="9" t="s">
        <v>75</v>
      </c>
      <c r="N52" s="13">
        <v>9</v>
      </c>
      <c r="O52" s="13">
        <f t="shared" si="5"/>
        <v>1</v>
      </c>
      <c r="P52">
        <f t="shared" si="6"/>
        <v>19</v>
      </c>
      <c r="Q52">
        <f t="shared" si="7"/>
        <v>1.5067406819984139</v>
      </c>
      <c r="R52">
        <v>4</v>
      </c>
      <c r="S52">
        <f t="shared" si="8"/>
        <v>0.91533180778032042</v>
      </c>
      <c r="T52">
        <v>6</v>
      </c>
      <c r="U52">
        <f t="shared" si="9"/>
        <v>1.4888337468982631</v>
      </c>
      <c r="V52">
        <f t="shared" si="10"/>
        <v>0.90781254959775115</v>
      </c>
      <c r="W52" s="4"/>
      <c r="Y52" s="13"/>
      <c r="Z52" s="13"/>
    </row>
    <row r="53" spans="1:26">
      <c r="A53" s="48"/>
      <c r="B53" t="s">
        <v>108</v>
      </c>
      <c r="C53" s="60">
        <v>8</v>
      </c>
      <c r="D53" s="60">
        <v>8</v>
      </c>
      <c r="E53">
        <f t="shared" si="0"/>
        <v>24</v>
      </c>
      <c r="F53">
        <f t="shared" si="1"/>
        <v>2.8811524609843939</v>
      </c>
      <c r="G53">
        <v>6</v>
      </c>
      <c r="H53">
        <f t="shared" si="2"/>
        <v>1.4814814814814814</v>
      </c>
      <c r="I53">
        <v>8</v>
      </c>
      <c r="J53">
        <f t="shared" si="3"/>
        <v>1.8823529411764706</v>
      </c>
      <c r="K53">
        <f t="shared" si="4"/>
        <v>1.1892526794890621</v>
      </c>
      <c r="L53" s="57"/>
      <c r="M53" s="9" t="s">
        <v>76</v>
      </c>
      <c r="N53" s="13">
        <v>8</v>
      </c>
      <c r="O53" s="13">
        <f t="shared" si="5"/>
        <v>2</v>
      </c>
      <c r="P53">
        <f t="shared" si="6"/>
        <v>18</v>
      </c>
      <c r="Q53">
        <f t="shared" si="7"/>
        <v>1.4274385408406027</v>
      </c>
      <c r="R53">
        <v>5</v>
      </c>
      <c r="S53">
        <f t="shared" si="8"/>
        <v>1.1441647597254005</v>
      </c>
      <c r="T53">
        <v>7</v>
      </c>
      <c r="U53">
        <f t="shared" si="9"/>
        <v>1.7369727047146402</v>
      </c>
      <c r="V53">
        <f t="shared" si="10"/>
        <v>0.70923297747490299</v>
      </c>
      <c r="W53" s="3"/>
      <c r="Y53" s="13"/>
      <c r="Z53" s="13"/>
    </row>
    <row r="54" spans="1:26">
      <c r="A54" s="44" t="s">
        <v>109</v>
      </c>
      <c r="B54" t="s">
        <v>110</v>
      </c>
      <c r="C54" s="60">
        <v>5</v>
      </c>
      <c r="D54" s="60">
        <v>4</v>
      </c>
      <c r="E54">
        <f t="shared" si="0"/>
        <v>14</v>
      </c>
      <c r="F54">
        <f t="shared" si="1"/>
        <v>1.680672268907563</v>
      </c>
      <c r="G54">
        <v>5</v>
      </c>
      <c r="H54">
        <f t="shared" si="2"/>
        <v>1.2345679012345678</v>
      </c>
      <c r="I54">
        <v>9</v>
      </c>
      <c r="J54">
        <f t="shared" si="3"/>
        <v>2.1176470588235294</v>
      </c>
      <c r="K54">
        <f t="shared" si="4"/>
        <v>0.73283271509997283</v>
      </c>
      <c r="L54" s="57"/>
      <c r="M54" s="9" t="s">
        <v>77</v>
      </c>
      <c r="N54" s="13">
        <v>9</v>
      </c>
      <c r="O54" s="13">
        <f t="shared" si="5"/>
        <v>1</v>
      </c>
      <c r="P54">
        <f t="shared" si="6"/>
        <v>19</v>
      </c>
      <c r="Q54">
        <f t="shared" si="7"/>
        <v>1.5067406819984139</v>
      </c>
      <c r="R54">
        <v>6</v>
      </c>
      <c r="S54">
        <f t="shared" si="8"/>
        <v>1.3729977116704806</v>
      </c>
      <c r="T54">
        <v>5</v>
      </c>
      <c r="U54">
        <f t="shared" si="9"/>
        <v>1.2406947890818858</v>
      </c>
      <c r="V54">
        <f t="shared" si="10"/>
        <v>0.75588550989153314</v>
      </c>
      <c r="W54" s="3"/>
      <c r="Y54" s="13"/>
      <c r="Z54" s="13"/>
    </row>
    <row r="55" spans="1:26" ht="16" customHeight="1">
      <c r="A55" s="44"/>
      <c r="B55" t="s">
        <v>111</v>
      </c>
      <c r="C55" s="60">
        <v>5</v>
      </c>
      <c r="D55" s="60">
        <v>5</v>
      </c>
      <c r="E55">
        <f t="shared" si="0"/>
        <v>15</v>
      </c>
      <c r="F55">
        <f t="shared" si="1"/>
        <v>1.8007202881152462</v>
      </c>
      <c r="G55">
        <v>5</v>
      </c>
      <c r="H55">
        <f t="shared" si="2"/>
        <v>1.2345679012345678</v>
      </c>
      <c r="I55">
        <v>7</v>
      </c>
      <c r="J55">
        <f t="shared" si="3"/>
        <v>1.6470588235294117</v>
      </c>
      <c r="K55">
        <f t="shared" si="4"/>
        <v>0.87494419080264441</v>
      </c>
      <c r="L55" s="57"/>
      <c r="M55" s="9" t="s">
        <v>78</v>
      </c>
      <c r="N55" s="13">
        <v>7</v>
      </c>
      <c r="O55" s="13">
        <f t="shared" si="5"/>
        <v>3</v>
      </c>
      <c r="P55">
        <f t="shared" si="6"/>
        <v>17</v>
      </c>
      <c r="Q55">
        <f t="shared" si="7"/>
        <v>1.3481363996827915</v>
      </c>
      <c r="R55">
        <v>7</v>
      </c>
      <c r="S55">
        <f t="shared" si="8"/>
        <v>1.6018306636155606</v>
      </c>
      <c r="T55">
        <v>6</v>
      </c>
      <c r="U55">
        <f t="shared" si="9"/>
        <v>1.4888337468982631</v>
      </c>
      <c r="V55">
        <f t="shared" si="10"/>
        <v>0.57459256893643773</v>
      </c>
      <c r="W55" s="3"/>
      <c r="Y55" s="13"/>
      <c r="Z55" s="13"/>
    </row>
    <row r="56" spans="1:26">
      <c r="A56" s="44"/>
      <c r="B56" t="s">
        <v>112</v>
      </c>
      <c r="C56" s="60">
        <v>8</v>
      </c>
      <c r="D56" s="60">
        <v>8</v>
      </c>
      <c r="E56">
        <f t="shared" si="0"/>
        <v>24</v>
      </c>
      <c r="F56">
        <f t="shared" si="1"/>
        <v>2.8811524609843939</v>
      </c>
      <c r="G56">
        <v>6</v>
      </c>
      <c r="H56">
        <f t="shared" si="2"/>
        <v>1.4814814814814814</v>
      </c>
      <c r="I56">
        <v>7</v>
      </c>
      <c r="J56">
        <f t="shared" si="3"/>
        <v>1.6470588235294117</v>
      </c>
      <c r="K56">
        <f t="shared" si="4"/>
        <v>1.2499517765518307</v>
      </c>
      <c r="L56" s="58"/>
      <c r="M56" s="9" t="s">
        <v>79</v>
      </c>
      <c r="N56" s="13">
        <v>9</v>
      </c>
      <c r="O56" s="13">
        <f t="shared" si="5"/>
        <v>1</v>
      </c>
      <c r="P56">
        <f t="shared" si="6"/>
        <v>19</v>
      </c>
      <c r="Q56">
        <f t="shared" si="7"/>
        <v>1.5067406819984139</v>
      </c>
      <c r="R56">
        <v>8</v>
      </c>
      <c r="S56">
        <f t="shared" si="8"/>
        <v>1.8306636155606408</v>
      </c>
      <c r="T56">
        <v>8</v>
      </c>
      <c r="U56">
        <f t="shared" si="9"/>
        <v>1.9851116625310175</v>
      </c>
      <c r="V56">
        <f t="shared" si="10"/>
        <v>0.53369591361106739</v>
      </c>
      <c r="W56" s="4"/>
      <c r="Y56" s="13"/>
      <c r="Z56" s="13"/>
    </row>
    <row r="57" spans="1:26">
      <c r="A57" s="44"/>
      <c r="B57" t="s">
        <v>114</v>
      </c>
      <c r="C57" s="60">
        <v>5</v>
      </c>
      <c r="D57" s="60">
        <v>6</v>
      </c>
      <c r="E57">
        <f t="shared" si="0"/>
        <v>16</v>
      </c>
      <c r="F57">
        <f t="shared" si="1"/>
        <v>1.9207683073229291</v>
      </c>
      <c r="G57">
        <v>7</v>
      </c>
      <c r="H57">
        <f t="shared" si="2"/>
        <v>1.728395061728395</v>
      </c>
      <c r="I57">
        <v>6</v>
      </c>
      <c r="J57">
        <f t="shared" si="3"/>
        <v>1.411764705882353</v>
      </c>
      <c r="K57">
        <f t="shared" si="4"/>
        <v>0.78905070381374509</v>
      </c>
      <c r="L57" s="46" t="s">
        <v>16</v>
      </c>
      <c r="M57" s="9" t="s">
        <v>80</v>
      </c>
      <c r="N57" s="13">
        <v>9</v>
      </c>
      <c r="O57" s="13">
        <f t="shared" si="5"/>
        <v>1</v>
      </c>
      <c r="P57">
        <f t="shared" si="6"/>
        <v>19</v>
      </c>
      <c r="Q57">
        <f t="shared" si="7"/>
        <v>1.5067406819984139</v>
      </c>
      <c r="R57">
        <v>9</v>
      </c>
      <c r="S57">
        <f t="shared" si="8"/>
        <v>2.0594965675057209</v>
      </c>
      <c r="T57">
        <v>7</v>
      </c>
      <c r="U57">
        <f t="shared" si="9"/>
        <v>1.7369727047146402</v>
      </c>
      <c r="V57">
        <f t="shared" si="10"/>
        <v>0.5146002293172165</v>
      </c>
      <c r="W57" s="4"/>
      <c r="Y57" s="13"/>
      <c r="Z57" s="13"/>
    </row>
    <row r="58" spans="1:26">
      <c r="A58" s="44"/>
      <c r="B58" t="s">
        <v>115</v>
      </c>
      <c r="C58" s="60">
        <v>8</v>
      </c>
      <c r="D58" s="60">
        <v>8</v>
      </c>
      <c r="E58">
        <f t="shared" si="0"/>
        <v>24</v>
      </c>
      <c r="F58">
        <f t="shared" si="1"/>
        <v>2.8811524609843939</v>
      </c>
      <c r="G58">
        <v>7</v>
      </c>
      <c r="H58">
        <f t="shared" si="2"/>
        <v>1.728395061728395</v>
      </c>
      <c r="I58">
        <v>6</v>
      </c>
      <c r="J58">
        <f t="shared" si="3"/>
        <v>1.411764705882353</v>
      </c>
      <c r="K58">
        <f t="shared" si="4"/>
        <v>1.1835760557206179</v>
      </c>
      <c r="L58" s="47"/>
      <c r="M58" s="9" t="s">
        <v>81</v>
      </c>
      <c r="N58" s="13">
        <v>6</v>
      </c>
      <c r="O58" s="13">
        <f t="shared" si="5"/>
        <v>4</v>
      </c>
      <c r="P58">
        <f t="shared" si="6"/>
        <v>16</v>
      </c>
      <c r="Q58">
        <f t="shared" si="7"/>
        <v>1.2688342585249801</v>
      </c>
      <c r="R58">
        <v>8</v>
      </c>
      <c r="S58">
        <f t="shared" si="8"/>
        <v>1.8306636155606408</v>
      </c>
      <c r="T58">
        <v>6</v>
      </c>
      <c r="U58">
        <f t="shared" si="9"/>
        <v>1.4888337468982631</v>
      </c>
      <c r="V58">
        <f t="shared" si="10"/>
        <v>0.49273576648973044</v>
      </c>
      <c r="W58" s="4"/>
      <c r="Y58" s="13"/>
      <c r="Z58" s="13"/>
    </row>
    <row r="59" spans="1:26">
      <c r="A59" s="44"/>
      <c r="B59" t="s">
        <v>116</v>
      </c>
      <c r="C59" s="60">
        <v>5</v>
      </c>
      <c r="D59" s="60">
        <v>6</v>
      </c>
      <c r="E59">
        <f t="shared" si="0"/>
        <v>16</v>
      </c>
      <c r="F59">
        <f t="shared" si="1"/>
        <v>1.9207683073229291</v>
      </c>
      <c r="G59">
        <v>6</v>
      </c>
      <c r="H59">
        <f t="shared" si="2"/>
        <v>1.4814814814814814</v>
      </c>
      <c r="I59">
        <v>7</v>
      </c>
      <c r="J59">
        <f t="shared" si="3"/>
        <v>1.6470588235294117</v>
      </c>
      <c r="K59">
        <f t="shared" si="4"/>
        <v>0.83330118436788703</v>
      </c>
      <c r="L59" s="57" t="s">
        <v>82</v>
      </c>
      <c r="M59" s="9" t="s">
        <v>17</v>
      </c>
      <c r="N59" s="13">
        <v>7</v>
      </c>
      <c r="O59" s="13">
        <f t="shared" si="5"/>
        <v>3</v>
      </c>
      <c r="P59">
        <f t="shared" si="6"/>
        <v>17</v>
      </c>
      <c r="Q59">
        <f t="shared" si="7"/>
        <v>1.3481363996827915</v>
      </c>
      <c r="R59">
        <v>9</v>
      </c>
      <c r="S59">
        <f t="shared" si="8"/>
        <v>2.0594965675057209</v>
      </c>
      <c r="T59">
        <v>5</v>
      </c>
      <c r="U59">
        <f t="shared" si="9"/>
        <v>1.2406947890818858</v>
      </c>
      <c r="V59">
        <f t="shared" si="10"/>
        <v>0.5030652600583454</v>
      </c>
      <c r="W59" s="4"/>
      <c r="Y59" s="13"/>
      <c r="Z59" s="13"/>
    </row>
    <row r="60" spans="1:26">
      <c r="A60" s="44"/>
      <c r="B60" t="s">
        <v>117</v>
      </c>
      <c r="C60" s="60">
        <v>5</v>
      </c>
      <c r="D60" s="60">
        <v>5</v>
      </c>
      <c r="E60">
        <f t="shared" si="0"/>
        <v>15</v>
      </c>
      <c r="F60">
        <f t="shared" si="1"/>
        <v>1.8007202881152462</v>
      </c>
      <c r="G60">
        <v>6</v>
      </c>
      <c r="H60">
        <f t="shared" si="2"/>
        <v>1.4814814814814814</v>
      </c>
      <c r="I60">
        <v>8</v>
      </c>
      <c r="J60">
        <f t="shared" si="3"/>
        <v>1.8823529411764706</v>
      </c>
      <c r="K60">
        <f t="shared" si="4"/>
        <v>0.74328292468066381</v>
      </c>
      <c r="L60" s="57"/>
      <c r="M60" s="9" t="s">
        <v>83</v>
      </c>
      <c r="N60" s="13">
        <v>9</v>
      </c>
      <c r="O60" s="13">
        <f t="shared" si="5"/>
        <v>1</v>
      </c>
      <c r="P60">
        <f t="shared" si="6"/>
        <v>19</v>
      </c>
      <c r="Q60">
        <f t="shared" si="7"/>
        <v>1.5067406819984139</v>
      </c>
      <c r="R60">
        <v>8</v>
      </c>
      <c r="S60">
        <f t="shared" si="8"/>
        <v>1.8306636155606408</v>
      </c>
      <c r="T60">
        <v>6</v>
      </c>
      <c r="U60">
        <f t="shared" si="9"/>
        <v>1.4888337468982631</v>
      </c>
      <c r="V60">
        <f t="shared" si="10"/>
        <v>0.58512372270655488</v>
      </c>
      <c r="W60" s="4"/>
      <c r="Y60" s="13"/>
      <c r="Z60" s="13"/>
    </row>
    <row r="61" spans="1:26">
      <c r="A61" s="44"/>
      <c r="B61" t="s">
        <v>118</v>
      </c>
      <c r="C61" s="60">
        <v>7</v>
      </c>
      <c r="D61" s="60">
        <v>8</v>
      </c>
      <c r="E61">
        <f t="shared" si="0"/>
        <v>22</v>
      </c>
      <c r="F61">
        <f t="shared" si="1"/>
        <v>2.6410564225690276</v>
      </c>
      <c r="G61">
        <v>5</v>
      </c>
      <c r="H61">
        <f t="shared" si="2"/>
        <v>1.2345679012345678</v>
      </c>
      <c r="I61">
        <v>8</v>
      </c>
      <c r="J61">
        <f t="shared" si="3"/>
        <v>1.8823529411764706</v>
      </c>
      <c r="K61">
        <f t="shared" si="4"/>
        <v>1.2138633824691425</v>
      </c>
      <c r="L61" s="57"/>
      <c r="M61" s="9" t="s">
        <v>84</v>
      </c>
      <c r="N61" s="13">
        <v>8</v>
      </c>
      <c r="O61" s="13">
        <f t="shared" si="5"/>
        <v>2</v>
      </c>
      <c r="P61">
        <f t="shared" si="6"/>
        <v>18</v>
      </c>
      <c r="Q61">
        <f t="shared" si="7"/>
        <v>1.4274385408406027</v>
      </c>
      <c r="R61">
        <v>7</v>
      </c>
      <c r="S61">
        <f t="shared" si="8"/>
        <v>1.6018306636155606</v>
      </c>
      <c r="T61">
        <v>7</v>
      </c>
      <c r="U61">
        <f t="shared" si="9"/>
        <v>1.7369727047146402</v>
      </c>
      <c r="V61">
        <f t="shared" si="10"/>
        <v>0.57783617714280988</v>
      </c>
      <c r="W61" s="4"/>
      <c r="Y61" s="13"/>
      <c r="Z61" s="13"/>
    </row>
    <row r="62" spans="1:26">
      <c r="A62" s="44"/>
      <c r="B62" t="s">
        <v>118</v>
      </c>
      <c r="C62" s="60">
        <v>8</v>
      </c>
      <c r="D62" s="60">
        <v>8</v>
      </c>
      <c r="E62">
        <f t="shared" ref="E62:E65" si="11">SUM(C62:D62,C62)</f>
        <v>24</v>
      </c>
      <c r="F62">
        <f t="shared" ref="F62:F65" si="12">AVERAGE(E62*100/833)</f>
        <v>2.8811524609843939</v>
      </c>
      <c r="G62">
        <v>7</v>
      </c>
      <c r="H62">
        <f t="shared" ref="H62:H65" si="13">AVERAGE(G62*100/405)</f>
        <v>1.728395061728395</v>
      </c>
      <c r="I62">
        <v>6</v>
      </c>
      <c r="J62">
        <f t="shared" ref="J62:J65" si="14">AVERAGE(I62*100/425)</f>
        <v>1.411764705882353</v>
      </c>
      <c r="K62">
        <f t="shared" ref="K62:K65" si="15">AVERAGE(F62/(H62+0.5*J62))</f>
        <v>1.1835760557206179</v>
      </c>
      <c r="L62" s="57"/>
      <c r="M62" s="9" t="s">
        <v>86</v>
      </c>
      <c r="N62" s="13">
        <v>8</v>
      </c>
      <c r="O62" s="13">
        <f t="shared" si="5"/>
        <v>2</v>
      </c>
      <c r="P62">
        <f t="shared" si="6"/>
        <v>18</v>
      </c>
      <c r="Q62">
        <f t="shared" si="7"/>
        <v>1.4274385408406027</v>
      </c>
      <c r="R62">
        <v>6</v>
      </c>
      <c r="S62">
        <f t="shared" si="8"/>
        <v>1.3729977116704806</v>
      </c>
      <c r="T62">
        <v>9</v>
      </c>
      <c r="U62">
        <f t="shared" si="9"/>
        <v>2.2332506203473947</v>
      </c>
      <c r="V62">
        <f t="shared" si="10"/>
        <v>0.57335529448279021</v>
      </c>
      <c r="W62" s="4"/>
      <c r="Y62" s="13"/>
      <c r="Z62" s="13"/>
    </row>
    <row r="63" spans="1:26" ht="16" customHeight="1">
      <c r="A63" s="44" t="s">
        <v>113</v>
      </c>
      <c r="B63" t="s">
        <v>114</v>
      </c>
      <c r="C63" s="60">
        <v>5</v>
      </c>
      <c r="D63" s="60">
        <v>6</v>
      </c>
      <c r="E63">
        <f t="shared" si="11"/>
        <v>16</v>
      </c>
      <c r="F63">
        <f t="shared" si="12"/>
        <v>1.9207683073229291</v>
      </c>
      <c r="G63">
        <v>7</v>
      </c>
      <c r="H63">
        <f t="shared" si="13"/>
        <v>1.728395061728395</v>
      </c>
      <c r="I63">
        <v>7</v>
      </c>
      <c r="J63">
        <f t="shared" si="14"/>
        <v>1.6470588235294117</v>
      </c>
      <c r="K63">
        <f t="shared" si="15"/>
        <v>0.75267443346148932</v>
      </c>
      <c r="L63" s="57"/>
      <c r="M63" s="9" t="s">
        <v>15</v>
      </c>
      <c r="N63" s="13">
        <v>8</v>
      </c>
      <c r="O63" s="13">
        <f t="shared" si="5"/>
        <v>2</v>
      </c>
      <c r="P63">
        <f t="shared" si="6"/>
        <v>18</v>
      </c>
      <c r="Q63">
        <f t="shared" si="7"/>
        <v>1.4274385408406027</v>
      </c>
      <c r="R63">
        <v>6</v>
      </c>
      <c r="S63">
        <f t="shared" si="8"/>
        <v>1.3729977116704806</v>
      </c>
      <c r="T63">
        <v>8</v>
      </c>
      <c r="U63">
        <f t="shared" si="9"/>
        <v>1.9851116625310175</v>
      </c>
      <c r="V63">
        <f t="shared" si="10"/>
        <v>0.60342685757556258</v>
      </c>
      <c r="W63" s="4"/>
      <c r="Y63" s="13"/>
      <c r="Z63" s="13"/>
    </row>
    <row r="64" spans="1:26">
      <c r="A64" s="44"/>
      <c r="B64" t="s">
        <v>115</v>
      </c>
      <c r="C64" s="60">
        <v>5</v>
      </c>
      <c r="D64" s="60">
        <v>6</v>
      </c>
      <c r="E64">
        <f t="shared" si="11"/>
        <v>16</v>
      </c>
      <c r="F64">
        <f t="shared" si="12"/>
        <v>1.9207683073229291</v>
      </c>
      <c r="G64">
        <v>6</v>
      </c>
      <c r="H64">
        <f t="shared" si="13"/>
        <v>1.4814814814814814</v>
      </c>
      <c r="I64">
        <v>8</v>
      </c>
      <c r="J64">
        <f t="shared" si="14"/>
        <v>1.8823529411764706</v>
      </c>
      <c r="K64">
        <f t="shared" si="15"/>
        <v>0.79283511965937459</v>
      </c>
      <c r="L64" s="57"/>
      <c r="M64" s="9" t="s">
        <v>18</v>
      </c>
      <c r="N64" s="13">
        <v>9</v>
      </c>
      <c r="O64" s="13">
        <f t="shared" si="5"/>
        <v>1</v>
      </c>
      <c r="P64">
        <f t="shared" si="6"/>
        <v>19</v>
      </c>
      <c r="Q64">
        <f t="shared" si="7"/>
        <v>1.5067406819984139</v>
      </c>
      <c r="R64">
        <v>7</v>
      </c>
      <c r="S64">
        <f t="shared" si="8"/>
        <v>1.6018306636155606</v>
      </c>
      <c r="T64">
        <v>7</v>
      </c>
      <c r="U64">
        <f t="shared" si="9"/>
        <v>1.7369727047146402</v>
      </c>
      <c r="V64">
        <f t="shared" si="10"/>
        <v>0.60993818698407698</v>
      </c>
      <c r="W64" s="4"/>
      <c r="Y64" s="13"/>
      <c r="Z64" s="13"/>
    </row>
    <row r="65" spans="1:26">
      <c r="A65" s="44"/>
      <c r="B65" t="s">
        <v>116</v>
      </c>
      <c r="C65" s="60">
        <v>5</v>
      </c>
      <c r="D65" s="60">
        <v>5</v>
      </c>
      <c r="E65">
        <f t="shared" si="11"/>
        <v>15</v>
      </c>
      <c r="F65">
        <f t="shared" si="12"/>
        <v>1.8007202881152462</v>
      </c>
      <c r="G65">
        <v>5</v>
      </c>
      <c r="H65">
        <f t="shared" si="13"/>
        <v>1.2345679012345678</v>
      </c>
      <c r="I65">
        <v>9</v>
      </c>
      <c r="J65">
        <f t="shared" si="14"/>
        <v>2.1176470588235294</v>
      </c>
      <c r="K65">
        <f t="shared" si="15"/>
        <v>0.7851779090356853</v>
      </c>
      <c r="L65" s="58"/>
      <c r="M65" s="9" t="s">
        <v>19</v>
      </c>
      <c r="N65" s="13">
        <v>7</v>
      </c>
      <c r="O65" s="13">
        <f t="shared" si="5"/>
        <v>3</v>
      </c>
      <c r="P65">
        <f t="shared" si="6"/>
        <v>17</v>
      </c>
      <c r="Q65">
        <f t="shared" si="7"/>
        <v>1.3481363996827915</v>
      </c>
      <c r="R65">
        <v>8</v>
      </c>
      <c r="S65">
        <f t="shared" si="8"/>
        <v>1.8306636155606408</v>
      </c>
      <c r="T65">
        <v>6</v>
      </c>
      <c r="U65">
        <f t="shared" si="9"/>
        <v>1.4888337468982631</v>
      </c>
      <c r="V65">
        <f t="shared" si="10"/>
        <v>0.52353175189533863</v>
      </c>
      <c r="W65" s="3"/>
      <c r="X65" s="3"/>
      <c r="Y65" s="3"/>
      <c r="Z65" s="1"/>
    </row>
    <row r="66" spans="1:26" ht="16" customHeight="1">
      <c r="A66" s="4"/>
      <c r="C66" s="61"/>
      <c r="D66" s="61"/>
      <c r="E66">
        <f>SUM(E6:E65)</f>
        <v>1063</v>
      </c>
      <c r="G66">
        <f>SUM(G6:G65)</f>
        <v>343</v>
      </c>
      <c r="I66">
        <f>SUM(I6:I65)</f>
        <v>362</v>
      </c>
      <c r="L66" s="56" t="s">
        <v>85</v>
      </c>
      <c r="M66" s="9" t="s">
        <v>14</v>
      </c>
      <c r="N66" s="13">
        <v>9</v>
      </c>
      <c r="O66" s="13">
        <f t="shared" ref="O66:O68" si="16">10-N66</f>
        <v>1</v>
      </c>
      <c r="P66">
        <f t="shared" ref="P66:P68" si="17">SUM(N66:O66,N66)</f>
        <v>19</v>
      </c>
      <c r="Q66">
        <f t="shared" ref="Q66:Q68" si="18">AVERAGE(P66*100/1261)</f>
        <v>1.5067406819984139</v>
      </c>
      <c r="R66">
        <v>5</v>
      </c>
      <c r="S66">
        <f t="shared" ref="S66:S68" si="19">AVERAGE(R66*100/437)</f>
        <v>1.1441647597254005</v>
      </c>
      <c r="T66">
        <v>3</v>
      </c>
      <c r="U66">
        <f t="shared" ref="U66:U68" si="20">AVERAGE(T66*100/403)</f>
        <v>0.74441687344913154</v>
      </c>
      <c r="V66">
        <f t="shared" ref="V66:V68" si="21">AVERAGE(Q66/(S66+0.5*U66))</f>
        <v>0.99364766241311619</v>
      </c>
      <c r="W66" s="3"/>
      <c r="X66" s="3"/>
      <c r="Y66" s="3"/>
      <c r="Z66" s="1"/>
    </row>
    <row r="67" spans="1:26" ht="16" customHeight="1">
      <c r="A67" s="4"/>
      <c r="C67" s="1"/>
      <c r="D67" s="1"/>
      <c r="L67" s="57"/>
      <c r="M67" s="9" t="s">
        <v>15</v>
      </c>
      <c r="N67" s="13">
        <v>9</v>
      </c>
      <c r="O67" s="13">
        <f t="shared" si="16"/>
        <v>1</v>
      </c>
      <c r="P67">
        <f t="shared" si="17"/>
        <v>19</v>
      </c>
      <c r="Q67">
        <f t="shared" si="18"/>
        <v>1.5067406819984139</v>
      </c>
      <c r="R67">
        <v>5</v>
      </c>
      <c r="S67">
        <f t="shared" si="19"/>
        <v>1.1441647597254005</v>
      </c>
      <c r="T67">
        <v>3</v>
      </c>
      <c r="U67">
        <f t="shared" si="20"/>
        <v>0.74441687344913154</v>
      </c>
      <c r="V67">
        <f t="shared" si="21"/>
        <v>0.99364766241311619</v>
      </c>
      <c r="W67" s="3"/>
      <c r="X67" s="3"/>
      <c r="Y67" s="3"/>
      <c r="Z67" s="1"/>
    </row>
    <row r="68" spans="1:26" ht="16" customHeight="1">
      <c r="A68" s="4"/>
      <c r="C68" s="1"/>
      <c r="D68" s="1"/>
      <c r="L68" s="57"/>
      <c r="M68" s="9" t="s">
        <v>18</v>
      </c>
      <c r="N68" s="1">
        <v>9</v>
      </c>
      <c r="O68" s="1">
        <f t="shared" si="16"/>
        <v>1</v>
      </c>
      <c r="P68">
        <f t="shared" si="17"/>
        <v>19</v>
      </c>
      <c r="Q68">
        <f t="shared" si="18"/>
        <v>1.5067406819984139</v>
      </c>
      <c r="R68">
        <v>4</v>
      </c>
      <c r="S68">
        <f t="shared" si="19"/>
        <v>0.91533180778032042</v>
      </c>
      <c r="T68">
        <v>4</v>
      </c>
      <c r="U68">
        <f t="shared" si="20"/>
        <v>0.99255583126550873</v>
      </c>
      <c r="V68">
        <f t="shared" si="21"/>
        <v>1.0673918272221348</v>
      </c>
      <c r="W68" s="3"/>
      <c r="X68" s="3"/>
      <c r="Y68" s="3"/>
      <c r="Z68" s="1"/>
    </row>
    <row r="69" spans="1:26" ht="15" customHeight="1">
      <c r="A69" s="4"/>
      <c r="C69" s="1"/>
      <c r="D69" s="1"/>
      <c r="L69" s="59"/>
      <c r="M69" s="2"/>
      <c r="N69" s="1"/>
      <c r="O69" s="1"/>
      <c r="P69">
        <f>SUM(P6:P68)</f>
        <v>1120</v>
      </c>
      <c r="R69">
        <f>SUM(R6:R68)</f>
        <v>375</v>
      </c>
      <c r="T69">
        <f>SUM(T6:T68)</f>
        <v>360</v>
      </c>
      <c r="W69" s="3"/>
      <c r="X69" s="3"/>
      <c r="Y69" s="3"/>
      <c r="Z69" s="1"/>
    </row>
    <row r="70" spans="1:26" ht="15" customHeight="1">
      <c r="A70" s="4"/>
      <c r="C70" s="1"/>
      <c r="D70" s="1"/>
      <c r="L70" s="59"/>
      <c r="M70" s="2"/>
      <c r="N70" s="1"/>
      <c r="O70" s="1"/>
      <c r="W70" s="3"/>
      <c r="X70" s="3"/>
      <c r="Y70" s="3"/>
      <c r="Z70" s="1"/>
    </row>
    <row r="71" spans="1:26" ht="15" customHeight="1">
      <c r="A71" s="4" t="s">
        <v>119</v>
      </c>
      <c r="C71" s="1"/>
      <c r="D71" s="1"/>
      <c r="L71" s="59"/>
      <c r="M71" s="2"/>
      <c r="N71" s="1"/>
      <c r="O71" s="1"/>
      <c r="W71" s="3"/>
      <c r="X71" s="3"/>
      <c r="Y71" s="3"/>
      <c r="Z71" s="1"/>
    </row>
    <row r="72" spans="1:26" ht="15" customHeight="1">
      <c r="A72" s="4"/>
      <c r="C72" s="1"/>
      <c r="D72" s="1"/>
      <c r="L72" s="59"/>
      <c r="M72" s="2"/>
      <c r="N72" s="1"/>
      <c r="O72" s="1"/>
      <c r="W72" s="3"/>
      <c r="X72" s="3"/>
      <c r="Y72" s="3"/>
      <c r="Z72" s="1"/>
    </row>
    <row r="73" spans="1:26" ht="15" customHeight="1">
      <c r="A73" s="4"/>
      <c r="C73" s="1"/>
      <c r="D73" s="1"/>
      <c r="L73" s="59"/>
      <c r="M73" s="2"/>
      <c r="N73" s="1"/>
      <c r="O73" s="1"/>
      <c r="W73" s="3"/>
      <c r="X73" s="3"/>
      <c r="Y73" s="3"/>
      <c r="Z73" s="1"/>
    </row>
    <row r="74" spans="1:26" ht="15" customHeight="1">
      <c r="A74" s="4"/>
      <c r="C74" s="1"/>
      <c r="D74" s="1"/>
      <c r="L74" s="59"/>
      <c r="M74" s="2"/>
      <c r="N74" s="1"/>
      <c r="O74" s="1"/>
      <c r="W74" s="3"/>
      <c r="X74" s="3"/>
      <c r="Y74" s="3"/>
      <c r="Z74" s="1"/>
    </row>
    <row r="75" spans="1:26" ht="15" customHeight="1">
      <c r="A75" s="4"/>
      <c r="L75" s="59"/>
      <c r="M75" s="2"/>
      <c r="N75" s="1"/>
      <c r="O75" s="1"/>
      <c r="W75" s="3"/>
      <c r="X75" s="3"/>
      <c r="Y75" s="3"/>
      <c r="Z75" s="1"/>
    </row>
    <row r="76" spans="1:26">
      <c r="A76" s="4"/>
      <c r="L76" s="59"/>
      <c r="M76" s="2"/>
      <c r="N76" s="1"/>
      <c r="O76" s="1"/>
      <c r="W76" s="3"/>
      <c r="X76" s="3"/>
      <c r="Y76" s="3"/>
      <c r="Z76" s="1"/>
    </row>
    <row r="77" spans="1:26">
      <c r="A77" s="4"/>
      <c r="L77" s="5"/>
      <c r="M77" s="2"/>
      <c r="N77" s="1"/>
      <c r="O77" s="1"/>
      <c r="W77" s="3"/>
      <c r="X77" s="3"/>
      <c r="Y77" s="3"/>
      <c r="Z77" s="1"/>
    </row>
    <row r="78" spans="1:26">
      <c r="A78" s="4"/>
      <c r="L78" s="5"/>
      <c r="M78" s="2"/>
      <c r="N78" s="1"/>
      <c r="O78" s="1"/>
    </row>
    <row r="79" spans="1:26">
      <c r="A79" s="4"/>
      <c r="L79" s="5"/>
      <c r="M79" s="2"/>
      <c r="N79" s="1"/>
      <c r="O79" s="1"/>
    </row>
    <row r="80" spans="1:26">
      <c r="A80" s="4"/>
      <c r="L80" s="5"/>
    </row>
    <row r="81" spans="1:12">
      <c r="A81" s="4"/>
      <c r="L81" s="5"/>
    </row>
    <row r="82" spans="1:12">
      <c r="A82" s="4"/>
      <c r="L82" s="5"/>
    </row>
    <row r="83" spans="1:12">
      <c r="A83" s="4"/>
      <c r="L83" s="5"/>
    </row>
    <row r="84" spans="1:12">
      <c r="A84" s="4"/>
      <c r="L84" s="5"/>
    </row>
    <row r="85" spans="1:12">
      <c r="L85" s="5"/>
    </row>
    <row r="86" spans="1:12">
      <c r="L86" s="5"/>
    </row>
    <row r="87" spans="1:12">
      <c r="L87" s="5"/>
    </row>
  </sheetData>
  <mergeCells count="27">
    <mergeCell ref="L66:L68"/>
    <mergeCell ref="W5:AG5"/>
    <mergeCell ref="W6:X6"/>
    <mergeCell ref="A63:A65"/>
    <mergeCell ref="A54:A62"/>
    <mergeCell ref="L42:L45"/>
    <mergeCell ref="L46:L48"/>
    <mergeCell ref="L49:L56"/>
    <mergeCell ref="L57:L58"/>
    <mergeCell ref="L59:L65"/>
    <mergeCell ref="W3:AG3"/>
    <mergeCell ref="AH3:AR3"/>
    <mergeCell ref="A4:B4"/>
    <mergeCell ref="L4:M4"/>
    <mergeCell ref="W4:X4"/>
    <mergeCell ref="AH4:AI4"/>
    <mergeCell ref="E3:K3"/>
    <mergeCell ref="L3:V3"/>
    <mergeCell ref="L6:L17"/>
    <mergeCell ref="A17:A19"/>
    <mergeCell ref="A35:A41"/>
    <mergeCell ref="A6:A15"/>
    <mergeCell ref="A20:A34"/>
    <mergeCell ref="A42:A48"/>
    <mergeCell ref="A49:A53"/>
    <mergeCell ref="L19:L21"/>
    <mergeCell ref="L22:L41"/>
  </mergeCells>
  <phoneticPr fontId="3"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打分指南</vt:lpstr>
      <vt:lpstr>打分表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oliverhawk</cp:lastModifiedBy>
  <dcterms:created xsi:type="dcterms:W3CDTF">2017-12-13T09:55:00Z</dcterms:created>
  <dcterms:modified xsi:type="dcterms:W3CDTF">2019-01-14T16:28:34Z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