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mc:AlternateContent xmlns:mc="http://schemas.openxmlformats.org/markup-compatibility/2006">
    <mc:Choice Requires="x15">
      <x15ac:absPath xmlns:x15ac="http://schemas.microsoft.com/office/spreadsheetml/2010/11/ac" url="D:\schoolwork\需求分析\受控文档\用户优先级\"/>
    </mc:Choice>
  </mc:AlternateContent>
  <xr:revisionPtr revIDLastSave="0" documentId="13_ncr:1_{7C1D74FC-0B28-4CC2-83FF-C492B66A693A}" xr6:coauthVersionLast="40" xr6:coauthVersionMax="40" xr10:uidLastSave="{00000000-0000-0000-0000-000000000000}"/>
  <bookViews>
    <workbookView xWindow="0" yWindow="0" windowWidth="22940" windowHeight="9920" tabRatio="500" activeTab="1" xr2:uid="{00000000-000D-0000-FFFF-FFFF00000000}"/>
  </bookViews>
  <sheets>
    <sheet name="打分指南" sheetId="2" r:id="rId1"/>
    <sheet name="打分表" sheetId="1" r:id="rId2"/>
  </sheets>
  <calcPr calcId="19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R7" i="1" l="1"/>
  <c r="AR6" i="1"/>
  <c r="AQ7" i="1"/>
  <c r="AQ6" i="1"/>
  <c r="AO7" i="1"/>
  <c r="AO6" i="1"/>
  <c r="AP8" i="1"/>
  <c r="AN8"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 i="1"/>
  <c r="AE65" i="1"/>
  <c r="AC65"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6" i="1"/>
  <c r="T77" i="1"/>
  <c r="R77"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6" i="1"/>
  <c r="I7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6" i="1"/>
  <c r="G76" i="1"/>
  <c r="AM7" i="1"/>
  <c r="AM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6" i="1"/>
  <c r="F6" i="1"/>
  <c r="AL8" i="1"/>
  <c r="AA65" i="1"/>
  <c r="AA64" i="1"/>
  <c r="AA6" i="1"/>
  <c r="P77" i="1"/>
  <c r="E76" i="1"/>
  <c r="AL7" i="1"/>
  <c r="AL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O7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alcChain>
</file>

<file path=xl/sharedStrings.xml><?xml version="1.0" encoding="utf-8"?>
<sst xmlns="http://schemas.openxmlformats.org/spreadsheetml/2006/main" count="341" uniqueCount="253">
  <si>
    <t>教师</t>
  </si>
  <si>
    <t>学生</t>
  </si>
  <si>
    <t>管理员</t>
  </si>
  <si>
    <t>游客</t>
  </si>
  <si>
    <t>相对权重</t>
  </si>
  <si>
    <t>特性</t>
  </si>
  <si>
    <t>相对收益</t>
  </si>
  <si>
    <t>相对损失</t>
  </si>
  <si>
    <t>总价值</t>
  </si>
  <si>
    <t>价值%</t>
  </si>
  <si>
    <t>相对成本</t>
  </si>
  <si>
    <t>成本%</t>
  </si>
  <si>
    <t>相对风险</t>
  </si>
  <si>
    <t>风险%</t>
  </si>
  <si>
    <t>优先级</t>
  </si>
  <si>
    <t>用户管理</t>
  </si>
  <si>
    <t>搜索用户</t>
  </si>
  <si>
    <t>新增用户</t>
  </si>
  <si>
    <t>删除用户</t>
  </si>
  <si>
    <t>勾选用户复选框</t>
  </si>
  <si>
    <t>课程管理</t>
  </si>
  <si>
    <t>新增课程</t>
  </si>
  <si>
    <t>删除课程</t>
  </si>
  <si>
    <t>具体课程管理</t>
  </si>
  <si>
    <t>修改课程介绍</t>
  </si>
  <si>
    <t>发布课程公告</t>
  </si>
  <si>
    <t>上传课程资料</t>
  </si>
  <si>
    <t>增加课程链接</t>
  </si>
  <si>
    <t>删除课程链接</t>
  </si>
  <si>
    <t>开始课程答疑</t>
  </si>
  <si>
    <t>终止课程答疑</t>
  </si>
  <si>
    <t>延迟课程答疑</t>
  </si>
  <si>
    <t>离开课程答疑</t>
  </si>
  <si>
    <t>查看剩余答疑剩余时间</t>
  </si>
  <si>
    <t>课程论坛管理</t>
  </si>
  <si>
    <t>发表新帖</t>
  </si>
  <si>
    <t>设置精华帖</t>
  </si>
  <si>
    <t>进入帖子</t>
  </si>
  <si>
    <t>删除帖子回复</t>
  </si>
  <si>
    <t>删除课程帖子</t>
  </si>
  <si>
    <t>新增帖子</t>
  </si>
  <si>
    <t>删除帖子</t>
  </si>
  <si>
    <t>课程答疑</t>
  </si>
  <si>
    <t>删除回复</t>
  </si>
  <si>
    <t>搜索帖子</t>
  </si>
  <si>
    <t>查看历史文件</t>
  </si>
  <si>
    <t>下载历史文件</t>
  </si>
  <si>
    <t>查看课程论坛</t>
  </si>
  <si>
    <t>回复帖子</t>
  </si>
  <si>
    <t>浏览帖子列表</t>
  </si>
  <si>
    <t>查看精品帖</t>
  </si>
  <si>
    <t>论坛</t>
  </si>
  <si>
    <t>首页</t>
    <rPh sb="0" eb="1">
      <t>s y</t>
    </rPh>
    <phoneticPr fontId="4" type="noConversion"/>
  </si>
  <si>
    <t>浏览首页</t>
    <rPh sb="0" eb="1">
      <t>l l</t>
    </rPh>
    <rPh sb="2" eb="3">
      <t>s y</t>
    </rPh>
    <phoneticPr fontId="4" type="noConversion"/>
  </si>
  <si>
    <t>页脚</t>
    <rPh sb="0" eb="1">
      <t>ye jiao</t>
    </rPh>
    <phoneticPr fontId="4" type="noConversion"/>
  </si>
  <si>
    <t>访问友情链接</t>
    <rPh sb="0" eb="1">
      <t>f w</t>
    </rPh>
    <rPh sb="2" eb="3">
      <t>lian j</t>
    </rPh>
    <rPh sb="4" eb="5">
      <t>wang z</t>
    </rPh>
    <phoneticPr fontId="4" type="noConversion"/>
  </si>
  <si>
    <t>更改用户信息</t>
    <phoneticPr fontId="4" type="noConversion"/>
  </si>
  <si>
    <t>允许教师用户审核通过</t>
    <phoneticPr fontId="4" type="noConversion"/>
  </si>
  <si>
    <t>拒绝教师用户审核通过</t>
    <phoneticPr fontId="4" type="noConversion"/>
  </si>
  <si>
    <t>全选用户复选框</t>
    <phoneticPr fontId="4" type="noConversion"/>
  </si>
  <si>
    <t>查看待审核用户</t>
    <phoneticPr fontId="4" type="noConversion"/>
  </si>
  <si>
    <t>浏览课程列表</t>
    <phoneticPr fontId="4" type="noConversion"/>
  </si>
  <si>
    <t>进入具体课程</t>
    <phoneticPr fontId="4" type="noConversion"/>
  </si>
  <si>
    <t>搜索教师和课程</t>
    <phoneticPr fontId="4" type="noConversion"/>
  </si>
  <si>
    <t>多选课程复选框</t>
    <phoneticPr fontId="4" type="noConversion"/>
  </si>
  <si>
    <t>全选课程复选框</t>
    <phoneticPr fontId="4" type="noConversion"/>
  </si>
  <si>
    <t>修改课程图片</t>
    <phoneticPr fontId="4" type="noConversion"/>
  </si>
  <si>
    <t>修改课程公告</t>
    <phoneticPr fontId="4" type="noConversion"/>
  </si>
  <si>
    <t>删除课程资料</t>
    <phoneticPr fontId="4" type="noConversion"/>
  </si>
  <si>
    <t>进入课程答疑</t>
    <phoneticPr fontId="4" type="noConversion"/>
  </si>
  <si>
    <t>删除历史记录</t>
    <phoneticPr fontId="4" type="noConversion"/>
  </si>
  <si>
    <t>论坛管理</t>
    <phoneticPr fontId="4" type="noConversion"/>
  </si>
  <si>
    <t>增加论坛版块</t>
    <phoneticPr fontId="4" type="noConversion"/>
  </si>
  <si>
    <t>删除论坛版块</t>
    <phoneticPr fontId="4" type="noConversion"/>
  </si>
  <si>
    <t>查看论坛版块列表</t>
    <phoneticPr fontId="4" type="noConversion"/>
  </si>
  <si>
    <t>通知管理</t>
    <phoneticPr fontId="4" type="noConversion"/>
  </si>
  <si>
    <t>新增通知</t>
    <phoneticPr fontId="4" type="noConversion"/>
  </si>
  <si>
    <t>修改通知</t>
    <phoneticPr fontId="4" type="noConversion"/>
  </si>
  <si>
    <t>删除通知</t>
    <phoneticPr fontId="4" type="noConversion"/>
  </si>
  <si>
    <t>管理系统主页</t>
    <phoneticPr fontId="4" type="noConversion"/>
  </si>
  <si>
    <t>修改联系我们</t>
    <phoneticPr fontId="4" type="noConversion"/>
  </si>
  <si>
    <t>首页轮播图更改</t>
    <phoneticPr fontId="4" type="noConversion"/>
  </si>
  <si>
    <t>查看网站统计图表</t>
    <phoneticPr fontId="4" type="noConversion"/>
  </si>
  <si>
    <t>友情链接</t>
    <phoneticPr fontId="4" type="noConversion"/>
  </si>
  <si>
    <t>修改友情链接</t>
    <phoneticPr fontId="4" type="noConversion"/>
  </si>
  <si>
    <t>增加友情链接</t>
    <phoneticPr fontId="4" type="noConversion"/>
  </si>
  <si>
    <t>删除友情链接</t>
    <phoneticPr fontId="4" type="noConversion"/>
  </si>
  <si>
    <t>用户反馈管理</t>
    <phoneticPr fontId="4" type="noConversion"/>
  </si>
  <si>
    <t>查看已读用户反馈</t>
    <phoneticPr fontId="4" type="noConversion"/>
  </si>
  <si>
    <t>查看未读用户反馈</t>
    <phoneticPr fontId="4" type="noConversion"/>
  </si>
  <si>
    <t>查看所有用户反馈</t>
    <phoneticPr fontId="4" type="noConversion"/>
  </si>
  <si>
    <t>删除用户反馈</t>
    <phoneticPr fontId="4" type="noConversion"/>
  </si>
  <si>
    <t>操作日志</t>
    <phoneticPr fontId="4" type="noConversion"/>
  </si>
  <si>
    <t>查看所有操作日志</t>
    <phoneticPr fontId="4" type="noConversion"/>
  </si>
  <si>
    <t>删除所选操作日志</t>
    <phoneticPr fontId="4" type="noConversion"/>
  </si>
  <si>
    <t>特性</t>
    <rPh sb="0" eb="1">
      <t>te x</t>
    </rPh>
    <phoneticPr fontId="4" type="noConversion"/>
  </si>
  <si>
    <t>登录</t>
    <rPh sb="0" eb="1">
      <t>deng l</t>
    </rPh>
    <phoneticPr fontId="4" type="noConversion"/>
  </si>
  <si>
    <t>访问课程中心</t>
    <rPh sb="0" eb="1">
      <t>f w</t>
    </rPh>
    <rPh sb="2" eb="3">
      <t>k c</t>
    </rPh>
    <rPh sb="4" eb="5">
      <t>z x</t>
    </rPh>
    <phoneticPr fontId="4" type="noConversion"/>
  </si>
  <si>
    <t>访问论坛</t>
    <rPh sb="0" eb="1">
      <t>f w</t>
    </rPh>
    <rPh sb="2" eb="3">
      <t>lun t</t>
    </rPh>
    <phoneticPr fontId="4" type="noConversion"/>
  </si>
  <si>
    <t>访问个人中心</t>
    <rPh sb="0" eb="1">
      <t>f w</t>
    </rPh>
    <rPh sb="2" eb="3">
      <t>g r</t>
    </rPh>
    <rPh sb="4" eb="5">
      <t>z x</t>
    </rPh>
    <phoneticPr fontId="4" type="noConversion"/>
  </si>
  <si>
    <t>进入推荐课程页面</t>
    <rPh sb="0" eb="1">
      <t>jin r</t>
    </rPh>
    <rPh sb="2" eb="3">
      <t>tui j</t>
    </rPh>
    <rPh sb="4" eb="5">
      <t>k c</t>
    </rPh>
    <rPh sb="6" eb="7">
      <t>ye mian</t>
    </rPh>
    <phoneticPr fontId="4" type="noConversion"/>
  </si>
  <si>
    <t>登出</t>
    <rPh sb="0" eb="1">
      <t>deng chu</t>
    </rPh>
    <phoneticPr fontId="4" type="noConversion"/>
  </si>
  <si>
    <t>进入推荐博主页面</t>
    <rPh sb="0" eb="1">
      <t>jin r</t>
    </rPh>
    <rPh sb="2" eb="3">
      <t>tui j</t>
    </rPh>
    <rPh sb="4" eb="5">
      <t>jiao s</t>
    </rPh>
    <rPh sb="6" eb="7">
      <t>ye m</t>
    </rPh>
    <phoneticPr fontId="4" type="noConversion"/>
  </si>
  <si>
    <t>浏览系统通知</t>
    <rPh sb="0" eb="1">
      <t>l l</t>
    </rPh>
    <rPh sb="2" eb="3">
      <t>x t</t>
    </rPh>
    <rPh sb="4" eb="5">
      <t>g g</t>
    </rPh>
    <phoneticPr fontId="4" type="noConversion"/>
  </si>
  <si>
    <t>浏览轮播图</t>
    <phoneticPr fontId="4" type="noConversion"/>
  </si>
  <si>
    <t>进入推荐博客页面</t>
    <phoneticPr fontId="4" type="noConversion"/>
  </si>
  <si>
    <t>访问友情链接</t>
    <phoneticPr fontId="4" type="noConversion"/>
  </si>
  <si>
    <t>登录</t>
    <rPh sb="0" eb="1">
      <t>d l</t>
    </rPh>
    <phoneticPr fontId="4" type="noConversion"/>
  </si>
  <si>
    <t>注册账号</t>
    <rPh sb="0" eb="1">
      <t>zhu c</t>
    </rPh>
    <rPh sb="2" eb="3">
      <t>zh h</t>
    </rPh>
    <phoneticPr fontId="4" type="noConversion"/>
  </si>
  <si>
    <t>用户登录</t>
    <rPh sb="0" eb="1">
      <t>yong h</t>
    </rPh>
    <rPh sb="2" eb="3">
      <t>deng l</t>
    </rPh>
    <phoneticPr fontId="4" type="noConversion"/>
  </si>
  <si>
    <t>忘记密码</t>
    <rPh sb="0" eb="1">
      <t>wang j</t>
    </rPh>
    <rPh sb="2" eb="3">
      <t>m m</t>
    </rPh>
    <phoneticPr fontId="4" type="noConversion"/>
  </si>
  <si>
    <t>个人中心</t>
    <rPh sb="0" eb="1">
      <t>g r</t>
    </rPh>
    <rPh sb="2" eb="3">
      <t>z x</t>
    </rPh>
    <phoneticPr fontId="4" type="noConversion"/>
  </si>
  <si>
    <t>显示个人信息</t>
    <rPh sb="0" eb="1">
      <t>xian s</t>
    </rPh>
    <rPh sb="2" eb="3">
      <t>g r</t>
    </rPh>
    <rPh sb="4" eb="5">
      <t>x x</t>
    </rPh>
    <phoneticPr fontId="4" type="noConversion"/>
  </si>
  <si>
    <t>修改个人信息</t>
    <phoneticPr fontId="4" type="noConversion"/>
  </si>
  <si>
    <t>修改个人头像</t>
    <rPh sb="0" eb="1">
      <t>x g</t>
    </rPh>
    <rPh sb="2" eb="3">
      <t>g r</t>
    </rPh>
    <rPh sb="4" eb="5">
      <t>t x</t>
    </rPh>
    <phoneticPr fontId="4" type="noConversion"/>
  </si>
  <si>
    <t>查看我的课程</t>
    <rPh sb="0" eb="1">
      <t>cha k</t>
    </rPh>
    <rPh sb="2" eb="3">
      <t>w d</t>
    </rPh>
    <rPh sb="4" eb="5">
      <t>k c</t>
    </rPh>
    <phoneticPr fontId="4" type="noConversion"/>
  </si>
  <si>
    <t>进入具体课程</t>
    <rPh sb="0" eb="1">
      <t>jin r</t>
    </rPh>
    <rPh sb="2" eb="3">
      <t>j t</t>
    </rPh>
    <rPh sb="4" eb="5">
      <t>k c</t>
    </rPh>
    <phoneticPr fontId="4" type="noConversion"/>
  </si>
  <si>
    <t>删除我的课程</t>
    <rPh sb="0" eb="1">
      <t>shan c</t>
    </rPh>
    <rPh sb="2" eb="3">
      <t>w d</t>
    </rPh>
    <rPh sb="4" eb="5">
      <t>k c</t>
    </rPh>
    <phoneticPr fontId="4" type="noConversion"/>
  </si>
  <si>
    <t>查看我发布的帖子</t>
    <rPh sb="0" eb="1">
      <t>cha k</t>
    </rPh>
    <rPh sb="2" eb="3">
      <t>w</t>
    </rPh>
    <rPh sb="3" eb="4">
      <t>fa b</t>
    </rPh>
    <rPh sb="5" eb="6">
      <t>d</t>
    </rPh>
    <rPh sb="6" eb="7">
      <t>tie z</t>
    </rPh>
    <phoneticPr fontId="4" type="noConversion"/>
  </si>
  <si>
    <t>删除我发布的帖子</t>
    <rPh sb="0" eb="1">
      <t>sahn c</t>
    </rPh>
    <rPh sb="2" eb="3">
      <t>w</t>
    </rPh>
    <rPh sb="3" eb="4">
      <t>fa b</t>
    </rPh>
    <rPh sb="5" eb="6">
      <t>d</t>
    </rPh>
    <rPh sb="6" eb="7">
      <t>tie z</t>
    </rPh>
    <phoneticPr fontId="4" type="noConversion"/>
  </si>
  <si>
    <t>查看我的回复</t>
    <rPh sb="0" eb="1">
      <t>cha k</t>
    </rPh>
    <rPh sb="2" eb="3">
      <t>w d</t>
    </rPh>
    <rPh sb="4" eb="5">
      <t>hui f</t>
    </rPh>
    <phoneticPr fontId="4" type="noConversion"/>
  </si>
  <si>
    <t>删除我的回复</t>
    <rPh sb="0" eb="1">
      <t>shan c</t>
    </rPh>
    <rPh sb="2" eb="3">
      <t>w d</t>
    </rPh>
    <rPh sb="4" eb="5">
      <t>hui f</t>
    </rPh>
    <phoneticPr fontId="4" type="noConversion"/>
  </si>
  <si>
    <t>查看回复我的</t>
    <rPh sb="0" eb="1">
      <t>cha k</t>
    </rPh>
    <rPh sb="2" eb="3">
      <t>hui f</t>
    </rPh>
    <rPh sb="4" eb="5">
      <t>w d</t>
    </rPh>
    <phoneticPr fontId="4" type="noConversion"/>
  </si>
  <si>
    <t>删除回复我的</t>
    <rPh sb="0" eb="1">
      <t>shan c</t>
    </rPh>
    <rPh sb="2" eb="3">
      <t>hui f</t>
    </rPh>
    <rPh sb="4" eb="5">
      <t>w d</t>
    </rPh>
    <phoneticPr fontId="4" type="noConversion"/>
  </si>
  <si>
    <t>查看我关注的博主</t>
    <phoneticPr fontId="4" type="noConversion"/>
  </si>
  <si>
    <t>取消我关注的博主</t>
    <phoneticPr fontId="4" type="noConversion"/>
  </si>
  <si>
    <t>修改密码</t>
    <rPh sb="0" eb="1">
      <t>x g</t>
    </rPh>
    <rPh sb="2" eb="3">
      <t>m m</t>
    </rPh>
    <phoneticPr fontId="4" type="noConversion"/>
  </si>
  <si>
    <t>更换绑定手机</t>
    <rPh sb="0" eb="1">
      <t>g h</t>
    </rPh>
    <rPh sb="2" eb="3">
      <t>b d</t>
    </rPh>
    <rPh sb="4" eb="5">
      <t>s j</t>
    </rPh>
    <phoneticPr fontId="4" type="noConversion"/>
  </si>
  <si>
    <t>查看我发表的文章</t>
    <phoneticPr fontId="4" type="noConversion"/>
  </si>
  <si>
    <t>删除我发表的文章</t>
    <phoneticPr fontId="4" type="noConversion"/>
  </si>
  <si>
    <t>编辑我发表的文章</t>
    <phoneticPr fontId="4" type="noConversion"/>
  </si>
  <si>
    <t>更换绑定邮箱</t>
    <rPh sb="0" eb="1">
      <t>g h</t>
    </rPh>
    <rPh sb="2" eb="3">
      <t>b d</t>
    </rPh>
    <rPh sb="4" eb="5">
      <t>you x</t>
    </rPh>
    <phoneticPr fontId="4" type="noConversion"/>
  </si>
  <si>
    <t>课程首页</t>
    <rPh sb="0" eb="1">
      <t>k c</t>
    </rPh>
    <rPh sb="2" eb="3">
      <t>s ye</t>
    </rPh>
    <phoneticPr fontId="4" type="noConversion"/>
  </si>
  <si>
    <t>浏览热门课程</t>
    <rPh sb="0" eb="1">
      <t>l l</t>
    </rPh>
    <rPh sb="2" eb="3">
      <t>re m</t>
    </rPh>
    <rPh sb="4" eb="5">
      <t>k c</t>
    </rPh>
    <phoneticPr fontId="4" type="noConversion"/>
  </si>
  <si>
    <t>搜索课程</t>
    <rPh sb="0" eb="1">
      <t>s s</t>
    </rPh>
    <rPh sb="2" eb="3">
      <t>k chejiao s</t>
    </rPh>
    <phoneticPr fontId="4" type="noConversion"/>
  </si>
  <si>
    <t>查看所有课程</t>
    <rPh sb="0" eb="1">
      <t>cha k</t>
    </rPh>
    <rPh sb="2" eb="3">
      <t>s you</t>
    </rPh>
    <rPh sb="4" eb="5">
      <t>k c</t>
    </rPh>
    <phoneticPr fontId="4" type="noConversion"/>
  </si>
  <si>
    <t>进入课程</t>
    <rPh sb="0" eb="1">
      <t>jin r</t>
    </rPh>
    <rPh sb="2" eb="3">
      <t>k c</t>
    </rPh>
    <phoneticPr fontId="4" type="noConversion"/>
  </si>
  <si>
    <t>进入教师的博客</t>
    <rPh sb="0" eb="1">
      <t>jin r</t>
    </rPh>
    <rPh sb="2" eb="3">
      <t>d y</t>
    </rPh>
    <rPh sb="4" eb="5">
      <t>jiao s</t>
    </rPh>
    <rPh sb="6" eb="7">
      <t>s youkaikejie m</t>
    </rPh>
    <phoneticPr fontId="4" type="noConversion"/>
  </si>
  <si>
    <t>教师博客</t>
    <rPh sb="0" eb="1">
      <t>dan y</t>
    </rPh>
    <rPh sb="2" eb="3">
      <t>jiao skai kjie m</t>
    </rPh>
    <phoneticPr fontId="4" type="noConversion"/>
  </si>
  <si>
    <t>查看教师介绍</t>
    <rPh sb="0" eb="1">
      <t>cha k</t>
    </rPh>
    <rPh sb="2" eb="3">
      <t>jiao s</t>
    </rPh>
    <rPh sb="4" eb="5">
      <t>jie s</t>
    </rPh>
    <phoneticPr fontId="4" type="noConversion"/>
  </si>
  <si>
    <t>查看该教师的所有课程</t>
    <rPh sb="0" eb="1">
      <t>cha k</t>
    </rPh>
    <rPh sb="2" eb="3">
      <t>gai</t>
    </rPh>
    <rPh sb="3" eb="4">
      <t>jiao s</t>
    </rPh>
    <rPh sb="5" eb="6">
      <t>d</t>
    </rPh>
    <rPh sb="6" eb="7">
      <t>s y</t>
    </rPh>
    <rPh sb="8" eb="9">
      <t>k c</t>
    </rPh>
    <phoneticPr fontId="4" type="noConversion"/>
  </si>
  <si>
    <t>搜索该教师的课程</t>
    <rPh sb="0" eb="1">
      <t>s s</t>
    </rPh>
    <rPh sb="2" eb="3">
      <t>gai</t>
    </rPh>
    <rPh sb="3" eb="4">
      <t>jiao s</t>
    </rPh>
    <rPh sb="5" eb="6">
      <t>d</t>
    </rPh>
    <rPh sb="6" eb="7">
      <t>k c</t>
    </rPh>
    <phoneticPr fontId="4" type="noConversion"/>
  </si>
  <si>
    <t>课程主页</t>
    <phoneticPr fontId="4" type="noConversion"/>
  </si>
  <si>
    <t>查看课程介绍</t>
    <rPh sb="0" eb="1">
      <t>cha k</t>
    </rPh>
    <phoneticPr fontId="4" type="noConversion"/>
  </si>
  <si>
    <t>查看课程公告</t>
    <rPh sb="0" eb="1">
      <t>c k</t>
    </rPh>
    <phoneticPr fontId="4" type="noConversion"/>
  </si>
  <si>
    <t>查看教师介绍</t>
    <rPh sb="0" eb="1">
      <t>c k</t>
    </rPh>
    <phoneticPr fontId="4" type="noConversion"/>
  </si>
  <si>
    <t>下载课程资料</t>
    <rPh sb="0" eb="1">
      <t>xia z</t>
    </rPh>
    <phoneticPr fontId="4" type="noConversion"/>
  </si>
  <si>
    <t>进入课程链接</t>
    <rPh sb="0" eb="1">
      <t>j r</t>
    </rPh>
    <rPh sb="2" eb="3">
      <t>k c</t>
    </rPh>
    <rPh sb="4" eb="5">
      <t>l j</t>
    </rPh>
    <phoneticPr fontId="4" type="noConversion"/>
  </si>
  <si>
    <t>前往课程答疑</t>
    <phoneticPr fontId="4" type="noConversion"/>
  </si>
  <si>
    <t>前往课程论坛</t>
    <phoneticPr fontId="4" type="noConversion"/>
  </si>
  <si>
    <t>离开课程答疑</t>
    <phoneticPr fontId="4" type="noConversion"/>
  </si>
  <si>
    <t>查看答疑记录</t>
    <phoneticPr fontId="4" type="noConversion"/>
  </si>
  <si>
    <t>下载答疑记录</t>
    <phoneticPr fontId="4" type="noConversion"/>
  </si>
  <si>
    <t>发送信息</t>
    <rPh sb="0" eb="1">
      <t>fa s</t>
    </rPh>
    <rPh sb="2" eb="3">
      <t>x x</t>
    </rPh>
    <phoneticPr fontId="4" type="noConversion"/>
  </si>
  <si>
    <t>论坛首页</t>
    <phoneticPr fontId="4" type="noConversion"/>
  </si>
  <si>
    <t>查看热门论坛</t>
    <phoneticPr fontId="4" type="noConversion"/>
  </si>
  <si>
    <t>搜索论坛</t>
    <phoneticPr fontId="4" type="noConversion"/>
  </si>
  <si>
    <t>课程论坛</t>
    <phoneticPr fontId="4" type="noConversion"/>
  </si>
  <si>
    <t>发表新帖</t>
    <phoneticPr fontId="4" type="noConversion"/>
  </si>
  <si>
    <t>注册</t>
    <phoneticPr fontId="4" type="noConversion"/>
  </si>
  <si>
    <t>浏览网站通知</t>
    <phoneticPr fontId="4" type="noConversion"/>
  </si>
  <si>
    <t>访问友情链接</t>
    <rPh sb="0" eb="1">
      <t>f w</t>
    </rPh>
    <rPh sb="2" eb="3">
      <t>l j</t>
    </rPh>
    <rPh sb="4" eb="5">
      <t>wang z</t>
    </rPh>
    <phoneticPr fontId="4" type="noConversion"/>
  </si>
  <si>
    <t>开课</t>
    <rPh sb="0" eb="1">
      <t>shen qkai k</t>
    </rPh>
    <phoneticPr fontId="4" type="noConversion"/>
  </si>
  <si>
    <t>查看我的开课</t>
    <rPh sb="0" eb="1">
      <t>cha k</t>
    </rPh>
    <rPh sb="2" eb="3">
      <t>w d</t>
    </rPh>
    <rPh sb="4" eb="5">
      <t>kai k</t>
    </rPh>
    <phoneticPr fontId="4" type="noConversion"/>
  </si>
  <si>
    <t>删除我开的课</t>
    <rPh sb="0" eb="1">
      <t>shan c</t>
    </rPh>
    <rPh sb="2" eb="3">
      <t>w</t>
    </rPh>
    <rPh sb="3" eb="4">
      <t>kai d</t>
    </rPh>
    <rPh sb="5" eb="6">
      <t>ke</t>
    </rPh>
    <phoneticPr fontId="4" type="noConversion"/>
  </si>
  <si>
    <t>浏览推荐教师</t>
    <rPh sb="0" eb="1">
      <t>l l</t>
    </rPh>
    <rPh sb="2" eb="3">
      <t>tui j</t>
    </rPh>
    <rPh sb="4" eb="5">
      <t>jiao s</t>
    </rPh>
    <phoneticPr fontId="4" type="noConversion"/>
  </si>
  <si>
    <t>搜索课程和教师</t>
    <rPh sb="0" eb="1">
      <t>s s</t>
    </rPh>
    <rPh sb="2" eb="3">
      <t>k c</t>
    </rPh>
    <rPh sb="4" eb="5">
      <t>he</t>
    </rPh>
    <rPh sb="5" eb="6">
      <t>jiao s</t>
    </rPh>
    <phoneticPr fontId="4" type="noConversion"/>
  </si>
  <si>
    <t>查看所有教师</t>
    <rPh sb="0" eb="1">
      <t>cha k</t>
    </rPh>
    <rPh sb="2" eb="3">
      <t>s you</t>
    </rPh>
    <rPh sb="4" eb="5">
      <t>jiao s</t>
    </rPh>
    <phoneticPr fontId="4" type="noConversion"/>
  </si>
  <si>
    <t>进入单一教师的所有开课界面</t>
    <rPh sb="0" eb="1">
      <t>jin r</t>
    </rPh>
    <rPh sb="2" eb="3">
      <t>d y</t>
    </rPh>
    <rPh sb="4" eb="5">
      <t>jiao s</t>
    </rPh>
    <rPh sb="6" eb="7">
      <t>s you</t>
    </rPh>
    <rPh sb="8" eb="9">
      <t>kai</t>
    </rPh>
    <rPh sb="9" eb="10">
      <t>ke</t>
    </rPh>
    <rPh sb="10" eb="11">
      <t>jie m</t>
    </rPh>
    <phoneticPr fontId="4" type="noConversion"/>
  </si>
  <si>
    <t>课程主页（自己开设的课程）</t>
    <rPh sb="0" eb="1">
      <t>k c</t>
    </rPh>
    <rPh sb="2" eb="3">
      <t>zhu y</t>
    </rPh>
    <rPh sb="5" eb="6">
      <t>z j</t>
    </rPh>
    <rPh sb="7" eb="8">
      <t>kai sh</t>
    </rPh>
    <rPh sb="9" eb="10">
      <t>d</t>
    </rPh>
    <rPh sb="10" eb="11">
      <t>k c</t>
    </rPh>
    <phoneticPr fontId="4" type="noConversion"/>
  </si>
  <si>
    <t>修改课程介绍</t>
    <rPh sb="0" eb="1">
      <t>x g</t>
    </rPh>
    <rPh sb="2" eb="3">
      <t>k c</t>
    </rPh>
    <rPh sb="4" eb="5">
      <t>jie s</t>
    </rPh>
    <phoneticPr fontId="4" type="noConversion"/>
  </si>
  <si>
    <t>删除课程公告</t>
    <phoneticPr fontId="4" type="noConversion"/>
  </si>
  <si>
    <t>发布课程公告</t>
    <rPh sb="0" eb="1">
      <t>fa b</t>
    </rPh>
    <rPh sb="2" eb="3">
      <t>k c</t>
    </rPh>
    <rPh sb="4" eb="5">
      <t>g g</t>
    </rPh>
    <phoneticPr fontId="4" type="noConversion"/>
  </si>
  <si>
    <t>进入教师博客</t>
    <rPh sb="0" eb="1">
      <t>xiu g</t>
    </rPh>
    <rPh sb="2" eb="3">
      <t>jiao s</t>
    </rPh>
    <rPh sb="4" eb="5">
      <t>j s</t>
    </rPh>
    <phoneticPr fontId="4" type="noConversion"/>
  </si>
  <si>
    <t>上传课程资料</t>
    <rPh sb="0" eb="1">
      <t>shang c</t>
    </rPh>
    <rPh sb="2" eb="3">
      <t>k c</t>
    </rPh>
    <rPh sb="4" eb="5">
      <t>z l</t>
    </rPh>
    <phoneticPr fontId="4" type="noConversion"/>
  </si>
  <si>
    <t>增加课程链接</t>
    <rPh sb="0" eb="1">
      <t>z jia</t>
    </rPh>
    <rPh sb="2" eb="3">
      <t>k c</t>
    </rPh>
    <rPh sb="4" eb="5">
      <t>lian j</t>
    </rPh>
    <phoneticPr fontId="4" type="noConversion"/>
  </si>
  <si>
    <t>删除课程链接</t>
    <rPh sb="0" eb="1">
      <t>shan c</t>
    </rPh>
    <rPh sb="2" eb="3">
      <t>k c</t>
    </rPh>
    <rPh sb="4" eb="5">
      <t>lian j</t>
    </rPh>
    <phoneticPr fontId="4" type="noConversion"/>
  </si>
  <si>
    <t>前往课程答疑</t>
    <rPh sb="0" eb="1">
      <t>q w</t>
    </rPh>
    <rPh sb="2" eb="3">
      <t>k c</t>
    </rPh>
    <rPh sb="4" eb="5">
      <t>da y</t>
    </rPh>
    <phoneticPr fontId="4" type="noConversion"/>
  </si>
  <si>
    <t>前往课程讨论</t>
    <rPh sb="0" eb="1">
      <t>q w</t>
    </rPh>
    <rPh sb="2" eb="3">
      <t>k c</t>
    </rPh>
    <rPh sb="4" eb="5">
      <t>lun t</t>
    </rPh>
    <phoneticPr fontId="4" type="noConversion"/>
  </si>
  <si>
    <t>课程答疑</t>
    <rPh sb="0" eb="1">
      <t>k c</t>
    </rPh>
    <rPh sb="2" eb="3">
      <t>da y</t>
    </rPh>
    <phoneticPr fontId="4" type="noConversion"/>
  </si>
  <si>
    <t>开始课程答疑</t>
    <rPh sb="0" eb="1">
      <t>kai s</t>
    </rPh>
    <rPh sb="2" eb="3">
      <t>k c</t>
    </rPh>
    <rPh sb="4" eb="5">
      <t>da y</t>
    </rPh>
    <phoneticPr fontId="4" type="noConversion"/>
  </si>
  <si>
    <t>终止课程答疑</t>
    <rPh sb="0" eb="1">
      <t>zhong zh</t>
    </rPh>
    <rPh sb="2" eb="3">
      <t>k c</t>
    </rPh>
    <rPh sb="4" eb="5">
      <t>da y</t>
    </rPh>
    <phoneticPr fontId="4" type="noConversion"/>
  </si>
  <si>
    <t>延迟课程答疑</t>
    <rPh sb="0" eb="1">
      <t>yan c</t>
    </rPh>
    <rPh sb="2" eb="3">
      <t>k c</t>
    </rPh>
    <rPh sb="4" eb="5">
      <t>da y</t>
    </rPh>
    <phoneticPr fontId="4" type="noConversion"/>
  </si>
  <si>
    <t>离开课程答疑</t>
    <rPh sb="0" eb="1">
      <t>li k</t>
    </rPh>
    <rPh sb="2" eb="3">
      <t>k c</t>
    </rPh>
    <rPh sb="4" eb="5">
      <t>da y</t>
    </rPh>
    <phoneticPr fontId="4" type="noConversion"/>
  </si>
  <si>
    <t>查看历史文件</t>
    <rPh sb="0" eb="1">
      <t>cha k</t>
    </rPh>
    <rPh sb="2" eb="3">
      <t>l s</t>
    </rPh>
    <rPh sb="4" eb="5">
      <t>wen j</t>
    </rPh>
    <phoneticPr fontId="4" type="noConversion"/>
  </si>
  <si>
    <t>下载历史文件</t>
    <rPh sb="0" eb="1">
      <t>xia z</t>
    </rPh>
    <rPh sb="2" eb="3">
      <t>li s</t>
    </rPh>
    <rPh sb="4" eb="5">
      <t>wen j</t>
    </rPh>
    <phoneticPr fontId="4" type="noConversion"/>
  </si>
  <si>
    <t>回放答疑记录</t>
    <phoneticPr fontId="4" type="noConversion"/>
  </si>
  <si>
    <t>论坛首页</t>
    <rPh sb="0" eb="1">
      <t>lun t</t>
    </rPh>
    <rPh sb="2" eb="3">
      <t>s y</t>
    </rPh>
    <phoneticPr fontId="4" type="noConversion"/>
  </si>
  <si>
    <t>查看课程论坛</t>
    <rPh sb="0" eb="1">
      <t>cha k</t>
    </rPh>
    <rPh sb="2" eb="3">
      <t>k c</t>
    </rPh>
    <rPh sb="4" eb="5">
      <t>lun t</t>
    </rPh>
    <phoneticPr fontId="4" type="noConversion"/>
  </si>
  <si>
    <t>查看热门论坛</t>
    <rPh sb="0" eb="1">
      <t>cha k</t>
    </rPh>
    <rPh sb="2" eb="3">
      <t>re m</t>
    </rPh>
    <rPh sb="4" eb="5">
      <t>lun t</t>
    </rPh>
    <phoneticPr fontId="4" type="noConversion"/>
  </si>
  <si>
    <t>搜索论坛</t>
    <rPh sb="0" eb="1">
      <t>s s</t>
    </rPh>
    <rPh sb="2" eb="3">
      <t>lun t</t>
    </rPh>
    <phoneticPr fontId="4" type="noConversion"/>
  </si>
  <si>
    <t>课程论坛（自己开设的课程）</t>
    <rPh sb="0" eb="1">
      <t>k c</t>
    </rPh>
    <rPh sb="2" eb="3">
      <t>lun t</t>
    </rPh>
    <rPh sb="5" eb="6">
      <t>z j</t>
    </rPh>
    <rPh sb="7" eb="8">
      <t>kai s</t>
    </rPh>
    <rPh sb="9" eb="10">
      <t>d</t>
    </rPh>
    <rPh sb="10" eb="11">
      <t>k c</t>
    </rPh>
    <phoneticPr fontId="4" type="noConversion"/>
  </si>
  <si>
    <t>发表新帖</t>
    <rPh sb="0" eb="1">
      <t>fa biao</t>
    </rPh>
    <rPh sb="2" eb="3">
      <t>xin</t>
    </rPh>
    <rPh sb="3" eb="4">
      <t>t</t>
    </rPh>
    <phoneticPr fontId="4" type="noConversion"/>
  </si>
  <si>
    <t>设置置顶帖</t>
    <rPh sb="0" eb="1">
      <t>she z</t>
    </rPh>
    <rPh sb="2" eb="3">
      <t>z d t</t>
    </rPh>
    <phoneticPr fontId="4" type="noConversion"/>
  </si>
  <si>
    <t>设置精华帖</t>
    <rPh sb="0" eb="1">
      <t>she z</t>
    </rPh>
    <rPh sb="2" eb="3">
      <t>j h</t>
    </rPh>
    <rPh sb="4" eb="5">
      <t>tie</t>
    </rPh>
    <phoneticPr fontId="4" type="noConversion"/>
  </si>
  <si>
    <t>进入帖子</t>
    <rPh sb="0" eb="1">
      <t>jin r</t>
    </rPh>
    <rPh sb="2" eb="3">
      <t>tie z</t>
    </rPh>
    <phoneticPr fontId="4" type="noConversion"/>
  </si>
  <si>
    <t>回复帖子</t>
    <rPh sb="0" eb="1">
      <t>hui f</t>
    </rPh>
    <rPh sb="2" eb="3">
      <t>tie z</t>
    </rPh>
    <phoneticPr fontId="4" type="noConversion"/>
  </si>
  <si>
    <t>删除帖子回复</t>
    <rPh sb="0" eb="1">
      <t>shan c</t>
    </rPh>
    <rPh sb="2" eb="3">
      <t>tie z</t>
    </rPh>
    <rPh sb="4" eb="5">
      <t>hui f</t>
    </rPh>
    <phoneticPr fontId="4" type="noConversion"/>
  </si>
  <si>
    <t>浏览帖子列表</t>
    <rPh sb="0" eb="1">
      <t>l l</t>
    </rPh>
    <rPh sb="2" eb="3">
      <t>tie z</t>
    </rPh>
    <rPh sb="4" eb="5">
      <t>l b</t>
    </rPh>
    <phoneticPr fontId="4" type="noConversion"/>
  </si>
  <si>
    <t>查看精品帖</t>
    <rPh sb="0" eb="1">
      <t>cha k</t>
    </rPh>
    <rPh sb="2" eb="3">
      <t>jing p</t>
    </rPh>
    <rPh sb="4" eb="5">
      <t>tie</t>
    </rPh>
    <phoneticPr fontId="4" type="noConversion"/>
  </si>
  <si>
    <t>论坛</t>
    <rPh sb="0" eb="1">
      <t>lun t</t>
    </rPh>
    <phoneticPr fontId="4" type="noConversion"/>
  </si>
  <si>
    <t>文档使用指南：</t>
    <phoneticPr fontId="7" type="noConversion"/>
  </si>
  <si>
    <t>序号</t>
    <phoneticPr fontId="7" type="noConversion"/>
  </si>
  <si>
    <t>注意事项</t>
    <phoneticPr fontId="7" type="noConversion"/>
  </si>
  <si>
    <t>相对成本</t>
    <phoneticPr fontId="7" type="noConversion"/>
  </si>
  <si>
    <t>相对风险</t>
    <phoneticPr fontId="7" type="noConversion"/>
  </si>
  <si>
    <t>分值</t>
    <phoneticPr fontId="7" type="noConversion"/>
  </si>
  <si>
    <t>描述</t>
    <phoneticPr fontId="7" type="noConversion"/>
  </si>
  <si>
    <t>成本最小，几乎没有花费</t>
    <phoneticPr fontId="7" type="noConversion"/>
  </si>
  <si>
    <t>风险最小，可以轻易实现</t>
    <phoneticPr fontId="7" type="noConversion"/>
  </si>
  <si>
    <t>比最小成本要大</t>
    <phoneticPr fontId="7" type="noConversion"/>
  </si>
  <si>
    <t>比最小风险要大</t>
    <phoneticPr fontId="7" type="noConversion"/>
  </si>
  <si>
    <t>比2的成本大</t>
    <phoneticPr fontId="7" type="noConversion"/>
  </si>
  <si>
    <t>比2的风险大</t>
    <phoneticPr fontId="7" type="noConversion"/>
  </si>
  <si>
    <t>比3的成本大</t>
    <phoneticPr fontId="7" type="noConversion"/>
  </si>
  <si>
    <t>比3的风险大</t>
    <phoneticPr fontId="7" type="noConversion"/>
  </si>
  <si>
    <t>中等成本</t>
    <phoneticPr fontId="7" type="noConversion"/>
  </si>
  <si>
    <t>中等风险</t>
    <phoneticPr fontId="7" type="noConversion"/>
  </si>
  <si>
    <t>比7的成本小</t>
    <phoneticPr fontId="7" type="noConversion"/>
  </si>
  <si>
    <t>比7的风险小</t>
    <phoneticPr fontId="7" type="noConversion"/>
  </si>
  <si>
    <t>比8的成本小</t>
    <phoneticPr fontId="7" type="noConversion"/>
  </si>
  <si>
    <t>比8的风险小</t>
    <phoneticPr fontId="7" type="noConversion"/>
  </si>
  <si>
    <t>比9的成本小，但花费还是较大</t>
    <phoneticPr fontId="7" type="noConversion"/>
  </si>
  <si>
    <t>比9的风险小，但仍然很可能无法实现</t>
    <phoneticPr fontId="7" type="noConversion"/>
  </si>
  <si>
    <t>最大成本，需要花费最多的资源</t>
    <phoneticPr fontId="7" type="noConversion"/>
  </si>
  <si>
    <t>最大风险，即该功能实现过程中几乎一定会出错</t>
    <phoneticPr fontId="7" type="noConversion"/>
  </si>
  <si>
    <t>相对成本：1代表成本最小，9代表成本最大</t>
  </si>
  <si>
    <t>相对风险：1代表风险最小，9代表风险最大</t>
  </si>
  <si>
    <t>请对相对成本和相对风险用1～9的数字进行评价</t>
    <phoneticPr fontId="3" type="noConversion"/>
  </si>
  <si>
    <t>本文档用于本系统功能点优先级计算</t>
    <phoneticPr fontId="7" type="noConversion"/>
  </si>
  <si>
    <t>由各用户代表为各功能点的相对收益和相对损失打分。
由开发者代表为各功能点的相对风险打分。
由项目经理为各功能点的相对成本打分。</t>
    <phoneticPr fontId="7" type="noConversion"/>
  </si>
  <si>
    <t>分值</t>
  </si>
  <si>
    <t>描述</t>
  </si>
  <si>
    <t>收益最小，可以弃置</t>
  </si>
  <si>
    <t>损失最小，去掉该功能也没有关系</t>
  </si>
  <si>
    <t>比最小收益要大</t>
  </si>
  <si>
    <t>比最小损失要大</t>
  </si>
  <si>
    <t>比2的收益大</t>
  </si>
  <si>
    <t>比2的损失大</t>
  </si>
  <si>
    <t>比3的收益大</t>
  </si>
  <si>
    <t>比3的损失大</t>
  </si>
  <si>
    <t>中等收益</t>
  </si>
  <si>
    <t>中等损失</t>
  </si>
  <si>
    <t>比7的收益小</t>
  </si>
  <si>
    <t>比7的损失小</t>
  </si>
  <si>
    <t>比8的收益小</t>
  </si>
  <si>
    <t>比8的损失小</t>
  </si>
  <si>
    <t>比9的收益小，但非常重要</t>
  </si>
  <si>
    <t>比9的损失小，但非常重要</t>
  </si>
  <si>
    <t>最大收益，不可以舍弃</t>
  </si>
  <si>
    <t>最大损失，即失去该功能会对系统造成巨大影响</t>
  </si>
  <si>
    <t>本文档计算出的各功能点的需求优先级将作为目前版本需求规格说明书基线版本的优先级。</t>
    <phoneticPr fontId="7" type="noConversion"/>
  </si>
  <si>
    <t>单项功能点价值计算方法为：价值 = 相对收益 + 相对损失
单项功能点价值%计算方法为：价值% = 单项功能点价值 / 所有功能点价值和 * 100%
单项功能点成本%计算方法为：成本% = 单项功能点相对成本 / 所有功能点相对成本和 * 100%
单项功能点风险%计算方法为：风险% = 单项功能点相对风险 / 所有功能点相对风险和 * 100%
单项功能点优先级计算方法为：（价值%）/（成本%*成本相对权重 + 风险%*风险相对权重）</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</si>
</sst>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DengXian"/>
      <charset val="134"/>
      <scheme val="minor"/>
    </font>
    <font>
      <sz val="12"/>
      <color rgb="FFFF0000"/>
      <name val="DengXian"/>
      <charset val="134"/>
      <scheme val="minor"/>
    </font>
    <font>
      <sz val="12"/>
      <color rgb="FF000000"/>
      <name val="DengXian"/>
      <charset val="134"/>
      <scheme val="minor"/>
    </font>
    <font>
      <sz val="9"/>
      <name val="DengXian"/>
      <charset val="134"/>
      <scheme val="minor"/>
    </font>
    <font>
      <sz val="9"/>
      <name val="DengXian"/>
      <family val="2"/>
      <charset val="134"/>
      <scheme val="minor"/>
    </font>
    <font>
      <sz val="12"/>
      <color rgb="FF000000"/>
      <name val="DengXian"/>
      <family val="4"/>
      <charset val="134"/>
      <scheme val="minor"/>
    </font>
    <font>
      <b/>
      <sz val="18"/>
      <color theme="1"/>
      <name val="DengXian"/>
      <family val="3"/>
      <charset val="134"/>
      <scheme val="minor"/>
    </font>
    <font>
      <sz val="9"/>
      <name val="DengXian"/>
      <family val="3"/>
      <charset val="134"/>
      <scheme val="minor"/>
    </font>
    <font>
      <b/>
      <sz val="16"/>
      <color theme="1"/>
      <name val="DengXian"/>
      <family val="3"/>
      <charset val="134"/>
      <scheme val="minor"/>
    </font>
  </fonts>
  <fills count="3">
    <fill>
      <patternFill patternType="none"/>
    </fill>
    <fill>
      <patternFill patternType="gray125"/>
    </fill>
    <fill>
      <patternFill patternType="solid">
        <fgColor theme="0"/>
        <bgColor indexed="64"/>
      </patternFill>
    </fill>
  </fills>
  <borders count="16">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s>
  <cellStyleXfs count="1">
    <xf numFmtId="0" fontId="0" fillId="0" borderId="0"/>
  </cellStyleXfs>
  <cellXfs count="56">
    <xf numFmtId="0" fontId="0" fillId="0" borderId="0" xfId="0"/>
    <xf numFmtId="0" fontId="0" fillId="0" borderId="0" xfId="0" applyAlignment="1">
      <alignment horizontal="center" vertical="center"/>
    </xf>
    <xf numFmtId="0" fontId="2" fillId="0" borderId="0" xfId="0" applyFont="1"/>
    <xf numFmtId="0" fontId="0" fillId="0" borderId="0" xfId="0" applyAlignment="1">
      <alignment vertical="center"/>
    </xf>
    <xf numFmtId="0" fontId="0" fillId="0" borderId="0" xfId="0" applyAlignment="1">
      <alignment vertical="center" wrapText="1"/>
    </xf>
    <xf numFmtId="0" fontId="2" fillId="0" borderId="0" xfId="0" applyFont="1" applyAlignment="1">
      <alignment vertical="center" wrapText="1"/>
    </xf>
    <xf numFmtId="0" fontId="0" fillId="0" borderId="0" xfId="0" applyBorder="1"/>
    <xf numFmtId="0" fontId="0" fillId="0" borderId="0" xfId="0" applyBorder="1" applyAlignment="1">
      <alignment horizontal="left" vertical="center"/>
    </xf>
    <xf numFmtId="0" fontId="0" fillId="0" borderId="4" xfId="0" applyBorder="1" applyAlignment="1">
      <alignment horizontal="center" vertical="center"/>
    </xf>
    <xf numFmtId="0" fontId="5" fillId="0" borderId="0" xfId="0" applyFont="1" applyBorder="1"/>
    <xf numFmtId="0" fontId="5" fillId="0" borderId="0" xfId="0" applyFont="1"/>
    <xf numFmtId="0" fontId="1" fillId="0" borderId="0" xfId="0" applyFont="1" applyAlignment="1"/>
    <xf numFmtId="0" fontId="1" fillId="0" borderId="0" xfId="0" applyFont="1" applyAlignment="1">
      <alignment vertic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wrapText="1"/>
    </xf>
    <xf numFmtId="0" fontId="5" fillId="0" borderId="4"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4" xfId="0"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6" fillId="2" borderId="5" xfId="0" applyFont="1"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0" fillId="2" borderId="4" xfId="0"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8" fillId="2" borderId="1" xfId="0" applyFont="1" applyFill="1" applyBorder="1" applyAlignment="1">
      <alignment horizontal="center" vertical="center"/>
    </xf>
    <xf numFmtId="0" fontId="0" fillId="2" borderId="12" xfId="0" applyFill="1" applyBorder="1" applyAlignment="1">
      <alignment horizontal="center" wrapText="1"/>
    </xf>
    <xf numFmtId="0" fontId="0" fillId="2" borderId="9" xfId="0" applyFill="1" applyBorder="1" applyAlignment="1">
      <alignment horizontal="center" wrapText="1"/>
    </xf>
    <xf numFmtId="0" fontId="8" fillId="2" borderId="2" xfId="0" applyFont="1" applyFill="1" applyBorder="1" applyAlignment="1">
      <alignment horizontal="center" vertical="center"/>
    </xf>
    <xf numFmtId="0" fontId="0" fillId="2" borderId="0" xfId="0" applyFill="1" applyBorder="1" applyAlignment="1">
      <alignment horizontal="center" wrapText="1"/>
    </xf>
    <xf numFmtId="0" fontId="0" fillId="2" borderId="11" xfId="0" applyFill="1" applyBorder="1" applyAlignment="1">
      <alignment horizontal="center" wrapText="1"/>
    </xf>
    <xf numFmtId="0" fontId="0" fillId="2" borderId="6" xfId="0" applyFill="1" applyBorder="1" applyAlignment="1">
      <alignment horizontal="center"/>
    </xf>
    <xf numFmtId="0" fontId="0" fillId="2" borderId="7" xfId="0" applyFill="1" applyBorder="1" applyAlignment="1">
      <alignment horizontal="center"/>
    </xf>
    <xf numFmtId="0" fontId="0" fillId="2" borderId="5" xfId="0" applyFill="1" applyBorder="1" applyAlignment="1">
      <alignment horizontal="center"/>
    </xf>
    <xf numFmtId="0" fontId="8" fillId="2" borderId="3" xfId="0" applyFont="1" applyFill="1" applyBorder="1" applyAlignment="1">
      <alignment horizontal="center" vertical="center"/>
    </xf>
    <xf numFmtId="0" fontId="0" fillId="2" borderId="8"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9"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5" xfId="0" applyFill="1" applyBorder="1" applyAlignment="1">
      <alignment horizontal="center" vertical="center"/>
    </xf>
    <xf numFmtId="0" fontId="0" fillId="2" borderId="14" xfId="0" applyFill="1" applyBorder="1" applyAlignment="1">
      <alignment horizontal="center" vertical="center"/>
    </xf>
    <xf numFmtId="0" fontId="0" fillId="0" borderId="4" xfId="0" applyFill="1" applyBorder="1" applyAlignment="1">
      <alignment horizontal="center"/>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70164-A80B-4DFB-9CDC-FAC3C370426E}">
  <dimension ref="A1:Q35"/>
  <sheetViews>
    <sheetView topLeftCell="A19" zoomScale="85" zoomScaleNormal="85" workbookViewId="0">
      <selection activeCell="D23" sqref="D23:E23"/>
    </sheetView>
  </sheetViews>
  <sheetFormatPr defaultRowHeight="15.5"/>
  <sheetData>
    <row r="1" spans="1:17" ht="22.5">
      <c r="A1" s="26" t="s">
        <v>229</v>
      </c>
      <c r="B1" s="27"/>
      <c r="C1" s="27"/>
      <c r="D1" s="27"/>
      <c r="E1" s="27"/>
      <c r="F1" s="27"/>
      <c r="G1" s="27"/>
      <c r="H1" s="27"/>
      <c r="I1" s="27"/>
      <c r="J1" s="27"/>
      <c r="K1" s="27"/>
      <c r="L1" s="27"/>
      <c r="M1" s="27"/>
      <c r="N1" s="27"/>
      <c r="O1" s="27"/>
      <c r="P1" s="27"/>
      <c r="Q1" s="28"/>
    </row>
    <row r="2" spans="1:17">
      <c r="A2" s="29" t="s">
        <v>201</v>
      </c>
      <c r="B2" s="30"/>
      <c r="C2" s="31" t="s">
        <v>202</v>
      </c>
      <c r="D2" s="27" t="s">
        <v>203</v>
      </c>
      <c r="E2" s="27"/>
      <c r="F2" s="27"/>
      <c r="G2" s="27"/>
      <c r="H2" s="27"/>
      <c r="I2" s="27"/>
      <c r="J2" s="27"/>
      <c r="K2" s="27"/>
      <c r="L2" s="27"/>
      <c r="M2" s="27"/>
      <c r="N2" s="27"/>
      <c r="O2" s="27"/>
      <c r="P2" s="27"/>
      <c r="Q2" s="28"/>
    </row>
    <row r="3" spans="1:17">
      <c r="A3" s="32"/>
      <c r="B3" s="33"/>
      <c r="C3" s="34">
        <v>1</v>
      </c>
      <c r="D3" s="35" t="s">
        <v>230</v>
      </c>
      <c r="E3" s="35"/>
      <c r="F3" s="35"/>
      <c r="G3" s="35"/>
      <c r="H3" s="35"/>
      <c r="I3" s="35"/>
      <c r="J3" s="35"/>
      <c r="K3" s="35"/>
      <c r="L3" s="35"/>
      <c r="M3" s="35"/>
      <c r="N3" s="35"/>
      <c r="O3" s="35"/>
      <c r="P3" s="35"/>
      <c r="Q3" s="36"/>
    </row>
    <row r="4" spans="1:17">
      <c r="A4" s="32"/>
      <c r="B4" s="33"/>
      <c r="C4" s="37"/>
      <c r="D4" s="38"/>
      <c r="E4" s="38"/>
      <c r="F4" s="38"/>
      <c r="G4" s="38"/>
      <c r="H4" s="38"/>
      <c r="I4" s="38"/>
      <c r="J4" s="38"/>
      <c r="K4" s="38"/>
      <c r="L4" s="38"/>
      <c r="M4" s="38"/>
      <c r="N4" s="38"/>
      <c r="O4" s="38"/>
      <c r="P4" s="38"/>
      <c r="Q4" s="39"/>
    </row>
    <row r="5" spans="1:17">
      <c r="A5" s="32"/>
      <c r="B5" s="33"/>
      <c r="C5" s="37"/>
      <c r="D5" s="38"/>
      <c r="E5" s="38"/>
      <c r="F5" s="38"/>
      <c r="G5" s="38"/>
      <c r="H5" s="38"/>
      <c r="I5" s="38"/>
      <c r="J5" s="38"/>
      <c r="K5" s="38"/>
      <c r="L5" s="38"/>
      <c r="M5" s="38"/>
      <c r="N5" s="38"/>
      <c r="O5" s="38"/>
      <c r="P5" s="38"/>
      <c r="Q5" s="39"/>
    </row>
    <row r="6" spans="1:17">
      <c r="A6" s="32"/>
      <c r="B6" s="33"/>
      <c r="C6" s="37"/>
      <c r="D6" s="40" t="s">
        <v>6</v>
      </c>
      <c r="E6" s="40"/>
      <c r="F6" s="40"/>
      <c r="G6" s="40"/>
      <c r="H6" s="40"/>
      <c r="I6" s="40"/>
      <c r="J6" s="41"/>
      <c r="K6" s="42" t="s">
        <v>7</v>
      </c>
      <c r="L6" s="40"/>
      <c r="M6" s="40"/>
      <c r="N6" s="40"/>
      <c r="O6" s="40"/>
      <c r="P6" s="40"/>
      <c r="Q6" s="41"/>
    </row>
    <row r="7" spans="1:17">
      <c r="A7" s="32"/>
      <c r="B7" s="33"/>
      <c r="C7" s="37"/>
      <c r="D7" s="40" t="s">
        <v>231</v>
      </c>
      <c r="E7" s="41"/>
      <c r="F7" s="42" t="s">
        <v>232</v>
      </c>
      <c r="G7" s="40"/>
      <c r="H7" s="40"/>
      <c r="I7" s="40"/>
      <c r="J7" s="41"/>
      <c r="K7" s="42" t="s">
        <v>231</v>
      </c>
      <c r="L7" s="41"/>
      <c r="M7" s="42" t="s">
        <v>232</v>
      </c>
      <c r="N7" s="40"/>
      <c r="O7" s="40"/>
      <c r="P7" s="40"/>
      <c r="Q7" s="41"/>
    </row>
    <row r="8" spans="1:17">
      <c r="A8" s="32"/>
      <c r="B8" s="33"/>
      <c r="C8" s="37"/>
      <c r="D8" s="40">
        <v>1</v>
      </c>
      <c r="E8" s="41"/>
      <c r="F8" s="42" t="s">
        <v>233</v>
      </c>
      <c r="G8" s="40"/>
      <c r="H8" s="40"/>
      <c r="I8" s="40"/>
      <c r="J8" s="41"/>
      <c r="K8" s="42">
        <v>1</v>
      </c>
      <c r="L8" s="41"/>
      <c r="M8" s="42" t="s">
        <v>234</v>
      </c>
      <c r="N8" s="40"/>
      <c r="O8" s="40"/>
      <c r="P8" s="40"/>
      <c r="Q8" s="41"/>
    </row>
    <row r="9" spans="1:17">
      <c r="A9" s="32"/>
      <c r="B9" s="33"/>
      <c r="C9" s="37"/>
      <c r="D9" s="40">
        <v>2</v>
      </c>
      <c r="E9" s="41"/>
      <c r="F9" s="42" t="s">
        <v>235</v>
      </c>
      <c r="G9" s="40"/>
      <c r="H9" s="40"/>
      <c r="I9" s="40"/>
      <c r="J9" s="41"/>
      <c r="K9" s="42">
        <v>2</v>
      </c>
      <c r="L9" s="41"/>
      <c r="M9" s="42" t="s">
        <v>236</v>
      </c>
      <c r="N9" s="40"/>
      <c r="O9" s="40"/>
      <c r="P9" s="40"/>
      <c r="Q9" s="41"/>
    </row>
    <row r="10" spans="1:17">
      <c r="A10" s="32"/>
      <c r="B10" s="33"/>
      <c r="C10" s="37"/>
      <c r="D10" s="40">
        <v>3</v>
      </c>
      <c r="E10" s="41"/>
      <c r="F10" s="42" t="s">
        <v>237</v>
      </c>
      <c r="G10" s="40"/>
      <c r="H10" s="40"/>
      <c r="I10" s="40"/>
      <c r="J10" s="41"/>
      <c r="K10" s="42">
        <v>3</v>
      </c>
      <c r="L10" s="41"/>
      <c r="M10" s="42" t="s">
        <v>238</v>
      </c>
      <c r="N10" s="40"/>
      <c r="O10" s="40"/>
      <c r="P10" s="40"/>
      <c r="Q10" s="41"/>
    </row>
    <row r="11" spans="1:17">
      <c r="A11" s="32"/>
      <c r="B11" s="33"/>
      <c r="C11" s="37"/>
      <c r="D11" s="40">
        <v>4</v>
      </c>
      <c r="E11" s="41"/>
      <c r="F11" s="42" t="s">
        <v>239</v>
      </c>
      <c r="G11" s="40"/>
      <c r="H11" s="40"/>
      <c r="I11" s="40"/>
      <c r="J11" s="41"/>
      <c r="K11" s="42">
        <v>4</v>
      </c>
      <c r="L11" s="41"/>
      <c r="M11" s="42" t="s">
        <v>240</v>
      </c>
      <c r="N11" s="40"/>
      <c r="O11" s="40"/>
      <c r="P11" s="40"/>
      <c r="Q11" s="41"/>
    </row>
    <row r="12" spans="1:17">
      <c r="A12" s="32"/>
      <c r="B12" s="33"/>
      <c r="C12" s="37"/>
      <c r="D12" s="40">
        <v>5</v>
      </c>
      <c r="E12" s="41"/>
      <c r="F12" s="42" t="s">
        <v>241</v>
      </c>
      <c r="G12" s="40"/>
      <c r="H12" s="40"/>
      <c r="I12" s="40"/>
      <c r="J12" s="41"/>
      <c r="K12" s="42">
        <v>5</v>
      </c>
      <c r="L12" s="41"/>
      <c r="M12" s="42" t="s">
        <v>242</v>
      </c>
      <c r="N12" s="40"/>
      <c r="O12" s="40"/>
      <c r="P12" s="40"/>
      <c r="Q12" s="41"/>
    </row>
    <row r="13" spans="1:17">
      <c r="A13" s="32"/>
      <c r="B13" s="33"/>
      <c r="C13" s="37"/>
      <c r="D13" s="40">
        <v>6</v>
      </c>
      <c r="E13" s="41"/>
      <c r="F13" s="42" t="s">
        <v>243</v>
      </c>
      <c r="G13" s="40"/>
      <c r="H13" s="40"/>
      <c r="I13" s="40"/>
      <c r="J13" s="41"/>
      <c r="K13" s="42">
        <v>6</v>
      </c>
      <c r="L13" s="41"/>
      <c r="M13" s="42" t="s">
        <v>244</v>
      </c>
      <c r="N13" s="40"/>
      <c r="O13" s="40"/>
      <c r="P13" s="40"/>
      <c r="Q13" s="41"/>
    </row>
    <row r="14" spans="1:17">
      <c r="A14" s="32"/>
      <c r="B14" s="33"/>
      <c r="C14" s="37"/>
      <c r="D14" s="40">
        <v>7</v>
      </c>
      <c r="E14" s="41"/>
      <c r="F14" s="42" t="s">
        <v>245</v>
      </c>
      <c r="G14" s="40"/>
      <c r="H14" s="40"/>
      <c r="I14" s="40"/>
      <c r="J14" s="41"/>
      <c r="K14" s="42">
        <v>7</v>
      </c>
      <c r="L14" s="41"/>
      <c r="M14" s="42" t="s">
        <v>246</v>
      </c>
      <c r="N14" s="40"/>
      <c r="O14" s="40"/>
      <c r="P14" s="40"/>
      <c r="Q14" s="41"/>
    </row>
    <row r="15" spans="1:17">
      <c r="A15" s="32"/>
      <c r="B15" s="33"/>
      <c r="C15" s="37"/>
      <c r="D15" s="40">
        <v>8</v>
      </c>
      <c r="E15" s="41"/>
      <c r="F15" s="42" t="s">
        <v>247</v>
      </c>
      <c r="G15" s="40"/>
      <c r="H15" s="40"/>
      <c r="I15" s="40"/>
      <c r="J15" s="41"/>
      <c r="K15" s="42">
        <v>8</v>
      </c>
      <c r="L15" s="41"/>
      <c r="M15" s="42" t="s">
        <v>248</v>
      </c>
      <c r="N15" s="40"/>
      <c r="O15" s="40"/>
      <c r="P15" s="40"/>
      <c r="Q15" s="41"/>
    </row>
    <row r="16" spans="1:17">
      <c r="A16" s="32"/>
      <c r="B16" s="33"/>
      <c r="C16" s="37"/>
      <c r="D16" s="40">
        <v>9</v>
      </c>
      <c r="E16" s="41"/>
      <c r="F16" s="42" t="s">
        <v>249</v>
      </c>
      <c r="G16" s="40"/>
      <c r="H16" s="40"/>
      <c r="I16" s="40"/>
      <c r="J16" s="41"/>
      <c r="K16" s="42">
        <v>9</v>
      </c>
      <c r="L16" s="41"/>
      <c r="M16" s="42" t="s">
        <v>250</v>
      </c>
      <c r="N16" s="40"/>
      <c r="O16" s="40"/>
      <c r="P16" s="40"/>
      <c r="Q16" s="41"/>
    </row>
    <row r="17" spans="1:17">
      <c r="A17" s="32"/>
      <c r="B17" s="33"/>
      <c r="C17" s="37"/>
      <c r="D17" s="40" t="s">
        <v>204</v>
      </c>
      <c r="E17" s="40"/>
      <c r="F17" s="40"/>
      <c r="G17" s="40"/>
      <c r="H17" s="40"/>
      <c r="I17" s="40"/>
      <c r="J17" s="41"/>
      <c r="K17" s="42" t="s">
        <v>205</v>
      </c>
      <c r="L17" s="40"/>
      <c r="M17" s="40"/>
      <c r="N17" s="40"/>
      <c r="O17" s="40"/>
      <c r="P17" s="40"/>
      <c r="Q17" s="41"/>
    </row>
    <row r="18" spans="1:17">
      <c r="A18" s="32"/>
      <c r="B18" s="33"/>
      <c r="C18" s="37"/>
      <c r="D18" s="40" t="s">
        <v>206</v>
      </c>
      <c r="E18" s="41"/>
      <c r="F18" s="42" t="s">
        <v>207</v>
      </c>
      <c r="G18" s="40"/>
      <c r="H18" s="40"/>
      <c r="I18" s="40"/>
      <c r="J18" s="41"/>
      <c r="K18" s="42" t="s">
        <v>206</v>
      </c>
      <c r="L18" s="41"/>
      <c r="M18" s="42" t="s">
        <v>207</v>
      </c>
      <c r="N18" s="40"/>
      <c r="O18" s="40"/>
      <c r="P18" s="40"/>
      <c r="Q18" s="41"/>
    </row>
    <row r="19" spans="1:17">
      <c r="A19" s="32"/>
      <c r="B19" s="33"/>
      <c r="C19" s="37"/>
      <c r="D19" s="40">
        <v>1</v>
      </c>
      <c r="E19" s="41"/>
      <c r="F19" s="42" t="s">
        <v>208</v>
      </c>
      <c r="G19" s="40"/>
      <c r="H19" s="40"/>
      <c r="I19" s="40"/>
      <c r="J19" s="41"/>
      <c r="K19" s="42">
        <v>1</v>
      </c>
      <c r="L19" s="41"/>
      <c r="M19" s="42" t="s">
        <v>209</v>
      </c>
      <c r="N19" s="40"/>
      <c r="O19" s="40"/>
      <c r="P19" s="40"/>
      <c r="Q19" s="41"/>
    </row>
    <row r="20" spans="1:17">
      <c r="A20" s="32"/>
      <c r="B20" s="33"/>
      <c r="C20" s="37"/>
      <c r="D20" s="40">
        <v>2</v>
      </c>
      <c r="E20" s="41"/>
      <c r="F20" s="42" t="s">
        <v>210</v>
      </c>
      <c r="G20" s="40"/>
      <c r="H20" s="40"/>
      <c r="I20" s="40"/>
      <c r="J20" s="41"/>
      <c r="K20" s="42">
        <v>2</v>
      </c>
      <c r="L20" s="41"/>
      <c r="M20" s="42" t="s">
        <v>211</v>
      </c>
      <c r="N20" s="40"/>
      <c r="O20" s="40"/>
      <c r="P20" s="40"/>
      <c r="Q20" s="41"/>
    </row>
    <row r="21" spans="1:17">
      <c r="A21" s="32"/>
      <c r="B21" s="33"/>
      <c r="C21" s="37"/>
      <c r="D21" s="40">
        <v>3</v>
      </c>
      <c r="E21" s="41"/>
      <c r="F21" s="42" t="s">
        <v>212</v>
      </c>
      <c r="G21" s="40"/>
      <c r="H21" s="40"/>
      <c r="I21" s="40"/>
      <c r="J21" s="41"/>
      <c r="K21" s="42">
        <v>3</v>
      </c>
      <c r="L21" s="41"/>
      <c r="M21" s="42" t="s">
        <v>213</v>
      </c>
      <c r="N21" s="40"/>
      <c r="O21" s="40"/>
      <c r="P21" s="40"/>
      <c r="Q21" s="41"/>
    </row>
    <row r="22" spans="1:17">
      <c r="A22" s="32"/>
      <c r="B22" s="33"/>
      <c r="C22" s="37"/>
      <c r="D22" s="40">
        <v>4</v>
      </c>
      <c r="E22" s="41"/>
      <c r="F22" s="42" t="s">
        <v>214</v>
      </c>
      <c r="G22" s="40"/>
      <c r="H22" s="40"/>
      <c r="I22" s="40"/>
      <c r="J22" s="41"/>
      <c r="K22" s="42">
        <v>4</v>
      </c>
      <c r="L22" s="41"/>
      <c r="M22" s="42" t="s">
        <v>215</v>
      </c>
      <c r="N22" s="40"/>
      <c r="O22" s="40"/>
      <c r="P22" s="40"/>
      <c r="Q22" s="41"/>
    </row>
    <row r="23" spans="1:17">
      <c r="A23" s="32"/>
      <c r="B23" s="33"/>
      <c r="C23" s="37"/>
      <c r="D23" s="40">
        <v>5</v>
      </c>
      <c r="E23" s="41"/>
      <c r="F23" s="42" t="s">
        <v>216</v>
      </c>
      <c r="G23" s="40"/>
      <c r="H23" s="40"/>
      <c r="I23" s="40"/>
      <c r="J23" s="41"/>
      <c r="K23" s="42">
        <v>5</v>
      </c>
      <c r="L23" s="41"/>
      <c r="M23" s="42" t="s">
        <v>217</v>
      </c>
      <c r="N23" s="40"/>
      <c r="O23" s="40"/>
      <c r="P23" s="40"/>
      <c r="Q23" s="41"/>
    </row>
    <row r="24" spans="1:17">
      <c r="A24" s="32"/>
      <c r="B24" s="33"/>
      <c r="C24" s="37"/>
      <c r="D24" s="40">
        <v>6</v>
      </c>
      <c r="E24" s="41"/>
      <c r="F24" s="42" t="s">
        <v>218</v>
      </c>
      <c r="G24" s="40"/>
      <c r="H24" s="40"/>
      <c r="I24" s="40"/>
      <c r="J24" s="41"/>
      <c r="K24" s="42">
        <v>6</v>
      </c>
      <c r="L24" s="41"/>
      <c r="M24" s="42" t="s">
        <v>219</v>
      </c>
      <c r="N24" s="40"/>
      <c r="O24" s="40"/>
      <c r="P24" s="40"/>
      <c r="Q24" s="41"/>
    </row>
    <row r="25" spans="1:17">
      <c r="A25" s="32"/>
      <c r="B25" s="33"/>
      <c r="C25" s="37"/>
      <c r="D25" s="40">
        <v>7</v>
      </c>
      <c r="E25" s="41"/>
      <c r="F25" s="42" t="s">
        <v>220</v>
      </c>
      <c r="G25" s="40"/>
      <c r="H25" s="40"/>
      <c r="I25" s="40"/>
      <c r="J25" s="41"/>
      <c r="K25" s="42">
        <v>7</v>
      </c>
      <c r="L25" s="41"/>
      <c r="M25" s="42" t="s">
        <v>221</v>
      </c>
      <c r="N25" s="40"/>
      <c r="O25" s="40"/>
      <c r="P25" s="40"/>
      <c r="Q25" s="41"/>
    </row>
    <row r="26" spans="1:17">
      <c r="A26" s="32"/>
      <c r="B26" s="33"/>
      <c r="C26" s="37"/>
      <c r="D26" s="40">
        <v>8</v>
      </c>
      <c r="E26" s="41"/>
      <c r="F26" s="42" t="s">
        <v>222</v>
      </c>
      <c r="G26" s="40"/>
      <c r="H26" s="40"/>
      <c r="I26" s="40"/>
      <c r="J26" s="41"/>
      <c r="K26" s="42">
        <v>8</v>
      </c>
      <c r="L26" s="41"/>
      <c r="M26" s="42" t="s">
        <v>223</v>
      </c>
      <c r="N26" s="40"/>
      <c r="O26" s="40"/>
      <c r="P26" s="40"/>
      <c r="Q26" s="41"/>
    </row>
    <row r="27" spans="1:17">
      <c r="A27" s="32"/>
      <c r="B27" s="33"/>
      <c r="C27" s="43"/>
      <c r="D27" s="40">
        <v>9</v>
      </c>
      <c r="E27" s="41"/>
      <c r="F27" s="42" t="s">
        <v>224</v>
      </c>
      <c r="G27" s="40"/>
      <c r="H27" s="40"/>
      <c r="I27" s="40"/>
      <c r="J27" s="41"/>
      <c r="K27" s="42">
        <v>9</v>
      </c>
      <c r="L27" s="41"/>
      <c r="M27" s="42" t="s">
        <v>225</v>
      </c>
      <c r="N27" s="40"/>
      <c r="O27" s="40"/>
      <c r="P27" s="40"/>
      <c r="Q27" s="41"/>
    </row>
    <row r="28" spans="1:17">
      <c r="A28" s="32"/>
      <c r="B28" s="33"/>
      <c r="C28" s="34">
        <v>2</v>
      </c>
      <c r="D28" s="44" t="s">
        <v>251</v>
      </c>
      <c r="E28" s="45"/>
      <c r="F28" s="45"/>
      <c r="G28" s="45"/>
      <c r="H28" s="45"/>
      <c r="I28" s="45"/>
      <c r="J28" s="45"/>
      <c r="K28" s="45"/>
      <c r="L28" s="45"/>
      <c r="M28" s="45"/>
      <c r="N28" s="45"/>
      <c r="O28" s="45"/>
      <c r="P28" s="45"/>
      <c r="Q28" s="46"/>
    </row>
    <row r="29" spans="1:17">
      <c r="A29" s="32"/>
      <c r="B29" s="33"/>
      <c r="C29" s="43"/>
      <c r="D29" s="47"/>
      <c r="E29" s="48"/>
      <c r="F29" s="48"/>
      <c r="G29" s="48"/>
      <c r="H29" s="48"/>
      <c r="I29" s="48"/>
      <c r="J29" s="48"/>
      <c r="K29" s="48"/>
      <c r="L29" s="48"/>
      <c r="M29" s="48"/>
      <c r="N29" s="48"/>
      <c r="O29" s="48"/>
      <c r="P29" s="48"/>
      <c r="Q29" s="49"/>
    </row>
    <row r="30" spans="1:17">
      <c r="A30" s="32"/>
      <c r="B30" s="33"/>
      <c r="C30" s="34">
        <v>4</v>
      </c>
      <c r="D30" s="44" t="s">
        <v>252</v>
      </c>
      <c r="E30" s="45"/>
      <c r="F30" s="45"/>
      <c r="G30" s="45"/>
      <c r="H30" s="45"/>
      <c r="I30" s="45"/>
      <c r="J30" s="45"/>
      <c r="K30" s="45"/>
      <c r="L30" s="45"/>
      <c r="M30" s="45"/>
      <c r="N30" s="45"/>
      <c r="O30" s="45"/>
      <c r="P30" s="45"/>
      <c r="Q30" s="46"/>
    </row>
    <row r="31" spans="1:17">
      <c r="A31" s="32"/>
      <c r="B31" s="33"/>
      <c r="C31" s="37"/>
      <c r="D31" s="50"/>
      <c r="E31" s="51"/>
      <c r="F31" s="51"/>
      <c r="G31" s="51"/>
      <c r="H31" s="51"/>
      <c r="I31" s="51"/>
      <c r="J31" s="51"/>
      <c r="K31" s="51"/>
      <c r="L31" s="51"/>
      <c r="M31" s="51"/>
      <c r="N31" s="51"/>
      <c r="O31" s="51"/>
      <c r="P31" s="51"/>
      <c r="Q31" s="52"/>
    </row>
    <row r="32" spans="1:17">
      <c r="A32" s="32"/>
      <c r="B32" s="33"/>
      <c r="C32" s="37"/>
      <c r="D32" s="50"/>
      <c r="E32" s="51"/>
      <c r="F32" s="51"/>
      <c r="G32" s="51"/>
      <c r="H32" s="51"/>
      <c r="I32" s="51"/>
      <c r="J32" s="51"/>
      <c r="K32" s="51"/>
      <c r="L32" s="51"/>
      <c r="M32" s="51"/>
      <c r="N32" s="51"/>
      <c r="O32" s="51"/>
      <c r="P32" s="51"/>
      <c r="Q32" s="52"/>
    </row>
    <row r="33" spans="1:17">
      <c r="A33" s="32"/>
      <c r="B33" s="33"/>
      <c r="C33" s="37"/>
      <c r="D33" s="50"/>
      <c r="E33" s="51"/>
      <c r="F33" s="51"/>
      <c r="G33" s="51"/>
      <c r="H33" s="51"/>
      <c r="I33" s="51"/>
      <c r="J33" s="51"/>
      <c r="K33" s="51"/>
      <c r="L33" s="51"/>
      <c r="M33" s="51"/>
      <c r="N33" s="51"/>
      <c r="O33" s="51"/>
      <c r="P33" s="51"/>
      <c r="Q33" s="52"/>
    </row>
    <row r="34" spans="1:17">
      <c r="A34" s="32"/>
      <c r="B34" s="33"/>
      <c r="C34" s="37"/>
      <c r="D34" s="50"/>
      <c r="E34" s="51"/>
      <c r="F34" s="51"/>
      <c r="G34" s="51"/>
      <c r="H34" s="51"/>
      <c r="I34" s="51"/>
      <c r="J34" s="51"/>
      <c r="K34" s="51"/>
      <c r="L34" s="51"/>
      <c r="M34" s="51"/>
      <c r="N34" s="51"/>
      <c r="O34" s="51"/>
      <c r="P34" s="51"/>
      <c r="Q34" s="52"/>
    </row>
    <row r="35" spans="1:17">
      <c r="A35" s="53"/>
      <c r="B35" s="54"/>
      <c r="C35" s="43"/>
      <c r="D35" s="47"/>
      <c r="E35" s="48"/>
      <c r="F35" s="48"/>
      <c r="G35" s="48"/>
      <c r="H35" s="48"/>
      <c r="I35" s="48"/>
      <c r="J35" s="48"/>
      <c r="K35" s="48"/>
      <c r="L35" s="48"/>
      <c r="M35" s="48"/>
      <c r="N35" s="48"/>
      <c r="O35" s="48"/>
      <c r="P35" s="48"/>
      <c r="Q35" s="49"/>
    </row>
  </sheetData>
  <mergeCells count="93">
    <mergeCell ref="C30:C35"/>
    <mergeCell ref="D30:Q35"/>
    <mergeCell ref="A2:B35"/>
    <mergeCell ref="D27:E27"/>
    <mergeCell ref="F27:J27"/>
    <mergeCell ref="K27:L27"/>
    <mergeCell ref="M27:Q27"/>
    <mergeCell ref="C28:C29"/>
    <mergeCell ref="D28:Q29"/>
    <mergeCell ref="D25:E25"/>
    <mergeCell ref="F25:J25"/>
    <mergeCell ref="K25:L25"/>
    <mergeCell ref="M25:Q25"/>
    <mergeCell ref="D26:E26"/>
    <mergeCell ref="F26:J26"/>
    <mergeCell ref="K26:L26"/>
    <mergeCell ref="M26:Q26"/>
    <mergeCell ref="D23:E23"/>
    <mergeCell ref="F23:J23"/>
    <mergeCell ref="K23:L23"/>
    <mergeCell ref="M23:Q23"/>
    <mergeCell ref="D24:E24"/>
    <mergeCell ref="F24:J24"/>
    <mergeCell ref="K24:L24"/>
    <mergeCell ref="M24:Q24"/>
    <mergeCell ref="K21:L21"/>
    <mergeCell ref="M21:Q21"/>
    <mergeCell ref="D22:E22"/>
    <mergeCell ref="F22:J22"/>
    <mergeCell ref="K22:L22"/>
    <mergeCell ref="M22:Q22"/>
    <mergeCell ref="C3:C27"/>
    <mergeCell ref="D3:Q5"/>
    <mergeCell ref="D6:J6"/>
    <mergeCell ref="K6:Q6"/>
    <mergeCell ref="D7:E7"/>
    <mergeCell ref="F7:J7"/>
    <mergeCell ref="K7:L7"/>
    <mergeCell ref="M7:Q7"/>
    <mergeCell ref="D8:E8"/>
    <mergeCell ref="F8:J8"/>
    <mergeCell ref="K8:L8"/>
    <mergeCell ref="M8:Q8"/>
    <mergeCell ref="D17:J17"/>
    <mergeCell ref="K17:Q17"/>
    <mergeCell ref="D19:E19"/>
    <mergeCell ref="F19:J19"/>
    <mergeCell ref="K19:L19"/>
    <mergeCell ref="M19:Q19"/>
    <mergeCell ref="D20:E20"/>
    <mergeCell ref="F20:J20"/>
    <mergeCell ref="K20:L20"/>
    <mergeCell ref="M20:Q20"/>
    <mergeCell ref="D21:E21"/>
    <mergeCell ref="F21:J21"/>
    <mergeCell ref="D18:E18"/>
    <mergeCell ref="F18:J18"/>
    <mergeCell ref="K18:L18"/>
    <mergeCell ref="M18:Q18"/>
    <mergeCell ref="D15:E15"/>
    <mergeCell ref="F15:J15"/>
    <mergeCell ref="K15:L15"/>
    <mergeCell ref="M15:Q15"/>
    <mergeCell ref="D16:E16"/>
    <mergeCell ref="F16:J16"/>
    <mergeCell ref="K16:L16"/>
    <mergeCell ref="M16:Q16"/>
    <mergeCell ref="D13:E13"/>
    <mergeCell ref="F13:J13"/>
    <mergeCell ref="K13:L13"/>
    <mergeCell ref="M13:Q13"/>
    <mergeCell ref="D14:E14"/>
    <mergeCell ref="F14:J14"/>
    <mergeCell ref="K14:L14"/>
    <mergeCell ref="M14:Q14"/>
    <mergeCell ref="F10:J10"/>
    <mergeCell ref="K10:L10"/>
    <mergeCell ref="M10:Q10"/>
    <mergeCell ref="D12:E12"/>
    <mergeCell ref="F12:J12"/>
    <mergeCell ref="K12:L12"/>
    <mergeCell ref="M12:Q12"/>
    <mergeCell ref="D11:E11"/>
    <mergeCell ref="F11:J11"/>
    <mergeCell ref="K11:L11"/>
    <mergeCell ref="M11:Q11"/>
    <mergeCell ref="A1:Q1"/>
    <mergeCell ref="D2:Q2"/>
    <mergeCell ref="D9:E9"/>
    <mergeCell ref="F9:J9"/>
    <mergeCell ref="K9:L9"/>
    <mergeCell ref="M9:Q9"/>
    <mergeCell ref="D10:E10"/>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87"/>
  <sheetViews>
    <sheetView tabSelected="1" zoomScale="55" zoomScaleNormal="55" workbookViewId="0">
      <selection activeCell="AN10" sqref="AN10"/>
    </sheetView>
  </sheetViews>
  <sheetFormatPr defaultColWidth="11" defaultRowHeight="15.5"/>
  <cols>
    <col min="1" max="1" width="12.3046875" customWidth="1"/>
    <col min="2" max="2" width="31" customWidth="1"/>
    <col min="3" max="3" width="19.4609375" customWidth="1"/>
    <col min="4" max="4" width="19.15234375" customWidth="1"/>
  </cols>
  <sheetData>
    <row r="1" spans="1:44">
      <c r="A1" s="12" t="s">
        <v>228</v>
      </c>
      <c r="B1" s="12"/>
      <c r="C1" s="12"/>
      <c r="D1" s="12"/>
    </row>
    <row r="2" spans="1:44">
      <c r="A2" s="11" t="s">
        <v>226</v>
      </c>
      <c r="B2" s="11"/>
      <c r="C2" s="11"/>
      <c r="D2" s="11"/>
    </row>
    <row r="3" spans="1:44">
      <c r="A3" s="12" t="s">
        <v>227</v>
      </c>
      <c r="B3" s="12"/>
      <c r="C3" s="12"/>
      <c r="D3" s="12"/>
      <c r="E3" s="14" t="s">
        <v>0</v>
      </c>
      <c r="F3" s="14"/>
      <c r="G3" s="14"/>
      <c r="H3" s="14"/>
      <c r="I3" s="14"/>
      <c r="J3" s="14"/>
      <c r="K3" s="14"/>
      <c r="L3" s="14" t="s">
        <v>1</v>
      </c>
      <c r="M3" s="14"/>
      <c r="N3" s="14"/>
      <c r="O3" s="14"/>
      <c r="P3" s="14"/>
      <c r="Q3" s="14"/>
      <c r="R3" s="14"/>
      <c r="S3" s="14"/>
      <c r="T3" s="14"/>
      <c r="U3" s="14"/>
      <c r="V3" s="14"/>
      <c r="W3" s="14" t="s">
        <v>2</v>
      </c>
      <c r="X3" s="14"/>
      <c r="Y3" s="14"/>
      <c r="Z3" s="14"/>
      <c r="AA3" s="14"/>
      <c r="AB3" s="14"/>
      <c r="AC3" s="14"/>
      <c r="AD3" s="14"/>
      <c r="AE3" s="14"/>
      <c r="AF3" s="14"/>
      <c r="AG3" s="14"/>
      <c r="AH3" s="14" t="s">
        <v>3</v>
      </c>
      <c r="AI3" s="14"/>
      <c r="AJ3" s="14"/>
      <c r="AK3" s="14"/>
      <c r="AL3" s="14"/>
      <c r="AM3" s="14"/>
      <c r="AN3" s="14"/>
      <c r="AO3" s="14"/>
      <c r="AP3" s="14"/>
      <c r="AQ3" s="14"/>
      <c r="AR3" s="14"/>
    </row>
    <row r="4" spans="1:44">
      <c r="A4" s="14" t="s">
        <v>4</v>
      </c>
      <c r="B4" s="14"/>
      <c r="C4" s="1">
        <v>2</v>
      </c>
      <c r="D4" s="1">
        <v>1</v>
      </c>
      <c r="G4" s="1">
        <v>1</v>
      </c>
      <c r="I4">
        <v>0.5</v>
      </c>
      <c r="L4" s="14" t="s">
        <v>4</v>
      </c>
      <c r="M4" s="14"/>
      <c r="N4">
        <v>2</v>
      </c>
      <c r="O4">
        <v>1</v>
      </c>
      <c r="R4">
        <v>1</v>
      </c>
      <c r="T4">
        <v>0.5</v>
      </c>
      <c r="W4" s="14" t="s">
        <v>4</v>
      </c>
      <c r="X4" s="14"/>
      <c r="Y4">
        <v>2</v>
      </c>
      <c r="Z4">
        <v>1</v>
      </c>
      <c r="AC4">
        <v>1</v>
      </c>
      <c r="AE4">
        <v>0.5</v>
      </c>
      <c r="AH4" s="14" t="s">
        <v>4</v>
      </c>
      <c r="AI4" s="14"/>
      <c r="AJ4">
        <v>2</v>
      </c>
      <c r="AK4">
        <v>1</v>
      </c>
      <c r="AN4">
        <v>1</v>
      </c>
      <c r="AP4">
        <v>0.5</v>
      </c>
    </row>
    <row r="5" spans="1:44">
      <c r="B5" t="s">
        <v>5</v>
      </c>
      <c r="C5" t="s">
        <v>6</v>
      </c>
      <c r="D5" t="s">
        <v>7</v>
      </c>
      <c r="E5" t="s">
        <v>8</v>
      </c>
      <c r="F5" t="s">
        <v>9</v>
      </c>
      <c r="G5" t="s">
        <v>10</v>
      </c>
      <c r="H5" t="s">
        <v>11</v>
      </c>
      <c r="I5" t="s">
        <v>12</v>
      </c>
      <c r="J5" t="s">
        <v>13</v>
      </c>
      <c r="K5" t="s">
        <v>14</v>
      </c>
      <c r="M5" t="s">
        <v>5</v>
      </c>
      <c r="N5" t="s">
        <v>6</v>
      </c>
      <c r="O5" t="s">
        <v>7</v>
      </c>
      <c r="P5" t="s">
        <v>8</v>
      </c>
      <c r="Q5" t="s">
        <v>9</v>
      </c>
      <c r="R5" t="s">
        <v>10</v>
      </c>
      <c r="S5" t="s">
        <v>11</v>
      </c>
      <c r="T5" t="s">
        <v>12</v>
      </c>
      <c r="U5" t="s">
        <v>13</v>
      </c>
      <c r="V5" t="s">
        <v>14</v>
      </c>
      <c r="X5" t="s">
        <v>5</v>
      </c>
      <c r="Y5" t="s">
        <v>6</v>
      </c>
      <c r="Z5" t="s">
        <v>7</v>
      </c>
      <c r="AA5" t="s">
        <v>8</v>
      </c>
      <c r="AB5" t="s">
        <v>9</v>
      </c>
      <c r="AC5" t="s">
        <v>10</v>
      </c>
      <c r="AD5" t="s">
        <v>11</v>
      </c>
      <c r="AE5" t="s">
        <v>12</v>
      </c>
      <c r="AF5" t="s">
        <v>13</v>
      </c>
      <c r="AG5" t="s">
        <v>14</v>
      </c>
      <c r="AI5" t="s">
        <v>5</v>
      </c>
      <c r="AJ5" t="s">
        <v>6</v>
      </c>
      <c r="AK5" t="s">
        <v>7</v>
      </c>
      <c r="AL5" t="s">
        <v>8</v>
      </c>
      <c r="AM5" t="s">
        <v>9</v>
      </c>
      <c r="AN5" t="s">
        <v>10</v>
      </c>
      <c r="AO5" t="s">
        <v>11</v>
      </c>
      <c r="AP5" t="s">
        <v>12</v>
      </c>
      <c r="AQ5" t="s">
        <v>13</v>
      </c>
      <c r="AR5" t="s">
        <v>14</v>
      </c>
    </row>
    <row r="6" spans="1:44">
      <c r="A6" s="20" t="s">
        <v>52</v>
      </c>
      <c r="B6" t="s">
        <v>53</v>
      </c>
      <c r="C6" s="55">
        <v>8</v>
      </c>
      <c r="D6" s="55">
        <v>8</v>
      </c>
      <c r="E6">
        <f>SUM(C6:D6,C6)</f>
        <v>24</v>
      </c>
      <c r="F6">
        <f>AVERAGE(E6*100/833)</f>
        <v>2.8811524609843939</v>
      </c>
      <c r="G6">
        <v>9</v>
      </c>
      <c r="H6">
        <f>AVERAGE(G6*100/405)</f>
        <v>2.2222222222222223</v>
      </c>
      <c r="I6">
        <v>9</v>
      </c>
      <c r="J6">
        <f>AVERAGE(I6*100/425)</f>
        <v>2.1176470588235294</v>
      </c>
      <c r="K6">
        <f>AVERAGE(F6/(H6+0.5*J6))</f>
        <v>0.87812017237173767</v>
      </c>
      <c r="L6" s="15" t="s">
        <v>52</v>
      </c>
      <c r="M6" s="6" t="s">
        <v>95</v>
      </c>
      <c r="N6" s="13">
        <v>9</v>
      </c>
      <c r="O6" s="13">
        <f>10-N6</f>
        <v>1</v>
      </c>
      <c r="P6">
        <f>SUM(N6:O6,N6)</f>
        <v>19</v>
      </c>
      <c r="Q6">
        <f>AVERAGE(P6*100/1261)</f>
        <v>1.5067406819984139</v>
      </c>
      <c r="R6">
        <v>9</v>
      </c>
      <c r="S6">
        <f>AVERAGE(R6*100/437)</f>
        <v>2.0594965675057209</v>
      </c>
      <c r="T6">
        <v>5</v>
      </c>
      <c r="U6">
        <f>AVERAGE(T6*100/403)</f>
        <v>1.2406947890818858</v>
      </c>
      <c r="V6">
        <f>AVERAGE(Q6/(S6+0.5*U6))</f>
        <v>0.56224940830050363</v>
      </c>
      <c r="W6" s="20" t="s">
        <v>15</v>
      </c>
      <c r="X6" t="s">
        <v>16</v>
      </c>
      <c r="Y6" s="13">
        <v>6</v>
      </c>
      <c r="Z6" s="13">
        <v>7</v>
      </c>
      <c r="AA6">
        <f>SUM(Y6:Z6)</f>
        <v>13</v>
      </c>
      <c r="AB6">
        <f>AVERAGE(AA6*100/1008)</f>
        <v>1.2896825396825398</v>
      </c>
      <c r="AC6">
        <v>6</v>
      </c>
      <c r="AD6">
        <f>AVERAGE(AC6*100/303)</f>
        <v>1.9801980198019802</v>
      </c>
      <c r="AE6">
        <v>4</v>
      </c>
      <c r="AF6">
        <f>AVERAGE(AE6*100/324)</f>
        <v>1.2345679012345678</v>
      </c>
      <c r="AG6">
        <f>AVERAGE(AB6/(AD6+0.5*AF6))</f>
        <v>0.49651260504201683</v>
      </c>
      <c r="AH6" s="1" t="s">
        <v>52</v>
      </c>
      <c r="AI6" t="s">
        <v>53</v>
      </c>
      <c r="AJ6">
        <v>9</v>
      </c>
      <c r="AK6">
        <v>9</v>
      </c>
      <c r="AL6">
        <f>SUM(AJ6:AK6,AJ6)</f>
        <v>27</v>
      </c>
      <c r="AM6">
        <f>AVERAGE(AL6*100/33)</f>
        <v>81.818181818181813</v>
      </c>
      <c r="AN6">
        <v>7</v>
      </c>
      <c r="AO6">
        <f>AVERAGE(AN6*100/11)</f>
        <v>63.636363636363633</v>
      </c>
      <c r="AP6">
        <v>7</v>
      </c>
      <c r="AQ6">
        <f>AVERAGE(AP6*100/9)</f>
        <v>77.777777777777771</v>
      </c>
      <c r="AR6">
        <f>AVERAGE(AM6/(AO6+0.5*AQ6))</f>
        <v>0.79802955665024633</v>
      </c>
    </row>
    <row r="7" spans="1:44">
      <c r="A7" s="20"/>
      <c r="B7" t="s">
        <v>96</v>
      </c>
      <c r="C7" s="55">
        <v>5</v>
      </c>
      <c r="D7" s="55">
        <v>6</v>
      </c>
      <c r="E7">
        <f t="shared" ref="E7:E70" si="0">SUM(C7:D7,C7)</f>
        <v>16</v>
      </c>
      <c r="F7">
        <f t="shared" ref="F7:F70" si="1">AVERAGE(E7*100/833)</f>
        <v>1.9207683073229291</v>
      </c>
      <c r="G7">
        <v>8</v>
      </c>
      <c r="H7">
        <f t="shared" ref="H7:H70" si="2">AVERAGE(G7*100/405)</f>
        <v>1.9753086419753085</v>
      </c>
      <c r="I7">
        <v>8</v>
      </c>
      <c r="J7">
        <f t="shared" ref="J7:J70" si="3">AVERAGE(I7*100/425)</f>
        <v>1.8823529411764706</v>
      </c>
      <c r="K7">
        <f t="shared" ref="K7:K70" si="4">AVERAGE(F7/(H7+0.5*J7))</f>
        <v>0.65859012927880312</v>
      </c>
      <c r="L7" s="16"/>
      <c r="M7" s="6" t="s">
        <v>53</v>
      </c>
      <c r="N7" s="13">
        <v>9</v>
      </c>
      <c r="O7" s="13">
        <f t="shared" ref="O7:O70" si="5">10-N7</f>
        <v>1</v>
      </c>
      <c r="P7">
        <f t="shared" ref="P7:P70" si="6">SUM(N7:O7,N7)</f>
        <v>19</v>
      </c>
      <c r="Q7">
        <f t="shared" ref="Q7:Q70" si="7">AVERAGE(P7*100/1261)</f>
        <v>1.5067406819984139</v>
      </c>
      <c r="R7">
        <v>8</v>
      </c>
      <c r="S7">
        <f t="shared" ref="S7:S70" si="8">AVERAGE(R7*100/437)</f>
        <v>1.8306636155606408</v>
      </c>
      <c r="T7">
        <v>4</v>
      </c>
      <c r="U7">
        <f t="shared" ref="U7:U70" si="9">AVERAGE(T7*100/403)</f>
        <v>0.99255583126550873</v>
      </c>
      <c r="V7">
        <f t="shared" ref="V7:V70" si="10">AVERAGE(Q7/(S7+0.5*U7))</f>
        <v>0.64751978586486736</v>
      </c>
      <c r="W7" s="20"/>
      <c r="X7" t="s">
        <v>17</v>
      </c>
      <c r="Y7" s="13">
        <v>5</v>
      </c>
      <c r="Z7" s="13">
        <v>4</v>
      </c>
      <c r="AA7">
        <f t="shared" ref="AA7:AA64" si="11">SUM(Y7:Z7,Y7)</f>
        <v>14</v>
      </c>
      <c r="AB7">
        <f t="shared" ref="AB7:AB64" si="12">AVERAGE(AA7*100/1008)</f>
        <v>1.3888888888888888</v>
      </c>
      <c r="AC7">
        <v>7</v>
      </c>
      <c r="AD7">
        <f t="shared" ref="AD7:AD64" si="13">AVERAGE(AC7*100/303)</f>
        <v>2.3102310231023102</v>
      </c>
      <c r="AE7">
        <v>5</v>
      </c>
      <c r="AF7">
        <f t="shared" ref="AF7:AF64" si="14">AVERAGE(AE7*100/324)</f>
        <v>1.5432098765432098</v>
      </c>
      <c r="AG7">
        <f t="shared" ref="AG7:AG64" si="15">AVERAGE(AB7/(AD7+0.5*AF7))</f>
        <v>0.45066931085770945</v>
      </c>
      <c r="AH7" s="1" t="s">
        <v>54</v>
      </c>
      <c r="AI7" t="s">
        <v>55</v>
      </c>
      <c r="AJ7">
        <v>2</v>
      </c>
      <c r="AK7">
        <v>2</v>
      </c>
      <c r="AL7">
        <f>SUM(AJ7:AK7,AJ7)</f>
        <v>6</v>
      </c>
      <c r="AM7">
        <f>AVERAGE(AL7*100/33)</f>
        <v>18.181818181818183</v>
      </c>
      <c r="AN7">
        <v>4</v>
      </c>
      <c r="AO7">
        <f>AVERAGE(AN7*100/11)</f>
        <v>36.363636363636367</v>
      </c>
      <c r="AP7">
        <v>2</v>
      </c>
      <c r="AQ7">
        <f>AVERAGE(AP7*100/9)</f>
        <v>22.222222222222221</v>
      </c>
      <c r="AR7">
        <f>AVERAGE(AM7/(AO7+0.5*AQ7))</f>
        <v>0.38297872340425537</v>
      </c>
    </row>
    <row r="8" spans="1:44">
      <c r="A8" s="20"/>
      <c r="B8" t="s">
        <v>159</v>
      </c>
      <c r="C8" s="55">
        <v>5</v>
      </c>
      <c r="D8" s="55">
        <v>5</v>
      </c>
      <c r="E8">
        <f t="shared" si="0"/>
        <v>15</v>
      </c>
      <c r="F8">
        <f t="shared" si="1"/>
        <v>1.8007202881152462</v>
      </c>
      <c r="G8">
        <v>8</v>
      </c>
      <c r="H8">
        <f t="shared" si="2"/>
        <v>1.9753086419753085</v>
      </c>
      <c r="I8">
        <v>7</v>
      </c>
      <c r="J8">
        <f t="shared" si="3"/>
        <v>1.6470588235294117</v>
      </c>
      <c r="K8">
        <f t="shared" si="4"/>
        <v>0.64338137953676555</v>
      </c>
      <c r="L8" s="16"/>
      <c r="M8" s="6" t="s">
        <v>96</v>
      </c>
      <c r="N8" s="13">
        <v>9</v>
      </c>
      <c r="O8" s="13">
        <f t="shared" si="5"/>
        <v>1</v>
      </c>
      <c r="P8">
        <f t="shared" si="6"/>
        <v>19</v>
      </c>
      <c r="Q8">
        <f t="shared" si="7"/>
        <v>1.5067406819984139</v>
      </c>
      <c r="R8">
        <v>7</v>
      </c>
      <c r="S8">
        <f t="shared" si="8"/>
        <v>1.6018306636155606</v>
      </c>
      <c r="T8">
        <v>3</v>
      </c>
      <c r="U8">
        <f t="shared" si="9"/>
        <v>0.74441687344913154</v>
      </c>
      <c r="V8">
        <f t="shared" si="10"/>
        <v>0.76327803321565568</v>
      </c>
      <c r="W8" s="20"/>
      <c r="X8" t="s">
        <v>18</v>
      </c>
      <c r="Y8" s="13">
        <v>5</v>
      </c>
      <c r="Z8" s="13">
        <v>4</v>
      </c>
      <c r="AA8">
        <f t="shared" si="11"/>
        <v>14</v>
      </c>
      <c r="AB8">
        <f t="shared" si="12"/>
        <v>1.3888888888888888</v>
      </c>
      <c r="AC8">
        <v>6</v>
      </c>
      <c r="AD8">
        <f t="shared" si="13"/>
        <v>1.9801980198019802</v>
      </c>
      <c r="AE8">
        <v>7</v>
      </c>
      <c r="AF8">
        <f t="shared" si="14"/>
        <v>2.1604938271604937</v>
      </c>
      <c r="AG8">
        <f t="shared" si="15"/>
        <v>0.45381927109335995</v>
      </c>
      <c r="AH8" s="3"/>
      <c r="AL8">
        <f>SUM(AL6:AL7)</f>
        <v>33</v>
      </c>
      <c r="AN8">
        <f>SUM(AN6:AN7)</f>
        <v>11</v>
      </c>
      <c r="AP8">
        <f>SUM(AP6:AP7)</f>
        <v>9</v>
      </c>
    </row>
    <row r="9" spans="1:44">
      <c r="A9" s="20"/>
      <c r="B9" t="s">
        <v>97</v>
      </c>
      <c r="C9" s="55">
        <v>7</v>
      </c>
      <c r="D9" s="55">
        <v>8</v>
      </c>
      <c r="E9">
        <f t="shared" si="0"/>
        <v>22</v>
      </c>
      <c r="F9">
        <f t="shared" si="1"/>
        <v>2.6410564225690276</v>
      </c>
      <c r="G9">
        <v>7</v>
      </c>
      <c r="H9">
        <f t="shared" si="2"/>
        <v>1.728395061728395</v>
      </c>
      <c r="I9">
        <v>6</v>
      </c>
      <c r="J9">
        <f t="shared" si="3"/>
        <v>1.411764705882353</v>
      </c>
      <c r="K9">
        <f t="shared" si="4"/>
        <v>1.0849447177438996</v>
      </c>
      <c r="L9" s="16"/>
      <c r="M9" s="6" t="s">
        <v>97</v>
      </c>
      <c r="N9" s="13">
        <v>9</v>
      </c>
      <c r="O9" s="13">
        <f t="shared" si="5"/>
        <v>1</v>
      </c>
      <c r="P9">
        <f t="shared" si="6"/>
        <v>19</v>
      </c>
      <c r="Q9">
        <f t="shared" si="7"/>
        <v>1.5067406819984139</v>
      </c>
      <c r="R9">
        <v>8</v>
      </c>
      <c r="S9">
        <f t="shared" si="8"/>
        <v>1.8306636155606408</v>
      </c>
      <c r="T9">
        <v>3</v>
      </c>
      <c r="U9">
        <f t="shared" si="9"/>
        <v>0.74441687344913154</v>
      </c>
      <c r="V9">
        <f t="shared" si="10"/>
        <v>0.68398919512159473</v>
      </c>
      <c r="W9" s="20"/>
      <c r="X9" t="s">
        <v>56</v>
      </c>
      <c r="Y9" s="13">
        <v>5</v>
      </c>
      <c r="Z9" s="13">
        <v>4</v>
      </c>
      <c r="AA9">
        <f t="shared" si="11"/>
        <v>14</v>
      </c>
      <c r="AB9">
        <f t="shared" si="12"/>
        <v>1.3888888888888888</v>
      </c>
      <c r="AC9">
        <v>5</v>
      </c>
      <c r="AD9">
        <f t="shared" si="13"/>
        <v>1.6501650165016502</v>
      </c>
      <c r="AE9">
        <v>9</v>
      </c>
      <c r="AF9">
        <f t="shared" si="14"/>
        <v>2.7777777777777777</v>
      </c>
      <c r="AG9">
        <f t="shared" si="15"/>
        <v>0.45701357466063347</v>
      </c>
      <c r="AH9" s="3"/>
    </row>
    <row r="10" spans="1:44">
      <c r="A10" s="20"/>
      <c r="B10" t="s">
        <v>98</v>
      </c>
      <c r="C10" s="55">
        <v>5</v>
      </c>
      <c r="D10" s="55">
        <v>4</v>
      </c>
      <c r="E10">
        <f t="shared" si="0"/>
        <v>14</v>
      </c>
      <c r="F10">
        <f t="shared" si="1"/>
        <v>1.680672268907563</v>
      </c>
      <c r="G10">
        <v>7</v>
      </c>
      <c r="H10">
        <f t="shared" si="2"/>
        <v>1.728395061728395</v>
      </c>
      <c r="I10">
        <v>7</v>
      </c>
      <c r="J10">
        <f t="shared" si="3"/>
        <v>1.6470588235294117</v>
      </c>
      <c r="K10">
        <f t="shared" si="4"/>
        <v>0.65859012927880323</v>
      </c>
      <c r="L10" s="16"/>
      <c r="M10" s="6" t="s">
        <v>98</v>
      </c>
      <c r="N10" s="13">
        <v>7</v>
      </c>
      <c r="O10" s="13">
        <f t="shared" si="5"/>
        <v>3</v>
      </c>
      <c r="P10">
        <f t="shared" si="6"/>
        <v>17</v>
      </c>
      <c r="Q10">
        <f t="shared" si="7"/>
        <v>1.3481363996827915</v>
      </c>
      <c r="R10">
        <v>6</v>
      </c>
      <c r="S10">
        <f t="shared" si="8"/>
        <v>1.3729977116704806</v>
      </c>
      <c r="T10">
        <v>4</v>
      </c>
      <c r="U10">
        <f t="shared" si="9"/>
        <v>0.99255583126550873</v>
      </c>
      <c r="V10">
        <f t="shared" si="10"/>
        <v>0.72120792674524936</v>
      </c>
      <c r="W10" s="20"/>
      <c r="X10" t="s">
        <v>57</v>
      </c>
      <c r="Y10" s="13">
        <v>5</v>
      </c>
      <c r="Z10" s="13">
        <v>8</v>
      </c>
      <c r="AA10">
        <f t="shared" si="11"/>
        <v>18</v>
      </c>
      <c r="AB10">
        <f t="shared" si="12"/>
        <v>1.7857142857142858</v>
      </c>
      <c r="AC10">
        <v>6</v>
      </c>
      <c r="AD10">
        <f t="shared" si="13"/>
        <v>1.9801980198019802</v>
      </c>
      <c r="AE10">
        <v>8</v>
      </c>
      <c r="AF10">
        <f t="shared" si="14"/>
        <v>2.4691358024691357</v>
      </c>
      <c r="AG10">
        <f t="shared" si="15"/>
        <v>0.55547256925583921</v>
      </c>
      <c r="AH10" s="3"/>
    </row>
    <row r="11" spans="1:44">
      <c r="A11" s="20"/>
      <c r="B11" t="s">
        <v>99</v>
      </c>
      <c r="C11" s="55">
        <v>5</v>
      </c>
      <c r="D11" s="55">
        <v>5</v>
      </c>
      <c r="E11">
        <f t="shared" si="0"/>
        <v>15</v>
      </c>
      <c r="F11">
        <f t="shared" si="1"/>
        <v>1.8007202881152462</v>
      </c>
      <c r="G11">
        <v>7</v>
      </c>
      <c r="H11">
        <f t="shared" si="2"/>
        <v>1.728395061728395</v>
      </c>
      <c r="I11">
        <v>6</v>
      </c>
      <c r="J11">
        <f t="shared" si="3"/>
        <v>1.411764705882353</v>
      </c>
      <c r="K11">
        <f t="shared" si="4"/>
        <v>0.73973503482538605</v>
      </c>
      <c r="L11" s="16"/>
      <c r="M11" s="6" t="s">
        <v>99</v>
      </c>
      <c r="N11" s="13">
        <v>7</v>
      </c>
      <c r="O11" s="13">
        <f t="shared" si="5"/>
        <v>3</v>
      </c>
      <c r="P11">
        <f t="shared" si="6"/>
        <v>17</v>
      </c>
      <c r="Q11">
        <f t="shared" si="7"/>
        <v>1.3481363996827915</v>
      </c>
      <c r="R11">
        <v>6</v>
      </c>
      <c r="S11">
        <f t="shared" si="8"/>
        <v>1.3729977116704806</v>
      </c>
      <c r="T11">
        <v>4</v>
      </c>
      <c r="U11">
        <f t="shared" si="9"/>
        <v>0.99255583126550873</v>
      </c>
      <c r="V11">
        <f t="shared" si="10"/>
        <v>0.72120792674524936</v>
      </c>
      <c r="W11" s="20"/>
      <c r="X11" t="s">
        <v>58</v>
      </c>
      <c r="Y11" s="13">
        <v>5</v>
      </c>
      <c r="Z11" s="13">
        <v>8</v>
      </c>
      <c r="AA11">
        <f t="shared" si="11"/>
        <v>18</v>
      </c>
      <c r="AB11">
        <f t="shared" si="12"/>
        <v>1.7857142857142858</v>
      </c>
      <c r="AC11">
        <v>7</v>
      </c>
      <c r="AD11">
        <f t="shared" si="13"/>
        <v>2.3102310231023102</v>
      </c>
      <c r="AE11">
        <v>7</v>
      </c>
      <c r="AF11">
        <f t="shared" si="14"/>
        <v>2.1604938271604937</v>
      </c>
      <c r="AG11">
        <f t="shared" si="15"/>
        <v>0.52668512199832618</v>
      </c>
      <c r="AH11" s="3"/>
    </row>
    <row r="12" spans="1:44">
      <c r="A12" s="20"/>
      <c r="B12" t="s">
        <v>160</v>
      </c>
      <c r="C12" s="55">
        <v>8</v>
      </c>
      <c r="D12" s="55">
        <v>8</v>
      </c>
      <c r="E12">
        <f t="shared" si="0"/>
        <v>24</v>
      </c>
      <c r="F12">
        <f t="shared" si="1"/>
        <v>2.8811524609843939</v>
      </c>
      <c r="G12">
        <v>6</v>
      </c>
      <c r="H12">
        <f t="shared" si="2"/>
        <v>1.4814814814814814</v>
      </c>
      <c r="I12">
        <v>5</v>
      </c>
      <c r="J12">
        <f t="shared" si="3"/>
        <v>1.1764705882352942</v>
      </c>
      <c r="K12">
        <f t="shared" si="4"/>
        <v>1.3920515574650913</v>
      </c>
      <c r="L12" s="16"/>
      <c r="M12" s="6" t="s">
        <v>100</v>
      </c>
      <c r="N12" s="13">
        <v>9</v>
      </c>
      <c r="O12" s="13">
        <f t="shared" si="5"/>
        <v>1</v>
      </c>
      <c r="P12">
        <f t="shared" si="6"/>
        <v>19</v>
      </c>
      <c r="Q12">
        <f t="shared" si="7"/>
        <v>1.5067406819984139</v>
      </c>
      <c r="R12">
        <v>7</v>
      </c>
      <c r="S12">
        <f t="shared" si="8"/>
        <v>1.6018306636155606</v>
      </c>
      <c r="T12">
        <v>6</v>
      </c>
      <c r="U12">
        <f t="shared" si="9"/>
        <v>1.4888337468982631</v>
      </c>
      <c r="V12">
        <f t="shared" si="10"/>
        <v>0.64219169469366566</v>
      </c>
      <c r="W12" s="20"/>
      <c r="X12" t="s">
        <v>19</v>
      </c>
      <c r="Y12" s="13">
        <v>7</v>
      </c>
      <c r="Z12" s="13">
        <v>5</v>
      </c>
      <c r="AA12">
        <f t="shared" si="11"/>
        <v>19</v>
      </c>
      <c r="AB12">
        <f t="shared" si="12"/>
        <v>1.8849206349206349</v>
      </c>
      <c r="AC12">
        <v>6</v>
      </c>
      <c r="AD12">
        <f t="shared" si="13"/>
        <v>1.9801980198019802</v>
      </c>
      <c r="AE12">
        <v>6</v>
      </c>
      <c r="AF12">
        <f t="shared" si="14"/>
        <v>1.8518518518518519</v>
      </c>
      <c r="AG12">
        <f t="shared" si="15"/>
        <v>0.64860297431275349</v>
      </c>
    </row>
    <row r="13" spans="1:44">
      <c r="A13" s="20"/>
      <c r="B13" t="s">
        <v>100</v>
      </c>
      <c r="C13" s="55">
        <v>5</v>
      </c>
      <c r="D13" s="55">
        <v>6</v>
      </c>
      <c r="E13">
        <f t="shared" si="0"/>
        <v>16</v>
      </c>
      <c r="F13">
        <f t="shared" si="1"/>
        <v>1.9207683073229291</v>
      </c>
      <c r="G13">
        <v>4</v>
      </c>
      <c r="H13">
        <f t="shared" si="2"/>
        <v>0.98765432098765427</v>
      </c>
      <c r="I13">
        <v>4</v>
      </c>
      <c r="J13">
        <f t="shared" si="3"/>
        <v>0.94117647058823528</v>
      </c>
      <c r="K13">
        <f t="shared" si="4"/>
        <v>1.3171802585576062</v>
      </c>
      <c r="L13" s="16"/>
      <c r="M13" s="6" t="s">
        <v>101</v>
      </c>
      <c r="N13" s="13">
        <v>7</v>
      </c>
      <c r="O13" s="13">
        <f t="shared" si="5"/>
        <v>3</v>
      </c>
      <c r="P13">
        <f t="shared" si="6"/>
        <v>17</v>
      </c>
      <c r="Q13">
        <f t="shared" si="7"/>
        <v>1.3481363996827915</v>
      </c>
      <c r="R13">
        <v>6</v>
      </c>
      <c r="S13">
        <f t="shared" si="8"/>
        <v>1.3729977116704806</v>
      </c>
      <c r="T13">
        <v>5</v>
      </c>
      <c r="U13">
        <f t="shared" si="9"/>
        <v>1.2406947890818858</v>
      </c>
      <c r="V13">
        <f t="shared" si="10"/>
        <v>0.67631861411347705</v>
      </c>
      <c r="W13" s="20"/>
      <c r="X13" t="s">
        <v>59</v>
      </c>
      <c r="Y13" s="13">
        <v>7</v>
      </c>
      <c r="Z13" s="13">
        <v>5</v>
      </c>
      <c r="AA13">
        <f t="shared" si="11"/>
        <v>19</v>
      </c>
      <c r="AB13">
        <f t="shared" si="12"/>
        <v>1.8849206349206349</v>
      </c>
      <c r="AC13">
        <v>5</v>
      </c>
      <c r="AD13">
        <f t="shared" si="13"/>
        <v>1.6501650165016502</v>
      </c>
      <c r="AE13">
        <v>5</v>
      </c>
      <c r="AF13">
        <f t="shared" si="14"/>
        <v>1.5432098765432098</v>
      </c>
      <c r="AG13">
        <f t="shared" si="15"/>
        <v>0.77832356917530421</v>
      </c>
    </row>
    <row r="14" spans="1:44">
      <c r="A14" s="20"/>
      <c r="B14" t="s">
        <v>101</v>
      </c>
      <c r="C14" s="55">
        <v>5</v>
      </c>
      <c r="D14" s="55">
        <v>6</v>
      </c>
      <c r="E14">
        <f t="shared" si="0"/>
        <v>16</v>
      </c>
      <c r="F14">
        <f t="shared" si="1"/>
        <v>1.9207683073229291</v>
      </c>
      <c r="G14">
        <v>3</v>
      </c>
      <c r="H14">
        <f t="shared" si="2"/>
        <v>0.7407407407407407</v>
      </c>
      <c r="I14">
        <v>5</v>
      </c>
      <c r="J14">
        <f t="shared" si="3"/>
        <v>1.1764705882352942</v>
      </c>
      <c r="K14">
        <f t="shared" si="4"/>
        <v>1.445299431247909</v>
      </c>
      <c r="L14" s="16"/>
      <c r="M14" s="6" t="s">
        <v>102</v>
      </c>
      <c r="N14" s="13">
        <v>5</v>
      </c>
      <c r="O14" s="13">
        <f t="shared" si="5"/>
        <v>5</v>
      </c>
      <c r="P14">
        <f t="shared" si="6"/>
        <v>15</v>
      </c>
      <c r="Q14">
        <f t="shared" si="7"/>
        <v>1.1895321173671689</v>
      </c>
      <c r="R14">
        <v>5</v>
      </c>
      <c r="S14">
        <f t="shared" si="8"/>
        <v>1.1441647597254005</v>
      </c>
      <c r="T14">
        <v>4</v>
      </c>
      <c r="U14">
        <f t="shared" si="9"/>
        <v>0.99255583126550873</v>
      </c>
      <c r="V14">
        <f t="shared" si="10"/>
        <v>0.725128732162165</v>
      </c>
      <c r="W14" s="20"/>
      <c r="X14" t="s">
        <v>60</v>
      </c>
      <c r="Y14" s="13">
        <v>5</v>
      </c>
      <c r="Z14" s="13">
        <v>8</v>
      </c>
      <c r="AA14">
        <f t="shared" si="11"/>
        <v>18</v>
      </c>
      <c r="AB14">
        <f t="shared" si="12"/>
        <v>1.7857142857142858</v>
      </c>
      <c r="AC14">
        <v>6</v>
      </c>
      <c r="AD14">
        <f t="shared" si="13"/>
        <v>1.9801980198019802</v>
      </c>
      <c r="AE14">
        <v>4</v>
      </c>
      <c r="AF14">
        <f t="shared" si="14"/>
        <v>1.2345679012345678</v>
      </c>
      <c r="AG14">
        <f t="shared" si="15"/>
        <v>0.68747899159663872</v>
      </c>
    </row>
    <row r="15" spans="1:44">
      <c r="A15" s="20"/>
      <c r="B15" t="s">
        <v>102</v>
      </c>
      <c r="C15" s="55">
        <v>5</v>
      </c>
      <c r="D15" s="55">
        <v>5</v>
      </c>
      <c r="E15">
        <f t="shared" si="0"/>
        <v>15</v>
      </c>
      <c r="F15">
        <f t="shared" si="1"/>
        <v>1.8007202881152462</v>
      </c>
      <c r="G15">
        <v>4</v>
      </c>
      <c r="H15">
        <f t="shared" si="2"/>
        <v>0.98765432098765427</v>
      </c>
      <c r="I15">
        <v>6</v>
      </c>
      <c r="J15">
        <f t="shared" si="3"/>
        <v>1.411764705882353</v>
      </c>
      <c r="K15">
        <f t="shared" si="4"/>
        <v>1.0632898099205377</v>
      </c>
      <c r="L15" s="16"/>
      <c r="M15" s="7" t="s">
        <v>103</v>
      </c>
      <c r="N15" s="13">
        <v>5</v>
      </c>
      <c r="O15" s="13">
        <f t="shared" si="5"/>
        <v>5</v>
      </c>
      <c r="P15">
        <f t="shared" si="6"/>
        <v>15</v>
      </c>
      <c r="Q15">
        <f t="shared" si="7"/>
        <v>1.1895321173671689</v>
      </c>
      <c r="R15">
        <v>6</v>
      </c>
      <c r="S15">
        <f t="shared" si="8"/>
        <v>1.3729977116704806</v>
      </c>
      <c r="T15">
        <v>5</v>
      </c>
      <c r="U15">
        <f t="shared" si="9"/>
        <v>1.2406947890818858</v>
      </c>
      <c r="V15">
        <f t="shared" si="10"/>
        <v>0.59675171833542084</v>
      </c>
      <c r="W15" s="20" t="s">
        <v>20</v>
      </c>
      <c r="X15" t="s">
        <v>61</v>
      </c>
      <c r="Y15" s="13">
        <v>5</v>
      </c>
      <c r="Z15" s="13">
        <v>8</v>
      </c>
      <c r="AA15">
        <f t="shared" si="11"/>
        <v>18</v>
      </c>
      <c r="AB15">
        <f t="shared" si="12"/>
        <v>1.7857142857142858</v>
      </c>
      <c r="AC15">
        <v>5</v>
      </c>
      <c r="AD15">
        <f t="shared" si="13"/>
        <v>1.6501650165016502</v>
      </c>
      <c r="AE15">
        <v>3</v>
      </c>
      <c r="AF15">
        <f t="shared" si="14"/>
        <v>0.92592592592592593</v>
      </c>
      <c r="AG15">
        <f t="shared" si="15"/>
        <v>0.84505732878834838</v>
      </c>
    </row>
    <row r="16" spans="1:44">
      <c r="A16" s="1" t="s">
        <v>54</v>
      </c>
      <c r="B16" s="10" t="s">
        <v>161</v>
      </c>
      <c r="C16" s="55">
        <v>8</v>
      </c>
      <c r="D16" s="55">
        <v>8</v>
      </c>
      <c r="E16">
        <f t="shared" si="0"/>
        <v>24</v>
      </c>
      <c r="F16">
        <f t="shared" si="1"/>
        <v>2.8811524609843939</v>
      </c>
      <c r="G16">
        <v>2</v>
      </c>
      <c r="H16">
        <f t="shared" si="2"/>
        <v>0.49382716049382713</v>
      </c>
      <c r="I16">
        <v>7</v>
      </c>
      <c r="J16">
        <f t="shared" si="3"/>
        <v>1.6470588235294117</v>
      </c>
      <c r="K16">
        <f t="shared" si="4"/>
        <v>2.1870710798100941</v>
      </c>
      <c r="L16" s="16"/>
      <c r="M16" s="7" t="s">
        <v>104</v>
      </c>
      <c r="N16" s="13">
        <v>7</v>
      </c>
      <c r="O16" s="13">
        <f t="shared" si="5"/>
        <v>3</v>
      </c>
      <c r="P16">
        <f t="shared" si="6"/>
        <v>17</v>
      </c>
      <c r="Q16">
        <f t="shared" si="7"/>
        <v>1.3481363996827915</v>
      </c>
      <c r="R16">
        <v>4</v>
      </c>
      <c r="S16">
        <f t="shared" si="8"/>
        <v>0.91533180778032042</v>
      </c>
      <c r="T16">
        <v>6</v>
      </c>
      <c r="U16">
        <f t="shared" si="9"/>
        <v>1.4888337468982631</v>
      </c>
      <c r="V16">
        <f t="shared" si="10"/>
        <v>0.81225333385061949</v>
      </c>
      <c r="W16" s="20"/>
      <c r="X16" t="s">
        <v>21</v>
      </c>
      <c r="Y16" s="13">
        <v>6</v>
      </c>
      <c r="Z16" s="13">
        <v>4</v>
      </c>
      <c r="AA16">
        <f t="shared" si="11"/>
        <v>16</v>
      </c>
      <c r="AB16">
        <f t="shared" si="12"/>
        <v>1.5873015873015872</v>
      </c>
      <c r="AC16">
        <v>4</v>
      </c>
      <c r="AD16">
        <f t="shared" si="13"/>
        <v>1.3201320132013201</v>
      </c>
      <c r="AE16">
        <v>2</v>
      </c>
      <c r="AF16">
        <f t="shared" si="14"/>
        <v>0.61728395061728392</v>
      </c>
      <c r="AG16">
        <f t="shared" si="15"/>
        <v>0.97453765746448662</v>
      </c>
    </row>
    <row r="17" spans="1:33">
      <c r="A17" s="20" t="s">
        <v>107</v>
      </c>
      <c r="B17" t="s">
        <v>108</v>
      </c>
      <c r="C17" s="55">
        <v>5</v>
      </c>
      <c r="D17" s="55">
        <v>6</v>
      </c>
      <c r="E17">
        <f t="shared" si="0"/>
        <v>16</v>
      </c>
      <c r="F17">
        <f t="shared" si="1"/>
        <v>1.9207683073229291</v>
      </c>
      <c r="G17">
        <v>6</v>
      </c>
      <c r="H17">
        <f t="shared" si="2"/>
        <v>1.4814814814814814</v>
      </c>
      <c r="I17">
        <v>8</v>
      </c>
      <c r="J17">
        <f t="shared" si="3"/>
        <v>1.8823529411764706</v>
      </c>
      <c r="K17">
        <f t="shared" si="4"/>
        <v>0.79283511965937459</v>
      </c>
      <c r="L17" s="17"/>
      <c r="M17" s="7" t="s">
        <v>105</v>
      </c>
      <c r="N17" s="13">
        <v>1</v>
      </c>
      <c r="O17" s="13">
        <f t="shared" si="5"/>
        <v>9</v>
      </c>
      <c r="P17">
        <f t="shared" si="6"/>
        <v>11</v>
      </c>
      <c r="Q17">
        <f t="shared" si="7"/>
        <v>0.87232355273592388</v>
      </c>
      <c r="R17">
        <v>3</v>
      </c>
      <c r="S17">
        <f t="shared" si="8"/>
        <v>0.68649885583524028</v>
      </c>
      <c r="T17">
        <v>4</v>
      </c>
      <c r="U17">
        <f t="shared" si="9"/>
        <v>0.99255583126550873</v>
      </c>
      <c r="V17">
        <f t="shared" si="10"/>
        <v>0.73752171481457651</v>
      </c>
      <c r="W17" s="20"/>
      <c r="X17" t="s">
        <v>22</v>
      </c>
      <c r="Y17" s="13">
        <v>5</v>
      </c>
      <c r="Z17" s="13">
        <v>4</v>
      </c>
      <c r="AA17">
        <f t="shared" si="11"/>
        <v>14</v>
      </c>
      <c r="AB17">
        <f t="shared" si="12"/>
        <v>1.3888888888888888</v>
      </c>
      <c r="AC17">
        <v>5</v>
      </c>
      <c r="AD17">
        <f t="shared" si="13"/>
        <v>1.6501650165016502</v>
      </c>
      <c r="AE17">
        <v>3</v>
      </c>
      <c r="AF17">
        <f t="shared" si="14"/>
        <v>0.92592592592592593</v>
      </c>
      <c r="AG17">
        <f t="shared" si="15"/>
        <v>0.65726681127982645</v>
      </c>
    </row>
    <row r="18" spans="1:33">
      <c r="A18" s="20"/>
      <c r="B18" t="s">
        <v>109</v>
      </c>
      <c r="C18" s="55">
        <v>5</v>
      </c>
      <c r="D18" s="55">
        <v>5</v>
      </c>
      <c r="E18">
        <f t="shared" si="0"/>
        <v>15</v>
      </c>
      <c r="F18">
        <f t="shared" si="1"/>
        <v>1.8007202881152462</v>
      </c>
      <c r="G18">
        <v>6</v>
      </c>
      <c r="H18">
        <f t="shared" si="2"/>
        <v>1.4814814814814814</v>
      </c>
      <c r="I18">
        <v>9</v>
      </c>
      <c r="J18">
        <f t="shared" si="3"/>
        <v>2.1176470588235294</v>
      </c>
      <c r="K18">
        <f t="shared" si="4"/>
        <v>0.70885987328035849</v>
      </c>
      <c r="L18" s="8" t="s">
        <v>54</v>
      </c>
      <c r="M18" s="6" t="s">
        <v>106</v>
      </c>
      <c r="N18" s="13">
        <v>9</v>
      </c>
      <c r="O18" s="13">
        <f t="shared" si="5"/>
        <v>1</v>
      </c>
      <c r="P18">
        <f t="shared" si="6"/>
        <v>19</v>
      </c>
      <c r="Q18">
        <f t="shared" si="7"/>
        <v>1.5067406819984139</v>
      </c>
      <c r="R18">
        <v>3</v>
      </c>
      <c r="S18">
        <f t="shared" si="8"/>
        <v>0.68649885583524028</v>
      </c>
      <c r="T18">
        <v>6</v>
      </c>
      <c r="U18">
        <f t="shared" si="9"/>
        <v>1.4888337468982631</v>
      </c>
      <c r="V18">
        <f t="shared" si="10"/>
        <v>1.052990508918344</v>
      </c>
      <c r="W18" s="20"/>
      <c r="X18" t="s">
        <v>62</v>
      </c>
      <c r="Y18" s="13">
        <v>6</v>
      </c>
      <c r="Z18" s="13">
        <v>7</v>
      </c>
      <c r="AA18">
        <f t="shared" si="11"/>
        <v>19</v>
      </c>
      <c r="AB18">
        <f t="shared" si="12"/>
        <v>1.8849206349206349</v>
      </c>
      <c r="AC18">
        <v>5</v>
      </c>
      <c r="AD18">
        <f t="shared" si="13"/>
        <v>1.6501650165016502</v>
      </c>
      <c r="AE18">
        <v>2</v>
      </c>
      <c r="AF18">
        <f t="shared" si="14"/>
        <v>0.61728395061728392</v>
      </c>
      <c r="AG18">
        <f t="shared" si="15"/>
        <v>0.96227991976821925</v>
      </c>
    </row>
    <row r="19" spans="1:33">
      <c r="A19" s="20"/>
      <c r="B19" t="s">
        <v>110</v>
      </c>
      <c r="C19" s="55">
        <v>7</v>
      </c>
      <c r="D19" s="55">
        <v>8</v>
      </c>
      <c r="E19">
        <f t="shared" si="0"/>
        <v>22</v>
      </c>
      <c r="F19">
        <f t="shared" si="1"/>
        <v>2.6410564225690276</v>
      </c>
      <c r="G19">
        <v>6</v>
      </c>
      <c r="H19">
        <f t="shared" si="2"/>
        <v>1.4814814814814814</v>
      </c>
      <c r="I19">
        <v>8</v>
      </c>
      <c r="J19">
        <f t="shared" si="3"/>
        <v>1.8823529411764706</v>
      </c>
      <c r="K19">
        <f t="shared" si="4"/>
        <v>1.0901482895316401</v>
      </c>
      <c r="L19" s="22" t="s">
        <v>107</v>
      </c>
      <c r="M19" s="6" t="s">
        <v>108</v>
      </c>
      <c r="N19" s="13">
        <v>9</v>
      </c>
      <c r="O19" s="13">
        <f t="shared" si="5"/>
        <v>1</v>
      </c>
      <c r="P19">
        <f t="shared" si="6"/>
        <v>19</v>
      </c>
      <c r="Q19">
        <f t="shared" si="7"/>
        <v>1.5067406819984139</v>
      </c>
      <c r="R19">
        <v>4</v>
      </c>
      <c r="S19">
        <f t="shared" si="8"/>
        <v>0.91533180778032042</v>
      </c>
      <c r="T19">
        <v>4</v>
      </c>
      <c r="U19">
        <f t="shared" si="9"/>
        <v>0.99255583126550873</v>
      </c>
      <c r="V19">
        <f t="shared" si="10"/>
        <v>1.0673918272221348</v>
      </c>
      <c r="W19" s="20"/>
      <c r="X19" t="s">
        <v>63</v>
      </c>
      <c r="Y19" s="13">
        <v>6</v>
      </c>
      <c r="Z19" s="13">
        <v>7</v>
      </c>
      <c r="AA19">
        <f t="shared" si="11"/>
        <v>19</v>
      </c>
      <c r="AB19">
        <f t="shared" si="12"/>
        <v>1.8849206349206349</v>
      </c>
      <c r="AC19">
        <v>4</v>
      </c>
      <c r="AD19">
        <f t="shared" si="13"/>
        <v>1.3201320132013201</v>
      </c>
      <c r="AE19">
        <v>2</v>
      </c>
      <c r="AF19">
        <f t="shared" si="14"/>
        <v>0.61728395061728392</v>
      </c>
      <c r="AG19">
        <f t="shared" si="15"/>
        <v>1.1572634682390779</v>
      </c>
    </row>
    <row r="20" spans="1:33">
      <c r="A20" s="20" t="s">
        <v>111</v>
      </c>
      <c r="B20" t="s">
        <v>112</v>
      </c>
      <c r="C20" s="55">
        <v>5</v>
      </c>
      <c r="D20" s="55">
        <v>4</v>
      </c>
      <c r="E20">
        <f t="shared" si="0"/>
        <v>14</v>
      </c>
      <c r="F20">
        <f t="shared" si="1"/>
        <v>1.680672268907563</v>
      </c>
      <c r="G20">
        <v>4</v>
      </c>
      <c r="H20">
        <f t="shared" si="2"/>
        <v>0.98765432098765427</v>
      </c>
      <c r="I20">
        <v>6</v>
      </c>
      <c r="J20">
        <f t="shared" si="3"/>
        <v>1.411764705882353</v>
      </c>
      <c r="K20">
        <f t="shared" si="4"/>
        <v>0.99240382259250182</v>
      </c>
      <c r="L20" s="22"/>
      <c r="M20" s="6" t="s">
        <v>109</v>
      </c>
      <c r="N20" s="13">
        <v>9</v>
      </c>
      <c r="O20" s="13">
        <f t="shared" si="5"/>
        <v>1</v>
      </c>
      <c r="P20">
        <f t="shared" si="6"/>
        <v>19</v>
      </c>
      <c r="Q20">
        <f t="shared" si="7"/>
        <v>1.5067406819984139</v>
      </c>
      <c r="R20">
        <v>5</v>
      </c>
      <c r="S20">
        <f t="shared" si="8"/>
        <v>1.1441647597254005</v>
      </c>
      <c r="T20">
        <v>6</v>
      </c>
      <c r="U20">
        <f t="shared" si="9"/>
        <v>1.4888337468982631</v>
      </c>
      <c r="V20">
        <f t="shared" si="10"/>
        <v>0.79781601998623763</v>
      </c>
      <c r="W20" s="20"/>
      <c r="X20" t="s">
        <v>64</v>
      </c>
      <c r="Y20" s="13">
        <v>7</v>
      </c>
      <c r="Z20" s="13">
        <v>5</v>
      </c>
      <c r="AA20">
        <f t="shared" si="11"/>
        <v>19</v>
      </c>
      <c r="AB20">
        <f t="shared" si="12"/>
        <v>1.8849206349206349</v>
      </c>
      <c r="AC20">
        <v>5</v>
      </c>
      <c r="AD20">
        <f t="shared" si="13"/>
        <v>1.6501650165016502</v>
      </c>
      <c r="AE20">
        <v>3</v>
      </c>
      <c r="AF20">
        <f t="shared" si="14"/>
        <v>0.92592592592592593</v>
      </c>
      <c r="AG20">
        <f t="shared" si="15"/>
        <v>0.89200495816547887</v>
      </c>
    </row>
    <row r="21" spans="1:33">
      <c r="A21" s="20"/>
      <c r="B21" t="s">
        <v>114</v>
      </c>
      <c r="C21" s="55">
        <v>5</v>
      </c>
      <c r="D21" s="55">
        <v>5</v>
      </c>
      <c r="E21">
        <f t="shared" si="0"/>
        <v>15</v>
      </c>
      <c r="F21">
        <f t="shared" si="1"/>
        <v>1.8007202881152462</v>
      </c>
      <c r="G21">
        <v>4</v>
      </c>
      <c r="H21">
        <f t="shared" si="2"/>
        <v>0.98765432098765427</v>
      </c>
      <c r="I21">
        <v>6</v>
      </c>
      <c r="J21">
        <f t="shared" si="3"/>
        <v>1.411764705882353</v>
      </c>
      <c r="K21">
        <f t="shared" si="4"/>
        <v>1.0632898099205377</v>
      </c>
      <c r="L21" s="22"/>
      <c r="M21" s="6" t="s">
        <v>110</v>
      </c>
      <c r="N21" s="13">
        <v>4</v>
      </c>
      <c r="O21" s="13">
        <f t="shared" si="5"/>
        <v>6</v>
      </c>
      <c r="P21">
        <f t="shared" si="6"/>
        <v>14</v>
      </c>
      <c r="Q21">
        <f t="shared" si="7"/>
        <v>1.1102299762093577</v>
      </c>
      <c r="R21">
        <v>6</v>
      </c>
      <c r="S21">
        <f t="shared" si="8"/>
        <v>1.3729977116704806</v>
      </c>
      <c r="T21">
        <v>5</v>
      </c>
      <c r="U21">
        <f t="shared" si="9"/>
        <v>1.2406947890818858</v>
      </c>
      <c r="V21">
        <f t="shared" si="10"/>
        <v>0.55696827044639285</v>
      </c>
      <c r="W21" s="20"/>
      <c r="X21" t="s">
        <v>65</v>
      </c>
      <c r="Y21" s="13">
        <v>7</v>
      </c>
      <c r="Z21" s="13">
        <v>5</v>
      </c>
      <c r="AA21">
        <f t="shared" si="11"/>
        <v>19</v>
      </c>
      <c r="AB21">
        <f t="shared" si="12"/>
        <v>1.8849206349206349</v>
      </c>
      <c r="AC21">
        <v>6</v>
      </c>
      <c r="AD21">
        <f t="shared" si="13"/>
        <v>1.9801980198019802</v>
      </c>
      <c r="AE21">
        <v>2</v>
      </c>
      <c r="AF21">
        <f t="shared" si="14"/>
        <v>0.61728395061728392</v>
      </c>
      <c r="AG21">
        <f t="shared" si="15"/>
        <v>0.82352660690444401</v>
      </c>
    </row>
    <row r="22" spans="1:33">
      <c r="A22" s="20"/>
      <c r="B22" t="s">
        <v>115</v>
      </c>
      <c r="C22" s="55">
        <v>8</v>
      </c>
      <c r="D22" s="55">
        <v>8</v>
      </c>
      <c r="E22">
        <f t="shared" si="0"/>
        <v>24</v>
      </c>
      <c r="F22">
        <f t="shared" si="1"/>
        <v>2.8811524609843939</v>
      </c>
      <c r="G22">
        <v>3</v>
      </c>
      <c r="H22">
        <f t="shared" si="2"/>
        <v>0.7407407407407407</v>
      </c>
      <c r="I22">
        <v>5</v>
      </c>
      <c r="J22">
        <f t="shared" si="3"/>
        <v>1.1764705882352942</v>
      </c>
      <c r="K22">
        <f t="shared" si="4"/>
        <v>2.1679491468718637</v>
      </c>
      <c r="L22" s="22" t="s">
        <v>111</v>
      </c>
      <c r="M22" s="6" t="s">
        <v>112</v>
      </c>
      <c r="N22" s="13">
        <v>9</v>
      </c>
      <c r="O22" s="13">
        <f t="shared" si="5"/>
        <v>1</v>
      </c>
      <c r="P22">
        <f t="shared" si="6"/>
        <v>19</v>
      </c>
      <c r="Q22">
        <f t="shared" si="7"/>
        <v>1.5067406819984139</v>
      </c>
      <c r="R22">
        <v>7</v>
      </c>
      <c r="S22">
        <f t="shared" si="8"/>
        <v>1.6018306636155606</v>
      </c>
      <c r="T22">
        <v>4</v>
      </c>
      <c r="U22">
        <f t="shared" si="9"/>
        <v>0.99255583126550873</v>
      </c>
      <c r="V22">
        <f t="shared" si="10"/>
        <v>0.71814237685364735</v>
      </c>
      <c r="W22" s="21" t="s">
        <v>23</v>
      </c>
      <c r="X22" t="s">
        <v>66</v>
      </c>
      <c r="Y22" s="13">
        <v>5</v>
      </c>
      <c r="Z22" s="13">
        <v>4</v>
      </c>
      <c r="AA22">
        <f t="shared" si="11"/>
        <v>14</v>
      </c>
      <c r="AB22">
        <f t="shared" si="12"/>
        <v>1.3888888888888888</v>
      </c>
      <c r="AC22">
        <v>5</v>
      </c>
      <c r="AD22">
        <f t="shared" si="13"/>
        <v>1.6501650165016502</v>
      </c>
      <c r="AE22">
        <v>6</v>
      </c>
      <c r="AF22">
        <f t="shared" si="14"/>
        <v>1.8518518518518519</v>
      </c>
      <c r="AG22">
        <f t="shared" si="15"/>
        <v>0.53914590747330959</v>
      </c>
    </row>
    <row r="23" spans="1:33">
      <c r="A23" s="20"/>
      <c r="B23" t="s">
        <v>118</v>
      </c>
      <c r="C23" s="55">
        <v>5</v>
      </c>
      <c r="D23" s="55">
        <v>6</v>
      </c>
      <c r="E23">
        <f t="shared" si="0"/>
        <v>16</v>
      </c>
      <c r="F23">
        <f t="shared" si="1"/>
        <v>1.9207683073229291</v>
      </c>
      <c r="G23">
        <v>6</v>
      </c>
      <c r="H23">
        <f t="shared" si="2"/>
        <v>1.4814814814814814</v>
      </c>
      <c r="I23">
        <v>5</v>
      </c>
      <c r="J23">
        <f t="shared" si="3"/>
        <v>1.1764705882352942</v>
      </c>
      <c r="K23">
        <f t="shared" si="4"/>
        <v>0.9280343716433942</v>
      </c>
      <c r="L23" s="22"/>
      <c r="M23" s="6" t="s">
        <v>113</v>
      </c>
      <c r="N23" s="13">
        <v>9</v>
      </c>
      <c r="O23" s="13">
        <f t="shared" si="5"/>
        <v>1</v>
      </c>
      <c r="P23">
        <f t="shared" si="6"/>
        <v>19</v>
      </c>
      <c r="Q23">
        <f t="shared" si="7"/>
        <v>1.5067406819984139</v>
      </c>
      <c r="R23">
        <v>5</v>
      </c>
      <c r="S23">
        <f t="shared" si="8"/>
        <v>1.1441647597254005</v>
      </c>
      <c r="T23">
        <v>4</v>
      </c>
      <c r="U23">
        <f t="shared" si="9"/>
        <v>0.99255583126550873</v>
      </c>
      <c r="V23">
        <f t="shared" si="10"/>
        <v>0.91849639407207562</v>
      </c>
      <c r="W23" s="21"/>
      <c r="X23" t="s">
        <v>24</v>
      </c>
      <c r="Y23" s="13">
        <v>5</v>
      </c>
      <c r="Z23" s="13">
        <v>4</v>
      </c>
      <c r="AA23">
        <f t="shared" si="11"/>
        <v>14</v>
      </c>
      <c r="AB23">
        <f t="shared" si="12"/>
        <v>1.3888888888888888</v>
      </c>
      <c r="AC23">
        <v>4</v>
      </c>
      <c r="AD23">
        <f t="shared" si="13"/>
        <v>1.3201320132013201</v>
      </c>
      <c r="AE23">
        <v>9</v>
      </c>
      <c r="AF23">
        <f t="shared" si="14"/>
        <v>2.7777777777777777</v>
      </c>
      <c r="AG23">
        <f t="shared" si="15"/>
        <v>0.51269035532994922</v>
      </c>
    </row>
    <row r="24" spans="1:33">
      <c r="A24" s="20"/>
      <c r="B24" t="s">
        <v>119</v>
      </c>
      <c r="C24" s="55">
        <v>5</v>
      </c>
      <c r="D24" s="55">
        <v>6</v>
      </c>
      <c r="E24">
        <f t="shared" si="0"/>
        <v>16</v>
      </c>
      <c r="F24">
        <f t="shared" si="1"/>
        <v>1.9207683073229291</v>
      </c>
      <c r="G24">
        <v>6</v>
      </c>
      <c r="H24">
        <f t="shared" si="2"/>
        <v>1.4814814814814814</v>
      </c>
      <c r="I24">
        <v>4</v>
      </c>
      <c r="J24">
        <f t="shared" si="3"/>
        <v>0.94117647058823528</v>
      </c>
      <c r="K24">
        <f t="shared" si="4"/>
        <v>0.98396501457725949</v>
      </c>
      <c r="L24" s="22"/>
      <c r="M24" s="6" t="s">
        <v>114</v>
      </c>
      <c r="N24" s="13">
        <v>8</v>
      </c>
      <c r="O24" s="13">
        <f t="shared" si="5"/>
        <v>2</v>
      </c>
      <c r="P24">
        <f t="shared" si="6"/>
        <v>18</v>
      </c>
      <c r="Q24">
        <f t="shared" si="7"/>
        <v>1.4274385408406027</v>
      </c>
      <c r="R24">
        <v>4</v>
      </c>
      <c r="S24">
        <f t="shared" si="8"/>
        <v>0.91533180778032042</v>
      </c>
      <c r="T24">
        <v>4</v>
      </c>
      <c r="U24">
        <f t="shared" si="9"/>
        <v>0.99255583126550873</v>
      </c>
      <c r="V24">
        <f t="shared" si="10"/>
        <v>1.0112133099999172</v>
      </c>
      <c r="W24" s="21"/>
      <c r="X24" t="s">
        <v>67</v>
      </c>
      <c r="Y24" s="13">
        <v>5</v>
      </c>
      <c r="Z24" s="13">
        <v>3</v>
      </c>
      <c r="AA24">
        <f t="shared" si="11"/>
        <v>13</v>
      </c>
      <c r="AB24">
        <f t="shared" si="12"/>
        <v>1.2896825396825398</v>
      </c>
      <c r="AC24">
        <v>4</v>
      </c>
      <c r="AD24">
        <f t="shared" si="13"/>
        <v>1.3201320132013201</v>
      </c>
      <c r="AE24">
        <v>8</v>
      </c>
      <c r="AF24">
        <f t="shared" si="14"/>
        <v>2.4691358024691357</v>
      </c>
      <c r="AG24">
        <f t="shared" si="15"/>
        <v>0.50482740943267257</v>
      </c>
    </row>
    <row r="25" spans="1:33">
      <c r="A25" s="20"/>
      <c r="B25" t="s">
        <v>120</v>
      </c>
      <c r="C25" s="55">
        <v>5</v>
      </c>
      <c r="D25" s="55">
        <v>5</v>
      </c>
      <c r="E25">
        <f t="shared" si="0"/>
        <v>15</v>
      </c>
      <c r="F25">
        <f t="shared" si="1"/>
        <v>1.8007202881152462</v>
      </c>
      <c r="G25">
        <v>7</v>
      </c>
      <c r="H25">
        <f t="shared" si="2"/>
        <v>1.728395061728395</v>
      </c>
      <c r="I25">
        <v>4</v>
      </c>
      <c r="J25">
        <f t="shared" si="3"/>
        <v>0.94117647058823528</v>
      </c>
      <c r="K25">
        <f t="shared" si="4"/>
        <v>0.81888766074461505</v>
      </c>
      <c r="L25" s="22"/>
      <c r="M25" s="6" t="s">
        <v>115</v>
      </c>
      <c r="N25" s="13">
        <v>9</v>
      </c>
      <c r="O25" s="13">
        <f t="shared" si="5"/>
        <v>1</v>
      </c>
      <c r="P25">
        <f t="shared" si="6"/>
        <v>19</v>
      </c>
      <c r="Q25">
        <f t="shared" si="7"/>
        <v>1.5067406819984139</v>
      </c>
      <c r="R25">
        <v>4</v>
      </c>
      <c r="S25">
        <f t="shared" si="8"/>
        <v>0.91533180778032042</v>
      </c>
      <c r="T25">
        <v>5</v>
      </c>
      <c r="U25">
        <f t="shared" si="9"/>
        <v>1.2406947890818858</v>
      </c>
      <c r="V25">
        <f t="shared" si="10"/>
        <v>0.98115588185403091</v>
      </c>
      <c r="W25" s="21"/>
      <c r="X25" t="s">
        <v>25</v>
      </c>
      <c r="Y25" s="13">
        <v>5</v>
      </c>
      <c r="Z25" s="13">
        <v>4</v>
      </c>
      <c r="AA25">
        <f t="shared" si="11"/>
        <v>14</v>
      </c>
      <c r="AB25">
        <f t="shared" si="12"/>
        <v>1.3888888888888888</v>
      </c>
      <c r="AC25">
        <v>3</v>
      </c>
      <c r="AD25">
        <f t="shared" si="13"/>
        <v>0.99009900990099009</v>
      </c>
      <c r="AE25">
        <v>7</v>
      </c>
      <c r="AF25">
        <f t="shared" si="14"/>
        <v>2.1604938271604937</v>
      </c>
      <c r="AG25">
        <f t="shared" si="15"/>
        <v>0.67084870848708489</v>
      </c>
    </row>
    <row r="26" spans="1:33">
      <c r="A26" s="20"/>
      <c r="B26" t="s">
        <v>121</v>
      </c>
      <c r="C26" s="55">
        <v>8</v>
      </c>
      <c r="D26" s="55">
        <v>8</v>
      </c>
      <c r="E26">
        <f t="shared" si="0"/>
        <v>24</v>
      </c>
      <c r="F26">
        <f t="shared" si="1"/>
        <v>2.8811524609843939</v>
      </c>
      <c r="G26">
        <v>7</v>
      </c>
      <c r="H26">
        <f t="shared" si="2"/>
        <v>1.728395061728395</v>
      </c>
      <c r="I26">
        <v>5</v>
      </c>
      <c r="J26">
        <f t="shared" si="3"/>
        <v>1.1764705882352942</v>
      </c>
      <c r="K26">
        <f t="shared" si="4"/>
        <v>1.243682425948436</v>
      </c>
      <c r="L26" s="22"/>
      <c r="M26" s="6" t="s">
        <v>116</v>
      </c>
      <c r="N26" s="13">
        <v>9</v>
      </c>
      <c r="O26" s="13">
        <f t="shared" si="5"/>
        <v>1</v>
      </c>
      <c r="P26">
        <f t="shared" si="6"/>
        <v>19</v>
      </c>
      <c r="Q26">
        <f t="shared" si="7"/>
        <v>1.5067406819984139</v>
      </c>
      <c r="R26">
        <v>5</v>
      </c>
      <c r="S26">
        <f t="shared" si="8"/>
        <v>1.1441647597254005</v>
      </c>
      <c r="T26">
        <v>6</v>
      </c>
      <c r="U26">
        <f t="shared" si="9"/>
        <v>1.4888337468982631</v>
      </c>
      <c r="V26">
        <f t="shared" si="10"/>
        <v>0.79781601998623763</v>
      </c>
      <c r="W26" s="21"/>
      <c r="X26" t="s">
        <v>26</v>
      </c>
      <c r="Y26" s="13">
        <v>5</v>
      </c>
      <c r="Z26" s="13">
        <v>2</v>
      </c>
      <c r="AA26">
        <f t="shared" si="11"/>
        <v>12</v>
      </c>
      <c r="AB26">
        <f t="shared" si="12"/>
        <v>1.1904761904761905</v>
      </c>
      <c r="AC26">
        <v>3</v>
      </c>
      <c r="AD26">
        <f t="shared" si="13"/>
        <v>0.99009900990099009</v>
      </c>
      <c r="AE26">
        <v>7</v>
      </c>
      <c r="AF26">
        <f t="shared" si="14"/>
        <v>2.1604938271604937</v>
      </c>
      <c r="AG26">
        <f t="shared" si="15"/>
        <v>0.57501317870321567</v>
      </c>
    </row>
    <row r="27" spans="1:33">
      <c r="A27" s="20"/>
      <c r="B27" t="s">
        <v>122</v>
      </c>
      <c r="C27" s="55">
        <v>5</v>
      </c>
      <c r="D27" s="55">
        <v>6</v>
      </c>
      <c r="E27">
        <f t="shared" si="0"/>
        <v>16</v>
      </c>
      <c r="F27">
        <f t="shared" si="1"/>
        <v>1.9207683073229291</v>
      </c>
      <c r="G27">
        <v>8</v>
      </c>
      <c r="H27">
        <f t="shared" si="2"/>
        <v>1.9753086419753085</v>
      </c>
      <c r="I27">
        <v>4</v>
      </c>
      <c r="J27">
        <f t="shared" si="3"/>
        <v>0.94117647058823528</v>
      </c>
      <c r="K27">
        <f t="shared" si="4"/>
        <v>0.78530224441320473</v>
      </c>
      <c r="L27" s="22"/>
      <c r="M27" s="6" t="s">
        <v>117</v>
      </c>
      <c r="N27" s="13">
        <v>9</v>
      </c>
      <c r="O27" s="13">
        <f t="shared" si="5"/>
        <v>1</v>
      </c>
      <c r="P27">
        <f t="shared" si="6"/>
        <v>19</v>
      </c>
      <c r="Q27">
        <f t="shared" si="7"/>
        <v>1.5067406819984139</v>
      </c>
      <c r="R27">
        <v>6</v>
      </c>
      <c r="S27">
        <f t="shared" si="8"/>
        <v>1.3729977116704806</v>
      </c>
      <c r="T27">
        <v>7</v>
      </c>
      <c r="U27">
        <f t="shared" si="9"/>
        <v>1.7369727047146402</v>
      </c>
      <c r="V27">
        <f t="shared" si="10"/>
        <v>0.67220673400233732</v>
      </c>
      <c r="W27" s="21"/>
      <c r="X27" t="s">
        <v>68</v>
      </c>
      <c r="Y27" s="13">
        <v>5</v>
      </c>
      <c r="Z27" s="13">
        <v>7</v>
      </c>
      <c r="AA27">
        <f t="shared" si="11"/>
        <v>17</v>
      </c>
      <c r="AB27">
        <f t="shared" si="12"/>
        <v>1.6865079365079365</v>
      </c>
      <c r="AC27">
        <v>4</v>
      </c>
      <c r="AD27">
        <f t="shared" si="13"/>
        <v>1.3201320132013201</v>
      </c>
      <c r="AE27">
        <v>6</v>
      </c>
      <c r="AF27">
        <f t="shared" si="14"/>
        <v>1.8518518518518519</v>
      </c>
      <c r="AG27">
        <f t="shared" si="15"/>
        <v>0.75087463556851308</v>
      </c>
    </row>
    <row r="28" spans="1:33">
      <c r="A28" s="20"/>
      <c r="B28" t="s">
        <v>123</v>
      </c>
      <c r="C28" s="55">
        <v>5</v>
      </c>
      <c r="D28" s="55">
        <v>5</v>
      </c>
      <c r="E28">
        <f t="shared" si="0"/>
        <v>15</v>
      </c>
      <c r="F28">
        <f t="shared" si="1"/>
        <v>1.8007202881152462</v>
      </c>
      <c r="G28">
        <v>8</v>
      </c>
      <c r="H28">
        <f t="shared" si="2"/>
        <v>1.9753086419753085</v>
      </c>
      <c r="I28">
        <v>5</v>
      </c>
      <c r="J28">
        <f t="shared" si="3"/>
        <v>1.1764705882352942</v>
      </c>
      <c r="K28">
        <f t="shared" si="4"/>
        <v>0.7024339480834827</v>
      </c>
      <c r="L28" s="22"/>
      <c r="M28" s="6" t="s">
        <v>118</v>
      </c>
      <c r="N28" s="13">
        <v>9</v>
      </c>
      <c r="O28" s="13">
        <f t="shared" si="5"/>
        <v>1</v>
      </c>
      <c r="P28">
        <f t="shared" si="6"/>
        <v>19</v>
      </c>
      <c r="Q28">
        <f t="shared" si="7"/>
        <v>1.5067406819984139</v>
      </c>
      <c r="R28">
        <v>7</v>
      </c>
      <c r="S28">
        <f t="shared" si="8"/>
        <v>1.6018306636155606</v>
      </c>
      <c r="T28">
        <v>8</v>
      </c>
      <c r="U28">
        <f t="shared" si="9"/>
        <v>1.9851116625310175</v>
      </c>
      <c r="V28">
        <f t="shared" si="10"/>
        <v>0.5807695518656657</v>
      </c>
      <c r="W28" s="21"/>
      <c r="X28" t="s">
        <v>27</v>
      </c>
      <c r="Y28" s="13">
        <v>5</v>
      </c>
      <c r="Z28" s="13">
        <v>4</v>
      </c>
      <c r="AA28">
        <f t="shared" si="11"/>
        <v>14</v>
      </c>
      <c r="AB28">
        <f t="shared" si="12"/>
        <v>1.3888888888888888</v>
      </c>
      <c r="AC28">
        <v>5</v>
      </c>
      <c r="AD28">
        <f t="shared" si="13"/>
        <v>1.6501650165016502</v>
      </c>
      <c r="AE28">
        <v>6</v>
      </c>
      <c r="AF28">
        <f t="shared" si="14"/>
        <v>1.8518518518518519</v>
      </c>
      <c r="AG28">
        <f t="shared" si="15"/>
        <v>0.53914590747330959</v>
      </c>
    </row>
    <row r="29" spans="1:33">
      <c r="A29" s="20"/>
      <c r="B29" t="s">
        <v>162</v>
      </c>
      <c r="C29" s="55">
        <v>7</v>
      </c>
      <c r="D29" s="55">
        <v>8</v>
      </c>
      <c r="E29">
        <f t="shared" si="0"/>
        <v>22</v>
      </c>
      <c r="F29">
        <f t="shared" si="1"/>
        <v>2.6410564225690276</v>
      </c>
      <c r="G29">
        <v>9</v>
      </c>
      <c r="H29">
        <f t="shared" si="2"/>
        <v>2.2222222222222223</v>
      </c>
      <c r="I29">
        <v>6</v>
      </c>
      <c r="J29">
        <f t="shared" si="3"/>
        <v>1.411764705882353</v>
      </c>
      <c r="K29">
        <f t="shared" si="4"/>
        <v>0.90196793002915443</v>
      </c>
      <c r="L29" s="22"/>
      <c r="M29" s="6" t="s">
        <v>119</v>
      </c>
      <c r="N29" s="13">
        <v>7</v>
      </c>
      <c r="O29" s="13">
        <f t="shared" si="5"/>
        <v>3</v>
      </c>
      <c r="P29">
        <f t="shared" si="6"/>
        <v>17</v>
      </c>
      <c r="Q29">
        <f t="shared" si="7"/>
        <v>1.3481363996827915</v>
      </c>
      <c r="R29">
        <v>8</v>
      </c>
      <c r="S29">
        <f t="shared" si="8"/>
        <v>1.8306636155606408</v>
      </c>
      <c r="T29">
        <v>9</v>
      </c>
      <c r="U29">
        <f t="shared" si="9"/>
        <v>2.2332506203473947</v>
      </c>
      <c r="V29">
        <f t="shared" si="10"/>
        <v>0.45741575856764488</v>
      </c>
      <c r="W29" s="21"/>
      <c r="X29" t="s">
        <v>28</v>
      </c>
      <c r="Y29" s="13">
        <v>5</v>
      </c>
      <c r="Z29" s="13">
        <v>3</v>
      </c>
      <c r="AA29">
        <f t="shared" si="11"/>
        <v>13</v>
      </c>
      <c r="AB29">
        <f t="shared" si="12"/>
        <v>1.2896825396825398</v>
      </c>
      <c r="AC29">
        <v>6</v>
      </c>
      <c r="AD29">
        <f t="shared" si="13"/>
        <v>1.9801980198019802</v>
      </c>
      <c r="AE29">
        <v>5</v>
      </c>
      <c r="AF29">
        <f t="shared" si="14"/>
        <v>1.5432098765432098</v>
      </c>
      <c r="AG29">
        <f t="shared" si="15"/>
        <v>0.46866820020623468</v>
      </c>
    </row>
    <row r="30" spans="1:33">
      <c r="A30" s="20"/>
      <c r="B30" t="s">
        <v>163</v>
      </c>
      <c r="C30" s="55">
        <v>5</v>
      </c>
      <c r="D30" s="55">
        <v>4</v>
      </c>
      <c r="E30">
        <f t="shared" si="0"/>
        <v>14</v>
      </c>
      <c r="F30">
        <f t="shared" si="1"/>
        <v>1.680672268907563</v>
      </c>
      <c r="G30">
        <v>7</v>
      </c>
      <c r="H30">
        <f t="shared" si="2"/>
        <v>1.728395061728395</v>
      </c>
      <c r="I30">
        <v>7</v>
      </c>
      <c r="J30">
        <f t="shared" si="3"/>
        <v>1.6470588235294117</v>
      </c>
      <c r="K30">
        <f t="shared" si="4"/>
        <v>0.65859012927880323</v>
      </c>
      <c r="L30" s="22"/>
      <c r="M30" s="6" t="s">
        <v>120</v>
      </c>
      <c r="N30" s="13">
        <v>9</v>
      </c>
      <c r="O30" s="13">
        <f t="shared" si="5"/>
        <v>1</v>
      </c>
      <c r="P30">
        <f t="shared" si="6"/>
        <v>19</v>
      </c>
      <c r="Q30">
        <f t="shared" si="7"/>
        <v>1.5067406819984139</v>
      </c>
      <c r="R30">
        <v>9</v>
      </c>
      <c r="S30">
        <f t="shared" si="8"/>
        <v>2.0594965675057209</v>
      </c>
      <c r="T30">
        <v>8</v>
      </c>
      <c r="U30">
        <f t="shared" si="9"/>
        <v>1.9851116625310175</v>
      </c>
      <c r="V30">
        <f t="shared" si="10"/>
        <v>0.49368113162311195</v>
      </c>
      <c r="W30" s="21"/>
      <c r="X30" t="s">
        <v>69</v>
      </c>
      <c r="Y30" s="13">
        <v>6</v>
      </c>
      <c r="Z30" s="13">
        <v>7</v>
      </c>
      <c r="AA30">
        <f t="shared" si="11"/>
        <v>19</v>
      </c>
      <c r="AB30">
        <f t="shared" si="12"/>
        <v>1.8849206349206349</v>
      </c>
      <c r="AC30">
        <v>7</v>
      </c>
      <c r="AD30">
        <f t="shared" si="13"/>
        <v>2.3102310231023102</v>
      </c>
      <c r="AE30">
        <v>4</v>
      </c>
      <c r="AF30">
        <f t="shared" si="14"/>
        <v>1.2345679012345678</v>
      </c>
      <c r="AG30">
        <f t="shared" si="15"/>
        <v>0.64386370414554128</v>
      </c>
    </row>
    <row r="31" spans="1:33">
      <c r="A31" s="20"/>
      <c r="B31" t="s">
        <v>164</v>
      </c>
      <c r="C31" s="55">
        <v>5</v>
      </c>
      <c r="D31" s="55">
        <v>5</v>
      </c>
      <c r="E31">
        <f t="shared" si="0"/>
        <v>15</v>
      </c>
      <c r="F31">
        <f t="shared" si="1"/>
        <v>1.8007202881152462</v>
      </c>
      <c r="G31">
        <v>6</v>
      </c>
      <c r="H31">
        <f t="shared" si="2"/>
        <v>1.4814814814814814</v>
      </c>
      <c r="I31">
        <v>8</v>
      </c>
      <c r="J31">
        <f t="shared" si="3"/>
        <v>1.8823529411764706</v>
      </c>
      <c r="K31">
        <f t="shared" si="4"/>
        <v>0.74328292468066381</v>
      </c>
      <c r="L31" s="22"/>
      <c r="M31" s="6" t="s">
        <v>121</v>
      </c>
      <c r="N31" s="13">
        <v>8</v>
      </c>
      <c r="O31" s="13">
        <f t="shared" si="5"/>
        <v>2</v>
      </c>
      <c r="P31">
        <f t="shared" si="6"/>
        <v>18</v>
      </c>
      <c r="Q31">
        <f t="shared" si="7"/>
        <v>1.4274385408406027</v>
      </c>
      <c r="R31">
        <v>8</v>
      </c>
      <c r="S31">
        <f t="shared" si="8"/>
        <v>1.8306636155606408</v>
      </c>
      <c r="T31">
        <v>7</v>
      </c>
      <c r="U31">
        <f t="shared" si="9"/>
        <v>1.7369727047146402</v>
      </c>
      <c r="V31">
        <f t="shared" si="10"/>
        <v>0.52884743634370324</v>
      </c>
      <c r="W31" s="21"/>
      <c r="X31" t="s">
        <v>29</v>
      </c>
      <c r="Y31" s="13">
        <v>4</v>
      </c>
      <c r="Z31" s="13">
        <v>3</v>
      </c>
      <c r="AA31">
        <f t="shared" si="11"/>
        <v>11</v>
      </c>
      <c r="AB31">
        <f t="shared" si="12"/>
        <v>1.0912698412698412</v>
      </c>
      <c r="AC31">
        <v>8</v>
      </c>
      <c r="AD31">
        <f t="shared" si="13"/>
        <v>2.6402640264026402</v>
      </c>
      <c r="AE31">
        <v>5</v>
      </c>
      <c r="AF31">
        <f t="shared" si="14"/>
        <v>1.5432098765432098</v>
      </c>
      <c r="AG31">
        <f t="shared" si="15"/>
        <v>0.31984517945109076</v>
      </c>
    </row>
    <row r="32" spans="1:33">
      <c r="A32" s="20"/>
      <c r="B32" t="s">
        <v>126</v>
      </c>
      <c r="C32" s="55">
        <v>8</v>
      </c>
      <c r="D32" s="55">
        <v>8</v>
      </c>
      <c r="E32">
        <f t="shared" si="0"/>
        <v>24</v>
      </c>
      <c r="F32">
        <f t="shared" si="1"/>
        <v>2.8811524609843939</v>
      </c>
      <c r="G32">
        <v>5</v>
      </c>
      <c r="H32">
        <f t="shared" si="2"/>
        <v>1.2345679012345678</v>
      </c>
      <c r="I32">
        <v>9</v>
      </c>
      <c r="J32">
        <f t="shared" si="3"/>
        <v>2.1176470588235294</v>
      </c>
      <c r="K32">
        <f t="shared" si="4"/>
        <v>1.2562846544570965</v>
      </c>
      <c r="L32" s="22"/>
      <c r="M32" s="6" t="s">
        <v>122</v>
      </c>
      <c r="N32" s="13">
        <v>7</v>
      </c>
      <c r="O32" s="13">
        <f t="shared" si="5"/>
        <v>3</v>
      </c>
      <c r="P32">
        <f t="shared" si="6"/>
        <v>17</v>
      </c>
      <c r="Q32">
        <f t="shared" si="7"/>
        <v>1.3481363996827915</v>
      </c>
      <c r="R32">
        <v>6</v>
      </c>
      <c r="S32">
        <f t="shared" si="8"/>
        <v>1.3729977116704806</v>
      </c>
      <c r="T32">
        <v>6</v>
      </c>
      <c r="U32">
        <f t="shared" si="9"/>
        <v>1.4888337468982631</v>
      </c>
      <c r="V32">
        <f t="shared" si="10"/>
        <v>0.63668986185179965</v>
      </c>
      <c r="W32" s="21"/>
      <c r="X32" t="s">
        <v>30</v>
      </c>
      <c r="Y32" s="13">
        <v>4</v>
      </c>
      <c r="Z32" s="13">
        <v>2</v>
      </c>
      <c r="AA32">
        <f t="shared" si="11"/>
        <v>10</v>
      </c>
      <c r="AB32">
        <f t="shared" si="12"/>
        <v>0.99206349206349209</v>
      </c>
      <c r="AC32">
        <v>8</v>
      </c>
      <c r="AD32">
        <f t="shared" si="13"/>
        <v>2.6402640264026402</v>
      </c>
      <c r="AE32">
        <v>5</v>
      </c>
      <c r="AF32">
        <f t="shared" si="14"/>
        <v>1.5432098765432098</v>
      </c>
      <c r="AG32">
        <f t="shared" si="15"/>
        <v>0.29076834495553711</v>
      </c>
    </row>
    <row r="33" spans="1:33">
      <c r="A33" s="20"/>
      <c r="B33" t="s">
        <v>127</v>
      </c>
      <c r="C33" s="55">
        <v>5</v>
      </c>
      <c r="D33" s="55">
        <v>6</v>
      </c>
      <c r="E33">
        <f t="shared" si="0"/>
        <v>16</v>
      </c>
      <c r="F33">
        <f t="shared" si="1"/>
        <v>1.9207683073229291</v>
      </c>
      <c r="G33">
        <v>4</v>
      </c>
      <c r="H33">
        <f t="shared" si="2"/>
        <v>0.98765432098765427</v>
      </c>
      <c r="I33">
        <v>8</v>
      </c>
      <c r="J33">
        <f t="shared" si="3"/>
        <v>1.8823529411764706</v>
      </c>
      <c r="K33">
        <f t="shared" si="4"/>
        <v>0.99582001475288917</v>
      </c>
      <c r="L33" s="22"/>
      <c r="M33" s="6" t="s">
        <v>123</v>
      </c>
      <c r="N33" s="13">
        <v>6</v>
      </c>
      <c r="O33" s="13">
        <f t="shared" si="5"/>
        <v>4</v>
      </c>
      <c r="P33">
        <f t="shared" si="6"/>
        <v>16</v>
      </c>
      <c r="Q33">
        <f t="shared" si="7"/>
        <v>1.2688342585249801</v>
      </c>
      <c r="R33">
        <v>6</v>
      </c>
      <c r="S33">
        <f t="shared" si="8"/>
        <v>1.3729977116704806</v>
      </c>
      <c r="T33">
        <v>7</v>
      </c>
      <c r="U33">
        <f t="shared" si="9"/>
        <v>1.7369727047146402</v>
      </c>
      <c r="V33">
        <f t="shared" si="10"/>
        <v>0.56606882863354724</v>
      </c>
      <c r="W33" s="21"/>
      <c r="X33" t="s">
        <v>31</v>
      </c>
      <c r="Y33" s="13">
        <v>4</v>
      </c>
      <c r="Z33" s="13">
        <v>2</v>
      </c>
      <c r="AA33">
        <f t="shared" si="11"/>
        <v>10</v>
      </c>
      <c r="AB33">
        <f t="shared" si="12"/>
        <v>0.99206349206349209</v>
      </c>
      <c r="AC33">
        <v>7</v>
      </c>
      <c r="AD33">
        <f t="shared" si="13"/>
        <v>2.3102310231023102</v>
      </c>
      <c r="AE33">
        <v>6</v>
      </c>
      <c r="AF33">
        <f t="shared" si="14"/>
        <v>1.8518518518518519</v>
      </c>
      <c r="AG33">
        <f t="shared" si="15"/>
        <v>0.30655605018211252</v>
      </c>
    </row>
    <row r="34" spans="1:33">
      <c r="A34" s="20"/>
      <c r="B34" t="s">
        <v>131</v>
      </c>
      <c r="C34" s="55">
        <v>5</v>
      </c>
      <c r="D34" s="55">
        <v>6</v>
      </c>
      <c r="E34">
        <f t="shared" si="0"/>
        <v>16</v>
      </c>
      <c r="F34">
        <f t="shared" si="1"/>
        <v>1.9207683073229291</v>
      </c>
      <c r="G34">
        <v>4</v>
      </c>
      <c r="H34">
        <f t="shared" si="2"/>
        <v>0.98765432098765427</v>
      </c>
      <c r="I34">
        <v>7</v>
      </c>
      <c r="J34">
        <f t="shared" si="3"/>
        <v>1.6470588235294117</v>
      </c>
      <c r="K34">
        <f t="shared" si="4"/>
        <v>1.0605043942195964</v>
      </c>
      <c r="L34" s="22"/>
      <c r="M34" s="6" t="s">
        <v>124</v>
      </c>
      <c r="N34" s="13">
        <v>6</v>
      </c>
      <c r="O34" s="13">
        <f t="shared" si="5"/>
        <v>4</v>
      </c>
      <c r="P34">
        <f t="shared" si="6"/>
        <v>16</v>
      </c>
      <c r="Q34">
        <f t="shared" si="7"/>
        <v>1.2688342585249801</v>
      </c>
      <c r="R34">
        <v>5</v>
      </c>
      <c r="S34">
        <f t="shared" si="8"/>
        <v>1.1441647597254005</v>
      </c>
      <c r="T34">
        <v>8</v>
      </c>
      <c r="U34">
        <f t="shared" si="9"/>
        <v>1.9851116625310175</v>
      </c>
      <c r="V34">
        <f t="shared" si="10"/>
        <v>0.59382319984877163</v>
      </c>
      <c r="W34" s="21"/>
      <c r="X34" t="s">
        <v>32</v>
      </c>
      <c r="Y34" s="13">
        <v>4</v>
      </c>
      <c r="Z34" s="13">
        <v>2</v>
      </c>
      <c r="AA34">
        <f t="shared" si="11"/>
        <v>10</v>
      </c>
      <c r="AB34">
        <f t="shared" si="12"/>
        <v>0.99206349206349209</v>
      </c>
      <c r="AC34">
        <v>9</v>
      </c>
      <c r="AD34">
        <f t="shared" si="13"/>
        <v>2.9702970297029703</v>
      </c>
      <c r="AE34">
        <v>6</v>
      </c>
      <c r="AF34">
        <f t="shared" si="14"/>
        <v>1.8518518518518519</v>
      </c>
      <c r="AG34">
        <f t="shared" si="15"/>
        <v>0.25462184873949578</v>
      </c>
    </row>
    <row r="35" spans="1:33">
      <c r="A35" s="20" t="s">
        <v>132</v>
      </c>
      <c r="B35" t="s">
        <v>133</v>
      </c>
      <c r="C35" s="55">
        <v>5</v>
      </c>
      <c r="D35" s="55">
        <v>5</v>
      </c>
      <c r="E35">
        <f t="shared" si="0"/>
        <v>15</v>
      </c>
      <c r="F35">
        <f t="shared" si="1"/>
        <v>1.8007202881152462</v>
      </c>
      <c r="G35">
        <v>4</v>
      </c>
      <c r="H35">
        <f t="shared" si="2"/>
        <v>0.98765432098765427</v>
      </c>
      <c r="I35">
        <v>6</v>
      </c>
      <c r="J35">
        <f t="shared" si="3"/>
        <v>1.411764705882353</v>
      </c>
      <c r="K35">
        <f t="shared" si="4"/>
        <v>1.0632898099205377</v>
      </c>
      <c r="L35" s="22"/>
      <c r="M35" s="6" t="s">
        <v>125</v>
      </c>
      <c r="N35" s="13">
        <v>9</v>
      </c>
      <c r="O35" s="13">
        <f t="shared" si="5"/>
        <v>1</v>
      </c>
      <c r="P35">
        <f t="shared" si="6"/>
        <v>19</v>
      </c>
      <c r="Q35">
        <f t="shared" si="7"/>
        <v>1.5067406819984139</v>
      </c>
      <c r="R35">
        <v>5</v>
      </c>
      <c r="S35">
        <f t="shared" si="8"/>
        <v>1.1441647597254005</v>
      </c>
      <c r="T35">
        <v>7</v>
      </c>
      <c r="U35">
        <f t="shared" si="9"/>
        <v>1.7369727047146402</v>
      </c>
      <c r="V35">
        <f t="shared" si="10"/>
        <v>0.74863480955684203</v>
      </c>
      <c r="W35" s="21"/>
      <c r="X35" t="s">
        <v>33</v>
      </c>
      <c r="Y35" s="13">
        <v>4</v>
      </c>
      <c r="Z35" s="13">
        <v>8</v>
      </c>
      <c r="AA35">
        <f t="shared" si="11"/>
        <v>16</v>
      </c>
      <c r="AB35">
        <f t="shared" si="12"/>
        <v>1.5873015873015872</v>
      </c>
      <c r="AC35">
        <v>9</v>
      </c>
      <c r="AD35">
        <f t="shared" si="13"/>
        <v>2.9702970297029703</v>
      </c>
      <c r="AE35">
        <v>8</v>
      </c>
      <c r="AF35">
        <f t="shared" si="14"/>
        <v>2.4691358024691357</v>
      </c>
      <c r="AG35">
        <f t="shared" si="15"/>
        <v>0.37749169435215946</v>
      </c>
    </row>
    <row r="36" spans="1:33">
      <c r="A36" s="20"/>
      <c r="B36" t="s">
        <v>165</v>
      </c>
      <c r="C36" s="55">
        <v>8</v>
      </c>
      <c r="D36" s="55">
        <v>8</v>
      </c>
      <c r="E36">
        <f t="shared" si="0"/>
        <v>24</v>
      </c>
      <c r="F36">
        <f t="shared" si="1"/>
        <v>2.8811524609843939</v>
      </c>
      <c r="G36">
        <v>3</v>
      </c>
      <c r="H36">
        <f t="shared" si="2"/>
        <v>0.7407407407407407</v>
      </c>
      <c r="I36">
        <v>5</v>
      </c>
      <c r="J36">
        <f t="shared" si="3"/>
        <v>1.1764705882352942</v>
      </c>
      <c r="K36">
        <f t="shared" si="4"/>
        <v>2.1679491468718637</v>
      </c>
      <c r="L36" s="22"/>
      <c r="M36" s="6" t="s">
        <v>126</v>
      </c>
      <c r="N36" s="13">
        <v>5</v>
      </c>
      <c r="O36" s="13">
        <f t="shared" si="5"/>
        <v>5</v>
      </c>
      <c r="P36">
        <f t="shared" si="6"/>
        <v>15</v>
      </c>
      <c r="Q36">
        <f t="shared" si="7"/>
        <v>1.1895321173671689</v>
      </c>
      <c r="R36">
        <v>4</v>
      </c>
      <c r="S36">
        <f t="shared" si="8"/>
        <v>0.91533180778032042</v>
      </c>
      <c r="T36">
        <v>6</v>
      </c>
      <c r="U36">
        <f t="shared" si="9"/>
        <v>1.4888337468982631</v>
      </c>
      <c r="V36">
        <f t="shared" si="10"/>
        <v>0.71669411810348771</v>
      </c>
      <c r="W36" s="21"/>
      <c r="X36" t="s">
        <v>70</v>
      </c>
      <c r="Y36" s="13">
        <v>5</v>
      </c>
      <c r="Z36" s="13">
        <v>3</v>
      </c>
      <c r="AA36">
        <f t="shared" si="11"/>
        <v>13</v>
      </c>
      <c r="AB36">
        <f t="shared" si="12"/>
        <v>1.2896825396825398</v>
      </c>
      <c r="AC36">
        <v>5</v>
      </c>
      <c r="AD36">
        <f t="shared" si="13"/>
        <v>1.6501650165016502</v>
      </c>
      <c r="AE36">
        <v>8</v>
      </c>
      <c r="AF36">
        <f t="shared" si="14"/>
        <v>2.4691358024691357</v>
      </c>
      <c r="AG36">
        <f t="shared" si="15"/>
        <v>0.44707173123486682</v>
      </c>
    </row>
    <row r="37" spans="1:33">
      <c r="A37" s="20"/>
      <c r="B37" t="s">
        <v>166</v>
      </c>
      <c r="C37" s="55">
        <v>5</v>
      </c>
      <c r="D37" s="55">
        <v>6</v>
      </c>
      <c r="E37">
        <f t="shared" si="0"/>
        <v>16</v>
      </c>
      <c r="F37">
        <f t="shared" si="1"/>
        <v>1.9207683073229291</v>
      </c>
      <c r="G37">
        <v>6</v>
      </c>
      <c r="H37">
        <f t="shared" si="2"/>
        <v>1.4814814814814814</v>
      </c>
      <c r="I37">
        <v>5</v>
      </c>
      <c r="J37">
        <f t="shared" si="3"/>
        <v>1.1764705882352942</v>
      </c>
      <c r="K37">
        <f t="shared" si="4"/>
        <v>0.9280343716433942</v>
      </c>
      <c r="L37" s="22"/>
      <c r="M37" s="6" t="s">
        <v>127</v>
      </c>
      <c r="N37" s="13">
        <v>5</v>
      </c>
      <c r="O37" s="13">
        <f t="shared" si="5"/>
        <v>5</v>
      </c>
      <c r="P37">
        <f t="shared" si="6"/>
        <v>15</v>
      </c>
      <c r="Q37">
        <f t="shared" si="7"/>
        <v>1.1895321173671689</v>
      </c>
      <c r="R37">
        <v>5</v>
      </c>
      <c r="S37">
        <f t="shared" si="8"/>
        <v>1.1441647597254005</v>
      </c>
      <c r="T37">
        <v>5</v>
      </c>
      <c r="U37">
        <f t="shared" si="9"/>
        <v>1.2406947890818858</v>
      </c>
      <c r="V37">
        <f t="shared" si="10"/>
        <v>0.67414220666661129</v>
      </c>
      <c r="W37" s="21" t="s">
        <v>34</v>
      </c>
      <c r="X37" t="s">
        <v>35</v>
      </c>
      <c r="Y37" s="13">
        <v>7</v>
      </c>
      <c r="Z37" s="13">
        <v>7</v>
      </c>
      <c r="AA37">
        <f t="shared" si="11"/>
        <v>21</v>
      </c>
      <c r="AB37">
        <f t="shared" si="12"/>
        <v>2.0833333333333335</v>
      </c>
      <c r="AC37">
        <v>7</v>
      </c>
      <c r="AD37">
        <f t="shared" si="13"/>
        <v>2.3102310231023102</v>
      </c>
      <c r="AE37">
        <v>7</v>
      </c>
      <c r="AF37">
        <f t="shared" si="14"/>
        <v>2.1604938271604937</v>
      </c>
      <c r="AG37">
        <f t="shared" si="15"/>
        <v>0.61446597566471395</v>
      </c>
    </row>
    <row r="38" spans="1:33">
      <c r="A38" s="20"/>
      <c r="B38" t="s">
        <v>135</v>
      </c>
      <c r="C38" s="55">
        <v>5</v>
      </c>
      <c r="D38" s="55">
        <v>5</v>
      </c>
      <c r="E38">
        <f t="shared" si="0"/>
        <v>15</v>
      </c>
      <c r="F38">
        <f t="shared" si="1"/>
        <v>1.8007202881152462</v>
      </c>
      <c r="G38">
        <v>7</v>
      </c>
      <c r="H38">
        <f t="shared" si="2"/>
        <v>1.728395061728395</v>
      </c>
      <c r="I38">
        <v>5</v>
      </c>
      <c r="J38">
        <f t="shared" si="3"/>
        <v>1.1764705882352942</v>
      </c>
      <c r="K38">
        <f t="shared" si="4"/>
        <v>0.77730151621777244</v>
      </c>
      <c r="L38" s="22"/>
      <c r="M38" s="6" t="s">
        <v>128</v>
      </c>
      <c r="N38" s="13">
        <v>5</v>
      </c>
      <c r="O38" s="13">
        <f t="shared" si="5"/>
        <v>5</v>
      </c>
      <c r="P38">
        <f t="shared" si="6"/>
        <v>15</v>
      </c>
      <c r="Q38">
        <f t="shared" si="7"/>
        <v>1.1895321173671689</v>
      </c>
      <c r="R38">
        <v>5</v>
      </c>
      <c r="S38">
        <f t="shared" si="8"/>
        <v>1.1441647597254005</v>
      </c>
      <c r="T38">
        <v>4</v>
      </c>
      <c r="U38">
        <f t="shared" si="9"/>
        <v>0.99255583126550873</v>
      </c>
      <c r="V38">
        <f t="shared" si="10"/>
        <v>0.725128732162165</v>
      </c>
      <c r="W38" s="21"/>
      <c r="X38" t="s">
        <v>36</v>
      </c>
      <c r="Y38" s="13">
        <v>7</v>
      </c>
      <c r="Z38" s="13">
        <v>8</v>
      </c>
      <c r="AA38">
        <f t="shared" si="11"/>
        <v>22</v>
      </c>
      <c r="AB38">
        <f t="shared" si="12"/>
        <v>2.1825396825396823</v>
      </c>
      <c r="AC38">
        <v>6</v>
      </c>
      <c r="AD38">
        <f t="shared" si="13"/>
        <v>1.9801980198019802</v>
      </c>
      <c r="AE38">
        <v>7</v>
      </c>
      <c r="AF38">
        <f t="shared" si="14"/>
        <v>2.1604938271604937</v>
      </c>
      <c r="AG38">
        <f t="shared" si="15"/>
        <v>0.7131445688609942</v>
      </c>
    </row>
    <row r="39" spans="1:33">
      <c r="A39" s="20"/>
      <c r="B39" t="s">
        <v>167</v>
      </c>
      <c r="C39" s="55">
        <v>7</v>
      </c>
      <c r="D39" s="55">
        <v>8</v>
      </c>
      <c r="E39">
        <f t="shared" si="0"/>
        <v>22</v>
      </c>
      <c r="F39">
        <f t="shared" si="1"/>
        <v>2.6410564225690276</v>
      </c>
      <c r="G39">
        <v>6</v>
      </c>
      <c r="H39">
        <f t="shared" si="2"/>
        <v>1.4814814814814814</v>
      </c>
      <c r="I39">
        <v>6</v>
      </c>
      <c r="J39">
        <f t="shared" si="3"/>
        <v>1.411764705882353</v>
      </c>
      <c r="K39">
        <f t="shared" si="4"/>
        <v>1.2074152370111391</v>
      </c>
      <c r="L39" s="22"/>
      <c r="M39" s="6" t="s">
        <v>129</v>
      </c>
      <c r="N39" s="13">
        <v>5</v>
      </c>
      <c r="O39" s="13">
        <f t="shared" si="5"/>
        <v>5</v>
      </c>
      <c r="P39">
        <f t="shared" si="6"/>
        <v>15</v>
      </c>
      <c r="Q39">
        <f t="shared" si="7"/>
        <v>1.1895321173671689</v>
      </c>
      <c r="R39">
        <v>4</v>
      </c>
      <c r="S39">
        <f t="shared" si="8"/>
        <v>0.91533180778032042</v>
      </c>
      <c r="T39">
        <v>5</v>
      </c>
      <c r="U39">
        <f t="shared" si="9"/>
        <v>1.2406947890818858</v>
      </c>
      <c r="V39">
        <f t="shared" si="10"/>
        <v>0.7745967488321297</v>
      </c>
      <c r="W39" s="21"/>
      <c r="X39" t="s">
        <v>37</v>
      </c>
      <c r="Y39" s="13">
        <v>6</v>
      </c>
      <c r="Z39" s="13">
        <v>8</v>
      </c>
      <c r="AA39">
        <f t="shared" si="11"/>
        <v>20</v>
      </c>
      <c r="AB39">
        <f t="shared" si="12"/>
        <v>1.9841269841269842</v>
      </c>
      <c r="AC39">
        <v>5</v>
      </c>
      <c r="AD39">
        <f t="shared" si="13"/>
        <v>1.6501650165016502</v>
      </c>
      <c r="AE39">
        <v>5</v>
      </c>
      <c r="AF39">
        <f t="shared" si="14"/>
        <v>1.5432098765432098</v>
      </c>
      <c r="AG39">
        <f t="shared" si="15"/>
        <v>0.81928796755295186</v>
      </c>
    </row>
    <row r="40" spans="1:33">
      <c r="A40" s="20"/>
      <c r="B40" t="s">
        <v>136</v>
      </c>
      <c r="C40" s="55">
        <v>5</v>
      </c>
      <c r="D40" s="55">
        <v>4</v>
      </c>
      <c r="E40">
        <f t="shared" si="0"/>
        <v>14</v>
      </c>
      <c r="F40">
        <f t="shared" si="1"/>
        <v>1.680672268907563</v>
      </c>
      <c r="G40">
        <v>5</v>
      </c>
      <c r="H40">
        <f t="shared" si="2"/>
        <v>1.2345679012345678</v>
      </c>
      <c r="I40">
        <v>4</v>
      </c>
      <c r="J40">
        <f t="shared" si="3"/>
        <v>0.94117647058823528</v>
      </c>
      <c r="K40">
        <f t="shared" si="4"/>
        <v>0.98564127524945255</v>
      </c>
      <c r="L40" s="22"/>
      <c r="M40" s="6" t="s">
        <v>130</v>
      </c>
      <c r="N40" s="13">
        <v>8</v>
      </c>
      <c r="O40" s="13">
        <f t="shared" si="5"/>
        <v>2</v>
      </c>
      <c r="P40">
        <f t="shared" si="6"/>
        <v>18</v>
      </c>
      <c r="Q40">
        <f t="shared" si="7"/>
        <v>1.4274385408406027</v>
      </c>
      <c r="R40">
        <v>5</v>
      </c>
      <c r="S40">
        <f t="shared" si="8"/>
        <v>1.1441647597254005</v>
      </c>
      <c r="T40">
        <v>6</v>
      </c>
      <c r="U40">
        <f t="shared" si="9"/>
        <v>1.4888337468982631</v>
      </c>
      <c r="V40">
        <f t="shared" si="10"/>
        <v>0.75582570314485675</v>
      </c>
      <c r="W40" s="21"/>
      <c r="X40" t="s">
        <v>38</v>
      </c>
      <c r="Y40" s="13">
        <v>6</v>
      </c>
      <c r="Z40" s="13">
        <v>8</v>
      </c>
      <c r="AA40">
        <f t="shared" si="11"/>
        <v>20</v>
      </c>
      <c r="AB40">
        <f t="shared" si="12"/>
        <v>1.9841269841269842</v>
      </c>
      <c r="AC40">
        <v>4</v>
      </c>
      <c r="AD40">
        <f t="shared" si="13"/>
        <v>1.3201320132013201</v>
      </c>
      <c r="AE40">
        <v>4</v>
      </c>
      <c r="AF40">
        <f t="shared" si="14"/>
        <v>1.2345679012345678</v>
      </c>
      <c r="AG40">
        <f t="shared" si="15"/>
        <v>1.0241099594411898</v>
      </c>
    </row>
    <row r="41" spans="1:33">
      <c r="A41" s="20"/>
      <c r="B41" t="s">
        <v>168</v>
      </c>
      <c r="C41" s="55">
        <v>5</v>
      </c>
      <c r="D41" s="55">
        <v>5</v>
      </c>
      <c r="E41">
        <f t="shared" si="0"/>
        <v>15</v>
      </c>
      <c r="F41">
        <f t="shared" si="1"/>
        <v>1.8007202881152462</v>
      </c>
      <c r="G41">
        <v>6</v>
      </c>
      <c r="H41">
        <f t="shared" si="2"/>
        <v>1.4814814814814814</v>
      </c>
      <c r="I41">
        <v>4</v>
      </c>
      <c r="J41">
        <f t="shared" si="3"/>
        <v>0.94117647058823528</v>
      </c>
      <c r="K41">
        <f t="shared" si="4"/>
        <v>0.92246720116618075</v>
      </c>
      <c r="L41" s="22"/>
      <c r="M41" s="6" t="s">
        <v>131</v>
      </c>
      <c r="N41" s="13">
        <v>9</v>
      </c>
      <c r="O41" s="13">
        <f t="shared" si="5"/>
        <v>1</v>
      </c>
      <c r="P41">
        <f t="shared" si="6"/>
        <v>19</v>
      </c>
      <c r="Q41">
        <f t="shared" si="7"/>
        <v>1.5067406819984139</v>
      </c>
      <c r="R41">
        <v>6</v>
      </c>
      <c r="S41">
        <f t="shared" si="8"/>
        <v>1.3729977116704806</v>
      </c>
      <c r="T41">
        <v>7</v>
      </c>
      <c r="U41">
        <f t="shared" si="9"/>
        <v>1.7369727047146402</v>
      </c>
      <c r="V41">
        <f t="shared" si="10"/>
        <v>0.67220673400233732</v>
      </c>
      <c r="W41" s="21"/>
      <c r="X41" t="s">
        <v>39</v>
      </c>
      <c r="Y41" s="13">
        <v>6</v>
      </c>
      <c r="Z41" s="13">
        <v>8</v>
      </c>
      <c r="AA41">
        <f t="shared" si="11"/>
        <v>20</v>
      </c>
      <c r="AB41">
        <f t="shared" si="12"/>
        <v>1.9841269841269842</v>
      </c>
      <c r="AC41">
        <v>4</v>
      </c>
      <c r="AD41">
        <f t="shared" si="13"/>
        <v>1.3201320132013201</v>
      </c>
      <c r="AE41">
        <v>6</v>
      </c>
      <c r="AF41">
        <f t="shared" si="14"/>
        <v>1.8518518518518519</v>
      </c>
      <c r="AG41">
        <f t="shared" si="15"/>
        <v>0.88338192419825068</v>
      </c>
    </row>
    <row r="42" spans="1:33">
      <c r="A42" s="21" t="s">
        <v>169</v>
      </c>
      <c r="B42" t="s">
        <v>170</v>
      </c>
      <c r="C42" s="55">
        <v>8</v>
      </c>
      <c r="D42" s="55">
        <v>8</v>
      </c>
      <c r="E42">
        <f t="shared" si="0"/>
        <v>24</v>
      </c>
      <c r="F42">
        <f t="shared" si="1"/>
        <v>2.8811524609843939</v>
      </c>
      <c r="G42">
        <v>7</v>
      </c>
      <c r="H42">
        <f t="shared" si="2"/>
        <v>1.728395061728395</v>
      </c>
      <c r="I42">
        <v>3</v>
      </c>
      <c r="J42">
        <f t="shared" si="3"/>
        <v>0.70588235294117652</v>
      </c>
      <c r="K42">
        <f t="shared" si="4"/>
        <v>1.3842801600751957</v>
      </c>
      <c r="L42" s="22" t="s">
        <v>132</v>
      </c>
      <c r="M42" s="6" t="s">
        <v>133</v>
      </c>
      <c r="N42" s="13">
        <v>9</v>
      </c>
      <c r="O42" s="13">
        <f t="shared" si="5"/>
        <v>1</v>
      </c>
      <c r="P42">
        <f t="shared" si="6"/>
        <v>19</v>
      </c>
      <c r="Q42">
        <f t="shared" si="7"/>
        <v>1.5067406819984139</v>
      </c>
      <c r="R42">
        <v>5</v>
      </c>
      <c r="S42">
        <f t="shared" si="8"/>
        <v>1.1441647597254005</v>
      </c>
      <c r="T42">
        <v>8</v>
      </c>
      <c r="U42">
        <f t="shared" si="9"/>
        <v>1.9851116625310175</v>
      </c>
      <c r="V42">
        <f t="shared" si="10"/>
        <v>0.70516504982041639</v>
      </c>
      <c r="W42" s="21" t="s">
        <v>71</v>
      </c>
      <c r="X42" t="s">
        <v>40</v>
      </c>
      <c r="Y42" s="13">
        <v>7</v>
      </c>
      <c r="Z42" s="13">
        <v>7</v>
      </c>
      <c r="AA42">
        <f t="shared" si="11"/>
        <v>21</v>
      </c>
      <c r="AB42">
        <f t="shared" si="12"/>
        <v>2.0833333333333335</v>
      </c>
      <c r="AC42">
        <v>3</v>
      </c>
      <c r="AD42">
        <f t="shared" si="13"/>
        <v>0.99009900990099009</v>
      </c>
      <c r="AE42">
        <v>5</v>
      </c>
      <c r="AF42">
        <f t="shared" si="14"/>
        <v>1.5432098765432098</v>
      </c>
      <c r="AG42">
        <f t="shared" si="15"/>
        <v>1.1825672159583696</v>
      </c>
    </row>
    <row r="43" spans="1:33" ht="16" customHeight="1">
      <c r="A43" s="21"/>
      <c r="B43" t="s">
        <v>171</v>
      </c>
      <c r="C43" s="55">
        <v>5</v>
      </c>
      <c r="D43" s="55">
        <v>6</v>
      </c>
      <c r="E43">
        <f t="shared" si="0"/>
        <v>16</v>
      </c>
      <c r="F43">
        <f t="shared" si="1"/>
        <v>1.9207683073229291</v>
      </c>
      <c r="G43">
        <v>6</v>
      </c>
      <c r="H43">
        <f t="shared" si="2"/>
        <v>1.4814814814814814</v>
      </c>
      <c r="I43">
        <v>4</v>
      </c>
      <c r="J43">
        <f t="shared" si="3"/>
        <v>0.94117647058823528</v>
      </c>
      <c r="K43">
        <f t="shared" si="4"/>
        <v>0.98396501457725949</v>
      </c>
      <c r="L43" s="22"/>
      <c r="M43" s="6" t="s">
        <v>134</v>
      </c>
      <c r="N43" s="13">
        <v>9</v>
      </c>
      <c r="O43" s="13">
        <f t="shared" si="5"/>
        <v>1</v>
      </c>
      <c r="P43">
        <f t="shared" si="6"/>
        <v>19</v>
      </c>
      <c r="Q43">
        <f t="shared" si="7"/>
        <v>1.5067406819984139</v>
      </c>
      <c r="R43">
        <v>5</v>
      </c>
      <c r="S43">
        <f t="shared" si="8"/>
        <v>1.1441647597254005</v>
      </c>
      <c r="T43">
        <v>8</v>
      </c>
      <c r="U43">
        <f t="shared" si="9"/>
        <v>1.9851116625310175</v>
      </c>
      <c r="V43">
        <f t="shared" si="10"/>
        <v>0.70516504982041639</v>
      </c>
      <c r="W43" s="21"/>
      <c r="X43" t="s">
        <v>41</v>
      </c>
      <c r="Y43" s="13">
        <v>6</v>
      </c>
      <c r="Z43" s="13">
        <v>8</v>
      </c>
      <c r="AA43">
        <f t="shared" si="11"/>
        <v>20</v>
      </c>
      <c r="AB43">
        <f t="shared" si="12"/>
        <v>1.9841269841269842</v>
      </c>
      <c r="AC43">
        <v>4</v>
      </c>
      <c r="AD43">
        <f t="shared" si="13"/>
        <v>1.3201320132013201</v>
      </c>
      <c r="AE43">
        <v>4</v>
      </c>
      <c r="AF43">
        <f t="shared" si="14"/>
        <v>1.2345679012345678</v>
      </c>
      <c r="AG43">
        <f t="shared" si="15"/>
        <v>1.0241099594411898</v>
      </c>
    </row>
    <row r="44" spans="1:33">
      <c r="A44" s="21"/>
      <c r="B44" t="s">
        <v>172</v>
      </c>
      <c r="C44" s="55">
        <v>5</v>
      </c>
      <c r="D44" s="55">
        <v>6</v>
      </c>
      <c r="E44">
        <f t="shared" si="0"/>
        <v>16</v>
      </c>
      <c r="F44">
        <f t="shared" si="1"/>
        <v>1.9207683073229291</v>
      </c>
      <c r="G44">
        <v>5</v>
      </c>
      <c r="H44">
        <f t="shared" si="2"/>
        <v>1.2345679012345678</v>
      </c>
      <c r="I44">
        <v>3</v>
      </c>
      <c r="J44">
        <f t="shared" si="3"/>
        <v>0.70588235294117652</v>
      </c>
      <c r="K44">
        <f t="shared" si="4"/>
        <v>1.2099258733685605</v>
      </c>
      <c r="L44" s="22"/>
      <c r="M44" s="6" t="s">
        <v>135</v>
      </c>
      <c r="N44" s="13">
        <v>9</v>
      </c>
      <c r="O44" s="13">
        <f t="shared" si="5"/>
        <v>1</v>
      </c>
      <c r="P44">
        <f t="shared" si="6"/>
        <v>19</v>
      </c>
      <c r="Q44">
        <f t="shared" si="7"/>
        <v>1.5067406819984139</v>
      </c>
      <c r="R44">
        <v>4</v>
      </c>
      <c r="S44">
        <f t="shared" si="8"/>
        <v>0.91533180778032042</v>
      </c>
      <c r="T44">
        <v>8</v>
      </c>
      <c r="U44">
        <f t="shared" si="9"/>
        <v>1.9851116625310175</v>
      </c>
      <c r="V44">
        <f t="shared" si="10"/>
        <v>0.78974288168875784</v>
      </c>
      <c r="W44" s="21"/>
      <c r="X44" t="s">
        <v>43</v>
      </c>
      <c r="Y44" s="13">
        <v>6</v>
      </c>
      <c r="Z44" s="13">
        <v>8</v>
      </c>
      <c r="AA44">
        <f t="shared" si="11"/>
        <v>20</v>
      </c>
      <c r="AB44">
        <f t="shared" si="12"/>
        <v>1.9841269841269842</v>
      </c>
      <c r="AC44">
        <v>5</v>
      </c>
      <c r="AD44">
        <f t="shared" si="13"/>
        <v>1.6501650165016502</v>
      </c>
      <c r="AE44">
        <v>5</v>
      </c>
      <c r="AF44">
        <f t="shared" si="14"/>
        <v>1.5432098765432098</v>
      </c>
      <c r="AG44">
        <f t="shared" si="15"/>
        <v>0.81928796755295186</v>
      </c>
    </row>
    <row r="45" spans="1:33">
      <c r="A45" s="21"/>
      <c r="B45" t="s">
        <v>173</v>
      </c>
      <c r="C45" s="55">
        <v>5</v>
      </c>
      <c r="D45" s="55">
        <v>5</v>
      </c>
      <c r="E45">
        <f t="shared" si="0"/>
        <v>15</v>
      </c>
      <c r="F45">
        <f t="shared" si="1"/>
        <v>1.8007202881152462</v>
      </c>
      <c r="G45">
        <v>4</v>
      </c>
      <c r="H45">
        <f t="shared" si="2"/>
        <v>0.98765432098765427</v>
      </c>
      <c r="I45">
        <v>3</v>
      </c>
      <c r="J45">
        <f t="shared" si="3"/>
        <v>0.70588235294117652</v>
      </c>
      <c r="K45">
        <f t="shared" si="4"/>
        <v>1.3432241802463132</v>
      </c>
      <c r="L45" s="22"/>
      <c r="M45" s="6" t="s">
        <v>136</v>
      </c>
      <c r="N45" s="13">
        <v>7</v>
      </c>
      <c r="O45" s="13">
        <f t="shared" si="5"/>
        <v>3</v>
      </c>
      <c r="P45">
        <f t="shared" si="6"/>
        <v>17</v>
      </c>
      <c r="Q45">
        <f t="shared" si="7"/>
        <v>1.3481363996827915</v>
      </c>
      <c r="R45">
        <v>4</v>
      </c>
      <c r="S45">
        <f t="shared" si="8"/>
        <v>0.91533180778032042</v>
      </c>
      <c r="T45">
        <v>7</v>
      </c>
      <c r="U45">
        <f t="shared" si="9"/>
        <v>1.7369727047146402</v>
      </c>
      <c r="V45">
        <f t="shared" si="10"/>
        <v>0.75575887150894816</v>
      </c>
      <c r="W45" s="21"/>
      <c r="X45" t="s">
        <v>36</v>
      </c>
      <c r="Y45" s="13">
        <v>7</v>
      </c>
      <c r="Z45" s="13">
        <v>8</v>
      </c>
      <c r="AA45">
        <f t="shared" si="11"/>
        <v>22</v>
      </c>
      <c r="AB45">
        <f t="shared" si="12"/>
        <v>2.1825396825396823</v>
      </c>
      <c r="AC45">
        <v>4</v>
      </c>
      <c r="AD45">
        <f t="shared" si="13"/>
        <v>1.3201320132013201</v>
      </c>
      <c r="AE45">
        <v>6</v>
      </c>
      <c r="AF45">
        <f t="shared" si="14"/>
        <v>1.8518518518518519</v>
      </c>
      <c r="AG45">
        <f t="shared" si="15"/>
        <v>0.97172011661807567</v>
      </c>
    </row>
    <row r="46" spans="1:33">
      <c r="A46" s="21"/>
      <c r="B46" t="s">
        <v>174</v>
      </c>
      <c r="C46" s="55">
        <v>8</v>
      </c>
      <c r="D46" s="55">
        <v>8</v>
      </c>
      <c r="E46">
        <f t="shared" si="0"/>
        <v>24</v>
      </c>
      <c r="F46">
        <f t="shared" si="1"/>
        <v>2.8811524609843939</v>
      </c>
      <c r="G46">
        <v>6</v>
      </c>
      <c r="H46">
        <f t="shared" si="2"/>
        <v>1.4814814814814814</v>
      </c>
      <c r="I46">
        <v>3</v>
      </c>
      <c r="J46">
        <f t="shared" si="3"/>
        <v>0.70588235294117652</v>
      </c>
      <c r="K46">
        <f t="shared" si="4"/>
        <v>1.5706044888264095</v>
      </c>
      <c r="L46" s="22"/>
      <c r="M46" s="6" t="s">
        <v>137</v>
      </c>
      <c r="N46" s="13">
        <v>8</v>
      </c>
      <c r="O46" s="13">
        <f t="shared" si="5"/>
        <v>2</v>
      </c>
      <c r="P46">
        <f t="shared" si="6"/>
        <v>18</v>
      </c>
      <c r="Q46">
        <f t="shared" si="7"/>
        <v>1.4274385408406027</v>
      </c>
      <c r="R46">
        <v>5</v>
      </c>
      <c r="S46">
        <f t="shared" si="8"/>
        <v>1.1441647597254005</v>
      </c>
      <c r="T46">
        <v>7</v>
      </c>
      <c r="U46">
        <f t="shared" si="9"/>
        <v>1.7369727047146402</v>
      </c>
      <c r="V46">
        <f t="shared" si="10"/>
        <v>0.70923297747490299</v>
      </c>
      <c r="W46" s="21"/>
      <c r="X46" t="s">
        <v>44</v>
      </c>
      <c r="Y46" s="13">
        <v>6</v>
      </c>
      <c r="Z46" s="13">
        <v>8</v>
      </c>
      <c r="AA46">
        <f t="shared" si="11"/>
        <v>20</v>
      </c>
      <c r="AB46">
        <f t="shared" si="12"/>
        <v>1.9841269841269842</v>
      </c>
      <c r="AC46">
        <v>3</v>
      </c>
      <c r="AD46">
        <f t="shared" si="13"/>
        <v>0.99009900990099009</v>
      </c>
      <c r="AE46">
        <v>4</v>
      </c>
      <c r="AF46">
        <f t="shared" si="14"/>
        <v>1.2345679012345678</v>
      </c>
      <c r="AG46">
        <f t="shared" si="15"/>
        <v>1.2343834872351982</v>
      </c>
    </row>
    <row r="47" spans="1:33">
      <c r="A47" s="21"/>
      <c r="B47" t="s">
        <v>68</v>
      </c>
      <c r="C47" s="55">
        <v>5</v>
      </c>
      <c r="D47" s="55">
        <v>6</v>
      </c>
      <c r="E47">
        <f t="shared" si="0"/>
        <v>16</v>
      </c>
      <c r="F47">
        <f t="shared" si="1"/>
        <v>1.9207683073229291</v>
      </c>
      <c r="G47">
        <v>7</v>
      </c>
      <c r="H47">
        <f t="shared" si="2"/>
        <v>1.728395061728395</v>
      </c>
      <c r="I47">
        <v>4</v>
      </c>
      <c r="J47">
        <f t="shared" si="3"/>
        <v>0.94117647058823528</v>
      </c>
      <c r="K47">
        <f t="shared" si="4"/>
        <v>0.87348017146092261</v>
      </c>
      <c r="L47" s="18" t="s">
        <v>138</v>
      </c>
      <c r="M47" s="6" t="s">
        <v>139</v>
      </c>
      <c r="N47" s="13">
        <v>8</v>
      </c>
      <c r="O47" s="13">
        <f t="shared" si="5"/>
        <v>2</v>
      </c>
      <c r="P47">
        <f t="shared" si="6"/>
        <v>18</v>
      </c>
      <c r="Q47">
        <f t="shared" si="7"/>
        <v>1.4274385408406027</v>
      </c>
      <c r="R47">
        <v>6</v>
      </c>
      <c r="S47">
        <f t="shared" si="8"/>
        <v>1.3729977116704806</v>
      </c>
      <c r="T47">
        <v>6</v>
      </c>
      <c r="U47">
        <f t="shared" si="9"/>
        <v>1.4888337468982631</v>
      </c>
      <c r="V47">
        <f t="shared" si="10"/>
        <v>0.6741422066666114</v>
      </c>
      <c r="W47" s="21"/>
      <c r="X47" t="s">
        <v>72</v>
      </c>
      <c r="Y47" s="13">
        <v>6</v>
      </c>
      <c r="Z47" s="13">
        <v>6</v>
      </c>
      <c r="AA47">
        <f t="shared" si="11"/>
        <v>18</v>
      </c>
      <c r="AB47">
        <f t="shared" si="12"/>
        <v>1.7857142857142858</v>
      </c>
      <c r="AC47">
        <v>2</v>
      </c>
      <c r="AD47">
        <f t="shared" si="13"/>
        <v>0.66006600660066006</v>
      </c>
      <c r="AE47">
        <v>5</v>
      </c>
      <c r="AF47">
        <f t="shared" si="14"/>
        <v>1.5432098765432098</v>
      </c>
      <c r="AG47">
        <f t="shared" si="15"/>
        <v>1.2472937947857907</v>
      </c>
    </row>
    <row r="48" spans="1:33" ht="16" customHeight="1">
      <c r="A48" s="21"/>
      <c r="B48" t="s">
        <v>175</v>
      </c>
      <c r="C48" s="55">
        <v>5</v>
      </c>
      <c r="D48" s="55">
        <v>5</v>
      </c>
      <c r="E48">
        <f t="shared" si="0"/>
        <v>15</v>
      </c>
      <c r="F48">
        <f t="shared" si="1"/>
        <v>1.8007202881152462</v>
      </c>
      <c r="G48">
        <v>5</v>
      </c>
      <c r="H48">
        <f t="shared" si="2"/>
        <v>1.2345679012345678</v>
      </c>
      <c r="I48">
        <v>5</v>
      </c>
      <c r="J48">
        <f t="shared" si="3"/>
        <v>1.1764705882352942</v>
      </c>
      <c r="K48">
        <f t="shared" si="4"/>
        <v>0.98788519391820484</v>
      </c>
      <c r="L48" s="18"/>
      <c r="M48" s="6" t="s">
        <v>140</v>
      </c>
      <c r="N48" s="13">
        <v>8</v>
      </c>
      <c r="O48" s="13">
        <f t="shared" si="5"/>
        <v>2</v>
      </c>
      <c r="P48">
        <f t="shared" si="6"/>
        <v>18</v>
      </c>
      <c r="Q48">
        <f t="shared" si="7"/>
        <v>1.4274385408406027</v>
      </c>
      <c r="R48">
        <v>7</v>
      </c>
      <c r="S48">
        <f t="shared" si="8"/>
        <v>1.6018306636155606</v>
      </c>
      <c r="T48">
        <v>5</v>
      </c>
      <c r="U48">
        <f t="shared" si="9"/>
        <v>1.2406947890818858</v>
      </c>
      <c r="V48">
        <f t="shared" si="10"/>
        <v>0.64236010953361289</v>
      </c>
      <c r="W48" s="21"/>
      <c r="X48" t="s">
        <v>73</v>
      </c>
      <c r="Y48" s="13">
        <v>6</v>
      </c>
      <c r="Z48" s="13">
        <v>6</v>
      </c>
      <c r="AA48">
        <f t="shared" si="11"/>
        <v>18</v>
      </c>
      <c r="AB48">
        <f t="shared" si="12"/>
        <v>1.7857142857142858</v>
      </c>
      <c r="AC48">
        <v>5</v>
      </c>
      <c r="AD48">
        <f t="shared" si="13"/>
        <v>1.6501650165016502</v>
      </c>
      <c r="AE48">
        <v>6</v>
      </c>
      <c r="AF48">
        <f t="shared" si="14"/>
        <v>1.8518518518518519</v>
      </c>
      <c r="AG48">
        <f t="shared" si="15"/>
        <v>0.6931875953228267</v>
      </c>
    </row>
    <row r="49" spans="1:33">
      <c r="A49" s="21"/>
      <c r="B49" t="s">
        <v>176</v>
      </c>
      <c r="C49" s="55">
        <v>7</v>
      </c>
      <c r="D49" s="55">
        <v>8</v>
      </c>
      <c r="E49">
        <f t="shared" si="0"/>
        <v>22</v>
      </c>
      <c r="F49">
        <f t="shared" si="1"/>
        <v>2.6410564225690276</v>
      </c>
      <c r="G49">
        <v>4</v>
      </c>
      <c r="H49">
        <f t="shared" si="2"/>
        <v>0.98765432098765427</v>
      </c>
      <c r="I49">
        <v>6</v>
      </c>
      <c r="J49">
        <f t="shared" si="3"/>
        <v>1.411764705882353</v>
      </c>
      <c r="K49">
        <f t="shared" si="4"/>
        <v>1.5594917212167885</v>
      </c>
      <c r="L49" s="18"/>
      <c r="M49" s="6" t="s">
        <v>141</v>
      </c>
      <c r="N49" s="13">
        <v>9</v>
      </c>
      <c r="O49" s="13">
        <f t="shared" si="5"/>
        <v>1</v>
      </c>
      <c r="P49">
        <f t="shared" si="6"/>
        <v>19</v>
      </c>
      <c r="Q49">
        <f t="shared" si="7"/>
        <v>1.5067406819984139</v>
      </c>
      <c r="R49">
        <v>8</v>
      </c>
      <c r="S49">
        <f t="shared" si="8"/>
        <v>1.8306636155606408</v>
      </c>
      <c r="T49">
        <v>4</v>
      </c>
      <c r="U49">
        <f t="shared" si="9"/>
        <v>0.99255583126550873</v>
      </c>
      <c r="V49">
        <f t="shared" si="10"/>
        <v>0.64751978586486736</v>
      </c>
      <c r="W49" s="21"/>
      <c r="X49" t="s">
        <v>74</v>
      </c>
      <c r="Y49" s="13">
        <v>6</v>
      </c>
      <c r="Z49" s="13">
        <v>6</v>
      </c>
      <c r="AA49">
        <f t="shared" si="11"/>
        <v>18</v>
      </c>
      <c r="AB49">
        <f t="shared" si="12"/>
        <v>1.7857142857142858</v>
      </c>
      <c r="AC49">
        <v>6</v>
      </c>
      <c r="AD49">
        <f t="shared" si="13"/>
        <v>1.9801980198019802</v>
      </c>
      <c r="AE49">
        <v>4</v>
      </c>
      <c r="AF49">
        <f t="shared" si="14"/>
        <v>1.2345679012345678</v>
      </c>
      <c r="AG49">
        <f t="shared" si="15"/>
        <v>0.68747899159663872</v>
      </c>
    </row>
    <row r="50" spans="1:33" ht="16" customHeight="1">
      <c r="A50" s="21"/>
      <c r="B50" t="s">
        <v>66</v>
      </c>
      <c r="C50" s="55">
        <v>5</v>
      </c>
      <c r="D50" s="55">
        <v>4</v>
      </c>
      <c r="E50">
        <f t="shared" si="0"/>
        <v>14</v>
      </c>
      <c r="F50">
        <f t="shared" si="1"/>
        <v>1.680672268907563</v>
      </c>
      <c r="G50">
        <v>4</v>
      </c>
      <c r="H50">
        <f t="shared" si="2"/>
        <v>0.98765432098765427</v>
      </c>
      <c r="I50">
        <v>4</v>
      </c>
      <c r="J50">
        <f t="shared" si="3"/>
        <v>0.94117647058823528</v>
      </c>
      <c r="K50">
        <f t="shared" si="4"/>
        <v>1.1525327262379055</v>
      </c>
      <c r="L50" s="18"/>
      <c r="M50" s="6" t="s">
        <v>116</v>
      </c>
      <c r="N50" s="13">
        <v>8</v>
      </c>
      <c r="O50" s="13">
        <f t="shared" si="5"/>
        <v>2</v>
      </c>
      <c r="P50">
        <f t="shared" si="6"/>
        <v>18</v>
      </c>
      <c r="Q50">
        <f t="shared" si="7"/>
        <v>1.4274385408406027</v>
      </c>
      <c r="R50">
        <v>6</v>
      </c>
      <c r="S50">
        <f t="shared" si="8"/>
        <v>1.3729977116704806</v>
      </c>
      <c r="T50">
        <v>4</v>
      </c>
      <c r="U50">
        <f t="shared" si="9"/>
        <v>0.99255583126550873</v>
      </c>
      <c r="V50">
        <f t="shared" si="10"/>
        <v>0.76363192243614642</v>
      </c>
      <c r="W50" s="21" t="s">
        <v>75</v>
      </c>
      <c r="X50" t="s">
        <v>76</v>
      </c>
      <c r="Y50" s="13">
        <v>6</v>
      </c>
      <c r="Z50" s="13">
        <v>9</v>
      </c>
      <c r="AA50">
        <f t="shared" si="11"/>
        <v>21</v>
      </c>
      <c r="AB50">
        <f t="shared" si="12"/>
        <v>2.0833333333333335</v>
      </c>
      <c r="AC50">
        <v>6</v>
      </c>
      <c r="AD50">
        <f t="shared" si="13"/>
        <v>1.9801980198019802</v>
      </c>
      <c r="AE50">
        <v>5</v>
      </c>
      <c r="AF50">
        <f t="shared" si="14"/>
        <v>1.5432098765432098</v>
      </c>
      <c r="AG50">
        <f t="shared" si="15"/>
        <v>0.75707940033314836</v>
      </c>
    </row>
    <row r="51" spans="1:33">
      <c r="A51" s="21"/>
      <c r="B51" t="s">
        <v>177</v>
      </c>
      <c r="C51" s="55">
        <v>5</v>
      </c>
      <c r="D51" s="55">
        <v>5</v>
      </c>
      <c r="E51">
        <f t="shared" si="0"/>
        <v>15</v>
      </c>
      <c r="F51">
        <f t="shared" si="1"/>
        <v>1.8007202881152462</v>
      </c>
      <c r="G51">
        <v>3</v>
      </c>
      <c r="H51">
        <f t="shared" si="2"/>
        <v>0.7407407407407407</v>
      </c>
      <c r="I51">
        <v>4</v>
      </c>
      <c r="J51">
        <f t="shared" si="3"/>
        <v>0.94117647058823528</v>
      </c>
      <c r="K51">
        <f t="shared" si="4"/>
        <v>1.4865658493613276</v>
      </c>
      <c r="L51" s="19" t="s">
        <v>142</v>
      </c>
      <c r="M51" s="9" t="s">
        <v>143</v>
      </c>
      <c r="N51" s="13">
        <v>8</v>
      </c>
      <c r="O51" s="13">
        <f t="shared" si="5"/>
        <v>2</v>
      </c>
      <c r="P51">
        <f t="shared" si="6"/>
        <v>18</v>
      </c>
      <c r="Q51">
        <f t="shared" si="7"/>
        <v>1.4274385408406027</v>
      </c>
      <c r="R51">
        <v>5</v>
      </c>
      <c r="S51">
        <f t="shared" si="8"/>
        <v>1.1441647597254005</v>
      </c>
      <c r="T51">
        <v>4</v>
      </c>
      <c r="U51">
        <f t="shared" si="9"/>
        <v>0.99255583126550873</v>
      </c>
      <c r="V51">
        <f t="shared" si="10"/>
        <v>0.87015447859459805</v>
      </c>
      <c r="W51" s="21"/>
      <c r="X51" t="s">
        <v>77</v>
      </c>
      <c r="Y51" s="13">
        <v>6</v>
      </c>
      <c r="Z51" s="13">
        <v>3</v>
      </c>
      <c r="AA51">
        <f t="shared" si="11"/>
        <v>15</v>
      </c>
      <c r="AB51">
        <f t="shared" si="12"/>
        <v>1.4880952380952381</v>
      </c>
      <c r="AC51">
        <v>7</v>
      </c>
      <c r="AD51">
        <f t="shared" si="13"/>
        <v>2.3102310231023102</v>
      </c>
      <c r="AE51">
        <v>7</v>
      </c>
      <c r="AF51">
        <f t="shared" si="14"/>
        <v>2.1604938271604937</v>
      </c>
      <c r="AG51">
        <f t="shared" si="15"/>
        <v>0.43890426833193846</v>
      </c>
    </row>
    <row r="52" spans="1:33">
      <c r="A52" s="21"/>
      <c r="B52" t="s">
        <v>178</v>
      </c>
      <c r="C52" s="55">
        <v>8</v>
      </c>
      <c r="D52" s="55">
        <v>8</v>
      </c>
      <c r="E52">
        <f t="shared" si="0"/>
        <v>24</v>
      </c>
      <c r="F52">
        <f t="shared" si="1"/>
        <v>2.8811524609843939</v>
      </c>
      <c r="G52">
        <v>4</v>
      </c>
      <c r="H52">
        <f t="shared" si="2"/>
        <v>0.98765432098765427</v>
      </c>
      <c r="I52">
        <v>4</v>
      </c>
      <c r="J52">
        <f t="shared" si="3"/>
        <v>0.94117647058823528</v>
      </c>
      <c r="K52">
        <f t="shared" si="4"/>
        <v>1.9757703878364095</v>
      </c>
      <c r="L52" s="19"/>
      <c r="M52" s="9" t="s">
        <v>144</v>
      </c>
      <c r="N52" s="13">
        <v>8</v>
      </c>
      <c r="O52" s="13">
        <f t="shared" si="5"/>
        <v>2</v>
      </c>
      <c r="P52">
        <f t="shared" si="6"/>
        <v>18</v>
      </c>
      <c r="Q52">
        <f t="shared" si="7"/>
        <v>1.4274385408406027</v>
      </c>
      <c r="R52">
        <v>5</v>
      </c>
      <c r="S52">
        <f t="shared" si="8"/>
        <v>1.1441647597254005</v>
      </c>
      <c r="T52">
        <v>5</v>
      </c>
      <c r="U52">
        <f t="shared" si="9"/>
        <v>1.2406947890818858</v>
      </c>
      <c r="V52">
        <f t="shared" si="10"/>
        <v>0.80897064799993357</v>
      </c>
      <c r="W52" s="21"/>
      <c r="X52" t="s">
        <v>78</v>
      </c>
      <c r="Y52" s="13">
        <v>6</v>
      </c>
      <c r="Z52" s="13">
        <v>8</v>
      </c>
      <c r="AA52">
        <f t="shared" si="11"/>
        <v>20</v>
      </c>
      <c r="AB52">
        <f t="shared" si="12"/>
        <v>1.9841269841269842</v>
      </c>
      <c r="AC52">
        <v>5</v>
      </c>
      <c r="AD52">
        <f t="shared" si="13"/>
        <v>1.6501650165016502</v>
      </c>
      <c r="AE52">
        <v>6</v>
      </c>
      <c r="AF52">
        <f t="shared" si="14"/>
        <v>1.8518518518518519</v>
      </c>
      <c r="AG52">
        <f t="shared" si="15"/>
        <v>0.7702084392475852</v>
      </c>
    </row>
    <row r="53" spans="1:33">
      <c r="A53" s="20" t="s">
        <v>179</v>
      </c>
      <c r="B53" t="s">
        <v>180</v>
      </c>
      <c r="C53" s="55">
        <v>5</v>
      </c>
      <c r="D53" s="55">
        <v>6</v>
      </c>
      <c r="E53">
        <f t="shared" si="0"/>
        <v>16</v>
      </c>
      <c r="F53">
        <f t="shared" si="1"/>
        <v>1.9207683073229291</v>
      </c>
      <c r="G53">
        <v>7</v>
      </c>
      <c r="H53">
        <f t="shared" si="2"/>
        <v>1.728395061728395</v>
      </c>
      <c r="I53">
        <v>4</v>
      </c>
      <c r="J53">
        <f t="shared" si="3"/>
        <v>0.94117647058823528</v>
      </c>
      <c r="K53">
        <f t="shared" si="4"/>
        <v>0.87348017146092261</v>
      </c>
      <c r="L53" s="19"/>
      <c r="M53" s="9" t="s">
        <v>145</v>
      </c>
      <c r="N53" s="13">
        <v>9</v>
      </c>
      <c r="O53" s="13">
        <f t="shared" si="5"/>
        <v>1</v>
      </c>
      <c r="P53">
        <f t="shared" si="6"/>
        <v>19</v>
      </c>
      <c r="Q53">
        <f t="shared" si="7"/>
        <v>1.5067406819984139</v>
      </c>
      <c r="R53">
        <v>4</v>
      </c>
      <c r="S53">
        <f t="shared" si="8"/>
        <v>0.91533180778032042</v>
      </c>
      <c r="T53">
        <v>6</v>
      </c>
      <c r="U53">
        <f t="shared" si="9"/>
        <v>1.4888337468982631</v>
      </c>
      <c r="V53">
        <f t="shared" si="10"/>
        <v>0.90781254959775115</v>
      </c>
      <c r="W53" s="20" t="s">
        <v>79</v>
      </c>
      <c r="X53" t="s">
        <v>80</v>
      </c>
      <c r="Y53" s="13">
        <v>6</v>
      </c>
      <c r="Z53" s="13">
        <v>7</v>
      </c>
      <c r="AA53">
        <f t="shared" si="11"/>
        <v>19</v>
      </c>
      <c r="AB53">
        <f t="shared" si="12"/>
        <v>1.8849206349206349</v>
      </c>
      <c r="AC53">
        <v>4</v>
      </c>
      <c r="AD53">
        <f t="shared" si="13"/>
        <v>1.3201320132013201</v>
      </c>
      <c r="AE53">
        <v>5</v>
      </c>
      <c r="AF53">
        <f t="shared" si="14"/>
        <v>1.5432098765432098</v>
      </c>
      <c r="AG53">
        <f t="shared" si="15"/>
        <v>0.90112699572159038</v>
      </c>
    </row>
    <row r="54" spans="1:33">
      <c r="A54" s="20"/>
      <c r="B54" t="s">
        <v>181</v>
      </c>
      <c r="C54" s="55">
        <v>5</v>
      </c>
      <c r="D54" s="55">
        <v>6</v>
      </c>
      <c r="E54">
        <f t="shared" si="0"/>
        <v>16</v>
      </c>
      <c r="F54">
        <f t="shared" si="1"/>
        <v>1.9207683073229291</v>
      </c>
      <c r="G54">
        <v>8</v>
      </c>
      <c r="H54">
        <f t="shared" si="2"/>
        <v>1.9753086419753085</v>
      </c>
      <c r="I54">
        <v>6</v>
      </c>
      <c r="J54">
        <f t="shared" si="3"/>
        <v>1.411764705882353</v>
      </c>
      <c r="K54">
        <f t="shared" si="4"/>
        <v>0.71638622946470021</v>
      </c>
      <c r="L54" s="19"/>
      <c r="M54" s="9" t="s">
        <v>146</v>
      </c>
      <c r="N54" s="13">
        <v>8</v>
      </c>
      <c r="O54" s="13">
        <f t="shared" si="5"/>
        <v>2</v>
      </c>
      <c r="P54">
        <f t="shared" si="6"/>
        <v>18</v>
      </c>
      <c r="Q54">
        <f t="shared" si="7"/>
        <v>1.4274385408406027</v>
      </c>
      <c r="R54">
        <v>5</v>
      </c>
      <c r="S54">
        <f t="shared" si="8"/>
        <v>1.1441647597254005</v>
      </c>
      <c r="T54">
        <v>7</v>
      </c>
      <c r="U54">
        <f t="shared" si="9"/>
        <v>1.7369727047146402</v>
      </c>
      <c r="V54">
        <f t="shared" si="10"/>
        <v>0.70923297747490299</v>
      </c>
      <c r="W54" s="20"/>
      <c r="X54" t="s">
        <v>81</v>
      </c>
      <c r="Y54" s="13">
        <v>7</v>
      </c>
      <c r="Z54" s="13">
        <v>7</v>
      </c>
      <c r="AA54">
        <f t="shared" si="11"/>
        <v>21</v>
      </c>
      <c r="AB54">
        <f t="shared" si="12"/>
        <v>2.0833333333333335</v>
      </c>
      <c r="AC54">
        <v>5</v>
      </c>
      <c r="AD54">
        <f t="shared" si="13"/>
        <v>1.6501650165016502</v>
      </c>
      <c r="AE54">
        <v>5</v>
      </c>
      <c r="AF54">
        <f t="shared" si="14"/>
        <v>1.5432098765432098</v>
      </c>
      <c r="AG54">
        <f t="shared" si="15"/>
        <v>0.86025236593059951</v>
      </c>
    </row>
    <row r="55" spans="1:33" ht="16" customHeight="1">
      <c r="A55" s="20"/>
      <c r="B55" t="s">
        <v>182</v>
      </c>
      <c r="C55" s="55">
        <v>5</v>
      </c>
      <c r="D55" s="55">
        <v>5</v>
      </c>
      <c r="E55">
        <f t="shared" si="0"/>
        <v>15</v>
      </c>
      <c r="F55">
        <f t="shared" si="1"/>
        <v>1.8007202881152462</v>
      </c>
      <c r="G55">
        <v>8</v>
      </c>
      <c r="H55">
        <f t="shared" si="2"/>
        <v>1.9753086419753085</v>
      </c>
      <c r="I55">
        <v>7</v>
      </c>
      <c r="J55">
        <f t="shared" si="3"/>
        <v>1.6470588235294117</v>
      </c>
      <c r="K55">
        <f t="shared" si="4"/>
        <v>0.64338137953676555</v>
      </c>
      <c r="L55" s="19"/>
      <c r="M55" s="9" t="s">
        <v>147</v>
      </c>
      <c r="N55" s="13">
        <v>9</v>
      </c>
      <c r="O55" s="13">
        <f t="shared" si="5"/>
        <v>1</v>
      </c>
      <c r="P55">
        <f t="shared" si="6"/>
        <v>19</v>
      </c>
      <c r="Q55">
        <f t="shared" si="7"/>
        <v>1.5067406819984139</v>
      </c>
      <c r="R55">
        <v>6</v>
      </c>
      <c r="S55">
        <f t="shared" si="8"/>
        <v>1.3729977116704806</v>
      </c>
      <c r="T55">
        <v>5</v>
      </c>
      <c r="U55">
        <f t="shared" si="9"/>
        <v>1.2406947890818858</v>
      </c>
      <c r="V55">
        <f t="shared" si="10"/>
        <v>0.75588550989153314</v>
      </c>
      <c r="W55" s="20"/>
      <c r="X55" t="s">
        <v>82</v>
      </c>
      <c r="Y55" s="13">
        <v>7</v>
      </c>
      <c r="Z55" s="13">
        <v>5</v>
      </c>
      <c r="AA55">
        <f t="shared" si="11"/>
        <v>19</v>
      </c>
      <c r="AB55">
        <f t="shared" si="12"/>
        <v>1.8849206349206349</v>
      </c>
      <c r="AC55">
        <v>4</v>
      </c>
      <c r="AD55">
        <f t="shared" si="13"/>
        <v>1.3201320132013201</v>
      </c>
      <c r="AE55">
        <v>7</v>
      </c>
      <c r="AF55">
        <f t="shared" si="14"/>
        <v>2.1604938271604937</v>
      </c>
      <c r="AG55">
        <f t="shared" si="15"/>
        <v>0.78525961625897978</v>
      </c>
    </row>
    <row r="56" spans="1:33">
      <c r="A56" s="20"/>
      <c r="B56" t="s">
        <v>183</v>
      </c>
      <c r="C56" s="55">
        <v>8</v>
      </c>
      <c r="D56" s="55">
        <v>8</v>
      </c>
      <c r="E56">
        <f t="shared" si="0"/>
        <v>24</v>
      </c>
      <c r="F56">
        <f t="shared" si="1"/>
        <v>2.8811524609843939</v>
      </c>
      <c r="G56">
        <v>6</v>
      </c>
      <c r="H56">
        <f t="shared" si="2"/>
        <v>1.4814814814814814</v>
      </c>
      <c r="I56">
        <v>8</v>
      </c>
      <c r="J56">
        <f t="shared" si="3"/>
        <v>1.8823529411764706</v>
      </c>
      <c r="K56">
        <f t="shared" si="4"/>
        <v>1.1892526794890621</v>
      </c>
      <c r="L56" s="19"/>
      <c r="M56" s="9" t="s">
        <v>148</v>
      </c>
      <c r="N56" s="13">
        <v>7</v>
      </c>
      <c r="O56" s="13">
        <f t="shared" si="5"/>
        <v>3</v>
      </c>
      <c r="P56">
        <f t="shared" si="6"/>
        <v>17</v>
      </c>
      <c r="Q56">
        <f t="shared" si="7"/>
        <v>1.3481363996827915</v>
      </c>
      <c r="R56">
        <v>7</v>
      </c>
      <c r="S56">
        <f t="shared" si="8"/>
        <v>1.6018306636155606</v>
      </c>
      <c r="T56">
        <v>6</v>
      </c>
      <c r="U56">
        <f t="shared" si="9"/>
        <v>1.4888337468982631</v>
      </c>
      <c r="V56">
        <f t="shared" si="10"/>
        <v>0.57459256893643773</v>
      </c>
      <c r="W56" s="21" t="s">
        <v>83</v>
      </c>
      <c r="X56" t="s">
        <v>84</v>
      </c>
      <c r="Y56" s="13">
        <v>5</v>
      </c>
      <c r="Z56" s="13">
        <v>3</v>
      </c>
      <c r="AA56">
        <f t="shared" si="11"/>
        <v>13</v>
      </c>
      <c r="AB56">
        <f t="shared" si="12"/>
        <v>1.2896825396825398</v>
      </c>
      <c r="AC56">
        <v>4</v>
      </c>
      <c r="AD56">
        <f t="shared" si="13"/>
        <v>1.3201320132013201</v>
      </c>
      <c r="AE56">
        <v>6</v>
      </c>
      <c r="AF56">
        <f t="shared" si="14"/>
        <v>1.8518518518518519</v>
      </c>
      <c r="AG56">
        <f t="shared" si="15"/>
        <v>0.57419825072886299</v>
      </c>
    </row>
    <row r="57" spans="1:33">
      <c r="A57" s="20"/>
      <c r="B57" t="s">
        <v>184</v>
      </c>
      <c r="C57" s="55">
        <v>5</v>
      </c>
      <c r="D57" s="55">
        <v>6</v>
      </c>
      <c r="E57">
        <f t="shared" si="0"/>
        <v>16</v>
      </c>
      <c r="F57">
        <f t="shared" si="1"/>
        <v>1.9207683073229291</v>
      </c>
      <c r="G57">
        <v>5</v>
      </c>
      <c r="H57">
        <f t="shared" si="2"/>
        <v>1.2345679012345678</v>
      </c>
      <c r="I57">
        <v>9</v>
      </c>
      <c r="J57">
        <f t="shared" si="3"/>
        <v>2.1176470588235294</v>
      </c>
      <c r="K57">
        <f t="shared" si="4"/>
        <v>0.83752310297139754</v>
      </c>
      <c r="L57" s="19"/>
      <c r="M57" s="9" t="s">
        <v>149</v>
      </c>
      <c r="N57" s="13">
        <v>9</v>
      </c>
      <c r="O57" s="13">
        <f t="shared" si="5"/>
        <v>1</v>
      </c>
      <c r="P57">
        <f t="shared" si="6"/>
        <v>19</v>
      </c>
      <c r="Q57">
        <f t="shared" si="7"/>
        <v>1.5067406819984139</v>
      </c>
      <c r="R57">
        <v>8</v>
      </c>
      <c r="S57">
        <f t="shared" si="8"/>
        <v>1.8306636155606408</v>
      </c>
      <c r="T57">
        <v>8</v>
      </c>
      <c r="U57">
        <f t="shared" si="9"/>
        <v>1.9851116625310175</v>
      </c>
      <c r="V57">
        <f t="shared" si="10"/>
        <v>0.53369591361106739</v>
      </c>
      <c r="W57" s="21"/>
      <c r="X57" t="s">
        <v>85</v>
      </c>
      <c r="Y57" s="13">
        <v>6</v>
      </c>
      <c r="Z57" s="13">
        <v>8</v>
      </c>
      <c r="AA57">
        <f t="shared" si="11"/>
        <v>20</v>
      </c>
      <c r="AB57">
        <f t="shared" si="12"/>
        <v>1.9841269841269842</v>
      </c>
      <c r="AC57">
        <v>3</v>
      </c>
      <c r="AD57">
        <f t="shared" si="13"/>
        <v>0.99009900990099009</v>
      </c>
      <c r="AE57">
        <v>5</v>
      </c>
      <c r="AF57">
        <f t="shared" si="14"/>
        <v>1.5432098765432098</v>
      </c>
      <c r="AG57">
        <f t="shared" si="15"/>
        <v>1.1262544913889234</v>
      </c>
    </row>
    <row r="58" spans="1:33">
      <c r="A58" s="20"/>
      <c r="B58" t="s">
        <v>185</v>
      </c>
      <c r="C58" s="55">
        <v>5</v>
      </c>
      <c r="D58" s="55">
        <v>5</v>
      </c>
      <c r="E58">
        <f t="shared" si="0"/>
        <v>15</v>
      </c>
      <c r="F58">
        <f t="shared" si="1"/>
        <v>1.8007202881152462</v>
      </c>
      <c r="G58">
        <v>4</v>
      </c>
      <c r="H58">
        <f t="shared" si="2"/>
        <v>0.98765432098765427</v>
      </c>
      <c r="I58">
        <v>9</v>
      </c>
      <c r="J58">
        <f t="shared" si="3"/>
        <v>2.1176470588235294</v>
      </c>
      <c r="K58">
        <f t="shared" si="4"/>
        <v>0.87991193638562615</v>
      </c>
      <c r="L58" s="23" t="s">
        <v>42</v>
      </c>
      <c r="M58" s="9" t="s">
        <v>150</v>
      </c>
      <c r="N58" s="13">
        <v>9</v>
      </c>
      <c r="O58" s="13">
        <f t="shared" si="5"/>
        <v>1</v>
      </c>
      <c r="P58">
        <f t="shared" si="6"/>
        <v>19</v>
      </c>
      <c r="Q58">
        <f t="shared" si="7"/>
        <v>1.5067406819984139</v>
      </c>
      <c r="R58">
        <v>9</v>
      </c>
      <c r="S58">
        <f t="shared" si="8"/>
        <v>2.0594965675057209</v>
      </c>
      <c r="T58">
        <v>7</v>
      </c>
      <c r="U58">
        <f t="shared" si="9"/>
        <v>1.7369727047146402</v>
      </c>
      <c r="V58">
        <f t="shared" si="10"/>
        <v>0.5146002293172165</v>
      </c>
      <c r="W58" s="21"/>
      <c r="X58" t="s">
        <v>86</v>
      </c>
      <c r="Y58" s="13">
        <v>6</v>
      </c>
      <c r="Z58" s="13">
        <v>8</v>
      </c>
      <c r="AA58">
        <f t="shared" si="11"/>
        <v>20</v>
      </c>
      <c r="AB58">
        <f t="shared" si="12"/>
        <v>1.9841269841269842</v>
      </c>
      <c r="AC58">
        <v>4</v>
      </c>
      <c r="AD58">
        <f t="shared" si="13"/>
        <v>1.3201320132013201</v>
      </c>
      <c r="AE58">
        <v>6</v>
      </c>
      <c r="AF58">
        <f t="shared" si="14"/>
        <v>1.8518518518518519</v>
      </c>
      <c r="AG58">
        <f t="shared" si="15"/>
        <v>0.88338192419825068</v>
      </c>
    </row>
    <row r="59" spans="1:33">
      <c r="A59" s="20"/>
      <c r="B59" t="s">
        <v>186</v>
      </c>
      <c r="C59" s="55">
        <v>7</v>
      </c>
      <c r="D59" s="55">
        <v>8</v>
      </c>
      <c r="E59">
        <f t="shared" si="0"/>
        <v>22</v>
      </c>
      <c r="F59">
        <f t="shared" si="1"/>
        <v>2.6410564225690276</v>
      </c>
      <c r="G59">
        <v>4</v>
      </c>
      <c r="H59">
        <f t="shared" si="2"/>
        <v>0.98765432098765427</v>
      </c>
      <c r="I59">
        <v>9</v>
      </c>
      <c r="J59">
        <f t="shared" si="3"/>
        <v>2.1176470588235294</v>
      </c>
      <c r="K59">
        <f t="shared" si="4"/>
        <v>1.2905375066989182</v>
      </c>
      <c r="L59" s="24"/>
      <c r="M59" s="9" t="s">
        <v>151</v>
      </c>
      <c r="N59" s="13">
        <v>8</v>
      </c>
      <c r="O59" s="13">
        <f t="shared" si="5"/>
        <v>2</v>
      </c>
      <c r="P59">
        <f t="shared" si="6"/>
        <v>18</v>
      </c>
      <c r="Q59">
        <f t="shared" si="7"/>
        <v>1.4274385408406027</v>
      </c>
      <c r="R59">
        <v>9</v>
      </c>
      <c r="S59">
        <f t="shared" si="8"/>
        <v>2.0594965675057209</v>
      </c>
      <c r="T59">
        <v>6</v>
      </c>
      <c r="U59">
        <f t="shared" si="9"/>
        <v>1.4888337468982631</v>
      </c>
      <c r="V59">
        <f t="shared" si="10"/>
        <v>0.50908794829076431</v>
      </c>
      <c r="W59" s="21" t="s">
        <v>87</v>
      </c>
      <c r="X59" t="s">
        <v>88</v>
      </c>
      <c r="Y59" s="13">
        <v>7</v>
      </c>
      <c r="Z59" s="13">
        <v>5</v>
      </c>
      <c r="AA59">
        <f t="shared" si="11"/>
        <v>19</v>
      </c>
      <c r="AB59">
        <f t="shared" si="12"/>
        <v>1.8849206349206349</v>
      </c>
      <c r="AC59">
        <v>4</v>
      </c>
      <c r="AD59">
        <f t="shared" si="13"/>
        <v>1.3201320132013201</v>
      </c>
      <c r="AE59">
        <v>5</v>
      </c>
      <c r="AF59">
        <f t="shared" si="14"/>
        <v>1.5432098765432098</v>
      </c>
      <c r="AG59">
        <f t="shared" si="15"/>
        <v>0.90112699572159038</v>
      </c>
    </row>
    <row r="60" spans="1:33">
      <c r="A60" s="21" t="s">
        <v>187</v>
      </c>
      <c r="B60" t="s">
        <v>188</v>
      </c>
      <c r="C60" s="55">
        <v>5</v>
      </c>
      <c r="D60" s="55">
        <v>4</v>
      </c>
      <c r="E60">
        <f t="shared" si="0"/>
        <v>14</v>
      </c>
      <c r="F60">
        <f t="shared" si="1"/>
        <v>1.680672268907563</v>
      </c>
      <c r="G60">
        <v>5</v>
      </c>
      <c r="H60">
        <f t="shared" si="2"/>
        <v>1.2345679012345678</v>
      </c>
      <c r="I60">
        <v>9</v>
      </c>
      <c r="J60">
        <f t="shared" si="3"/>
        <v>2.1176470588235294</v>
      </c>
      <c r="K60">
        <f t="shared" si="4"/>
        <v>0.73283271509997283</v>
      </c>
      <c r="L60" s="24"/>
      <c r="M60" s="9" t="s">
        <v>152</v>
      </c>
      <c r="N60" s="13">
        <v>7</v>
      </c>
      <c r="O60" s="13">
        <f t="shared" si="5"/>
        <v>3</v>
      </c>
      <c r="P60">
        <f t="shared" si="6"/>
        <v>17</v>
      </c>
      <c r="Q60">
        <f t="shared" si="7"/>
        <v>1.3481363996827915</v>
      </c>
      <c r="R60">
        <v>9</v>
      </c>
      <c r="S60">
        <f t="shared" si="8"/>
        <v>2.0594965675057209</v>
      </c>
      <c r="T60">
        <v>5</v>
      </c>
      <c r="U60">
        <f t="shared" si="9"/>
        <v>1.2406947890818858</v>
      </c>
      <c r="V60">
        <f t="shared" si="10"/>
        <v>0.5030652600583454</v>
      </c>
      <c r="W60" s="21"/>
      <c r="X60" t="s">
        <v>89</v>
      </c>
      <c r="Y60" s="13">
        <v>7</v>
      </c>
      <c r="Z60" s="13">
        <v>5</v>
      </c>
      <c r="AA60">
        <f t="shared" si="11"/>
        <v>19</v>
      </c>
      <c r="AB60">
        <f t="shared" si="12"/>
        <v>1.8849206349206349</v>
      </c>
      <c r="AC60">
        <v>3</v>
      </c>
      <c r="AD60">
        <f t="shared" si="13"/>
        <v>0.99009900990099009</v>
      </c>
      <c r="AE60">
        <v>6</v>
      </c>
      <c r="AF60">
        <f t="shared" si="14"/>
        <v>1.8518518518518519</v>
      </c>
      <c r="AG60">
        <f t="shared" si="15"/>
        <v>0.98376623376623373</v>
      </c>
    </row>
    <row r="61" spans="1:33">
      <c r="A61" s="21"/>
      <c r="B61" t="s">
        <v>189</v>
      </c>
      <c r="C61" s="55">
        <v>5</v>
      </c>
      <c r="D61" s="55">
        <v>5</v>
      </c>
      <c r="E61">
        <f t="shared" si="0"/>
        <v>15</v>
      </c>
      <c r="F61">
        <f t="shared" si="1"/>
        <v>1.8007202881152462</v>
      </c>
      <c r="G61">
        <v>5</v>
      </c>
      <c r="H61">
        <f t="shared" si="2"/>
        <v>1.2345679012345678</v>
      </c>
      <c r="I61">
        <v>7</v>
      </c>
      <c r="J61">
        <f t="shared" si="3"/>
        <v>1.6470588235294117</v>
      </c>
      <c r="K61">
        <f t="shared" si="4"/>
        <v>0.87494419080264441</v>
      </c>
      <c r="L61" s="24"/>
      <c r="M61" s="9" t="s">
        <v>45</v>
      </c>
      <c r="N61" s="13">
        <v>7</v>
      </c>
      <c r="O61" s="13">
        <f t="shared" si="5"/>
        <v>3</v>
      </c>
      <c r="P61">
        <f t="shared" si="6"/>
        <v>17</v>
      </c>
      <c r="Q61">
        <f t="shared" si="7"/>
        <v>1.3481363996827915</v>
      </c>
      <c r="R61">
        <v>8</v>
      </c>
      <c r="S61">
        <f t="shared" si="8"/>
        <v>1.8306636155606408</v>
      </c>
      <c r="T61">
        <v>6</v>
      </c>
      <c r="U61">
        <f t="shared" si="9"/>
        <v>1.4888337468982631</v>
      </c>
      <c r="V61">
        <f t="shared" si="10"/>
        <v>0.52353175189533863</v>
      </c>
      <c r="W61" s="21"/>
      <c r="X61" t="s">
        <v>90</v>
      </c>
      <c r="Y61" s="13">
        <v>7</v>
      </c>
      <c r="Z61" s="13">
        <v>9</v>
      </c>
      <c r="AA61">
        <f t="shared" si="11"/>
        <v>23</v>
      </c>
      <c r="AB61">
        <f t="shared" si="12"/>
        <v>2.2817460317460316</v>
      </c>
      <c r="AC61">
        <v>3</v>
      </c>
      <c r="AD61">
        <f t="shared" si="13"/>
        <v>0.99009900990099009</v>
      </c>
      <c r="AE61">
        <v>5</v>
      </c>
      <c r="AF61">
        <f t="shared" si="14"/>
        <v>1.5432098765432098</v>
      </c>
      <c r="AG61">
        <f t="shared" si="15"/>
        <v>1.2951926650972618</v>
      </c>
    </row>
    <row r="62" spans="1:33">
      <c r="A62" s="21"/>
      <c r="B62" t="s">
        <v>190</v>
      </c>
      <c r="C62" s="55">
        <v>8</v>
      </c>
      <c r="D62" s="55">
        <v>8</v>
      </c>
      <c r="E62">
        <f t="shared" si="0"/>
        <v>24</v>
      </c>
      <c r="F62">
        <f t="shared" si="1"/>
        <v>2.8811524609843939</v>
      </c>
      <c r="G62">
        <v>6</v>
      </c>
      <c r="H62">
        <f t="shared" si="2"/>
        <v>1.4814814814814814</v>
      </c>
      <c r="I62">
        <v>7</v>
      </c>
      <c r="J62">
        <f t="shared" si="3"/>
        <v>1.6470588235294117</v>
      </c>
      <c r="K62">
        <f t="shared" si="4"/>
        <v>1.2499517765518307</v>
      </c>
      <c r="L62" s="24"/>
      <c r="M62" s="9" t="s">
        <v>46</v>
      </c>
      <c r="N62" s="13">
        <v>7</v>
      </c>
      <c r="O62" s="13">
        <f t="shared" si="5"/>
        <v>3</v>
      </c>
      <c r="P62">
        <f t="shared" si="6"/>
        <v>17</v>
      </c>
      <c r="Q62">
        <f t="shared" si="7"/>
        <v>1.3481363996827915</v>
      </c>
      <c r="R62">
        <v>9</v>
      </c>
      <c r="S62">
        <f t="shared" si="8"/>
        <v>2.0594965675057209</v>
      </c>
      <c r="T62">
        <v>7</v>
      </c>
      <c r="U62">
        <f t="shared" si="9"/>
        <v>1.7369727047146402</v>
      </c>
      <c r="V62">
        <f t="shared" si="10"/>
        <v>0.46043178412593055</v>
      </c>
      <c r="W62" s="21"/>
      <c r="X62" t="s">
        <v>91</v>
      </c>
      <c r="Y62" s="13">
        <v>6</v>
      </c>
      <c r="Z62" s="13">
        <v>6</v>
      </c>
      <c r="AA62">
        <f t="shared" si="11"/>
        <v>18</v>
      </c>
      <c r="AB62">
        <f t="shared" si="12"/>
        <v>1.7857142857142858</v>
      </c>
      <c r="AC62">
        <v>3</v>
      </c>
      <c r="AD62">
        <f t="shared" si="13"/>
        <v>0.99009900990099009</v>
      </c>
      <c r="AE62">
        <v>6</v>
      </c>
      <c r="AF62">
        <f t="shared" si="14"/>
        <v>1.8518518518518519</v>
      </c>
      <c r="AG62">
        <f t="shared" si="15"/>
        <v>0.93198906356801092</v>
      </c>
    </row>
    <row r="63" spans="1:33" ht="16" customHeight="1">
      <c r="A63" s="21" t="s">
        <v>191</v>
      </c>
      <c r="B63" t="s">
        <v>192</v>
      </c>
      <c r="C63" s="55">
        <v>5</v>
      </c>
      <c r="D63" s="55">
        <v>6</v>
      </c>
      <c r="E63">
        <f t="shared" si="0"/>
        <v>16</v>
      </c>
      <c r="F63">
        <f t="shared" si="1"/>
        <v>1.9207683073229291</v>
      </c>
      <c r="G63">
        <v>7</v>
      </c>
      <c r="H63">
        <f t="shared" si="2"/>
        <v>1.728395061728395</v>
      </c>
      <c r="I63">
        <v>6</v>
      </c>
      <c r="J63">
        <f t="shared" si="3"/>
        <v>1.411764705882353</v>
      </c>
      <c r="K63">
        <f t="shared" si="4"/>
        <v>0.78905070381374509</v>
      </c>
      <c r="L63" s="25"/>
      <c r="M63" s="9" t="s">
        <v>153</v>
      </c>
      <c r="N63" s="13">
        <v>6</v>
      </c>
      <c r="O63" s="13">
        <f t="shared" si="5"/>
        <v>4</v>
      </c>
      <c r="P63">
        <f t="shared" si="6"/>
        <v>16</v>
      </c>
      <c r="Q63">
        <f t="shared" si="7"/>
        <v>1.2688342585249801</v>
      </c>
      <c r="R63">
        <v>8</v>
      </c>
      <c r="S63">
        <f t="shared" si="8"/>
        <v>1.8306636155606408</v>
      </c>
      <c r="T63">
        <v>6</v>
      </c>
      <c r="U63">
        <f t="shared" si="9"/>
        <v>1.4888337468982631</v>
      </c>
      <c r="V63">
        <f t="shared" si="10"/>
        <v>0.49273576648973044</v>
      </c>
      <c r="W63" s="21" t="s">
        <v>92</v>
      </c>
      <c r="X63" t="s">
        <v>93</v>
      </c>
      <c r="Y63" s="13">
        <v>6</v>
      </c>
      <c r="Z63" s="13">
        <v>8</v>
      </c>
      <c r="AA63">
        <f t="shared" si="11"/>
        <v>20</v>
      </c>
      <c r="AB63">
        <f t="shared" si="12"/>
        <v>1.9841269841269842</v>
      </c>
      <c r="AC63">
        <v>7</v>
      </c>
      <c r="AD63">
        <f t="shared" si="13"/>
        <v>2.3102310231023102</v>
      </c>
      <c r="AE63">
        <v>7</v>
      </c>
      <c r="AF63">
        <f t="shared" si="14"/>
        <v>2.1604938271604937</v>
      </c>
      <c r="AG63">
        <f t="shared" si="15"/>
        <v>0.58520569110925136</v>
      </c>
    </row>
    <row r="64" spans="1:33">
      <c r="A64" s="21"/>
      <c r="B64" t="s">
        <v>193</v>
      </c>
      <c r="C64" s="55">
        <v>5</v>
      </c>
      <c r="D64" s="55">
        <v>6</v>
      </c>
      <c r="E64">
        <f t="shared" si="0"/>
        <v>16</v>
      </c>
      <c r="F64">
        <f t="shared" si="1"/>
        <v>1.9207683073229291</v>
      </c>
      <c r="G64">
        <v>8</v>
      </c>
      <c r="H64">
        <f t="shared" si="2"/>
        <v>1.9753086419753085</v>
      </c>
      <c r="I64">
        <v>6</v>
      </c>
      <c r="J64">
        <f t="shared" si="3"/>
        <v>1.411764705882353</v>
      </c>
      <c r="K64">
        <f t="shared" si="4"/>
        <v>0.71638622946470021</v>
      </c>
      <c r="L64" s="19" t="s">
        <v>154</v>
      </c>
      <c r="M64" s="9" t="s">
        <v>47</v>
      </c>
      <c r="N64" s="13">
        <v>7</v>
      </c>
      <c r="O64" s="13">
        <f t="shared" si="5"/>
        <v>3</v>
      </c>
      <c r="P64">
        <f t="shared" si="6"/>
        <v>17</v>
      </c>
      <c r="Q64">
        <f t="shared" si="7"/>
        <v>1.3481363996827915</v>
      </c>
      <c r="R64">
        <v>9</v>
      </c>
      <c r="S64">
        <f t="shared" si="8"/>
        <v>2.0594965675057209</v>
      </c>
      <c r="T64">
        <v>5</v>
      </c>
      <c r="U64">
        <f t="shared" si="9"/>
        <v>1.2406947890818858</v>
      </c>
      <c r="V64">
        <f t="shared" si="10"/>
        <v>0.5030652600583454</v>
      </c>
      <c r="W64" s="21"/>
      <c r="X64" t="s">
        <v>94</v>
      </c>
      <c r="Y64" s="13">
        <v>4</v>
      </c>
      <c r="Z64" s="13">
        <v>2</v>
      </c>
      <c r="AA64">
        <f>SUM(Y64:Z64,Y64)</f>
        <v>10</v>
      </c>
      <c r="AB64">
        <f t="shared" si="12"/>
        <v>0.99206349206349209</v>
      </c>
      <c r="AC64">
        <v>8</v>
      </c>
      <c r="AD64">
        <f t="shared" si="13"/>
        <v>2.6402640264026402</v>
      </c>
      <c r="AE64">
        <v>7</v>
      </c>
      <c r="AF64">
        <f t="shared" si="14"/>
        <v>2.1604938271604937</v>
      </c>
      <c r="AG64">
        <f t="shared" si="15"/>
        <v>0.26664711058961577</v>
      </c>
    </row>
    <row r="65" spans="1:31">
      <c r="A65" s="21"/>
      <c r="B65" t="s">
        <v>194</v>
      </c>
      <c r="C65" s="55">
        <v>5</v>
      </c>
      <c r="D65" s="55">
        <v>5</v>
      </c>
      <c r="E65">
        <f t="shared" si="0"/>
        <v>15</v>
      </c>
      <c r="F65">
        <f t="shared" si="1"/>
        <v>1.8007202881152462</v>
      </c>
      <c r="G65">
        <v>9</v>
      </c>
      <c r="H65">
        <f t="shared" si="2"/>
        <v>2.2222222222222223</v>
      </c>
      <c r="I65">
        <v>5</v>
      </c>
      <c r="J65">
        <f t="shared" si="3"/>
        <v>1.1764705882352942</v>
      </c>
      <c r="K65">
        <f t="shared" si="4"/>
        <v>0.64072140484100615</v>
      </c>
      <c r="L65" s="19"/>
      <c r="M65" s="9" t="s">
        <v>155</v>
      </c>
      <c r="N65" s="13">
        <v>9</v>
      </c>
      <c r="O65" s="13">
        <f t="shared" si="5"/>
        <v>1</v>
      </c>
      <c r="P65">
        <f t="shared" si="6"/>
        <v>19</v>
      </c>
      <c r="Q65">
        <f t="shared" si="7"/>
        <v>1.5067406819984139</v>
      </c>
      <c r="R65">
        <v>8</v>
      </c>
      <c r="S65">
        <f t="shared" si="8"/>
        <v>1.8306636155606408</v>
      </c>
      <c r="T65">
        <v>6</v>
      </c>
      <c r="U65">
        <f t="shared" si="9"/>
        <v>1.4888337468982631</v>
      </c>
      <c r="V65">
        <f t="shared" si="10"/>
        <v>0.58512372270655488</v>
      </c>
      <c r="W65" s="3"/>
      <c r="X65" s="3"/>
      <c r="Y65" s="3"/>
      <c r="Z65" s="1"/>
      <c r="AA65">
        <f>SUM(AA6:AA64)</f>
        <v>1008</v>
      </c>
      <c r="AC65">
        <f>SUM(AC6:AC64)</f>
        <v>303</v>
      </c>
      <c r="AE65">
        <f>SUM(AE6:AE64)</f>
        <v>324</v>
      </c>
    </row>
    <row r="66" spans="1:31" ht="16" customHeight="1">
      <c r="A66" s="21"/>
      <c r="B66" t="s">
        <v>195</v>
      </c>
      <c r="C66" s="55">
        <v>8</v>
      </c>
      <c r="D66" s="55">
        <v>8</v>
      </c>
      <c r="E66">
        <f t="shared" si="0"/>
        <v>24</v>
      </c>
      <c r="F66">
        <f t="shared" si="1"/>
        <v>2.8811524609843939</v>
      </c>
      <c r="G66">
        <v>7</v>
      </c>
      <c r="H66">
        <f t="shared" si="2"/>
        <v>1.728395061728395</v>
      </c>
      <c r="I66">
        <v>6</v>
      </c>
      <c r="J66">
        <f t="shared" si="3"/>
        <v>1.411764705882353</v>
      </c>
      <c r="K66">
        <f t="shared" si="4"/>
        <v>1.1835760557206179</v>
      </c>
      <c r="L66" s="19"/>
      <c r="M66" s="9" t="s">
        <v>156</v>
      </c>
      <c r="N66" s="13">
        <v>8</v>
      </c>
      <c r="O66" s="13">
        <f t="shared" si="5"/>
        <v>2</v>
      </c>
      <c r="P66">
        <f t="shared" si="6"/>
        <v>18</v>
      </c>
      <c r="Q66">
        <f t="shared" si="7"/>
        <v>1.4274385408406027</v>
      </c>
      <c r="R66">
        <v>7</v>
      </c>
      <c r="S66">
        <f t="shared" si="8"/>
        <v>1.6018306636155606</v>
      </c>
      <c r="T66">
        <v>7</v>
      </c>
      <c r="U66">
        <f t="shared" si="9"/>
        <v>1.7369727047146402</v>
      </c>
      <c r="V66">
        <f t="shared" si="10"/>
        <v>0.57783617714280988</v>
      </c>
      <c r="W66" s="3"/>
      <c r="X66" s="3"/>
      <c r="Y66" s="3"/>
      <c r="Z66" s="1"/>
    </row>
    <row r="67" spans="1:31" ht="16" customHeight="1">
      <c r="A67" s="21"/>
      <c r="B67" t="s">
        <v>196</v>
      </c>
      <c r="C67" s="55">
        <v>5</v>
      </c>
      <c r="D67" s="55">
        <v>6</v>
      </c>
      <c r="E67">
        <f t="shared" si="0"/>
        <v>16</v>
      </c>
      <c r="F67">
        <f t="shared" si="1"/>
        <v>1.9207683073229291</v>
      </c>
      <c r="G67">
        <v>6</v>
      </c>
      <c r="H67">
        <f t="shared" si="2"/>
        <v>1.4814814814814814</v>
      </c>
      <c r="I67">
        <v>7</v>
      </c>
      <c r="J67">
        <f t="shared" si="3"/>
        <v>1.6470588235294117</v>
      </c>
      <c r="K67">
        <f t="shared" si="4"/>
        <v>0.83330118436788703</v>
      </c>
      <c r="L67" s="19" t="s">
        <v>157</v>
      </c>
      <c r="M67" s="9" t="s">
        <v>158</v>
      </c>
      <c r="N67" s="13">
        <v>8</v>
      </c>
      <c r="O67" s="13">
        <f t="shared" si="5"/>
        <v>2</v>
      </c>
      <c r="P67">
        <f t="shared" si="6"/>
        <v>18</v>
      </c>
      <c r="Q67">
        <f t="shared" si="7"/>
        <v>1.4274385408406027</v>
      </c>
      <c r="R67">
        <v>6</v>
      </c>
      <c r="S67">
        <f t="shared" si="8"/>
        <v>1.3729977116704806</v>
      </c>
      <c r="T67">
        <v>9</v>
      </c>
      <c r="U67">
        <f t="shared" si="9"/>
        <v>2.2332506203473947</v>
      </c>
      <c r="V67">
        <f t="shared" si="10"/>
        <v>0.57335529448279021</v>
      </c>
      <c r="W67" s="3"/>
      <c r="X67" s="3"/>
      <c r="Y67" s="3"/>
      <c r="Z67" s="1"/>
    </row>
    <row r="68" spans="1:31" ht="16" customHeight="1">
      <c r="A68" s="21"/>
      <c r="B68" t="s">
        <v>197</v>
      </c>
      <c r="C68" s="55">
        <v>5</v>
      </c>
      <c r="D68" s="55">
        <v>5</v>
      </c>
      <c r="E68">
        <f t="shared" si="0"/>
        <v>15</v>
      </c>
      <c r="F68">
        <f t="shared" si="1"/>
        <v>1.8007202881152462</v>
      </c>
      <c r="G68">
        <v>6</v>
      </c>
      <c r="H68">
        <f t="shared" si="2"/>
        <v>1.4814814814814814</v>
      </c>
      <c r="I68">
        <v>8</v>
      </c>
      <c r="J68">
        <f t="shared" si="3"/>
        <v>1.8823529411764706</v>
      </c>
      <c r="K68">
        <f t="shared" si="4"/>
        <v>0.74328292468066381</v>
      </c>
      <c r="L68" s="19"/>
      <c r="M68" s="9" t="s">
        <v>37</v>
      </c>
      <c r="N68" s="13">
        <v>8</v>
      </c>
      <c r="O68" s="13">
        <f t="shared" si="5"/>
        <v>2</v>
      </c>
      <c r="P68">
        <f t="shared" si="6"/>
        <v>18</v>
      </c>
      <c r="Q68">
        <f t="shared" si="7"/>
        <v>1.4274385408406027</v>
      </c>
      <c r="R68">
        <v>6</v>
      </c>
      <c r="S68">
        <f t="shared" si="8"/>
        <v>1.3729977116704806</v>
      </c>
      <c r="T68">
        <v>8</v>
      </c>
      <c r="U68">
        <f t="shared" si="9"/>
        <v>1.9851116625310175</v>
      </c>
      <c r="V68">
        <f t="shared" si="10"/>
        <v>0.60342685757556258</v>
      </c>
      <c r="W68" s="3"/>
      <c r="X68" s="3"/>
      <c r="Y68" s="3"/>
      <c r="Z68" s="1"/>
    </row>
    <row r="69" spans="1:31" ht="15" customHeight="1">
      <c r="A69" s="21"/>
      <c r="B69" t="s">
        <v>198</v>
      </c>
      <c r="C69" s="55">
        <v>7</v>
      </c>
      <c r="D69" s="55">
        <v>8</v>
      </c>
      <c r="E69">
        <f t="shared" si="0"/>
        <v>22</v>
      </c>
      <c r="F69">
        <f t="shared" si="1"/>
        <v>2.6410564225690276</v>
      </c>
      <c r="G69">
        <v>5</v>
      </c>
      <c r="H69">
        <f t="shared" si="2"/>
        <v>1.2345679012345678</v>
      </c>
      <c r="I69">
        <v>8</v>
      </c>
      <c r="J69">
        <f t="shared" si="3"/>
        <v>1.8823529411764706</v>
      </c>
      <c r="K69">
        <f t="shared" si="4"/>
        <v>1.2138633824691425</v>
      </c>
      <c r="L69" s="19"/>
      <c r="M69" s="9" t="s">
        <v>48</v>
      </c>
      <c r="N69" s="13">
        <v>9</v>
      </c>
      <c r="O69" s="13">
        <f t="shared" si="5"/>
        <v>1</v>
      </c>
      <c r="P69">
        <f t="shared" si="6"/>
        <v>19</v>
      </c>
      <c r="Q69">
        <f t="shared" si="7"/>
        <v>1.5067406819984139</v>
      </c>
      <c r="R69">
        <v>7</v>
      </c>
      <c r="S69">
        <f t="shared" si="8"/>
        <v>1.6018306636155606</v>
      </c>
      <c r="T69">
        <v>7</v>
      </c>
      <c r="U69">
        <f t="shared" si="9"/>
        <v>1.7369727047146402</v>
      </c>
      <c r="V69">
        <f t="shared" si="10"/>
        <v>0.60993818698407698</v>
      </c>
      <c r="W69" s="3"/>
      <c r="X69" s="3"/>
      <c r="Y69" s="3"/>
      <c r="Z69" s="1"/>
    </row>
    <row r="70" spans="1:31" ht="15" customHeight="1">
      <c r="A70" s="21"/>
      <c r="B70" t="s">
        <v>199</v>
      </c>
      <c r="C70" s="55">
        <v>5</v>
      </c>
      <c r="D70" s="55">
        <v>4</v>
      </c>
      <c r="E70">
        <f t="shared" si="0"/>
        <v>14</v>
      </c>
      <c r="F70">
        <f t="shared" si="1"/>
        <v>1.680672268907563</v>
      </c>
      <c r="G70">
        <v>5</v>
      </c>
      <c r="H70">
        <f t="shared" si="2"/>
        <v>1.2345679012345678</v>
      </c>
      <c r="I70">
        <v>6</v>
      </c>
      <c r="J70">
        <f t="shared" si="3"/>
        <v>1.411764705882353</v>
      </c>
      <c r="K70">
        <f t="shared" si="4"/>
        <v>0.86612489307100093</v>
      </c>
      <c r="L70" s="19"/>
      <c r="M70" s="9" t="s">
        <v>49</v>
      </c>
      <c r="N70" s="13">
        <v>7</v>
      </c>
      <c r="O70" s="13">
        <f t="shared" si="5"/>
        <v>3</v>
      </c>
      <c r="P70">
        <f t="shared" si="6"/>
        <v>17</v>
      </c>
      <c r="Q70">
        <f t="shared" si="7"/>
        <v>1.3481363996827915</v>
      </c>
      <c r="R70">
        <v>8</v>
      </c>
      <c r="S70">
        <f t="shared" si="8"/>
        <v>1.8306636155606408</v>
      </c>
      <c r="T70">
        <v>6</v>
      </c>
      <c r="U70">
        <f t="shared" si="9"/>
        <v>1.4888337468982631</v>
      </c>
      <c r="V70">
        <f t="shared" si="10"/>
        <v>0.52353175189533863</v>
      </c>
      <c r="W70" s="3"/>
      <c r="X70" s="3"/>
      <c r="Y70" s="3"/>
      <c r="Z70" s="1"/>
    </row>
    <row r="71" spans="1:31" ht="15" customHeight="1">
      <c r="A71" s="21" t="s">
        <v>200</v>
      </c>
      <c r="B71" t="s">
        <v>199</v>
      </c>
      <c r="C71" s="55">
        <v>5</v>
      </c>
      <c r="D71" s="55">
        <v>5</v>
      </c>
      <c r="E71">
        <f t="shared" ref="E71:E75" si="16">SUM(C71:D71,C71)</f>
        <v>15</v>
      </c>
      <c r="F71">
        <f t="shared" ref="F71:F75" si="17">AVERAGE(E71*100/833)</f>
        <v>1.8007202881152462</v>
      </c>
      <c r="G71">
        <v>6</v>
      </c>
      <c r="H71">
        <f t="shared" ref="H71:H75" si="18">AVERAGE(G71*100/405)</f>
        <v>1.4814814814814814</v>
      </c>
      <c r="I71">
        <v>6</v>
      </c>
      <c r="J71">
        <f t="shared" ref="J71:J75" si="19">AVERAGE(I71*100/425)</f>
        <v>1.411764705882353</v>
      </c>
      <c r="K71">
        <f t="shared" ref="K71:K75" si="20">AVERAGE(F71/(H71+0.5*J71))</f>
        <v>0.82323766159850398</v>
      </c>
      <c r="L71" s="19"/>
      <c r="M71" s="9" t="s">
        <v>50</v>
      </c>
      <c r="N71" s="13">
        <v>9</v>
      </c>
      <c r="O71" s="13">
        <f t="shared" ref="O71:O76" si="21">10-N71</f>
        <v>1</v>
      </c>
      <c r="P71">
        <f t="shared" ref="P71:P76" si="22">SUM(N71:O71,N71)</f>
        <v>19</v>
      </c>
      <c r="Q71">
        <f t="shared" ref="Q71:Q76" si="23">AVERAGE(P71*100/1261)</f>
        <v>1.5067406819984139</v>
      </c>
      <c r="R71">
        <v>6</v>
      </c>
      <c r="S71">
        <f t="shared" ref="S71:S76" si="24">AVERAGE(R71*100/437)</f>
        <v>1.3729977116704806</v>
      </c>
      <c r="T71">
        <v>5</v>
      </c>
      <c r="U71">
        <f t="shared" ref="U71:U76" si="25">AVERAGE(T71*100/403)</f>
        <v>1.2406947890818858</v>
      </c>
      <c r="V71">
        <f t="shared" ref="V71:V76" si="26">AVERAGE(Q71/(S71+0.5*U71))</f>
        <v>0.75588550989153314</v>
      </c>
      <c r="W71" s="3"/>
      <c r="X71" s="3"/>
      <c r="Y71" s="3"/>
      <c r="Z71" s="1"/>
    </row>
    <row r="72" spans="1:31" ht="15" customHeight="1">
      <c r="A72" s="21"/>
      <c r="B72" t="s">
        <v>198</v>
      </c>
      <c r="C72" s="55">
        <v>8</v>
      </c>
      <c r="D72" s="55">
        <v>8</v>
      </c>
      <c r="E72">
        <f t="shared" si="16"/>
        <v>24</v>
      </c>
      <c r="F72">
        <f t="shared" si="17"/>
        <v>2.8811524609843939</v>
      </c>
      <c r="G72">
        <v>7</v>
      </c>
      <c r="H72">
        <f t="shared" si="18"/>
        <v>1.728395061728395</v>
      </c>
      <c r="I72">
        <v>6</v>
      </c>
      <c r="J72">
        <f t="shared" si="19"/>
        <v>1.411764705882353</v>
      </c>
      <c r="K72">
        <f t="shared" si="20"/>
        <v>1.1835760557206179</v>
      </c>
      <c r="L72" s="19" t="s">
        <v>51</v>
      </c>
      <c r="M72" s="9" t="s">
        <v>50</v>
      </c>
      <c r="N72" s="13">
        <v>9</v>
      </c>
      <c r="O72" s="13">
        <f t="shared" si="21"/>
        <v>1</v>
      </c>
      <c r="P72">
        <f t="shared" si="22"/>
        <v>19</v>
      </c>
      <c r="Q72">
        <f t="shared" si="23"/>
        <v>1.5067406819984139</v>
      </c>
      <c r="R72">
        <v>5</v>
      </c>
      <c r="S72">
        <f t="shared" si="24"/>
        <v>1.1441647597254005</v>
      </c>
      <c r="T72">
        <v>4</v>
      </c>
      <c r="U72">
        <f t="shared" si="25"/>
        <v>0.99255583126550873</v>
      </c>
      <c r="V72">
        <f t="shared" si="26"/>
        <v>0.91849639407207562</v>
      </c>
      <c r="W72" s="3"/>
      <c r="X72" s="3"/>
      <c r="Y72" s="3"/>
      <c r="Z72" s="1"/>
    </row>
    <row r="73" spans="1:31" ht="15" customHeight="1">
      <c r="A73" s="21"/>
      <c r="B73" t="s">
        <v>192</v>
      </c>
      <c r="C73" s="55">
        <v>5</v>
      </c>
      <c r="D73" s="55">
        <v>6</v>
      </c>
      <c r="E73">
        <f t="shared" si="16"/>
        <v>16</v>
      </c>
      <c r="F73">
        <f t="shared" si="17"/>
        <v>1.9207683073229291</v>
      </c>
      <c r="G73">
        <v>7</v>
      </c>
      <c r="H73">
        <f t="shared" si="18"/>
        <v>1.728395061728395</v>
      </c>
      <c r="I73">
        <v>7</v>
      </c>
      <c r="J73">
        <f t="shared" si="19"/>
        <v>1.6470588235294117</v>
      </c>
      <c r="K73">
        <f t="shared" si="20"/>
        <v>0.75267443346148932</v>
      </c>
      <c r="L73" s="19"/>
      <c r="M73" s="9" t="s">
        <v>49</v>
      </c>
      <c r="N73" s="13">
        <v>7</v>
      </c>
      <c r="O73" s="13">
        <f t="shared" si="21"/>
        <v>3</v>
      </c>
      <c r="P73">
        <f t="shared" si="22"/>
        <v>17</v>
      </c>
      <c r="Q73">
        <f t="shared" si="23"/>
        <v>1.3481363996827915</v>
      </c>
      <c r="R73">
        <v>6</v>
      </c>
      <c r="S73">
        <f t="shared" si="24"/>
        <v>1.3729977116704806</v>
      </c>
      <c r="T73">
        <v>4</v>
      </c>
      <c r="U73">
        <f t="shared" si="25"/>
        <v>0.99255583126550873</v>
      </c>
      <c r="V73">
        <f t="shared" si="26"/>
        <v>0.72120792674524936</v>
      </c>
      <c r="W73" s="3"/>
      <c r="X73" s="3"/>
      <c r="Y73" s="3"/>
      <c r="Z73" s="1"/>
    </row>
    <row r="74" spans="1:31" ht="15" customHeight="1">
      <c r="A74" s="21"/>
      <c r="B74" t="s">
        <v>195</v>
      </c>
      <c r="C74" s="55">
        <v>5</v>
      </c>
      <c r="D74" s="55">
        <v>6</v>
      </c>
      <c r="E74">
        <f t="shared" si="16"/>
        <v>16</v>
      </c>
      <c r="F74">
        <f t="shared" si="17"/>
        <v>1.9207683073229291</v>
      </c>
      <c r="G74">
        <v>6</v>
      </c>
      <c r="H74">
        <f t="shared" si="18"/>
        <v>1.4814814814814814</v>
      </c>
      <c r="I74">
        <v>8</v>
      </c>
      <c r="J74">
        <f t="shared" si="19"/>
        <v>1.8823529411764706</v>
      </c>
      <c r="K74">
        <f t="shared" si="20"/>
        <v>0.79283511965937459</v>
      </c>
      <c r="L74" s="19"/>
      <c r="M74" s="9" t="s">
        <v>35</v>
      </c>
      <c r="N74" s="13">
        <v>9</v>
      </c>
      <c r="O74" s="13">
        <f t="shared" si="21"/>
        <v>1</v>
      </c>
      <c r="P74">
        <f t="shared" si="22"/>
        <v>19</v>
      </c>
      <c r="Q74">
        <f t="shared" si="23"/>
        <v>1.5067406819984139</v>
      </c>
      <c r="R74">
        <v>5</v>
      </c>
      <c r="S74">
        <f t="shared" si="24"/>
        <v>1.1441647597254005</v>
      </c>
      <c r="T74">
        <v>3</v>
      </c>
      <c r="U74">
        <f t="shared" si="25"/>
        <v>0.74441687344913154</v>
      </c>
      <c r="V74">
        <f t="shared" si="26"/>
        <v>0.99364766241311619</v>
      </c>
      <c r="W74" s="3"/>
      <c r="X74" s="3"/>
      <c r="Y74" s="3"/>
      <c r="Z74" s="1"/>
    </row>
    <row r="75" spans="1:31" ht="15" customHeight="1">
      <c r="A75" s="21"/>
      <c r="B75" t="s">
        <v>196</v>
      </c>
      <c r="C75" s="55">
        <v>5</v>
      </c>
      <c r="D75" s="55">
        <v>5</v>
      </c>
      <c r="E75">
        <f t="shared" si="16"/>
        <v>15</v>
      </c>
      <c r="F75">
        <f t="shared" si="17"/>
        <v>1.8007202881152462</v>
      </c>
      <c r="G75">
        <v>5</v>
      </c>
      <c r="H75">
        <f t="shared" si="18"/>
        <v>1.2345679012345678</v>
      </c>
      <c r="I75">
        <v>9</v>
      </c>
      <c r="J75">
        <f t="shared" si="19"/>
        <v>2.1176470588235294</v>
      </c>
      <c r="K75">
        <f t="shared" si="20"/>
        <v>0.7851779090356853</v>
      </c>
      <c r="L75" s="19"/>
      <c r="M75" s="9" t="s">
        <v>37</v>
      </c>
      <c r="N75" s="13">
        <v>9</v>
      </c>
      <c r="O75" s="13">
        <f t="shared" si="21"/>
        <v>1</v>
      </c>
      <c r="P75">
        <f t="shared" si="22"/>
        <v>19</v>
      </c>
      <c r="Q75">
        <f t="shared" si="23"/>
        <v>1.5067406819984139</v>
      </c>
      <c r="R75">
        <v>5</v>
      </c>
      <c r="S75">
        <f t="shared" si="24"/>
        <v>1.1441647597254005</v>
      </c>
      <c r="T75">
        <v>3</v>
      </c>
      <c r="U75">
        <f t="shared" si="25"/>
        <v>0.74441687344913154</v>
      </c>
      <c r="V75">
        <f t="shared" si="26"/>
        <v>0.99364766241311619</v>
      </c>
      <c r="W75" s="3"/>
      <c r="X75" s="3"/>
      <c r="Y75" s="3"/>
      <c r="Z75" s="1"/>
    </row>
    <row r="76" spans="1:31">
      <c r="A76" s="4"/>
      <c r="C76" s="1"/>
      <c r="D76" s="1"/>
      <c r="E76">
        <f>SUM(E6:E75)</f>
        <v>1239</v>
      </c>
      <c r="G76">
        <f>SUM(G6:G75)</f>
        <v>405</v>
      </c>
      <c r="I76">
        <f>SUM(I6:I75)</f>
        <v>425</v>
      </c>
      <c r="L76" s="19"/>
      <c r="M76" s="9" t="s">
        <v>48</v>
      </c>
      <c r="N76" s="1">
        <v>9</v>
      </c>
      <c r="O76" s="1">
        <f t="shared" si="21"/>
        <v>1</v>
      </c>
      <c r="P76">
        <f t="shared" si="22"/>
        <v>19</v>
      </c>
      <c r="Q76">
        <f t="shared" si="23"/>
        <v>1.5067406819984139</v>
      </c>
      <c r="R76">
        <v>4</v>
      </c>
      <c r="S76">
        <f t="shared" si="24"/>
        <v>0.91533180778032042</v>
      </c>
      <c r="T76">
        <v>4</v>
      </c>
      <c r="U76">
        <f t="shared" si="25"/>
        <v>0.99255583126550873</v>
      </c>
      <c r="V76">
        <f t="shared" si="26"/>
        <v>1.0673918272221348</v>
      </c>
      <c r="W76" s="3"/>
      <c r="X76" s="3"/>
      <c r="Y76" s="3"/>
      <c r="Z76" s="1"/>
    </row>
    <row r="77" spans="1:31">
      <c r="A77" s="4"/>
      <c r="C77" s="1"/>
      <c r="D77" s="1"/>
      <c r="L77" s="5"/>
      <c r="M77" s="2"/>
      <c r="N77" s="1"/>
      <c r="O77" s="1"/>
      <c r="P77">
        <f>SUM(P6:P76)</f>
        <v>1261</v>
      </c>
      <c r="R77">
        <f>SUM(R6:R76)</f>
        <v>431</v>
      </c>
      <c r="T77">
        <f>SUM(T6:T76)</f>
        <v>403</v>
      </c>
      <c r="W77" s="3"/>
      <c r="X77" s="3"/>
      <c r="Y77" s="3"/>
      <c r="Z77" s="1"/>
    </row>
    <row r="78" spans="1:31">
      <c r="A78" s="4"/>
      <c r="C78" s="1"/>
      <c r="D78" s="1"/>
      <c r="L78" s="5"/>
      <c r="M78" s="2"/>
      <c r="N78" s="1"/>
      <c r="O78" s="1"/>
    </row>
    <row r="79" spans="1:31">
      <c r="A79" s="4"/>
      <c r="C79" s="1"/>
      <c r="D79" s="1"/>
      <c r="L79" s="5"/>
      <c r="M79" s="2"/>
      <c r="N79" s="1"/>
      <c r="O79" s="1"/>
    </row>
    <row r="80" spans="1:31">
      <c r="A80" s="4"/>
      <c r="C80" s="1"/>
      <c r="D80" s="1"/>
      <c r="L80" s="5"/>
      <c r="M80" s="2"/>
      <c r="N80" s="1"/>
      <c r="O80" s="1"/>
    </row>
    <row r="81" spans="1:15">
      <c r="A81" s="4"/>
      <c r="C81" s="1"/>
      <c r="D81" s="1"/>
      <c r="L81" s="5"/>
      <c r="M81" s="2"/>
      <c r="N81" s="1"/>
      <c r="O81" s="1"/>
    </row>
    <row r="82" spans="1:15">
      <c r="A82" s="4"/>
      <c r="C82" s="1"/>
      <c r="D82" s="1"/>
      <c r="L82" s="5"/>
      <c r="M82" s="2"/>
      <c r="N82" s="1"/>
      <c r="O82" s="1"/>
    </row>
    <row r="83" spans="1:15">
      <c r="A83" s="4"/>
      <c r="C83" s="1"/>
      <c r="D83" s="1"/>
      <c r="L83" s="5"/>
      <c r="M83" s="2"/>
      <c r="N83" s="1"/>
      <c r="O83" s="1"/>
    </row>
    <row r="84" spans="1:15">
      <c r="A84" s="4"/>
      <c r="C84" s="1"/>
      <c r="D84" s="1"/>
      <c r="L84" s="5"/>
      <c r="M84" s="2"/>
      <c r="N84" s="1"/>
      <c r="O84" s="1"/>
    </row>
    <row r="85" spans="1:15">
      <c r="L85" s="5"/>
      <c r="M85" s="2"/>
      <c r="N85" s="1"/>
      <c r="O85" s="1"/>
    </row>
    <row r="86" spans="1:15">
      <c r="L86" s="5"/>
      <c r="M86" s="2"/>
      <c r="N86" s="1"/>
      <c r="O86" s="1"/>
    </row>
    <row r="87" spans="1:15">
      <c r="L87" s="5"/>
      <c r="M87" s="2"/>
      <c r="N87" s="1"/>
      <c r="O87" s="1"/>
    </row>
  </sheetData>
  <mergeCells count="37">
    <mergeCell ref="W63:W64"/>
    <mergeCell ref="L19:L21"/>
    <mergeCell ref="L22:L41"/>
    <mergeCell ref="L42:L46"/>
    <mergeCell ref="L51:L57"/>
    <mergeCell ref="L58:L63"/>
    <mergeCell ref="L64:L66"/>
    <mergeCell ref="W50:W52"/>
    <mergeCell ref="W53:W55"/>
    <mergeCell ref="W56:W58"/>
    <mergeCell ref="W59:W62"/>
    <mergeCell ref="W6:W14"/>
    <mergeCell ref="W15:W21"/>
    <mergeCell ref="W22:W36"/>
    <mergeCell ref="W37:W41"/>
    <mergeCell ref="W42:W49"/>
    <mergeCell ref="L6:L17"/>
    <mergeCell ref="L47:L50"/>
    <mergeCell ref="L67:L71"/>
    <mergeCell ref="L72:L76"/>
    <mergeCell ref="A17:A19"/>
    <mergeCell ref="A35:A41"/>
    <mergeCell ref="A42:A52"/>
    <mergeCell ref="A53:A59"/>
    <mergeCell ref="A60:A62"/>
    <mergeCell ref="A63:A70"/>
    <mergeCell ref="A71:A75"/>
    <mergeCell ref="A6:A15"/>
    <mergeCell ref="A20:A34"/>
    <mergeCell ref="W3:AG3"/>
    <mergeCell ref="AH3:AR3"/>
    <mergeCell ref="A4:B4"/>
    <mergeCell ref="L4:M4"/>
    <mergeCell ref="W4:X4"/>
    <mergeCell ref="AH4:AI4"/>
    <mergeCell ref="E3:K3"/>
    <mergeCell ref="L3:V3"/>
  </mergeCells>
  <phoneticPr fontId="3"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打分指南</vt:lpstr>
      <vt:lpstr>打分表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oliverhawk</cp:lastModifiedBy>
  <dcterms:created xsi:type="dcterms:W3CDTF">2017-12-13T09:55:00Z</dcterms:created>
  <dcterms:modified xsi:type="dcterms:W3CDTF">2019-01-14T16:19:35Z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