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模板表" sheetId="1" r:id="rId1"/>
    <sheet name="通用项目" sheetId="7" r:id="rId2"/>
    <sheet name="员工个人数据信息" sheetId="3" r:id="rId3"/>
    <sheet name="21年休息安排-固定" sheetId="4" r:id="rId4"/>
    <sheet name="调薪记录-固定" sheetId="5" r:id="rId5"/>
    <sheet name="调整社保记录-固定" sheetId="6" r:id="rId6"/>
  </sheets>
  <definedNames>
    <definedName name="_xlnm._FilterDatabase" localSheetId="0" hidden="1">模板表!$A$1:$Y$367</definedName>
    <definedName name="_xlnm._FilterDatabase" localSheetId="2" hidden="1">员工个人数据信息!$A$1:$Z$2237</definedName>
    <definedName name="_xlnm._FilterDatabase" localSheetId="4" hidden="1">'调薪记录-固定'!$A$1:$M$1151</definedName>
    <definedName name="_xlnm._FilterDatabase" localSheetId="5" hidden="1">'调整社保记录-固定'!$A$1:$G$3303</definedName>
  </definedNames>
  <calcPr calcId="144525"/>
</workbook>
</file>

<file path=xl/comments1.xml><?xml version="1.0" encoding="utf-8"?>
<comments xmlns="http://schemas.openxmlformats.org/spreadsheetml/2006/main">
  <authors>
    <author>tc={38AE7097-8C45-49BB-BFFE-3B4686FB4AB2}</author>
  </authors>
  <commentList>
    <comment ref="C3258" authorId="0">
      <text>
        <r>
          <rPr>
            <sz val="10"/>
            <rFont val="宋体"/>
            <charset val="134"/>
          </rPr>
          <t>[线程批注]
你的Excel版本可读取此线程批注; 但如果在更新版本的Excel中打开文件，则对批注所作的任何改动都将被删除。了解详细信息: https://go.microsoft.com/fwlink/?linkid=870924
注释:
    6.30号薪资到7月工资一起发</t>
        </r>
      </text>
    </comment>
  </commentList>
</comments>
</file>

<file path=xl/sharedStrings.xml><?xml version="1.0" encoding="utf-8"?>
<sst xmlns="http://schemas.openxmlformats.org/spreadsheetml/2006/main" count="20508" uniqueCount="5082">
  <si>
    <t>姓名</t>
  </si>
  <si>
    <t>项目</t>
  </si>
  <si>
    <t>日期</t>
  </si>
  <si>
    <t>状态</t>
  </si>
  <si>
    <t>司龄</t>
  </si>
  <si>
    <t>项目（通用/非通用）</t>
  </si>
  <si>
    <t>现场</t>
  </si>
  <si>
    <t>病假</t>
  </si>
  <si>
    <t>非计薪假
（事假、旷工、待岗）</t>
  </si>
  <si>
    <t>计薪假
（年假、调休）</t>
  </si>
  <si>
    <t>福利假
（婚假、丧假、产检假、产假、陪产假、育儿假）</t>
  </si>
  <si>
    <t>培训期</t>
  </si>
  <si>
    <t>离职/公休</t>
  </si>
  <si>
    <t>离职空岗</t>
  </si>
  <si>
    <t>离职替换</t>
  </si>
  <si>
    <t>当日产能</t>
  </si>
  <si>
    <t>当日应计产能</t>
  </si>
  <si>
    <t>当日招聘人数</t>
  </si>
  <si>
    <t>当日离职绩效人数</t>
  </si>
  <si>
    <t>当日应计绩效人天</t>
  </si>
  <si>
    <t>当日考勤绩效人天</t>
  </si>
  <si>
    <t>当日扣减绩效人天</t>
  </si>
  <si>
    <t>当日成本</t>
  </si>
  <si>
    <t>调薪幅度</t>
  </si>
  <si>
    <t>社保公积金调整幅度</t>
  </si>
  <si>
    <t>安勇</t>
  </si>
  <si>
    <t>工商银行电子商务平台B2B商城2021年项目</t>
  </si>
  <si>
    <t>2021/01/01</t>
  </si>
  <si>
    <t>公休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</si>
  <si>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</si>
  <si>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</si>
  <si>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</si>
  <si>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</si>
  <si>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</si>
  <si>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</si>
  <si>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</si>
  <si>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</si>
  <si>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</si>
  <si>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</si>
  <si>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</si>
  <si>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</si>
  <si>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</si>
  <si>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</si>
  <si>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</si>
  <si>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</si>
  <si>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</si>
  <si>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</si>
  <si>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</si>
  <si>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</si>
  <si>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</si>
  <si>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</si>
  <si>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</si>
  <si>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</si>
  <si>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</si>
  <si>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</si>
  <si>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</si>
  <si>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</si>
  <si>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</si>
  <si>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</si>
  <si>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</si>
  <si>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</si>
  <si>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</si>
  <si>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</si>
  <si>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</si>
  <si>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</si>
  <si>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</si>
  <si>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</si>
  <si>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</si>
  <si>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</si>
  <si>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现场0.5，调休0.5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</si>
  <si>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</si>
  <si>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</si>
  <si>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</si>
  <si>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</si>
  <si>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</si>
  <si>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</si>
  <si>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</si>
  <si>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</si>
  <si>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</si>
  <si>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</si>
  <si>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</si>
  <si>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</si>
  <si>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</si>
  <si>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</si>
  <si>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</si>
  <si>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</si>
  <si>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</si>
  <si>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</si>
  <si>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</si>
  <si>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</si>
  <si>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</si>
  <si>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</si>
  <si>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</si>
  <si>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</si>
  <si>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</si>
  <si>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</si>
  <si>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</si>
  <si>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</si>
  <si>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</si>
  <si>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</si>
  <si>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</si>
  <si>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</si>
  <si>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</si>
  <si>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</si>
  <si>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</si>
  <si>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</si>
  <si>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</si>
  <si>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</si>
  <si>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</si>
  <si>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</si>
  <si>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</si>
  <si>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</si>
  <si>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</si>
  <si>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</si>
  <si>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</si>
  <si>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</si>
  <si>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</si>
  <si>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</si>
  <si>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</si>
  <si>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</si>
  <si>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</si>
  <si>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</si>
  <si>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</si>
  <si>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</si>
  <si>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</si>
  <si>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</si>
  <si>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</si>
  <si>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</si>
  <si>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</si>
  <si>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</si>
  <si>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</si>
  <si>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</si>
  <si>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</si>
  <si>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</si>
  <si>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</si>
  <si>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</si>
  <si>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</si>
  <si>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</si>
  <si>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</si>
  <si>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</si>
  <si>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</si>
  <si>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</si>
  <si>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</si>
  <si>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</si>
  <si>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</si>
  <si>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</si>
  <si>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</si>
  <si>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</si>
  <si>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</si>
  <si>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</si>
  <si>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</si>
  <si>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</si>
  <si>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</si>
  <si>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</si>
  <si>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</si>
  <si>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事假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</si>
  <si>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</si>
  <si>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</si>
  <si>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</si>
  <si>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</si>
  <si>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</si>
  <si>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</si>
  <si>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</si>
  <si>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</si>
  <si>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</si>
  <si>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</si>
  <si>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</si>
  <si>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</si>
  <si>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</si>
  <si>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</si>
  <si>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</si>
  <si>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</si>
  <si>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</si>
  <si>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</si>
  <si>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</si>
  <si>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</si>
  <si>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</si>
  <si>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</si>
  <si>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</si>
  <si>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</si>
  <si>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</si>
  <si>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</si>
  <si>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</si>
  <si>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</si>
  <si>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</si>
  <si>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调休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</si>
  <si>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</si>
  <si>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</si>
  <si>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</si>
  <si>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</si>
  <si>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</si>
  <si>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</si>
  <si>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</si>
  <si>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</si>
  <si>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</si>
  <si>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</si>
  <si>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</si>
  <si>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</si>
  <si>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</si>
  <si>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</si>
  <si>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</si>
  <si>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</si>
  <si>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</si>
  <si>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</si>
  <si>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</si>
  <si>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</si>
  <si>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</si>
  <si>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</si>
  <si>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</si>
  <si>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</si>
  <si>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</si>
  <si>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</si>
  <si>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</si>
  <si>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</si>
  <si>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</si>
  <si>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</si>
  <si>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</si>
  <si>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</si>
  <si>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</si>
  <si>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</si>
  <si>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</si>
  <si>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</si>
  <si>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</si>
  <si>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</si>
  <si>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</si>
  <si>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</si>
  <si>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</si>
  <si>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</si>
  <si>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</si>
  <si>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</si>
  <si>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</si>
  <si>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</si>
  <si>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</si>
  <si>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</si>
  <si>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</si>
  <si>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</si>
  <si>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</si>
  <si>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</si>
  <si>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</si>
  <si>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</si>
  <si>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</si>
  <si>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</si>
  <si>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</si>
  <si>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</si>
  <si>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</si>
  <si>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</si>
  <si>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</si>
  <si>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</si>
  <si>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</si>
  <si>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</si>
  <si>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</si>
  <si>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</si>
  <si>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</si>
  <si>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</si>
  <si>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</si>
  <si>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</si>
  <si>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</si>
  <si>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</si>
  <si>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</si>
  <si>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</si>
  <si>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</si>
  <si>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</si>
  <si>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</si>
  <si>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</si>
  <si>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</si>
  <si>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</si>
  <si>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</si>
  <si>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现场（扣绩效）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</si>
  <si>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</si>
  <si>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</si>
  <si>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</si>
  <si>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</si>
  <si>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</si>
  <si>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</si>
  <si>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</si>
  <si>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</si>
  <si>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</si>
  <si>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</si>
  <si>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</si>
  <si>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</si>
  <si>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</si>
  <si>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</si>
  <si>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</si>
  <si>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</si>
  <si>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</si>
  <si>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</si>
  <si>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</si>
  <si>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</si>
  <si>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</si>
  <si>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</si>
  <si>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</si>
  <si>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</si>
  <si>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</si>
  <si>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</si>
  <si>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</si>
  <si>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</si>
  <si>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</si>
  <si>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</si>
  <si>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</si>
  <si>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</si>
  <si>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</si>
  <si>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</si>
  <si>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</si>
  <si>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</si>
  <si>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</si>
  <si>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</si>
  <si>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</si>
  <si>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</si>
  <si>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</si>
  <si>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</si>
  <si>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</si>
  <si>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</si>
  <si>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</si>
  <si>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</si>
  <si>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</si>
  <si>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</si>
  <si>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</si>
  <si>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</si>
  <si>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</si>
  <si>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</si>
  <si>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</si>
  <si>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</si>
  <si>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</si>
  <si>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</si>
  <si>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</si>
  <si>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</si>
  <si>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</si>
  <si>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</si>
  <si>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</si>
  <si>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</si>
  <si>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</si>
  <si>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</si>
  <si>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</si>
  <si>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</si>
  <si>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</si>
  <si>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</si>
  <si>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</si>
  <si>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</si>
  <si>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</si>
  <si>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</si>
  <si>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</si>
  <si>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</si>
  <si>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</si>
  <si>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</si>
  <si>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</si>
  <si>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</si>
  <si>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</si>
  <si>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</si>
  <si>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</si>
  <si>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</si>
  <si>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</si>
  <si>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</si>
  <si>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</si>
  <si>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</si>
  <si>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</si>
  <si>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</si>
  <si>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</si>
  <si>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</si>
  <si>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</si>
  <si>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</si>
  <si>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</si>
  <si>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</si>
  <si>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</si>
  <si>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</si>
  <si>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</si>
  <si>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</si>
  <si>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</si>
  <si>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</si>
  <si>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</si>
  <si>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</si>
  <si>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</si>
  <si>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</si>
  <si>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</si>
  <si>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</si>
  <si>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</si>
  <si>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</si>
  <si>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</si>
  <si>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</si>
  <si>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</si>
  <si>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</si>
  <si>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</si>
  <si>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</si>
  <si>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</si>
  <si>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</si>
  <si>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</si>
  <si>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</si>
  <si>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</si>
  <si>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</si>
  <si>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</si>
  <si>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</si>
  <si>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</si>
  <si>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</si>
  <si>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</si>
  <si>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</si>
  <si>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</si>
  <si>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</si>
  <si>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</si>
  <si>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原所属项目</t>
  </si>
  <si>
    <t>工行广研通用人力2021项目</t>
  </si>
  <si>
    <t>工行珠研通用人力2021</t>
  </si>
  <si>
    <t>工商银行杭州2021通用人力资源采购项目</t>
  </si>
  <si>
    <t>工商银行成都2021通用人力资源采购项目</t>
  </si>
  <si>
    <t>工商银行西安2021通用人力资源采购项目</t>
  </si>
  <si>
    <t>工行北研通用资源2021年项目</t>
  </si>
  <si>
    <t>2021年度工行上研项目</t>
  </si>
  <si>
    <t>运营中心</t>
  </si>
  <si>
    <t>行方所属</t>
  </si>
  <si>
    <t>行方所属项目</t>
  </si>
  <si>
    <t>行方部门</t>
  </si>
  <si>
    <t>行方小组</t>
  </si>
  <si>
    <t>岗位</t>
  </si>
  <si>
    <t>公司项目组</t>
  </si>
  <si>
    <t>离职替补员工</t>
  </si>
  <si>
    <t>入职时间</t>
  </si>
  <si>
    <t>离职日期</t>
  </si>
  <si>
    <t>公司职位</t>
  </si>
  <si>
    <t>级别</t>
  </si>
  <si>
    <t>收入/天</t>
  </si>
  <si>
    <t>合同工资</t>
  </si>
  <si>
    <t>社保公积金</t>
  </si>
  <si>
    <t>工资/天</t>
  </si>
  <si>
    <t>社保公积金/天</t>
  </si>
  <si>
    <t>入职当月
社保公积金成本</t>
  </si>
  <si>
    <t>离职当月
社保公积金成本</t>
  </si>
  <si>
    <t>事假比例</t>
  </si>
  <si>
    <t>入职当月天数</t>
  </si>
  <si>
    <t>离职当月天数</t>
  </si>
  <si>
    <t>彭小波</t>
  </si>
  <si>
    <t>2021年上海银行e贸平台人员采购</t>
  </si>
  <si>
    <t>周忠恳</t>
  </si>
  <si>
    <t>项目本部</t>
  </si>
  <si>
    <t>韩永发</t>
  </si>
  <si>
    <t>开发部</t>
  </si>
  <si>
    <t>田禄</t>
  </si>
  <si>
    <t>上农商税快贷（个人经营性）项目</t>
  </si>
  <si>
    <t>郝海东</t>
  </si>
  <si>
    <t>陈旭</t>
  </si>
  <si>
    <t>尤文琛</t>
  </si>
  <si>
    <t>张润升</t>
  </si>
  <si>
    <t>浦发银行人力资源采购2021项目</t>
  </si>
  <si>
    <t>魏敏</t>
  </si>
  <si>
    <t>王港琨</t>
  </si>
  <si>
    <t>创新实验室</t>
  </si>
  <si>
    <t>袁蒙</t>
  </si>
  <si>
    <t>2020管培生项目</t>
  </si>
  <si>
    <t>邱梦菲</t>
  </si>
  <si>
    <t>平台产品部</t>
  </si>
  <si>
    <t>张一文</t>
  </si>
  <si>
    <t>冯博同</t>
  </si>
  <si>
    <t>张艺琳</t>
  </si>
  <si>
    <t>黄流洁</t>
  </si>
  <si>
    <t>郑白雪</t>
  </si>
  <si>
    <t>王昊杰</t>
  </si>
  <si>
    <t>吴一陶</t>
  </si>
  <si>
    <t>万循铭</t>
  </si>
  <si>
    <t>王润森</t>
  </si>
  <si>
    <t>邓大德</t>
  </si>
  <si>
    <t>张龙飞</t>
  </si>
  <si>
    <t>李康01947</t>
  </si>
  <si>
    <t>马锦文</t>
  </si>
  <si>
    <t>傅相美</t>
  </si>
  <si>
    <t>周宇</t>
  </si>
  <si>
    <t>张琴</t>
  </si>
  <si>
    <t>董玲艳</t>
  </si>
  <si>
    <t>雷怡</t>
  </si>
  <si>
    <t>陈黄凯</t>
  </si>
  <si>
    <t>董畅</t>
  </si>
  <si>
    <t>汤远东</t>
  </si>
  <si>
    <t>卢丙成</t>
  </si>
  <si>
    <t>陈皓</t>
  </si>
  <si>
    <t>赵克阳</t>
  </si>
  <si>
    <t>马英鸿</t>
  </si>
  <si>
    <t>胡超</t>
  </si>
  <si>
    <t>刘育超</t>
  </si>
  <si>
    <t>笨鸟学院</t>
  </si>
  <si>
    <t>孙榛浩</t>
  </si>
  <si>
    <t>陈涌前</t>
  </si>
  <si>
    <t>刘小叶</t>
  </si>
  <si>
    <t>马玉涛</t>
  </si>
  <si>
    <t>张甫</t>
  </si>
  <si>
    <t>工商银行电子商务平台B2C商城2021年项目</t>
  </si>
  <si>
    <t>金晶</t>
  </si>
  <si>
    <t>张囡</t>
  </si>
  <si>
    <t>侯军卉</t>
  </si>
  <si>
    <t>上农商2021年定向资源池项目</t>
  </si>
  <si>
    <t>何明昕</t>
  </si>
  <si>
    <t>衡露</t>
  </si>
  <si>
    <t>苏文珍</t>
  </si>
  <si>
    <t>杨曼</t>
  </si>
  <si>
    <t>左巧莉</t>
  </si>
  <si>
    <t>张剑</t>
  </si>
  <si>
    <t>技术研究院</t>
  </si>
  <si>
    <t>曹星信</t>
  </si>
  <si>
    <t>温新月</t>
  </si>
  <si>
    <t>曾强</t>
  </si>
  <si>
    <t>杨洲杰</t>
  </si>
  <si>
    <t>陈培毅</t>
  </si>
  <si>
    <t>王星</t>
  </si>
  <si>
    <t>段良华</t>
  </si>
  <si>
    <t>广农商电子商城2021项目</t>
  </si>
  <si>
    <t>彭晓涛</t>
  </si>
  <si>
    <t>广农商直销银行2021项目</t>
  </si>
  <si>
    <t>陈志校</t>
  </si>
  <si>
    <t>顾利方</t>
  </si>
  <si>
    <t>刘刚</t>
  </si>
  <si>
    <t>邓志山</t>
  </si>
  <si>
    <t>陈贤</t>
  </si>
  <si>
    <t>杨振</t>
  </si>
  <si>
    <t>徐延旺</t>
  </si>
  <si>
    <t>薛艳丽</t>
  </si>
  <si>
    <t>陈浩永01703</t>
  </si>
  <si>
    <t>许业荣</t>
  </si>
  <si>
    <t>工行珠研通用人力2021项目</t>
  </si>
  <si>
    <t>刘文斐</t>
  </si>
  <si>
    <t>许盛斌</t>
  </si>
  <si>
    <t>王明媚</t>
  </si>
  <si>
    <t>何世海</t>
  </si>
  <si>
    <t>刘年</t>
  </si>
  <si>
    <t>薛珺丹</t>
  </si>
  <si>
    <t>陈加纯</t>
  </si>
  <si>
    <t>雷玲</t>
  </si>
  <si>
    <t>陈文</t>
  </si>
  <si>
    <t>刘文</t>
  </si>
  <si>
    <t>林凡</t>
  </si>
  <si>
    <t>李丽双</t>
  </si>
  <si>
    <t>李洋昌</t>
  </si>
  <si>
    <t>马艺俊</t>
  </si>
  <si>
    <t>李凯仪</t>
  </si>
  <si>
    <t>李桂清</t>
  </si>
  <si>
    <t>王欣</t>
  </si>
  <si>
    <t>郑恒军</t>
  </si>
  <si>
    <t>沈志鹏</t>
  </si>
  <si>
    <t>黄志伟</t>
  </si>
  <si>
    <t>曾月</t>
  </si>
  <si>
    <t>陈敏盛</t>
  </si>
  <si>
    <t>吴日健</t>
  </si>
  <si>
    <t>罗显华</t>
  </si>
  <si>
    <t>陈海深</t>
  </si>
  <si>
    <t>甘广富</t>
  </si>
  <si>
    <t>陈运料</t>
  </si>
  <si>
    <t>王胡</t>
  </si>
  <si>
    <t>万超</t>
  </si>
  <si>
    <t>李子森</t>
  </si>
  <si>
    <t>魏昭</t>
  </si>
  <si>
    <t>张雪琴</t>
  </si>
  <si>
    <t>蔡鑫</t>
  </si>
  <si>
    <t>黄其岳</t>
  </si>
  <si>
    <t>袁志斌</t>
  </si>
  <si>
    <t>卢俞全</t>
  </si>
  <si>
    <t>朱寿丰</t>
  </si>
  <si>
    <t>高天浩</t>
  </si>
  <si>
    <t>陈鹏01678</t>
  </si>
  <si>
    <t>周树斌</t>
  </si>
  <si>
    <t>齐银磊</t>
  </si>
  <si>
    <t>黄海英</t>
  </si>
  <si>
    <t>李岚</t>
  </si>
  <si>
    <t>谭佩贤</t>
  </si>
  <si>
    <t>梁豆豆</t>
  </si>
  <si>
    <t>江玉静</t>
  </si>
  <si>
    <t>张俏辉</t>
  </si>
  <si>
    <t>程茂林</t>
  </si>
  <si>
    <t>龚敏杰</t>
  </si>
  <si>
    <t>朱顺杭</t>
  </si>
  <si>
    <t>彭广文</t>
  </si>
  <si>
    <t>颜荣祥</t>
  </si>
  <si>
    <t>廉怡</t>
  </si>
  <si>
    <t>龚聪聪</t>
  </si>
  <si>
    <t>李华辉</t>
  </si>
  <si>
    <t>陈灵志</t>
  </si>
  <si>
    <t>薛鹏</t>
  </si>
  <si>
    <t>伍桂</t>
  </si>
  <si>
    <t>张晨</t>
  </si>
  <si>
    <t>张宁</t>
  </si>
  <si>
    <t>陈豪30208</t>
  </si>
  <si>
    <t>李国波</t>
  </si>
  <si>
    <t>宋健</t>
  </si>
  <si>
    <t>詹泽扬</t>
  </si>
  <si>
    <t>游宇</t>
  </si>
  <si>
    <t>陈妙欣</t>
  </si>
  <si>
    <t>邹宗芳</t>
  </si>
  <si>
    <t>殷仁</t>
  </si>
  <si>
    <t>成娇梅</t>
  </si>
  <si>
    <t>何艺川</t>
  </si>
  <si>
    <t>黎伟</t>
  </si>
  <si>
    <t>李飞</t>
  </si>
  <si>
    <t>李亚昭</t>
  </si>
  <si>
    <t>廖嘉伟</t>
  </si>
  <si>
    <t>马明</t>
  </si>
  <si>
    <t>刘梓岚</t>
  </si>
  <si>
    <t>陈成进</t>
  </si>
  <si>
    <t>古臻宇</t>
  </si>
  <si>
    <t>雍明丽</t>
  </si>
  <si>
    <t>杨晓媛</t>
  </si>
  <si>
    <t>区铭</t>
  </si>
  <si>
    <t>莫广尧</t>
  </si>
  <si>
    <t>唐东安</t>
  </si>
  <si>
    <t>汪晓鹏</t>
  </si>
  <si>
    <t>刘国钦</t>
  </si>
  <si>
    <t>杨士路</t>
  </si>
  <si>
    <t>朱伟</t>
  </si>
  <si>
    <t>刘澎30191</t>
  </si>
  <si>
    <t>邓泽桐</t>
  </si>
  <si>
    <t>曾怡锋</t>
  </si>
  <si>
    <t>李嘉恩</t>
  </si>
  <si>
    <t>林晋文</t>
  </si>
  <si>
    <t>黄镪</t>
  </si>
  <si>
    <t>朱义进</t>
  </si>
  <si>
    <t>陈秋爱</t>
  </si>
  <si>
    <t>孙高超</t>
  </si>
  <si>
    <t>匡兰</t>
  </si>
  <si>
    <t>张鹏程</t>
  </si>
  <si>
    <t>温锐明</t>
  </si>
  <si>
    <t>雷黎明</t>
  </si>
  <si>
    <t>林志豪</t>
  </si>
  <si>
    <t>蒙朝允</t>
  </si>
  <si>
    <t>莫善浩</t>
  </si>
  <si>
    <t>谭莉</t>
  </si>
  <si>
    <t>唐慧</t>
  </si>
  <si>
    <t>温子强</t>
  </si>
  <si>
    <t>伍少东</t>
  </si>
  <si>
    <t>肖艳</t>
  </si>
  <si>
    <t>杨明英</t>
  </si>
  <si>
    <t>朱凯怡</t>
  </si>
  <si>
    <t>钟正军</t>
  </si>
  <si>
    <t>姚三妹</t>
  </si>
  <si>
    <t>梁珂</t>
  </si>
  <si>
    <t>高毅京</t>
  </si>
  <si>
    <t>蒋珍凤</t>
  </si>
  <si>
    <t>陈华文</t>
  </si>
  <si>
    <t>黄海祯</t>
  </si>
  <si>
    <t>唐燕芳</t>
  </si>
  <si>
    <t>欧芝志</t>
  </si>
  <si>
    <t>史秋婵</t>
  </si>
  <si>
    <t>李瑞伟</t>
  </si>
  <si>
    <t>黎国威</t>
  </si>
  <si>
    <t>修锐宇</t>
  </si>
  <si>
    <t>黄泽宇</t>
  </si>
  <si>
    <t>卢荣球</t>
  </si>
  <si>
    <t>李春雨</t>
  </si>
  <si>
    <t>冯文杰</t>
  </si>
  <si>
    <t>张梓鹏</t>
  </si>
  <si>
    <t>杨娇娇</t>
  </si>
  <si>
    <t>苏颖春</t>
  </si>
  <si>
    <t>廖金海</t>
  </si>
  <si>
    <t>张宏灿</t>
  </si>
  <si>
    <t>何业宁</t>
  </si>
  <si>
    <t>丘沛麟</t>
  </si>
  <si>
    <t>周灿林</t>
  </si>
  <si>
    <t>黄辉健</t>
  </si>
  <si>
    <t>曾福连</t>
  </si>
  <si>
    <t>罗玉麟</t>
  </si>
  <si>
    <t>赵赢</t>
  </si>
  <si>
    <t>廖百威</t>
  </si>
  <si>
    <t>罗威</t>
  </si>
  <si>
    <t>闵文斌</t>
  </si>
  <si>
    <t>张学潇</t>
  </si>
  <si>
    <t>文振生</t>
  </si>
  <si>
    <t>杨胜基</t>
  </si>
  <si>
    <t>彭建宇</t>
  </si>
  <si>
    <t>郭中迪</t>
  </si>
  <si>
    <t>陈俊倍</t>
  </si>
  <si>
    <t>陈众敬</t>
  </si>
  <si>
    <t>赵思源</t>
  </si>
  <si>
    <t>陈浩杰</t>
  </si>
  <si>
    <t>卢善坚</t>
  </si>
  <si>
    <t>曾隆兴</t>
  </si>
  <si>
    <t>唐宁</t>
  </si>
  <si>
    <t>何召宇</t>
  </si>
  <si>
    <t>陈政</t>
  </si>
  <si>
    <t>卓荣辉</t>
  </si>
  <si>
    <t>李曼禾</t>
  </si>
  <si>
    <t>梁家濂</t>
  </si>
  <si>
    <t>于际凤</t>
  </si>
  <si>
    <t>谭铤锋</t>
  </si>
  <si>
    <t>刘栋</t>
  </si>
  <si>
    <t>邓梓伟</t>
  </si>
  <si>
    <t>梁玉荣</t>
  </si>
  <si>
    <t>王乐</t>
  </si>
  <si>
    <t>陈坤杰</t>
  </si>
  <si>
    <t>李文轩</t>
  </si>
  <si>
    <t>宋文爵</t>
  </si>
  <si>
    <t>郑泽鹏</t>
  </si>
  <si>
    <t>梁鸿飞</t>
  </si>
  <si>
    <t>刘静波</t>
  </si>
  <si>
    <t>钟乐声</t>
  </si>
  <si>
    <t>庄文坤</t>
  </si>
  <si>
    <t>周慈</t>
  </si>
  <si>
    <t>邓海浩</t>
  </si>
  <si>
    <t>穆明明</t>
  </si>
  <si>
    <t>邹耀阳</t>
  </si>
  <si>
    <t>陈夏钊</t>
  </si>
  <si>
    <t>赖展豪</t>
  </si>
  <si>
    <t>曾路遥</t>
  </si>
  <si>
    <t>郭剑龙</t>
  </si>
  <si>
    <t>尹思思</t>
  </si>
  <si>
    <t>黄福财</t>
  </si>
  <si>
    <t>蔡坤城</t>
  </si>
  <si>
    <t>蓝文杰</t>
  </si>
  <si>
    <t>刘明</t>
  </si>
  <si>
    <t>吕双存</t>
  </si>
  <si>
    <t>梁才通</t>
  </si>
  <si>
    <t>李晔</t>
  </si>
  <si>
    <t>汪礼凯</t>
  </si>
  <si>
    <t>黎家壁</t>
  </si>
  <si>
    <t>梁烨</t>
  </si>
  <si>
    <t>叶荣珊</t>
  </si>
  <si>
    <t>王子敬</t>
  </si>
  <si>
    <t>单杰</t>
  </si>
  <si>
    <t>周鹏鹏</t>
  </si>
  <si>
    <t>蒋朝钦</t>
  </si>
  <si>
    <t>梁开盛</t>
  </si>
  <si>
    <t>罗子盛</t>
  </si>
  <si>
    <t>武志俊</t>
  </si>
  <si>
    <t>龚进煊</t>
  </si>
  <si>
    <t>重庆农商行2019微信小程序实施</t>
  </si>
  <si>
    <t>邓涛</t>
  </si>
  <si>
    <t>张哲云</t>
  </si>
  <si>
    <t>汪园园</t>
  </si>
  <si>
    <t>严克胜</t>
  </si>
  <si>
    <t>洪芳欢</t>
  </si>
  <si>
    <t>王萍萍</t>
  </si>
  <si>
    <t>石朝晖</t>
  </si>
  <si>
    <t>杨思哲</t>
  </si>
  <si>
    <t>工行成研通用资源2021年项目</t>
  </si>
  <si>
    <t>杨妙妙</t>
  </si>
  <si>
    <t>杨晓雯</t>
  </si>
  <si>
    <t>张辰宇</t>
  </si>
  <si>
    <t>周郭翔</t>
  </si>
  <si>
    <t>王耀威</t>
  </si>
  <si>
    <t>李宏</t>
  </si>
  <si>
    <t>黄霄仪</t>
  </si>
  <si>
    <t>马洪文</t>
  </si>
  <si>
    <t>浙商银行e家银自营商城专项人力资源采购</t>
  </si>
  <si>
    <t>杨健乐</t>
  </si>
  <si>
    <t>新网银行研发人力外包合作2020年度项目</t>
  </si>
  <si>
    <t>温馨</t>
  </si>
  <si>
    <t>厦门银行2021年直销银行项目</t>
  </si>
  <si>
    <t>邵买</t>
  </si>
  <si>
    <t>张顺</t>
  </si>
  <si>
    <t>林方镒</t>
  </si>
  <si>
    <t>杜成发</t>
  </si>
  <si>
    <t>梁俊华</t>
  </si>
  <si>
    <t>赵发虎</t>
  </si>
  <si>
    <t>张秋枫</t>
  </si>
  <si>
    <t>曾熊</t>
  </si>
  <si>
    <t>郑华珍</t>
  </si>
  <si>
    <t>韦雁</t>
  </si>
  <si>
    <t>刘云凤</t>
  </si>
  <si>
    <t>孙乾坤</t>
  </si>
  <si>
    <t>许晓琴</t>
  </si>
  <si>
    <t>尹杰</t>
  </si>
  <si>
    <t>边爽</t>
  </si>
  <si>
    <t>刘涛3</t>
  </si>
  <si>
    <t>潘明祥</t>
  </si>
  <si>
    <t>张万康</t>
  </si>
  <si>
    <t>闫冉</t>
  </si>
  <si>
    <t>马妮</t>
  </si>
  <si>
    <t>吴淘</t>
  </si>
  <si>
    <t>易坚</t>
  </si>
  <si>
    <t>赵超</t>
  </si>
  <si>
    <t>梁佳</t>
  </si>
  <si>
    <t>高吉成</t>
  </si>
  <si>
    <t>沈科智</t>
  </si>
  <si>
    <t>叶丽</t>
  </si>
  <si>
    <t>陈磊30106</t>
  </si>
  <si>
    <t>刘方星</t>
  </si>
  <si>
    <t>李孟林</t>
  </si>
  <si>
    <t>吴蔚然</t>
  </si>
  <si>
    <t>应兆丰</t>
  </si>
  <si>
    <t>卢超晴</t>
  </si>
  <si>
    <t>吴丹</t>
  </si>
  <si>
    <t>朱宇戈</t>
  </si>
  <si>
    <t>林祥博</t>
  </si>
  <si>
    <t>付豪</t>
  </si>
  <si>
    <t>洪昕杰</t>
  </si>
  <si>
    <t>李美兰</t>
  </si>
  <si>
    <t>刘莲莲</t>
  </si>
  <si>
    <t>沈国平</t>
  </si>
  <si>
    <t>萨洪志</t>
  </si>
  <si>
    <t>陈伯权</t>
  </si>
  <si>
    <t>谢修继</t>
  </si>
  <si>
    <t>李方涛</t>
  </si>
  <si>
    <t>崔柳</t>
  </si>
  <si>
    <t>胡经晨</t>
  </si>
  <si>
    <t>周敏洁</t>
  </si>
  <si>
    <t>张晓满</t>
  </si>
  <si>
    <t>王潇瑜</t>
  </si>
  <si>
    <t>张春晓</t>
  </si>
  <si>
    <t>张玉松</t>
  </si>
  <si>
    <t>张皓博</t>
  </si>
  <si>
    <t>陈园园</t>
  </si>
  <si>
    <t>闫笑楠</t>
  </si>
  <si>
    <t>张征</t>
  </si>
  <si>
    <t>彭科博</t>
  </si>
  <si>
    <t>惠宁</t>
  </si>
  <si>
    <t>郎丹</t>
  </si>
  <si>
    <t>崔益萍</t>
  </si>
  <si>
    <t>余强</t>
  </si>
  <si>
    <t>刘天才</t>
  </si>
  <si>
    <t>何悦</t>
  </si>
  <si>
    <t>林宇萌</t>
  </si>
  <si>
    <t>韩姣</t>
  </si>
  <si>
    <t>郝浩宇</t>
  </si>
  <si>
    <t>王杰02469</t>
  </si>
  <si>
    <t>杨少鹏</t>
  </si>
  <si>
    <t>董腾飞</t>
  </si>
  <si>
    <t>马健</t>
  </si>
  <si>
    <t>范红军</t>
  </si>
  <si>
    <t>杨锐02530</t>
  </si>
  <si>
    <t>张泽宇02527</t>
  </si>
  <si>
    <t>冉兵成</t>
  </si>
  <si>
    <t>郑帅</t>
  </si>
  <si>
    <t>陈磊02538</t>
  </si>
  <si>
    <t>赵方</t>
  </si>
  <si>
    <t>刘效江</t>
  </si>
  <si>
    <t>唐昌盛</t>
  </si>
  <si>
    <t>伍新茹</t>
  </si>
  <si>
    <t>李建超</t>
  </si>
  <si>
    <t>周飞02570</t>
  </si>
  <si>
    <t>王宇豪02661</t>
  </si>
  <si>
    <t>工行成研通用资源2020年项目</t>
  </si>
  <si>
    <t>牛伟</t>
  </si>
  <si>
    <t>李清政</t>
  </si>
  <si>
    <t>刘勇02715</t>
  </si>
  <si>
    <t>王辉02721</t>
  </si>
  <si>
    <t>张皓</t>
  </si>
  <si>
    <t>程亮</t>
  </si>
  <si>
    <t>朱晨凯</t>
  </si>
  <si>
    <t>工商银行电子商务平台创意视觉2021年项目</t>
  </si>
  <si>
    <t>王旭光</t>
  </si>
  <si>
    <t>易文</t>
  </si>
  <si>
    <t>兰剑</t>
  </si>
  <si>
    <t>田立志</t>
  </si>
  <si>
    <t>戢德琼</t>
  </si>
  <si>
    <t>北京农商银行网上营业厅2021年项目</t>
  </si>
  <si>
    <t>范亚坤</t>
  </si>
  <si>
    <t>宋伟强</t>
  </si>
  <si>
    <t>高晓搏</t>
  </si>
  <si>
    <t>民生信用卡中心增值服务商城2021项目</t>
  </si>
  <si>
    <t>李晓</t>
  </si>
  <si>
    <t>张雷</t>
  </si>
  <si>
    <t>郭春鹏</t>
  </si>
  <si>
    <t>王佳</t>
  </si>
  <si>
    <t>刘爽</t>
  </si>
  <si>
    <t>张刚</t>
  </si>
  <si>
    <t>杨晨</t>
  </si>
  <si>
    <t>景瑶</t>
  </si>
  <si>
    <t>张健</t>
  </si>
  <si>
    <t>中国民生银行信用卡中心网申门户系统一阶段</t>
  </si>
  <si>
    <t>刘振宇</t>
  </si>
  <si>
    <t>马佳英</t>
  </si>
  <si>
    <t>张勇</t>
  </si>
  <si>
    <t>张汉超</t>
  </si>
  <si>
    <t>乔光</t>
  </si>
  <si>
    <t>董浩</t>
  </si>
  <si>
    <t>朱晓辉</t>
  </si>
  <si>
    <t>李志伟</t>
  </si>
  <si>
    <t>徐广岐</t>
  </si>
  <si>
    <t>赵艳敏</t>
  </si>
  <si>
    <t>金士星</t>
  </si>
  <si>
    <t>赵雪1</t>
  </si>
  <si>
    <t>郭好磊</t>
  </si>
  <si>
    <t>任航琦</t>
  </si>
  <si>
    <t>赵朋飞</t>
  </si>
  <si>
    <t>范春成</t>
  </si>
  <si>
    <t>秦绍林</t>
  </si>
  <si>
    <t>石家琦</t>
  </si>
  <si>
    <t>申威</t>
  </si>
  <si>
    <t>白冰</t>
  </si>
  <si>
    <t>赵安坤</t>
  </si>
  <si>
    <t>中国民生银行信用卡中心PC积分商城2021年项目</t>
  </si>
  <si>
    <t>闫龙虎</t>
  </si>
  <si>
    <t>郭亦凡</t>
  </si>
  <si>
    <t>张飞雨</t>
  </si>
  <si>
    <t>张琦</t>
  </si>
  <si>
    <t>李子龙</t>
  </si>
  <si>
    <t>刘吉</t>
  </si>
  <si>
    <t>刘艳</t>
  </si>
  <si>
    <t>张冬</t>
  </si>
  <si>
    <t>李辰煜</t>
  </si>
  <si>
    <t>孙金飞</t>
  </si>
  <si>
    <t>毛江卫</t>
  </si>
  <si>
    <t>宜宾商业银行线上贷款基于OCR技术风控流程改造一期项目（线上贷款系统改造）项目</t>
  </si>
  <si>
    <t>陈晓磊</t>
  </si>
  <si>
    <t>肖冬雪</t>
  </si>
  <si>
    <t>王宏娟</t>
  </si>
  <si>
    <t>李雷全</t>
  </si>
  <si>
    <t>迟立杰</t>
  </si>
  <si>
    <t>虎鹏瑞</t>
  </si>
  <si>
    <t>丁鹏飞</t>
  </si>
  <si>
    <t>谷义娜</t>
  </si>
  <si>
    <t>赵晓波</t>
  </si>
  <si>
    <t>杨清清</t>
  </si>
  <si>
    <t>李博</t>
  </si>
  <si>
    <t>伊攀</t>
  </si>
  <si>
    <t>杨昊</t>
  </si>
  <si>
    <t>田杰</t>
  </si>
  <si>
    <t>谢鑫宇</t>
  </si>
  <si>
    <t>路准晴</t>
  </si>
  <si>
    <t>余志刚</t>
  </si>
  <si>
    <t>马自强</t>
  </si>
  <si>
    <t>刘艳超</t>
  </si>
  <si>
    <t>李佳学</t>
  </si>
  <si>
    <t>王海涛</t>
  </si>
  <si>
    <t>刘欣欣</t>
  </si>
  <si>
    <t>杨帅</t>
  </si>
  <si>
    <t>武慧芳</t>
  </si>
  <si>
    <t>刘亚南</t>
  </si>
  <si>
    <t>罗迎豪</t>
  </si>
  <si>
    <t>赵杰</t>
  </si>
  <si>
    <t>张文青</t>
  </si>
  <si>
    <t>常铁欣</t>
  </si>
  <si>
    <t>李帅臣</t>
  </si>
  <si>
    <t>田旭</t>
  </si>
  <si>
    <t>陈楠</t>
  </si>
  <si>
    <t>郝松茂</t>
  </si>
  <si>
    <t>仇炜</t>
  </si>
  <si>
    <t>张艺凡</t>
  </si>
  <si>
    <t>胡江江</t>
  </si>
  <si>
    <t>张小宁</t>
  </si>
  <si>
    <t>王雪鑫</t>
  </si>
  <si>
    <t>光大现金管理云服务2020年升级项目</t>
  </si>
  <si>
    <t>杨子丰</t>
  </si>
  <si>
    <t>贾正良</t>
  </si>
  <si>
    <t>石安</t>
  </si>
  <si>
    <t>柳真真</t>
  </si>
  <si>
    <t>裴彦佳</t>
  </si>
  <si>
    <t>张萌军</t>
  </si>
  <si>
    <t>王青波</t>
  </si>
  <si>
    <t>郑羽娜</t>
  </si>
  <si>
    <t>高明</t>
  </si>
  <si>
    <t>杨涛</t>
  </si>
  <si>
    <t>刘鑫博</t>
  </si>
  <si>
    <t>杨贺</t>
  </si>
  <si>
    <t>胡文阳</t>
  </si>
  <si>
    <t>谢广明</t>
  </si>
  <si>
    <t>岳富强</t>
  </si>
  <si>
    <t>赵奔</t>
  </si>
  <si>
    <t>姚林</t>
  </si>
  <si>
    <t>刘勇攀</t>
  </si>
  <si>
    <t>祁横</t>
  </si>
  <si>
    <t>工行通用资源北京数据中心2021年项目</t>
  </si>
  <si>
    <t>马佳伟</t>
  </si>
  <si>
    <t>杨航</t>
  </si>
  <si>
    <t>才学志</t>
  </si>
  <si>
    <t>冝亚鹏</t>
  </si>
  <si>
    <t>邢丹娜</t>
  </si>
  <si>
    <t>许睿</t>
  </si>
  <si>
    <t>中国民生银行信用卡中心网申门户系统二阶段</t>
  </si>
  <si>
    <t>王保新</t>
  </si>
  <si>
    <t>车锋</t>
  </si>
  <si>
    <t>沈明正</t>
  </si>
  <si>
    <t>王会光</t>
  </si>
  <si>
    <t>张勇01458</t>
  </si>
  <si>
    <t>赵双元</t>
  </si>
  <si>
    <t>郑胜</t>
  </si>
  <si>
    <t>杨坚</t>
  </si>
  <si>
    <t>李涛</t>
  </si>
  <si>
    <t>马晓丽</t>
  </si>
  <si>
    <t>张香香</t>
  </si>
  <si>
    <t>刘洋</t>
  </si>
  <si>
    <t>黄雪</t>
  </si>
  <si>
    <t>常俊峰</t>
  </si>
  <si>
    <t>许凯丽</t>
  </si>
  <si>
    <t>辛光斌</t>
  </si>
  <si>
    <t>尚大龙</t>
  </si>
  <si>
    <t>王权</t>
  </si>
  <si>
    <t>孟凡亮</t>
  </si>
  <si>
    <t>陈楚宏</t>
  </si>
  <si>
    <t>聂文强</t>
  </si>
  <si>
    <t>裴新</t>
  </si>
  <si>
    <t>王志萌</t>
  </si>
  <si>
    <t>杨孟辰</t>
  </si>
  <si>
    <t>张国凤01543</t>
  </si>
  <si>
    <t>李洋</t>
  </si>
  <si>
    <t>郭浩东</t>
  </si>
  <si>
    <t>雒建荣</t>
  </si>
  <si>
    <t>乔伟</t>
  </si>
  <si>
    <t>郭善彬</t>
  </si>
  <si>
    <t>王本进</t>
  </si>
  <si>
    <t>黄世斌</t>
  </si>
  <si>
    <t>鲍胜志</t>
  </si>
  <si>
    <t>景凡</t>
  </si>
  <si>
    <t>杨凯</t>
  </si>
  <si>
    <t>刘涛01594</t>
  </si>
  <si>
    <t>郑红洋01618</t>
  </si>
  <si>
    <t>胡延鹏</t>
  </si>
  <si>
    <t>胡志强</t>
  </si>
  <si>
    <t>高宁</t>
  </si>
  <si>
    <t>吕刚</t>
  </si>
  <si>
    <t>刘宁超</t>
  </si>
  <si>
    <t>张瑞强</t>
  </si>
  <si>
    <t>田忠波</t>
  </si>
  <si>
    <t>耿思方</t>
  </si>
  <si>
    <t>刘海峰</t>
  </si>
  <si>
    <t>石栋</t>
  </si>
  <si>
    <t>曹航</t>
  </si>
  <si>
    <t>张凯01687</t>
  </si>
  <si>
    <t>刘章</t>
  </si>
  <si>
    <t>丁国印</t>
  </si>
  <si>
    <t>李佳帅</t>
  </si>
  <si>
    <t>蒋志强</t>
  </si>
  <si>
    <t>孟利东</t>
  </si>
  <si>
    <t>牛德伟</t>
  </si>
  <si>
    <t>刘金朋</t>
  </si>
  <si>
    <t>何慧慧</t>
  </si>
  <si>
    <t>王建清</t>
  </si>
  <si>
    <t>栾光祥</t>
  </si>
  <si>
    <t>张勇琦01756</t>
  </si>
  <si>
    <t>李德虎</t>
  </si>
  <si>
    <t>向中华</t>
  </si>
  <si>
    <t>赵香阁</t>
  </si>
  <si>
    <t>刘骥谌</t>
  </si>
  <si>
    <t>张昂昂</t>
  </si>
  <si>
    <t>张萌</t>
  </si>
  <si>
    <t>田慧慧</t>
  </si>
  <si>
    <t>王保红</t>
  </si>
  <si>
    <t>张娜娜</t>
  </si>
  <si>
    <t>王雨</t>
  </si>
  <si>
    <t>李敏</t>
  </si>
  <si>
    <t>工银科技北京数据中心2021年项目</t>
  </si>
  <si>
    <t>宋杰</t>
  </si>
  <si>
    <t>刘紫微</t>
  </si>
  <si>
    <t>何芹</t>
  </si>
  <si>
    <t>郭云雷</t>
  </si>
  <si>
    <t>高静阳</t>
  </si>
  <si>
    <t>姜海力</t>
  </si>
  <si>
    <t>刘粲</t>
  </si>
  <si>
    <t>张林01866</t>
  </si>
  <si>
    <t>朱俊杰</t>
  </si>
  <si>
    <t>刘士飞</t>
  </si>
  <si>
    <t>祖赛超</t>
  </si>
  <si>
    <t>刘炜毅</t>
  </si>
  <si>
    <t>冯琛</t>
  </si>
  <si>
    <t>韩少博</t>
  </si>
  <si>
    <t>郭亥腾</t>
  </si>
  <si>
    <t>侯晓营</t>
  </si>
  <si>
    <t>吕池</t>
  </si>
  <si>
    <t>乜甄</t>
  </si>
  <si>
    <t>刘照明</t>
  </si>
  <si>
    <t>孙泽西</t>
  </si>
  <si>
    <t>石岩</t>
  </si>
  <si>
    <t>张永波</t>
  </si>
  <si>
    <t>张晓雪</t>
  </si>
  <si>
    <t>于学臣</t>
  </si>
  <si>
    <t>马兰</t>
  </si>
  <si>
    <t>李宗仁</t>
  </si>
  <si>
    <t>卜扬扬</t>
  </si>
  <si>
    <t>刘少丰</t>
  </si>
  <si>
    <t>李自强</t>
  </si>
  <si>
    <t>李彤彤</t>
  </si>
  <si>
    <t>董新颖</t>
  </si>
  <si>
    <t>董伟30257</t>
  </si>
  <si>
    <t>张书国</t>
  </si>
  <si>
    <t>黄静</t>
  </si>
  <si>
    <t>李英迪</t>
  </si>
  <si>
    <t>徐晨</t>
  </si>
  <si>
    <t>牛小利</t>
  </si>
  <si>
    <t>董梦雅</t>
  </si>
  <si>
    <t>曹鹏飞</t>
  </si>
  <si>
    <t>张连威</t>
  </si>
  <si>
    <t>魏琪</t>
  </si>
  <si>
    <t>史朝旺</t>
  </si>
  <si>
    <t>孙志刚</t>
  </si>
  <si>
    <t>王萍</t>
  </si>
  <si>
    <t>高文平</t>
  </si>
  <si>
    <t>梁志平</t>
  </si>
  <si>
    <t>闫然然</t>
  </si>
  <si>
    <t>王前</t>
  </si>
  <si>
    <t>夏鹏飞</t>
  </si>
  <si>
    <t>孙少伟</t>
  </si>
  <si>
    <t>余明富</t>
  </si>
  <si>
    <t>崔红30304</t>
  </si>
  <si>
    <t>王健30306</t>
  </si>
  <si>
    <t>王博30308</t>
  </si>
  <si>
    <t>任宇坤</t>
  </si>
  <si>
    <t>杨璐</t>
  </si>
  <si>
    <t>吴棒</t>
  </si>
  <si>
    <t>王玉涛</t>
  </si>
  <si>
    <t>王荣</t>
  </si>
  <si>
    <t>吴雪琦</t>
  </si>
  <si>
    <t>杨慧</t>
  </si>
  <si>
    <t>智菲凡</t>
  </si>
  <si>
    <t>董浩30264</t>
  </si>
  <si>
    <t>盛江博</t>
  </si>
  <si>
    <t>董森</t>
  </si>
  <si>
    <t>石梦云</t>
  </si>
  <si>
    <t>单艺伟</t>
  </si>
  <si>
    <t>薛志超</t>
  </si>
  <si>
    <t>孟亚新</t>
  </si>
  <si>
    <t>高世海</t>
  </si>
  <si>
    <t>贾亚强</t>
  </si>
  <si>
    <t>檀杰根</t>
  </si>
  <si>
    <t>张怡欣</t>
  </si>
  <si>
    <t>董雪</t>
  </si>
  <si>
    <t>林开伟</t>
  </si>
  <si>
    <t>迟艺欣</t>
  </si>
  <si>
    <t>安宁</t>
  </si>
  <si>
    <t>贾孝金</t>
  </si>
  <si>
    <t>韩妮</t>
  </si>
  <si>
    <t>赵关文</t>
  </si>
  <si>
    <t>董兰兰</t>
  </si>
  <si>
    <t>吴迪</t>
  </si>
  <si>
    <t>班凯东</t>
  </si>
  <si>
    <t>王高杨</t>
  </si>
  <si>
    <t>胡金龙</t>
  </si>
  <si>
    <t>王天利</t>
  </si>
  <si>
    <t>宋爽</t>
  </si>
  <si>
    <t>李胜男</t>
  </si>
  <si>
    <t>李思</t>
  </si>
  <si>
    <t>左帅</t>
  </si>
  <si>
    <t>李丹</t>
  </si>
  <si>
    <t>陈松</t>
  </si>
  <si>
    <t>程宇</t>
  </si>
  <si>
    <t>刘永磊</t>
  </si>
  <si>
    <t>刘磊明</t>
  </si>
  <si>
    <t>王文仪</t>
  </si>
  <si>
    <t>潘贝贝</t>
  </si>
  <si>
    <t>刘经纬</t>
  </si>
  <si>
    <t>袁振</t>
  </si>
  <si>
    <t>王彦彦</t>
  </si>
  <si>
    <t>孙毅刚</t>
  </si>
  <si>
    <t>周飞</t>
  </si>
  <si>
    <t>闫晓光</t>
  </si>
  <si>
    <t>张国鹏</t>
  </si>
  <si>
    <t>李昊</t>
  </si>
  <si>
    <t>王文亮</t>
  </si>
  <si>
    <t>张正超</t>
  </si>
  <si>
    <t>陈超02313</t>
  </si>
  <si>
    <t>罗鑫</t>
  </si>
  <si>
    <t>李梦歌</t>
  </si>
  <si>
    <t>温钦菁</t>
  </si>
  <si>
    <t>尹斌</t>
  </si>
  <si>
    <t>马玉玉</t>
  </si>
  <si>
    <t>惠天元</t>
  </si>
  <si>
    <t>刘利</t>
  </si>
  <si>
    <t>陈天睿</t>
  </si>
  <si>
    <t>魏蒙蒙</t>
  </si>
  <si>
    <t>孔凡华</t>
  </si>
  <si>
    <t>刘星辉</t>
  </si>
  <si>
    <t>田纪云</t>
  </si>
  <si>
    <t>李亚杰</t>
  </si>
  <si>
    <t>刘万洋</t>
  </si>
  <si>
    <t>王佳佳</t>
  </si>
  <si>
    <t>赵乐</t>
  </si>
  <si>
    <t>穆峰</t>
  </si>
  <si>
    <t>赵玉海</t>
  </si>
  <si>
    <t>蔡云龙</t>
  </si>
  <si>
    <t>赵真真</t>
  </si>
  <si>
    <t>张春刚</t>
  </si>
  <si>
    <t>刘娟</t>
  </si>
  <si>
    <t>高虹</t>
  </si>
  <si>
    <t>郝棋</t>
  </si>
  <si>
    <t>曹亚洲</t>
  </si>
  <si>
    <t>吉卫增</t>
  </si>
  <si>
    <t>李声波</t>
  </si>
  <si>
    <t>张红瑞</t>
  </si>
  <si>
    <t>黄健</t>
  </si>
  <si>
    <t>何硕</t>
  </si>
  <si>
    <t>吴建安</t>
  </si>
  <si>
    <t>庄猛</t>
  </si>
  <si>
    <t>焦星高</t>
  </si>
  <si>
    <t>段有康</t>
  </si>
  <si>
    <t>陈龙02543</t>
  </si>
  <si>
    <t>陆叶</t>
  </si>
  <si>
    <t>黄佳美</t>
  </si>
  <si>
    <t>杨学坤</t>
  </si>
  <si>
    <t>张源权</t>
  </si>
  <si>
    <t>裴嘉琪</t>
  </si>
  <si>
    <t>王继位</t>
  </si>
  <si>
    <t>郭燕</t>
  </si>
  <si>
    <t>张绍阳</t>
  </si>
  <si>
    <t>吕海龙</t>
  </si>
  <si>
    <t>刘恒</t>
  </si>
  <si>
    <t>陈晓静</t>
  </si>
  <si>
    <t>张扬</t>
  </si>
  <si>
    <t>赵诗豪</t>
  </si>
  <si>
    <t>马魏魏</t>
  </si>
  <si>
    <t>上海银行电子银行2021年项目</t>
  </si>
  <si>
    <t>方振宇</t>
  </si>
  <si>
    <t>李祺</t>
  </si>
  <si>
    <t>杨明</t>
  </si>
  <si>
    <t>交行卡中心2020年度通用外部研发资源采购项目</t>
  </si>
  <si>
    <t>杨鹏飞</t>
  </si>
  <si>
    <t>段超</t>
  </si>
  <si>
    <t>王路路</t>
  </si>
  <si>
    <t>张中中</t>
  </si>
  <si>
    <t>鲁志勇</t>
  </si>
  <si>
    <t>杨学磊</t>
  </si>
  <si>
    <t>雷欣</t>
  </si>
  <si>
    <t>程永斌</t>
  </si>
  <si>
    <t>王义</t>
  </si>
  <si>
    <t>段文宇</t>
  </si>
  <si>
    <t>刘鑫</t>
  </si>
  <si>
    <t>赵小帅</t>
  </si>
  <si>
    <t>上海农商银行互联网金融平台技术升级项目</t>
  </si>
  <si>
    <t>徐庆</t>
  </si>
  <si>
    <t>林超</t>
  </si>
  <si>
    <t>高乐</t>
  </si>
  <si>
    <t>王德勇</t>
  </si>
  <si>
    <t>常文韬</t>
  </si>
  <si>
    <t>马文凤</t>
  </si>
  <si>
    <t>姜龙</t>
  </si>
  <si>
    <t>太保2020年农险战投系统升级项目</t>
  </si>
  <si>
    <t>林加洲</t>
  </si>
  <si>
    <t>高贻慎</t>
  </si>
  <si>
    <t>黄红英</t>
  </si>
  <si>
    <t>陈鄂</t>
  </si>
  <si>
    <t>工行通用资源上海数据中心2021年项目</t>
  </si>
  <si>
    <t>周舒波</t>
  </si>
  <si>
    <t>许远备</t>
  </si>
  <si>
    <t>李雷</t>
  </si>
  <si>
    <t>张钰</t>
  </si>
  <si>
    <t>翟洋洋</t>
  </si>
  <si>
    <t>王曦</t>
  </si>
  <si>
    <t>卫星</t>
  </si>
  <si>
    <t>蔡晋</t>
  </si>
  <si>
    <t>郭羽枫</t>
  </si>
  <si>
    <t>燕青云</t>
  </si>
  <si>
    <t>陈彬彬</t>
  </si>
  <si>
    <t>王健02299</t>
  </si>
  <si>
    <t>曾申申</t>
  </si>
  <si>
    <t>聂梦军</t>
  </si>
  <si>
    <t>李磊</t>
  </si>
  <si>
    <t>何祥</t>
  </si>
  <si>
    <t>史迪</t>
  </si>
  <si>
    <t>敖俊02333</t>
  </si>
  <si>
    <t>朱艳青</t>
  </si>
  <si>
    <t>陈普祯</t>
  </si>
  <si>
    <t>蒋思玲</t>
  </si>
  <si>
    <t>池雪娇</t>
  </si>
  <si>
    <t>王火</t>
  </si>
  <si>
    <t>陈紫伟</t>
  </si>
  <si>
    <t>刘立</t>
  </si>
  <si>
    <t>周灏</t>
  </si>
  <si>
    <t>王鑫松</t>
  </si>
  <si>
    <t>陈款</t>
  </si>
  <si>
    <t>姚鑫</t>
  </si>
  <si>
    <t>周卓奇</t>
  </si>
  <si>
    <t>顾永康</t>
  </si>
  <si>
    <t>周湘南</t>
  </si>
  <si>
    <t>刘欢</t>
  </si>
  <si>
    <t>宁坤</t>
  </si>
  <si>
    <t>郝亚杰</t>
  </si>
  <si>
    <t>邵奎</t>
  </si>
  <si>
    <t>甘超</t>
  </si>
  <si>
    <t>蔡辰杰</t>
  </si>
  <si>
    <t>曹政</t>
  </si>
  <si>
    <t>马培</t>
  </si>
  <si>
    <t>刘鹏</t>
  </si>
  <si>
    <t>熊清豪</t>
  </si>
  <si>
    <t>刘庆</t>
  </si>
  <si>
    <t>陈小明</t>
  </si>
  <si>
    <t>李建华</t>
  </si>
  <si>
    <t>肖平</t>
  </si>
  <si>
    <t>桂飞</t>
  </si>
  <si>
    <t>宋兵</t>
  </si>
  <si>
    <t>熊继春</t>
  </si>
  <si>
    <t>从波涛</t>
  </si>
  <si>
    <t>王艳敏</t>
  </si>
  <si>
    <t>王丽明</t>
  </si>
  <si>
    <t>王帅1</t>
  </si>
  <si>
    <t>张维红</t>
  </si>
  <si>
    <t>郭腾</t>
  </si>
  <si>
    <t>瞿戌晨</t>
  </si>
  <si>
    <t>杨银芳</t>
  </si>
  <si>
    <t>姜旭初</t>
  </si>
  <si>
    <t>董安中</t>
  </si>
  <si>
    <t>朱华彬</t>
  </si>
  <si>
    <t>魏长露</t>
  </si>
  <si>
    <t>张娟</t>
  </si>
  <si>
    <t>韩兴旺</t>
  </si>
  <si>
    <t>宋文龙</t>
  </si>
  <si>
    <t>魏振周</t>
  </si>
  <si>
    <t>范登高</t>
  </si>
  <si>
    <t>顾绍福</t>
  </si>
  <si>
    <t>吴书韬</t>
  </si>
  <si>
    <t>田斐</t>
  </si>
  <si>
    <t>唐怀庭</t>
  </si>
  <si>
    <t>南洋银行现金管理线上签约项目</t>
  </si>
  <si>
    <t>沈勇</t>
  </si>
  <si>
    <t>李永龙</t>
  </si>
  <si>
    <t>金坤</t>
  </si>
  <si>
    <t>刘美</t>
  </si>
  <si>
    <t>范群山</t>
  </si>
  <si>
    <t>蒋朋</t>
  </si>
  <si>
    <t>胡政</t>
  </si>
  <si>
    <t>许美霞</t>
  </si>
  <si>
    <t>陈菲菲</t>
  </si>
  <si>
    <t>宋浩华</t>
  </si>
  <si>
    <t>薛榜会</t>
  </si>
  <si>
    <t>张宜涛</t>
  </si>
  <si>
    <t>吴爽</t>
  </si>
  <si>
    <t>骆晨</t>
  </si>
  <si>
    <t>黄晨恩</t>
  </si>
  <si>
    <t>张涛涛</t>
  </si>
  <si>
    <t>左士杰</t>
  </si>
  <si>
    <t>胡蝶</t>
  </si>
  <si>
    <t>贾攀峰</t>
  </si>
  <si>
    <t>王杰</t>
  </si>
  <si>
    <t>鲜祖斌</t>
  </si>
  <si>
    <t>许堂辉</t>
  </si>
  <si>
    <t>杨卫岭</t>
  </si>
  <si>
    <t>胡兴涛</t>
  </si>
  <si>
    <t>李帅</t>
  </si>
  <si>
    <t>任磊</t>
  </si>
  <si>
    <t>谭海峰</t>
  </si>
  <si>
    <t>刘凌宇</t>
  </si>
  <si>
    <t>李乐</t>
  </si>
  <si>
    <t>吴林</t>
  </si>
  <si>
    <t>孙仕焜</t>
  </si>
  <si>
    <t>周裕光</t>
  </si>
  <si>
    <t>倪伟康</t>
  </si>
  <si>
    <t>董呈贺</t>
  </si>
  <si>
    <t>尚蔚</t>
  </si>
  <si>
    <t>张瑜</t>
  </si>
  <si>
    <t>朱晓磊</t>
  </si>
  <si>
    <t>宁艳华</t>
  </si>
  <si>
    <t>薛永永</t>
  </si>
  <si>
    <t>谢福</t>
  </si>
  <si>
    <t>肖安安</t>
  </si>
  <si>
    <t>章梦婷</t>
  </si>
  <si>
    <t>张有杰</t>
  </si>
  <si>
    <t>陈雷</t>
  </si>
  <si>
    <t>范全林</t>
  </si>
  <si>
    <t>陈超</t>
  </si>
  <si>
    <t>骆杰</t>
  </si>
  <si>
    <t>孙碧莹</t>
  </si>
  <si>
    <t>张一丹</t>
  </si>
  <si>
    <t>付肖洋</t>
  </si>
  <si>
    <t>段宇明</t>
  </si>
  <si>
    <t>王豆</t>
  </si>
  <si>
    <t>邬银莹</t>
  </si>
  <si>
    <t>李琦</t>
  </si>
  <si>
    <t>孙福将</t>
  </si>
  <si>
    <t>梁秀传</t>
  </si>
  <si>
    <t>卢畅</t>
  </si>
  <si>
    <t>涂寿松</t>
  </si>
  <si>
    <t>赵勇</t>
  </si>
  <si>
    <t>刘凤娇</t>
  </si>
  <si>
    <t>李润泽</t>
  </si>
  <si>
    <t>黄琳琳</t>
  </si>
  <si>
    <t>张智超</t>
  </si>
  <si>
    <t>邓起伟</t>
  </si>
  <si>
    <t>李玉涛</t>
  </si>
  <si>
    <t>石爱迪</t>
  </si>
  <si>
    <t>陈梦杰</t>
  </si>
  <si>
    <t>马开放</t>
  </si>
  <si>
    <t>汪进</t>
  </si>
  <si>
    <t>蔡方雄</t>
  </si>
  <si>
    <t>杜建军</t>
  </si>
  <si>
    <t>李启亮</t>
  </si>
  <si>
    <t>汪严随</t>
  </si>
  <si>
    <t>李荣辉</t>
  </si>
  <si>
    <t>胡挺</t>
  </si>
  <si>
    <t>黄伟</t>
  </si>
  <si>
    <t>乔守伟</t>
  </si>
  <si>
    <t>王业昕</t>
  </si>
  <si>
    <t>韩凯</t>
  </si>
  <si>
    <t>魏晓敏</t>
  </si>
  <si>
    <t>刘巍</t>
  </si>
  <si>
    <t>黄永和</t>
  </si>
  <si>
    <t>朱峰</t>
  </si>
  <si>
    <t>周刚</t>
  </si>
  <si>
    <t>刘辉</t>
  </si>
  <si>
    <t>莫丽芳</t>
  </si>
  <si>
    <t>童天渝</t>
  </si>
  <si>
    <t>高兴</t>
  </si>
  <si>
    <t>肖芳芳</t>
  </si>
  <si>
    <t>于益民</t>
  </si>
  <si>
    <t>祁丽华</t>
  </si>
  <si>
    <t>邱俊</t>
  </si>
  <si>
    <t>奚秀文</t>
  </si>
  <si>
    <t>王青山</t>
  </si>
  <si>
    <t>王沛洋</t>
  </si>
  <si>
    <t>张玲</t>
  </si>
  <si>
    <t>原立鹏</t>
  </si>
  <si>
    <t>宋鑫</t>
  </si>
  <si>
    <t>徐文泽</t>
  </si>
  <si>
    <t>宋佳佳</t>
  </si>
  <si>
    <t>申鹏</t>
  </si>
  <si>
    <t>唐茹</t>
  </si>
  <si>
    <t>张栋梁</t>
  </si>
  <si>
    <t>郭金坤</t>
  </si>
  <si>
    <t>李保磊</t>
  </si>
  <si>
    <t>薛帅祺</t>
  </si>
  <si>
    <t>张江</t>
  </si>
  <si>
    <t>查文坡</t>
  </si>
  <si>
    <t>耿文涛</t>
  </si>
  <si>
    <t>张英霞</t>
  </si>
  <si>
    <t>李红兵</t>
  </si>
  <si>
    <t>曾勇</t>
  </si>
  <si>
    <t>张一鸣</t>
  </si>
  <si>
    <t>王旭东</t>
  </si>
  <si>
    <t>陈立坤</t>
  </si>
  <si>
    <t>冯龙宇</t>
  </si>
  <si>
    <t>王晓刚</t>
  </si>
  <si>
    <t>高鹏</t>
  </si>
  <si>
    <t>夏海涛</t>
  </si>
  <si>
    <t>董夏双</t>
  </si>
  <si>
    <t>王俊培</t>
  </si>
  <si>
    <t>谷祥</t>
  </si>
  <si>
    <t>南柯</t>
  </si>
  <si>
    <t>王杰01782</t>
  </si>
  <si>
    <t>陈志杰</t>
  </si>
  <si>
    <t>张文哲</t>
  </si>
  <si>
    <t>南洋银行现金管理电子账簿优化</t>
  </si>
  <si>
    <t>董朝方</t>
  </si>
  <si>
    <t>杨龙阁</t>
  </si>
  <si>
    <t>曹玉敏</t>
  </si>
  <si>
    <t>南洋银行银企直连批量转账</t>
  </si>
  <si>
    <t>章卉东</t>
  </si>
  <si>
    <t>苏东强</t>
  </si>
  <si>
    <t>张廷浩</t>
  </si>
  <si>
    <t>南洋新晨技术服务项目</t>
  </si>
  <si>
    <t>王福源</t>
  </si>
  <si>
    <t>杨栋梁</t>
  </si>
  <si>
    <t>王啟涛</t>
  </si>
  <si>
    <t>苑辉辉</t>
  </si>
  <si>
    <t>孙君玺</t>
  </si>
  <si>
    <t>翟天祥</t>
  </si>
  <si>
    <t>王平</t>
  </si>
  <si>
    <t>孙慧鑫</t>
  </si>
  <si>
    <t>许文刚</t>
  </si>
  <si>
    <t>吕海霞</t>
  </si>
  <si>
    <t>华宏</t>
  </si>
  <si>
    <t>夏迎欣</t>
  </si>
  <si>
    <t>李凤</t>
  </si>
  <si>
    <t>席文楷</t>
  </si>
  <si>
    <t>程堂继</t>
  </si>
  <si>
    <t>李威</t>
  </si>
  <si>
    <t>谢纯烨</t>
  </si>
  <si>
    <t>易鹏</t>
  </si>
  <si>
    <t>陆景丽</t>
  </si>
  <si>
    <t>钮闻娟</t>
  </si>
  <si>
    <t>韩钦</t>
  </si>
  <si>
    <t>耿苏梅</t>
  </si>
  <si>
    <t>张鲁帅</t>
  </si>
  <si>
    <t>陈光明</t>
  </si>
  <si>
    <t>刘申龙</t>
  </si>
  <si>
    <t>闫金锁</t>
  </si>
  <si>
    <t>张武警</t>
  </si>
  <si>
    <t>蒋正富</t>
  </si>
  <si>
    <t>王松</t>
  </si>
  <si>
    <t>张付成</t>
  </si>
  <si>
    <t>龙碧霞</t>
  </si>
  <si>
    <t>尹春本</t>
  </si>
  <si>
    <t>索超</t>
  </si>
  <si>
    <t>王美玲</t>
  </si>
  <si>
    <t>张磊30043</t>
  </si>
  <si>
    <t>夏科达</t>
  </si>
  <si>
    <t>韩延鑫</t>
  </si>
  <si>
    <t>江林</t>
  </si>
  <si>
    <t>常丁方</t>
  </si>
  <si>
    <t>王波</t>
  </si>
  <si>
    <t>钱海东</t>
  </si>
  <si>
    <t>杨永生</t>
  </si>
  <si>
    <t>王斌</t>
  </si>
  <si>
    <t>付立明</t>
  </si>
  <si>
    <t>姚鹏</t>
  </si>
  <si>
    <t>沈佳成</t>
  </si>
  <si>
    <t>张亚杰</t>
  </si>
  <si>
    <t>邵则财</t>
  </si>
  <si>
    <t>张强30099</t>
  </si>
  <si>
    <t>王孙俊</t>
  </si>
  <si>
    <t>杨宇</t>
  </si>
  <si>
    <t>许梦雨</t>
  </si>
  <si>
    <t>施天羽</t>
  </si>
  <si>
    <t>张文剑</t>
  </si>
  <si>
    <t>王云伟</t>
  </si>
  <si>
    <t>刘文才</t>
  </si>
  <si>
    <t>刘泽清</t>
  </si>
  <si>
    <t>成燕</t>
  </si>
  <si>
    <t>孙新园</t>
  </si>
  <si>
    <t>王雨晨</t>
  </si>
  <si>
    <t>张培良</t>
  </si>
  <si>
    <t>黄得宝</t>
  </si>
  <si>
    <t>孙宇航</t>
  </si>
  <si>
    <t>章淑湘</t>
  </si>
  <si>
    <t>李祥贞</t>
  </si>
  <si>
    <t>马邵磊</t>
  </si>
  <si>
    <t>张涛</t>
  </si>
  <si>
    <t>祁学园</t>
  </si>
  <si>
    <t>安光辉</t>
  </si>
  <si>
    <t>朱璐瑶</t>
  </si>
  <si>
    <t>孙志诚</t>
  </si>
  <si>
    <t>徐伟</t>
  </si>
  <si>
    <t>陈艳</t>
  </si>
  <si>
    <t>卞婉婉</t>
  </si>
  <si>
    <t>凌海龙</t>
  </si>
  <si>
    <t>徐清阳</t>
  </si>
  <si>
    <t>李一飞</t>
  </si>
  <si>
    <t>杨良姣</t>
  </si>
  <si>
    <t>郭宏艺</t>
  </si>
  <si>
    <t>侯萌萌</t>
  </si>
  <si>
    <t>苏腾</t>
  </si>
  <si>
    <t>药亚东</t>
  </si>
  <si>
    <t>梁东东</t>
  </si>
  <si>
    <t>张柯</t>
  </si>
  <si>
    <t>郗慧鑫</t>
  </si>
  <si>
    <t>袁晶</t>
  </si>
  <si>
    <t>徐凯杰</t>
  </si>
  <si>
    <t>李娜</t>
  </si>
  <si>
    <t>莫黎冬</t>
  </si>
  <si>
    <t>宋子明</t>
  </si>
  <si>
    <t>彭攀飞</t>
  </si>
  <si>
    <t>戴娜</t>
  </si>
  <si>
    <t>白吉川</t>
  </si>
  <si>
    <t>李艳丽</t>
  </si>
  <si>
    <t>王胜德</t>
  </si>
  <si>
    <t>刘朋02121</t>
  </si>
  <si>
    <t>刘泉</t>
  </si>
  <si>
    <t>王贺</t>
  </si>
  <si>
    <t>刘达</t>
  </si>
  <si>
    <t>李校楠</t>
  </si>
  <si>
    <t>李琳02130</t>
  </si>
  <si>
    <t>崔颢毅</t>
  </si>
  <si>
    <t>程前</t>
  </si>
  <si>
    <t>陈超02134</t>
  </si>
  <si>
    <t>袁小兰02135</t>
  </si>
  <si>
    <t>刘闽</t>
  </si>
  <si>
    <t>陈晨晋南</t>
  </si>
  <si>
    <t>程庚</t>
  </si>
  <si>
    <t>任阿敏02151</t>
  </si>
  <si>
    <t>杨睿</t>
  </si>
  <si>
    <t>程昊</t>
  </si>
  <si>
    <t>王亚南</t>
  </si>
  <si>
    <t>汤建强</t>
  </si>
  <si>
    <t>陈致兴</t>
  </si>
  <si>
    <t>蔡莹</t>
  </si>
  <si>
    <t>马格田</t>
  </si>
  <si>
    <t>高文苑</t>
  </si>
  <si>
    <t>李凡良</t>
  </si>
  <si>
    <t>张秋华</t>
  </si>
  <si>
    <t>项文俊</t>
  </si>
  <si>
    <t>关义</t>
  </si>
  <si>
    <t>张婉琪</t>
  </si>
  <si>
    <t>戴文十</t>
  </si>
  <si>
    <t>王德久</t>
  </si>
  <si>
    <t>李明坤</t>
  </si>
  <si>
    <t>赵捷</t>
  </si>
  <si>
    <t>卢凯02070</t>
  </si>
  <si>
    <t>吴冬春</t>
  </si>
  <si>
    <t>王鹏飞</t>
  </si>
  <si>
    <t>张龙</t>
  </si>
  <si>
    <t>付明君</t>
  </si>
  <si>
    <t>胡豪杰</t>
  </si>
  <si>
    <t>王浩星</t>
  </si>
  <si>
    <t>祝晓凡</t>
  </si>
  <si>
    <t>吴佳妮</t>
  </si>
  <si>
    <t>康玉杰</t>
  </si>
  <si>
    <t>孙运康</t>
  </si>
  <si>
    <t>孔祥兵</t>
  </si>
  <si>
    <t>龙聪</t>
  </si>
  <si>
    <t>张凯02480</t>
  </si>
  <si>
    <t>张董帅</t>
  </si>
  <si>
    <t>夏朝</t>
  </si>
  <si>
    <t>武俊</t>
  </si>
  <si>
    <t>姜圆圆</t>
  </si>
  <si>
    <t>陈飞飞</t>
  </si>
  <si>
    <t>刘申杰</t>
  </si>
  <si>
    <t>万蕾</t>
  </si>
  <si>
    <t>吴辉华</t>
  </si>
  <si>
    <t>俞春传</t>
  </si>
  <si>
    <t>韩旭佩</t>
  </si>
  <si>
    <t>施键</t>
  </si>
  <si>
    <t>周子元</t>
  </si>
  <si>
    <t>方嘉玮</t>
  </si>
  <si>
    <t>何磊</t>
  </si>
  <si>
    <t>周涛02516</t>
  </si>
  <si>
    <t>薄凯阳</t>
  </si>
  <si>
    <t>何陶02519</t>
  </si>
  <si>
    <t>金卓</t>
  </si>
  <si>
    <t>庞孟繁</t>
  </si>
  <si>
    <t>章立功</t>
  </si>
  <si>
    <t>周建安</t>
  </si>
  <si>
    <t>曾欢</t>
  </si>
  <si>
    <t>杜秀</t>
  </si>
  <si>
    <t>操家恒</t>
  </si>
  <si>
    <t>许俊胤</t>
  </si>
  <si>
    <t>杨玉涛</t>
  </si>
  <si>
    <t>张骁俊</t>
  </si>
  <si>
    <t>周立国</t>
  </si>
  <si>
    <t>王俊超</t>
  </si>
  <si>
    <t>卫磊</t>
  </si>
  <si>
    <t>卫晓璇</t>
  </si>
  <si>
    <t>侯彬斌</t>
  </si>
  <si>
    <t>吴涛</t>
  </si>
  <si>
    <t>杨晴</t>
  </si>
  <si>
    <t>闫莹莹</t>
  </si>
  <si>
    <t>张迎利</t>
  </si>
  <si>
    <t>胡飞</t>
  </si>
  <si>
    <t>陈岗岗</t>
  </si>
  <si>
    <t>董伟</t>
  </si>
  <si>
    <t>丁文静</t>
  </si>
  <si>
    <t>汪祝兵</t>
  </si>
  <si>
    <t>徐进</t>
  </si>
  <si>
    <t>黄杰灿</t>
  </si>
  <si>
    <t>胡汪洋</t>
  </si>
  <si>
    <t>谢超</t>
  </si>
  <si>
    <t>王建龙</t>
  </si>
  <si>
    <t>严仁伟</t>
  </si>
  <si>
    <t>蒋超</t>
  </si>
  <si>
    <t>付秋萍</t>
  </si>
  <si>
    <t>徐旭韬</t>
  </si>
  <si>
    <t>张云</t>
  </si>
  <si>
    <t>李鑫02648</t>
  </si>
  <si>
    <t>屈晓刚</t>
  </si>
  <si>
    <t>鲍路路</t>
  </si>
  <si>
    <t>张昌豪</t>
  </si>
  <si>
    <t>李瑾嘉</t>
  </si>
  <si>
    <t>张广良</t>
  </si>
  <si>
    <t>葛亚锋</t>
  </si>
  <si>
    <t>吴细华</t>
  </si>
  <si>
    <t>李元兵</t>
  </si>
  <si>
    <t>冯俊博</t>
  </si>
  <si>
    <t>张建平</t>
  </si>
  <si>
    <t>杜金昌</t>
  </si>
  <si>
    <t>赵震杰</t>
  </si>
  <si>
    <t>范美育</t>
  </si>
  <si>
    <t>钱劲松</t>
  </si>
  <si>
    <t>徐冬冬</t>
  </si>
  <si>
    <t>龚一鸣</t>
  </si>
  <si>
    <t>卢志斌</t>
  </si>
  <si>
    <t>张建华</t>
  </si>
  <si>
    <t>张军</t>
  </si>
  <si>
    <t>王彬彬</t>
  </si>
  <si>
    <t>荣兴波</t>
  </si>
  <si>
    <t>邹会哲</t>
  </si>
  <si>
    <t>刘洋02687</t>
  </si>
  <si>
    <t>李杨</t>
  </si>
  <si>
    <t>左渊</t>
  </si>
  <si>
    <t>蔡超</t>
  </si>
  <si>
    <t>范宇峰</t>
  </si>
  <si>
    <t>任留威</t>
  </si>
  <si>
    <t>周朝斐</t>
  </si>
  <si>
    <t>黄兰妹</t>
  </si>
  <si>
    <t>唐霖峰</t>
  </si>
  <si>
    <t>陈文茜</t>
  </si>
  <si>
    <t>钱慧军</t>
  </si>
  <si>
    <t>彭冉</t>
  </si>
  <si>
    <t>陈望</t>
  </si>
  <si>
    <t>沈家阳</t>
  </si>
  <si>
    <t>卫乐乐</t>
  </si>
  <si>
    <t>徐晓林</t>
  </si>
  <si>
    <t>左蓓蓓</t>
  </si>
  <si>
    <t>时骄阳</t>
  </si>
  <si>
    <t>王亮亮</t>
  </si>
  <si>
    <t>苏雨艳</t>
  </si>
  <si>
    <t>凌荣</t>
  </si>
  <si>
    <t>张磊02708</t>
  </si>
  <si>
    <t>邓伟</t>
  </si>
  <si>
    <t>刘一超</t>
  </si>
  <si>
    <t>吴艳华</t>
  </si>
  <si>
    <t>李珂珂</t>
  </si>
  <si>
    <t>崔景超</t>
  </si>
  <si>
    <t>方力</t>
  </si>
  <si>
    <t>张开富</t>
  </si>
  <si>
    <t>田小潞</t>
  </si>
  <si>
    <t>吉纯亮</t>
  </si>
  <si>
    <t>李青高</t>
  </si>
  <si>
    <t>陈锋</t>
  </si>
  <si>
    <t>方淦</t>
  </si>
  <si>
    <t>杨凯云</t>
  </si>
  <si>
    <t>金晓宇</t>
  </si>
  <si>
    <t>周宝</t>
  </si>
  <si>
    <t>刘欢02735</t>
  </si>
  <si>
    <t>陈甜</t>
  </si>
  <si>
    <t>王翊武</t>
  </si>
  <si>
    <t>黄海</t>
  </si>
  <si>
    <t>徐小剑</t>
  </si>
  <si>
    <t>陈凌海</t>
  </si>
  <si>
    <t>程鹏</t>
  </si>
  <si>
    <t>胥亚梁</t>
  </si>
  <si>
    <t>张涛02743</t>
  </si>
  <si>
    <t>田秀婉</t>
  </si>
  <si>
    <t>司建高</t>
  </si>
  <si>
    <t>沈雷宇</t>
  </si>
  <si>
    <t>曾五一</t>
  </si>
  <si>
    <t>华芳</t>
  </si>
  <si>
    <t>普宁波</t>
  </si>
  <si>
    <t>涂奥运</t>
  </si>
  <si>
    <t>鲁美程</t>
  </si>
  <si>
    <t>付军</t>
  </si>
  <si>
    <t>李菊苹</t>
  </si>
  <si>
    <t>赵俊</t>
  </si>
  <si>
    <t>李雨晴</t>
  </si>
  <si>
    <t>陶静瞻</t>
  </si>
  <si>
    <t>刘超02769</t>
  </si>
  <si>
    <t>许海龙</t>
  </si>
  <si>
    <t>丁朝熙</t>
  </si>
  <si>
    <t>苏辉艳</t>
  </si>
  <si>
    <t>李强02809</t>
  </si>
  <si>
    <t>杨庆顺</t>
  </si>
  <si>
    <t>胡宏洋</t>
  </si>
  <si>
    <t>田青</t>
  </si>
  <si>
    <t>李胜平</t>
  </si>
  <si>
    <t>朱铭铭</t>
  </si>
  <si>
    <t>马曼宇</t>
  </si>
  <si>
    <t>王鹏飞02871</t>
  </si>
  <si>
    <t>秦广理</t>
  </si>
  <si>
    <t>汤静</t>
  </si>
  <si>
    <t>余萍</t>
  </si>
  <si>
    <t>曹帆</t>
  </si>
  <si>
    <t>周康</t>
  </si>
  <si>
    <t>郝亚男</t>
  </si>
  <si>
    <t>练瑞</t>
  </si>
  <si>
    <t>苏斌</t>
  </si>
  <si>
    <t>丁志敏</t>
  </si>
  <si>
    <t>安明湖</t>
  </si>
  <si>
    <t>刘国栋</t>
  </si>
  <si>
    <t>李银胜</t>
  </si>
  <si>
    <t>吴任彬</t>
  </si>
  <si>
    <t>刘奕东</t>
  </si>
  <si>
    <t>彭强</t>
  </si>
  <si>
    <t>江睿</t>
  </si>
  <si>
    <t>赵家成</t>
  </si>
  <si>
    <t>苏盛浩</t>
  </si>
  <si>
    <t>王晓磊</t>
  </si>
  <si>
    <t>任帆帆</t>
  </si>
  <si>
    <t>魏亚奇</t>
  </si>
  <si>
    <t>2021管培生项目</t>
  </si>
  <si>
    <t>杜佳峰</t>
  </si>
  <si>
    <t>梁悦</t>
  </si>
  <si>
    <t>周正涛</t>
  </si>
  <si>
    <t>李雪</t>
  </si>
  <si>
    <t>祝金妙</t>
  </si>
  <si>
    <t>赵升超</t>
  </si>
  <si>
    <t>李诗才</t>
  </si>
  <si>
    <t>王浩杰</t>
  </si>
  <si>
    <t>侯保佑</t>
  </si>
  <si>
    <t>邹将将</t>
  </si>
  <si>
    <t>刘先锋</t>
  </si>
  <si>
    <t>舒畅</t>
  </si>
  <si>
    <t>万金</t>
  </si>
  <si>
    <t>赵振豪</t>
  </si>
  <si>
    <t>刘志翔</t>
  </si>
  <si>
    <t>马荣晖</t>
  </si>
  <si>
    <t>白秀权</t>
  </si>
  <si>
    <t>马骏</t>
  </si>
  <si>
    <t>张凯云</t>
  </si>
  <si>
    <t>徐敏飞</t>
  </si>
  <si>
    <t>刘健</t>
  </si>
  <si>
    <t>南少伟</t>
  </si>
  <si>
    <t>师志磊</t>
  </si>
  <si>
    <t>刘晋言</t>
  </si>
  <si>
    <t>王东旭</t>
  </si>
  <si>
    <t>薛新世</t>
  </si>
  <si>
    <t>陈星</t>
  </si>
  <si>
    <t>叶俊杰</t>
  </si>
  <si>
    <t>王绪</t>
  </si>
  <si>
    <t>曾祥毅</t>
  </si>
  <si>
    <t>孔德靖</t>
  </si>
  <si>
    <t>王玖琪</t>
  </si>
  <si>
    <t>梁美源</t>
  </si>
  <si>
    <t>丘岳宁</t>
  </si>
  <si>
    <t>陈杨兆铭</t>
  </si>
  <si>
    <t>熊涛</t>
  </si>
  <si>
    <t>陈康生</t>
  </si>
  <si>
    <t>曾晓慧</t>
  </si>
  <si>
    <t>梁达丽</t>
  </si>
  <si>
    <t>董威霖</t>
  </si>
  <si>
    <t>万家滢</t>
  </si>
  <si>
    <t>杨泞穗</t>
  </si>
  <si>
    <t>王晓奔</t>
  </si>
  <si>
    <t>岑景涛</t>
  </si>
  <si>
    <t>苏傲</t>
  </si>
  <si>
    <t>文云辉</t>
  </si>
  <si>
    <t>刘莹</t>
  </si>
  <si>
    <t>赵玺来</t>
  </si>
  <si>
    <t>姚妃</t>
  </si>
  <si>
    <t>曾彬</t>
  </si>
  <si>
    <t>唐付强</t>
  </si>
  <si>
    <t>赵明生</t>
  </si>
  <si>
    <t>陈良雄</t>
  </si>
  <si>
    <t>黄忠杰</t>
  </si>
  <si>
    <t>胡天予</t>
  </si>
  <si>
    <t>吴曼婷</t>
  </si>
  <si>
    <t>于卓平</t>
  </si>
  <si>
    <t>夏海</t>
  </si>
  <si>
    <t>张晨02897</t>
  </si>
  <si>
    <t>张明02908</t>
  </si>
  <si>
    <t>南洋商业银行2021年1-6月实施采购项目</t>
  </si>
  <si>
    <t>钱志增</t>
  </si>
  <si>
    <t>郝延鹏</t>
  </si>
  <si>
    <t>杨斌强</t>
  </si>
  <si>
    <t>王静</t>
  </si>
  <si>
    <t>王增键</t>
  </si>
  <si>
    <t>汪冬</t>
  </si>
  <si>
    <t>马强</t>
  </si>
  <si>
    <t>臧克俭</t>
  </si>
  <si>
    <t>周娜</t>
  </si>
  <si>
    <t>李坤</t>
  </si>
  <si>
    <t>钟洪武</t>
  </si>
  <si>
    <t>沈海城</t>
  </si>
  <si>
    <t>沈启铜</t>
  </si>
  <si>
    <t>曹忠旺</t>
  </si>
  <si>
    <t>林平</t>
  </si>
  <si>
    <t>陈杭</t>
  </si>
  <si>
    <t>田阳阳</t>
  </si>
  <si>
    <t>吴刘高高</t>
  </si>
  <si>
    <t>孙磊</t>
  </si>
  <si>
    <t>马逸飞</t>
  </si>
  <si>
    <t>程旭敏</t>
  </si>
  <si>
    <t>范雷洋</t>
  </si>
  <si>
    <t>陈宝永</t>
  </si>
  <si>
    <t>李杰</t>
  </si>
  <si>
    <t>孙莉媛</t>
  </si>
  <si>
    <t>李权</t>
  </si>
  <si>
    <t>姚金兴</t>
  </si>
  <si>
    <t>房帅</t>
  </si>
  <si>
    <t>赵海滨</t>
  </si>
  <si>
    <t>陈培培</t>
  </si>
  <si>
    <t>王伟强</t>
  </si>
  <si>
    <t>李成章</t>
  </si>
  <si>
    <t>光大现金管理云服务2021年升级项目</t>
  </si>
  <si>
    <t>庞磊</t>
  </si>
  <si>
    <t>智丽艳</t>
  </si>
  <si>
    <t>张海鹏</t>
  </si>
  <si>
    <t>石义广</t>
  </si>
  <si>
    <t>张春晖</t>
  </si>
  <si>
    <t>金银花</t>
  </si>
  <si>
    <t>高玉立</t>
  </si>
  <si>
    <t>工商银行电子商务平台B2C商城2020年项目</t>
  </si>
  <si>
    <t>张伟伟2930</t>
  </si>
  <si>
    <t>何飘逸</t>
  </si>
  <si>
    <t>谈发中</t>
  </si>
  <si>
    <t>杨柳军2976</t>
  </si>
  <si>
    <t>刘春容</t>
  </si>
  <si>
    <t>易小锋</t>
  </si>
  <si>
    <t>刘静03017</t>
  </si>
  <si>
    <t>汪权03015</t>
  </si>
  <si>
    <t>蔡树敏</t>
  </si>
  <si>
    <t>朱俊晖</t>
  </si>
  <si>
    <t>梁钫02975</t>
  </si>
  <si>
    <t>王磊</t>
  </si>
  <si>
    <t>李博洋</t>
  </si>
  <si>
    <t>宋振浩</t>
  </si>
  <si>
    <t>温飞飞</t>
  </si>
  <si>
    <t>黄欣</t>
  </si>
  <si>
    <t>陈宇艺</t>
  </si>
  <si>
    <t>叶丹凤</t>
  </si>
  <si>
    <t>彭钰文</t>
  </si>
  <si>
    <t>位明</t>
  </si>
  <si>
    <t>杨刚02913</t>
  </si>
  <si>
    <t>倪世栋</t>
  </si>
  <si>
    <t>2021上海银行电子银行项目</t>
  </si>
  <si>
    <t>王智骏</t>
  </si>
  <si>
    <t>潘宏阳</t>
  </si>
  <si>
    <t>徐丹</t>
  </si>
  <si>
    <t>江友朋</t>
  </si>
  <si>
    <t>浦发银行2021年度研发外协</t>
  </si>
  <si>
    <t>陈圆</t>
  </si>
  <si>
    <t>陈凯</t>
  </si>
  <si>
    <t>王浩宇</t>
  </si>
  <si>
    <t>秦优</t>
  </si>
  <si>
    <t>许楫</t>
  </si>
  <si>
    <t>李典典</t>
  </si>
  <si>
    <t>赵秀宝</t>
  </si>
  <si>
    <t>桓彦</t>
  </si>
  <si>
    <t>刘进文</t>
  </si>
  <si>
    <t>刘赛育</t>
  </si>
  <si>
    <t>李文杰</t>
  </si>
  <si>
    <t>王兵02971</t>
  </si>
  <si>
    <t>马国宁</t>
  </si>
  <si>
    <t>龚清华</t>
  </si>
  <si>
    <t>彭方剑</t>
  </si>
  <si>
    <t>戴渡</t>
  </si>
  <si>
    <t>黄东</t>
  </si>
  <si>
    <t>魏丹</t>
  </si>
  <si>
    <t>黄镇威</t>
  </si>
  <si>
    <t>陈雪涛</t>
  </si>
  <si>
    <t>谢国峰</t>
  </si>
  <si>
    <t>施云豪</t>
  </si>
  <si>
    <t>刘涵智</t>
  </si>
  <si>
    <t>王凌吉03000</t>
  </si>
  <si>
    <t>卢雄剑</t>
  </si>
  <si>
    <t>范传洋</t>
  </si>
  <si>
    <t>王学林</t>
  </si>
  <si>
    <t>胡庆木</t>
  </si>
  <si>
    <t>章训江</t>
  </si>
  <si>
    <t>高扬</t>
  </si>
  <si>
    <t>管治强</t>
  </si>
  <si>
    <t>潘少伟</t>
  </si>
  <si>
    <t>包强</t>
  </si>
  <si>
    <t>吴鹏</t>
  </si>
  <si>
    <t>刘丛尔</t>
  </si>
  <si>
    <t>马兵敏</t>
  </si>
  <si>
    <t>赵晓明</t>
  </si>
  <si>
    <t>齐福金</t>
  </si>
  <si>
    <t>汪涛</t>
  </si>
  <si>
    <t>尤娉婷</t>
  </si>
  <si>
    <t>徐云蕾</t>
  </si>
  <si>
    <t>吴宝昌</t>
  </si>
  <si>
    <t>尹小杰</t>
  </si>
  <si>
    <t>姚德顺</t>
  </si>
  <si>
    <t>朱雨微</t>
  </si>
  <si>
    <t>胡梦圆</t>
  </si>
  <si>
    <t>吴迪03109</t>
  </si>
  <si>
    <t>苏焱光</t>
  </si>
  <si>
    <t>郑俊杰</t>
  </si>
  <si>
    <t>张亚飞</t>
  </si>
  <si>
    <t>范国宝</t>
  </si>
  <si>
    <t>钟声</t>
  </si>
  <si>
    <t>张敏</t>
  </si>
  <si>
    <t>陈一鸣</t>
  </si>
  <si>
    <t>李梦月</t>
  </si>
  <si>
    <t>张瑞强03078</t>
  </si>
  <si>
    <t>包亮</t>
  </si>
  <si>
    <t>尚军伟</t>
  </si>
  <si>
    <t>安浩男</t>
  </si>
  <si>
    <t>赵利平</t>
  </si>
  <si>
    <t>张会江</t>
  </si>
  <si>
    <t>李光阳</t>
  </si>
  <si>
    <t>王桂民</t>
  </si>
  <si>
    <t>高泽兵</t>
  </si>
  <si>
    <t>邵程新</t>
  </si>
  <si>
    <t>李根</t>
  </si>
  <si>
    <t>彭颖</t>
  </si>
  <si>
    <t>王富利</t>
  </si>
  <si>
    <t>李响03138</t>
  </si>
  <si>
    <t>杨赛</t>
  </si>
  <si>
    <t>李国龙</t>
  </si>
  <si>
    <t>刘孟彦</t>
  </si>
  <si>
    <t>宜宾商业银行对公线上贷款全线上模式项目</t>
  </si>
  <si>
    <t>王辉</t>
  </si>
  <si>
    <t>刘小飞</t>
  </si>
  <si>
    <t>赵宇飞</t>
  </si>
  <si>
    <t>闫志斌</t>
  </si>
  <si>
    <t>朱先振</t>
  </si>
  <si>
    <t>袁斌</t>
  </si>
  <si>
    <t>许海庆</t>
  </si>
  <si>
    <t>胡磊</t>
  </si>
  <si>
    <t>许文</t>
  </si>
  <si>
    <t>肖飞扬</t>
  </si>
  <si>
    <t>王小龙</t>
  </si>
  <si>
    <t>赵斌涛</t>
  </si>
  <si>
    <t>李燕明</t>
  </si>
  <si>
    <t>邓翠红</t>
  </si>
  <si>
    <t>刘陈</t>
  </si>
  <si>
    <t>袁煜君</t>
  </si>
  <si>
    <t>陈磊</t>
  </si>
  <si>
    <t>单成帅</t>
  </si>
  <si>
    <t>封亮</t>
  </si>
  <si>
    <t>余倩倩</t>
  </si>
  <si>
    <t>李永鑫</t>
  </si>
  <si>
    <t>王怀冰</t>
  </si>
  <si>
    <t>南商（中国）司机宝平台现金管理项目</t>
  </si>
  <si>
    <t>杜伟军</t>
  </si>
  <si>
    <t>何湘军</t>
  </si>
  <si>
    <t>曹立平</t>
  </si>
  <si>
    <t>王祺</t>
  </si>
  <si>
    <t>冯志刚</t>
  </si>
  <si>
    <t>李坤03093</t>
  </si>
  <si>
    <t>秦西听</t>
  </si>
  <si>
    <t>沈楠</t>
  </si>
  <si>
    <t>李征</t>
  </si>
  <si>
    <t>颜廷坤</t>
  </si>
  <si>
    <t>潘梦</t>
  </si>
  <si>
    <t>张李阳</t>
  </si>
  <si>
    <t>王明慧</t>
  </si>
  <si>
    <t>曾自强</t>
  </si>
  <si>
    <t>徐凌霄</t>
  </si>
  <si>
    <t>董元皓</t>
  </si>
  <si>
    <t>袁梦静</t>
  </si>
  <si>
    <t>邓浪杰</t>
  </si>
  <si>
    <t>刘超03133</t>
  </si>
  <si>
    <t>周义颜</t>
  </si>
  <si>
    <t>张红星</t>
  </si>
  <si>
    <t>杨明03147</t>
  </si>
  <si>
    <t>杨志明</t>
  </si>
  <si>
    <t>高忠华</t>
  </si>
  <si>
    <t>董小迪</t>
  </si>
  <si>
    <t>茅炜勋</t>
  </si>
  <si>
    <t>高磊</t>
  </si>
  <si>
    <t>付力</t>
  </si>
  <si>
    <t>孙海良</t>
  </si>
  <si>
    <t>王强03043</t>
  </si>
  <si>
    <t>刘长海</t>
  </si>
  <si>
    <t>工商银行成都2023通用人力资源采购项目</t>
  </si>
  <si>
    <t>白永程</t>
  </si>
  <si>
    <t>黎晓燕</t>
  </si>
  <si>
    <t>工商银行成都2022通用人力资源采购项目</t>
  </si>
  <si>
    <t>王振欣</t>
  </si>
  <si>
    <t>凌宇明</t>
  </si>
  <si>
    <t>赵慧怡</t>
  </si>
  <si>
    <t>单梦玲</t>
  </si>
  <si>
    <t>李鸿伟</t>
  </si>
  <si>
    <t>吴梦龙</t>
  </si>
  <si>
    <t>陈树乾</t>
  </si>
  <si>
    <t>马金锋</t>
  </si>
  <si>
    <t>场景研究院</t>
  </si>
  <si>
    <t>韩鹏飞</t>
  </si>
  <si>
    <t>叶仁阳</t>
  </si>
  <si>
    <t>吴海震</t>
  </si>
  <si>
    <t>乔卉卉</t>
  </si>
  <si>
    <t>郑猛</t>
  </si>
  <si>
    <t>许玲</t>
  </si>
  <si>
    <t>何琼飞</t>
  </si>
  <si>
    <t>张永刚</t>
  </si>
  <si>
    <t>陈园园03155</t>
  </si>
  <si>
    <t>梁永振</t>
  </si>
  <si>
    <t>徐建军</t>
  </si>
  <si>
    <t>高一帆</t>
  </si>
  <si>
    <t>郭灿</t>
  </si>
  <si>
    <t>王敏俊</t>
  </si>
  <si>
    <t>交行卡中心2021年度通用外部研发资源采购项目</t>
  </si>
  <si>
    <t>张鹏飞</t>
  </si>
  <si>
    <t>王涛03208</t>
  </si>
  <si>
    <t>钱炀华</t>
  </si>
  <si>
    <t>许东</t>
  </si>
  <si>
    <t>汪玉洋03181</t>
  </si>
  <si>
    <t>孙熠</t>
  </si>
  <si>
    <t>沈龙</t>
  </si>
  <si>
    <t>徐飞03185</t>
  </si>
  <si>
    <t>王恒03186</t>
  </si>
  <si>
    <t>何翔翔</t>
  </si>
  <si>
    <t>蔡心雨</t>
  </si>
  <si>
    <t>尹鸿杰</t>
  </si>
  <si>
    <t>潘远行</t>
  </si>
  <si>
    <t>杜勇</t>
  </si>
  <si>
    <t>朱缙飞</t>
  </si>
  <si>
    <t>陈艺才</t>
  </si>
  <si>
    <t>张怡玥</t>
  </si>
  <si>
    <t>侯玉玉</t>
  </si>
  <si>
    <t>向景辉</t>
  </si>
  <si>
    <t>梁秋侠</t>
  </si>
  <si>
    <t>黄家新</t>
  </si>
  <si>
    <t>赵赋斌</t>
  </si>
  <si>
    <t>曹前进</t>
  </si>
  <si>
    <t>汪宏伟</t>
  </si>
  <si>
    <t>杨东</t>
  </si>
  <si>
    <t>潘松</t>
  </si>
  <si>
    <t>凌舒宏</t>
  </si>
  <si>
    <t>王成</t>
  </si>
  <si>
    <t>杜伟骏</t>
  </si>
  <si>
    <t>吴敬民</t>
  </si>
  <si>
    <t>黄秋兰</t>
  </si>
  <si>
    <t>贤石</t>
  </si>
  <si>
    <t>林荣玉</t>
  </si>
  <si>
    <t>黎振政</t>
  </si>
  <si>
    <t>冯程</t>
  </si>
  <si>
    <t>夏沐雪</t>
  </si>
  <si>
    <t>张玉平</t>
  </si>
  <si>
    <t>张宝明03157</t>
  </si>
  <si>
    <t>杨济嵘</t>
  </si>
  <si>
    <t>刘畅</t>
  </si>
  <si>
    <t>吴双军</t>
  </si>
  <si>
    <t>宋飞</t>
  </si>
  <si>
    <t>严东明</t>
  </si>
  <si>
    <t>杨小波</t>
  </si>
  <si>
    <t>重庆农商行信用卡微信小程序2021</t>
  </si>
  <si>
    <t>周鑫</t>
  </si>
  <si>
    <t>王术</t>
  </si>
  <si>
    <t>刘桂超</t>
  </si>
  <si>
    <t>李电志</t>
  </si>
  <si>
    <t>索东</t>
  </si>
  <si>
    <t>吉徽</t>
  </si>
  <si>
    <t>郭占斌</t>
  </si>
  <si>
    <t>柴帅</t>
  </si>
  <si>
    <t>杨兴建</t>
  </si>
  <si>
    <t>韩旭</t>
  </si>
  <si>
    <t>薛伟</t>
  </si>
  <si>
    <t>李鑫</t>
  </si>
  <si>
    <t>程子铜</t>
  </si>
  <si>
    <t>李瑞珍</t>
  </si>
  <si>
    <t>乔峰</t>
  </si>
  <si>
    <t>张兴</t>
  </si>
  <si>
    <t>陈建强</t>
  </si>
  <si>
    <t>戴志鹏</t>
  </si>
  <si>
    <t>薛峰威</t>
  </si>
  <si>
    <t>吴苗苗</t>
  </si>
  <si>
    <t>周婷婷</t>
  </si>
  <si>
    <t>白伟祥</t>
  </si>
  <si>
    <t>朱亚峰</t>
  </si>
  <si>
    <t>杜宏伟</t>
  </si>
  <si>
    <t>李盼</t>
  </si>
  <si>
    <t>宋振宇</t>
  </si>
  <si>
    <t>陈治理</t>
  </si>
  <si>
    <t>仲坤</t>
  </si>
  <si>
    <t>史瑞峰</t>
  </si>
  <si>
    <t>王雅洁</t>
  </si>
  <si>
    <t>石鹏举</t>
  </si>
  <si>
    <t>上农商FOCUS工程一期项目共享能力</t>
  </si>
  <si>
    <t>唐毓隽</t>
  </si>
  <si>
    <t>俞志航</t>
  </si>
  <si>
    <t>赵祥运</t>
  </si>
  <si>
    <t>刘金舰</t>
  </si>
  <si>
    <t>乐亦涵</t>
  </si>
  <si>
    <t>周东明</t>
  </si>
  <si>
    <t>刘琪</t>
  </si>
  <si>
    <t>周开会</t>
  </si>
  <si>
    <t>上农商FOCUS工程一期项目渠道应用</t>
  </si>
  <si>
    <t>邓越</t>
  </si>
  <si>
    <t>余娇</t>
  </si>
  <si>
    <t>郑迪</t>
  </si>
  <si>
    <t>李佳芸</t>
  </si>
  <si>
    <t>张永露</t>
  </si>
  <si>
    <t>胡健</t>
  </si>
  <si>
    <t>吴佳颖</t>
  </si>
  <si>
    <t>郑旭东</t>
  </si>
  <si>
    <t>刘鹏洋</t>
  </si>
  <si>
    <t>吴伟豪</t>
  </si>
  <si>
    <t>余旭</t>
  </si>
  <si>
    <t>吴湘衡</t>
  </si>
  <si>
    <t>陆永轩</t>
  </si>
  <si>
    <t>王博维</t>
  </si>
  <si>
    <t>赵亚男</t>
  </si>
  <si>
    <t>杜天杰</t>
  </si>
  <si>
    <t>翟海琴</t>
  </si>
  <si>
    <t>高哲</t>
  </si>
  <si>
    <t>刘茜</t>
  </si>
  <si>
    <t>畅晓</t>
  </si>
  <si>
    <t>张国俊</t>
  </si>
  <si>
    <t>薛孟</t>
  </si>
  <si>
    <t>马苏培</t>
  </si>
  <si>
    <t>卢翔</t>
  </si>
  <si>
    <t>李浩</t>
  </si>
  <si>
    <t>刘秀秀</t>
  </si>
  <si>
    <t>赵雅楠</t>
  </si>
  <si>
    <t>张顺03340</t>
  </si>
  <si>
    <t>梁超</t>
  </si>
  <si>
    <t>高冬会</t>
  </si>
  <si>
    <t>张学彪</t>
  </si>
  <si>
    <t>付名利</t>
  </si>
  <si>
    <t>郑金龙</t>
  </si>
  <si>
    <t>侯鹏飞</t>
  </si>
  <si>
    <t>刘强</t>
  </si>
  <si>
    <t>董博文</t>
  </si>
  <si>
    <t>周祥龙</t>
  </si>
  <si>
    <t>张玉堂</t>
  </si>
  <si>
    <t>杨富淇</t>
  </si>
  <si>
    <t>中国民生银行信用卡中心网申门户系统2021年一阶段</t>
  </si>
  <si>
    <t>马佳兴</t>
  </si>
  <si>
    <t>陈羽嘉</t>
  </si>
  <si>
    <t>赵江南</t>
  </si>
  <si>
    <t>舒强</t>
  </si>
  <si>
    <t>彭阳</t>
  </si>
  <si>
    <t>王季菊</t>
  </si>
  <si>
    <t>向雅丽</t>
  </si>
  <si>
    <t>吴政佑</t>
  </si>
  <si>
    <t>何阳</t>
  </si>
  <si>
    <t>秦倩倩</t>
  </si>
  <si>
    <t>陈子杰</t>
  </si>
  <si>
    <t>张洋洋</t>
  </si>
  <si>
    <t>郑通</t>
  </si>
  <si>
    <t>朱永利</t>
  </si>
  <si>
    <t>陈清清</t>
  </si>
  <si>
    <t>何冬</t>
  </si>
  <si>
    <t>李胜金</t>
  </si>
  <si>
    <t>郑洲</t>
  </si>
  <si>
    <t>王浩林</t>
  </si>
  <si>
    <t>蒙睿</t>
  </si>
  <si>
    <t>黄锦聪</t>
  </si>
  <si>
    <t>张勇03486</t>
  </si>
  <si>
    <t>高双文</t>
  </si>
  <si>
    <t>古东光</t>
  </si>
  <si>
    <t>王兴泽</t>
  </si>
  <si>
    <t>黄玉海</t>
  </si>
  <si>
    <t>赵启昊</t>
  </si>
  <si>
    <t>叶志强</t>
  </si>
  <si>
    <t>童毅</t>
  </si>
  <si>
    <t>邓豪</t>
  </si>
  <si>
    <t>喻嵩</t>
  </si>
  <si>
    <t>卜远杰</t>
  </si>
  <si>
    <t>张小刚</t>
  </si>
  <si>
    <t>宫焱</t>
  </si>
  <si>
    <t>杨超03471</t>
  </si>
  <si>
    <t>寿伟伟</t>
  </si>
  <si>
    <t>李云</t>
  </si>
  <si>
    <t>马国岩</t>
  </si>
  <si>
    <t>安云龙</t>
  </si>
  <si>
    <t>王鑫博</t>
  </si>
  <si>
    <t>张港欣</t>
  </si>
  <si>
    <t>钟利飞</t>
  </si>
  <si>
    <t>孟红秀</t>
  </si>
  <si>
    <t>徐大洋</t>
  </si>
  <si>
    <t>丁俊俊</t>
  </si>
  <si>
    <t>伍琳仔</t>
  </si>
  <si>
    <t>周立媛</t>
  </si>
  <si>
    <t>张丽</t>
  </si>
  <si>
    <t>吕志</t>
  </si>
  <si>
    <t>李松杰</t>
  </si>
  <si>
    <t>闫旭</t>
  </si>
  <si>
    <t>卢晓辉</t>
  </si>
  <si>
    <t>常卿</t>
  </si>
  <si>
    <t>刘桂玲</t>
  </si>
  <si>
    <t>郅守功</t>
  </si>
  <si>
    <t>渠红元</t>
  </si>
  <si>
    <t>何薇</t>
  </si>
  <si>
    <t>周梦春</t>
  </si>
  <si>
    <t>于丽聪</t>
  </si>
  <si>
    <t>张孟迪</t>
  </si>
  <si>
    <t>李秀玲</t>
  </si>
  <si>
    <t>李燕文</t>
  </si>
  <si>
    <t>邢国华</t>
  </si>
  <si>
    <t>董正堃</t>
  </si>
  <si>
    <t>王晶晶</t>
  </si>
  <si>
    <t>毕晓玲</t>
  </si>
  <si>
    <t>周义松</t>
  </si>
  <si>
    <t>耿衎</t>
  </si>
  <si>
    <t>柴璐璐</t>
  </si>
  <si>
    <t>高芬</t>
  </si>
  <si>
    <t>张艳青</t>
  </si>
  <si>
    <t>陈贤国</t>
  </si>
  <si>
    <t>方刘洋</t>
  </si>
  <si>
    <t>丁颖</t>
  </si>
  <si>
    <t>管士鹏</t>
  </si>
  <si>
    <t>陈大康</t>
  </si>
  <si>
    <t>郝勇法</t>
  </si>
  <si>
    <t>秦立中</t>
  </si>
  <si>
    <t>党刚</t>
  </si>
  <si>
    <t>陈斐</t>
  </si>
  <si>
    <t>李王晖</t>
  </si>
  <si>
    <t>宋伟城</t>
  </si>
  <si>
    <t>丁隽劼</t>
  </si>
  <si>
    <t>张在岗</t>
  </si>
  <si>
    <t>孔倩</t>
  </si>
  <si>
    <t>李桂云</t>
  </si>
  <si>
    <t>刘子扬</t>
  </si>
  <si>
    <t>刘龚</t>
  </si>
  <si>
    <t>江国文</t>
  </si>
  <si>
    <t>邱君</t>
  </si>
  <si>
    <t>陈鑫</t>
  </si>
  <si>
    <t>王发发</t>
  </si>
  <si>
    <t>张振晓</t>
  </si>
  <si>
    <t>郭宇航</t>
  </si>
  <si>
    <t>马文强</t>
  </si>
  <si>
    <t>上汽零束odc项目</t>
  </si>
  <si>
    <t>闫永红</t>
  </si>
  <si>
    <t>何浩棠</t>
  </si>
  <si>
    <t>廖仲鑫</t>
  </si>
  <si>
    <t>胡洲</t>
  </si>
  <si>
    <t>董春</t>
  </si>
  <si>
    <t>段隆博</t>
  </si>
  <si>
    <t>欧阳昭莉</t>
  </si>
  <si>
    <t>朱耿封</t>
  </si>
  <si>
    <t>陈杰</t>
  </si>
  <si>
    <t>康波</t>
  </si>
  <si>
    <t>王鹏</t>
  </si>
  <si>
    <t>王家宇</t>
  </si>
  <si>
    <t>唐细红</t>
  </si>
  <si>
    <t>谢玲霞</t>
  </si>
  <si>
    <t>张委锋</t>
  </si>
  <si>
    <t>董晓莹</t>
  </si>
  <si>
    <t>蒋伟发</t>
  </si>
  <si>
    <t>韩彦文</t>
  </si>
  <si>
    <t>李铭鑫</t>
  </si>
  <si>
    <t>陈哲超</t>
  </si>
  <si>
    <t>戚吉栋</t>
  </si>
  <si>
    <t>翁凯芳</t>
  </si>
  <si>
    <t>郑代全</t>
  </si>
  <si>
    <t>张闯</t>
  </si>
  <si>
    <t>杨天意</t>
  </si>
  <si>
    <t>韩顺宇</t>
  </si>
  <si>
    <t>林克朝</t>
  </si>
  <si>
    <t>王登辉</t>
  </si>
  <si>
    <t>张磊03597</t>
  </si>
  <si>
    <t>董哲</t>
  </si>
  <si>
    <t>张嘉彬</t>
  </si>
  <si>
    <t>刘小可03609</t>
  </si>
  <si>
    <t>彭庆</t>
  </si>
  <si>
    <t>刘谦</t>
  </si>
  <si>
    <t>周杰</t>
  </si>
  <si>
    <t>余炳勤</t>
  </si>
  <si>
    <t>熊文</t>
  </si>
  <si>
    <t>银书博</t>
  </si>
  <si>
    <t>王鑫宇</t>
  </si>
  <si>
    <t>秦清春</t>
  </si>
  <si>
    <t>鲁冰聪</t>
  </si>
  <si>
    <t>杨坤</t>
  </si>
  <si>
    <t>李智</t>
  </si>
  <si>
    <t>李德龙</t>
  </si>
  <si>
    <t>王亚威</t>
  </si>
  <si>
    <t>刘宁</t>
  </si>
  <si>
    <t>王星月</t>
  </si>
  <si>
    <t>李阔</t>
  </si>
  <si>
    <t>刘晓虎</t>
  </si>
  <si>
    <t>张丙申</t>
  </si>
  <si>
    <t>袁焕青</t>
  </si>
  <si>
    <t>刘少峰</t>
  </si>
  <si>
    <t>王淞03620</t>
  </si>
  <si>
    <t xml:space="preserve">供销电商2019年项目 </t>
  </si>
  <si>
    <t>张永军</t>
  </si>
  <si>
    <t>王洛冰</t>
  </si>
  <si>
    <t>李治平</t>
  </si>
  <si>
    <t>付红钊</t>
  </si>
  <si>
    <t>邢津津</t>
  </si>
  <si>
    <t>赵仁龙</t>
  </si>
  <si>
    <t>董超群</t>
  </si>
  <si>
    <t>王正</t>
  </si>
  <si>
    <t>卫恒</t>
  </si>
  <si>
    <t>王启昊03502</t>
  </si>
  <si>
    <t>祁鑫鑫</t>
  </si>
  <si>
    <t>许如剑</t>
  </si>
  <si>
    <t>熊德龙</t>
  </si>
  <si>
    <t>张伟博</t>
  </si>
  <si>
    <t>王士谦</t>
  </si>
  <si>
    <t>黄飞洪</t>
  </si>
  <si>
    <t>钟剑峰</t>
  </si>
  <si>
    <t>曹梦飞</t>
  </si>
  <si>
    <t>吴远昆</t>
  </si>
  <si>
    <t>李欣悦</t>
  </si>
  <si>
    <t>郝西文</t>
  </si>
  <si>
    <t>张鹏</t>
  </si>
  <si>
    <t>邹芷玲</t>
  </si>
  <si>
    <t>汤喆</t>
  </si>
  <si>
    <t>周文俊</t>
  </si>
  <si>
    <t>苏强</t>
  </si>
  <si>
    <t>闫梦涛</t>
  </si>
  <si>
    <t>陈淑杰</t>
  </si>
  <si>
    <t>闫庆磊</t>
  </si>
  <si>
    <t>赵鸿浩</t>
  </si>
  <si>
    <t>杜宇鑫</t>
  </si>
  <si>
    <t>邢英杰</t>
  </si>
  <si>
    <t>邓鲜艳</t>
  </si>
  <si>
    <t>徐嘉伟</t>
  </si>
  <si>
    <t>王帅</t>
  </si>
  <si>
    <t>唐子旋</t>
  </si>
  <si>
    <t>王彩顺</t>
  </si>
  <si>
    <t>曹宇杭</t>
  </si>
  <si>
    <t>张鑫</t>
  </si>
  <si>
    <t>肖雪莹</t>
  </si>
  <si>
    <t>陈强</t>
  </si>
  <si>
    <t>胡荣君</t>
  </si>
  <si>
    <t>金炜</t>
  </si>
  <si>
    <t>代旻昊</t>
  </si>
  <si>
    <t>董娟</t>
  </si>
  <si>
    <t>钱程</t>
  </si>
  <si>
    <t>汪礼政</t>
  </si>
  <si>
    <t>张佳倩</t>
  </si>
  <si>
    <t>郭胜强</t>
  </si>
  <si>
    <t>樊晨强</t>
  </si>
  <si>
    <t>赵雅格</t>
  </si>
  <si>
    <t>范伟锋</t>
  </si>
  <si>
    <t>吕鹏磊</t>
  </si>
  <si>
    <t>余倩</t>
  </si>
  <si>
    <t>程瑶</t>
  </si>
  <si>
    <t>林新辉</t>
  </si>
  <si>
    <t>李明</t>
  </si>
  <si>
    <t>吴砚爽</t>
  </si>
  <si>
    <t>吴秋添</t>
  </si>
  <si>
    <t>赵珊</t>
  </si>
  <si>
    <t>李力</t>
  </si>
  <si>
    <t>辛鹏宇</t>
  </si>
  <si>
    <t>王梦洁</t>
  </si>
  <si>
    <t>王文昌</t>
  </si>
  <si>
    <t>廖强鑫</t>
  </si>
  <si>
    <t>芦泽</t>
  </si>
  <si>
    <t>袁春芳</t>
  </si>
  <si>
    <t>刁毅</t>
  </si>
  <si>
    <t>张泽</t>
  </si>
  <si>
    <t>廖梦幻</t>
  </si>
  <si>
    <t>马继全</t>
  </si>
  <si>
    <t>程鑫圆</t>
  </si>
  <si>
    <t>张嘉辉</t>
  </si>
  <si>
    <t>刘晶</t>
  </si>
  <si>
    <t>陈志豪</t>
  </si>
  <si>
    <t>张宁03754</t>
  </si>
  <si>
    <t>顾均庆</t>
  </si>
  <si>
    <t>陶维意</t>
  </si>
  <si>
    <t>傅亮</t>
  </si>
  <si>
    <t>冯昌</t>
  </si>
  <si>
    <t>严赟杰</t>
  </si>
  <si>
    <t>孙彩红</t>
  </si>
  <si>
    <t>王书军</t>
  </si>
  <si>
    <t>林密</t>
  </si>
  <si>
    <t>陈昌</t>
  </si>
  <si>
    <t>陈玉德</t>
  </si>
  <si>
    <t>敖琪</t>
  </si>
  <si>
    <t>黄灿东</t>
  </si>
  <si>
    <t>吴科壮</t>
  </si>
  <si>
    <t>陆煜</t>
  </si>
  <si>
    <t>苏金龙</t>
  </si>
  <si>
    <t>张博翔</t>
  </si>
  <si>
    <t>赵建旭</t>
  </si>
  <si>
    <t>黄春旺</t>
  </si>
  <si>
    <t>古裕喜</t>
  </si>
  <si>
    <t>李佳辉</t>
  </si>
  <si>
    <t>陈铭伟</t>
  </si>
  <si>
    <t>叶晋源</t>
  </si>
  <si>
    <t>周平平</t>
  </si>
  <si>
    <t>陈媛媛</t>
  </si>
  <si>
    <t>张政</t>
  </si>
  <si>
    <t>杨锐敏</t>
  </si>
  <si>
    <t>陈亮文</t>
  </si>
  <si>
    <t>任兴朝</t>
  </si>
  <si>
    <t>刘朝阳03779</t>
  </si>
  <si>
    <t>任嘉宝</t>
  </si>
  <si>
    <t>彭天林</t>
  </si>
  <si>
    <t>包彦龙</t>
  </si>
  <si>
    <t>夏美炯</t>
  </si>
  <si>
    <t>韩东03717</t>
  </si>
  <si>
    <t>刘大远</t>
  </si>
  <si>
    <t>钟林巧</t>
  </si>
  <si>
    <t>冯佳为</t>
  </si>
  <si>
    <t>赵根辉</t>
  </si>
  <si>
    <t>杨欣彤</t>
  </si>
  <si>
    <t>王元</t>
  </si>
  <si>
    <t>董笑梅</t>
  </si>
  <si>
    <t>时涧欣</t>
  </si>
  <si>
    <t>唐祥伟</t>
  </si>
  <si>
    <t>刘小刚</t>
  </si>
  <si>
    <t>仵肖锋</t>
  </si>
  <si>
    <t>黄宏宇</t>
  </si>
  <si>
    <t>张晟</t>
  </si>
  <si>
    <t>孟杨</t>
  </si>
  <si>
    <t>易松林</t>
  </si>
  <si>
    <t>马宇晴</t>
  </si>
  <si>
    <t>张晓虎</t>
  </si>
  <si>
    <t>王登辉03801</t>
  </si>
  <si>
    <t>夜沸涛</t>
  </si>
  <si>
    <t>李帅03805</t>
  </si>
  <si>
    <t>李丰03816</t>
  </si>
  <si>
    <t>李焕</t>
  </si>
  <si>
    <t>赵宝源</t>
  </si>
  <si>
    <t>王小龙03835</t>
  </si>
  <si>
    <t>张昊斌03836</t>
  </si>
  <si>
    <t>汪慧玲03843</t>
  </si>
  <si>
    <t>王元芳</t>
  </si>
  <si>
    <t>李小明</t>
  </si>
  <si>
    <t>陈芸羽</t>
  </si>
  <si>
    <t>丁春雷</t>
  </si>
  <si>
    <t>王俊</t>
  </si>
  <si>
    <t>余婷婷</t>
  </si>
  <si>
    <t>王淞03802</t>
  </si>
  <si>
    <t>孙常浩03814</t>
  </si>
  <si>
    <t>侯毅</t>
  </si>
  <si>
    <t>秦梦达</t>
  </si>
  <si>
    <t>梁星</t>
  </si>
  <si>
    <t>黄鹏洁</t>
  </si>
  <si>
    <t>王思</t>
  </si>
  <si>
    <t>李明慧03854</t>
  </si>
  <si>
    <t>齐艳宇</t>
  </si>
  <si>
    <t>于廷超</t>
  </si>
  <si>
    <t>杨能</t>
  </si>
  <si>
    <t>杨忠骁</t>
  </si>
  <si>
    <t>周涵</t>
  </si>
  <si>
    <t>张创世03868</t>
  </si>
  <si>
    <t>刘响</t>
  </si>
  <si>
    <t>徐仲元</t>
  </si>
  <si>
    <t>刘文财</t>
  </si>
  <si>
    <t>刘威03738</t>
  </si>
  <si>
    <t>杨永胜</t>
  </si>
  <si>
    <t>金文</t>
  </si>
  <si>
    <t>邹丽萍</t>
  </si>
  <si>
    <t>郑腾飞</t>
  </si>
  <si>
    <t>刘水清03766</t>
  </si>
  <si>
    <t>廖强鑫03813</t>
  </si>
  <si>
    <t>马赛男</t>
  </si>
  <si>
    <t>胡峻豪03828</t>
  </si>
  <si>
    <t>张祥03834</t>
  </si>
  <si>
    <t>杨皓文</t>
  </si>
  <si>
    <t>张建03750</t>
  </si>
  <si>
    <t>张永亮03749</t>
  </si>
  <si>
    <t>昝东奇</t>
  </si>
  <si>
    <t>邓越洋03768</t>
  </si>
  <si>
    <t>李宇</t>
  </si>
  <si>
    <t>张英杰</t>
  </si>
  <si>
    <t>李勇03786</t>
  </si>
  <si>
    <t>李亮亮03785</t>
  </si>
  <si>
    <t>孙肖飞</t>
  </si>
  <si>
    <t>供销电商2019年项目</t>
  </si>
  <si>
    <t>刘鹏飞</t>
  </si>
  <si>
    <t>任冰雨</t>
  </si>
  <si>
    <t>王敏03822</t>
  </si>
  <si>
    <t>徐梦曦</t>
  </si>
  <si>
    <t>周芳</t>
  </si>
  <si>
    <t>孙宇恒</t>
  </si>
  <si>
    <t>邢海明</t>
  </si>
  <si>
    <t>邱郁03780</t>
  </si>
  <si>
    <t>杨智翔03863</t>
  </si>
  <si>
    <t>汪洋03869</t>
  </si>
  <si>
    <t>研究部</t>
  </si>
  <si>
    <t>郭亚礼03867</t>
  </si>
  <si>
    <t>王斌03470</t>
  </si>
  <si>
    <t>张鹏03582</t>
  </si>
  <si>
    <t>陈淑杰03625</t>
  </si>
  <si>
    <t>万广莉</t>
  </si>
  <si>
    <t>徐勤辉</t>
  </si>
  <si>
    <t>李华慧03900</t>
  </si>
  <si>
    <t>黄威威03901</t>
  </si>
  <si>
    <t>代笠娜</t>
  </si>
  <si>
    <t>邓舜续</t>
  </si>
  <si>
    <t>万志伟</t>
  </si>
  <si>
    <t>张涛洪03916</t>
  </si>
  <si>
    <t>杜亚磊</t>
  </si>
  <si>
    <t>王文健03931</t>
  </si>
  <si>
    <t>贾碧婷</t>
  </si>
  <si>
    <t>陈长军</t>
  </si>
  <si>
    <t>徐鹏森</t>
  </si>
  <si>
    <t>孟祥熙</t>
  </si>
  <si>
    <t>张黎明</t>
  </si>
  <si>
    <t>张建03899</t>
  </si>
  <si>
    <t>吴守楠</t>
  </si>
  <si>
    <t>于亮</t>
  </si>
  <si>
    <t>苏升</t>
  </si>
  <si>
    <t>杨莹03933</t>
  </si>
  <si>
    <t>刘序03953</t>
  </si>
  <si>
    <t>陶彩霞</t>
  </si>
  <si>
    <t>郑一峰03956</t>
  </si>
  <si>
    <t>李超</t>
  </si>
  <si>
    <t>张鑫阔</t>
  </si>
  <si>
    <t>张泽威</t>
  </si>
  <si>
    <t>丁军</t>
  </si>
  <si>
    <t>袁楠</t>
  </si>
  <si>
    <t>闫江峰</t>
  </si>
  <si>
    <t>梁志文</t>
  </si>
  <si>
    <t>沈颖峰</t>
  </si>
  <si>
    <t>黄淑美</t>
  </si>
  <si>
    <t>黄业昌</t>
  </si>
  <si>
    <t>蔡达鹏</t>
  </si>
  <si>
    <t>陈海峰</t>
  </si>
  <si>
    <t>廖定贵</t>
  </si>
  <si>
    <t>詹仰滨</t>
  </si>
  <si>
    <t>刘宏飞</t>
  </si>
  <si>
    <t>叶波</t>
  </si>
  <si>
    <t>卜毅苗</t>
  </si>
  <si>
    <t>汤本春</t>
  </si>
  <si>
    <t>王佳宾03904</t>
  </si>
  <si>
    <t>戴瑞</t>
  </si>
  <si>
    <t>张锦03960</t>
  </si>
  <si>
    <t>夏思涛</t>
  </si>
  <si>
    <t>刘彬</t>
  </si>
  <si>
    <t>程学业03883</t>
  </si>
  <si>
    <t>范宽帅</t>
  </si>
  <si>
    <t>焦舒哲</t>
  </si>
  <si>
    <t>苑屹</t>
  </si>
  <si>
    <t>平林浩</t>
  </si>
  <si>
    <t>宋学辉</t>
  </si>
  <si>
    <t>许文斌</t>
  </si>
  <si>
    <t>苏伟</t>
  </si>
  <si>
    <t>曹舒景</t>
  </si>
  <si>
    <t>丛映雪</t>
  </si>
  <si>
    <t>师洁</t>
  </si>
  <si>
    <t>刘旭飞</t>
  </si>
  <si>
    <t>陈浩楠</t>
  </si>
  <si>
    <t>刘冰雷</t>
  </si>
  <si>
    <t>杨磊</t>
  </si>
  <si>
    <t>余停</t>
  </si>
  <si>
    <t>段元刚</t>
  </si>
  <si>
    <t>创新业务中心</t>
  </si>
  <si>
    <t>付炯棚</t>
  </si>
  <si>
    <t>罗名瀏</t>
  </si>
  <si>
    <t>谢新</t>
  </si>
  <si>
    <t>黄飞</t>
  </si>
  <si>
    <t>郑丙令</t>
  </si>
  <si>
    <t>曾瑞</t>
  </si>
  <si>
    <t>李华健</t>
  </si>
  <si>
    <t>孙高军</t>
  </si>
  <si>
    <t>李万力</t>
  </si>
  <si>
    <t>余薇</t>
  </si>
  <si>
    <t>卞勇</t>
  </si>
  <si>
    <t>陈冰冰03959</t>
  </si>
  <si>
    <t>李辉</t>
  </si>
  <si>
    <t>颜慧敏</t>
  </si>
  <si>
    <t>王洋03968</t>
  </si>
  <si>
    <t>郑吉</t>
  </si>
  <si>
    <t>施倩</t>
  </si>
  <si>
    <t>张正琳</t>
  </si>
  <si>
    <t>苗华俊</t>
  </si>
  <si>
    <t>王治国</t>
  </si>
  <si>
    <t>陈莉03998</t>
  </si>
  <si>
    <t>牛亚东</t>
  </si>
  <si>
    <t>张林04000</t>
  </si>
  <si>
    <t>刘凯04001</t>
  </si>
  <si>
    <t>张杨04018</t>
  </si>
  <si>
    <t>许志彪</t>
  </si>
  <si>
    <t>李亮</t>
  </si>
  <si>
    <t>周仕红</t>
  </si>
  <si>
    <t>彭玉婷</t>
  </si>
  <si>
    <t>肖嘉龙</t>
  </si>
  <si>
    <t>段龙涛</t>
  </si>
  <si>
    <t>朱金成</t>
  </si>
  <si>
    <t>会超</t>
  </si>
  <si>
    <t>刘威威</t>
  </si>
  <si>
    <t>赵瑞明</t>
  </si>
  <si>
    <t>蹇辉</t>
  </si>
  <si>
    <t>安志磊</t>
  </si>
  <si>
    <t>赵燕</t>
  </si>
  <si>
    <t>陈义鹏</t>
  </si>
  <si>
    <t>秦婧婧</t>
  </si>
  <si>
    <t>陈剑峰</t>
  </si>
  <si>
    <t>胡苗丽</t>
  </si>
  <si>
    <t>朱羿</t>
  </si>
  <si>
    <t>周青峰</t>
  </si>
  <si>
    <t>李运生04093</t>
  </si>
  <si>
    <t>史冬子</t>
  </si>
  <si>
    <t>傅晓雨04105</t>
  </si>
  <si>
    <t>江靓</t>
  </si>
  <si>
    <t>龚英诚</t>
  </si>
  <si>
    <t>王伟龙04112</t>
  </si>
  <si>
    <t>王道磊04113</t>
  </si>
  <si>
    <t>壮志成</t>
  </si>
  <si>
    <t>刘世勇04119</t>
  </si>
  <si>
    <t>赵金新04120</t>
  </si>
  <si>
    <t>雷帅</t>
  </si>
  <si>
    <t>向凯</t>
  </si>
  <si>
    <t>时磊03966</t>
  </si>
  <si>
    <t>肖关关</t>
  </si>
  <si>
    <t>张恒04128</t>
  </si>
  <si>
    <t>宋金宸</t>
  </si>
  <si>
    <t>朱斌杰</t>
  </si>
  <si>
    <t>庄文腾</t>
  </si>
  <si>
    <t>洪杨</t>
  </si>
  <si>
    <t>彭树五</t>
  </si>
  <si>
    <t>陈瑞</t>
  </si>
  <si>
    <t>张鹏03980</t>
  </si>
  <si>
    <t>黄坤</t>
  </si>
  <si>
    <t>甘怡</t>
  </si>
  <si>
    <t>杨路</t>
  </si>
  <si>
    <t>何宗峰</t>
  </si>
  <si>
    <t>余波</t>
  </si>
  <si>
    <t>王欣03979</t>
  </si>
  <si>
    <t>黄激扬</t>
  </si>
  <si>
    <t>高亚</t>
  </si>
  <si>
    <t>周亚南</t>
  </si>
  <si>
    <t>韩金玉</t>
  </si>
  <si>
    <t>韦成</t>
  </si>
  <si>
    <t>赵文阳</t>
  </si>
  <si>
    <t>屈鹏程</t>
  </si>
  <si>
    <t>杜骋</t>
  </si>
  <si>
    <t>葛涵</t>
  </si>
  <si>
    <t>秦政</t>
  </si>
  <si>
    <t>冯相坤</t>
  </si>
  <si>
    <t>程诗洋</t>
  </si>
  <si>
    <t>王伟鹏</t>
  </si>
  <si>
    <t>郭苹苹</t>
  </si>
  <si>
    <t>姚鹏宇</t>
  </si>
  <si>
    <t>武少东</t>
  </si>
  <si>
    <t>王硕</t>
  </si>
  <si>
    <t>张静04055</t>
  </si>
  <si>
    <t>王玉华04065</t>
  </si>
  <si>
    <t>范执杰</t>
  </si>
  <si>
    <t>王晨阳</t>
  </si>
  <si>
    <t>杜斌</t>
  </si>
  <si>
    <t>王志国04089</t>
  </si>
  <si>
    <t>苏相宇</t>
  </si>
  <si>
    <t>武亚东</t>
  </si>
  <si>
    <t>孟庆虎</t>
  </si>
  <si>
    <t>崔路路</t>
  </si>
  <si>
    <t>张晓霞04097</t>
  </si>
  <si>
    <t>吕志刚</t>
  </si>
  <si>
    <t>张达</t>
  </si>
  <si>
    <t>许云召</t>
  </si>
  <si>
    <t>荣曦</t>
  </si>
  <si>
    <t>宋侑承</t>
  </si>
  <si>
    <t>余波03936</t>
  </si>
  <si>
    <t>石宁</t>
  </si>
  <si>
    <t>王帅04449</t>
  </si>
  <si>
    <t>刘莎</t>
  </si>
  <si>
    <t>历昊</t>
  </si>
  <si>
    <t>蒋庆付</t>
  </si>
  <si>
    <t>温晓</t>
  </si>
  <si>
    <t>方强</t>
  </si>
  <si>
    <t>李腾达</t>
  </si>
  <si>
    <t>舒家棋</t>
  </si>
  <si>
    <t>郑雯骞</t>
  </si>
  <si>
    <t>苗宁松</t>
  </si>
  <si>
    <t>齐锻炼</t>
  </si>
  <si>
    <t>陈悦仁</t>
  </si>
  <si>
    <t>赵万里</t>
  </si>
  <si>
    <t>乔磊</t>
  </si>
  <si>
    <t>蒋雯雯</t>
  </si>
  <si>
    <t>黄东英</t>
  </si>
  <si>
    <t>赵坤林</t>
  </si>
  <si>
    <t>陈叙猛</t>
  </si>
  <si>
    <t>郑辉辉</t>
  </si>
  <si>
    <t>朱毓晖</t>
  </si>
  <si>
    <t>麦喜薏</t>
  </si>
  <si>
    <t>韩涛</t>
  </si>
  <si>
    <t>杨衡</t>
  </si>
  <si>
    <t>刘晓梅</t>
  </si>
  <si>
    <t>贾桂玲</t>
  </si>
  <si>
    <t>张欢</t>
  </si>
  <si>
    <t>许国浩</t>
  </si>
  <si>
    <t>夏奇</t>
  </si>
  <si>
    <t>唐智超</t>
  </si>
  <si>
    <t>何桂冰</t>
  </si>
  <si>
    <t>汪耀文</t>
  </si>
  <si>
    <t>王超04485</t>
  </si>
  <si>
    <t>李余垚04132</t>
  </si>
  <si>
    <t>于辉</t>
  </si>
  <si>
    <t>吴敬文04403</t>
  </si>
  <si>
    <t>季文举</t>
  </si>
  <si>
    <t>尚秋芳</t>
  </si>
  <si>
    <t>王磨</t>
  </si>
  <si>
    <t>郎珂</t>
  </si>
  <si>
    <t>张东04452</t>
  </si>
  <si>
    <t>钱龙</t>
  </si>
  <si>
    <t>刘博旭</t>
  </si>
  <si>
    <t>魏时圣</t>
  </si>
  <si>
    <t>王伟04495</t>
  </si>
  <si>
    <t>张杰04514</t>
  </si>
  <si>
    <t>黄文奕</t>
  </si>
  <si>
    <t>辛兴祖</t>
  </si>
  <si>
    <t>贺广</t>
  </si>
  <si>
    <t>谢文东</t>
  </si>
  <si>
    <t>王鼎</t>
  </si>
  <si>
    <t>田浪</t>
  </si>
  <si>
    <t>章城琦</t>
  </si>
  <si>
    <t>崔龙</t>
  </si>
  <si>
    <t>刘健04418</t>
  </si>
  <si>
    <t>赵茂</t>
  </si>
  <si>
    <t>张美玲04435</t>
  </si>
  <si>
    <t>朱小桥</t>
  </si>
  <si>
    <t>房涛</t>
  </si>
  <si>
    <t>郭亚玲04444</t>
  </si>
  <si>
    <t>程荣</t>
  </si>
  <si>
    <t>陈青青04447</t>
  </si>
  <si>
    <t>张凯博</t>
  </si>
  <si>
    <t>李建英04479</t>
  </si>
  <si>
    <t>俞悦</t>
  </si>
  <si>
    <t>陈家乐04488</t>
  </si>
  <si>
    <t>杨永超04489</t>
  </si>
  <si>
    <t>骆勇</t>
  </si>
  <si>
    <t>石文燕</t>
  </si>
  <si>
    <t>赵志强</t>
  </si>
  <si>
    <t>鹿蒙蒙</t>
  </si>
  <si>
    <t>刘雁泽04506</t>
  </si>
  <si>
    <t>王恒04507</t>
  </si>
  <si>
    <t>蒋赛</t>
  </si>
  <si>
    <t>程显迪</t>
  </si>
  <si>
    <t>休息日</t>
  </si>
  <si>
    <t>非记薪休息日</t>
  </si>
  <si>
    <t>序号</t>
  </si>
  <si>
    <t>员工ID</t>
  </si>
  <si>
    <t>部门</t>
  </si>
  <si>
    <t>调薪生效日期</t>
  </si>
  <si>
    <t>调薪类别</t>
  </si>
  <si>
    <t>调整次数</t>
  </si>
  <si>
    <t>判断是否当前最新</t>
  </si>
  <si>
    <t>调整幅度</t>
  </si>
  <si>
    <t>求和</t>
  </si>
  <si>
    <t>辅助</t>
  </si>
  <si>
    <t>00002922</t>
  </si>
  <si>
    <t>第六软件中心</t>
  </si>
  <si>
    <t>定岗定薪</t>
  </si>
  <si>
    <t>定岗定薪-第1回</t>
  </si>
  <si>
    <t>定岗定薪-最新</t>
  </si>
  <si>
    <t>00001773</t>
  </si>
  <si>
    <t>定岗定薪-否</t>
  </si>
  <si>
    <t>00003172</t>
  </si>
  <si>
    <t>00002559</t>
  </si>
  <si>
    <t>定岗定薪-第2回</t>
  </si>
  <si>
    <t>00002676</t>
  </si>
  <si>
    <t>第九软件中心</t>
  </si>
  <si>
    <t>30000191</t>
  </si>
  <si>
    <t>第四软件中心</t>
  </si>
  <si>
    <t>30000061</t>
  </si>
  <si>
    <t>第一软件中心</t>
  </si>
  <si>
    <t>00002377</t>
  </si>
  <si>
    <t>00001785</t>
  </si>
  <si>
    <t>定岗定薪-第3回</t>
  </si>
  <si>
    <t>00002762</t>
  </si>
  <si>
    <t>00002288</t>
  </si>
  <si>
    <t>00002346</t>
  </si>
  <si>
    <t>00004382</t>
  </si>
  <si>
    <t>试用期调薪</t>
  </si>
  <si>
    <t>试用期调薪-第1回</t>
  </si>
  <si>
    <t>试用期调薪-最新</t>
  </si>
  <si>
    <t>00004452</t>
  </si>
  <si>
    <t>第七软件中心</t>
  </si>
  <si>
    <t>00004447</t>
  </si>
  <si>
    <t>第二软件中心</t>
  </si>
  <si>
    <t>00004457</t>
  </si>
  <si>
    <t>第八软件中心</t>
  </si>
  <si>
    <t>00004467</t>
  </si>
  <si>
    <t>00004464</t>
  </si>
  <si>
    <t>第三软件中心</t>
  </si>
  <si>
    <t>00004465</t>
  </si>
  <si>
    <t>00004472</t>
  </si>
  <si>
    <t>00004479</t>
  </si>
  <si>
    <t>00004487</t>
  </si>
  <si>
    <t>00004488</t>
  </si>
  <si>
    <t>00004493</t>
  </si>
  <si>
    <t>00004499</t>
  </si>
  <si>
    <t>00004503</t>
  </si>
  <si>
    <t>00004505</t>
  </si>
  <si>
    <t>00004506</t>
  </si>
  <si>
    <t>试用期&amp;定岗定薪</t>
  </si>
  <si>
    <t>试用期&amp;定岗定薪-第1回</t>
  </si>
  <si>
    <t>试用期&amp;定岗定薪-最新</t>
  </si>
  <si>
    <t>00004517</t>
  </si>
  <si>
    <t>00004512</t>
  </si>
  <si>
    <t>00004498</t>
  </si>
  <si>
    <t>00004528</t>
  </si>
  <si>
    <t>00004524</t>
  </si>
  <si>
    <t>00004525</t>
  </si>
  <si>
    <t>00002372</t>
  </si>
  <si>
    <t>00004527</t>
  </si>
  <si>
    <t>00004526</t>
  </si>
  <si>
    <t>骆朋辉</t>
  </si>
  <si>
    <t>00004535</t>
  </si>
  <si>
    <t>00004536</t>
  </si>
  <si>
    <t>00004542</t>
  </si>
  <si>
    <t>00004552</t>
  </si>
  <si>
    <t>00004553</t>
  </si>
  <si>
    <t>30000092</t>
  </si>
  <si>
    <t>00004197</t>
  </si>
  <si>
    <t>00002708</t>
  </si>
  <si>
    <t>30000147</t>
  </si>
  <si>
    <t>30000149</t>
  </si>
  <si>
    <t>00003009</t>
  </si>
  <si>
    <t>第五软件中心</t>
  </si>
  <si>
    <t>工商银行电子商务平台B2C商务2021年项目</t>
  </si>
  <si>
    <t>00004563</t>
  </si>
  <si>
    <t>00004558</t>
  </si>
  <si>
    <t>00004561</t>
  </si>
  <si>
    <t>00004575</t>
  </si>
  <si>
    <t>00004576</t>
  </si>
  <si>
    <t>00004569</t>
  </si>
  <si>
    <t>00004573</t>
  </si>
  <si>
    <t>00004570</t>
  </si>
  <si>
    <t>00004574</t>
  </si>
  <si>
    <t>00004567</t>
  </si>
  <si>
    <t>00004568</t>
  </si>
  <si>
    <t>00004550</t>
  </si>
  <si>
    <t>00004602</t>
  </si>
  <si>
    <t>00004598</t>
  </si>
  <si>
    <t>00004607</t>
  </si>
  <si>
    <t>00004478</t>
  </si>
  <si>
    <t>00004617</t>
  </si>
  <si>
    <t>00004627</t>
  </si>
  <si>
    <t>00004626</t>
  </si>
  <si>
    <t>00004625</t>
  </si>
  <si>
    <t>00004632</t>
  </si>
  <si>
    <t>00004637</t>
  </si>
  <si>
    <t>00004648</t>
  </si>
  <si>
    <t>00004651</t>
  </si>
  <si>
    <t>00004660</t>
  </si>
  <si>
    <t>00004657</t>
  </si>
  <si>
    <t>00004658</t>
  </si>
  <si>
    <t>00004659</t>
  </si>
  <si>
    <t>00004661</t>
  </si>
  <si>
    <t>00002663</t>
  </si>
  <si>
    <t>00002658</t>
  </si>
  <si>
    <t>00002716</t>
  </si>
  <si>
    <t>30000069</t>
  </si>
  <si>
    <t>00002526</t>
  </si>
  <si>
    <t>00004666</t>
  </si>
  <si>
    <t>00001915</t>
  </si>
  <si>
    <t>30000214</t>
  </si>
  <si>
    <t>30000209</t>
  </si>
  <si>
    <t>30000212</t>
  </si>
  <si>
    <t>00002951</t>
  </si>
  <si>
    <t>00003010</t>
  </si>
  <si>
    <t>00001327</t>
  </si>
  <si>
    <t>00003163</t>
  </si>
  <si>
    <t>00002123</t>
  </si>
  <si>
    <t>00001939</t>
  </si>
  <si>
    <t>00000422</t>
  </si>
  <si>
    <t>00001913</t>
  </si>
  <si>
    <t>00001220</t>
  </si>
  <si>
    <t>00002321</t>
  </si>
  <si>
    <t>00002102</t>
  </si>
  <si>
    <t>00002530</t>
  </si>
  <si>
    <t>00001225</t>
  </si>
  <si>
    <t>00002571</t>
  </si>
  <si>
    <t>00001799</t>
  </si>
  <si>
    <t>00001730</t>
  </si>
  <si>
    <t>00000793</t>
  </si>
  <si>
    <t>00001338</t>
  </si>
  <si>
    <t>00002084</t>
  </si>
  <si>
    <t>00002630</t>
  </si>
  <si>
    <t>00001790</t>
  </si>
  <si>
    <t>30000144</t>
  </si>
  <si>
    <t>00002598</t>
  </si>
  <si>
    <t>30000151</t>
  </si>
  <si>
    <t>30000139</t>
  </si>
  <si>
    <t>00002480</t>
  </si>
  <si>
    <t>00003236</t>
  </si>
  <si>
    <t>00003372</t>
  </si>
  <si>
    <t>30000150</t>
  </si>
  <si>
    <t>30000153</t>
  </si>
  <si>
    <t>30000152</t>
  </si>
  <si>
    <t>30000040</t>
  </si>
  <si>
    <t>00000540</t>
  </si>
  <si>
    <t>00001650</t>
  </si>
  <si>
    <t>00002694</t>
  </si>
  <si>
    <t>00002525</t>
  </si>
  <si>
    <t>00002549</t>
  </si>
  <si>
    <t>00002316</t>
  </si>
  <si>
    <t>00003102</t>
  </si>
  <si>
    <t>00002978</t>
  </si>
  <si>
    <t>00002685</t>
  </si>
  <si>
    <t>00003147</t>
  </si>
  <si>
    <t>00002548</t>
  </si>
  <si>
    <t>00003569</t>
  </si>
  <si>
    <t>00002268</t>
  </si>
  <si>
    <t>00002712</t>
  </si>
  <si>
    <t>00002371</t>
  </si>
  <si>
    <t>00003496</t>
  </si>
  <si>
    <t>00003497</t>
  </si>
  <si>
    <t>00002656</t>
  </si>
  <si>
    <t>00002313</t>
  </si>
  <si>
    <t>00002724</t>
  </si>
  <si>
    <t>00002654</t>
  </si>
  <si>
    <t>00002741</t>
  </si>
  <si>
    <t>00002631</t>
  </si>
  <si>
    <t>00002588</t>
  </si>
  <si>
    <t>00002634</t>
  </si>
  <si>
    <t>00003512</t>
  </si>
  <si>
    <t>00001311</t>
  </si>
  <si>
    <t>00003202</t>
  </si>
  <si>
    <t>00003312</t>
  </si>
  <si>
    <t>00003242</t>
  </si>
  <si>
    <t>00003287</t>
  </si>
  <si>
    <t>00002542</t>
  </si>
  <si>
    <t>00002546</t>
  </si>
  <si>
    <t>00002996</t>
  </si>
  <si>
    <t>00002638</t>
  </si>
  <si>
    <t>00003300</t>
  </si>
  <si>
    <t>00004786</t>
  </si>
  <si>
    <t>00004802</t>
  </si>
  <si>
    <t>00004800</t>
  </si>
  <si>
    <t>00004801</t>
  </si>
  <si>
    <t>00004789</t>
  </si>
  <si>
    <t>00004798</t>
  </si>
  <si>
    <t>00004794</t>
  </si>
  <si>
    <t>00004691</t>
  </si>
  <si>
    <t>00004739</t>
  </si>
  <si>
    <t>00004744</t>
  </si>
  <si>
    <t>00004797</t>
  </si>
  <si>
    <t>00004675</t>
  </si>
  <si>
    <t>00004674</t>
  </si>
  <si>
    <t>00004673</t>
  </si>
  <si>
    <t>00004699</t>
  </si>
  <si>
    <t>00004703</t>
  </si>
  <si>
    <t>00004704</t>
  </si>
  <si>
    <t>00004705</t>
  </si>
  <si>
    <t>00004706</t>
  </si>
  <si>
    <t>00004707</t>
  </si>
  <si>
    <t>00004708</t>
  </si>
  <si>
    <t>00004710</t>
  </si>
  <si>
    <t>00004713</t>
  </si>
  <si>
    <t>00004715</t>
  </si>
  <si>
    <t>00004716</t>
  </si>
  <si>
    <t>00004750</t>
  </si>
  <si>
    <t>00004717</t>
  </si>
  <si>
    <t>00004752</t>
  </si>
  <si>
    <t>00004757</t>
  </si>
  <si>
    <t>00004758</t>
  </si>
  <si>
    <t>00004759</t>
  </si>
  <si>
    <t>00004764</t>
  </si>
  <si>
    <t>00003602</t>
  </si>
  <si>
    <t>00004772</t>
  </si>
  <si>
    <t>00004790</t>
  </si>
  <si>
    <t>00004807</t>
  </si>
  <si>
    <t>00004809</t>
  </si>
  <si>
    <t>00004808</t>
  </si>
  <si>
    <t>00004810</t>
  </si>
  <si>
    <t>00004812</t>
  </si>
  <si>
    <t>00004813</t>
  </si>
  <si>
    <t>00004557</t>
  </si>
  <si>
    <t>00004492</t>
  </si>
  <si>
    <t>00000639</t>
  </si>
  <si>
    <t>00002624</t>
  </si>
  <si>
    <t>00003762</t>
  </si>
  <si>
    <t>00002570</t>
  </si>
  <si>
    <t>00002228</t>
  </si>
  <si>
    <t>00001350</t>
  </si>
  <si>
    <t>00000688</t>
  </si>
  <si>
    <t>丁大煜</t>
  </si>
  <si>
    <t>技术中心研发部</t>
  </si>
  <si>
    <t>00000689</t>
  </si>
  <si>
    <t>杨栋</t>
  </si>
  <si>
    <t>00003467</t>
  </si>
  <si>
    <t>罗星</t>
  </si>
  <si>
    <t>00000849</t>
  </si>
  <si>
    <t>张伟2</t>
  </si>
  <si>
    <t>解决方案中心</t>
  </si>
  <si>
    <t>00002963</t>
  </si>
  <si>
    <t>00003461</t>
  </si>
  <si>
    <t>00002861</t>
  </si>
  <si>
    <t>00002746</t>
  </si>
  <si>
    <t>00002977</t>
  </si>
  <si>
    <t>00004032</t>
  </si>
  <si>
    <t>00004689</t>
  </si>
  <si>
    <t>00003507</t>
  </si>
  <si>
    <t>00001794</t>
  </si>
  <si>
    <t>00004112</t>
  </si>
  <si>
    <t>00000103</t>
  </si>
  <si>
    <t>00001717</t>
  </si>
  <si>
    <t>00003878</t>
  </si>
  <si>
    <t>00003747</t>
  </si>
  <si>
    <t>30000190</t>
  </si>
  <si>
    <t>00002587</t>
  </si>
  <si>
    <t>00003477</t>
  </si>
  <si>
    <t>00003779</t>
  </si>
  <si>
    <t>30000169</t>
  </si>
  <si>
    <t>30000183</t>
  </si>
  <si>
    <t>00003837</t>
  </si>
  <si>
    <t>30000196</t>
  </si>
  <si>
    <t>30000215</t>
  </si>
  <si>
    <t>30000197</t>
  </si>
  <si>
    <t>30000199</t>
  </si>
  <si>
    <t>00002473</t>
  </si>
  <si>
    <t>30000157</t>
  </si>
  <si>
    <t>30000179</t>
  </si>
  <si>
    <t>30000177</t>
  </si>
  <si>
    <t>00003374</t>
  </si>
  <si>
    <t>30000201</t>
  </si>
  <si>
    <t>00005070</t>
  </si>
  <si>
    <t>崔啸严</t>
  </si>
  <si>
    <t xml:space="preserve">交行卡中心2020年度通用外部研发资源采购项目 </t>
  </si>
  <si>
    <t>00004332</t>
  </si>
  <si>
    <t>00005074</t>
  </si>
  <si>
    <t>洪宇江</t>
  </si>
  <si>
    <t>00005017</t>
  </si>
  <si>
    <t>00004822</t>
  </si>
  <si>
    <t>00004837</t>
  </si>
  <si>
    <t>00004838</t>
  </si>
  <si>
    <t>00004847</t>
  </si>
  <si>
    <t>00004922</t>
  </si>
  <si>
    <t>00005128</t>
  </si>
  <si>
    <t>00004929</t>
  </si>
  <si>
    <t>00004927</t>
  </si>
  <si>
    <t>00004952</t>
  </si>
  <si>
    <t>00004954</t>
  </si>
  <si>
    <t>00004955</t>
  </si>
  <si>
    <t>00004987</t>
  </si>
  <si>
    <t>00005008</t>
  </si>
  <si>
    <t>00005012</t>
  </si>
  <si>
    <t>00005009</t>
  </si>
  <si>
    <t>00005010</t>
  </si>
  <si>
    <t>00005013</t>
  </si>
  <si>
    <t>00005007</t>
  </si>
  <si>
    <t>00004702</t>
  </si>
  <si>
    <t>00002184</t>
  </si>
  <si>
    <t>00003270</t>
  </si>
  <si>
    <t>00001490</t>
  </si>
  <si>
    <t>00001238</t>
  </si>
  <si>
    <t>00003299</t>
  </si>
  <si>
    <t>00000710</t>
  </si>
  <si>
    <t>00003222</t>
  </si>
  <si>
    <t>00000521</t>
  </si>
  <si>
    <t>00002873</t>
  </si>
  <si>
    <t>00001532</t>
  </si>
  <si>
    <t>00002324</t>
  </si>
  <si>
    <t>00001572</t>
  </si>
  <si>
    <t>00001825</t>
  </si>
  <si>
    <t>00000217</t>
  </si>
  <si>
    <t>00003635</t>
  </si>
  <si>
    <t>00003636</t>
  </si>
  <si>
    <t>00003678</t>
  </si>
  <si>
    <t>00003723</t>
  </si>
  <si>
    <t>00003824</t>
  </si>
  <si>
    <t>00000110</t>
  </si>
  <si>
    <t>00003048</t>
  </si>
  <si>
    <t>00003568</t>
  </si>
  <si>
    <t>00000128</t>
  </si>
  <si>
    <t>00001172</t>
  </si>
  <si>
    <t>00001321</t>
  </si>
  <si>
    <t>00000137</t>
  </si>
  <si>
    <t>00001506</t>
  </si>
  <si>
    <t>00001612</t>
  </si>
  <si>
    <t>00001628</t>
  </si>
  <si>
    <t>00001766</t>
  </si>
  <si>
    <t>00001784</t>
  </si>
  <si>
    <t>00002220</t>
  </si>
  <si>
    <t>00002310</t>
  </si>
  <si>
    <t>00002397</t>
  </si>
  <si>
    <t>00003059</t>
  </si>
  <si>
    <t>00003065</t>
  </si>
  <si>
    <t>00003167</t>
  </si>
  <si>
    <t>00003237</t>
  </si>
  <si>
    <t>00003672</t>
  </si>
  <si>
    <t>00003690</t>
  </si>
  <si>
    <t>00003693</t>
  </si>
  <si>
    <t>00003704</t>
  </si>
  <si>
    <t>00003843</t>
  </si>
  <si>
    <t>00003599</t>
  </si>
  <si>
    <t>00003691</t>
  </si>
  <si>
    <t>00003689</t>
  </si>
  <si>
    <t>00003847</t>
  </si>
  <si>
    <t>30000044</t>
  </si>
  <si>
    <t>30000056</t>
  </si>
  <si>
    <t>00003228</t>
  </si>
  <si>
    <t>00003757</t>
  </si>
  <si>
    <t>30000051</t>
  </si>
  <si>
    <t>30000101</t>
  </si>
  <si>
    <t>30000102</t>
  </si>
  <si>
    <t>00000680</t>
  </si>
  <si>
    <t>00001928</t>
  </si>
  <si>
    <t>00002532</t>
  </si>
  <si>
    <t>中国民生银行信用卡中心网申门户系统2021年二阶段</t>
  </si>
  <si>
    <t>00002287</t>
  </si>
  <si>
    <t>00002833</t>
  </si>
  <si>
    <t>00005024</t>
  </si>
  <si>
    <t>00005023</t>
  </si>
  <si>
    <t>00005097</t>
  </si>
  <si>
    <t>00005025</t>
  </si>
  <si>
    <t>00005267</t>
  </si>
  <si>
    <t>00005042</t>
  </si>
  <si>
    <t>00005310</t>
  </si>
  <si>
    <t>00005053</t>
  </si>
  <si>
    <t>00005058</t>
  </si>
  <si>
    <t>郭壮壮</t>
  </si>
  <si>
    <t>00005069</t>
  </si>
  <si>
    <t>00005068</t>
  </si>
  <si>
    <t>00005067</t>
  </si>
  <si>
    <t>30000080</t>
  </si>
  <si>
    <t>00003573</t>
  </si>
  <si>
    <t>00002369</t>
  </si>
  <si>
    <t>00002703</t>
  </si>
  <si>
    <t>00002709</t>
  </si>
  <si>
    <t>00005073</t>
  </si>
  <si>
    <t>00001171</t>
  </si>
  <si>
    <t>00000442</t>
  </si>
  <si>
    <t>30000091</t>
  </si>
  <si>
    <t>00004132</t>
  </si>
  <si>
    <t>00003788</t>
  </si>
  <si>
    <t>00003466</t>
  </si>
  <si>
    <t>00003463</t>
  </si>
  <si>
    <t>00004777</t>
  </si>
  <si>
    <t>00003490</t>
  </si>
  <si>
    <t>00001908</t>
  </si>
  <si>
    <t>00002085</t>
  </si>
  <si>
    <t>00002527</t>
  </si>
  <si>
    <t>00001127</t>
  </si>
  <si>
    <t>00000759</t>
  </si>
  <si>
    <t>00002338</t>
  </si>
  <si>
    <t>00002331</t>
  </si>
  <si>
    <t>00004113</t>
  </si>
  <si>
    <t>00002037</t>
  </si>
  <si>
    <t>00002075</t>
  </si>
  <si>
    <t>00005075</t>
  </si>
  <si>
    <t>00005087</t>
  </si>
  <si>
    <t>00005094</t>
  </si>
  <si>
    <t>00005092</t>
  </si>
  <si>
    <t>00005093</t>
  </si>
  <si>
    <t>00005104</t>
  </si>
  <si>
    <t>00005112</t>
  </si>
  <si>
    <t>00005115</t>
  </si>
  <si>
    <t>00005118</t>
  </si>
  <si>
    <t>00005119</t>
  </si>
  <si>
    <t>00005122</t>
  </si>
  <si>
    <t>00005131</t>
  </si>
  <si>
    <t>00005130</t>
  </si>
  <si>
    <t>00005127</t>
  </si>
  <si>
    <t>00005132</t>
  </si>
  <si>
    <t>00005140</t>
  </si>
  <si>
    <t>00005144</t>
  </si>
  <si>
    <t>00005145</t>
  </si>
  <si>
    <t>00005147</t>
  </si>
  <si>
    <t>00005149</t>
  </si>
  <si>
    <t>00005155</t>
  </si>
  <si>
    <t>00005440</t>
  </si>
  <si>
    <t>00005161</t>
  </si>
  <si>
    <t>00005167</t>
  </si>
  <si>
    <t>00005157</t>
  </si>
  <si>
    <t>00005175</t>
  </si>
  <si>
    <t>00005168</t>
  </si>
  <si>
    <t>00005178</t>
  </si>
  <si>
    <t>00005180</t>
  </si>
  <si>
    <t>00005181</t>
  </si>
  <si>
    <t>00005462</t>
  </si>
  <si>
    <t>00005192</t>
  </si>
  <si>
    <t>00005185</t>
  </si>
  <si>
    <t>00005194</t>
  </si>
  <si>
    <t>00005200</t>
  </si>
  <si>
    <t>00005184</t>
  </si>
  <si>
    <t>00005193</t>
  </si>
  <si>
    <t>00005198</t>
  </si>
  <si>
    <t>00005212</t>
  </si>
  <si>
    <t>00005213</t>
  </si>
  <si>
    <t>00005214</t>
  </si>
  <si>
    <t>00005207</t>
  </si>
  <si>
    <t>00005209</t>
  </si>
  <si>
    <t>00005218</t>
  </si>
  <si>
    <t>00002359</t>
  </si>
  <si>
    <t>00003777</t>
  </si>
  <si>
    <t>00003518</t>
  </si>
  <si>
    <t>00002224</t>
  </si>
  <si>
    <t>00002221</t>
  </si>
  <si>
    <t>00002203</t>
  </si>
  <si>
    <t>00004775</t>
  </si>
  <si>
    <t>00004729</t>
  </si>
  <si>
    <t>00004743</t>
  </si>
  <si>
    <t>第十软件中心</t>
  </si>
  <si>
    <t>00005332</t>
  </si>
  <si>
    <t>30000132</t>
  </si>
  <si>
    <t>00000434</t>
  </si>
  <si>
    <t>30000200</t>
  </si>
  <si>
    <t>30000161</t>
  </si>
  <si>
    <t>00003764</t>
  </si>
  <si>
    <t>00004349</t>
  </si>
  <si>
    <t>00002688</t>
  </si>
  <si>
    <t>00002697</t>
  </si>
  <si>
    <t>00001409</t>
  </si>
  <si>
    <t>00002612</t>
  </si>
  <si>
    <t>00002330</t>
  </si>
  <si>
    <t>00003488</t>
  </si>
  <si>
    <t>00003144</t>
  </si>
  <si>
    <t>00002808</t>
  </si>
  <si>
    <t>00001247</t>
  </si>
  <si>
    <t>30000206</t>
  </si>
  <si>
    <t>30000213</t>
  </si>
  <si>
    <t>00002735</t>
  </si>
  <si>
    <t>00002812</t>
  </si>
  <si>
    <t>00000328</t>
  </si>
  <si>
    <t>00000852</t>
  </si>
  <si>
    <t>30000024</t>
  </si>
  <si>
    <t>30000039</t>
  </si>
  <si>
    <t>30000049</t>
  </si>
  <si>
    <t>30000042</t>
  </si>
  <si>
    <t>30000035</t>
  </si>
  <si>
    <t>30000054</t>
  </si>
  <si>
    <t>30000020</t>
  </si>
  <si>
    <t>30000013</t>
  </si>
  <si>
    <t>00004143</t>
  </si>
  <si>
    <t>00002482</t>
  </si>
  <si>
    <t>田粟君</t>
  </si>
  <si>
    <t>00003676</t>
  </si>
  <si>
    <t>王嘉仪</t>
  </si>
  <si>
    <t>00003422</t>
  </si>
  <si>
    <t>江梓立</t>
  </si>
  <si>
    <t>00003441</t>
  </si>
  <si>
    <t>付剑波</t>
  </si>
  <si>
    <t>00003562</t>
  </si>
  <si>
    <t>徐娇娇</t>
  </si>
  <si>
    <t>00003406</t>
  </si>
  <si>
    <t>00003519</t>
  </si>
  <si>
    <t>00003425</t>
  </si>
  <si>
    <t>00004897</t>
  </si>
  <si>
    <t>00004904</t>
  </si>
  <si>
    <t>00004876</t>
  </si>
  <si>
    <t>00004882</t>
  </si>
  <si>
    <t>00005037</t>
  </si>
  <si>
    <t>00004883</t>
  </si>
  <si>
    <t>00004878</t>
  </si>
  <si>
    <t>00004868</t>
  </si>
  <si>
    <t>00004852</t>
  </si>
  <si>
    <t>00004874</t>
  </si>
  <si>
    <t>00004872</t>
  </si>
  <si>
    <t>00004888</t>
  </si>
  <si>
    <t>00004905</t>
  </si>
  <si>
    <t>00004879</t>
  </si>
  <si>
    <t>00004864</t>
  </si>
  <si>
    <t>00004885</t>
  </si>
  <si>
    <t>00004907</t>
  </si>
  <si>
    <t>00004891</t>
  </si>
  <si>
    <t>00004903</t>
  </si>
  <si>
    <t>00004908</t>
  </si>
  <si>
    <t>00004906</t>
  </si>
  <si>
    <t>00004915</t>
  </si>
  <si>
    <t>00004911</t>
  </si>
  <si>
    <t>00004909</t>
  </si>
  <si>
    <t>00004913</t>
  </si>
  <si>
    <t>00004910</t>
  </si>
  <si>
    <t>00004918</t>
  </si>
  <si>
    <t>00004935</t>
  </si>
  <si>
    <t>00004938</t>
  </si>
  <si>
    <t>00004936</t>
  </si>
  <si>
    <t>00004937</t>
  </si>
  <si>
    <t>00004947</t>
  </si>
  <si>
    <t>00004972</t>
  </si>
  <si>
    <t>00004974</t>
  </si>
  <si>
    <t>00005038</t>
  </si>
  <si>
    <t>00005032</t>
  </si>
  <si>
    <t>00005220</t>
  </si>
  <si>
    <t>00005302</t>
  </si>
  <si>
    <t>00005303</t>
  </si>
  <si>
    <t>00005304</t>
  </si>
  <si>
    <t>00005305</t>
  </si>
  <si>
    <t>00005306</t>
  </si>
  <si>
    <t>00005307</t>
  </si>
  <si>
    <t>00004976</t>
  </si>
  <si>
    <t>郭宜凡</t>
  </si>
  <si>
    <t>00003408</t>
  </si>
  <si>
    <t>00003453</t>
  </si>
  <si>
    <t>00003401</t>
  </si>
  <si>
    <t>00003440</t>
  </si>
  <si>
    <t>00003413</t>
  </si>
  <si>
    <t>00003417</t>
  </si>
  <si>
    <t>00003487</t>
  </si>
  <si>
    <t>00003520</t>
  </si>
  <si>
    <t>00003455</t>
  </si>
  <si>
    <t>00003460</t>
  </si>
  <si>
    <t>00003457</t>
  </si>
  <si>
    <t>00003403</t>
  </si>
  <si>
    <t>00003411</t>
  </si>
  <si>
    <t>00003533</t>
  </si>
  <si>
    <t>00003494</t>
  </si>
  <si>
    <t>00003439</t>
  </si>
  <si>
    <t>00003421</t>
  </si>
  <si>
    <t>00003450</t>
  </si>
  <si>
    <t>00003409</t>
  </si>
  <si>
    <t>00003436</t>
  </si>
  <si>
    <t>00003420</t>
  </si>
  <si>
    <t>00003423</t>
  </si>
  <si>
    <t>00002477</t>
  </si>
  <si>
    <t>00000112</t>
  </si>
  <si>
    <t>00000270</t>
  </si>
  <si>
    <t>00001887</t>
  </si>
  <si>
    <t>00002842</t>
  </si>
  <si>
    <t>00001975</t>
  </si>
  <si>
    <t>00002544</t>
  </si>
  <si>
    <t>00003193</t>
  </si>
  <si>
    <t>00003182</t>
  </si>
  <si>
    <t>00002633</t>
  </si>
  <si>
    <t>00003673</t>
  </si>
  <si>
    <t>00003741</t>
  </si>
  <si>
    <t>00000114</t>
  </si>
  <si>
    <t>00000224</t>
  </si>
  <si>
    <t>00001323</t>
  </si>
  <si>
    <t>00002229</t>
  </si>
  <si>
    <t>00002177</t>
  </si>
  <si>
    <t>00000148</t>
  </si>
  <si>
    <t>00000248</t>
  </si>
  <si>
    <t>00001528</t>
  </si>
  <si>
    <t>00000227</t>
  </si>
  <si>
    <t>00000785</t>
  </si>
  <si>
    <t>00002882</t>
  </si>
  <si>
    <t>00002772</t>
  </si>
  <si>
    <t>00003557</t>
  </si>
  <si>
    <t>00003675</t>
  </si>
  <si>
    <t>00003680</t>
  </si>
  <si>
    <t>00003227</t>
  </si>
  <si>
    <t>2021年度南洋新晨技术服务项目</t>
  </si>
  <si>
    <t>00003431</t>
  </si>
  <si>
    <t>00003983</t>
  </si>
  <si>
    <t>00003982</t>
  </si>
  <si>
    <t>00004218</t>
  </si>
  <si>
    <t>00004438</t>
  </si>
  <si>
    <t>00003948</t>
  </si>
  <si>
    <t>30000086</t>
  </si>
  <si>
    <t>30000065</t>
  </si>
  <si>
    <t>00003229</t>
  </si>
  <si>
    <t>00003443</t>
  </si>
  <si>
    <t>00003445</t>
  </si>
  <si>
    <t>00003452</t>
  </si>
  <si>
    <t>00001204</t>
  </si>
  <si>
    <t>陈炜</t>
  </si>
  <si>
    <t>00003442</t>
  </si>
  <si>
    <t>00005222</t>
  </si>
  <si>
    <t>00004714</t>
  </si>
  <si>
    <t>00004890</t>
  </si>
  <si>
    <t>00004877</t>
  </si>
  <si>
    <t>00004863</t>
  </si>
  <si>
    <t>00005228</t>
  </si>
  <si>
    <t>00005217</t>
  </si>
  <si>
    <t>00005219</t>
  </si>
  <si>
    <t>00005233</t>
  </si>
  <si>
    <t>00005232</t>
  </si>
  <si>
    <t>00005230</t>
  </si>
  <si>
    <t>00005231</t>
  </si>
  <si>
    <t>00004624</t>
  </si>
  <si>
    <t>00003489</t>
  </si>
  <si>
    <t>00005244</t>
  </si>
  <si>
    <t>00005240</t>
  </si>
  <si>
    <t>00005234</t>
  </si>
  <si>
    <t>00005248</t>
  </si>
  <si>
    <t>00005249</t>
  </si>
  <si>
    <t>00005259</t>
  </si>
  <si>
    <t>00005258</t>
  </si>
  <si>
    <t>00005263</t>
  </si>
  <si>
    <t>00005269</t>
  </si>
  <si>
    <t>00005275</t>
  </si>
  <si>
    <t>00004865</t>
  </si>
  <si>
    <t>00004889</t>
  </si>
  <si>
    <t>00005277</t>
  </si>
  <si>
    <t>00005257</t>
  </si>
  <si>
    <t>00005278</t>
  </si>
  <si>
    <t>00005283</t>
  </si>
  <si>
    <t>00005296</t>
  </si>
  <si>
    <t>00005293</t>
  </si>
  <si>
    <t>00005295</t>
  </si>
  <si>
    <t>00005286</t>
  </si>
  <si>
    <t>00005294</t>
  </si>
  <si>
    <t>00005312</t>
  </si>
  <si>
    <t>00005313</t>
  </si>
  <si>
    <t>00005301</t>
  </si>
  <si>
    <t>交行卡中心2021年度通用外部研发资源采购项目包2</t>
  </si>
  <si>
    <t>00005299</t>
  </si>
  <si>
    <t>00004900</t>
  </si>
  <si>
    <t>00005316</t>
  </si>
  <si>
    <t>00005314</t>
  </si>
  <si>
    <t>00005324</t>
  </si>
  <si>
    <t>00005319</t>
  </si>
  <si>
    <t>00005335</t>
  </si>
  <si>
    <t>00005338</t>
  </si>
  <si>
    <t>00005337</t>
  </si>
  <si>
    <t>00005347</t>
  </si>
  <si>
    <t>00005348</t>
  </si>
  <si>
    <t>00005342</t>
  </si>
  <si>
    <t>00005343</t>
  </si>
  <si>
    <t>00005349</t>
  </si>
  <si>
    <t>00005346</t>
  </si>
  <si>
    <t>00005358</t>
  </si>
  <si>
    <t>00005354</t>
  </si>
  <si>
    <t>00004899</t>
  </si>
  <si>
    <t>00005357</t>
  </si>
  <si>
    <t>00004002</t>
  </si>
  <si>
    <t>00004121</t>
  </si>
  <si>
    <t>00004074</t>
  </si>
  <si>
    <t>00003138</t>
  </si>
  <si>
    <t>00002988</t>
  </si>
  <si>
    <t>00002497</t>
  </si>
  <si>
    <t>30000002</t>
  </si>
  <si>
    <t>00002317</t>
  </si>
  <si>
    <t>00002622</t>
  </si>
  <si>
    <t>30000010</t>
  </si>
  <si>
    <t>30000129</t>
  </si>
  <si>
    <t>30000103</t>
  </si>
  <si>
    <t>00001531</t>
  </si>
  <si>
    <t>00000450</t>
  </si>
  <si>
    <t>00002625</t>
  </si>
  <si>
    <t>00001184</t>
  </si>
  <si>
    <t>00002345</t>
  </si>
  <si>
    <t>00005363</t>
  </si>
  <si>
    <t>00005365</t>
  </si>
  <si>
    <t>00005345</t>
  </si>
  <si>
    <t>00003118</t>
  </si>
  <si>
    <t>00005377</t>
  </si>
  <si>
    <t>00005372</t>
  </si>
  <si>
    <t>00005382</t>
  </si>
  <si>
    <t>00005379</t>
  </si>
  <si>
    <t>00005380</t>
  </si>
  <si>
    <t>00005378</t>
  </si>
  <si>
    <t>00005359</t>
  </si>
  <si>
    <t>00005558</t>
  </si>
  <si>
    <t>00005388</t>
  </si>
  <si>
    <t>00005389</t>
  </si>
  <si>
    <t>00005393</t>
  </si>
  <si>
    <t>00005391</t>
  </si>
  <si>
    <t>00005397</t>
  </si>
  <si>
    <t>00005339</t>
  </si>
  <si>
    <t>00005423</t>
  </si>
  <si>
    <t>00005422</t>
  </si>
  <si>
    <t>00005426</t>
  </si>
  <si>
    <t>00005420</t>
  </si>
  <si>
    <t>00005433</t>
  </si>
  <si>
    <t>00005432</t>
  </si>
  <si>
    <t>00005438</t>
  </si>
  <si>
    <t>00005434</t>
  </si>
  <si>
    <t>00005439</t>
  </si>
  <si>
    <t>00005448</t>
  </si>
  <si>
    <t>00005450</t>
  </si>
  <si>
    <t>00005456</t>
  </si>
  <si>
    <t>00005464</t>
  </si>
  <si>
    <t>00005463</t>
  </si>
  <si>
    <t>00005466</t>
  </si>
  <si>
    <t>00005470</t>
  </si>
  <si>
    <t>00005472</t>
  </si>
  <si>
    <t>00005478</t>
  </si>
  <si>
    <t>工商银行成都2025通用人力资源采购项目</t>
  </si>
  <si>
    <t>00005481</t>
  </si>
  <si>
    <t>00005474</t>
  </si>
  <si>
    <t>00005479</t>
  </si>
  <si>
    <t>00005495</t>
  </si>
  <si>
    <t>00005494</t>
  </si>
  <si>
    <t>00005497</t>
  </si>
  <si>
    <t>00005505</t>
  </si>
  <si>
    <t>30000045</t>
  </si>
  <si>
    <t>30000033</t>
  </si>
  <si>
    <t>00001916</t>
  </si>
  <si>
    <t>00004308</t>
  </si>
  <si>
    <t>00004309</t>
  </si>
  <si>
    <t>00002992</t>
  </si>
  <si>
    <t>30000198</t>
  </si>
  <si>
    <t>00003970</t>
  </si>
  <si>
    <t>30000185</t>
  </si>
  <si>
    <t>00003097</t>
  </si>
  <si>
    <t>00004116</t>
  </si>
  <si>
    <t>00003018</t>
  </si>
  <si>
    <t>30000178</t>
  </si>
  <si>
    <t>30000182</t>
  </si>
  <si>
    <t>30000156</t>
  </si>
  <si>
    <t>00003698</t>
  </si>
  <si>
    <t>00003277</t>
  </si>
  <si>
    <t>00003419</t>
  </si>
  <si>
    <t>陈贵宁</t>
  </si>
  <si>
    <t>00002467</t>
  </si>
  <si>
    <t>00004387</t>
  </si>
  <si>
    <t>00002660</t>
  </si>
  <si>
    <t>00002717</t>
  </si>
  <si>
    <t>00002721</t>
  </si>
  <si>
    <t>00002659</t>
  </si>
  <si>
    <t>00002720</t>
  </si>
  <si>
    <t>00002715</t>
  </si>
  <si>
    <t>00004329</t>
  </si>
  <si>
    <t>00004357</t>
  </si>
  <si>
    <t>00003104</t>
  </si>
  <si>
    <t>00002657</t>
  </si>
  <si>
    <t>00003072</t>
  </si>
  <si>
    <t>00002689</t>
  </si>
  <si>
    <t>00004082</t>
  </si>
  <si>
    <t>00003159</t>
  </si>
  <si>
    <t>00003214</t>
  </si>
  <si>
    <t>30000026</t>
  </si>
  <si>
    <t>00004328</t>
  </si>
  <si>
    <t>00004144</t>
  </si>
  <si>
    <t>00002698</t>
  </si>
  <si>
    <t>00002681</t>
  </si>
  <si>
    <t>00004293</t>
  </si>
  <si>
    <t>00002463</t>
  </si>
  <si>
    <t>00002523</t>
  </si>
  <si>
    <t>00004173</t>
  </si>
  <si>
    <t>00004418</t>
  </si>
  <si>
    <t>00002713</t>
  </si>
  <si>
    <t>00004145</t>
  </si>
  <si>
    <t>00003022</t>
  </si>
  <si>
    <t>00004063</t>
  </si>
  <si>
    <t>00004172</t>
  </si>
  <si>
    <t>00002707</t>
  </si>
  <si>
    <t>00003092</t>
  </si>
  <si>
    <t>00003968</t>
  </si>
  <si>
    <t>00001914</t>
  </si>
  <si>
    <t>00001312</t>
  </si>
  <si>
    <t>00000421</t>
  </si>
  <si>
    <t>00002081</t>
  </si>
  <si>
    <t>00000193</t>
  </si>
  <si>
    <t>00002264</t>
  </si>
  <si>
    <t>00003969</t>
  </si>
  <si>
    <t>00004007</t>
  </si>
  <si>
    <t>00003019</t>
  </si>
  <si>
    <t>00004137</t>
  </si>
  <si>
    <t>30000203</t>
  </si>
  <si>
    <t>00002632</t>
  </si>
  <si>
    <t>00002512</t>
  </si>
  <si>
    <t>00002071</t>
  </si>
  <si>
    <t>00002026</t>
  </si>
  <si>
    <t>00002893</t>
  </si>
  <si>
    <t>00003008</t>
  </si>
  <si>
    <t>00000819</t>
  </si>
  <si>
    <t>00000192</t>
  </si>
  <si>
    <t>00000719</t>
  </si>
  <si>
    <t>00000789</t>
  </si>
  <si>
    <t>00000158</t>
  </si>
  <si>
    <t>00000165</t>
  </si>
  <si>
    <t>00000534</t>
  </si>
  <si>
    <t>00000155</t>
  </si>
  <si>
    <t>00001847</t>
  </si>
  <si>
    <t>00000177</t>
  </si>
  <si>
    <t>00000163</t>
  </si>
  <si>
    <t>00003245</t>
  </si>
  <si>
    <t>00002613</t>
  </si>
  <si>
    <t>00002866</t>
  </si>
  <si>
    <t>00002783</t>
  </si>
  <si>
    <t>00002648</t>
  </si>
  <si>
    <t>00003870</t>
  </si>
  <si>
    <t>00000407</t>
  </si>
  <si>
    <t>00001938</t>
  </si>
  <si>
    <t>00001450</t>
  </si>
  <si>
    <t>00002809</t>
  </si>
  <si>
    <t>00002541</t>
  </si>
  <si>
    <t>00001441</t>
  </si>
  <si>
    <t>00003887</t>
  </si>
  <si>
    <t>30000142</t>
  </si>
  <si>
    <t>30000140</t>
  </si>
  <si>
    <t>00004338</t>
  </si>
  <si>
    <t>00003942</t>
  </si>
  <si>
    <t>00003920</t>
  </si>
  <si>
    <t>00003667</t>
  </si>
  <si>
    <t>00004202</t>
  </si>
  <si>
    <t>00003977</t>
  </si>
  <si>
    <t>00004398</t>
  </si>
  <si>
    <t>00003778</t>
  </si>
  <si>
    <t>30000138</t>
  </si>
  <si>
    <t>00003604</t>
  </si>
  <si>
    <t>00004288</t>
  </si>
  <si>
    <t>00004289</t>
  </si>
  <si>
    <t>00004290</t>
  </si>
  <si>
    <t>00000127</t>
  </si>
  <si>
    <t>00002199</t>
  </si>
  <si>
    <t>00003724</t>
  </si>
  <si>
    <t>00004712</t>
  </si>
  <si>
    <t>00005700</t>
  </si>
  <si>
    <t>00006688</t>
  </si>
  <si>
    <t>00007676</t>
  </si>
  <si>
    <t>00008664</t>
  </si>
  <si>
    <t>00003897</t>
  </si>
  <si>
    <t>00004844</t>
  </si>
  <si>
    <t>00004842</t>
  </si>
  <si>
    <t>00004292</t>
  </si>
  <si>
    <t>00004133</t>
  </si>
  <si>
    <t>00004327</t>
  </si>
  <si>
    <t>00004179</t>
  </si>
  <si>
    <t>00003127</t>
  </si>
  <si>
    <t>00000113</t>
  </si>
  <si>
    <t>00000245</t>
  </si>
  <si>
    <t>00000258</t>
  </si>
  <si>
    <t>00000243</t>
  </si>
  <si>
    <t>00001434</t>
  </si>
  <si>
    <t>00000631</t>
  </si>
  <si>
    <t>00000978</t>
  </si>
  <si>
    <t>00002954</t>
  </si>
  <si>
    <t>00001971</t>
  </si>
  <si>
    <t>00000448</t>
  </si>
  <si>
    <t>00001936</t>
  </si>
  <si>
    <t>00001934</t>
  </si>
  <si>
    <t>00003896</t>
  </si>
  <si>
    <t>00004207</t>
  </si>
  <si>
    <t>00004367</t>
  </si>
  <si>
    <t>00000712</t>
  </si>
  <si>
    <t>00001820</t>
  </si>
  <si>
    <t>00001988</t>
  </si>
  <si>
    <t>00003729</t>
  </si>
  <si>
    <t>00004062</t>
  </si>
  <si>
    <t>00005537</t>
  </si>
  <si>
    <t>00005465</t>
  </si>
  <si>
    <t>00005522</t>
  </si>
  <si>
    <t>00005518</t>
  </si>
  <si>
    <t>00005529</t>
  </si>
  <si>
    <t>00005540</t>
  </si>
  <si>
    <t>00005538</t>
  </si>
  <si>
    <t>00005542</t>
  </si>
  <si>
    <t>00005545</t>
  </si>
  <si>
    <t>00005556</t>
  </si>
  <si>
    <t>00005567</t>
  </si>
  <si>
    <t>00005570</t>
  </si>
  <si>
    <t>00005584</t>
  </si>
  <si>
    <t>00005587</t>
  </si>
  <si>
    <t>00005588</t>
  </si>
  <si>
    <t>00005577</t>
  </si>
  <si>
    <t>00005582</t>
  </si>
  <si>
    <t>00005589</t>
  </si>
  <si>
    <t>00005583</t>
  </si>
  <si>
    <t>00005596</t>
  </si>
  <si>
    <t>00005597</t>
  </si>
  <si>
    <t>00005928</t>
  </si>
  <si>
    <t>00005592</t>
  </si>
  <si>
    <t>00005591</t>
  </si>
  <si>
    <t>00005593</t>
  </si>
  <si>
    <t>00005861</t>
  </si>
  <si>
    <t>00005568</t>
  </si>
  <si>
    <t>00005612</t>
  </si>
  <si>
    <t>00005613</t>
  </si>
  <si>
    <t>工商银行成都2024通用人力资源采购项目</t>
  </si>
  <si>
    <t>00005608</t>
  </si>
  <si>
    <t>00005959</t>
  </si>
  <si>
    <t>00005627</t>
  </si>
  <si>
    <t>00005628</t>
  </si>
  <si>
    <t>00005638</t>
  </si>
  <si>
    <t>00005640</t>
  </si>
  <si>
    <t>00005653</t>
  </si>
  <si>
    <t>00005647</t>
  </si>
  <si>
    <t>00005646</t>
  </si>
  <si>
    <t>00005641</t>
  </si>
  <si>
    <t>00005657</t>
  </si>
  <si>
    <t>00006132</t>
  </si>
  <si>
    <t>30000029</t>
  </si>
  <si>
    <t>00001141</t>
  </si>
  <si>
    <t>00002276</t>
  </si>
  <si>
    <t>00001987</t>
  </si>
  <si>
    <t>00005976</t>
  </si>
  <si>
    <t>00001228</t>
  </si>
  <si>
    <t>30000060</t>
  </si>
  <si>
    <t>00005668</t>
  </si>
  <si>
    <t>00005667</t>
  </si>
  <si>
    <t>00005678</t>
  </si>
  <si>
    <t>00005689</t>
  </si>
  <si>
    <t>00005682</t>
  </si>
  <si>
    <t>00005688</t>
  </si>
  <si>
    <t>00005697</t>
  </si>
  <si>
    <t>00005693</t>
  </si>
  <si>
    <t>00005802</t>
  </si>
  <si>
    <t>00005901</t>
  </si>
  <si>
    <t>00005912</t>
  </si>
  <si>
    <t>00005698</t>
  </si>
  <si>
    <t>00005705</t>
  </si>
  <si>
    <t>00005725</t>
  </si>
  <si>
    <t>00001497</t>
  </si>
  <si>
    <t>杨泽</t>
  </si>
  <si>
    <t>00005853</t>
  </si>
  <si>
    <t>00005732</t>
  </si>
  <si>
    <t>00005937</t>
  </si>
  <si>
    <t>00005745</t>
  </si>
  <si>
    <t>00005751</t>
  </si>
  <si>
    <t>00005746</t>
  </si>
  <si>
    <t>00005762</t>
  </si>
  <si>
    <t>00005760</t>
  </si>
  <si>
    <t>00005754</t>
  </si>
  <si>
    <t>00005772</t>
  </si>
  <si>
    <t>00005771</t>
  </si>
  <si>
    <t>00005774</t>
  </si>
  <si>
    <t>00005785</t>
  </si>
  <si>
    <t>00005789</t>
  </si>
  <si>
    <t>00006166</t>
  </si>
  <si>
    <t>00005801</t>
  </si>
  <si>
    <t>00005827</t>
  </si>
  <si>
    <t>00005824</t>
  </si>
  <si>
    <t>00005834</t>
  </si>
  <si>
    <t>00006033</t>
  </si>
  <si>
    <t>00002662</t>
  </si>
  <si>
    <t>30000030</t>
  </si>
  <si>
    <t>00004489</t>
  </si>
  <si>
    <t>30000021</t>
  </si>
  <si>
    <t>00003151</t>
  </si>
  <si>
    <t>00004254</t>
  </si>
  <si>
    <t>00004408</t>
  </si>
  <si>
    <t>00004480</t>
  </si>
  <si>
    <t>00003050</t>
  </si>
  <si>
    <t>00001854</t>
  </si>
  <si>
    <t>00004342</t>
  </si>
  <si>
    <t>30000107</t>
  </si>
  <si>
    <t>30000111</t>
  </si>
  <si>
    <t>30000118</t>
  </si>
  <si>
    <t>30000119</t>
  </si>
  <si>
    <t>30000127</t>
  </si>
  <si>
    <t>30000124</t>
  </si>
  <si>
    <t>30000125</t>
  </si>
  <si>
    <t>30000126</t>
  </si>
  <si>
    <t>30000114</t>
  </si>
  <si>
    <t>00003857</t>
  </si>
  <si>
    <t>00004052</t>
  </si>
  <si>
    <t>30000083</t>
  </si>
  <si>
    <t>00003216</t>
  </si>
  <si>
    <t>00005862</t>
  </si>
  <si>
    <t>00005863</t>
  </si>
  <si>
    <t>00005849</t>
  </si>
  <si>
    <t>00005860</t>
  </si>
  <si>
    <t>00005878</t>
  </si>
  <si>
    <t>00005875</t>
  </si>
  <si>
    <t>00005872</t>
  </si>
  <si>
    <t>00005879</t>
  </si>
  <si>
    <t>00005869</t>
  </si>
  <si>
    <t>00005882</t>
  </si>
  <si>
    <t>00005888</t>
  </si>
  <si>
    <t>00005887</t>
  </si>
  <si>
    <t>00005903</t>
  </si>
  <si>
    <t>00005904</t>
  </si>
  <si>
    <t>00005906</t>
  </si>
  <si>
    <t>00005900</t>
  </si>
  <si>
    <t>00005885</t>
  </si>
  <si>
    <t>00005910</t>
  </si>
  <si>
    <t>00005917</t>
  </si>
  <si>
    <t>00005918</t>
  </si>
  <si>
    <t>00005915</t>
  </si>
  <si>
    <t>00006098</t>
  </si>
  <si>
    <t>00005922</t>
  </si>
  <si>
    <t>00005914</t>
  </si>
  <si>
    <t>00005916</t>
  </si>
  <si>
    <t>00005874</t>
  </si>
  <si>
    <t>00005913</t>
  </si>
  <si>
    <t>00005929</t>
  </si>
  <si>
    <t>00005938</t>
  </si>
  <si>
    <t>00005940</t>
  </si>
  <si>
    <t>00005941</t>
  </si>
  <si>
    <t>00005954</t>
  </si>
  <si>
    <t>00005950</t>
  </si>
  <si>
    <t>00005969</t>
  </si>
  <si>
    <t>00005960</t>
  </si>
  <si>
    <t>00005958</t>
  </si>
  <si>
    <t>00005952</t>
  </si>
  <si>
    <t>00005956</t>
  </si>
  <si>
    <t>00005971</t>
  </si>
  <si>
    <t>00005975</t>
  </si>
  <si>
    <t>00005961</t>
  </si>
  <si>
    <t>00005982</t>
  </si>
  <si>
    <t>00005984</t>
  </si>
  <si>
    <t>00005988</t>
  </si>
  <si>
    <t>00005992</t>
  </si>
  <si>
    <t>00005985</t>
  </si>
  <si>
    <t>00005996</t>
  </si>
  <si>
    <t>00005997</t>
  </si>
  <si>
    <t>00005991</t>
  </si>
  <si>
    <t>00006004</t>
  </si>
  <si>
    <t>00005986</t>
  </si>
  <si>
    <t>00005995</t>
  </si>
  <si>
    <t>00006030</t>
  </si>
  <si>
    <t>00004620</t>
  </si>
  <si>
    <t>00004622</t>
  </si>
  <si>
    <t>00004599</t>
  </si>
  <si>
    <t>00000403</t>
  </si>
  <si>
    <t>00000903</t>
  </si>
  <si>
    <t>00001750</t>
  </si>
  <si>
    <t>薛芬</t>
  </si>
  <si>
    <t>00006019</t>
  </si>
  <si>
    <t>张娟03697</t>
  </si>
  <si>
    <t>00004393</t>
  </si>
  <si>
    <t>00004665</t>
  </si>
  <si>
    <t>00004038</t>
  </si>
  <si>
    <t>00004118</t>
  </si>
  <si>
    <t>方腾02318</t>
  </si>
  <si>
    <t>00004334</t>
  </si>
  <si>
    <t>邱雨</t>
  </si>
  <si>
    <t>00004169</t>
  </si>
  <si>
    <t>姚祥祥</t>
  </si>
  <si>
    <t>00003272</t>
  </si>
  <si>
    <t>00006287</t>
  </si>
  <si>
    <t>00006011</t>
  </si>
  <si>
    <t>00006012</t>
  </si>
  <si>
    <t>00006013</t>
  </si>
  <si>
    <t>00006008</t>
  </si>
  <si>
    <t>00006016</t>
  </si>
  <si>
    <t>00006010</t>
  </si>
  <si>
    <t>00004795</t>
  </si>
  <si>
    <t>00006005</t>
  </si>
  <si>
    <t>00006372</t>
  </si>
  <si>
    <t>王晶04036</t>
  </si>
  <si>
    <t>00006035</t>
  </si>
  <si>
    <t>00006028</t>
  </si>
  <si>
    <t>00006044</t>
  </si>
  <si>
    <t>葛少敏</t>
  </si>
  <si>
    <t>00006059</t>
  </si>
  <si>
    <t>00006036</t>
  </si>
  <si>
    <t>00006049</t>
  </si>
  <si>
    <t>00006055</t>
  </si>
  <si>
    <t>00006065</t>
  </si>
  <si>
    <t>00006084</t>
  </si>
  <si>
    <t>00006068</t>
  </si>
  <si>
    <t>00006082</t>
  </si>
  <si>
    <t>00006058</t>
  </si>
  <si>
    <t>00006358</t>
  </si>
  <si>
    <t>00006101</t>
  </si>
  <si>
    <t>00006217</t>
  </si>
  <si>
    <t>00006099</t>
  </si>
  <si>
    <t>00006097</t>
  </si>
  <si>
    <t>桑双双</t>
  </si>
  <si>
    <t>00006090</t>
  </si>
  <si>
    <t>00006111</t>
  </si>
  <si>
    <t>00006112</t>
  </si>
  <si>
    <t>00006113</t>
  </si>
  <si>
    <t>00006114</t>
  </si>
  <si>
    <t>00006102</t>
  </si>
  <si>
    <t>00005574</t>
  </si>
  <si>
    <t>邹文琦</t>
  </si>
  <si>
    <t>00006121</t>
  </si>
  <si>
    <t>00006134</t>
  </si>
  <si>
    <t>00006145</t>
  </si>
  <si>
    <t>00006143</t>
  </si>
  <si>
    <t>00006142</t>
  </si>
  <si>
    <t>00006146</t>
  </si>
  <si>
    <t>00006144</t>
  </si>
  <si>
    <t>00006137</t>
  </si>
  <si>
    <t>00006147</t>
  </si>
  <si>
    <t>00006150</t>
  </si>
  <si>
    <t>00006152</t>
  </si>
  <si>
    <t>00006149</t>
  </si>
  <si>
    <t>00006161</t>
  </si>
  <si>
    <t>00006162</t>
  </si>
  <si>
    <t>00006165</t>
  </si>
  <si>
    <t>00006167</t>
  </si>
  <si>
    <t>翟顺新</t>
  </si>
  <si>
    <t>00006189</t>
  </si>
  <si>
    <t>00006190</t>
  </si>
  <si>
    <t>00006188</t>
  </si>
  <si>
    <t>00006174</t>
  </si>
  <si>
    <t>00006191</t>
  </si>
  <si>
    <t>00006175</t>
  </si>
  <si>
    <t>公积金</t>
  </si>
  <si>
    <t>差额</t>
  </si>
  <si>
    <t>00000520</t>
  </si>
  <si>
    <t>吴臻</t>
  </si>
  <si>
    <t>00000516</t>
  </si>
  <si>
    <t>柳红芳</t>
  </si>
  <si>
    <t>00000206</t>
  </si>
  <si>
    <t>朱蕾</t>
  </si>
  <si>
    <t>00000513</t>
  </si>
  <si>
    <t>刘露</t>
  </si>
  <si>
    <t>00000003</t>
  </si>
  <si>
    <t>杨光润</t>
  </si>
  <si>
    <t>00000515</t>
  </si>
  <si>
    <t>夏恒敏</t>
  </si>
  <si>
    <t>00000152</t>
  </si>
  <si>
    <t>何继远</t>
  </si>
  <si>
    <t>00000108</t>
  </si>
  <si>
    <t>00000101</t>
  </si>
  <si>
    <t>00000099</t>
  </si>
  <si>
    <t>白兴忠</t>
  </si>
  <si>
    <t>00000337</t>
  </si>
  <si>
    <t>00001666</t>
  </si>
  <si>
    <t>刘青00812</t>
  </si>
  <si>
    <t>00001740</t>
  </si>
  <si>
    <t>王晓民</t>
  </si>
  <si>
    <t>00002836</t>
  </si>
  <si>
    <t>王粤香</t>
  </si>
  <si>
    <t>00002986</t>
  </si>
  <si>
    <t>葛王威</t>
  </si>
  <si>
    <t>00002990</t>
  </si>
  <si>
    <t>马妍</t>
  </si>
  <si>
    <t>00003434</t>
  </si>
  <si>
    <t>00003410</t>
  </si>
  <si>
    <t>00003405</t>
  </si>
  <si>
    <t>00003418</t>
  </si>
  <si>
    <t>00003428</t>
  </si>
  <si>
    <t>00003430</t>
  </si>
  <si>
    <t>刘婷婷</t>
  </si>
  <si>
    <t>00003446</t>
  </si>
  <si>
    <t>杨莹01926</t>
  </si>
  <si>
    <t>00003433</t>
  </si>
  <si>
    <t>00003458</t>
  </si>
  <si>
    <t>00003437</t>
  </si>
  <si>
    <t>00003427</t>
  </si>
  <si>
    <t>00003432</t>
  </si>
  <si>
    <t>赵子璇</t>
  </si>
  <si>
    <t>00003429</t>
  </si>
  <si>
    <t>00003493</t>
  </si>
  <si>
    <t>00003241</t>
  </si>
  <si>
    <t>胡虹</t>
  </si>
  <si>
    <t>00000100</t>
  </si>
  <si>
    <t>张岩</t>
  </si>
  <si>
    <t>00003247</t>
  </si>
  <si>
    <t>00000277</t>
  </si>
  <si>
    <t>王涛</t>
  </si>
  <si>
    <t>00003517</t>
  </si>
  <si>
    <t>00000280</t>
  </si>
  <si>
    <t>王倩</t>
  </si>
  <si>
    <t>00000303</t>
  </si>
  <si>
    <t>00003630</t>
  </si>
  <si>
    <t>王嘉超</t>
  </si>
  <si>
    <t>00003711</t>
  </si>
  <si>
    <t>温喜云</t>
  </si>
  <si>
    <t>00003894</t>
  </si>
  <si>
    <t>周雪</t>
  </si>
  <si>
    <t>00003893</t>
  </si>
  <si>
    <t>卢雯芮</t>
  </si>
  <si>
    <t>00004086</t>
  </si>
  <si>
    <t>孙诺</t>
  </si>
  <si>
    <t>00004019</t>
  </si>
  <si>
    <t>武燕</t>
  </si>
  <si>
    <t>00004018</t>
  </si>
  <si>
    <t>沈丽</t>
  </si>
  <si>
    <t>00004028</t>
  </si>
  <si>
    <t>陆小龙02274</t>
  </si>
  <si>
    <t>00004178</t>
  </si>
  <si>
    <t>张宇02356</t>
  </si>
  <si>
    <t>00004252</t>
  </si>
  <si>
    <t>王文婷</t>
  </si>
  <si>
    <t>00004253</t>
  </si>
  <si>
    <t>冯灵</t>
  </si>
  <si>
    <t>00004168</t>
  </si>
  <si>
    <t>卞号召</t>
  </si>
  <si>
    <t>00004208</t>
  </si>
  <si>
    <t>范文龙</t>
  </si>
  <si>
    <t>00004402</t>
  </si>
  <si>
    <t>吴杨斌</t>
  </si>
  <si>
    <t>00004469</t>
  </si>
  <si>
    <t>潘晓俊</t>
  </si>
  <si>
    <t>00004495</t>
  </si>
  <si>
    <t>赵元一</t>
  </si>
  <si>
    <t>00004502</t>
  </si>
  <si>
    <t>宋浩</t>
  </si>
  <si>
    <t>00004523</t>
  </si>
  <si>
    <t>张婷</t>
  </si>
  <si>
    <t>00004537</t>
  </si>
  <si>
    <t>周静</t>
  </si>
  <si>
    <t>00004533</t>
  </si>
  <si>
    <t>钱瑜佳</t>
  </si>
  <si>
    <t>00000290</t>
  </si>
  <si>
    <t>宋琼梅</t>
  </si>
  <si>
    <t>00000517</t>
  </si>
  <si>
    <t>项玉</t>
  </si>
  <si>
    <t>00000715</t>
  </si>
  <si>
    <t>王朝娟</t>
  </si>
  <si>
    <t>00000514</t>
  </si>
  <si>
    <t>庄霏斐</t>
  </si>
  <si>
    <t>00000574</t>
  </si>
  <si>
    <t>曹杰</t>
  </si>
  <si>
    <t>00000782</t>
  </si>
  <si>
    <t>谭玉青</t>
  </si>
  <si>
    <t>00000526</t>
  </si>
  <si>
    <t>夏荆襄</t>
  </si>
  <si>
    <t>00000857</t>
  </si>
  <si>
    <t>孙星宇</t>
  </si>
  <si>
    <t>00001380</t>
  </si>
  <si>
    <t>刘宝常</t>
  </si>
  <si>
    <t>00001482</t>
  </si>
  <si>
    <t>陆佳</t>
  </si>
  <si>
    <t>00001492</t>
  </si>
  <si>
    <t>陆奕姮</t>
  </si>
  <si>
    <t>00000508</t>
  </si>
  <si>
    <t>娄静</t>
  </si>
  <si>
    <t>00000154</t>
  </si>
  <si>
    <t>00000405</t>
  </si>
  <si>
    <t>李震宇</t>
  </si>
  <si>
    <t>00000772</t>
  </si>
  <si>
    <t>刘保罗</t>
  </si>
  <si>
    <t>00000687</t>
  </si>
  <si>
    <t>董峰</t>
  </si>
  <si>
    <t>00000854</t>
  </si>
  <si>
    <t>张锐</t>
  </si>
  <si>
    <t>00001162</t>
  </si>
  <si>
    <t>潘京瑞</t>
  </si>
  <si>
    <t>00001982</t>
  </si>
  <si>
    <t>00000851</t>
  </si>
  <si>
    <t>00002038</t>
  </si>
  <si>
    <t>00002232</t>
  </si>
  <si>
    <t>陈智泉</t>
  </si>
  <si>
    <t>00002234</t>
  </si>
  <si>
    <t>杨洋</t>
  </si>
  <si>
    <t>00002225</t>
  </si>
  <si>
    <t>00002314</t>
  </si>
  <si>
    <t>杨阳</t>
  </si>
  <si>
    <t>00002282</t>
  </si>
  <si>
    <t>费霞</t>
  </si>
  <si>
    <t>00002428</t>
  </si>
  <si>
    <t>刘恒伟</t>
  </si>
  <si>
    <t>00002367</t>
  </si>
  <si>
    <t>何穗</t>
  </si>
  <si>
    <t>00002370</t>
  </si>
  <si>
    <t>徐子涵</t>
  </si>
  <si>
    <t>00002384</t>
  </si>
  <si>
    <t>张卫01340</t>
  </si>
  <si>
    <t>00002495</t>
  </si>
  <si>
    <t>00002513</t>
  </si>
  <si>
    <t>杨凡</t>
  </si>
  <si>
    <t>00002557</t>
  </si>
  <si>
    <t>陈昊</t>
  </si>
  <si>
    <t>00002554</t>
  </si>
  <si>
    <t>00002462</t>
  </si>
  <si>
    <t>袁清</t>
  </si>
  <si>
    <t>00002647</t>
  </si>
  <si>
    <t>李红娟</t>
  </si>
  <si>
    <t>00002567</t>
  </si>
  <si>
    <t>许桂莲</t>
  </si>
  <si>
    <t>00002763</t>
  </si>
  <si>
    <t>蒲万菊</t>
  </si>
  <si>
    <t>00002785</t>
  </si>
  <si>
    <t>00002957</t>
  </si>
  <si>
    <t>蒋洁</t>
  </si>
  <si>
    <t>00003025</t>
  </si>
  <si>
    <t>戴美凤</t>
  </si>
  <si>
    <t>00002192</t>
  </si>
  <si>
    <t>朱涛</t>
  </si>
  <si>
    <t>00003264</t>
  </si>
  <si>
    <t>施磊磊</t>
  </si>
  <si>
    <t>00003297</t>
  </si>
  <si>
    <t>刘楚妍</t>
  </si>
  <si>
    <t>00003332</t>
  </si>
  <si>
    <t>00003318</t>
  </si>
  <si>
    <t>00003482</t>
  </si>
  <si>
    <t>王美仪</t>
  </si>
  <si>
    <t>00003392</t>
  </si>
  <si>
    <t>00003522</t>
  </si>
  <si>
    <t>廉宇</t>
  </si>
  <si>
    <t>30000173</t>
  </si>
  <si>
    <t>孟娜</t>
  </si>
  <si>
    <t>00002575</t>
  </si>
  <si>
    <t>谢薇</t>
  </si>
  <si>
    <t>00001385</t>
  </si>
  <si>
    <t>李朕杰</t>
  </si>
  <si>
    <t>00003595</t>
  </si>
  <si>
    <t>刘小美</t>
  </si>
  <si>
    <t>00003600</t>
  </si>
  <si>
    <t>欧艺茹</t>
  </si>
  <si>
    <t>00003677</t>
  </si>
  <si>
    <t>张埝</t>
  </si>
  <si>
    <t>00003697</t>
  </si>
  <si>
    <t>杨留稳</t>
  </si>
  <si>
    <t>00003640</t>
  </si>
  <si>
    <t>马树海</t>
  </si>
  <si>
    <t>00003639</t>
  </si>
  <si>
    <t>魏奇凡</t>
  </si>
  <si>
    <t>00003616</t>
  </si>
  <si>
    <t>华钰</t>
  </si>
  <si>
    <t>00003759</t>
  </si>
  <si>
    <t>黄梦姣</t>
  </si>
  <si>
    <t>00003776</t>
  </si>
  <si>
    <t>杨洋02171</t>
  </si>
  <si>
    <t>00003775</t>
  </si>
  <si>
    <t>周雨娟</t>
  </si>
  <si>
    <t>00003807</t>
  </si>
  <si>
    <t>代莉华</t>
  </si>
  <si>
    <t>00003791</t>
  </si>
  <si>
    <t>刘思琪</t>
  </si>
  <si>
    <t>00003826</t>
  </si>
  <si>
    <t>曾婷</t>
  </si>
  <si>
    <t>00003886</t>
  </si>
  <si>
    <t>陈澄</t>
  </si>
  <si>
    <t>00004005</t>
  </si>
  <si>
    <t>赵雪02268</t>
  </si>
  <si>
    <t>00003932</t>
  </si>
  <si>
    <t>罗水兰</t>
  </si>
  <si>
    <t>00004017</t>
  </si>
  <si>
    <t>赖晓嘉</t>
  </si>
  <si>
    <t>00004087</t>
  </si>
  <si>
    <t>陈慧如</t>
  </si>
  <si>
    <t>00004119</t>
  </si>
  <si>
    <t>杭行</t>
  </si>
  <si>
    <t>00003756</t>
  </si>
  <si>
    <t>00004206</t>
  </si>
  <si>
    <t>王亚超</t>
  </si>
  <si>
    <t>00004257</t>
  </si>
  <si>
    <t>何启蒙</t>
  </si>
  <si>
    <t>00004147</t>
  </si>
  <si>
    <t>陈竹君</t>
  </si>
  <si>
    <t>00004167</t>
  </si>
  <si>
    <t>周玲</t>
  </si>
  <si>
    <t>00004482</t>
  </si>
  <si>
    <t>武岳</t>
  </si>
  <si>
    <t>00004564</t>
  </si>
  <si>
    <t>金婷</t>
  </si>
  <si>
    <t>00004623</t>
  </si>
  <si>
    <t>赵鹏02603</t>
  </si>
  <si>
    <t>00004587</t>
  </si>
  <si>
    <t>王兵02583</t>
  </si>
  <si>
    <t>00004592</t>
  </si>
  <si>
    <t>张玲02584</t>
  </si>
  <si>
    <t>00004621</t>
  </si>
  <si>
    <t>吴琼</t>
  </si>
  <si>
    <t>00004619</t>
  </si>
  <si>
    <t>王跃山</t>
  </si>
  <si>
    <t>00004646</t>
  </si>
  <si>
    <t>郭豪丽</t>
  </si>
  <si>
    <t>00004608</t>
  </si>
  <si>
    <t>黄甜甜</t>
  </si>
  <si>
    <t>00004695</t>
  </si>
  <si>
    <t>蔡明芳</t>
  </si>
  <si>
    <t>00004763</t>
  </si>
  <si>
    <t>冯丽婷</t>
  </si>
  <si>
    <t>00004766</t>
  </si>
  <si>
    <t>张梦蕾</t>
  </si>
  <si>
    <t>00004676</t>
  </si>
  <si>
    <t>赵怡君</t>
  </si>
  <si>
    <t>00004718</t>
  </si>
  <si>
    <t>左奕婕</t>
  </si>
  <si>
    <t>00004667</t>
  </si>
  <si>
    <t>邱魁鹏02632</t>
  </si>
  <si>
    <t>00004762</t>
  </si>
  <si>
    <t>高峰02719</t>
  </si>
  <si>
    <t>00004749</t>
  </si>
  <si>
    <t>杨静</t>
  </si>
  <si>
    <t>00000098</t>
  </si>
  <si>
    <t>00001757</t>
  </si>
  <si>
    <t>00000472</t>
  </si>
  <si>
    <t>00000166</t>
  </si>
  <si>
    <t>00000471</t>
  </si>
  <si>
    <t>00001028</t>
  </si>
  <si>
    <t>00001031</t>
  </si>
  <si>
    <t>00001065</t>
  </si>
  <si>
    <t>00001229</t>
  </si>
  <si>
    <t>00001473</t>
  </si>
  <si>
    <t>00001552</t>
  </si>
  <si>
    <t>00000479</t>
  </si>
  <si>
    <t>00000945</t>
  </si>
  <si>
    <t>00001926</t>
  </si>
  <si>
    <t>00002042</t>
  </si>
  <si>
    <t>00002383</t>
  </si>
  <si>
    <t>00002433</t>
  </si>
  <si>
    <t>00002464</t>
  </si>
  <si>
    <t>00002576</t>
  </si>
  <si>
    <t>00002550</t>
  </si>
  <si>
    <t>00002551</t>
  </si>
  <si>
    <t>00002573</t>
  </si>
  <si>
    <t>00002574</t>
  </si>
  <si>
    <t>00002593</t>
  </si>
  <si>
    <t>00002743</t>
  </si>
  <si>
    <t>00002834</t>
  </si>
  <si>
    <t>00002832</t>
  </si>
  <si>
    <t>00002835</t>
  </si>
  <si>
    <t>00002876</t>
  </si>
  <si>
    <t>00002966</t>
  </si>
  <si>
    <t>00002962</t>
  </si>
  <si>
    <t>00002967</t>
  </si>
  <si>
    <t>00002858</t>
  </si>
  <si>
    <t>00003002</t>
  </si>
  <si>
    <t>00003049</t>
  </si>
  <si>
    <t>00003113</t>
  </si>
  <si>
    <t>00003129</t>
  </si>
  <si>
    <t>00003149</t>
  </si>
  <si>
    <t>00003152</t>
  </si>
  <si>
    <t>00003382</t>
  </si>
  <si>
    <t>00003393</t>
  </si>
  <si>
    <t>00002655</t>
  </si>
  <si>
    <t>00002661</t>
  </si>
  <si>
    <t>00002664</t>
  </si>
  <si>
    <t>00002665</t>
  </si>
  <si>
    <t>00002667</t>
  </si>
  <si>
    <t>00002669</t>
  </si>
  <si>
    <t>00002670</t>
  </si>
  <si>
    <t>00002671</t>
  </si>
  <si>
    <t>00002673</t>
  </si>
  <si>
    <t>00002675</t>
  </si>
  <si>
    <t>00002677</t>
  </si>
  <si>
    <t>00002680</t>
  </si>
  <si>
    <t>00002687</t>
  </si>
  <si>
    <t>00002693</t>
  </si>
  <si>
    <t>00002678</t>
  </si>
  <si>
    <t>00002683</t>
  </si>
  <si>
    <t>00002692</t>
  </si>
  <si>
    <t>00002695</t>
  </si>
  <si>
    <t>00002700</t>
  </si>
  <si>
    <t>00002719</t>
  </si>
  <si>
    <t>00002723</t>
  </si>
  <si>
    <t>00002702</t>
  </si>
  <si>
    <t>00002704</t>
  </si>
  <si>
    <t>00002710</t>
  </si>
  <si>
    <t>00002728</t>
  </si>
  <si>
    <t>00002730</t>
  </si>
  <si>
    <t>00003592</t>
  </si>
  <si>
    <t>00003772</t>
  </si>
  <si>
    <t>00003813</t>
  </si>
  <si>
    <t>00003873</t>
  </si>
  <si>
    <t>00003882</t>
  </si>
  <si>
    <t>00003884</t>
  </si>
  <si>
    <t>00003933</t>
  </si>
  <si>
    <t>00003934</t>
  </si>
  <si>
    <t>00004004</t>
  </si>
  <si>
    <t>00004035</t>
  </si>
  <si>
    <t>00004036</t>
  </si>
  <si>
    <t>00004083</t>
  </si>
  <si>
    <t>00004122</t>
  </si>
  <si>
    <t>00004174</t>
  </si>
  <si>
    <t>00004209</t>
  </si>
  <si>
    <t>00004210</t>
  </si>
  <si>
    <t>00004211</t>
  </si>
  <si>
    <t>00004213</t>
  </si>
  <si>
    <t>00004214</t>
  </si>
  <si>
    <t>00004247</t>
  </si>
  <si>
    <t>00004296</t>
  </si>
  <si>
    <t>00004330</t>
  </si>
  <si>
    <t>00004335</t>
  </si>
  <si>
    <t>00004348</t>
  </si>
  <si>
    <t>00004350</t>
  </si>
  <si>
    <t>00004351</t>
  </si>
  <si>
    <t>00004389</t>
  </si>
  <si>
    <t>00004394</t>
  </si>
  <si>
    <t>00004395</t>
  </si>
  <si>
    <t>00004417</t>
  </si>
  <si>
    <t>00004466</t>
  </si>
  <si>
    <t>00001618</t>
  </si>
  <si>
    <t>00002212</t>
  </si>
  <si>
    <t>00002305</t>
  </si>
  <si>
    <t>00002450</t>
  </si>
  <si>
    <t>00002547</t>
  </si>
  <si>
    <t>30000070</t>
  </si>
  <si>
    <t>00003535</t>
  </si>
  <si>
    <t>00003695</t>
  </si>
  <si>
    <t>00003833</t>
  </si>
  <si>
    <t>00003992</t>
  </si>
  <si>
    <t>00000524</t>
  </si>
  <si>
    <t>00001643</t>
  </si>
  <si>
    <t>00001633</t>
  </si>
  <si>
    <t>00001724</t>
  </si>
  <si>
    <t>00001729</t>
  </si>
  <si>
    <t>00001931</t>
  </si>
  <si>
    <t>00001937</t>
  </si>
  <si>
    <t>00002022</t>
  </si>
  <si>
    <t>00002237</t>
  </si>
  <si>
    <t>00002442</t>
  </si>
  <si>
    <t>00002388</t>
  </si>
  <si>
    <t>00002483</t>
  </si>
  <si>
    <t>00002485</t>
  </si>
  <si>
    <t>00002597</t>
  </si>
  <si>
    <t>00002770</t>
  </si>
  <si>
    <t>00001967</t>
  </si>
  <si>
    <t>00002205</t>
  </si>
  <si>
    <t>00003177</t>
  </si>
  <si>
    <t>00003273</t>
  </si>
  <si>
    <t>00003274</t>
  </si>
  <si>
    <t>00002744</t>
  </si>
  <si>
    <t>00002745</t>
  </si>
  <si>
    <t>30000067</t>
  </si>
  <si>
    <t>30000075</t>
  </si>
  <si>
    <t>30000089</t>
  </si>
  <si>
    <t>30000094</t>
  </si>
  <si>
    <t>30000131</t>
  </si>
  <si>
    <t>30000133</t>
  </si>
  <si>
    <t>30000134</t>
  </si>
  <si>
    <t>30000135</t>
  </si>
  <si>
    <t>00003605</t>
  </si>
  <si>
    <t>00003601</t>
  </si>
  <si>
    <t>00003603</t>
  </si>
  <si>
    <t>00003607</t>
  </si>
  <si>
    <t>00003753</t>
  </si>
  <si>
    <t>00003892</t>
  </si>
  <si>
    <t>00004037</t>
  </si>
  <si>
    <t>00004066</t>
  </si>
  <si>
    <t>00004065</t>
  </si>
  <si>
    <t>00004077</t>
  </si>
  <si>
    <t>00004159</t>
  </si>
  <si>
    <t>00004228</t>
  </si>
  <si>
    <t>00004319</t>
  </si>
  <si>
    <t>00004358</t>
  </si>
  <si>
    <t>00004392</t>
  </si>
  <si>
    <t>00004420</t>
  </si>
  <si>
    <t>00004747</t>
  </si>
  <si>
    <t>00000389</t>
  </si>
  <si>
    <t>00000490</t>
  </si>
  <si>
    <t>00000493</t>
  </si>
  <si>
    <t>00000156</t>
  </si>
  <si>
    <t>00000153</t>
  </si>
  <si>
    <t>00000423</t>
  </si>
  <si>
    <t>00000401</t>
  </si>
  <si>
    <t>00000182</t>
  </si>
  <si>
    <t>00000176</t>
  </si>
  <si>
    <t>00000161</t>
  </si>
  <si>
    <t>00000195</t>
  </si>
  <si>
    <t>00000607</t>
  </si>
  <si>
    <t>00000589</t>
  </si>
  <si>
    <t>00000985</t>
  </si>
  <si>
    <t>00001211</t>
  </si>
  <si>
    <t>00001233</t>
  </si>
  <si>
    <t>00001355</t>
  </si>
  <si>
    <t>00001277</t>
  </si>
  <si>
    <t>00001405</t>
  </si>
  <si>
    <t>00001674</t>
  </si>
  <si>
    <t>00001929</t>
  </si>
  <si>
    <t>00002052</t>
  </si>
  <si>
    <t>00002137</t>
  </si>
  <si>
    <t>00002139</t>
  </si>
  <si>
    <t>00002172</t>
  </si>
  <si>
    <t>00001958</t>
  </si>
  <si>
    <t>00002257</t>
  </si>
  <si>
    <t>00002215</t>
  </si>
  <si>
    <t>00002218</t>
  </si>
  <si>
    <t>00002295</t>
  </si>
  <si>
    <t>00002318</t>
  </si>
  <si>
    <t>00002327</t>
  </si>
  <si>
    <t>00002340</t>
  </si>
  <si>
    <t>00002364</t>
  </si>
  <si>
    <t>00002374</t>
  </si>
  <si>
    <t>00002381</t>
  </si>
  <si>
    <t>00002396</t>
  </si>
  <si>
    <t>00002444</t>
  </si>
  <si>
    <t>00002474</t>
  </si>
  <si>
    <t>00002481</t>
  </si>
  <si>
    <t>00002488</t>
  </si>
  <si>
    <t>00002539</t>
  </si>
  <si>
    <t>00002545</t>
  </si>
  <si>
    <t>00002577</t>
  </si>
  <si>
    <t>00002626</t>
  </si>
  <si>
    <t>00002651</t>
  </si>
  <si>
    <t>00002764</t>
  </si>
  <si>
    <t>00002782</t>
  </si>
  <si>
    <t>00002775</t>
  </si>
  <si>
    <t>00002793</t>
  </si>
  <si>
    <t>00002807</t>
  </si>
  <si>
    <t>00002810</t>
  </si>
  <si>
    <t>00002863</t>
  </si>
  <si>
    <t>00002864</t>
  </si>
  <si>
    <t>00002869</t>
  </si>
  <si>
    <t>00002870</t>
  </si>
  <si>
    <t>00002894</t>
  </si>
  <si>
    <t>00002994</t>
  </si>
  <si>
    <t>00002993</t>
  </si>
  <si>
    <t>00003001</t>
  </si>
  <si>
    <t>00003007</t>
  </si>
  <si>
    <t>00003033</t>
  </si>
  <si>
    <t>00003069</t>
  </si>
  <si>
    <t>00003107</t>
  </si>
  <si>
    <t>00003122</t>
  </si>
  <si>
    <t>00003126</t>
  </si>
  <si>
    <t>00003143</t>
  </si>
  <si>
    <t>00003191</t>
  </si>
  <si>
    <t>00003189</t>
  </si>
  <si>
    <t>00003204</t>
  </si>
  <si>
    <t>00003244</t>
  </si>
  <si>
    <t>00003257</t>
  </si>
  <si>
    <t>00003260</t>
  </si>
  <si>
    <t>00003290</t>
  </si>
  <si>
    <t>00003342</t>
  </si>
  <si>
    <t>00003349</t>
  </si>
  <si>
    <t>00003348</t>
  </si>
  <si>
    <t>00003327</t>
  </si>
  <si>
    <t>00003373</t>
  </si>
  <si>
    <t>30000137</t>
  </si>
  <si>
    <t>30000146</t>
  </si>
  <si>
    <t>30000163</t>
  </si>
  <si>
    <t>30000168</t>
  </si>
  <si>
    <t>30000170</t>
  </si>
  <si>
    <t>30000172</t>
  </si>
  <si>
    <t>30000174</t>
  </si>
  <si>
    <t>30000175</t>
  </si>
  <si>
    <t>30000176</t>
  </si>
  <si>
    <t>30000208</t>
  </si>
  <si>
    <t>30000211</t>
  </si>
  <si>
    <t>30000195</t>
  </si>
  <si>
    <t>00003748</t>
  </si>
  <si>
    <t>00003767</t>
  </si>
  <si>
    <t>00003780</t>
  </si>
  <si>
    <t>00003862</t>
  </si>
  <si>
    <t>00003867</t>
  </si>
  <si>
    <t>00003868</t>
  </si>
  <si>
    <t>00003869</t>
  </si>
  <si>
    <t>00003877</t>
  </si>
  <si>
    <t>00003919</t>
  </si>
  <si>
    <t>00003921</t>
  </si>
  <si>
    <t>00003938</t>
  </si>
  <si>
    <t>00003967</t>
  </si>
  <si>
    <t>00003971</t>
  </si>
  <si>
    <t>00003972</t>
  </si>
  <si>
    <t>00003987</t>
  </si>
  <si>
    <t>00004012</t>
  </si>
  <si>
    <t>00004022</t>
  </si>
  <si>
    <t>00004023</t>
  </si>
  <si>
    <t>00004047</t>
  </si>
  <si>
    <t>00004057</t>
  </si>
  <si>
    <t>00004069</t>
  </si>
  <si>
    <t>00004107</t>
  </si>
  <si>
    <t>00004135</t>
  </si>
  <si>
    <t>00004138</t>
  </si>
  <si>
    <t>00004152</t>
  </si>
  <si>
    <t>00004187</t>
  </si>
  <si>
    <t>00004203</t>
  </si>
  <si>
    <t>00004222</t>
  </si>
  <si>
    <t>00004238</t>
  </si>
  <si>
    <t>00004272</t>
  </si>
  <si>
    <t>00004274</t>
  </si>
  <si>
    <t>00004297</t>
  </si>
  <si>
    <t>00004283</t>
  </si>
  <si>
    <t>00004310</t>
  </si>
  <si>
    <t>00004322</t>
  </si>
  <si>
    <t>00004337</t>
  </si>
  <si>
    <t>00004339</t>
  </si>
  <si>
    <t>00004340</t>
  </si>
  <si>
    <t>00004362</t>
  </si>
  <si>
    <t>00004363</t>
  </si>
  <si>
    <t>00004364</t>
  </si>
  <si>
    <t>00004352</t>
  </si>
  <si>
    <t>00004366</t>
  </si>
  <si>
    <t>00004377</t>
  </si>
  <si>
    <t>00004397</t>
  </si>
  <si>
    <t>00004497</t>
  </si>
  <si>
    <t>00004582</t>
  </si>
  <si>
    <t>00004612</t>
  </si>
  <si>
    <t>00004614</t>
  </si>
  <si>
    <t>00004653</t>
  </si>
  <si>
    <t>00004698</t>
  </si>
  <si>
    <t>00001786</t>
  </si>
  <si>
    <t>00001843</t>
  </si>
  <si>
    <t>00001935</t>
  </si>
  <si>
    <t>00002033</t>
  </si>
  <si>
    <t>00002437</t>
  </si>
  <si>
    <t>00002443</t>
  </si>
  <si>
    <t>00002490</t>
  </si>
  <si>
    <t>00003415</t>
  </si>
  <si>
    <t>00003447</t>
  </si>
  <si>
    <t>00003438</t>
  </si>
  <si>
    <t>00003404</t>
  </si>
  <si>
    <t>30000104</t>
  </si>
  <si>
    <t>30000128</t>
  </si>
  <si>
    <t>00003567</t>
  </si>
  <si>
    <t>00004649</t>
  </si>
  <si>
    <t>00004027</t>
  </si>
  <si>
    <t>00004075</t>
  </si>
  <si>
    <t>00004084</t>
  </si>
  <si>
    <t>00004091</t>
  </si>
  <si>
    <t>00004120</t>
  </si>
  <si>
    <t>00004148</t>
  </si>
  <si>
    <t>00004162</t>
  </si>
  <si>
    <t>00004192</t>
  </si>
  <si>
    <t>00004255</t>
  </si>
  <si>
    <t>00004302</t>
  </si>
  <si>
    <t>00004303</t>
  </si>
  <si>
    <t>00004306</t>
  </si>
  <si>
    <t>00004312</t>
  </si>
  <si>
    <t>00004136</t>
  </si>
  <si>
    <t>00000109</t>
  </si>
  <si>
    <t>00000447</t>
  </si>
  <si>
    <t>00000115</t>
  </si>
  <si>
    <t>00000107</t>
  </si>
  <si>
    <t>00000122</t>
  </si>
  <si>
    <t>00000239</t>
  </si>
  <si>
    <t>00000542</t>
  </si>
  <si>
    <t>00000643</t>
  </si>
  <si>
    <t>00000691</t>
  </si>
  <si>
    <t>00000884</t>
  </si>
  <si>
    <t>00000964</t>
  </si>
  <si>
    <t>00001050</t>
  </si>
  <si>
    <t>00001083</t>
  </si>
  <si>
    <t>00001533</t>
  </si>
  <si>
    <t>00001544</t>
  </si>
  <si>
    <t>00001565</t>
  </si>
  <si>
    <t>00001575</t>
  </si>
  <si>
    <t>00001665</t>
  </si>
  <si>
    <t>00001733</t>
  </si>
  <si>
    <t>00001756</t>
  </si>
  <si>
    <t>00001782</t>
  </si>
  <si>
    <t>00001846</t>
  </si>
  <si>
    <t>00001882</t>
  </si>
  <si>
    <t>00001920</t>
  </si>
  <si>
    <t>00001921</t>
  </si>
  <si>
    <t>00001952</t>
  </si>
  <si>
    <t>00001951</t>
  </si>
  <si>
    <t>00001948</t>
  </si>
  <si>
    <t>00002013</t>
  </si>
  <si>
    <t>00001978</t>
  </si>
  <si>
    <t>00002034</t>
  </si>
  <si>
    <t>00002040</t>
  </si>
  <si>
    <t>00002097</t>
  </si>
  <si>
    <t>00002187</t>
  </si>
  <si>
    <t>00002195</t>
  </si>
  <si>
    <t>00002213</t>
  </si>
  <si>
    <t>00002214</t>
  </si>
  <si>
    <t>00002267</t>
  </si>
  <si>
    <t>00002289</t>
  </si>
  <si>
    <t>00002304</t>
  </si>
  <si>
    <t>00002325</t>
  </si>
  <si>
    <t>00002357</t>
  </si>
  <si>
    <t>00002358</t>
  </si>
  <si>
    <t>00002362</t>
  </si>
  <si>
    <t>00002373</t>
  </si>
  <si>
    <t>00002379</t>
  </si>
  <si>
    <t>00002429</t>
  </si>
  <si>
    <t>00002493</t>
  </si>
  <si>
    <t>00002494</t>
  </si>
  <si>
    <t>00002496</t>
  </si>
  <si>
    <t>00002503</t>
  </si>
  <si>
    <t>00002504</t>
  </si>
  <si>
    <t>00002520</t>
  </si>
  <si>
    <t>00002528</t>
  </si>
  <si>
    <t>00002529</t>
  </si>
  <si>
    <t>00002555</t>
  </si>
  <si>
    <t>00002561</t>
  </si>
  <si>
    <t>00002621</t>
  </si>
  <si>
    <t>00002628</t>
  </si>
  <si>
    <t>00002636</t>
  </si>
  <si>
    <t>00002650</t>
  </si>
  <si>
    <t>00002780</t>
  </si>
  <si>
    <t>00002788</t>
  </si>
  <si>
    <t>00002803</t>
  </si>
  <si>
    <t>00002852</t>
  </si>
  <si>
    <t>00002872</t>
  </si>
  <si>
    <t>00002884</t>
  </si>
  <si>
    <t>00002879</t>
  </si>
  <si>
    <t>00002934</t>
  </si>
  <si>
    <t>00002971</t>
  </si>
  <si>
    <t>00002987</t>
  </si>
  <si>
    <t>00002989</t>
  </si>
  <si>
    <t>00003003</t>
  </si>
  <si>
    <t>00003028</t>
  </si>
  <si>
    <t>00003038</t>
  </si>
  <si>
    <t>00003045</t>
  </si>
  <si>
    <t>00003058</t>
  </si>
  <si>
    <t>a0001965</t>
  </si>
  <si>
    <t>00002209</t>
  </si>
  <si>
    <t>00003093</t>
  </si>
  <si>
    <t>00003125</t>
  </si>
  <si>
    <t>00003217</t>
  </si>
  <si>
    <t>00003265</t>
  </si>
  <si>
    <t>00003323</t>
  </si>
  <si>
    <t>00003337</t>
  </si>
  <si>
    <t>00003397</t>
  </si>
  <si>
    <t>00003472</t>
  </si>
  <si>
    <t>00003473</t>
  </si>
  <si>
    <t>30000001</t>
  </si>
  <si>
    <t>30000014</t>
  </si>
  <si>
    <t>30000015</t>
  </si>
  <si>
    <t>30000017</t>
  </si>
  <si>
    <t>30000023</t>
  </si>
  <si>
    <t>30000028</t>
  </si>
  <si>
    <t>30000032</t>
  </si>
  <si>
    <t>30000034</t>
  </si>
  <si>
    <t>30000036</t>
  </si>
  <si>
    <t>30000046</t>
  </si>
  <si>
    <t>30000048</t>
  </si>
  <si>
    <t>30000050</t>
  </si>
  <si>
    <t>30000063</t>
  </si>
  <si>
    <t>30000106</t>
  </si>
  <si>
    <t>30000120</t>
  </si>
  <si>
    <t>30000121</t>
  </si>
  <si>
    <t>30000122</t>
  </si>
  <si>
    <t>30000123</t>
  </si>
  <si>
    <t>30000130</t>
  </si>
  <si>
    <t>00003587</t>
  </si>
  <si>
    <t>00003617</t>
  </si>
  <si>
    <t>00003632</t>
  </si>
  <si>
    <t>00003633</t>
  </si>
  <si>
    <t>00003634</t>
  </si>
  <si>
    <t>00003647</t>
  </si>
  <si>
    <t>00003652</t>
  </si>
  <si>
    <t>00003653</t>
  </si>
  <si>
    <t>00003664</t>
  </si>
  <si>
    <t>00003679</t>
  </si>
  <si>
    <t>00003682</t>
  </si>
  <si>
    <t>00003707</t>
  </si>
  <si>
    <t>00003709</t>
  </si>
  <si>
    <t>00003710</t>
  </si>
  <si>
    <t>00003719</t>
  </si>
  <si>
    <t>00003722</t>
  </si>
  <si>
    <t>00003726</t>
  </si>
  <si>
    <t>00003727</t>
  </si>
  <si>
    <t>00003728</t>
  </si>
  <si>
    <t>00003730</t>
  </si>
  <si>
    <t>00003740</t>
  </si>
  <si>
    <t>00003742</t>
  </si>
  <si>
    <t>00003782</t>
  </si>
  <si>
    <t>00003789</t>
  </si>
  <si>
    <t>00003815</t>
  </si>
  <si>
    <t>00003816</t>
  </si>
  <si>
    <t>00003822</t>
  </si>
  <si>
    <t>00003823</t>
  </si>
  <si>
    <t>00003825</t>
  </si>
  <si>
    <t>00003842</t>
  </si>
  <si>
    <t>00003853</t>
  </si>
  <si>
    <t>00003924</t>
  </si>
  <si>
    <t>00003952</t>
  </si>
  <si>
    <t>00004313</t>
  </si>
  <si>
    <t>00004333</t>
  </si>
  <si>
    <t>00004343</t>
  </si>
  <si>
    <t>00004347</t>
  </si>
  <si>
    <t>00004368</t>
  </si>
  <si>
    <t>00004372</t>
  </si>
  <si>
    <t>00004373</t>
  </si>
  <si>
    <t>00004407</t>
  </si>
  <si>
    <t>00004409</t>
  </si>
  <si>
    <t>00004421</t>
  </si>
  <si>
    <t>00004427</t>
  </si>
  <si>
    <t>00004442</t>
  </si>
  <si>
    <t>00004428</t>
  </si>
  <si>
    <t>00004448</t>
  </si>
  <si>
    <t>00004477</t>
  </si>
  <si>
    <t>00004507</t>
  </si>
  <si>
    <t>00004504</t>
  </si>
  <si>
    <t>00004555</t>
  </si>
  <si>
    <t>00004556</t>
  </si>
  <si>
    <t>00004559</t>
  </si>
  <si>
    <t>00004566</t>
  </si>
  <si>
    <t>00004577</t>
  </si>
  <si>
    <t>00004594</t>
  </si>
  <si>
    <t>00004593</t>
  </si>
  <si>
    <t>00004613</t>
  </si>
  <si>
    <t>00004638</t>
  </si>
  <si>
    <t>00004647</t>
  </si>
  <si>
    <t>00004664</t>
  </si>
  <si>
    <t>00004670</t>
  </si>
  <si>
    <t>00004671</t>
  </si>
  <si>
    <t>00004643</t>
  </si>
  <si>
    <t>00004677</t>
  </si>
  <si>
    <t>00004693</t>
  </si>
  <si>
    <t>00004688</t>
  </si>
  <si>
    <t>00004682</t>
  </si>
  <si>
    <t>00004692</t>
  </si>
  <si>
    <t>00004678</t>
  </si>
  <si>
    <t>00004685</t>
  </si>
  <si>
    <t>00004690</t>
  </si>
  <si>
    <t>00004684</t>
  </si>
  <si>
    <t>00004687</t>
  </si>
  <si>
    <t>00004686</t>
  </si>
  <si>
    <t>00004683</t>
  </si>
  <si>
    <t>00004680</t>
  </si>
  <si>
    <t>00004679</t>
  </si>
  <si>
    <t>00004696</t>
  </si>
  <si>
    <t>00004697</t>
  </si>
  <si>
    <t>00004700</t>
  </si>
  <si>
    <t>00004701</t>
  </si>
  <si>
    <t>00004709</t>
  </si>
  <si>
    <t>00004728</t>
  </si>
  <si>
    <t>00004730</t>
  </si>
  <si>
    <t>00004733</t>
  </si>
  <si>
    <t>00004735</t>
  </si>
  <si>
    <t>00004736</t>
  </si>
  <si>
    <t>00004738</t>
  </si>
  <si>
    <t>00004737</t>
  </si>
  <si>
    <t>00004740</t>
  </si>
  <si>
    <t>00004734</t>
  </si>
  <si>
    <t>00004732</t>
  </si>
  <si>
    <t>00004731</t>
  </si>
  <si>
    <t>00004727</t>
  </si>
  <si>
    <t>00004726</t>
  </si>
  <si>
    <t>00004725</t>
  </si>
  <si>
    <t>00004724</t>
  </si>
  <si>
    <t>00004741</t>
  </si>
  <si>
    <t>00004723</t>
  </si>
  <si>
    <t>00004722</t>
  </si>
  <si>
    <t>00004742</t>
  </si>
  <si>
    <t>00004745</t>
  </si>
  <si>
    <t>00004746</t>
  </si>
  <si>
    <t>00004765</t>
  </si>
  <si>
    <t>00004767</t>
  </si>
  <si>
    <t>00004770</t>
  </si>
  <si>
    <t>00004768</t>
  </si>
  <si>
    <t>00004814</t>
  </si>
  <si>
    <t>00004824</t>
  </si>
  <si>
    <t>张伟02770</t>
  </si>
  <si>
    <t>00004827</t>
  </si>
  <si>
    <t>刘霖02771</t>
  </si>
  <si>
    <t>00004857</t>
  </si>
  <si>
    <t>夏志林</t>
  </si>
  <si>
    <t>00004859</t>
  </si>
  <si>
    <t>徐亚婷</t>
  </si>
  <si>
    <t>00004858</t>
  </si>
  <si>
    <t>胡锦绣</t>
  </si>
  <si>
    <t>00004774</t>
  </si>
  <si>
    <t>00004776</t>
  </si>
  <si>
    <t>00004778</t>
  </si>
  <si>
    <t>00004780</t>
  </si>
  <si>
    <t>00004781</t>
  </si>
  <si>
    <t>00004782</t>
  </si>
  <si>
    <t>00004784</t>
  </si>
  <si>
    <t>00004787</t>
  </si>
  <si>
    <t>00004791</t>
  </si>
  <si>
    <t>00004792</t>
  </si>
  <si>
    <t>00004793</t>
  </si>
  <si>
    <t>00004796</t>
  </si>
  <si>
    <t>00004769</t>
  </si>
  <si>
    <t>00004788</t>
  </si>
  <si>
    <t>00004799</t>
  </si>
  <si>
    <t>00004785</t>
  </si>
  <si>
    <t>00004783</t>
  </si>
  <si>
    <t>00004779</t>
  </si>
  <si>
    <t>00004817</t>
  </si>
  <si>
    <t>00004818</t>
  </si>
  <si>
    <t>00004825</t>
  </si>
  <si>
    <t>00004832</t>
  </si>
  <si>
    <t>00004849</t>
  </si>
  <si>
    <t>00004892</t>
  </si>
  <si>
    <t>00004845</t>
  </si>
  <si>
    <t>00004848</t>
  </si>
  <si>
    <t>00000504</t>
  </si>
  <si>
    <t>杨娟</t>
  </si>
  <si>
    <t>00004931</t>
  </si>
  <si>
    <t>王伊南</t>
  </si>
  <si>
    <t>00004942</t>
  </si>
  <si>
    <t>沈晓雅</t>
  </si>
  <si>
    <t>00004977</t>
  </si>
  <si>
    <t>李佳琪</t>
  </si>
  <si>
    <t>00004992</t>
  </si>
  <si>
    <t>王亚萍</t>
  </si>
  <si>
    <t>00005002</t>
  </si>
  <si>
    <t>方欣昶</t>
  </si>
  <si>
    <t>00004771</t>
  </si>
  <si>
    <t>00004928</t>
  </si>
  <si>
    <t>00004957</t>
  </si>
  <si>
    <t>00004983</t>
  </si>
  <si>
    <t>00005003</t>
  </si>
  <si>
    <t>00005004</t>
  </si>
  <si>
    <t>温玉蓉</t>
  </si>
  <si>
    <t>00004953</t>
  </si>
  <si>
    <t>00005018</t>
  </si>
  <si>
    <t>00005020</t>
  </si>
  <si>
    <t>00005019</t>
  </si>
  <si>
    <t>何艳</t>
  </si>
  <si>
    <t>00005043</t>
  </si>
  <si>
    <t>00005107</t>
  </si>
  <si>
    <t>00005113</t>
  </si>
  <si>
    <t>00005047</t>
  </si>
  <si>
    <t>陈超02898</t>
  </si>
  <si>
    <t>00005048</t>
  </si>
  <si>
    <t>董家奇</t>
  </si>
  <si>
    <t>00005057</t>
  </si>
  <si>
    <t>方学君</t>
  </si>
  <si>
    <t>00005059</t>
  </si>
  <si>
    <t>李书臣</t>
  </si>
  <si>
    <t>00005027</t>
  </si>
  <si>
    <t>刘晓玉</t>
  </si>
  <si>
    <t>00005028</t>
  </si>
  <si>
    <t>邵晶晶</t>
  </si>
  <si>
    <t>00005072</t>
  </si>
  <si>
    <t>宋子超</t>
  </si>
  <si>
    <t>00005077</t>
  </si>
  <si>
    <t>李姗姗</t>
  </si>
  <si>
    <t>00005099</t>
  </si>
  <si>
    <t>徐小燕</t>
  </si>
  <si>
    <t>00005083</t>
  </si>
  <si>
    <t>罗俊</t>
  </si>
  <si>
    <t>00005095</t>
  </si>
  <si>
    <t>吴楠</t>
  </si>
  <si>
    <t>00005116</t>
  </si>
  <si>
    <t>张格格</t>
  </si>
  <si>
    <t>00005117</t>
  </si>
  <si>
    <t>胡翠连</t>
  </si>
  <si>
    <t>00005121</t>
  </si>
  <si>
    <t>曾玲玲</t>
  </si>
  <si>
    <t>00005098</t>
  </si>
  <si>
    <t>钮厚鹏</t>
  </si>
  <si>
    <t>00005082</t>
  </si>
  <si>
    <t>陆圣燏</t>
  </si>
  <si>
    <t>00005089</t>
  </si>
  <si>
    <t>王润之</t>
  </si>
  <si>
    <t>00005111</t>
  </si>
  <si>
    <t>李鑫意</t>
  </si>
  <si>
    <t>00005085</t>
  </si>
  <si>
    <t>江祯敏</t>
  </si>
  <si>
    <t>00005044</t>
  </si>
  <si>
    <t>00005071</t>
  </si>
  <si>
    <t>00005088</t>
  </si>
  <si>
    <t>00005090</t>
  </si>
  <si>
    <t>00005091</t>
  </si>
  <si>
    <t>00005103</t>
  </si>
  <si>
    <t>00005108</t>
  </si>
  <si>
    <t>00005109</t>
  </si>
  <si>
    <t>王兵</t>
  </si>
  <si>
    <t>00005022</t>
  </si>
  <si>
    <t>张辉</t>
  </si>
  <si>
    <t>00005142</t>
  </si>
  <si>
    <t>靳晨</t>
  </si>
  <si>
    <t>00005150</t>
  </si>
  <si>
    <t>李盟盟</t>
  </si>
  <si>
    <t>00005165</t>
  </si>
  <si>
    <t>马良婷</t>
  </si>
  <si>
    <t>00005173</t>
  </si>
  <si>
    <t>李砚</t>
  </si>
  <si>
    <t>00005179</t>
  </si>
  <si>
    <t>黄自强</t>
  </si>
  <si>
    <t>00005186</t>
  </si>
  <si>
    <t>陈娜娜</t>
  </si>
  <si>
    <t>00005201</t>
  </si>
  <si>
    <t>周萌</t>
  </si>
  <si>
    <t>00005203</t>
  </si>
  <si>
    <t>刘洋03019</t>
  </si>
  <si>
    <t>00005138</t>
  </si>
  <si>
    <t>苏轶</t>
  </si>
  <si>
    <t>00005199</t>
  </si>
  <si>
    <t>吕婷婷</t>
  </si>
  <si>
    <t>00005205</t>
  </si>
  <si>
    <t>王继亮</t>
  </si>
  <si>
    <t>00005215</t>
  </si>
  <si>
    <t>杨琳</t>
  </si>
  <si>
    <t>00005190</t>
  </si>
  <si>
    <t>徐州</t>
  </si>
  <si>
    <t>00005172</t>
  </si>
  <si>
    <t>潘茜茜</t>
  </si>
  <si>
    <t>00005235</t>
  </si>
  <si>
    <t>00005247</t>
  </si>
  <si>
    <t>00005298</t>
  </si>
  <si>
    <t>朱星谕</t>
  </si>
  <si>
    <t>00005236</t>
  </si>
  <si>
    <t>张佳03046</t>
  </si>
  <si>
    <t>00005242</t>
  </si>
  <si>
    <t>黄晓昀</t>
  </si>
  <si>
    <t>00005262</t>
  </si>
  <si>
    <t>代德宽</t>
  </si>
  <si>
    <t>00005287</t>
  </si>
  <si>
    <t>唐诚</t>
  </si>
  <si>
    <t>00005288</t>
  </si>
  <si>
    <t>王俊伟</t>
  </si>
  <si>
    <t>00005285</t>
  </si>
  <si>
    <t>白芹芹</t>
  </si>
  <si>
    <t>00005129</t>
  </si>
  <si>
    <t>00005137</t>
  </si>
  <si>
    <t>00005146</t>
  </si>
  <si>
    <t>00005152</t>
  </si>
  <si>
    <t>00005163</t>
  </si>
  <si>
    <t>00005196</t>
  </si>
  <si>
    <t>00005204</t>
  </si>
  <si>
    <t>00005202</t>
  </si>
  <si>
    <t>00005270</t>
  </si>
  <si>
    <t>00005272</t>
  </si>
  <si>
    <t>00005273</t>
  </si>
  <si>
    <t>00005274</t>
  </si>
  <si>
    <t>00005148</t>
  </si>
  <si>
    <t>00005151</t>
  </si>
  <si>
    <t>00005156</t>
  </si>
  <si>
    <t>00005158</t>
  </si>
  <si>
    <t>00005159</t>
  </si>
  <si>
    <t>00005169</t>
  </si>
  <si>
    <t>00005170</t>
  </si>
  <si>
    <t>00005177</t>
  </si>
  <si>
    <t>00005189</t>
  </si>
  <si>
    <t>00005188</t>
  </si>
  <si>
    <t>00005191</t>
  </si>
  <si>
    <t>00005195</t>
  </si>
  <si>
    <t>00005197</t>
  </si>
  <si>
    <t>00005208</t>
  </si>
  <si>
    <t>00005182</t>
  </si>
  <si>
    <t>00005183</t>
  </si>
  <si>
    <t>00005171</t>
  </si>
  <si>
    <t>00005229</t>
  </si>
  <si>
    <t>00005243</t>
  </si>
  <si>
    <t>00005250</t>
  </si>
  <si>
    <t>00005252</t>
  </si>
  <si>
    <t>00005253</t>
  </si>
  <si>
    <t>00005265</t>
  </si>
  <si>
    <t>00005264</t>
  </si>
  <si>
    <t>00005292</t>
  </si>
  <si>
    <t>00005162</t>
  </si>
  <si>
    <t>00005260</t>
  </si>
  <si>
    <t>00005160</t>
  </si>
  <si>
    <t>00005480</t>
  </si>
  <si>
    <t>00005143</t>
  </si>
  <si>
    <t>阳淞</t>
  </si>
  <si>
    <t>00005340</t>
  </si>
  <si>
    <t>尚梦娜</t>
  </si>
  <si>
    <t>00005211</t>
  </si>
  <si>
    <t>刘朝阳03033</t>
  </si>
  <si>
    <t>00005308</t>
  </si>
  <si>
    <t>吴佳伟</t>
  </si>
  <si>
    <t>00005327</t>
  </si>
  <si>
    <t>何晨辰</t>
  </si>
  <si>
    <t>00005361</t>
  </si>
  <si>
    <t>薛碧博</t>
  </si>
  <si>
    <t>00005334</t>
  </si>
  <si>
    <t>苏雪</t>
  </si>
  <si>
    <t>00005353</t>
  </si>
  <si>
    <t>康婷婷</t>
  </si>
  <si>
    <t>00005237</t>
  </si>
  <si>
    <t>刘兴锋</t>
  </si>
  <si>
    <t>00005399</t>
  </si>
  <si>
    <t>王珊</t>
  </si>
  <si>
    <t>00005383</t>
  </si>
  <si>
    <t>薛天骄</t>
  </si>
  <si>
    <t>00005392</t>
  </si>
  <si>
    <t>裴雪程</t>
  </si>
  <si>
    <t>00005403</t>
  </si>
  <si>
    <t>姚朱成</t>
  </si>
  <si>
    <t>00005402</t>
  </si>
  <si>
    <t>00005251</t>
  </si>
  <si>
    <t>00005266</t>
  </si>
  <si>
    <t>00005297</t>
  </si>
  <si>
    <t>00005326</t>
  </si>
  <si>
    <t>00005328</t>
  </si>
  <si>
    <t>00005336</t>
  </si>
  <si>
    <t>00005344</t>
  </si>
  <si>
    <t>00005352</t>
  </si>
  <si>
    <t>00005333</t>
  </si>
  <si>
    <t>00005364</t>
  </si>
  <si>
    <t>00005400</t>
  </si>
  <si>
    <t>00005412</t>
  </si>
  <si>
    <t>00005417</t>
  </si>
  <si>
    <t>00005411</t>
  </si>
  <si>
    <t>00005414</t>
  </si>
  <si>
    <t>00005416</t>
  </si>
  <si>
    <t>00005409</t>
  </si>
  <si>
    <t>00005407</t>
  </si>
  <si>
    <t>00005415</t>
  </si>
  <si>
    <t>00005410</t>
  </si>
  <si>
    <t>00005408</t>
  </si>
  <si>
    <t>00005413</t>
  </si>
  <si>
    <t>00005390</t>
  </si>
  <si>
    <t>00005284</t>
  </si>
  <si>
    <t>00005325</t>
  </si>
  <si>
    <t>00005381</t>
  </si>
  <si>
    <t>00005282</t>
  </si>
  <si>
    <t>00005323</t>
  </si>
  <si>
    <t>00005366</t>
  </si>
  <si>
    <t>00005424</t>
  </si>
  <si>
    <t>徐静</t>
  </si>
  <si>
    <t>00005458</t>
  </si>
  <si>
    <t>陈美依</t>
  </si>
  <si>
    <t>00005469</t>
  </si>
  <si>
    <t>徼少东</t>
  </si>
  <si>
    <t>00005437</t>
  </si>
  <si>
    <t>刘东升</t>
  </si>
  <si>
    <t>00005447</t>
  </si>
  <si>
    <t>杨贵祥</t>
  </si>
  <si>
    <t>00005451</t>
  </si>
  <si>
    <t>赵文卓</t>
  </si>
  <si>
    <t>00005418</t>
  </si>
  <si>
    <t>翟瑞娟</t>
  </si>
  <si>
    <t>00005449</t>
  </si>
  <si>
    <t>郑文丽</t>
  </si>
  <si>
    <t>00005473</t>
  </si>
  <si>
    <t>叶娴</t>
  </si>
  <si>
    <t>00005442</t>
  </si>
  <si>
    <t>00005457</t>
  </si>
  <si>
    <t>陈可</t>
  </si>
  <si>
    <t>00005482</t>
  </si>
  <si>
    <t>00005487</t>
  </si>
  <si>
    <t>陈熠</t>
  </si>
  <si>
    <t>00005498</t>
  </si>
  <si>
    <t>于海</t>
  </si>
  <si>
    <t>00005500</t>
  </si>
  <si>
    <t>黄中敏</t>
  </si>
  <si>
    <t>00005398</t>
  </si>
  <si>
    <t>00005508</t>
  </si>
  <si>
    <t>00005419</t>
  </si>
  <si>
    <t>00005455</t>
  </si>
  <si>
    <t>00005461</t>
  </si>
  <si>
    <t>00005499</t>
  </si>
  <si>
    <t>00005467</t>
  </si>
  <si>
    <t>00005460</t>
  </si>
  <si>
    <t>00005475</t>
  </si>
  <si>
    <t>00005477</t>
  </si>
  <si>
    <t>00005501</t>
  </si>
  <si>
    <t>00005503</t>
  </si>
  <si>
    <t>00005504</t>
  </si>
  <si>
    <t>00005509</t>
  </si>
  <si>
    <t>00005517</t>
  </si>
  <si>
    <t>00005533</t>
  </si>
  <si>
    <t>00005536</t>
  </si>
  <si>
    <t>00005546</t>
  </si>
  <si>
    <t>00005524</t>
  </si>
  <si>
    <t>王上飞</t>
  </si>
  <si>
    <t>00005559</t>
  </si>
  <si>
    <t>周乐嘉妮</t>
  </si>
  <si>
    <t>00005569</t>
  </si>
  <si>
    <t>张菲阳</t>
  </si>
  <si>
    <t>00005572</t>
  </si>
  <si>
    <t>陈倩</t>
  </si>
  <si>
    <t>00005573</t>
  </si>
  <si>
    <t>曹可云</t>
  </si>
  <si>
    <t>00005555</t>
  </si>
  <si>
    <t>蒙宇飞</t>
  </si>
  <si>
    <t>00005510</t>
  </si>
  <si>
    <t>敖健</t>
  </si>
  <si>
    <t>00005553</t>
  </si>
  <si>
    <t>姜海威</t>
  </si>
  <si>
    <t>00005506</t>
  </si>
  <si>
    <t>张晶</t>
  </si>
  <si>
    <t>00005534</t>
  </si>
  <si>
    <t>石杨</t>
  </si>
  <si>
    <t>00005535</t>
  </si>
  <si>
    <t>00005539</t>
  </si>
  <si>
    <t>任燕伟</t>
  </si>
  <si>
    <t>00005552</t>
  </si>
  <si>
    <t>00005557</t>
  </si>
  <si>
    <t>00005586</t>
  </si>
  <si>
    <t>00005543</t>
  </si>
  <si>
    <t>00005523</t>
  </si>
  <si>
    <t>王佳03274</t>
  </si>
  <si>
    <t>00005562</t>
  </si>
  <si>
    <t>洪婉莹</t>
  </si>
  <si>
    <t>00004668</t>
  </si>
  <si>
    <t>金杨</t>
  </si>
  <si>
    <t>梁胜利</t>
  </si>
  <si>
    <t>刘功超</t>
  </si>
  <si>
    <t>00005527</t>
  </si>
  <si>
    <t>00005606</t>
  </si>
  <si>
    <t>00005626</t>
  </si>
  <si>
    <t>00005632</t>
  </si>
  <si>
    <t>00005645</t>
  </si>
  <si>
    <t>00005650</t>
  </si>
  <si>
    <t>00005594</t>
  </si>
  <si>
    <t>钱春</t>
  </si>
  <si>
    <t>00005603</t>
  </si>
  <si>
    <t>周燕红</t>
  </si>
  <si>
    <t>00005642</t>
  </si>
  <si>
    <t>吴晓雯</t>
  </si>
  <si>
    <t>00005643</t>
  </si>
  <si>
    <t>赵家慧</t>
  </si>
  <si>
    <t>00005649</t>
  </si>
  <si>
    <t>王亮</t>
  </si>
  <si>
    <t>00005648</t>
  </si>
  <si>
    <t>00005554</t>
  </si>
  <si>
    <t>甘明杰</t>
  </si>
  <si>
    <t>00005571</t>
  </si>
  <si>
    <t>王晨光</t>
  </si>
  <si>
    <t>00005614</t>
  </si>
  <si>
    <t>季晓楠</t>
  </si>
  <si>
    <t>00005637</t>
  </si>
  <si>
    <t>沈玉</t>
  </si>
  <si>
    <t>00005585</t>
  </si>
  <si>
    <t>00005590</t>
  </si>
  <si>
    <t>00005616</t>
  </si>
  <si>
    <t>00005615</t>
  </si>
  <si>
    <t>00005617</t>
  </si>
  <si>
    <t>00005624</t>
  </si>
  <si>
    <t>00005629</t>
  </si>
  <si>
    <t>00005630</t>
  </si>
  <si>
    <t>00005631</t>
  </si>
  <si>
    <t>00005633</t>
  </si>
  <si>
    <t>00005639</t>
  </si>
  <si>
    <t>00005651</t>
  </si>
  <si>
    <t>00005652</t>
  </si>
  <si>
    <t>00005654</t>
  </si>
  <si>
    <t>00005655</t>
  </si>
  <si>
    <t>00005604</t>
  </si>
  <si>
    <t>00005644</t>
  </si>
  <si>
    <t>00005622</t>
  </si>
  <si>
    <t>杨兰杰</t>
  </si>
  <si>
    <t>00005659</t>
  </si>
  <si>
    <t>张瀚文</t>
  </si>
  <si>
    <t>00005686</t>
  </si>
  <si>
    <t>韩连东</t>
  </si>
  <si>
    <t>00005709</t>
  </si>
  <si>
    <t>郭林</t>
  </si>
  <si>
    <t>00005711</t>
  </si>
  <si>
    <t>彭文欣</t>
  </si>
  <si>
    <t>00005731</t>
  </si>
  <si>
    <t>王沁</t>
  </si>
  <si>
    <t>00005733</t>
  </si>
  <si>
    <t>单凯莉</t>
  </si>
  <si>
    <t>00005658</t>
  </si>
  <si>
    <t>00005692</t>
  </si>
  <si>
    <t>00005703</t>
  </si>
  <si>
    <t>00005717</t>
  </si>
  <si>
    <t>刘好</t>
  </si>
  <si>
    <t>00005676</t>
  </si>
  <si>
    <t>00005685</t>
  </si>
  <si>
    <t>00005722</t>
  </si>
  <si>
    <t>00005723</t>
  </si>
  <si>
    <t>00005656</t>
  </si>
  <si>
    <t>00005684</t>
  </si>
  <si>
    <t>00005687</t>
  </si>
  <si>
    <t>00005699</t>
  </si>
  <si>
    <t>00005702</t>
  </si>
  <si>
    <t>00005707</t>
  </si>
  <si>
    <t>00005715</t>
  </si>
  <si>
    <t>00005716</t>
  </si>
  <si>
    <t>00005729</t>
  </si>
  <si>
    <t>00005675</t>
  </si>
  <si>
    <t>梁倩仪</t>
  </si>
  <si>
    <t>00005683</t>
  </si>
  <si>
    <t>袁慧心</t>
  </si>
  <si>
    <t>00005712</t>
  </si>
  <si>
    <t>王鑫</t>
  </si>
  <si>
    <t>00005727</t>
  </si>
  <si>
    <t>陈宗艳</t>
  </si>
  <si>
    <t>00005680</t>
  </si>
  <si>
    <t>韩晓琦</t>
  </si>
  <si>
    <t>00005681</t>
  </si>
  <si>
    <t>陈勇</t>
  </si>
  <si>
    <t>00005704</t>
  </si>
  <si>
    <t>刘志炜</t>
  </si>
  <si>
    <t>00005713</t>
  </si>
  <si>
    <t>李晓军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</si>
</sst>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[$-F800]dddd\,\ mmmm\ dd\,\ yyyy"/>
  </numFmts>
  <fonts count="44">
    <font>
      <sz val="11"/>
      <color theme="1"/>
      <name val="等线"/>
      <charset val="134"/>
      <scheme val="minor"/>
    </font>
    <font>
      <b/>
      <sz val="10"/>
      <color theme="0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10"/>
      <name val="宋体"/>
      <charset val="134"/>
    </font>
    <font>
      <sz val="10"/>
      <color indexed="8"/>
      <name val="微软雅黑"/>
      <charset val="134"/>
    </font>
    <font>
      <sz val="1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0"/>
      <name val="Microsoft YaHei Light"/>
      <charset val="134"/>
    </font>
    <font>
      <sz val="11"/>
      <color theme="1"/>
      <name val="思源黑体"/>
      <charset val="134"/>
    </font>
    <font>
      <b/>
      <sz val="11"/>
      <color theme="0"/>
      <name val="宋体"/>
      <charset val="134"/>
    </font>
    <font>
      <b/>
      <sz val="11"/>
      <color theme="0"/>
      <name val="Microsoft YaHei UI Light"/>
      <charset val="134"/>
    </font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0"/>
      <name val="微软雅黑"/>
      <charset val="134"/>
    </font>
    <font>
      <sz val="11"/>
      <color indexed="8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theme="0"/>
      <name val="微软雅黑"/>
      <charset val="134"/>
    </font>
    <font>
      <b/>
      <sz val="11"/>
      <color rgb="FFFF0000"/>
      <name val="微软雅黑"/>
      <charset val="134"/>
    </font>
    <font>
      <b/>
      <sz val="11"/>
      <color theme="1"/>
      <name val="微软雅黑"/>
      <charset val="134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2"/>
      <name val="Times New Roman"/>
      <charset val="134"/>
    </font>
    <font>
      <sz val="10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217346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42" fontId="24" fillId="0" borderId="0" applyFont="0" applyFill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3" fillId="12" borderId="2" applyNumberFormat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176" fontId="14" fillId="0" borderId="0"/>
    <xf numFmtId="0" fontId="24" fillId="24" borderId="5" applyNumberFormat="0" applyFont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9" fillId="31" borderId="7" applyNumberFormat="0" applyAlignment="0" applyProtection="0">
      <alignment vertical="center"/>
    </xf>
    <xf numFmtId="0" fontId="40" fillId="31" borderId="2" applyNumberFormat="0" applyAlignment="0" applyProtection="0">
      <alignment vertical="center"/>
    </xf>
    <xf numFmtId="0" fontId="26" fillId="14" borderId="3" applyNumberFormat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176" fontId="14" fillId="0" borderId="0"/>
    <xf numFmtId="0" fontId="25" fillId="2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176" fontId="14" fillId="0" borderId="0">
      <alignment vertical="center"/>
    </xf>
    <xf numFmtId="176" fontId="14" fillId="0" borderId="0">
      <alignment vertical="center"/>
    </xf>
    <xf numFmtId="0" fontId="42" fillId="0" borderId="0">
      <protection locked="0"/>
    </xf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53" applyNumberFormat="1" applyFont="1" applyBorder="1" applyAlignment="1" applyProtection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5" fillId="0" borderId="1" xfId="13" applyNumberFormat="1" applyFont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5" fillId="3" borderId="1" xfId="13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14" fontId="9" fillId="6" borderId="1" xfId="0" applyNumberFormat="1" applyFont="1" applyFill="1" applyBorder="1" applyAlignment="1">
      <alignment horizontal="center" vertical="center" wrapText="1"/>
    </xf>
    <xf numFmtId="43" fontId="9" fillId="6" borderId="1" xfId="8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43" fontId="0" fillId="0" borderId="1" xfId="8" applyFont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14" fontId="11" fillId="0" borderId="1" xfId="0" applyNumberFormat="1" applyFont="1" applyBorder="1" applyAlignment="1">
      <alignment horizontal="center" vertical="center" wrapText="1"/>
    </xf>
    <xf numFmtId="43" fontId="0" fillId="0" borderId="1" xfId="8" applyFont="1" applyFill="1" applyBorder="1" applyAlignment="1">
      <alignment horizontal="center" vertical="center" wrapText="1"/>
    </xf>
    <xf numFmtId="14" fontId="9" fillId="6" borderId="0" xfId="0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11" applyNumberFormat="1" applyFont="1" applyAlignment="1">
      <alignment horizontal="center" vertical="center"/>
    </xf>
    <xf numFmtId="43" fontId="0" fillId="0" borderId="0" xfId="8" applyFont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 wrapText="1"/>
    </xf>
    <xf numFmtId="14" fontId="12" fillId="8" borderId="1" xfId="11" applyNumberFormat="1" applyFont="1" applyFill="1" applyBorder="1" applyAlignment="1">
      <alignment horizontal="center" vertical="center"/>
    </xf>
    <xf numFmtId="14" fontId="12" fillId="8" borderId="1" xfId="0" applyNumberFormat="1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14" fontId="0" fillId="0" borderId="1" xfId="11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43" fontId="12" fillId="8" borderId="1" xfId="8" applyFont="1" applyFill="1" applyBorder="1" applyAlignment="1">
      <alignment horizontal="center" vertical="center" wrapText="1"/>
    </xf>
    <xf numFmtId="43" fontId="12" fillId="8" borderId="1" xfId="8" applyFont="1" applyFill="1" applyBorder="1" applyAlignment="1">
      <alignment horizontal="center" vertical="center"/>
    </xf>
    <xf numFmtId="43" fontId="14" fillId="0" borderId="1" xfId="8" applyFont="1" applyBorder="1" applyAlignment="1">
      <alignment horizontal="center" vertical="center"/>
    </xf>
    <xf numFmtId="43" fontId="0" fillId="0" borderId="1" xfId="8" applyFont="1" applyBorder="1" applyAlignment="1">
      <alignment horizontal="center" vertical="center"/>
    </xf>
    <xf numFmtId="14" fontId="15" fillId="4" borderId="0" xfId="0" applyNumberFormat="1" applyFont="1" applyFill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17" fillId="0" borderId="0" xfId="0" applyFont="1" applyFill="1" applyAlignment="1">
      <alignment vertical="center"/>
    </xf>
    <xf numFmtId="0" fontId="18" fillId="0" borderId="1" xfId="0" applyFont="1" applyFill="1" applyBorder="1" applyAlignment="1">
      <alignment horizontal="center" vertical="center" wrapText="1"/>
    </xf>
    <xf numFmtId="0" fontId="19" fillId="6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21" fillId="10" borderId="1" xfId="0" applyFont="1" applyFill="1" applyBorder="1" applyAlignment="1">
      <alignment horizontal="center" vertical="center" wrapText="1"/>
    </xf>
    <xf numFmtId="14" fontId="11" fillId="0" borderId="1" xfId="0" applyNumberFormat="1" applyFont="1" applyBorder="1" applyAlignment="1" quotePrefix="1">
      <alignment horizontal="center" vertical="center" wrapText="1"/>
    </xf>
    <xf numFmtId="0" fontId="2" fillId="0" borderId="1" xfId="0" applyFont="1" applyBorder="1" applyAlignment="1" quotePrefix="1">
      <alignment horizontal="center" vertical="center" wrapText="1"/>
    </xf>
    <xf numFmtId="0" fontId="3" fillId="0" borderId="1" xfId="0" applyFont="1" applyBorder="1" applyAlignment="1" quotePrefix="1">
      <alignment horizontal="center" vertical="center" wrapText="1"/>
    </xf>
    <xf numFmtId="0" fontId="4" fillId="0" borderId="1" xfId="0" applyFont="1" applyBorder="1" applyAlignment="1" quotePrefix="1">
      <alignment horizontal="center" vertical="center" wrapText="1"/>
    </xf>
    <xf numFmtId="0" fontId="7" fillId="0" borderId="1" xfId="0" applyFont="1" applyBorder="1" applyAlignment="1" quotePrefix="1">
      <alignment horizontal="center" vertical="center" wrapText="1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常规 3 4" xfId="47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 3" xfId="52"/>
    <cellStyle name="样式 1" xfId="53"/>
  </cellStyles>
  <dxfs count="1">
    <dxf>
      <font>
        <name val="宋"/>
        <scheme val="none"/>
        <b val="0"/>
        <i val="0"/>
        <strike val="0"/>
        <u val="none"/>
        <sz val="12"/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399975585192419"/>
  </sheetPr>
  <dimension ref="A1:Y367"/>
  <sheetViews>
    <sheetView tabSelected="1" workbookViewId="0">
      <pane xSplit="4" ySplit="1" topLeftCell="E2" activePane="bottomRight" state="frozen"/>
      <selection/>
      <selection pane="topRight"/>
      <selection pane="bottomLeft"/>
      <selection pane="bottomRight" activeCell="A2" sqref="A2:D366"/>
    </sheetView>
  </sheetViews>
  <sheetFormatPr defaultColWidth="9" defaultRowHeight="25" customHeight="1"/>
  <cols>
    <col min="1" max="1" width="9" style="37"/>
    <col min="2" max="2" width="9.5" style="37" customWidth="1"/>
    <col min="3" max="3" width="10.5" style="37" customWidth="1"/>
    <col min="4" max="4" width="13.5833333333333" style="37" customWidth="1"/>
    <col min="5" max="5" width="9.5" style="37" customWidth="1"/>
    <col min="6" max="6" width="12.75" style="37" customWidth="1"/>
    <col min="7" max="7" width="8.25" style="37" customWidth="1"/>
    <col min="8" max="8" width="5.25" style="37" customWidth="1"/>
    <col min="9" max="9" width="11.75" style="37" customWidth="1"/>
    <col min="10" max="10" width="12.0833333333333" style="37" customWidth="1"/>
    <col min="11" max="11" width="9.5" style="37" customWidth="1"/>
    <col min="12" max="12" width="7.08333333333333" style="37" customWidth="1"/>
    <col min="13" max="15" width="9.58333333333333" style="37" customWidth="1"/>
    <col min="16" max="17" width="16.5" style="37" customWidth="1" outlineLevel="1"/>
    <col min="18" max="19" width="16.5833333333333" style="37" customWidth="1" outlineLevel="1"/>
    <col min="20" max="21" width="16.5" style="37" customWidth="1" outlineLevel="1"/>
    <col min="22" max="22" width="16.5833333333333" style="37" customWidth="1" outlineLevel="1"/>
    <col min="23" max="23" width="11.0833333333333" style="37" customWidth="1"/>
    <col min="24" max="24" width="13.0833333333333" style="37" customWidth="1"/>
    <col min="25" max="25" width="11" style="37" customWidth="1"/>
    <col min="26" max="29" width="9" style="37"/>
    <col min="30" max="30" width="15.25" style="37" customWidth="1"/>
    <col min="31" max="31" width="14.8333333333333" style="37" customWidth="1"/>
    <col min="32" max="37" width="9" style="37"/>
    <col min="38" max="38" width="11.8333333333333" style="37" customWidth="1"/>
    <col min="39" max="39" width="10.5833333333333" style="37" customWidth="1"/>
    <col min="40" max="16384" width="9" style="37"/>
  </cols>
  <sheetData>
    <row r="1" customHeight="1" spans="1:25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53" t="s">
        <v>8</v>
      </c>
      <c r="J1" s="53" t="s">
        <v>9</v>
      </c>
      <c r="K1" s="53" t="s">
        <v>10</v>
      </c>
      <c r="L1" s="53" t="s">
        <v>11</v>
      </c>
      <c r="M1" s="53" t="s">
        <v>12</v>
      </c>
      <c r="N1" s="53" t="s">
        <v>13</v>
      </c>
      <c r="O1" s="53" t="s">
        <v>14</v>
      </c>
      <c r="P1" s="56" t="s">
        <v>15</v>
      </c>
      <c r="Q1" s="56" t="s">
        <v>16</v>
      </c>
      <c r="R1" s="58" t="s">
        <v>17</v>
      </c>
      <c r="S1" s="58" t="s">
        <v>18</v>
      </c>
      <c r="T1" s="53" t="s">
        <v>19</v>
      </c>
      <c r="U1" s="59" t="s">
        <v>20</v>
      </c>
      <c r="V1" s="56" t="s">
        <v>21</v>
      </c>
      <c r="W1" s="56" t="s">
        <v>22</v>
      </c>
      <c r="X1" s="60" t="s">
        <v>23</v>
      </c>
      <c r="Y1" s="56" t="s">
        <v>24</v>
      </c>
    </row>
    <row r="2" customHeight="1" spans="1:25">
      <c r="A2" s="54" t="s">
        <v>25</v>
      </c>
      <c r="B2" s="54" t="s">
        <v>26</v>
      </c>
      <c r="C2" s="54" t="s">
        <v>27</v>
      </c>
      <c r="D2" s="54" t="s">
        <v>28</v>
      </c>
      <c r="E2" s="55">
        <f>IFERROR(DATEDIF(VLOOKUP(A2,员工个人数据信息!A:K,11,0),C2,"Y"),0)</f>
        <v>0</v>
      </c>
      <c r="F2" s="55" t="str">
        <f>IF(COUNTIF(通用项目!A:A,B2)=1,"通用项目","非通用项目")</f>
        <v>非通用项目</v>
      </c>
      <c r="G2" s="55">
        <f t="shared" ref="G2:G65" si="0">COUNTIF(D2,"现场")+COUNTIF(D2,"现场0.5*")*0.5+COUNTIF(D2,"现场（扣绩效）")+COUNTIF(D2,"现场0.875*")*0.875+COUNTIF(D2,"现场0.75*")*0.75+COUNTIF(D2,"现场0.625*")*0.625+COUNTIF(D2,"现场0.87*")*0.87+COUNTIF(D2,"远程")+COUNTIF(D2,"远程0.5*")*0.5+COUNTIF(D2,"现场0.8125*")*0.8125+COUNTIF(D2,"现场0.6875*")*0.6875+COUNTIF(D2,"现场0.25*")*0.25+COUNTIF(D2,"现场0.375*")*0.375+COUNTIF(D2,"现场0.125*")*0.125</f>
        <v>0</v>
      </c>
      <c r="H2" s="55">
        <f t="shared" ref="H2:H65" si="1">COUNTIF(D2,"病假")+COUNTIF(D2,"*病假0.5*")*0.5+COUNTIF(D2,"*病假0.25*")*0.25+COUNTIF(D2,"*病假0.13*")*0.13+COUNTIF(D2,"*病假0.63*")*0.63+COUNTIF(D2,"*病假0.38*")*0.38+COUNTIF(D2,"*病假0.75*")*0.75</f>
        <v>0</v>
      </c>
      <c r="I2" s="55">
        <f t="shared" ref="I2:I65" si="2">COUNTIF(D2,"待岗")+COUNTIF(D2,"*待岗0.5")*0.5+COUNTIF(D2,"旷工")+COUNTIF(D2,"*旷工0.5")*0.5+COUNTIF(D2,"事假")+COUNTIF(D2,"*事假0.5*")*0.5+COUNTIF(D2,"*事假0.13*")*0.13+COUNTIF(D2,"*事假0.25*")*0.25+COUNTIF(D2,"*事假0.375*")*0.375+COUNTIF(D2,"*事假0.125*")*0.13+COUNTIF(D2,"*事假0.3125*")*0.31+COUNTIF(D2,"*事假0.1875*")*0.19+COUNTIF(D2,"*事假0.625*")*0.63+COUNTIF(D2,"*事假0.75*")*0.75+COUNTIF(D2,"*事假0.875*")*0.88</f>
        <v>0</v>
      </c>
      <c r="J2" s="55">
        <f t="shared" ref="J2:J65" si="3">COUNTIF(D2,"调休")+COUNTIF(D2,"*调休0.5*")*0.5+COUNTIF(D2,"*调休0.25")*0.25+COUNTIF(D2,"*调休0.13")*0.13+COUNTIF(D2,"*调休0.75")*0.75+COUNTIF(D2,"*调休0.63")*0.63+COUNTIF(D2,"*调休0.38")*0.38+COUNTIF(D2,"年假")+COUNTIF(D2,"*年假0.5*")*0.5</f>
        <v>0</v>
      </c>
      <c r="K2" s="55">
        <f t="shared" ref="K2:K65" si="4">COUNTIF(D2,"婚假")+COUNTIF(D2,"*婚假0.5")*0.5+COUNTIF(D2,"丧假")+COUNTIF(D2,"产检假")+COUNTIF(D2,"*产检假0.5*")*0.5+COUNTIF(D2,"*产检假0.25*")*0.25+COUNTIF(D2,"产假")+COUNTIF(D2,"陪产假")+COUNTIF(D2,"*陪产假0.5")*0.5+COUNTIF(D2,"育儿假")+COUNTIF(D2,"*育儿假0.5")*0.5</f>
        <v>0</v>
      </c>
      <c r="L2" s="55">
        <f t="shared" ref="L2:L65" si="5">COUNTIF(D2,"培训期")+COUNTIF(D2,"培训期0.5*")*0.5</f>
        <v>0</v>
      </c>
      <c r="M2" s="55">
        <f t="shared" ref="M2:M65" si="6">COUNTIF(E2,"*公休*")*0+COUNTIF(E2,"*离职*")*0</f>
        <v>0</v>
      </c>
      <c r="N2" s="55">
        <f t="shared" ref="N2:N65" si="7">COUNTIF(D2,"离职空岗")</f>
        <v>0</v>
      </c>
      <c r="O2" s="55">
        <f t="shared" ref="O2:O65" si="8">COUNTIF(D2,"离职替换")</f>
        <v>0</v>
      </c>
      <c r="P2" s="57">
        <f t="shared" ref="P2:P32" si="9">Q2+R2-S2-T2+U2-V2</f>
        <v>0</v>
      </c>
      <c r="Q2" s="57">
        <f>SUM(G2:L2,N2:O2)</f>
        <v>0</v>
      </c>
      <c r="R2" s="57">
        <f>IF(O2=1,1,0)</f>
        <v>0</v>
      </c>
      <c r="S2" s="57">
        <f t="shared" ref="S2:S65" si="10">IF(D2="离职",1,0)</f>
        <v>0</v>
      </c>
      <c r="T2" s="57">
        <f>SUM(G2:L2,O2)</f>
        <v>0</v>
      </c>
      <c r="U2" s="57">
        <f>G2*1+I2*IFERROR(VLOOKUP(A2,员工个人数据信息!A:V,22,0),0.9)+J2*0+IF(OR(E2&gt;=3,F2="通用项目"),K2*0,K2*0.2)+H2*0.8*IF(E2&lt;2,0.6,IF(E2&lt;4,0.7,IF(E2&lt;6,0.8,IF(E2&lt;8,0.9,1))))+L2*0.7-O2</f>
        <v>0</v>
      </c>
      <c r="V2" s="57">
        <f>SUM(H2:L2,N2,O2*0)</f>
        <v>0</v>
      </c>
      <c r="W2" s="57">
        <f>ROUND(IFERROR(IF((YEAR(VLOOKUP(A2,员工个人数据信息!A:S,11,0))&amp;MONTH(VLOOKUP(A2,员工个人数据信息!A:S,11,0)))=(YEAR(C2)&amp;MONTH(C2)),VLOOKUP(A2,员工个人数据信息!A:U,20,0),IF((YEAR(VLOOKUP(A2,员工个人数据信息!A:S,12,0))&amp;MONTH(VLOOKUP(A2,员工个人数据信息!A:S,12,0)))=(YEAR(C2)&amp;MONTH(C2)),VLOOKUP(A2,员工个人数据信息!A:U,21,0),VLOOKUP(A2,员工个人数据信息!A:U,19,0))),0)+Y2/21.75,2)*SUM(G2:L2)+ROUND(IFERROR(VLOOKUP(A2,员工个人数据信息!A:S,18,0),0)+X2/21.75,2)*(IF(OR(E2&gt;=3,F2="通用项目"),SUM(G2,J2:K2),SUM(G2,J2,K2*0.8))+0.8*H2*IF(E2&lt;2,0.6,IF(E2&lt;4,0.7,IF(E2&lt;6,0.8,IF(E2&lt;8,0.9,1)))))+ROUND(3000/21.75*L2,2)</f>
        <v>0</v>
      </c>
      <c r="X2" s="57">
        <f t="array" ref="X2">_xlfn.IFS(COUNTIF('调薪记录-固定'!$C:$C,A2)=0,0,COUNTIF('调薪记录-固定'!$C:$C,A2)=1,IF(VLOOKUP(A2,'调薪记录-固定'!$C:$F,4,0)&lt;=C2,VLOOKUP(A2,'调薪记录-固定'!$C:$K,9,0),0),COUNTIF('调薪记录-固定'!$C:$C,A2)=2,IF(C2&lt;_xlfn.MINIFS('调薪记录-固定'!F:F,'调薪记录-固定'!C:C,A2),0,IF(C2&lt;_xlfn.MAXIFS('调薪记录-固定'!F:F,'调薪记录-固定'!C:C,A2),_xlfn.XLOOKUP(A2&amp;"1",'调薪记录-固定'!M:M,'调薪记录-固定'!K:K,0),_xlfn.XLOOKUP(A2&amp;"2",'调薪记录-固定'!M:M,'调薪记录-固定'!K:K,0))))</f>
        <v>0</v>
      </c>
      <c r="Y2" s="57">
        <f>IF(OR(COUNTIF('调整社保记录-固定'!C:C,A2)=0,COUNTIF('调整社保记录-固定'!C:C,A2)=1),0,IF(C2&gt;=DATE(2021,7,1),IFERROR(VLOOKUP(A2&amp;"2",'调整社保记录-固定'!F:G,2,0),0),0))</f>
        <v>0</v>
      </c>
    </row>
    <row r="3" customHeight="1" spans="1:25">
      <c r="A3" s="54" t="s">
        <v>25</v>
      </c>
      <c r="B3" s="54" t="s">
        <v>26</v>
      </c>
      <c r="C3" s="54" t="s">
        <v>29</v>
      </c>
      <c r="D3" s="54" t="s">
        <v>28</v>
      </c>
      <c r="E3" s="55">
        <f>IFERROR(DATEDIF(VLOOKUP(A3,员工个人数据信息!A:K,11,0),C3,"Y"),0)</f>
        <v>0</v>
      </c>
      <c r="F3" s="55" t="str">
        <f>IF(COUNTIF(通用项目!A:A,B3)=1,"通用项目","非通用项目")</f>
        <v>非通用项目</v>
      </c>
      <c r="G3" s="55">
        <f t="shared" si="0"/>
        <v>0</v>
      </c>
      <c r="H3" s="55">
        <f t="shared" si="1"/>
        <v>0</v>
      </c>
      <c r="I3" s="55">
        <f t="shared" si="2"/>
        <v>0</v>
      </c>
      <c r="J3" s="55">
        <f t="shared" si="3"/>
        <v>0</v>
      </c>
      <c r="K3" s="55">
        <f t="shared" si="4"/>
        <v>0</v>
      </c>
      <c r="L3" s="55">
        <f t="shared" si="5"/>
        <v>0</v>
      </c>
      <c r="M3" s="55">
        <f t="shared" si="6"/>
        <v>0</v>
      </c>
      <c r="N3" s="55">
        <f t="shared" si="7"/>
        <v>0</v>
      </c>
      <c r="O3" s="55">
        <f t="shared" si="8"/>
        <v>0</v>
      </c>
      <c r="P3" s="57">
        <f t="shared" si="9"/>
        <v>0</v>
      </c>
      <c r="Q3" s="57">
        <f t="shared" ref="Q3:Q32" si="11">SUM(G3:L3,N3:O3)</f>
        <v>0</v>
      </c>
      <c r="R3" s="57">
        <f t="shared" ref="R3:R66" si="12">IF(O3=1,1,0)</f>
        <v>0</v>
      </c>
      <c r="S3" s="57">
        <f t="shared" si="10"/>
        <v>0</v>
      </c>
      <c r="T3" s="57">
        <f t="shared" ref="T3:T32" si="13">SUM(G3:L3,O3)</f>
        <v>0</v>
      </c>
      <c r="U3" s="57">
        <f>G3*1+I3*IFERROR(VLOOKUP(A3,员工个人数据信息!A:V,22,0),0.9)+J3*0+IF(OR(E3&gt;=3,F3="通用项目"),K3*0,K3*0.2)+H3*0.8*IF(E3&lt;2,0.6,IF(E3&lt;4,0.7,IF(E3&lt;6,0.8,IF(E3&lt;8,0.9,1))))+L3*0.7-O3</f>
        <v>0</v>
      </c>
      <c r="V3" s="57">
        <f t="shared" ref="V3:V32" si="14">SUM(H3:L3,N3,O3*0)</f>
        <v>0</v>
      </c>
      <c r="W3" s="57">
        <f>ROUND(IFERROR(IF((YEAR(VLOOKUP(A3,员工个人数据信息!A:S,11,0))&amp;MONTH(VLOOKUP(A3,员工个人数据信息!A:S,11,0)))=(YEAR(C3)&amp;MONTH(C3)),VLOOKUP(A3,员工个人数据信息!A:U,20,0),IF((YEAR(VLOOKUP(A3,员工个人数据信息!A:S,12,0))&amp;MONTH(VLOOKUP(A3,员工个人数据信息!A:S,12,0)))=(YEAR(C3)&amp;MONTH(C3)),VLOOKUP(A3,员工个人数据信息!A:U,21,0),VLOOKUP(A3,员工个人数据信息!A:U,19,0))),0)+Y3/21.75,2)*SUM(G3:L3)+ROUND(IFERROR(VLOOKUP(A3,员工个人数据信息!A:S,18,0),0)+X3/21.75,2)*(IF(OR(E3&gt;=3,F3="通用项目"),SUM(G3,J3:K3),SUM(G3,J3,K3*0.8))+0.8*H3*IF(E3&lt;2,0.6,IF(E3&lt;4,0.7,IF(E3&lt;6,0.8,IF(E3&lt;8,0.9,1)))))+ROUND(3000/21.75*L3,2)</f>
        <v>0</v>
      </c>
      <c r="X3" s="57">
        <f t="array" ref="X3">_xlfn.IFS(COUNTIF('调薪记录-固定'!$C:$C,A3)=0,0,COUNTIF('调薪记录-固定'!$C:$C,A3)=1,IF(VLOOKUP(A3,'调薪记录-固定'!$C:$F,4,0)&lt;=C3,VLOOKUP(A3,'调薪记录-固定'!$C:$K,9,0),0),COUNTIF('调薪记录-固定'!$C:$C,A3)=2,IF(C3&lt;_xlfn.MINIFS('调薪记录-固定'!F:F,'调薪记录-固定'!C:C,A3),0,IF(C3&lt;_xlfn.MAXIFS('调薪记录-固定'!F:F,'调薪记录-固定'!C:C,A3),_xlfn.XLOOKUP(A3&amp;"1",'调薪记录-固定'!M:M,'调薪记录-固定'!K:K,0),_xlfn.XLOOKUP(A3&amp;"2",'调薪记录-固定'!M:M,'调薪记录-固定'!K:K,0))))</f>
        <v>0</v>
      </c>
      <c r="Y3" s="57">
        <f>IF(OR(COUNTIF('调整社保记录-固定'!C:C,A3)=0,COUNTIF('调整社保记录-固定'!C:C,A3)=1),0,IF(C3&gt;=DATE(2021,7,1),IFERROR(VLOOKUP(A3&amp;"2",'调整社保记录-固定'!F:G,2,0),0),0))</f>
        <v>0</v>
      </c>
    </row>
    <row r="4" customHeight="1" spans="1:25">
      <c r="A4" s="54" t="s">
        <v>25</v>
      </c>
      <c r="B4" s="54" t="s">
        <v>26</v>
      </c>
      <c r="C4" s="54" t="s">
        <v>30</v>
      </c>
      <c r="D4" s="54" t="s">
        <v>28</v>
      </c>
      <c r="E4" s="55">
        <f>IFERROR(DATEDIF(VLOOKUP(A4,员工个人数据信息!A:K,11,0),C4,"Y"),0)</f>
        <v>0</v>
      </c>
      <c r="F4" s="55" t="str">
        <f>IF(COUNTIF(通用项目!A:A,B4)=1,"通用项目","非通用项目")</f>
        <v>非通用项目</v>
      </c>
      <c r="G4" s="55">
        <f t="shared" si="0"/>
        <v>0</v>
      </c>
      <c r="H4" s="55">
        <f t="shared" si="1"/>
        <v>0</v>
      </c>
      <c r="I4" s="55">
        <f t="shared" si="2"/>
        <v>0</v>
      </c>
      <c r="J4" s="55">
        <f t="shared" si="3"/>
        <v>0</v>
      </c>
      <c r="K4" s="55">
        <f t="shared" si="4"/>
        <v>0</v>
      </c>
      <c r="L4" s="55">
        <f t="shared" si="5"/>
        <v>0</v>
      </c>
      <c r="M4" s="55">
        <f t="shared" si="6"/>
        <v>0</v>
      </c>
      <c r="N4" s="55">
        <f t="shared" si="7"/>
        <v>0</v>
      </c>
      <c r="O4" s="55">
        <f t="shared" si="8"/>
        <v>0</v>
      </c>
      <c r="P4" s="57">
        <f t="shared" si="9"/>
        <v>0</v>
      </c>
      <c r="Q4" s="57">
        <f t="shared" si="11"/>
        <v>0</v>
      </c>
      <c r="R4" s="57">
        <f t="shared" si="12"/>
        <v>0</v>
      </c>
      <c r="S4" s="57">
        <f t="shared" si="10"/>
        <v>0</v>
      </c>
      <c r="T4" s="57">
        <f t="shared" si="13"/>
        <v>0</v>
      </c>
      <c r="U4" s="57">
        <f>G4*1+I4*IFERROR(VLOOKUP(A4,员工个人数据信息!A:V,22,0),0.9)+J4*0+IF(OR(E4&gt;=3,F4="通用项目"),K4*0,K4*0.2)+H4*0.8*IF(E4&lt;2,0.6,IF(E4&lt;4,0.7,IF(E4&lt;6,0.8,IF(E4&lt;8,0.9,1))))+L4*0.7-O4</f>
        <v>0</v>
      </c>
      <c r="V4" s="57">
        <f t="shared" si="14"/>
        <v>0</v>
      </c>
      <c r="W4" s="57">
        <f>ROUND(IFERROR(IF((YEAR(VLOOKUP(A4,员工个人数据信息!A:S,11,0))&amp;MONTH(VLOOKUP(A4,员工个人数据信息!A:S,11,0)))=(YEAR(C4)&amp;MONTH(C4)),VLOOKUP(A4,员工个人数据信息!A:U,20,0),IF((YEAR(VLOOKUP(A4,员工个人数据信息!A:S,12,0))&amp;MONTH(VLOOKUP(A4,员工个人数据信息!A:S,12,0)))=(YEAR(C4)&amp;MONTH(C4)),VLOOKUP(A4,员工个人数据信息!A:U,21,0),VLOOKUP(A4,员工个人数据信息!A:U,19,0))),0)+Y4/21.75,2)*SUM(G4:L4)+ROUND(IFERROR(VLOOKUP(A4,员工个人数据信息!A:S,18,0),0)+X4/21.75,2)*(IF(OR(E4&gt;=3,F4="通用项目"),SUM(G4,J4:K4),SUM(G4,J4,K4*0.8))+0.8*H4*IF(E4&lt;2,0.6,IF(E4&lt;4,0.7,IF(E4&lt;6,0.8,IF(E4&lt;8,0.9,1)))))+ROUND(3000/21.75*L4,2)</f>
        <v>0</v>
      </c>
      <c r="X4" s="57">
        <f t="array" ref="X4">_xlfn.IFS(COUNTIF('调薪记录-固定'!$C:$C,A4)=0,0,COUNTIF('调薪记录-固定'!$C:$C,A4)=1,IF(VLOOKUP(A4,'调薪记录-固定'!$C:$F,4,0)&lt;=C4,VLOOKUP(A4,'调薪记录-固定'!$C:$K,9,0),0),COUNTIF('调薪记录-固定'!$C:$C,A4)=2,IF(C4&lt;_xlfn.MINIFS('调薪记录-固定'!F:F,'调薪记录-固定'!C:C,A4),0,IF(C4&lt;_xlfn.MAXIFS('调薪记录-固定'!F:F,'调薪记录-固定'!C:C,A4),_xlfn.XLOOKUP(A4&amp;"1",'调薪记录-固定'!M:M,'调薪记录-固定'!K:K,0),_xlfn.XLOOKUP(A4&amp;"2",'调薪记录-固定'!M:M,'调薪记录-固定'!K:K,0))))</f>
        <v>0</v>
      </c>
      <c r="Y4" s="57">
        <f>IF(OR(COUNTIF('调整社保记录-固定'!C:C,A4)=0,COUNTIF('调整社保记录-固定'!C:C,A4)=1),0,IF(C4&gt;=DATE(2021,7,1),IFERROR(VLOOKUP(A4&amp;"2",'调整社保记录-固定'!F:G,2,0),0),0))</f>
        <v>0</v>
      </c>
    </row>
    <row r="5" customHeight="1" spans="1:25">
      <c r="A5" s="54" t="s">
        <v>25</v>
      </c>
      <c r="B5" s="54" t="s">
        <v>26</v>
      </c>
      <c r="C5" s="54" t="s">
        <v>31</v>
      </c>
      <c r="D5" s="54" t="s">
        <v>6</v>
      </c>
      <c r="E5" s="55">
        <f>IFERROR(DATEDIF(VLOOKUP(A5,员工个人数据信息!A:K,11,0),C5,"Y"),0)</f>
        <v>0</v>
      </c>
      <c r="F5" s="55" t="str">
        <f>IF(COUNTIF(通用项目!A:A,B5)=1,"通用项目","非通用项目")</f>
        <v>非通用项目</v>
      </c>
      <c r="G5" s="55">
        <f t="shared" si="0"/>
        <v>1</v>
      </c>
      <c r="H5" s="55">
        <f t="shared" si="1"/>
        <v>0</v>
      </c>
      <c r="I5" s="55">
        <f t="shared" si="2"/>
        <v>0</v>
      </c>
      <c r="J5" s="55">
        <f t="shared" si="3"/>
        <v>0</v>
      </c>
      <c r="K5" s="55">
        <f t="shared" si="4"/>
        <v>0</v>
      </c>
      <c r="L5" s="55">
        <f t="shared" si="5"/>
        <v>0</v>
      </c>
      <c r="M5" s="55">
        <f t="shared" si="6"/>
        <v>0</v>
      </c>
      <c r="N5" s="55">
        <f t="shared" si="7"/>
        <v>0</v>
      </c>
      <c r="O5" s="55">
        <f t="shared" si="8"/>
        <v>0</v>
      </c>
      <c r="P5" s="57">
        <f t="shared" si="9"/>
        <v>1</v>
      </c>
      <c r="Q5" s="57">
        <f t="shared" si="11"/>
        <v>1</v>
      </c>
      <c r="R5" s="57">
        <f t="shared" si="12"/>
        <v>0</v>
      </c>
      <c r="S5" s="57">
        <f t="shared" si="10"/>
        <v>0</v>
      </c>
      <c r="T5" s="57">
        <f t="shared" si="13"/>
        <v>1</v>
      </c>
      <c r="U5" s="57">
        <f>G5*1+I5*IFERROR(VLOOKUP(A5,员工个人数据信息!A:V,22,0),0.9)+J5*0+IF(OR(E5&gt;=3,F5="通用项目"),K5*0,K5*0.2)+H5*0.8*IF(E5&lt;2,0.6,IF(E5&lt;4,0.7,IF(E5&lt;6,0.8,IF(E5&lt;8,0.9,1))))+L5*0.7-O5</f>
        <v>1</v>
      </c>
      <c r="V5" s="57">
        <f t="shared" si="14"/>
        <v>0</v>
      </c>
      <c r="W5" s="57">
        <f>ROUND(IFERROR(IF((YEAR(VLOOKUP(A5,员工个人数据信息!A:S,11,0))&amp;MONTH(VLOOKUP(A5,员工个人数据信息!A:S,11,0)))=(YEAR(C5)&amp;MONTH(C5)),VLOOKUP(A5,员工个人数据信息!A:U,20,0),IF((YEAR(VLOOKUP(A5,员工个人数据信息!A:S,12,0))&amp;MONTH(VLOOKUP(A5,员工个人数据信息!A:S,12,0)))=(YEAR(C5)&amp;MONTH(C5)),VLOOKUP(A5,员工个人数据信息!A:U,21,0),VLOOKUP(A5,员工个人数据信息!A:U,19,0))),0)+Y5/21.75,2)*SUM(G5:L5)+ROUND(IFERROR(VLOOKUP(A5,员工个人数据信息!A:S,18,0),0)+X5/21.75,2)*(IF(OR(E5&gt;=3,F5="通用项目"),SUM(G5,J5:K5),SUM(G5,J5,K5*0.8))+0.8*H5*IF(E5&lt;2,0.6,IF(E5&lt;4,0.7,IF(E5&lt;6,0.8,IF(E5&lt;8,0.9,1)))))+ROUND(3000/21.75*L5,2)</f>
        <v>0</v>
      </c>
      <c r="X5" s="57">
        <f t="array" ref="X5">_xlfn.IFS(COUNTIF('调薪记录-固定'!$C:$C,A5)=0,0,COUNTIF('调薪记录-固定'!$C:$C,A5)=1,IF(VLOOKUP(A5,'调薪记录-固定'!$C:$F,4,0)&lt;=C5,VLOOKUP(A5,'调薪记录-固定'!$C:$K,9,0),0),COUNTIF('调薪记录-固定'!$C:$C,A5)=2,IF(C5&lt;_xlfn.MINIFS('调薪记录-固定'!F:F,'调薪记录-固定'!C:C,A5),0,IF(C5&lt;_xlfn.MAXIFS('调薪记录-固定'!F:F,'调薪记录-固定'!C:C,A5),_xlfn.XLOOKUP(A5&amp;"1",'调薪记录-固定'!M:M,'调薪记录-固定'!K:K,0),_xlfn.XLOOKUP(A5&amp;"2",'调薪记录-固定'!M:M,'调薪记录-固定'!K:K,0))))</f>
        <v>0</v>
      </c>
      <c r="Y5" s="57">
        <f>IF(OR(COUNTIF('调整社保记录-固定'!C:C,A5)=0,COUNTIF('调整社保记录-固定'!C:C,A5)=1),0,IF(C5&gt;=DATE(2021,7,1),IFERROR(VLOOKUP(A5&amp;"2",'调整社保记录-固定'!F:G,2,0),0),0))</f>
        <v>0</v>
      </c>
    </row>
    <row r="6" customHeight="1" spans="1:25">
      <c r="A6" s="54" t="s">
        <v>25</v>
      </c>
      <c r="B6" s="54" t="s">
        <v>26</v>
      </c>
      <c r="C6" s="54" t="s">
        <v>32</v>
      </c>
      <c r="D6" s="54" t="s">
        <v>6</v>
      </c>
      <c r="E6" s="55">
        <f>IFERROR(DATEDIF(VLOOKUP(A6,员工个人数据信息!A:K,11,0),C6,"Y"),0)</f>
        <v>0</v>
      </c>
      <c r="F6" s="55" t="str">
        <f>IF(COUNTIF(通用项目!A:A,B6)=1,"通用项目","非通用项目")</f>
        <v>非通用项目</v>
      </c>
      <c r="G6" s="55">
        <f t="shared" si="0"/>
        <v>1</v>
      </c>
      <c r="H6" s="55">
        <f t="shared" si="1"/>
        <v>0</v>
      </c>
      <c r="I6" s="55">
        <f t="shared" si="2"/>
        <v>0</v>
      </c>
      <c r="J6" s="55">
        <f t="shared" si="3"/>
        <v>0</v>
      </c>
      <c r="K6" s="55">
        <f t="shared" si="4"/>
        <v>0</v>
      </c>
      <c r="L6" s="55">
        <f t="shared" si="5"/>
        <v>0</v>
      </c>
      <c r="M6" s="55">
        <f t="shared" si="6"/>
        <v>0</v>
      </c>
      <c r="N6" s="55">
        <f t="shared" si="7"/>
        <v>0</v>
      </c>
      <c r="O6" s="55">
        <f t="shared" si="8"/>
        <v>0</v>
      </c>
      <c r="P6" s="57">
        <f t="shared" si="9"/>
        <v>1</v>
      </c>
      <c r="Q6" s="57">
        <f t="shared" si="11"/>
        <v>1</v>
      </c>
      <c r="R6" s="57">
        <f t="shared" si="12"/>
        <v>0</v>
      </c>
      <c r="S6" s="57">
        <f t="shared" si="10"/>
        <v>0</v>
      </c>
      <c r="T6" s="57">
        <f t="shared" si="13"/>
        <v>1</v>
      </c>
      <c r="U6" s="57">
        <f>G6*1+I6*IFERROR(VLOOKUP(A6,员工个人数据信息!A:V,22,0),0.9)+J6*0+IF(OR(E6&gt;=3,F6="通用项目"),K6*0,K6*0.2)+H6*0.8*IF(E6&lt;2,0.6,IF(E6&lt;4,0.7,IF(E6&lt;6,0.8,IF(E6&lt;8,0.9,1))))+L6*0.7-O6</f>
        <v>1</v>
      </c>
      <c r="V6" s="57">
        <f t="shared" si="14"/>
        <v>0</v>
      </c>
      <c r="W6" s="57">
        <f>ROUND(IFERROR(IF((YEAR(VLOOKUP(A6,员工个人数据信息!A:S,11,0))&amp;MONTH(VLOOKUP(A6,员工个人数据信息!A:S,11,0)))=(YEAR(C6)&amp;MONTH(C6)),VLOOKUP(A6,员工个人数据信息!A:U,20,0),IF((YEAR(VLOOKUP(A6,员工个人数据信息!A:S,12,0))&amp;MONTH(VLOOKUP(A6,员工个人数据信息!A:S,12,0)))=(YEAR(C6)&amp;MONTH(C6)),VLOOKUP(A6,员工个人数据信息!A:U,21,0),VLOOKUP(A6,员工个人数据信息!A:U,19,0))),0)+Y6/21.75,2)*SUM(G6:L6)+ROUND(IFERROR(VLOOKUP(A6,员工个人数据信息!A:S,18,0),0)+X6/21.75,2)*(IF(OR(E6&gt;=3,F6="通用项目"),SUM(G6,J6:K6),SUM(G6,J6,K6*0.8))+0.8*H6*IF(E6&lt;2,0.6,IF(E6&lt;4,0.7,IF(E6&lt;6,0.8,IF(E6&lt;8,0.9,1)))))+ROUND(3000/21.75*L6,2)</f>
        <v>0</v>
      </c>
      <c r="X6" s="57">
        <f t="array" ref="X6">_xlfn.IFS(COUNTIF('调薪记录-固定'!$C:$C,A6)=0,0,COUNTIF('调薪记录-固定'!$C:$C,A6)=1,IF(VLOOKUP(A6,'调薪记录-固定'!$C:$F,4,0)&lt;=C6,VLOOKUP(A6,'调薪记录-固定'!$C:$K,9,0),0),COUNTIF('调薪记录-固定'!$C:$C,A6)=2,IF(C6&lt;_xlfn.MINIFS('调薪记录-固定'!F:F,'调薪记录-固定'!C:C,A6),0,IF(C6&lt;_xlfn.MAXIFS('调薪记录-固定'!F:F,'调薪记录-固定'!C:C,A6),_xlfn.XLOOKUP(A6&amp;"1",'调薪记录-固定'!M:M,'调薪记录-固定'!K:K,0),_xlfn.XLOOKUP(A6&amp;"2",'调薪记录-固定'!M:M,'调薪记录-固定'!K:K,0))))</f>
        <v>0</v>
      </c>
      <c r="Y6" s="57">
        <f>IF(OR(COUNTIF('调整社保记录-固定'!C:C,A6)=0,COUNTIF('调整社保记录-固定'!C:C,A6)=1),0,IF(C6&gt;=DATE(2021,7,1),IFERROR(VLOOKUP(A6&amp;"2",'调整社保记录-固定'!F:G,2,0),0),0))</f>
        <v>0</v>
      </c>
    </row>
    <row r="7" customHeight="1" spans="1:25">
      <c r="A7" s="54" t="s">
        <v>25</v>
      </c>
      <c r="B7" s="54" t="s">
        <v>26</v>
      </c>
      <c r="C7" s="54" t="s">
        <v>33</v>
      </c>
      <c r="D7" s="54" t="s">
        <v>6</v>
      </c>
      <c r="E7" s="55">
        <f>IFERROR(DATEDIF(VLOOKUP(A7,员工个人数据信息!A:K,11,0),C7,"Y"),0)</f>
        <v>0</v>
      </c>
      <c r="F7" s="55" t="str">
        <f>IF(COUNTIF(通用项目!A:A,B7)=1,"通用项目","非通用项目")</f>
        <v>非通用项目</v>
      </c>
      <c r="G7" s="55">
        <f t="shared" si="0"/>
        <v>1</v>
      </c>
      <c r="H7" s="55">
        <f t="shared" si="1"/>
        <v>0</v>
      </c>
      <c r="I7" s="55">
        <f t="shared" si="2"/>
        <v>0</v>
      </c>
      <c r="J7" s="55">
        <f t="shared" si="3"/>
        <v>0</v>
      </c>
      <c r="K7" s="55">
        <f t="shared" si="4"/>
        <v>0</v>
      </c>
      <c r="L7" s="55">
        <f t="shared" si="5"/>
        <v>0</v>
      </c>
      <c r="M7" s="55">
        <f t="shared" si="6"/>
        <v>0</v>
      </c>
      <c r="N7" s="55">
        <f t="shared" si="7"/>
        <v>0</v>
      </c>
      <c r="O7" s="55">
        <f t="shared" si="8"/>
        <v>0</v>
      </c>
      <c r="P7" s="57">
        <f t="shared" si="9"/>
        <v>1</v>
      </c>
      <c r="Q7" s="57">
        <f t="shared" si="11"/>
        <v>1</v>
      </c>
      <c r="R7" s="57">
        <f t="shared" si="12"/>
        <v>0</v>
      </c>
      <c r="S7" s="57">
        <f t="shared" si="10"/>
        <v>0</v>
      </c>
      <c r="T7" s="57">
        <f t="shared" si="13"/>
        <v>1</v>
      </c>
      <c r="U7" s="57">
        <f>G7*1+I7*IFERROR(VLOOKUP(A7,员工个人数据信息!A:V,22,0),0.9)+J7*0+IF(OR(E7&gt;=3,F7="通用项目"),K7*0,K7*0.2)+H7*0.8*IF(E7&lt;2,0.6,IF(E7&lt;4,0.7,IF(E7&lt;6,0.8,IF(E7&lt;8,0.9,1))))+L7*0.7-O7</f>
        <v>1</v>
      </c>
      <c r="V7" s="57">
        <f t="shared" si="14"/>
        <v>0</v>
      </c>
      <c r="W7" s="57">
        <f>ROUND(IFERROR(IF((YEAR(VLOOKUP(A7,员工个人数据信息!A:S,11,0))&amp;MONTH(VLOOKUP(A7,员工个人数据信息!A:S,11,0)))=(YEAR(C7)&amp;MONTH(C7)),VLOOKUP(A7,员工个人数据信息!A:U,20,0),IF((YEAR(VLOOKUP(A7,员工个人数据信息!A:S,12,0))&amp;MONTH(VLOOKUP(A7,员工个人数据信息!A:S,12,0)))=(YEAR(C7)&amp;MONTH(C7)),VLOOKUP(A7,员工个人数据信息!A:U,21,0),VLOOKUP(A7,员工个人数据信息!A:U,19,0))),0)+Y7/21.75,2)*SUM(G7:L7)+ROUND(IFERROR(VLOOKUP(A7,员工个人数据信息!A:S,18,0),0)+X7/21.75,2)*(IF(OR(E7&gt;=3,F7="通用项目"),SUM(G7,J7:K7),SUM(G7,J7,K7*0.8))+0.8*H7*IF(E7&lt;2,0.6,IF(E7&lt;4,0.7,IF(E7&lt;6,0.8,IF(E7&lt;8,0.9,1)))))+ROUND(3000/21.75*L7,2)</f>
        <v>0</v>
      </c>
      <c r="X7" s="57">
        <f t="array" ref="X7">_xlfn.IFS(COUNTIF('调薪记录-固定'!$C:$C,A7)=0,0,COUNTIF('调薪记录-固定'!$C:$C,A7)=1,IF(VLOOKUP(A7,'调薪记录-固定'!$C:$F,4,0)&lt;=C7,VLOOKUP(A7,'调薪记录-固定'!$C:$K,9,0),0),COUNTIF('调薪记录-固定'!$C:$C,A7)=2,IF(C7&lt;_xlfn.MINIFS('调薪记录-固定'!F:F,'调薪记录-固定'!C:C,A7),0,IF(C7&lt;_xlfn.MAXIFS('调薪记录-固定'!F:F,'调薪记录-固定'!C:C,A7),_xlfn.XLOOKUP(A7&amp;"1",'调薪记录-固定'!M:M,'调薪记录-固定'!K:K,0),_xlfn.XLOOKUP(A7&amp;"2",'调薪记录-固定'!M:M,'调薪记录-固定'!K:K,0))))</f>
        <v>0</v>
      </c>
      <c r="Y7" s="57">
        <f>IF(OR(COUNTIF('调整社保记录-固定'!C:C,A7)=0,COUNTIF('调整社保记录-固定'!C:C,A7)=1),0,IF(C7&gt;=DATE(2021,7,1),IFERROR(VLOOKUP(A7&amp;"2",'调整社保记录-固定'!F:G,2,0),0),0))</f>
        <v>0</v>
      </c>
    </row>
    <row r="8" customHeight="1" spans="1:25">
      <c r="A8" s="54" t="s">
        <v>25</v>
      </c>
      <c r="B8" s="54" t="s">
        <v>26</v>
      </c>
      <c r="C8" s="54" t="s">
        <v>34</v>
      </c>
      <c r="D8" s="54" t="s">
        <v>6</v>
      </c>
      <c r="E8" s="55">
        <f>IFERROR(DATEDIF(VLOOKUP(A8,员工个人数据信息!A:K,11,0),C8,"Y"),0)</f>
        <v>0</v>
      </c>
      <c r="F8" s="55" t="str">
        <f>IF(COUNTIF(通用项目!A:A,B8)=1,"通用项目","非通用项目")</f>
        <v>非通用项目</v>
      </c>
      <c r="G8" s="55">
        <f t="shared" si="0"/>
        <v>1</v>
      </c>
      <c r="H8" s="55">
        <f t="shared" si="1"/>
        <v>0</v>
      </c>
      <c r="I8" s="55">
        <f t="shared" si="2"/>
        <v>0</v>
      </c>
      <c r="J8" s="55">
        <f t="shared" si="3"/>
        <v>0</v>
      </c>
      <c r="K8" s="55">
        <f t="shared" si="4"/>
        <v>0</v>
      </c>
      <c r="L8" s="55">
        <f t="shared" si="5"/>
        <v>0</v>
      </c>
      <c r="M8" s="55">
        <f t="shared" si="6"/>
        <v>0</v>
      </c>
      <c r="N8" s="55">
        <f t="shared" si="7"/>
        <v>0</v>
      </c>
      <c r="O8" s="55">
        <f t="shared" si="8"/>
        <v>0</v>
      </c>
      <c r="P8" s="57">
        <f t="shared" si="9"/>
        <v>1</v>
      </c>
      <c r="Q8" s="57">
        <f t="shared" si="11"/>
        <v>1</v>
      </c>
      <c r="R8" s="57">
        <f t="shared" si="12"/>
        <v>0</v>
      </c>
      <c r="S8" s="57">
        <f t="shared" si="10"/>
        <v>0</v>
      </c>
      <c r="T8" s="57">
        <f t="shared" si="13"/>
        <v>1</v>
      </c>
      <c r="U8" s="57">
        <f>G8*1+I8*IFERROR(VLOOKUP(A8,员工个人数据信息!A:V,22,0),0.9)+J8*0+IF(OR(E8&gt;=3,F8="通用项目"),K8*0,K8*0.2)+H8*0.8*IF(E8&lt;2,0.6,IF(E8&lt;4,0.7,IF(E8&lt;6,0.8,IF(E8&lt;8,0.9,1))))+L8*0.7-O8</f>
        <v>1</v>
      </c>
      <c r="V8" s="57">
        <f t="shared" si="14"/>
        <v>0</v>
      </c>
      <c r="W8" s="57">
        <f>ROUND(IFERROR(IF((YEAR(VLOOKUP(A8,员工个人数据信息!A:S,11,0))&amp;MONTH(VLOOKUP(A8,员工个人数据信息!A:S,11,0)))=(YEAR(C8)&amp;MONTH(C8)),VLOOKUP(A8,员工个人数据信息!A:U,20,0),IF((YEAR(VLOOKUP(A8,员工个人数据信息!A:S,12,0))&amp;MONTH(VLOOKUP(A8,员工个人数据信息!A:S,12,0)))=(YEAR(C8)&amp;MONTH(C8)),VLOOKUP(A8,员工个人数据信息!A:U,21,0),VLOOKUP(A8,员工个人数据信息!A:U,19,0))),0)+Y8/21.75,2)*SUM(G8:L8)+ROUND(IFERROR(VLOOKUP(A8,员工个人数据信息!A:S,18,0),0)+X8/21.75,2)*(IF(OR(E8&gt;=3,F8="通用项目"),SUM(G8,J8:K8),SUM(G8,J8,K8*0.8))+0.8*H8*IF(E8&lt;2,0.6,IF(E8&lt;4,0.7,IF(E8&lt;6,0.8,IF(E8&lt;8,0.9,1)))))+ROUND(3000/21.75*L8,2)</f>
        <v>0</v>
      </c>
      <c r="X8" s="57">
        <f t="array" ref="X8">_xlfn.IFS(COUNTIF('调薪记录-固定'!$C:$C,A8)=0,0,COUNTIF('调薪记录-固定'!$C:$C,A8)=1,IF(VLOOKUP(A8,'调薪记录-固定'!$C:$F,4,0)&lt;=C8,VLOOKUP(A8,'调薪记录-固定'!$C:$K,9,0),0),COUNTIF('调薪记录-固定'!$C:$C,A8)=2,IF(C8&lt;_xlfn.MINIFS('调薪记录-固定'!F:F,'调薪记录-固定'!C:C,A8),0,IF(C8&lt;_xlfn.MAXIFS('调薪记录-固定'!F:F,'调薪记录-固定'!C:C,A8),_xlfn.XLOOKUP(A8&amp;"1",'调薪记录-固定'!M:M,'调薪记录-固定'!K:K,0),_xlfn.XLOOKUP(A8&amp;"2",'调薪记录-固定'!M:M,'调薪记录-固定'!K:K,0))))</f>
        <v>0</v>
      </c>
      <c r="Y8" s="57">
        <f>IF(OR(COUNTIF('调整社保记录-固定'!C:C,A8)=0,COUNTIF('调整社保记录-固定'!C:C,A8)=1),0,IF(C8&gt;=DATE(2021,7,1),IFERROR(VLOOKUP(A8&amp;"2",'调整社保记录-固定'!F:G,2,0),0),0))</f>
        <v>0</v>
      </c>
    </row>
    <row r="9" customHeight="1" spans="1:25">
      <c r="A9" s="54" t="s">
        <v>25</v>
      </c>
      <c r="B9" s="54" t="s">
        <v>26</v>
      </c>
      <c r="C9" s="54" t="s">
        <v>35</v>
      </c>
      <c r="D9" s="54" t="s">
        <v>6</v>
      </c>
      <c r="E9" s="55">
        <f>IFERROR(DATEDIF(VLOOKUP(A9,员工个人数据信息!A:K,11,0),C9,"Y"),0)</f>
        <v>0</v>
      </c>
      <c r="F9" s="55" t="str">
        <f>IF(COUNTIF(通用项目!A:A,B9)=1,"通用项目","非通用项目")</f>
        <v>非通用项目</v>
      </c>
      <c r="G9" s="55">
        <f t="shared" si="0"/>
        <v>1</v>
      </c>
      <c r="H9" s="55">
        <f t="shared" si="1"/>
        <v>0</v>
      </c>
      <c r="I9" s="55">
        <f t="shared" si="2"/>
        <v>0</v>
      </c>
      <c r="J9" s="55">
        <f t="shared" si="3"/>
        <v>0</v>
      </c>
      <c r="K9" s="55">
        <f t="shared" si="4"/>
        <v>0</v>
      </c>
      <c r="L9" s="55">
        <f t="shared" si="5"/>
        <v>0</v>
      </c>
      <c r="M9" s="55">
        <f t="shared" si="6"/>
        <v>0</v>
      </c>
      <c r="N9" s="55">
        <f t="shared" si="7"/>
        <v>0</v>
      </c>
      <c r="O9" s="55">
        <f t="shared" si="8"/>
        <v>0</v>
      </c>
      <c r="P9" s="57">
        <f t="shared" si="9"/>
        <v>1</v>
      </c>
      <c r="Q9" s="57">
        <f t="shared" si="11"/>
        <v>1</v>
      </c>
      <c r="R9" s="57">
        <f t="shared" si="12"/>
        <v>0</v>
      </c>
      <c r="S9" s="57">
        <f t="shared" si="10"/>
        <v>0</v>
      </c>
      <c r="T9" s="57">
        <f t="shared" si="13"/>
        <v>1</v>
      </c>
      <c r="U9" s="57">
        <f>G9*1+I9*IFERROR(VLOOKUP(A9,员工个人数据信息!A:V,22,0),0.9)+J9*0+IF(OR(E9&gt;=3,F9="通用项目"),K9*0,K9*0.2)+H9*0.8*IF(E9&lt;2,0.6,IF(E9&lt;4,0.7,IF(E9&lt;6,0.8,IF(E9&lt;8,0.9,1))))+L9*0.7-O9</f>
        <v>1</v>
      </c>
      <c r="V9" s="57">
        <f t="shared" si="14"/>
        <v>0</v>
      </c>
      <c r="W9" s="57">
        <f>ROUND(IFERROR(IF((YEAR(VLOOKUP(A9,员工个人数据信息!A:S,11,0))&amp;MONTH(VLOOKUP(A9,员工个人数据信息!A:S,11,0)))=(YEAR(C9)&amp;MONTH(C9)),VLOOKUP(A9,员工个人数据信息!A:U,20,0),IF((YEAR(VLOOKUP(A9,员工个人数据信息!A:S,12,0))&amp;MONTH(VLOOKUP(A9,员工个人数据信息!A:S,12,0)))=(YEAR(C9)&amp;MONTH(C9)),VLOOKUP(A9,员工个人数据信息!A:U,21,0),VLOOKUP(A9,员工个人数据信息!A:U,19,0))),0)+Y9/21.75,2)*SUM(G9:L9)+ROUND(IFERROR(VLOOKUP(A9,员工个人数据信息!A:S,18,0),0)+X9/21.75,2)*(IF(OR(E9&gt;=3,F9="通用项目"),SUM(G9,J9:K9),SUM(G9,J9,K9*0.8))+0.8*H9*IF(E9&lt;2,0.6,IF(E9&lt;4,0.7,IF(E9&lt;6,0.8,IF(E9&lt;8,0.9,1)))))+ROUND(3000/21.75*L9,2)</f>
        <v>0</v>
      </c>
      <c r="X9" s="57">
        <f t="array" ref="X9">_xlfn.IFS(COUNTIF('调薪记录-固定'!$C:$C,A9)=0,0,COUNTIF('调薪记录-固定'!$C:$C,A9)=1,IF(VLOOKUP(A9,'调薪记录-固定'!$C:$F,4,0)&lt;=C9,VLOOKUP(A9,'调薪记录-固定'!$C:$K,9,0),0),COUNTIF('调薪记录-固定'!$C:$C,A9)=2,IF(C9&lt;_xlfn.MINIFS('调薪记录-固定'!F:F,'调薪记录-固定'!C:C,A9),0,IF(C9&lt;_xlfn.MAXIFS('调薪记录-固定'!F:F,'调薪记录-固定'!C:C,A9),_xlfn.XLOOKUP(A9&amp;"1",'调薪记录-固定'!M:M,'调薪记录-固定'!K:K,0),_xlfn.XLOOKUP(A9&amp;"2",'调薪记录-固定'!M:M,'调薪记录-固定'!K:K,0))))</f>
        <v>0</v>
      </c>
      <c r="Y9" s="57">
        <f>IF(OR(COUNTIF('调整社保记录-固定'!C:C,A9)=0,COUNTIF('调整社保记录-固定'!C:C,A9)=1),0,IF(C9&gt;=DATE(2021,7,1),IFERROR(VLOOKUP(A9&amp;"2",'调整社保记录-固定'!F:G,2,0),0),0))</f>
        <v>0</v>
      </c>
    </row>
    <row r="10" customHeight="1" spans="1:25">
      <c r="A10" s="54" t="s">
        <v>25</v>
      </c>
      <c r="B10" s="54" t="s">
        <v>26</v>
      </c>
      <c r="C10" s="54" t="s">
        <v>36</v>
      </c>
      <c r="D10" s="54" t="s">
        <v>28</v>
      </c>
      <c r="E10" s="55">
        <f>IFERROR(DATEDIF(VLOOKUP(A10,员工个人数据信息!A:K,11,0),C10,"Y"),0)</f>
        <v>0</v>
      </c>
      <c r="F10" s="55" t="str">
        <f>IF(COUNTIF(通用项目!A:A,B10)=1,"通用项目","非通用项目")</f>
        <v>非通用项目</v>
      </c>
      <c r="G10" s="55">
        <f t="shared" si="0"/>
        <v>0</v>
      </c>
      <c r="H10" s="55">
        <f t="shared" si="1"/>
        <v>0</v>
      </c>
      <c r="I10" s="55">
        <f t="shared" si="2"/>
        <v>0</v>
      </c>
      <c r="J10" s="55">
        <f t="shared" si="3"/>
        <v>0</v>
      </c>
      <c r="K10" s="55">
        <f t="shared" si="4"/>
        <v>0</v>
      </c>
      <c r="L10" s="55">
        <f t="shared" si="5"/>
        <v>0</v>
      </c>
      <c r="M10" s="55">
        <f t="shared" si="6"/>
        <v>0</v>
      </c>
      <c r="N10" s="55">
        <f t="shared" si="7"/>
        <v>0</v>
      </c>
      <c r="O10" s="55">
        <f t="shared" si="8"/>
        <v>0</v>
      </c>
      <c r="P10" s="57">
        <f t="shared" si="9"/>
        <v>0</v>
      </c>
      <c r="Q10" s="57">
        <f t="shared" si="11"/>
        <v>0</v>
      </c>
      <c r="R10" s="57">
        <f t="shared" si="12"/>
        <v>0</v>
      </c>
      <c r="S10" s="57">
        <f t="shared" si="10"/>
        <v>0</v>
      </c>
      <c r="T10" s="57">
        <f t="shared" si="13"/>
        <v>0</v>
      </c>
      <c r="U10" s="57">
        <f>G10*1+I10*IFERROR(VLOOKUP(A10,员工个人数据信息!A:V,22,0),0.9)+J10*0+IF(OR(E10&gt;=3,F10="通用项目"),K10*0,K10*0.2)+H10*0.8*IF(E10&lt;2,0.6,IF(E10&lt;4,0.7,IF(E10&lt;6,0.8,IF(E10&lt;8,0.9,1))))+L10*0.7-O10</f>
        <v>0</v>
      </c>
      <c r="V10" s="57">
        <f t="shared" si="14"/>
        <v>0</v>
      </c>
      <c r="W10" s="57">
        <f>ROUND(IFERROR(IF((YEAR(VLOOKUP(A10,员工个人数据信息!A:S,11,0))&amp;MONTH(VLOOKUP(A10,员工个人数据信息!A:S,11,0)))=(YEAR(C10)&amp;MONTH(C10)),VLOOKUP(A10,员工个人数据信息!A:U,20,0),IF((YEAR(VLOOKUP(A10,员工个人数据信息!A:S,12,0))&amp;MONTH(VLOOKUP(A10,员工个人数据信息!A:S,12,0)))=(YEAR(C10)&amp;MONTH(C10)),VLOOKUP(A10,员工个人数据信息!A:U,21,0),VLOOKUP(A10,员工个人数据信息!A:U,19,0))),0)+Y10/21.75,2)*SUM(G10:L10)+ROUND(IFERROR(VLOOKUP(A10,员工个人数据信息!A:S,18,0),0)+X10/21.75,2)*(IF(OR(E10&gt;=3,F10="通用项目"),SUM(G10,J10:K10),SUM(G10,J10,K10*0.8))+0.8*H10*IF(E10&lt;2,0.6,IF(E10&lt;4,0.7,IF(E10&lt;6,0.8,IF(E10&lt;8,0.9,1)))))+ROUND(3000/21.75*L10,2)</f>
        <v>0</v>
      </c>
      <c r="X10" s="57">
        <f t="array" ref="X10">_xlfn.IFS(COUNTIF('调薪记录-固定'!$C:$C,A10)=0,0,COUNTIF('调薪记录-固定'!$C:$C,A10)=1,IF(VLOOKUP(A10,'调薪记录-固定'!$C:$F,4,0)&lt;=C10,VLOOKUP(A10,'调薪记录-固定'!$C:$K,9,0),0),COUNTIF('调薪记录-固定'!$C:$C,A10)=2,IF(C10&lt;_xlfn.MINIFS('调薪记录-固定'!F:F,'调薪记录-固定'!C:C,A10),0,IF(C10&lt;_xlfn.MAXIFS('调薪记录-固定'!F:F,'调薪记录-固定'!C:C,A10),_xlfn.XLOOKUP(A10&amp;"1",'调薪记录-固定'!M:M,'调薪记录-固定'!K:K,0),_xlfn.XLOOKUP(A10&amp;"2",'调薪记录-固定'!M:M,'调薪记录-固定'!K:K,0))))</f>
        <v>0</v>
      </c>
      <c r="Y10" s="57">
        <f>IF(OR(COUNTIF('调整社保记录-固定'!C:C,A10)=0,COUNTIF('调整社保记录-固定'!C:C,A10)=1),0,IF(C10&gt;=DATE(2021,7,1),IFERROR(VLOOKUP(A10&amp;"2",'调整社保记录-固定'!F:G,2,0),0),0))</f>
        <v>0</v>
      </c>
    </row>
    <row r="11" customHeight="1" spans="1:25">
      <c r="A11" s="54" t="s">
        <v>25</v>
      </c>
      <c r="B11" s="54" t="s">
        <v>26</v>
      </c>
      <c r="C11" s="54" t="s">
        <v>37</v>
      </c>
      <c r="D11" s="54" t="s">
        <v>28</v>
      </c>
      <c r="E11" s="55">
        <f>IFERROR(DATEDIF(VLOOKUP(A11,员工个人数据信息!A:K,11,0),C11,"Y"),0)</f>
        <v>0</v>
      </c>
      <c r="F11" s="55" t="str">
        <f>IF(COUNTIF(通用项目!A:A,B11)=1,"通用项目","非通用项目")</f>
        <v>非通用项目</v>
      </c>
      <c r="G11" s="55">
        <f t="shared" si="0"/>
        <v>0</v>
      </c>
      <c r="H11" s="55">
        <f t="shared" si="1"/>
        <v>0</v>
      </c>
      <c r="I11" s="55">
        <f t="shared" si="2"/>
        <v>0</v>
      </c>
      <c r="J11" s="55">
        <f t="shared" si="3"/>
        <v>0</v>
      </c>
      <c r="K11" s="55">
        <f t="shared" si="4"/>
        <v>0</v>
      </c>
      <c r="L11" s="55">
        <f t="shared" si="5"/>
        <v>0</v>
      </c>
      <c r="M11" s="55">
        <f t="shared" si="6"/>
        <v>0</v>
      </c>
      <c r="N11" s="55">
        <f t="shared" si="7"/>
        <v>0</v>
      </c>
      <c r="O11" s="55">
        <f t="shared" si="8"/>
        <v>0</v>
      </c>
      <c r="P11" s="57">
        <f t="shared" si="9"/>
        <v>0</v>
      </c>
      <c r="Q11" s="57">
        <f t="shared" si="11"/>
        <v>0</v>
      </c>
      <c r="R11" s="57">
        <f t="shared" si="12"/>
        <v>0</v>
      </c>
      <c r="S11" s="57">
        <f t="shared" si="10"/>
        <v>0</v>
      </c>
      <c r="T11" s="57">
        <f t="shared" si="13"/>
        <v>0</v>
      </c>
      <c r="U11" s="57">
        <f>G11*1+I11*IFERROR(VLOOKUP(A11,员工个人数据信息!A:V,22,0),0.9)+J11*0+IF(OR(E11&gt;=3,F11="通用项目"),K11*0,K11*0.2)+H11*0.8*IF(E11&lt;2,0.6,IF(E11&lt;4,0.7,IF(E11&lt;6,0.8,IF(E11&lt;8,0.9,1))))+L11*0.7-O11</f>
        <v>0</v>
      </c>
      <c r="V11" s="57">
        <f t="shared" si="14"/>
        <v>0</v>
      </c>
      <c r="W11" s="57">
        <f>ROUND(IFERROR(IF((YEAR(VLOOKUP(A11,员工个人数据信息!A:S,11,0))&amp;MONTH(VLOOKUP(A11,员工个人数据信息!A:S,11,0)))=(YEAR(C11)&amp;MONTH(C11)),VLOOKUP(A11,员工个人数据信息!A:U,20,0),IF((YEAR(VLOOKUP(A11,员工个人数据信息!A:S,12,0))&amp;MONTH(VLOOKUP(A11,员工个人数据信息!A:S,12,0)))=(YEAR(C11)&amp;MONTH(C11)),VLOOKUP(A11,员工个人数据信息!A:U,21,0),VLOOKUP(A11,员工个人数据信息!A:U,19,0))),0)+Y11/21.75,2)*SUM(G11:L11)+ROUND(IFERROR(VLOOKUP(A11,员工个人数据信息!A:S,18,0),0)+X11/21.75,2)*(IF(OR(E11&gt;=3,F11="通用项目"),SUM(G11,J11:K11),SUM(G11,J11,K11*0.8))+0.8*H11*IF(E11&lt;2,0.6,IF(E11&lt;4,0.7,IF(E11&lt;6,0.8,IF(E11&lt;8,0.9,1)))))+ROUND(3000/21.75*L11,2)</f>
        <v>0</v>
      </c>
      <c r="X11" s="57">
        <f t="array" ref="X11">_xlfn.IFS(COUNTIF('调薪记录-固定'!$C:$C,A11)=0,0,COUNTIF('调薪记录-固定'!$C:$C,A11)=1,IF(VLOOKUP(A11,'调薪记录-固定'!$C:$F,4,0)&lt;=C11,VLOOKUP(A11,'调薪记录-固定'!$C:$K,9,0),0),COUNTIF('调薪记录-固定'!$C:$C,A11)=2,IF(C11&lt;_xlfn.MINIFS('调薪记录-固定'!F:F,'调薪记录-固定'!C:C,A11),0,IF(C11&lt;_xlfn.MAXIFS('调薪记录-固定'!F:F,'调薪记录-固定'!C:C,A11),_xlfn.XLOOKUP(A11&amp;"1",'调薪记录-固定'!M:M,'调薪记录-固定'!K:K,0),_xlfn.XLOOKUP(A11&amp;"2",'调薪记录-固定'!M:M,'调薪记录-固定'!K:K,0))))</f>
        <v>0</v>
      </c>
      <c r="Y11" s="57">
        <f>IF(OR(COUNTIF('调整社保记录-固定'!C:C,A11)=0,COUNTIF('调整社保记录-固定'!C:C,A11)=1),0,IF(C11&gt;=DATE(2021,7,1),IFERROR(VLOOKUP(A11&amp;"2",'调整社保记录-固定'!F:G,2,0),0),0))</f>
        <v>0</v>
      </c>
    </row>
    <row r="12" customHeight="1" spans="1:25">
      <c r="A12" s="54" t="s">
        <v>25</v>
      </c>
      <c r="B12" s="54" t="s">
        <v>26</v>
      </c>
      <c r="C12" s="54" t="s">
        <v>38</v>
      </c>
      <c r="D12" s="54" t="s">
        <v>6</v>
      </c>
      <c r="E12" s="55">
        <f>IFERROR(DATEDIF(VLOOKUP(A12,员工个人数据信息!A:K,11,0),C12,"Y"),0)</f>
        <v>0</v>
      </c>
      <c r="F12" s="55" t="str">
        <f>IF(COUNTIF(通用项目!A:A,B12)=1,"通用项目","非通用项目")</f>
        <v>非通用项目</v>
      </c>
      <c r="G12" s="55">
        <f t="shared" si="0"/>
        <v>1</v>
      </c>
      <c r="H12" s="55">
        <f t="shared" si="1"/>
        <v>0</v>
      </c>
      <c r="I12" s="55">
        <f t="shared" si="2"/>
        <v>0</v>
      </c>
      <c r="J12" s="55">
        <f t="shared" si="3"/>
        <v>0</v>
      </c>
      <c r="K12" s="55">
        <f t="shared" si="4"/>
        <v>0</v>
      </c>
      <c r="L12" s="55">
        <f t="shared" si="5"/>
        <v>0</v>
      </c>
      <c r="M12" s="55">
        <f t="shared" si="6"/>
        <v>0</v>
      </c>
      <c r="N12" s="55">
        <f t="shared" si="7"/>
        <v>0</v>
      </c>
      <c r="O12" s="55">
        <f t="shared" si="8"/>
        <v>0</v>
      </c>
      <c r="P12" s="57">
        <f t="shared" si="9"/>
        <v>1</v>
      </c>
      <c r="Q12" s="57">
        <f t="shared" si="11"/>
        <v>1</v>
      </c>
      <c r="R12" s="57">
        <f t="shared" si="12"/>
        <v>0</v>
      </c>
      <c r="S12" s="57">
        <f t="shared" si="10"/>
        <v>0</v>
      </c>
      <c r="T12" s="57">
        <f t="shared" si="13"/>
        <v>1</v>
      </c>
      <c r="U12" s="57">
        <f>G12*1+I12*IFERROR(VLOOKUP(A12,员工个人数据信息!A:V,22,0),0.9)+J12*0+IF(OR(E12&gt;=3,F12="通用项目"),K12*0,K12*0.2)+H12*0.8*IF(E12&lt;2,0.6,IF(E12&lt;4,0.7,IF(E12&lt;6,0.8,IF(E12&lt;8,0.9,1))))+L12*0.7-O12</f>
        <v>1</v>
      </c>
      <c r="V12" s="57">
        <f t="shared" si="14"/>
        <v>0</v>
      </c>
      <c r="W12" s="57">
        <f>ROUND(IFERROR(IF((YEAR(VLOOKUP(A12,员工个人数据信息!A:S,11,0))&amp;MONTH(VLOOKUP(A12,员工个人数据信息!A:S,11,0)))=(YEAR(C12)&amp;MONTH(C12)),VLOOKUP(A12,员工个人数据信息!A:U,20,0),IF((YEAR(VLOOKUP(A12,员工个人数据信息!A:S,12,0))&amp;MONTH(VLOOKUP(A12,员工个人数据信息!A:S,12,0)))=(YEAR(C12)&amp;MONTH(C12)),VLOOKUP(A12,员工个人数据信息!A:U,21,0),VLOOKUP(A12,员工个人数据信息!A:U,19,0))),0)+Y12/21.75,2)*SUM(G12:L12)+ROUND(IFERROR(VLOOKUP(A12,员工个人数据信息!A:S,18,0),0)+X12/21.75,2)*(IF(OR(E12&gt;=3,F12="通用项目"),SUM(G12,J12:K12),SUM(G12,J12,K12*0.8))+0.8*H12*IF(E12&lt;2,0.6,IF(E12&lt;4,0.7,IF(E12&lt;6,0.8,IF(E12&lt;8,0.9,1)))))+ROUND(3000/21.75*L12,2)</f>
        <v>0</v>
      </c>
      <c r="X12" s="57">
        <f t="array" ref="X12">_xlfn.IFS(COUNTIF('调薪记录-固定'!$C:$C,A12)=0,0,COUNTIF('调薪记录-固定'!$C:$C,A12)=1,IF(VLOOKUP(A12,'调薪记录-固定'!$C:$F,4,0)&lt;=C12,VLOOKUP(A12,'调薪记录-固定'!$C:$K,9,0),0),COUNTIF('调薪记录-固定'!$C:$C,A12)=2,IF(C12&lt;_xlfn.MINIFS('调薪记录-固定'!F:F,'调薪记录-固定'!C:C,A12),0,IF(C12&lt;_xlfn.MAXIFS('调薪记录-固定'!F:F,'调薪记录-固定'!C:C,A12),_xlfn.XLOOKUP(A12&amp;"1",'调薪记录-固定'!M:M,'调薪记录-固定'!K:K,0),_xlfn.XLOOKUP(A12&amp;"2",'调薪记录-固定'!M:M,'调薪记录-固定'!K:K,0))))</f>
        <v>0</v>
      </c>
      <c r="Y12" s="57">
        <f>IF(OR(COUNTIF('调整社保记录-固定'!C:C,A12)=0,COUNTIF('调整社保记录-固定'!C:C,A12)=1),0,IF(C12&gt;=DATE(2021,7,1),IFERROR(VLOOKUP(A12&amp;"2",'调整社保记录-固定'!F:G,2,0),0),0))</f>
        <v>0</v>
      </c>
    </row>
    <row r="13" customHeight="1" spans="1:25">
      <c r="A13" s="54" t="s">
        <v>25</v>
      </c>
      <c r="B13" s="54" t="s">
        <v>26</v>
      </c>
      <c r="C13" s="54" t="s">
        <v>39</v>
      </c>
      <c r="D13" s="54" t="s">
        <v>6</v>
      </c>
      <c r="E13" s="55">
        <f>IFERROR(DATEDIF(VLOOKUP(A13,员工个人数据信息!A:K,11,0),C13,"Y"),0)</f>
        <v>0</v>
      </c>
      <c r="F13" s="55" t="str">
        <f>IF(COUNTIF(通用项目!A:A,B13)=1,"通用项目","非通用项目")</f>
        <v>非通用项目</v>
      </c>
      <c r="G13" s="55">
        <f t="shared" si="0"/>
        <v>1</v>
      </c>
      <c r="H13" s="55">
        <f t="shared" si="1"/>
        <v>0</v>
      </c>
      <c r="I13" s="55">
        <f t="shared" si="2"/>
        <v>0</v>
      </c>
      <c r="J13" s="55">
        <f t="shared" si="3"/>
        <v>0</v>
      </c>
      <c r="K13" s="55">
        <f t="shared" si="4"/>
        <v>0</v>
      </c>
      <c r="L13" s="55">
        <f t="shared" si="5"/>
        <v>0</v>
      </c>
      <c r="M13" s="55">
        <f t="shared" si="6"/>
        <v>0</v>
      </c>
      <c r="N13" s="55">
        <f t="shared" si="7"/>
        <v>0</v>
      </c>
      <c r="O13" s="55">
        <f t="shared" si="8"/>
        <v>0</v>
      </c>
      <c r="P13" s="57">
        <f t="shared" si="9"/>
        <v>1</v>
      </c>
      <c r="Q13" s="57">
        <f t="shared" si="11"/>
        <v>1</v>
      </c>
      <c r="R13" s="57">
        <f t="shared" si="12"/>
        <v>0</v>
      </c>
      <c r="S13" s="57">
        <f t="shared" si="10"/>
        <v>0</v>
      </c>
      <c r="T13" s="57">
        <f t="shared" si="13"/>
        <v>1</v>
      </c>
      <c r="U13" s="57">
        <f>G13*1+I13*IFERROR(VLOOKUP(A13,员工个人数据信息!A:V,22,0),0.9)+J13*0+IF(OR(E13&gt;=3,F13="通用项目"),K13*0,K13*0.2)+H13*0.8*IF(E13&lt;2,0.6,IF(E13&lt;4,0.7,IF(E13&lt;6,0.8,IF(E13&lt;8,0.9,1))))+L13*0.7-O13</f>
        <v>1</v>
      </c>
      <c r="V13" s="57">
        <f t="shared" si="14"/>
        <v>0</v>
      </c>
      <c r="W13" s="57">
        <f>ROUND(IFERROR(IF((YEAR(VLOOKUP(A13,员工个人数据信息!A:S,11,0))&amp;MONTH(VLOOKUP(A13,员工个人数据信息!A:S,11,0)))=(YEAR(C13)&amp;MONTH(C13)),VLOOKUP(A13,员工个人数据信息!A:U,20,0),IF((YEAR(VLOOKUP(A13,员工个人数据信息!A:S,12,0))&amp;MONTH(VLOOKUP(A13,员工个人数据信息!A:S,12,0)))=(YEAR(C13)&amp;MONTH(C13)),VLOOKUP(A13,员工个人数据信息!A:U,21,0),VLOOKUP(A13,员工个人数据信息!A:U,19,0))),0)+Y13/21.75,2)*SUM(G13:L13)+ROUND(IFERROR(VLOOKUP(A13,员工个人数据信息!A:S,18,0),0)+X13/21.75,2)*(IF(OR(E13&gt;=3,F13="通用项目"),SUM(G13,J13:K13),SUM(G13,J13,K13*0.8))+0.8*H13*IF(E13&lt;2,0.6,IF(E13&lt;4,0.7,IF(E13&lt;6,0.8,IF(E13&lt;8,0.9,1)))))+ROUND(3000/21.75*L13,2)</f>
        <v>0</v>
      </c>
      <c r="X13" s="57">
        <f t="array" ref="X13">_xlfn.IFS(COUNTIF('调薪记录-固定'!$C:$C,A13)=0,0,COUNTIF('调薪记录-固定'!$C:$C,A13)=1,IF(VLOOKUP(A13,'调薪记录-固定'!$C:$F,4,0)&lt;=C13,VLOOKUP(A13,'调薪记录-固定'!$C:$K,9,0),0),COUNTIF('调薪记录-固定'!$C:$C,A13)=2,IF(C13&lt;_xlfn.MINIFS('调薪记录-固定'!F:F,'调薪记录-固定'!C:C,A13),0,IF(C13&lt;_xlfn.MAXIFS('调薪记录-固定'!F:F,'调薪记录-固定'!C:C,A13),_xlfn.XLOOKUP(A13&amp;"1",'调薪记录-固定'!M:M,'调薪记录-固定'!K:K,0),_xlfn.XLOOKUP(A13&amp;"2",'调薪记录-固定'!M:M,'调薪记录-固定'!K:K,0))))</f>
        <v>0</v>
      </c>
      <c r="Y13" s="57">
        <f>IF(OR(COUNTIF('调整社保记录-固定'!C:C,A13)=0,COUNTIF('调整社保记录-固定'!C:C,A13)=1),0,IF(C13&gt;=DATE(2021,7,1),IFERROR(VLOOKUP(A13&amp;"2",'调整社保记录-固定'!F:G,2,0),0),0))</f>
        <v>0</v>
      </c>
    </row>
    <row r="14" customHeight="1" spans="1:25">
      <c r="A14" s="54" t="s">
        <v>25</v>
      </c>
      <c r="B14" s="54" t="s">
        <v>26</v>
      </c>
      <c r="C14" s="54" t="s">
        <v>40</v>
      </c>
      <c r="D14" s="54" t="s">
        <v>6</v>
      </c>
      <c r="E14" s="55">
        <f>IFERROR(DATEDIF(VLOOKUP(A14,员工个人数据信息!A:K,11,0),C14,"Y"),0)</f>
        <v>0</v>
      </c>
      <c r="F14" s="55" t="str">
        <f>IF(COUNTIF(通用项目!A:A,B14)=1,"通用项目","非通用项目")</f>
        <v>非通用项目</v>
      </c>
      <c r="G14" s="55">
        <f t="shared" si="0"/>
        <v>1</v>
      </c>
      <c r="H14" s="55">
        <f t="shared" si="1"/>
        <v>0</v>
      </c>
      <c r="I14" s="55">
        <f t="shared" si="2"/>
        <v>0</v>
      </c>
      <c r="J14" s="55">
        <f t="shared" si="3"/>
        <v>0</v>
      </c>
      <c r="K14" s="55">
        <f t="shared" si="4"/>
        <v>0</v>
      </c>
      <c r="L14" s="55">
        <f t="shared" si="5"/>
        <v>0</v>
      </c>
      <c r="M14" s="55">
        <f t="shared" si="6"/>
        <v>0</v>
      </c>
      <c r="N14" s="55">
        <f t="shared" si="7"/>
        <v>0</v>
      </c>
      <c r="O14" s="55">
        <f t="shared" si="8"/>
        <v>0</v>
      </c>
      <c r="P14" s="57">
        <f t="shared" si="9"/>
        <v>1</v>
      </c>
      <c r="Q14" s="57">
        <f t="shared" si="11"/>
        <v>1</v>
      </c>
      <c r="R14" s="57">
        <f t="shared" si="12"/>
        <v>0</v>
      </c>
      <c r="S14" s="57">
        <f t="shared" si="10"/>
        <v>0</v>
      </c>
      <c r="T14" s="57">
        <f t="shared" si="13"/>
        <v>1</v>
      </c>
      <c r="U14" s="57">
        <f>G14*1+I14*IFERROR(VLOOKUP(A14,员工个人数据信息!A:V,22,0),0.9)+J14*0+IF(OR(E14&gt;=3,F14="通用项目"),K14*0,K14*0.2)+H14*0.8*IF(E14&lt;2,0.6,IF(E14&lt;4,0.7,IF(E14&lt;6,0.8,IF(E14&lt;8,0.9,1))))+L14*0.7-O14</f>
        <v>1</v>
      </c>
      <c r="V14" s="57">
        <f t="shared" si="14"/>
        <v>0</v>
      </c>
      <c r="W14" s="57">
        <f>ROUND(IFERROR(IF((YEAR(VLOOKUP(A14,员工个人数据信息!A:S,11,0))&amp;MONTH(VLOOKUP(A14,员工个人数据信息!A:S,11,0)))=(YEAR(C14)&amp;MONTH(C14)),VLOOKUP(A14,员工个人数据信息!A:U,20,0),IF((YEAR(VLOOKUP(A14,员工个人数据信息!A:S,12,0))&amp;MONTH(VLOOKUP(A14,员工个人数据信息!A:S,12,0)))=(YEAR(C14)&amp;MONTH(C14)),VLOOKUP(A14,员工个人数据信息!A:U,21,0),VLOOKUP(A14,员工个人数据信息!A:U,19,0))),0)+Y14/21.75,2)*SUM(G14:L14)+ROUND(IFERROR(VLOOKUP(A14,员工个人数据信息!A:S,18,0),0)+X14/21.75,2)*(IF(OR(E14&gt;=3,F14="通用项目"),SUM(G14,J14:K14),SUM(G14,J14,K14*0.8))+0.8*H14*IF(E14&lt;2,0.6,IF(E14&lt;4,0.7,IF(E14&lt;6,0.8,IF(E14&lt;8,0.9,1)))))+ROUND(3000/21.75*L14,2)</f>
        <v>0</v>
      </c>
      <c r="X14" s="57">
        <f t="array" ref="X14">_xlfn.IFS(COUNTIF('调薪记录-固定'!$C:$C,A14)=0,0,COUNTIF('调薪记录-固定'!$C:$C,A14)=1,IF(VLOOKUP(A14,'调薪记录-固定'!$C:$F,4,0)&lt;=C14,VLOOKUP(A14,'调薪记录-固定'!$C:$K,9,0),0),COUNTIF('调薪记录-固定'!$C:$C,A14)=2,IF(C14&lt;_xlfn.MINIFS('调薪记录-固定'!F:F,'调薪记录-固定'!C:C,A14),0,IF(C14&lt;_xlfn.MAXIFS('调薪记录-固定'!F:F,'调薪记录-固定'!C:C,A14),_xlfn.XLOOKUP(A14&amp;"1",'调薪记录-固定'!M:M,'调薪记录-固定'!K:K,0),_xlfn.XLOOKUP(A14&amp;"2",'调薪记录-固定'!M:M,'调薪记录-固定'!K:K,0))))</f>
        <v>0</v>
      </c>
      <c r="Y14" s="57">
        <f>IF(OR(COUNTIF('调整社保记录-固定'!C:C,A14)=0,COUNTIF('调整社保记录-固定'!C:C,A14)=1),0,IF(C14&gt;=DATE(2021,7,1),IFERROR(VLOOKUP(A14&amp;"2",'调整社保记录-固定'!F:G,2,0),0),0))</f>
        <v>0</v>
      </c>
    </row>
    <row r="15" customHeight="1" spans="1:25">
      <c r="A15" s="54" t="s">
        <v>25</v>
      </c>
      <c r="B15" s="54" t="s">
        <v>26</v>
      </c>
      <c r="C15" s="54" t="s">
        <v>41</v>
      </c>
      <c r="D15" s="54" t="s">
        <v>6</v>
      </c>
      <c r="E15" s="55">
        <f>IFERROR(DATEDIF(VLOOKUP(A15,员工个人数据信息!A:K,11,0),C15,"Y"),0)</f>
        <v>0</v>
      </c>
      <c r="F15" s="55" t="str">
        <f>IF(COUNTIF(通用项目!A:A,B15)=1,"通用项目","非通用项目")</f>
        <v>非通用项目</v>
      </c>
      <c r="G15" s="55">
        <f t="shared" si="0"/>
        <v>1</v>
      </c>
      <c r="H15" s="55">
        <f t="shared" si="1"/>
        <v>0</v>
      </c>
      <c r="I15" s="55">
        <f t="shared" si="2"/>
        <v>0</v>
      </c>
      <c r="J15" s="55">
        <f t="shared" si="3"/>
        <v>0</v>
      </c>
      <c r="K15" s="55">
        <f t="shared" si="4"/>
        <v>0</v>
      </c>
      <c r="L15" s="55">
        <f t="shared" si="5"/>
        <v>0</v>
      </c>
      <c r="M15" s="55">
        <f t="shared" si="6"/>
        <v>0</v>
      </c>
      <c r="N15" s="55">
        <f t="shared" si="7"/>
        <v>0</v>
      </c>
      <c r="O15" s="55">
        <f t="shared" si="8"/>
        <v>0</v>
      </c>
      <c r="P15" s="57">
        <f t="shared" si="9"/>
        <v>1</v>
      </c>
      <c r="Q15" s="57">
        <f t="shared" si="11"/>
        <v>1</v>
      </c>
      <c r="R15" s="57">
        <f t="shared" si="12"/>
        <v>0</v>
      </c>
      <c r="S15" s="57">
        <f t="shared" si="10"/>
        <v>0</v>
      </c>
      <c r="T15" s="57">
        <f t="shared" si="13"/>
        <v>1</v>
      </c>
      <c r="U15" s="57">
        <f>G15*1+I15*IFERROR(VLOOKUP(A15,员工个人数据信息!A:V,22,0),0.9)+J15*0+IF(OR(E15&gt;=3,F15="通用项目"),K15*0,K15*0.2)+H15*0.8*IF(E15&lt;2,0.6,IF(E15&lt;4,0.7,IF(E15&lt;6,0.8,IF(E15&lt;8,0.9,1))))+L15*0.7-O15</f>
        <v>1</v>
      </c>
      <c r="V15" s="57">
        <f t="shared" si="14"/>
        <v>0</v>
      </c>
      <c r="W15" s="57">
        <f>ROUND(IFERROR(IF((YEAR(VLOOKUP(A15,员工个人数据信息!A:S,11,0))&amp;MONTH(VLOOKUP(A15,员工个人数据信息!A:S,11,0)))=(YEAR(C15)&amp;MONTH(C15)),VLOOKUP(A15,员工个人数据信息!A:U,20,0),IF((YEAR(VLOOKUP(A15,员工个人数据信息!A:S,12,0))&amp;MONTH(VLOOKUP(A15,员工个人数据信息!A:S,12,0)))=(YEAR(C15)&amp;MONTH(C15)),VLOOKUP(A15,员工个人数据信息!A:U,21,0),VLOOKUP(A15,员工个人数据信息!A:U,19,0))),0)+Y15/21.75,2)*SUM(G15:L15)+ROUND(IFERROR(VLOOKUP(A15,员工个人数据信息!A:S,18,0),0)+X15/21.75,2)*(IF(OR(E15&gt;=3,F15="通用项目"),SUM(G15,J15:K15),SUM(G15,J15,K15*0.8))+0.8*H15*IF(E15&lt;2,0.6,IF(E15&lt;4,0.7,IF(E15&lt;6,0.8,IF(E15&lt;8,0.9,1)))))+ROUND(3000/21.75*L15,2)</f>
        <v>0</v>
      </c>
      <c r="X15" s="57">
        <f t="array" ref="X15">_xlfn.IFS(COUNTIF('调薪记录-固定'!$C:$C,A15)=0,0,COUNTIF('调薪记录-固定'!$C:$C,A15)=1,IF(VLOOKUP(A15,'调薪记录-固定'!$C:$F,4,0)&lt;=C15,VLOOKUP(A15,'调薪记录-固定'!$C:$K,9,0),0),COUNTIF('调薪记录-固定'!$C:$C,A15)=2,IF(C15&lt;_xlfn.MINIFS('调薪记录-固定'!F:F,'调薪记录-固定'!C:C,A15),0,IF(C15&lt;_xlfn.MAXIFS('调薪记录-固定'!F:F,'调薪记录-固定'!C:C,A15),_xlfn.XLOOKUP(A15&amp;"1",'调薪记录-固定'!M:M,'调薪记录-固定'!K:K,0),_xlfn.XLOOKUP(A15&amp;"2",'调薪记录-固定'!M:M,'调薪记录-固定'!K:K,0))))</f>
        <v>0</v>
      </c>
      <c r="Y15" s="57">
        <f>IF(OR(COUNTIF('调整社保记录-固定'!C:C,A15)=0,COUNTIF('调整社保记录-固定'!C:C,A15)=1),0,IF(C15&gt;=DATE(2021,7,1),IFERROR(VLOOKUP(A15&amp;"2",'调整社保记录-固定'!F:G,2,0),0),0))</f>
        <v>0</v>
      </c>
    </row>
    <row r="16" customHeight="1" spans="1:25">
      <c r="A16" s="54" t="s">
        <v>25</v>
      </c>
      <c r="B16" s="54" t="s">
        <v>26</v>
      </c>
      <c r="C16" s="54" t="s">
        <v>42</v>
      </c>
      <c r="D16" s="54" t="s">
        <v>6</v>
      </c>
      <c r="E16" s="55">
        <f>IFERROR(DATEDIF(VLOOKUP(A16,员工个人数据信息!A:K,11,0),C16,"Y"),0)</f>
        <v>0</v>
      </c>
      <c r="F16" s="55" t="str">
        <f>IF(COUNTIF(通用项目!A:A,B16)=1,"通用项目","非通用项目")</f>
        <v>非通用项目</v>
      </c>
      <c r="G16" s="55">
        <f t="shared" si="0"/>
        <v>1</v>
      </c>
      <c r="H16" s="55">
        <f t="shared" si="1"/>
        <v>0</v>
      </c>
      <c r="I16" s="55">
        <f t="shared" si="2"/>
        <v>0</v>
      </c>
      <c r="J16" s="55">
        <f t="shared" si="3"/>
        <v>0</v>
      </c>
      <c r="K16" s="55">
        <f t="shared" si="4"/>
        <v>0</v>
      </c>
      <c r="L16" s="55">
        <f t="shared" si="5"/>
        <v>0</v>
      </c>
      <c r="M16" s="55">
        <f t="shared" si="6"/>
        <v>0</v>
      </c>
      <c r="N16" s="55">
        <f t="shared" si="7"/>
        <v>0</v>
      </c>
      <c r="O16" s="55">
        <f t="shared" si="8"/>
        <v>0</v>
      </c>
      <c r="P16" s="57">
        <f t="shared" si="9"/>
        <v>1</v>
      </c>
      <c r="Q16" s="57">
        <f t="shared" si="11"/>
        <v>1</v>
      </c>
      <c r="R16" s="57">
        <f t="shared" si="12"/>
        <v>0</v>
      </c>
      <c r="S16" s="57">
        <f t="shared" si="10"/>
        <v>0</v>
      </c>
      <c r="T16" s="57">
        <f t="shared" si="13"/>
        <v>1</v>
      </c>
      <c r="U16" s="57">
        <f>G16*1+I16*IFERROR(VLOOKUP(A16,员工个人数据信息!A:V,22,0),0.9)+J16*0+IF(OR(E16&gt;=3,F16="通用项目"),K16*0,K16*0.2)+H16*0.8*IF(E16&lt;2,0.6,IF(E16&lt;4,0.7,IF(E16&lt;6,0.8,IF(E16&lt;8,0.9,1))))+L16*0.7-O16</f>
        <v>1</v>
      </c>
      <c r="V16" s="57">
        <f t="shared" si="14"/>
        <v>0</v>
      </c>
      <c r="W16" s="57">
        <f>ROUND(IFERROR(IF((YEAR(VLOOKUP(A16,员工个人数据信息!A:S,11,0))&amp;MONTH(VLOOKUP(A16,员工个人数据信息!A:S,11,0)))=(YEAR(C16)&amp;MONTH(C16)),VLOOKUP(A16,员工个人数据信息!A:U,20,0),IF((YEAR(VLOOKUP(A16,员工个人数据信息!A:S,12,0))&amp;MONTH(VLOOKUP(A16,员工个人数据信息!A:S,12,0)))=(YEAR(C16)&amp;MONTH(C16)),VLOOKUP(A16,员工个人数据信息!A:U,21,0),VLOOKUP(A16,员工个人数据信息!A:U,19,0))),0)+Y16/21.75,2)*SUM(G16:L16)+ROUND(IFERROR(VLOOKUP(A16,员工个人数据信息!A:S,18,0),0)+X16/21.75,2)*(IF(OR(E16&gt;=3,F16="通用项目"),SUM(G16,J16:K16),SUM(G16,J16,K16*0.8))+0.8*H16*IF(E16&lt;2,0.6,IF(E16&lt;4,0.7,IF(E16&lt;6,0.8,IF(E16&lt;8,0.9,1)))))+ROUND(3000/21.75*L16,2)</f>
        <v>0</v>
      </c>
      <c r="X16" s="57">
        <f t="array" ref="X16">_xlfn.IFS(COUNTIF('调薪记录-固定'!$C:$C,A16)=0,0,COUNTIF('调薪记录-固定'!$C:$C,A16)=1,IF(VLOOKUP(A16,'调薪记录-固定'!$C:$F,4,0)&lt;=C16,VLOOKUP(A16,'调薪记录-固定'!$C:$K,9,0),0),COUNTIF('调薪记录-固定'!$C:$C,A16)=2,IF(C16&lt;_xlfn.MINIFS('调薪记录-固定'!F:F,'调薪记录-固定'!C:C,A16),0,IF(C16&lt;_xlfn.MAXIFS('调薪记录-固定'!F:F,'调薪记录-固定'!C:C,A16),_xlfn.XLOOKUP(A16&amp;"1",'调薪记录-固定'!M:M,'调薪记录-固定'!K:K,0),_xlfn.XLOOKUP(A16&amp;"2",'调薪记录-固定'!M:M,'调薪记录-固定'!K:K,0))))</f>
        <v>0</v>
      </c>
      <c r="Y16" s="57">
        <f>IF(OR(COUNTIF('调整社保记录-固定'!C:C,A16)=0,COUNTIF('调整社保记录-固定'!C:C,A16)=1),0,IF(C16&gt;=DATE(2021,7,1),IFERROR(VLOOKUP(A16&amp;"2",'调整社保记录-固定'!F:G,2,0),0),0))</f>
        <v>0</v>
      </c>
    </row>
    <row r="17" customHeight="1" spans="1:25">
      <c r="A17" s="54" t="s">
        <v>25</v>
      </c>
      <c r="B17" s="54" t="s">
        <v>26</v>
      </c>
      <c r="C17" s="54" t="s">
        <v>43</v>
      </c>
      <c r="D17" s="54" t="s">
        <v>28</v>
      </c>
      <c r="E17" s="55">
        <f>IFERROR(DATEDIF(VLOOKUP(A17,员工个人数据信息!A:K,11,0),C17,"Y"),0)</f>
        <v>0</v>
      </c>
      <c r="F17" s="55" t="str">
        <f>IF(COUNTIF(通用项目!A:A,B17)=1,"通用项目","非通用项目")</f>
        <v>非通用项目</v>
      </c>
      <c r="G17" s="55">
        <f t="shared" si="0"/>
        <v>0</v>
      </c>
      <c r="H17" s="55">
        <f t="shared" si="1"/>
        <v>0</v>
      </c>
      <c r="I17" s="55">
        <f t="shared" si="2"/>
        <v>0</v>
      </c>
      <c r="J17" s="55">
        <f t="shared" si="3"/>
        <v>0</v>
      </c>
      <c r="K17" s="55">
        <f t="shared" si="4"/>
        <v>0</v>
      </c>
      <c r="L17" s="55">
        <f t="shared" si="5"/>
        <v>0</v>
      </c>
      <c r="M17" s="55">
        <f t="shared" si="6"/>
        <v>0</v>
      </c>
      <c r="N17" s="55">
        <f t="shared" si="7"/>
        <v>0</v>
      </c>
      <c r="O17" s="55">
        <f t="shared" si="8"/>
        <v>0</v>
      </c>
      <c r="P17" s="57">
        <f t="shared" si="9"/>
        <v>0</v>
      </c>
      <c r="Q17" s="57">
        <f t="shared" si="11"/>
        <v>0</v>
      </c>
      <c r="R17" s="57">
        <f t="shared" si="12"/>
        <v>0</v>
      </c>
      <c r="S17" s="57">
        <f t="shared" si="10"/>
        <v>0</v>
      </c>
      <c r="T17" s="57">
        <f t="shared" si="13"/>
        <v>0</v>
      </c>
      <c r="U17" s="57">
        <f>G17*1+I17*IFERROR(VLOOKUP(A17,员工个人数据信息!A:V,22,0),0.9)+J17*0+IF(OR(E17&gt;=3,F17="通用项目"),K17*0,K17*0.2)+H17*0.8*IF(E17&lt;2,0.6,IF(E17&lt;4,0.7,IF(E17&lt;6,0.8,IF(E17&lt;8,0.9,1))))+L17*0.7-O17</f>
        <v>0</v>
      </c>
      <c r="V17" s="57">
        <f t="shared" si="14"/>
        <v>0</v>
      </c>
      <c r="W17" s="57">
        <f>ROUND(IFERROR(IF((YEAR(VLOOKUP(A17,员工个人数据信息!A:S,11,0))&amp;MONTH(VLOOKUP(A17,员工个人数据信息!A:S,11,0)))=(YEAR(C17)&amp;MONTH(C17)),VLOOKUP(A17,员工个人数据信息!A:U,20,0),IF((YEAR(VLOOKUP(A17,员工个人数据信息!A:S,12,0))&amp;MONTH(VLOOKUP(A17,员工个人数据信息!A:S,12,0)))=(YEAR(C17)&amp;MONTH(C17)),VLOOKUP(A17,员工个人数据信息!A:U,21,0),VLOOKUP(A17,员工个人数据信息!A:U,19,0))),0)+Y17/21.75,2)*SUM(G17:L17)+ROUND(IFERROR(VLOOKUP(A17,员工个人数据信息!A:S,18,0),0)+X17/21.75,2)*(IF(OR(E17&gt;=3,F17="通用项目"),SUM(G17,J17:K17),SUM(G17,J17,K17*0.8))+0.8*H17*IF(E17&lt;2,0.6,IF(E17&lt;4,0.7,IF(E17&lt;6,0.8,IF(E17&lt;8,0.9,1)))))+ROUND(3000/21.75*L17,2)</f>
        <v>0</v>
      </c>
      <c r="X17" s="57">
        <f t="array" ref="X17">_xlfn.IFS(COUNTIF('调薪记录-固定'!$C:$C,A17)=0,0,COUNTIF('调薪记录-固定'!$C:$C,A17)=1,IF(VLOOKUP(A17,'调薪记录-固定'!$C:$F,4,0)&lt;=C17,VLOOKUP(A17,'调薪记录-固定'!$C:$K,9,0),0),COUNTIF('调薪记录-固定'!$C:$C,A17)=2,IF(C17&lt;_xlfn.MINIFS('调薪记录-固定'!F:F,'调薪记录-固定'!C:C,A17),0,IF(C17&lt;_xlfn.MAXIFS('调薪记录-固定'!F:F,'调薪记录-固定'!C:C,A17),_xlfn.XLOOKUP(A17&amp;"1",'调薪记录-固定'!M:M,'调薪记录-固定'!K:K,0),_xlfn.XLOOKUP(A17&amp;"2",'调薪记录-固定'!M:M,'调薪记录-固定'!K:K,0))))</f>
        <v>0</v>
      </c>
      <c r="Y17" s="57">
        <f>IF(OR(COUNTIF('调整社保记录-固定'!C:C,A17)=0,COUNTIF('调整社保记录-固定'!C:C,A17)=1),0,IF(C17&gt;=DATE(2021,7,1),IFERROR(VLOOKUP(A17&amp;"2",'调整社保记录-固定'!F:G,2,0),0),0))</f>
        <v>0</v>
      </c>
    </row>
    <row r="18" customHeight="1" spans="1:25">
      <c r="A18" s="54" t="s">
        <v>25</v>
      </c>
      <c r="B18" s="54" t="s">
        <v>26</v>
      </c>
      <c r="C18" s="54" t="s">
        <v>44</v>
      </c>
      <c r="D18" s="54" t="s">
        <v>28</v>
      </c>
      <c r="E18" s="55">
        <f>IFERROR(DATEDIF(VLOOKUP(A18,员工个人数据信息!A:K,11,0),C18,"Y"),0)</f>
        <v>0</v>
      </c>
      <c r="F18" s="55" t="str">
        <f>IF(COUNTIF(通用项目!A:A,B18)=1,"通用项目","非通用项目")</f>
        <v>非通用项目</v>
      </c>
      <c r="G18" s="55">
        <f t="shared" si="0"/>
        <v>0</v>
      </c>
      <c r="H18" s="55">
        <f t="shared" si="1"/>
        <v>0</v>
      </c>
      <c r="I18" s="55">
        <f t="shared" si="2"/>
        <v>0</v>
      </c>
      <c r="J18" s="55">
        <f t="shared" si="3"/>
        <v>0</v>
      </c>
      <c r="K18" s="55">
        <f t="shared" si="4"/>
        <v>0</v>
      </c>
      <c r="L18" s="55">
        <f t="shared" si="5"/>
        <v>0</v>
      </c>
      <c r="M18" s="55">
        <f t="shared" si="6"/>
        <v>0</v>
      </c>
      <c r="N18" s="55">
        <f t="shared" si="7"/>
        <v>0</v>
      </c>
      <c r="O18" s="55">
        <f t="shared" si="8"/>
        <v>0</v>
      </c>
      <c r="P18" s="57">
        <f t="shared" si="9"/>
        <v>0</v>
      </c>
      <c r="Q18" s="57">
        <f t="shared" si="11"/>
        <v>0</v>
      </c>
      <c r="R18" s="57">
        <f t="shared" si="12"/>
        <v>0</v>
      </c>
      <c r="S18" s="57">
        <f t="shared" si="10"/>
        <v>0</v>
      </c>
      <c r="T18" s="57">
        <f t="shared" si="13"/>
        <v>0</v>
      </c>
      <c r="U18" s="57">
        <f>G18*1+I18*IFERROR(VLOOKUP(A18,员工个人数据信息!A:V,22,0),0.9)+J18*0+IF(OR(E18&gt;=3,F18="通用项目"),K18*0,K18*0.2)+H18*0.8*IF(E18&lt;2,0.6,IF(E18&lt;4,0.7,IF(E18&lt;6,0.8,IF(E18&lt;8,0.9,1))))+L18*0.7-O18</f>
        <v>0</v>
      </c>
      <c r="V18" s="57">
        <f t="shared" si="14"/>
        <v>0</v>
      </c>
      <c r="W18" s="57">
        <f>ROUND(IFERROR(IF((YEAR(VLOOKUP(A18,员工个人数据信息!A:S,11,0))&amp;MONTH(VLOOKUP(A18,员工个人数据信息!A:S,11,0)))=(YEAR(C18)&amp;MONTH(C18)),VLOOKUP(A18,员工个人数据信息!A:U,20,0),IF((YEAR(VLOOKUP(A18,员工个人数据信息!A:S,12,0))&amp;MONTH(VLOOKUP(A18,员工个人数据信息!A:S,12,0)))=(YEAR(C18)&amp;MONTH(C18)),VLOOKUP(A18,员工个人数据信息!A:U,21,0),VLOOKUP(A18,员工个人数据信息!A:U,19,0))),0)+Y18/21.75,2)*SUM(G18:L18)+ROUND(IFERROR(VLOOKUP(A18,员工个人数据信息!A:S,18,0),0)+X18/21.75,2)*(IF(OR(E18&gt;=3,F18="通用项目"),SUM(G18,J18:K18),SUM(G18,J18,K18*0.8))+0.8*H18*IF(E18&lt;2,0.6,IF(E18&lt;4,0.7,IF(E18&lt;6,0.8,IF(E18&lt;8,0.9,1)))))+ROUND(3000/21.75*L18,2)</f>
        <v>0</v>
      </c>
      <c r="X18" s="57">
        <f t="array" ref="X18">_xlfn.IFS(COUNTIF('调薪记录-固定'!$C:$C,A18)=0,0,COUNTIF('调薪记录-固定'!$C:$C,A18)=1,IF(VLOOKUP(A18,'调薪记录-固定'!$C:$F,4,0)&lt;=C18,VLOOKUP(A18,'调薪记录-固定'!$C:$K,9,0),0),COUNTIF('调薪记录-固定'!$C:$C,A18)=2,IF(C18&lt;_xlfn.MINIFS('调薪记录-固定'!F:F,'调薪记录-固定'!C:C,A18),0,IF(C18&lt;_xlfn.MAXIFS('调薪记录-固定'!F:F,'调薪记录-固定'!C:C,A18),_xlfn.XLOOKUP(A18&amp;"1",'调薪记录-固定'!M:M,'调薪记录-固定'!K:K,0),_xlfn.XLOOKUP(A18&amp;"2",'调薪记录-固定'!M:M,'调薪记录-固定'!K:K,0))))</f>
        <v>0</v>
      </c>
      <c r="Y18" s="57">
        <f>IF(OR(COUNTIF('调整社保记录-固定'!C:C,A18)=0,COUNTIF('调整社保记录-固定'!C:C,A18)=1),0,IF(C18&gt;=DATE(2021,7,1),IFERROR(VLOOKUP(A18&amp;"2",'调整社保记录-固定'!F:G,2,0),0),0))</f>
        <v>0</v>
      </c>
    </row>
    <row r="19" customHeight="1" spans="1:25">
      <c r="A19" s="54" t="s">
        <v>25</v>
      </c>
      <c r="B19" s="54" t="s">
        <v>26</v>
      </c>
      <c r="C19" s="54" t="s">
        <v>45</v>
      </c>
      <c r="D19" s="54" t="s">
        <v>6</v>
      </c>
      <c r="E19" s="55">
        <f>IFERROR(DATEDIF(VLOOKUP(A19,员工个人数据信息!A:K,11,0),C19,"Y"),0)</f>
        <v>0</v>
      </c>
      <c r="F19" s="55" t="str">
        <f>IF(COUNTIF(通用项目!A:A,B19)=1,"通用项目","非通用项目")</f>
        <v>非通用项目</v>
      </c>
      <c r="G19" s="55">
        <f t="shared" si="0"/>
        <v>1</v>
      </c>
      <c r="H19" s="55">
        <f t="shared" si="1"/>
        <v>0</v>
      </c>
      <c r="I19" s="55">
        <f t="shared" si="2"/>
        <v>0</v>
      </c>
      <c r="J19" s="55">
        <f t="shared" si="3"/>
        <v>0</v>
      </c>
      <c r="K19" s="55">
        <f t="shared" si="4"/>
        <v>0</v>
      </c>
      <c r="L19" s="55">
        <f t="shared" si="5"/>
        <v>0</v>
      </c>
      <c r="M19" s="55">
        <f t="shared" si="6"/>
        <v>0</v>
      </c>
      <c r="N19" s="55">
        <f t="shared" si="7"/>
        <v>0</v>
      </c>
      <c r="O19" s="55">
        <f t="shared" si="8"/>
        <v>0</v>
      </c>
      <c r="P19" s="57">
        <f t="shared" si="9"/>
        <v>1</v>
      </c>
      <c r="Q19" s="57">
        <f t="shared" si="11"/>
        <v>1</v>
      </c>
      <c r="R19" s="57">
        <f t="shared" si="12"/>
        <v>0</v>
      </c>
      <c r="S19" s="57">
        <f t="shared" si="10"/>
        <v>0</v>
      </c>
      <c r="T19" s="57">
        <f t="shared" si="13"/>
        <v>1</v>
      </c>
      <c r="U19" s="57">
        <f>G19*1+I19*IFERROR(VLOOKUP(A19,员工个人数据信息!A:V,22,0),0.9)+J19*0+IF(OR(E19&gt;=3,F19="通用项目"),K19*0,K19*0.2)+H19*0.8*IF(E19&lt;2,0.6,IF(E19&lt;4,0.7,IF(E19&lt;6,0.8,IF(E19&lt;8,0.9,1))))+L19*0.7-O19</f>
        <v>1</v>
      </c>
      <c r="V19" s="57">
        <f t="shared" si="14"/>
        <v>0</v>
      </c>
      <c r="W19" s="57">
        <f>ROUND(IFERROR(IF((YEAR(VLOOKUP(A19,员工个人数据信息!A:S,11,0))&amp;MONTH(VLOOKUP(A19,员工个人数据信息!A:S,11,0)))=(YEAR(C19)&amp;MONTH(C19)),VLOOKUP(A19,员工个人数据信息!A:U,20,0),IF((YEAR(VLOOKUP(A19,员工个人数据信息!A:S,12,0))&amp;MONTH(VLOOKUP(A19,员工个人数据信息!A:S,12,0)))=(YEAR(C19)&amp;MONTH(C19)),VLOOKUP(A19,员工个人数据信息!A:U,21,0),VLOOKUP(A19,员工个人数据信息!A:U,19,0))),0)+Y19/21.75,2)*SUM(G19:L19)+ROUND(IFERROR(VLOOKUP(A19,员工个人数据信息!A:S,18,0),0)+X19/21.75,2)*(IF(OR(E19&gt;=3,F19="通用项目"),SUM(G19,J19:K19),SUM(G19,J19,K19*0.8))+0.8*H19*IF(E19&lt;2,0.6,IF(E19&lt;4,0.7,IF(E19&lt;6,0.8,IF(E19&lt;8,0.9,1)))))+ROUND(3000/21.75*L19,2)</f>
        <v>0</v>
      </c>
      <c r="X19" s="57">
        <f t="array" ref="X19">_xlfn.IFS(COUNTIF('调薪记录-固定'!$C:$C,A19)=0,0,COUNTIF('调薪记录-固定'!$C:$C,A19)=1,IF(VLOOKUP(A19,'调薪记录-固定'!$C:$F,4,0)&lt;=C19,VLOOKUP(A19,'调薪记录-固定'!$C:$K,9,0),0),COUNTIF('调薪记录-固定'!$C:$C,A19)=2,IF(C19&lt;_xlfn.MINIFS('调薪记录-固定'!F:F,'调薪记录-固定'!C:C,A19),0,IF(C19&lt;_xlfn.MAXIFS('调薪记录-固定'!F:F,'调薪记录-固定'!C:C,A19),_xlfn.XLOOKUP(A19&amp;"1",'调薪记录-固定'!M:M,'调薪记录-固定'!K:K,0),_xlfn.XLOOKUP(A19&amp;"2",'调薪记录-固定'!M:M,'调薪记录-固定'!K:K,0))))</f>
        <v>0</v>
      </c>
      <c r="Y19" s="57">
        <f>IF(OR(COUNTIF('调整社保记录-固定'!C:C,A19)=0,COUNTIF('调整社保记录-固定'!C:C,A19)=1),0,IF(C19&gt;=DATE(2021,7,1),IFERROR(VLOOKUP(A19&amp;"2",'调整社保记录-固定'!F:G,2,0),0),0))</f>
        <v>0</v>
      </c>
    </row>
    <row r="20" customHeight="1" spans="1:25">
      <c r="A20" s="54" t="s">
        <v>25</v>
      </c>
      <c r="B20" s="54" t="s">
        <v>26</v>
      </c>
      <c r="C20" s="54" t="s">
        <v>46</v>
      </c>
      <c r="D20" s="54" t="s">
        <v>6</v>
      </c>
      <c r="E20" s="55">
        <f>IFERROR(DATEDIF(VLOOKUP(A20,员工个人数据信息!A:K,11,0),C20,"Y"),0)</f>
        <v>0</v>
      </c>
      <c r="F20" s="55" t="str">
        <f>IF(COUNTIF(通用项目!A:A,B20)=1,"通用项目","非通用项目")</f>
        <v>非通用项目</v>
      </c>
      <c r="G20" s="55">
        <f t="shared" si="0"/>
        <v>1</v>
      </c>
      <c r="H20" s="55">
        <f t="shared" si="1"/>
        <v>0</v>
      </c>
      <c r="I20" s="55">
        <f t="shared" si="2"/>
        <v>0</v>
      </c>
      <c r="J20" s="55">
        <f t="shared" si="3"/>
        <v>0</v>
      </c>
      <c r="K20" s="55">
        <f t="shared" si="4"/>
        <v>0</v>
      </c>
      <c r="L20" s="55">
        <f t="shared" si="5"/>
        <v>0</v>
      </c>
      <c r="M20" s="55">
        <f t="shared" si="6"/>
        <v>0</v>
      </c>
      <c r="N20" s="55">
        <f t="shared" si="7"/>
        <v>0</v>
      </c>
      <c r="O20" s="55">
        <f t="shared" si="8"/>
        <v>0</v>
      </c>
      <c r="P20" s="57">
        <f t="shared" si="9"/>
        <v>1</v>
      </c>
      <c r="Q20" s="57">
        <f t="shared" si="11"/>
        <v>1</v>
      </c>
      <c r="R20" s="57">
        <f t="shared" si="12"/>
        <v>0</v>
      </c>
      <c r="S20" s="57">
        <f t="shared" si="10"/>
        <v>0</v>
      </c>
      <c r="T20" s="57">
        <f t="shared" si="13"/>
        <v>1</v>
      </c>
      <c r="U20" s="57">
        <f>G20*1+I20*IFERROR(VLOOKUP(A20,员工个人数据信息!A:V,22,0),0.9)+J20*0+IF(OR(E20&gt;=3,F20="通用项目"),K20*0,K20*0.2)+H20*0.8*IF(E20&lt;2,0.6,IF(E20&lt;4,0.7,IF(E20&lt;6,0.8,IF(E20&lt;8,0.9,1))))+L20*0.7-O20</f>
        <v>1</v>
      </c>
      <c r="V20" s="57">
        <f t="shared" si="14"/>
        <v>0</v>
      </c>
      <c r="W20" s="57">
        <f>ROUND(IFERROR(IF((YEAR(VLOOKUP(A20,员工个人数据信息!A:S,11,0))&amp;MONTH(VLOOKUP(A20,员工个人数据信息!A:S,11,0)))=(YEAR(C20)&amp;MONTH(C20)),VLOOKUP(A20,员工个人数据信息!A:U,20,0),IF((YEAR(VLOOKUP(A20,员工个人数据信息!A:S,12,0))&amp;MONTH(VLOOKUP(A20,员工个人数据信息!A:S,12,0)))=(YEAR(C20)&amp;MONTH(C20)),VLOOKUP(A20,员工个人数据信息!A:U,21,0),VLOOKUP(A20,员工个人数据信息!A:U,19,0))),0)+Y20/21.75,2)*SUM(G20:L20)+ROUND(IFERROR(VLOOKUP(A20,员工个人数据信息!A:S,18,0),0)+X20/21.75,2)*(IF(OR(E20&gt;=3,F20="通用项目"),SUM(G20,J20:K20),SUM(G20,J20,K20*0.8))+0.8*H20*IF(E20&lt;2,0.6,IF(E20&lt;4,0.7,IF(E20&lt;6,0.8,IF(E20&lt;8,0.9,1)))))+ROUND(3000/21.75*L20,2)</f>
        <v>0</v>
      </c>
      <c r="X20" s="57">
        <f t="array" ref="X20">_xlfn.IFS(COUNTIF('调薪记录-固定'!$C:$C,A20)=0,0,COUNTIF('调薪记录-固定'!$C:$C,A20)=1,IF(VLOOKUP(A20,'调薪记录-固定'!$C:$F,4,0)&lt;=C20,VLOOKUP(A20,'调薪记录-固定'!$C:$K,9,0),0),COUNTIF('调薪记录-固定'!$C:$C,A20)=2,IF(C20&lt;_xlfn.MINIFS('调薪记录-固定'!F:F,'调薪记录-固定'!C:C,A20),0,IF(C20&lt;_xlfn.MAXIFS('调薪记录-固定'!F:F,'调薪记录-固定'!C:C,A20),_xlfn.XLOOKUP(A20&amp;"1",'调薪记录-固定'!M:M,'调薪记录-固定'!K:K,0),_xlfn.XLOOKUP(A20&amp;"2",'调薪记录-固定'!M:M,'调薪记录-固定'!K:K,0))))</f>
        <v>0</v>
      </c>
      <c r="Y20" s="57">
        <f>IF(OR(COUNTIF('调整社保记录-固定'!C:C,A20)=0,COUNTIF('调整社保记录-固定'!C:C,A20)=1),0,IF(C20&gt;=DATE(2021,7,1),IFERROR(VLOOKUP(A20&amp;"2",'调整社保记录-固定'!F:G,2,0),0),0))</f>
        <v>0</v>
      </c>
    </row>
    <row r="21" customHeight="1" spans="1:25">
      <c r="A21" s="54" t="s">
        <v>25</v>
      </c>
      <c r="B21" s="54" t="s">
        <v>26</v>
      </c>
      <c r="C21" s="54" t="s">
        <v>47</v>
      </c>
      <c r="D21" s="54" t="s">
        <v>6</v>
      </c>
      <c r="E21" s="55">
        <f>IFERROR(DATEDIF(VLOOKUP(A21,员工个人数据信息!A:K,11,0),C21,"Y"),0)</f>
        <v>0</v>
      </c>
      <c r="F21" s="55" t="str">
        <f>IF(COUNTIF(通用项目!A:A,B21)=1,"通用项目","非通用项目")</f>
        <v>非通用项目</v>
      </c>
      <c r="G21" s="55">
        <f t="shared" si="0"/>
        <v>1</v>
      </c>
      <c r="H21" s="55">
        <f t="shared" si="1"/>
        <v>0</v>
      </c>
      <c r="I21" s="55">
        <f t="shared" si="2"/>
        <v>0</v>
      </c>
      <c r="J21" s="55">
        <f t="shared" si="3"/>
        <v>0</v>
      </c>
      <c r="K21" s="55">
        <f t="shared" si="4"/>
        <v>0</v>
      </c>
      <c r="L21" s="55">
        <f t="shared" si="5"/>
        <v>0</v>
      </c>
      <c r="M21" s="55">
        <f t="shared" si="6"/>
        <v>0</v>
      </c>
      <c r="N21" s="55">
        <f t="shared" si="7"/>
        <v>0</v>
      </c>
      <c r="O21" s="55">
        <f t="shared" si="8"/>
        <v>0</v>
      </c>
      <c r="P21" s="57">
        <f t="shared" si="9"/>
        <v>1</v>
      </c>
      <c r="Q21" s="57">
        <f t="shared" si="11"/>
        <v>1</v>
      </c>
      <c r="R21" s="57">
        <f t="shared" si="12"/>
        <v>0</v>
      </c>
      <c r="S21" s="57">
        <f t="shared" si="10"/>
        <v>0</v>
      </c>
      <c r="T21" s="57">
        <f t="shared" si="13"/>
        <v>1</v>
      </c>
      <c r="U21" s="57">
        <f>G21*1+I21*IFERROR(VLOOKUP(A21,员工个人数据信息!A:V,22,0),0.9)+J21*0+IF(OR(E21&gt;=3,F21="通用项目"),K21*0,K21*0.2)+H21*0.8*IF(E21&lt;2,0.6,IF(E21&lt;4,0.7,IF(E21&lt;6,0.8,IF(E21&lt;8,0.9,1))))+L21*0.7-O21</f>
        <v>1</v>
      </c>
      <c r="V21" s="57">
        <f t="shared" si="14"/>
        <v>0</v>
      </c>
      <c r="W21" s="57">
        <f>ROUND(IFERROR(IF((YEAR(VLOOKUP(A21,员工个人数据信息!A:S,11,0))&amp;MONTH(VLOOKUP(A21,员工个人数据信息!A:S,11,0)))=(YEAR(C21)&amp;MONTH(C21)),VLOOKUP(A21,员工个人数据信息!A:U,20,0),IF((YEAR(VLOOKUP(A21,员工个人数据信息!A:S,12,0))&amp;MONTH(VLOOKUP(A21,员工个人数据信息!A:S,12,0)))=(YEAR(C21)&amp;MONTH(C21)),VLOOKUP(A21,员工个人数据信息!A:U,21,0),VLOOKUP(A21,员工个人数据信息!A:U,19,0))),0)+Y21/21.75,2)*SUM(G21:L21)+ROUND(IFERROR(VLOOKUP(A21,员工个人数据信息!A:S,18,0),0)+X21/21.75,2)*(IF(OR(E21&gt;=3,F21="通用项目"),SUM(G21,J21:K21),SUM(G21,J21,K21*0.8))+0.8*H21*IF(E21&lt;2,0.6,IF(E21&lt;4,0.7,IF(E21&lt;6,0.8,IF(E21&lt;8,0.9,1)))))+ROUND(3000/21.75*L21,2)</f>
        <v>0</v>
      </c>
      <c r="X21" s="57">
        <f t="array" ref="X21">_xlfn.IFS(COUNTIF('调薪记录-固定'!$C:$C,A21)=0,0,COUNTIF('调薪记录-固定'!$C:$C,A21)=1,IF(VLOOKUP(A21,'调薪记录-固定'!$C:$F,4,0)&lt;=C21,VLOOKUP(A21,'调薪记录-固定'!$C:$K,9,0),0),COUNTIF('调薪记录-固定'!$C:$C,A21)=2,IF(C21&lt;_xlfn.MINIFS('调薪记录-固定'!F:F,'调薪记录-固定'!C:C,A21),0,IF(C21&lt;_xlfn.MAXIFS('调薪记录-固定'!F:F,'调薪记录-固定'!C:C,A21),_xlfn.XLOOKUP(A21&amp;"1",'调薪记录-固定'!M:M,'调薪记录-固定'!K:K,0),_xlfn.XLOOKUP(A21&amp;"2",'调薪记录-固定'!M:M,'调薪记录-固定'!K:K,0))))</f>
        <v>0</v>
      </c>
      <c r="Y21" s="57">
        <f>IF(OR(COUNTIF('调整社保记录-固定'!C:C,A21)=0,COUNTIF('调整社保记录-固定'!C:C,A21)=1),0,IF(C21&gt;=DATE(2021,7,1),IFERROR(VLOOKUP(A21&amp;"2",'调整社保记录-固定'!F:G,2,0),0),0))</f>
        <v>0</v>
      </c>
    </row>
    <row r="22" customHeight="1" spans="1:25">
      <c r="A22" s="54" t="s">
        <v>25</v>
      </c>
      <c r="B22" s="54" t="s">
        <v>26</v>
      </c>
      <c r="C22" s="54" t="s">
        <v>48</v>
      </c>
      <c r="D22" s="54" t="s">
        <v>6</v>
      </c>
      <c r="E22" s="55">
        <f>IFERROR(DATEDIF(VLOOKUP(A22,员工个人数据信息!A:K,11,0),C22,"Y"),0)</f>
        <v>0</v>
      </c>
      <c r="F22" s="55" t="str">
        <f>IF(COUNTIF(通用项目!A:A,B22)=1,"通用项目","非通用项目")</f>
        <v>非通用项目</v>
      </c>
      <c r="G22" s="55">
        <f t="shared" si="0"/>
        <v>1</v>
      </c>
      <c r="H22" s="55">
        <f t="shared" si="1"/>
        <v>0</v>
      </c>
      <c r="I22" s="55">
        <f t="shared" si="2"/>
        <v>0</v>
      </c>
      <c r="J22" s="55">
        <f t="shared" si="3"/>
        <v>0</v>
      </c>
      <c r="K22" s="55">
        <f t="shared" si="4"/>
        <v>0</v>
      </c>
      <c r="L22" s="55">
        <f t="shared" si="5"/>
        <v>0</v>
      </c>
      <c r="M22" s="55">
        <f t="shared" si="6"/>
        <v>0</v>
      </c>
      <c r="N22" s="55">
        <f t="shared" si="7"/>
        <v>0</v>
      </c>
      <c r="O22" s="55">
        <f t="shared" si="8"/>
        <v>0</v>
      </c>
      <c r="P22" s="57">
        <f t="shared" si="9"/>
        <v>1</v>
      </c>
      <c r="Q22" s="57">
        <f t="shared" si="11"/>
        <v>1</v>
      </c>
      <c r="R22" s="57">
        <f t="shared" si="12"/>
        <v>0</v>
      </c>
      <c r="S22" s="57">
        <f t="shared" si="10"/>
        <v>0</v>
      </c>
      <c r="T22" s="57">
        <f t="shared" si="13"/>
        <v>1</v>
      </c>
      <c r="U22" s="57">
        <f>G22*1+I22*IFERROR(VLOOKUP(A22,员工个人数据信息!A:V,22,0),0.9)+J22*0+IF(OR(E22&gt;=3,F22="通用项目"),K22*0,K22*0.2)+H22*0.8*IF(E22&lt;2,0.6,IF(E22&lt;4,0.7,IF(E22&lt;6,0.8,IF(E22&lt;8,0.9,1))))+L22*0.7-O22</f>
        <v>1</v>
      </c>
      <c r="V22" s="57">
        <f t="shared" si="14"/>
        <v>0</v>
      </c>
      <c r="W22" s="57">
        <f>ROUND(IFERROR(IF((YEAR(VLOOKUP(A22,员工个人数据信息!A:S,11,0))&amp;MONTH(VLOOKUP(A22,员工个人数据信息!A:S,11,0)))=(YEAR(C22)&amp;MONTH(C22)),VLOOKUP(A22,员工个人数据信息!A:U,20,0),IF((YEAR(VLOOKUP(A22,员工个人数据信息!A:S,12,0))&amp;MONTH(VLOOKUP(A22,员工个人数据信息!A:S,12,0)))=(YEAR(C22)&amp;MONTH(C22)),VLOOKUP(A22,员工个人数据信息!A:U,21,0),VLOOKUP(A22,员工个人数据信息!A:U,19,0))),0)+Y22/21.75,2)*SUM(G22:L22)+ROUND(IFERROR(VLOOKUP(A22,员工个人数据信息!A:S,18,0),0)+X22/21.75,2)*(IF(OR(E22&gt;=3,F22="通用项目"),SUM(G22,J22:K22),SUM(G22,J22,K22*0.8))+0.8*H22*IF(E22&lt;2,0.6,IF(E22&lt;4,0.7,IF(E22&lt;6,0.8,IF(E22&lt;8,0.9,1)))))+ROUND(3000/21.75*L22,2)</f>
        <v>0</v>
      </c>
      <c r="X22" s="57">
        <f t="array" ref="X22">_xlfn.IFS(COUNTIF('调薪记录-固定'!$C:$C,A22)=0,0,COUNTIF('调薪记录-固定'!$C:$C,A22)=1,IF(VLOOKUP(A22,'调薪记录-固定'!$C:$F,4,0)&lt;=C22,VLOOKUP(A22,'调薪记录-固定'!$C:$K,9,0),0),COUNTIF('调薪记录-固定'!$C:$C,A22)=2,IF(C22&lt;_xlfn.MINIFS('调薪记录-固定'!F:F,'调薪记录-固定'!C:C,A22),0,IF(C22&lt;_xlfn.MAXIFS('调薪记录-固定'!F:F,'调薪记录-固定'!C:C,A22),_xlfn.XLOOKUP(A22&amp;"1",'调薪记录-固定'!M:M,'调薪记录-固定'!K:K,0),_xlfn.XLOOKUP(A22&amp;"2",'调薪记录-固定'!M:M,'调薪记录-固定'!K:K,0))))</f>
        <v>0</v>
      </c>
      <c r="Y22" s="57">
        <f>IF(OR(COUNTIF('调整社保记录-固定'!C:C,A22)=0,COUNTIF('调整社保记录-固定'!C:C,A22)=1),0,IF(C22&gt;=DATE(2021,7,1),IFERROR(VLOOKUP(A22&amp;"2",'调整社保记录-固定'!F:G,2,0),0),0))</f>
        <v>0</v>
      </c>
    </row>
    <row r="23" customHeight="1" spans="1:25">
      <c r="A23" s="54" t="s">
        <v>25</v>
      </c>
      <c r="B23" s="54" t="s">
        <v>26</v>
      </c>
      <c r="C23" s="54" t="s">
        <v>49</v>
      </c>
      <c r="D23" s="54" t="s">
        <v>6</v>
      </c>
      <c r="E23" s="55">
        <f>IFERROR(DATEDIF(VLOOKUP(A23,员工个人数据信息!A:K,11,0),C23,"Y"),0)</f>
        <v>0</v>
      </c>
      <c r="F23" s="55" t="str">
        <f>IF(COUNTIF(通用项目!A:A,B23)=1,"通用项目","非通用项目")</f>
        <v>非通用项目</v>
      </c>
      <c r="G23" s="55">
        <f t="shared" si="0"/>
        <v>1</v>
      </c>
      <c r="H23" s="55">
        <f t="shared" si="1"/>
        <v>0</v>
      </c>
      <c r="I23" s="55">
        <f t="shared" si="2"/>
        <v>0</v>
      </c>
      <c r="J23" s="55">
        <f t="shared" si="3"/>
        <v>0</v>
      </c>
      <c r="K23" s="55">
        <f t="shared" si="4"/>
        <v>0</v>
      </c>
      <c r="L23" s="55">
        <f t="shared" si="5"/>
        <v>0</v>
      </c>
      <c r="M23" s="55">
        <f t="shared" si="6"/>
        <v>0</v>
      </c>
      <c r="N23" s="55">
        <f t="shared" si="7"/>
        <v>0</v>
      </c>
      <c r="O23" s="55">
        <f t="shared" si="8"/>
        <v>0</v>
      </c>
      <c r="P23" s="57">
        <f t="shared" si="9"/>
        <v>1</v>
      </c>
      <c r="Q23" s="57">
        <f t="shared" si="11"/>
        <v>1</v>
      </c>
      <c r="R23" s="57">
        <f t="shared" si="12"/>
        <v>0</v>
      </c>
      <c r="S23" s="57">
        <f t="shared" si="10"/>
        <v>0</v>
      </c>
      <c r="T23" s="57">
        <f t="shared" si="13"/>
        <v>1</v>
      </c>
      <c r="U23" s="57">
        <f>G23*1+I23*IFERROR(VLOOKUP(A23,员工个人数据信息!A:V,22,0),0.9)+J23*0+IF(OR(E23&gt;=3,F23="通用项目"),K23*0,K23*0.2)+H23*0.8*IF(E23&lt;2,0.6,IF(E23&lt;4,0.7,IF(E23&lt;6,0.8,IF(E23&lt;8,0.9,1))))+L23*0.7-O23</f>
        <v>1</v>
      </c>
      <c r="V23" s="57">
        <f t="shared" si="14"/>
        <v>0</v>
      </c>
      <c r="W23" s="57">
        <f>ROUND(IFERROR(IF((YEAR(VLOOKUP(A23,员工个人数据信息!A:S,11,0))&amp;MONTH(VLOOKUP(A23,员工个人数据信息!A:S,11,0)))=(YEAR(C23)&amp;MONTH(C23)),VLOOKUP(A23,员工个人数据信息!A:U,20,0),IF((YEAR(VLOOKUP(A23,员工个人数据信息!A:S,12,0))&amp;MONTH(VLOOKUP(A23,员工个人数据信息!A:S,12,0)))=(YEAR(C23)&amp;MONTH(C23)),VLOOKUP(A23,员工个人数据信息!A:U,21,0),VLOOKUP(A23,员工个人数据信息!A:U,19,0))),0)+Y23/21.75,2)*SUM(G23:L23)+ROUND(IFERROR(VLOOKUP(A23,员工个人数据信息!A:S,18,0),0)+X23/21.75,2)*(IF(OR(E23&gt;=3,F23="通用项目"),SUM(G23,J23:K23),SUM(G23,J23,K23*0.8))+0.8*H23*IF(E23&lt;2,0.6,IF(E23&lt;4,0.7,IF(E23&lt;6,0.8,IF(E23&lt;8,0.9,1)))))+ROUND(3000/21.75*L23,2)</f>
        <v>0</v>
      </c>
      <c r="X23" s="57">
        <f t="array" ref="X23">_xlfn.IFS(COUNTIF('调薪记录-固定'!$C:$C,A23)=0,0,COUNTIF('调薪记录-固定'!$C:$C,A23)=1,IF(VLOOKUP(A23,'调薪记录-固定'!$C:$F,4,0)&lt;=C23,VLOOKUP(A23,'调薪记录-固定'!$C:$K,9,0),0),COUNTIF('调薪记录-固定'!$C:$C,A23)=2,IF(C23&lt;_xlfn.MINIFS('调薪记录-固定'!F:F,'调薪记录-固定'!C:C,A23),0,IF(C23&lt;_xlfn.MAXIFS('调薪记录-固定'!F:F,'调薪记录-固定'!C:C,A23),_xlfn.XLOOKUP(A23&amp;"1",'调薪记录-固定'!M:M,'调薪记录-固定'!K:K,0),_xlfn.XLOOKUP(A23&amp;"2",'调薪记录-固定'!M:M,'调薪记录-固定'!K:K,0))))</f>
        <v>0</v>
      </c>
      <c r="Y23" s="57">
        <f>IF(OR(COUNTIF('调整社保记录-固定'!C:C,A23)=0,COUNTIF('调整社保记录-固定'!C:C,A23)=1),0,IF(C23&gt;=DATE(2021,7,1),IFERROR(VLOOKUP(A23&amp;"2",'调整社保记录-固定'!F:G,2,0),0),0))</f>
        <v>0</v>
      </c>
    </row>
    <row r="24" customHeight="1" spans="1:25">
      <c r="A24" s="54" t="s">
        <v>25</v>
      </c>
      <c r="B24" s="54" t="s">
        <v>26</v>
      </c>
      <c r="C24" s="54" t="s">
        <v>50</v>
      </c>
      <c r="D24" s="54" t="s">
        <v>28</v>
      </c>
      <c r="E24" s="55">
        <f>IFERROR(DATEDIF(VLOOKUP(A24,员工个人数据信息!A:K,11,0),C24,"Y"),0)</f>
        <v>0</v>
      </c>
      <c r="F24" s="55" t="str">
        <f>IF(COUNTIF(通用项目!A:A,B24)=1,"通用项目","非通用项目")</f>
        <v>非通用项目</v>
      </c>
      <c r="G24" s="55">
        <f t="shared" si="0"/>
        <v>0</v>
      </c>
      <c r="H24" s="55">
        <f t="shared" si="1"/>
        <v>0</v>
      </c>
      <c r="I24" s="55">
        <f t="shared" si="2"/>
        <v>0</v>
      </c>
      <c r="J24" s="55">
        <f t="shared" si="3"/>
        <v>0</v>
      </c>
      <c r="K24" s="55">
        <f t="shared" si="4"/>
        <v>0</v>
      </c>
      <c r="L24" s="55">
        <f t="shared" si="5"/>
        <v>0</v>
      </c>
      <c r="M24" s="55">
        <f t="shared" si="6"/>
        <v>0</v>
      </c>
      <c r="N24" s="55">
        <f t="shared" si="7"/>
        <v>0</v>
      </c>
      <c r="O24" s="55">
        <f t="shared" si="8"/>
        <v>0</v>
      </c>
      <c r="P24" s="57">
        <f t="shared" si="9"/>
        <v>0</v>
      </c>
      <c r="Q24" s="57">
        <f t="shared" si="11"/>
        <v>0</v>
      </c>
      <c r="R24" s="57">
        <f t="shared" si="12"/>
        <v>0</v>
      </c>
      <c r="S24" s="57">
        <f t="shared" si="10"/>
        <v>0</v>
      </c>
      <c r="T24" s="57">
        <f t="shared" si="13"/>
        <v>0</v>
      </c>
      <c r="U24" s="57">
        <f>G24*1+I24*IFERROR(VLOOKUP(A24,员工个人数据信息!A:V,22,0),0.9)+J24*0+IF(OR(E24&gt;=3,F24="通用项目"),K24*0,K24*0.2)+H24*0.8*IF(E24&lt;2,0.6,IF(E24&lt;4,0.7,IF(E24&lt;6,0.8,IF(E24&lt;8,0.9,1))))+L24*0.7-O24</f>
        <v>0</v>
      </c>
      <c r="V24" s="57">
        <f t="shared" si="14"/>
        <v>0</v>
      </c>
      <c r="W24" s="57">
        <f>ROUND(IFERROR(IF((YEAR(VLOOKUP(A24,员工个人数据信息!A:S,11,0))&amp;MONTH(VLOOKUP(A24,员工个人数据信息!A:S,11,0)))=(YEAR(C24)&amp;MONTH(C24)),VLOOKUP(A24,员工个人数据信息!A:U,20,0),IF((YEAR(VLOOKUP(A24,员工个人数据信息!A:S,12,0))&amp;MONTH(VLOOKUP(A24,员工个人数据信息!A:S,12,0)))=(YEAR(C24)&amp;MONTH(C24)),VLOOKUP(A24,员工个人数据信息!A:U,21,0),VLOOKUP(A24,员工个人数据信息!A:U,19,0))),0)+Y24/21.75,2)*SUM(G24:L24)+ROUND(IFERROR(VLOOKUP(A24,员工个人数据信息!A:S,18,0),0)+X24/21.75,2)*(IF(OR(E24&gt;=3,F24="通用项目"),SUM(G24,J24:K24),SUM(G24,J24,K24*0.8))+0.8*H24*IF(E24&lt;2,0.6,IF(E24&lt;4,0.7,IF(E24&lt;6,0.8,IF(E24&lt;8,0.9,1)))))+ROUND(3000/21.75*L24,2)</f>
        <v>0</v>
      </c>
      <c r="X24" s="57">
        <f t="array" ref="X24">_xlfn.IFS(COUNTIF('调薪记录-固定'!$C:$C,A24)=0,0,COUNTIF('调薪记录-固定'!$C:$C,A24)=1,IF(VLOOKUP(A24,'调薪记录-固定'!$C:$F,4,0)&lt;=C24,VLOOKUP(A24,'调薪记录-固定'!$C:$K,9,0),0),COUNTIF('调薪记录-固定'!$C:$C,A24)=2,IF(C24&lt;_xlfn.MINIFS('调薪记录-固定'!F:F,'调薪记录-固定'!C:C,A24),0,IF(C24&lt;_xlfn.MAXIFS('调薪记录-固定'!F:F,'调薪记录-固定'!C:C,A24),_xlfn.XLOOKUP(A24&amp;"1",'调薪记录-固定'!M:M,'调薪记录-固定'!K:K,0),_xlfn.XLOOKUP(A24&amp;"2",'调薪记录-固定'!M:M,'调薪记录-固定'!K:K,0))))</f>
        <v>0</v>
      </c>
      <c r="Y24" s="57">
        <f>IF(OR(COUNTIF('调整社保记录-固定'!C:C,A24)=0,COUNTIF('调整社保记录-固定'!C:C,A24)=1),0,IF(C24&gt;=DATE(2021,7,1),IFERROR(VLOOKUP(A24&amp;"2",'调整社保记录-固定'!F:G,2,0),0),0))</f>
        <v>0</v>
      </c>
    </row>
    <row r="25" customHeight="1" spans="1:25">
      <c r="A25" s="54" t="s">
        <v>25</v>
      </c>
      <c r="B25" s="54" t="s">
        <v>26</v>
      </c>
      <c r="C25" s="54" t="s">
        <v>51</v>
      </c>
      <c r="D25" s="54" t="s">
        <v>28</v>
      </c>
      <c r="E25" s="55">
        <f>IFERROR(DATEDIF(VLOOKUP(A25,员工个人数据信息!A:K,11,0),C25,"Y"),0)</f>
        <v>0</v>
      </c>
      <c r="F25" s="55" t="str">
        <f>IF(COUNTIF(通用项目!A:A,B25)=1,"通用项目","非通用项目")</f>
        <v>非通用项目</v>
      </c>
      <c r="G25" s="55">
        <f t="shared" si="0"/>
        <v>0</v>
      </c>
      <c r="H25" s="55">
        <f t="shared" si="1"/>
        <v>0</v>
      </c>
      <c r="I25" s="55">
        <f t="shared" si="2"/>
        <v>0</v>
      </c>
      <c r="J25" s="55">
        <f t="shared" si="3"/>
        <v>0</v>
      </c>
      <c r="K25" s="55">
        <f t="shared" si="4"/>
        <v>0</v>
      </c>
      <c r="L25" s="55">
        <f t="shared" si="5"/>
        <v>0</v>
      </c>
      <c r="M25" s="55">
        <f t="shared" si="6"/>
        <v>0</v>
      </c>
      <c r="N25" s="55">
        <f t="shared" si="7"/>
        <v>0</v>
      </c>
      <c r="O25" s="55">
        <f t="shared" si="8"/>
        <v>0</v>
      </c>
      <c r="P25" s="57">
        <f t="shared" si="9"/>
        <v>0</v>
      </c>
      <c r="Q25" s="57">
        <f t="shared" si="11"/>
        <v>0</v>
      </c>
      <c r="R25" s="57">
        <f t="shared" si="12"/>
        <v>0</v>
      </c>
      <c r="S25" s="57">
        <f t="shared" si="10"/>
        <v>0</v>
      </c>
      <c r="T25" s="57">
        <f t="shared" si="13"/>
        <v>0</v>
      </c>
      <c r="U25" s="57">
        <f>G25*1+I25*IFERROR(VLOOKUP(A25,员工个人数据信息!A:V,22,0),0.9)+J25*0+IF(OR(E25&gt;=3,F25="通用项目"),K25*0,K25*0.2)+H25*0.8*IF(E25&lt;2,0.6,IF(E25&lt;4,0.7,IF(E25&lt;6,0.8,IF(E25&lt;8,0.9,1))))+L25*0.7-O25</f>
        <v>0</v>
      </c>
      <c r="V25" s="57">
        <f t="shared" si="14"/>
        <v>0</v>
      </c>
      <c r="W25" s="57">
        <f>ROUND(IFERROR(IF((YEAR(VLOOKUP(A25,员工个人数据信息!A:S,11,0))&amp;MONTH(VLOOKUP(A25,员工个人数据信息!A:S,11,0)))=(YEAR(C25)&amp;MONTH(C25)),VLOOKUP(A25,员工个人数据信息!A:U,20,0),IF((YEAR(VLOOKUP(A25,员工个人数据信息!A:S,12,0))&amp;MONTH(VLOOKUP(A25,员工个人数据信息!A:S,12,0)))=(YEAR(C25)&amp;MONTH(C25)),VLOOKUP(A25,员工个人数据信息!A:U,21,0),VLOOKUP(A25,员工个人数据信息!A:U,19,0))),0)+Y25/21.75,2)*SUM(G25:L25)+ROUND(IFERROR(VLOOKUP(A25,员工个人数据信息!A:S,18,0),0)+X25/21.75,2)*(IF(OR(E25&gt;=3,F25="通用项目"),SUM(G25,J25:K25),SUM(G25,J25,K25*0.8))+0.8*H25*IF(E25&lt;2,0.6,IF(E25&lt;4,0.7,IF(E25&lt;6,0.8,IF(E25&lt;8,0.9,1)))))+ROUND(3000/21.75*L25,2)</f>
        <v>0</v>
      </c>
      <c r="X25" s="57">
        <f t="array" ref="X25">_xlfn.IFS(COUNTIF('调薪记录-固定'!$C:$C,A25)=0,0,COUNTIF('调薪记录-固定'!$C:$C,A25)=1,IF(VLOOKUP(A25,'调薪记录-固定'!$C:$F,4,0)&lt;=C25,VLOOKUP(A25,'调薪记录-固定'!$C:$K,9,0),0),COUNTIF('调薪记录-固定'!$C:$C,A25)=2,IF(C25&lt;_xlfn.MINIFS('调薪记录-固定'!F:F,'调薪记录-固定'!C:C,A25),0,IF(C25&lt;_xlfn.MAXIFS('调薪记录-固定'!F:F,'调薪记录-固定'!C:C,A25),_xlfn.XLOOKUP(A25&amp;"1",'调薪记录-固定'!M:M,'调薪记录-固定'!K:K,0),_xlfn.XLOOKUP(A25&amp;"2",'调薪记录-固定'!M:M,'调薪记录-固定'!K:K,0))))</f>
        <v>0</v>
      </c>
      <c r="Y25" s="57">
        <f>IF(OR(COUNTIF('调整社保记录-固定'!C:C,A25)=0,COUNTIF('调整社保记录-固定'!C:C,A25)=1),0,IF(C25&gt;=DATE(2021,7,1),IFERROR(VLOOKUP(A25&amp;"2",'调整社保记录-固定'!F:G,2,0),0),0))</f>
        <v>0</v>
      </c>
    </row>
    <row r="26" customHeight="1" spans="1:25">
      <c r="A26" s="54" t="s">
        <v>25</v>
      </c>
      <c r="B26" s="54" t="s">
        <v>26</v>
      </c>
      <c r="C26" s="54" t="s">
        <v>52</v>
      </c>
      <c r="D26" s="54" t="s">
        <v>6</v>
      </c>
      <c r="E26" s="55">
        <f>IFERROR(DATEDIF(VLOOKUP(A26,员工个人数据信息!A:K,11,0),C26,"Y"),0)</f>
        <v>0</v>
      </c>
      <c r="F26" s="55" t="str">
        <f>IF(COUNTIF(通用项目!A:A,B26)=1,"通用项目","非通用项目")</f>
        <v>非通用项目</v>
      </c>
      <c r="G26" s="55">
        <f t="shared" si="0"/>
        <v>1</v>
      </c>
      <c r="H26" s="55">
        <f t="shared" si="1"/>
        <v>0</v>
      </c>
      <c r="I26" s="55">
        <f t="shared" si="2"/>
        <v>0</v>
      </c>
      <c r="J26" s="55">
        <f t="shared" si="3"/>
        <v>0</v>
      </c>
      <c r="K26" s="55">
        <f t="shared" si="4"/>
        <v>0</v>
      </c>
      <c r="L26" s="55">
        <f t="shared" si="5"/>
        <v>0</v>
      </c>
      <c r="M26" s="55">
        <f t="shared" si="6"/>
        <v>0</v>
      </c>
      <c r="N26" s="55">
        <f t="shared" si="7"/>
        <v>0</v>
      </c>
      <c r="O26" s="55">
        <f t="shared" si="8"/>
        <v>0</v>
      </c>
      <c r="P26" s="57">
        <f t="shared" si="9"/>
        <v>1</v>
      </c>
      <c r="Q26" s="57">
        <f t="shared" si="11"/>
        <v>1</v>
      </c>
      <c r="R26" s="57">
        <f t="shared" si="12"/>
        <v>0</v>
      </c>
      <c r="S26" s="57">
        <f t="shared" si="10"/>
        <v>0</v>
      </c>
      <c r="T26" s="57">
        <f t="shared" si="13"/>
        <v>1</v>
      </c>
      <c r="U26" s="57">
        <f>G26*1+I26*IFERROR(VLOOKUP(A26,员工个人数据信息!A:V,22,0),0.9)+J26*0+IF(OR(E26&gt;=3,F26="通用项目"),K26*0,K26*0.2)+H26*0.8*IF(E26&lt;2,0.6,IF(E26&lt;4,0.7,IF(E26&lt;6,0.8,IF(E26&lt;8,0.9,1))))+L26*0.7-O26</f>
        <v>1</v>
      </c>
      <c r="V26" s="57">
        <f t="shared" si="14"/>
        <v>0</v>
      </c>
      <c r="W26" s="57">
        <f>ROUND(IFERROR(IF((YEAR(VLOOKUP(A26,员工个人数据信息!A:S,11,0))&amp;MONTH(VLOOKUP(A26,员工个人数据信息!A:S,11,0)))=(YEAR(C26)&amp;MONTH(C26)),VLOOKUP(A26,员工个人数据信息!A:U,20,0),IF((YEAR(VLOOKUP(A26,员工个人数据信息!A:S,12,0))&amp;MONTH(VLOOKUP(A26,员工个人数据信息!A:S,12,0)))=(YEAR(C26)&amp;MONTH(C26)),VLOOKUP(A26,员工个人数据信息!A:U,21,0),VLOOKUP(A26,员工个人数据信息!A:U,19,0))),0)+Y26/21.75,2)*SUM(G26:L26)+ROUND(IFERROR(VLOOKUP(A26,员工个人数据信息!A:S,18,0),0)+X26/21.75,2)*(IF(OR(E26&gt;=3,F26="通用项目"),SUM(G26,J26:K26),SUM(G26,J26,K26*0.8))+0.8*H26*IF(E26&lt;2,0.6,IF(E26&lt;4,0.7,IF(E26&lt;6,0.8,IF(E26&lt;8,0.9,1)))))+ROUND(3000/21.75*L26,2)</f>
        <v>0</v>
      </c>
      <c r="X26" s="57">
        <f t="array" ref="X26">_xlfn.IFS(COUNTIF('调薪记录-固定'!$C:$C,A26)=0,0,COUNTIF('调薪记录-固定'!$C:$C,A26)=1,IF(VLOOKUP(A26,'调薪记录-固定'!$C:$F,4,0)&lt;=C26,VLOOKUP(A26,'调薪记录-固定'!$C:$K,9,0),0),COUNTIF('调薪记录-固定'!$C:$C,A26)=2,IF(C26&lt;_xlfn.MINIFS('调薪记录-固定'!F:F,'调薪记录-固定'!C:C,A26),0,IF(C26&lt;_xlfn.MAXIFS('调薪记录-固定'!F:F,'调薪记录-固定'!C:C,A26),_xlfn.XLOOKUP(A26&amp;"1",'调薪记录-固定'!M:M,'调薪记录-固定'!K:K,0),_xlfn.XLOOKUP(A26&amp;"2",'调薪记录-固定'!M:M,'调薪记录-固定'!K:K,0))))</f>
        <v>0</v>
      </c>
      <c r="Y26" s="57">
        <f>IF(OR(COUNTIF('调整社保记录-固定'!C:C,A26)=0,COUNTIF('调整社保记录-固定'!C:C,A26)=1),0,IF(C26&gt;=DATE(2021,7,1),IFERROR(VLOOKUP(A26&amp;"2",'调整社保记录-固定'!F:G,2,0),0),0))</f>
        <v>0</v>
      </c>
    </row>
    <row r="27" customHeight="1" spans="1:25">
      <c r="A27" s="54" t="s">
        <v>25</v>
      </c>
      <c r="B27" s="54" t="s">
        <v>26</v>
      </c>
      <c r="C27" s="54" t="s">
        <v>53</v>
      </c>
      <c r="D27" s="54" t="s">
        <v>6</v>
      </c>
      <c r="E27" s="55">
        <f>IFERROR(DATEDIF(VLOOKUP(A27,员工个人数据信息!A:K,11,0),C27,"Y"),0)</f>
        <v>0</v>
      </c>
      <c r="F27" s="55" t="str">
        <f>IF(COUNTIF(通用项目!A:A,B27)=1,"通用项目","非通用项目")</f>
        <v>非通用项目</v>
      </c>
      <c r="G27" s="55">
        <f t="shared" si="0"/>
        <v>1</v>
      </c>
      <c r="H27" s="55">
        <f t="shared" si="1"/>
        <v>0</v>
      </c>
      <c r="I27" s="55">
        <f t="shared" si="2"/>
        <v>0</v>
      </c>
      <c r="J27" s="55">
        <f t="shared" si="3"/>
        <v>0</v>
      </c>
      <c r="K27" s="55">
        <f t="shared" si="4"/>
        <v>0</v>
      </c>
      <c r="L27" s="55">
        <f t="shared" si="5"/>
        <v>0</v>
      </c>
      <c r="M27" s="55">
        <f t="shared" si="6"/>
        <v>0</v>
      </c>
      <c r="N27" s="55">
        <f t="shared" si="7"/>
        <v>0</v>
      </c>
      <c r="O27" s="55">
        <f t="shared" si="8"/>
        <v>0</v>
      </c>
      <c r="P27" s="57">
        <f t="shared" si="9"/>
        <v>1</v>
      </c>
      <c r="Q27" s="57">
        <f t="shared" si="11"/>
        <v>1</v>
      </c>
      <c r="R27" s="57">
        <f t="shared" si="12"/>
        <v>0</v>
      </c>
      <c r="S27" s="57">
        <f t="shared" si="10"/>
        <v>0</v>
      </c>
      <c r="T27" s="57">
        <f t="shared" si="13"/>
        <v>1</v>
      </c>
      <c r="U27" s="57">
        <f>G27*1+I27*IFERROR(VLOOKUP(A27,员工个人数据信息!A:V,22,0),0.9)+J27*0+IF(OR(E27&gt;=3,F27="通用项目"),K27*0,K27*0.2)+H27*0.8*IF(E27&lt;2,0.6,IF(E27&lt;4,0.7,IF(E27&lt;6,0.8,IF(E27&lt;8,0.9,1))))+L27*0.7-O27</f>
        <v>1</v>
      </c>
      <c r="V27" s="57">
        <f t="shared" si="14"/>
        <v>0</v>
      </c>
      <c r="W27" s="57">
        <f>ROUND(IFERROR(IF((YEAR(VLOOKUP(A27,员工个人数据信息!A:S,11,0))&amp;MONTH(VLOOKUP(A27,员工个人数据信息!A:S,11,0)))=(YEAR(C27)&amp;MONTH(C27)),VLOOKUP(A27,员工个人数据信息!A:U,20,0),IF((YEAR(VLOOKUP(A27,员工个人数据信息!A:S,12,0))&amp;MONTH(VLOOKUP(A27,员工个人数据信息!A:S,12,0)))=(YEAR(C27)&amp;MONTH(C27)),VLOOKUP(A27,员工个人数据信息!A:U,21,0),VLOOKUP(A27,员工个人数据信息!A:U,19,0))),0)+Y27/21.75,2)*SUM(G27:L27)+ROUND(IFERROR(VLOOKUP(A27,员工个人数据信息!A:S,18,0),0)+X27/21.75,2)*(IF(OR(E27&gt;=3,F27="通用项目"),SUM(G27,J27:K27),SUM(G27,J27,K27*0.8))+0.8*H27*IF(E27&lt;2,0.6,IF(E27&lt;4,0.7,IF(E27&lt;6,0.8,IF(E27&lt;8,0.9,1)))))+ROUND(3000/21.75*L27,2)</f>
        <v>0</v>
      </c>
      <c r="X27" s="57">
        <f t="array" ref="X27">_xlfn.IFS(COUNTIF('调薪记录-固定'!$C:$C,A27)=0,0,COUNTIF('调薪记录-固定'!$C:$C,A27)=1,IF(VLOOKUP(A27,'调薪记录-固定'!$C:$F,4,0)&lt;=C27,VLOOKUP(A27,'调薪记录-固定'!$C:$K,9,0),0),COUNTIF('调薪记录-固定'!$C:$C,A27)=2,IF(C27&lt;_xlfn.MINIFS('调薪记录-固定'!F:F,'调薪记录-固定'!C:C,A27),0,IF(C27&lt;_xlfn.MAXIFS('调薪记录-固定'!F:F,'调薪记录-固定'!C:C,A27),_xlfn.XLOOKUP(A27&amp;"1",'调薪记录-固定'!M:M,'调薪记录-固定'!K:K,0),_xlfn.XLOOKUP(A27&amp;"2",'调薪记录-固定'!M:M,'调薪记录-固定'!K:K,0))))</f>
        <v>0</v>
      </c>
      <c r="Y27" s="57">
        <f>IF(OR(COUNTIF('调整社保记录-固定'!C:C,A27)=0,COUNTIF('调整社保记录-固定'!C:C,A27)=1),0,IF(C27&gt;=DATE(2021,7,1),IFERROR(VLOOKUP(A27&amp;"2",'调整社保记录-固定'!F:G,2,0),0),0))</f>
        <v>0</v>
      </c>
    </row>
    <row r="28" customHeight="1" spans="1:25">
      <c r="A28" s="54" t="s">
        <v>25</v>
      </c>
      <c r="B28" s="54" t="s">
        <v>26</v>
      </c>
      <c r="C28" s="54" t="s">
        <v>54</v>
      </c>
      <c r="D28" s="54" t="s">
        <v>6</v>
      </c>
      <c r="E28" s="55">
        <f>IFERROR(DATEDIF(VLOOKUP(A28,员工个人数据信息!A:K,11,0),C28,"Y"),0)</f>
        <v>0</v>
      </c>
      <c r="F28" s="55" t="str">
        <f>IF(COUNTIF(通用项目!A:A,B28)=1,"通用项目","非通用项目")</f>
        <v>非通用项目</v>
      </c>
      <c r="G28" s="55">
        <f t="shared" si="0"/>
        <v>1</v>
      </c>
      <c r="H28" s="55">
        <f t="shared" si="1"/>
        <v>0</v>
      </c>
      <c r="I28" s="55">
        <f t="shared" si="2"/>
        <v>0</v>
      </c>
      <c r="J28" s="55">
        <f t="shared" si="3"/>
        <v>0</v>
      </c>
      <c r="K28" s="55">
        <f t="shared" si="4"/>
        <v>0</v>
      </c>
      <c r="L28" s="55">
        <f t="shared" si="5"/>
        <v>0</v>
      </c>
      <c r="M28" s="55">
        <f t="shared" si="6"/>
        <v>0</v>
      </c>
      <c r="N28" s="55">
        <f t="shared" si="7"/>
        <v>0</v>
      </c>
      <c r="O28" s="55">
        <f t="shared" si="8"/>
        <v>0</v>
      </c>
      <c r="P28" s="57">
        <f t="shared" si="9"/>
        <v>1</v>
      </c>
      <c r="Q28" s="57">
        <f t="shared" si="11"/>
        <v>1</v>
      </c>
      <c r="R28" s="57">
        <f t="shared" si="12"/>
        <v>0</v>
      </c>
      <c r="S28" s="57">
        <f t="shared" si="10"/>
        <v>0</v>
      </c>
      <c r="T28" s="57">
        <f t="shared" si="13"/>
        <v>1</v>
      </c>
      <c r="U28" s="57">
        <f>G28*1+I28*IFERROR(VLOOKUP(A28,员工个人数据信息!A:V,22,0),0.9)+J28*0+IF(OR(E28&gt;=3,F28="通用项目"),K28*0,K28*0.2)+H28*0.8*IF(E28&lt;2,0.6,IF(E28&lt;4,0.7,IF(E28&lt;6,0.8,IF(E28&lt;8,0.9,1))))+L28*0.7-O28</f>
        <v>1</v>
      </c>
      <c r="V28" s="57">
        <f t="shared" si="14"/>
        <v>0</v>
      </c>
      <c r="W28" s="57">
        <f>ROUND(IFERROR(IF((YEAR(VLOOKUP(A28,员工个人数据信息!A:S,11,0))&amp;MONTH(VLOOKUP(A28,员工个人数据信息!A:S,11,0)))=(YEAR(C28)&amp;MONTH(C28)),VLOOKUP(A28,员工个人数据信息!A:U,20,0),IF((YEAR(VLOOKUP(A28,员工个人数据信息!A:S,12,0))&amp;MONTH(VLOOKUP(A28,员工个人数据信息!A:S,12,0)))=(YEAR(C28)&amp;MONTH(C28)),VLOOKUP(A28,员工个人数据信息!A:U,21,0),VLOOKUP(A28,员工个人数据信息!A:U,19,0))),0)+Y28/21.75,2)*SUM(G28:L28)+ROUND(IFERROR(VLOOKUP(A28,员工个人数据信息!A:S,18,0),0)+X28/21.75,2)*(IF(OR(E28&gt;=3,F28="通用项目"),SUM(G28,J28:K28),SUM(G28,J28,K28*0.8))+0.8*H28*IF(E28&lt;2,0.6,IF(E28&lt;4,0.7,IF(E28&lt;6,0.8,IF(E28&lt;8,0.9,1)))))+ROUND(3000/21.75*L28,2)</f>
        <v>0</v>
      </c>
      <c r="X28" s="57">
        <f t="array" ref="X28">_xlfn.IFS(COUNTIF('调薪记录-固定'!$C:$C,A28)=0,0,COUNTIF('调薪记录-固定'!$C:$C,A28)=1,IF(VLOOKUP(A28,'调薪记录-固定'!$C:$F,4,0)&lt;=C28,VLOOKUP(A28,'调薪记录-固定'!$C:$K,9,0),0),COUNTIF('调薪记录-固定'!$C:$C,A28)=2,IF(C28&lt;_xlfn.MINIFS('调薪记录-固定'!F:F,'调薪记录-固定'!C:C,A28),0,IF(C28&lt;_xlfn.MAXIFS('调薪记录-固定'!F:F,'调薪记录-固定'!C:C,A28),_xlfn.XLOOKUP(A28&amp;"1",'调薪记录-固定'!M:M,'调薪记录-固定'!K:K,0),_xlfn.XLOOKUP(A28&amp;"2",'调薪记录-固定'!M:M,'调薪记录-固定'!K:K,0))))</f>
        <v>0</v>
      </c>
      <c r="Y28" s="57">
        <f>IF(OR(COUNTIF('调整社保记录-固定'!C:C,A28)=0,COUNTIF('调整社保记录-固定'!C:C,A28)=1),0,IF(C28&gt;=DATE(2021,7,1),IFERROR(VLOOKUP(A28&amp;"2",'调整社保记录-固定'!F:G,2,0),0),0))</f>
        <v>0</v>
      </c>
    </row>
    <row r="29" customHeight="1" spans="1:25">
      <c r="A29" s="54" t="s">
        <v>25</v>
      </c>
      <c r="B29" s="54" t="s">
        <v>26</v>
      </c>
      <c r="C29" s="54" t="s">
        <v>55</v>
      </c>
      <c r="D29" s="54" t="s">
        <v>6</v>
      </c>
      <c r="E29" s="55">
        <f>IFERROR(DATEDIF(VLOOKUP(A29,员工个人数据信息!A:K,11,0),C29,"Y"),0)</f>
        <v>0</v>
      </c>
      <c r="F29" s="55" t="str">
        <f>IF(COUNTIF(通用项目!A:A,B29)=1,"通用项目","非通用项目")</f>
        <v>非通用项目</v>
      </c>
      <c r="G29" s="55">
        <f t="shared" si="0"/>
        <v>1</v>
      </c>
      <c r="H29" s="55">
        <f t="shared" si="1"/>
        <v>0</v>
      </c>
      <c r="I29" s="55">
        <f t="shared" si="2"/>
        <v>0</v>
      </c>
      <c r="J29" s="55">
        <f t="shared" si="3"/>
        <v>0</v>
      </c>
      <c r="K29" s="55">
        <f t="shared" si="4"/>
        <v>0</v>
      </c>
      <c r="L29" s="55">
        <f t="shared" si="5"/>
        <v>0</v>
      </c>
      <c r="M29" s="55">
        <f t="shared" si="6"/>
        <v>0</v>
      </c>
      <c r="N29" s="55">
        <f t="shared" si="7"/>
        <v>0</v>
      </c>
      <c r="O29" s="55">
        <f t="shared" si="8"/>
        <v>0</v>
      </c>
      <c r="P29" s="57">
        <f t="shared" si="9"/>
        <v>1</v>
      </c>
      <c r="Q29" s="57">
        <f t="shared" si="11"/>
        <v>1</v>
      </c>
      <c r="R29" s="57">
        <f t="shared" si="12"/>
        <v>0</v>
      </c>
      <c r="S29" s="57">
        <f t="shared" si="10"/>
        <v>0</v>
      </c>
      <c r="T29" s="57">
        <f t="shared" si="13"/>
        <v>1</v>
      </c>
      <c r="U29" s="57">
        <f>G29*1+I29*IFERROR(VLOOKUP(A29,员工个人数据信息!A:V,22,0),0.9)+J29*0+IF(OR(E29&gt;=3,F29="通用项目"),K29*0,K29*0.2)+H29*0.8*IF(E29&lt;2,0.6,IF(E29&lt;4,0.7,IF(E29&lt;6,0.8,IF(E29&lt;8,0.9,1))))+L29*0.7-O29</f>
        <v>1</v>
      </c>
      <c r="V29" s="57">
        <f t="shared" si="14"/>
        <v>0</v>
      </c>
      <c r="W29" s="57">
        <f>ROUND(IFERROR(IF((YEAR(VLOOKUP(A29,员工个人数据信息!A:S,11,0))&amp;MONTH(VLOOKUP(A29,员工个人数据信息!A:S,11,0)))=(YEAR(C29)&amp;MONTH(C29)),VLOOKUP(A29,员工个人数据信息!A:U,20,0),IF((YEAR(VLOOKUP(A29,员工个人数据信息!A:S,12,0))&amp;MONTH(VLOOKUP(A29,员工个人数据信息!A:S,12,0)))=(YEAR(C29)&amp;MONTH(C29)),VLOOKUP(A29,员工个人数据信息!A:U,21,0),VLOOKUP(A29,员工个人数据信息!A:U,19,0))),0)+Y29/21.75,2)*SUM(G29:L29)+ROUND(IFERROR(VLOOKUP(A29,员工个人数据信息!A:S,18,0),0)+X29/21.75,2)*(IF(OR(E29&gt;=3,F29="通用项目"),SUM(G29,J29:K29),SUM(G29,J29,K29*0.8))+0.8*H29*IF(E29&lt;2,0.6,IF(E29&lt;4,0.7,IF(E29&lt;6,0.8,IF(E29&lt;8,0.9,1)))))+ROUND(3000/21.75*L29,2)</f>
        <v>0</v>
      </c>
      <c r="X29" s="57">
        <f t="array" ref="X29">_xlfn.IFS(COUNTIF('调薪记录-固定'!$C:$C,A29)=0,0,COUNTIF('调薪记录-固定'!$C:$C,A29)=1,IF(VLOOKUP(A29,'调薪记录-固定'!$C:$F,4,0)&lt;=C29,VLOOKUP(A29,'调薪记录-固定'!$C:$K,9,0),0),COUNTIF('调薪记录-固定'!$C:$C,A29)=2,IF(C29&lt;_xlfn.MINIFS('调薪记录-固定'!F:F,'调薪记录-固定'!C:C,A29),0,IF(C29&lt;_xlfn.MAXIFS('调薪记录-固定'!F:F,'调薪记录-固定'!C:C,A29),_xlfn.XLOOKUP(A29&amp;"1",'调薪记录-固定'!M:M,'调薪记录-固定'!K:K,0),_xlfn.XLOOKUP(A29&amp;"2",'调薪记录-固定'!M:M,'调薪记录-固定'!K:K,0))))</f>
        <v>0</v>
      </c>
      <c r="Y29" s="57">
        <f>IF(OR(COUNTIF('调整社保记录-固定'!C:C,A29)=0,COUNTIF('调整社保记录-固定'!C:C,A29)=1),0,IF(C29&gt;=DATE(2021,7,1),IFERROR(VLOOKUP(A29&amp;"2",'调整社保记录-固定'!F:G,2,0),0),0))</f>
        <v>0</v>
      </c>
    </row>
    <row r="30" customHeight="1" spans="1:25">
      <c r="A30" s="54" t="s">
        <v>25</v>
      </c>
      <c r="B30" s="54" t="s">
        <v>26</v>
      </c>
      <c r="C30" s="54" t="s">
        <v>56</v>
      </c>
      <c r="D30" s="54" t="s">
        <v>6</v>
      </c>
      <c r="E30" s="55">
        <f>IFERROR(DATEDIF(VLOOKUP(A30,员工个人数据信息!A:K,11,0),C30,"Y"),0)</f>
        <v>0</v>
      </c>
      <c r="F30" s="55" t="str">
        <f>IF(COUNTIF(通用项目!A:A,B30)=1,"通用项目","非通用项目")</f>
        <v>非通用项目</v>
      </c>
      <c r="G30" s="55">
        <f t="shared" si="0"/>
        <v>1</v>
      </c>
      <c r="H30" s="55">
        <f t="shared" si="1"/>
        <v>0</v>
      </c>
      <c r="I30" s="55">
        <f t="shared" si="2"/>
        <v>0</v>
      </c>
      <c r="J30" s="55">
        <f t="shared" si="3"/>
        <v>0</v>
      </c>
      <c r="K30" s="55">
        <f t="shared" si="4"/>
        <v>0</v>
      </c>
      <c r="L30" s="55">
        <f t="shared" si="5"/>
        <v>0</v>
      </c>
      <c r="M30" s="55">
        <f t="shared" si="6"/>
        <v>0</v>
      </c>
      <c r="N30" s="55">
        <f t="shared" si="7"/>
        <v>0</v>
      </c>
      <c r="O30" s="55">
        <f t="shared" si="8"/>
        <v>0</v>
      </c>
      <c r="P30" s="57">
        <f t="shared" si="9"/>
        <v>1</v>
      </c>
      <c r="Q30" s="57">
        <f t="shared" si="11"/>
        <v>1</v>
      </c>
      <c r="R30" s="57">
        <f t="shared" si="12"/>
        <v>0</v>
      </c>
      <c r="S30" s="57">
        <f t="shared" si="10"/>
        <v>0</v>
      </c>
      <c r="T30" s="57">
        <f t="shared" si="13"/>
        <v>1</v>
      </c>
      <c r="U30" s="57">
        <f>G30*1+I30*IFERROR(VLOOKUP(A30,员工个人数据信息!A:V,22,0),0.9)+J30*0+IF(OR(E30&gt;=3,F30="通用项目"),K30*0,K30*0.2)+H30*0.8*IF(E30&lt;2,0.6,IF(E30&lt;4,0.7,IF(E30&lt;6,0.8,IF(E30&lt;8,0.9,1))))+L30*0.7-O30</f>
        <v>1</v>
      </c>
      <c r="V30" s="57">
        <f t="shared" si="14"/>
        <v>0</v>
      </c>
      <c r="W30" s="57">
        <f>ROUND(IFERROR(IF((YEAR(VLOOKUP(A30,员工个人数据信息!A:S,11,0))&amp;MONTH(VLOOKUP(A30,员工个人数据信息!A:S,11,0)))=(YEAR(C30)&amp;MONTH(C30)),VLOOKUP(A30,员工个人数据信息!A:U,20,0),IF((YEAR(VLOOKUP(A30,员工个人数据信息!A:S,12,0))&amp;MONTH(VLOOKUP(A30,员工个人数据信息!A:S,12,0)))=(YEAR(C30)&amp;MONTH(C30)),VLOOKUP(A30,员工个人数据信息!A:U,21,0),VLOOKUP(A30,员工个人数据信息!A:U,19,0))),0)+Y30/21.75,2)*SUM(G30:L30)+ROUND(IFERROR(VLOOKUP(A30,员工个人数据信息!A:S,18,0),0)+X30/21.75,2)*(IF(OR(E30&gt;=3,F30="通用项目"),SUM(G30,J30:K30),SUM(G30,J30,K30*0.8))+0.8*H30*IF(E30&lt;2,0.6,IF(E30&lt;4,0.7,IF(E30&lt;6,0.8,IF(E30&lt;8,0.9,1)))))+ROUND(3000/21.75*L30,2)</f>
        <v>0</v>
      </c>
      <c r="X30" s="57">
        <f t="array" ref="X30">_xlfn.IFS(COUNTIF('调薪记录-固定'!$C:$C,A30)=0,0,COUNTIF('调薪记录-固定'!$C:$C,A30)=1,IF(VLOOKUP(A30,'调薪记录-固定'!$C:$F,4,0)&lt;=C30,VLOOKUP(A30,'调薪记录-固定'!$C:$K,9,0),0),COUNTIF('调薪记录-固定'!$C:$C,A30)=2,IF(C30&lt;_xlfn.MINIFS('调薪记录-固定'!F:F,'调薪记录-固定'!C:C,A30),0,IF(C30&lt;_xlfn.MAXIFS('调薪记录-固定'!F:F,'调薪记录-固定'!C:C,A30),_xlfn.XLOOKUP(A30&amp;"1",'调薪记录-固定'!M:M,'调薪记录-固定'!K:K,0),_xlfn.XLOOKUP(A30&amp;"2",'调薪记录-固定'!M:M,'调薪记录-固定'!K:K,0))))</f>
        <v>0</v>
      </c>
      <c r="Y30" s="57">
        <f>IF(OR(COUNTIF('调整社保记录-固定'!C:C,A30)=0,COUNTIF('调整社保记录-固定'!C:C,A30)=1),0,IF(C30&gt;=DATE(2021,7,1),IFERROR(VLOOKUP(A30&amp;"2",'调整社保记录-固定'!F:G,2,0),0),0))</f>
        <v>0</v>
      </c>
    </row>
    <row r="31" customHeight="1" spans="1:25">
      <c r="A31" s="54" t="s">
        <v>25</v>
      </c>
      <c r="B31" s="54" t="s">
        <v>26</v>
      </c>
      <c r="C31" s="54" t="s">
        <v>57</v>
      </c>
      <c r="D31" s="54" t="s">
        <v>28</v>
      </c>
      <c r="E31" s="55">
        <f>IFERROR(DATEDIF(VLOOKUP(A31,员工个人数据信息!A:K,11,0),C31,"Y"),0)</f>
        <v>0</v>
      </c>
      <c r="F31" s="55" t="str">
        <f>IF(COUNTIF(通用项目!A:A,B31)=1,"通用项目","非通用项目")</f>
        <v>非通用项目</v>
      </c>
      <c r="G31" s="55">
        <f t="shared" si="0"/>
        <v>0</v>
      </c>
      <c r="H31" s="55">
        <f t="shared" si="1"/>
        <v>0</v>
      </c>
      <c r="I31" s="55">
        <f t="shared" si="2"/>
        <v>0</v>
      </c>
      <c r="J31" s="55">
        <f t="shared" si="3"/>
        <v>0</v>
      </c>
      <c r="K31" s="55">
        <f t="shared" si="4"/>
        <v>0</v>
      </c>
      <c r="L31" s="55">
        <f t="shared" si="5"/>
        <v>0</v>
      </c>
      <c r="M31" s="55">
        <f t="shared" si="6"/>
        <v>0</v>
      </c>
      <c r="N31" s="55">
        <f t="shared" si="7"/>
        <v>0</v>
      </c>
      <c r="O31" s="55">
        <f t="shared" si="8"/>
        <v>0</v>
      </c>
      <c r="P31" s="57">
        <f t="shared" si="9"/>
        <v>0</v>
      </c>
      <c r="Q31" s="57">
        <f t="shared" si="11"/>
        <v>0</v>
      </c>
      <c r="R31" s="57">
        <f t="shared" si="12"/>
        <v>0</v>
      </c>
      <c r="S31" s="57">
        <f t="shared" si="10"/>
        <v>0</v>
      </c>
      <c r="T31" s="57">
        <f t="shared" si="13"/>
        <v>0</v>
      </c>
      <c r="U31" s="57">
        <f>G31*1+I31*IFERROR(VLOOKUP(A31,员工个人数据信息!A:V,22,0),0.9)+J31*0+IF(OR(E31&gt;=3,F31="通用项目"),K31*0,K31*0.2)+H31*0.8*IF(E31&lt;2,0.6,IF(E31&lt;4,0.7,IF(E31&lt;6,0.8,IF(E31&lt;8,0.9,1))))+L31*0.7-O31</f>
        <v>0</v>
      </c>
      <c r="V31" s="57">
        <f t="shared" si="14"/>
        <v>0</v>
      </c>
      <c r="W31" s="57">
        <f>ROUND(IFERROR(IF((YEAR(VLOOKUP(A31,员工个人数据信息!A:S,11,0))&amp;MONTH(VLOOKUP(A31,员工个人数据信息!A:S,11,0)))=(YEAR(C31)&amp;MONTH(C31)),VLOOKUP(A31,员工个人数据信息!A:U,20,0),IF((YEAR(VLOOKUP(A31,员工个人数据信息!A:S,12,0))&amp;MONTH(VLOOKUP(A31,员工个人数据信息!A:S,12,0)))=(YEAR(C31)&amp;MONTH(C31)),VLOOKUP(A31,员工个人数据信息!A:U,21,0),VLOOKUP(A31,员工个人数据信息!A:U,19,0))),0)+Y31/21.75,2)*SUM(G31:L31)+ROUND(IFERROR(VLOOKUP(A31,员工个人数据信息!A:S,18,0),0)+X31/21.75,2)*(IF(OR(E31&gt;=3,F31="通用项目"),SUM(G31,J31:K31),SUM(G31,J31,K31*0.8))+0.8*H31*IF(E31&lt;2,0.6,IF(E31&lt;4,0.7,IF(E31&lt;6,0.8,IF(E31&lt;8,0.9,1)))))+ROUND(3000/21.75*L31,2)</f>
        <v>0</v>
      </c>
      <c r="X31" s="57">
        <f t="array" ref="X31">_xlfn.IFS(COUNTIF('调薪记录-固定'!$C:$C,A31)=0,0,COUNTIF('调薪记录-固定'!$C:$C,A31)=1,IF(VLOOKUP(A31,'调薪记录-固定'!$C:$F,4,0)&lt;=C31,VLOOKUP(A31,'调薪记录-固定'!$C:$K,9,0),0),COUNTIF('调薪记录-固定'!$C:$C,A31)=2,IF(C31&lt;_xlfn.MINIFS('调薪记录-固定'!F:F,'调薪记录-固定'!C:C,A31),0,IF(C31&lt;_xlfn.MAXIFS('调薪记录-固定'!F:F,'调薪记录-固定'!C:C,A31),_xlfn.XLOOKUP(A31&amp;"1",'调薪记录-固定'!M:M,'调薪记录-固定'!K:K,0),_xlfn.XLOOKUP(A31&amp;"2",'调薪记录-固定'!M:M,'调薪记录-固定'!K:K,0))))</f>
        <v>0</v>
      </c>
      <c r="Y31" s="57">
        <f>IF(OR(COUNTIF('调整社保记录-固定'!C:C,A31)=0,COUNTIF('调整社保记录-固定'!C:C,A31)=1),0,IF(C31&gt;=DATE(2021,7,1),IFERROR(VLOOKUP(A31&amp;"2",'调整社保记录-固定'!F:G,2,0),0),0))</f>
        <v>0</v>
      </c>
    </row>
    <row r="32" customHeight="1" spans="1:25">
      <c r="A32" s="54" t="s">
        <v>25</v>
      </c>
      <c r="B32" s="54" t="s">
        <v>26</v>
      </c>
      <c r="C32" s="54" t="s">
        <v>58</v>
      </c>
      <c r="D32" s="54" t="s">
        <v>28</v>
      </c>
      <c r="E32" s="55">
        <f>IFERROR(DATEDIF(VLOOKUP(A32,员工个人数据信息!A:K,11,0),C32,"Y"),0)</f>
        <v>0</v>
      </c>
      <c r="F32" s="55" t="str">
        <f>IF(COUNTIF(通用项目!A:A,B32)=1,"通用项目","非通用项目")</f>
        <v>非通用项目</v>
      </c>
      <c r="G32" s="55">
        <f t="shared" si="0"/>
        <v>0</v>
      </c>
      <c r="H32" s="55">
        <f t="shared" si="1"/>
        <v>0</v>
      </c>
      <c r="I32" s="55">
        <f t="shared" si="2"/>
        <v>0</v>
      </c>
      <c r="J32" s="55">
        <f t="shared" si="3"/>
        <v>0</v>
      </c>
      <c r="K32" s="55">
        <f t="shared" si="4"/>
        <v>0</v>
      </c>
      <c r="L32" s="55">
        <f t="shared" si="5"/>
        <v>0</v>
      </c>
      <c r="M32" s="55">
        <f t="shared" si="6"/>
        <v>0</v>
      </c>
      <c r="N32" s="55">
        <f t="shared" si="7"/>
        <v>0</v>
      </c>
      <c r="O32" s="55">
        <f t="shared" si="8"/>
        <v>0</v>
      </c>
      <c r="P32" s="57">
        <f t="shared" si="9"/>
        <v>0</v>
      </c>
      <c r="Q32" s="57">
        <f t="shared" si="11"/>
        <v>0</v>
      </c>
      <c r="R32" s="57">
        <f t="shared" si="12"/>
        <v>0</v>
      </c>
      <c r="S32" s="57">
        <f t="shared" si="10"/>
        <v>0</v>
      </c>
      <c r="T32" s="57">
        <f t="shared" si="13"/>
        <v>0</v>
      </c>
      <c r="U32" s="57">
        <f>G32*1+I32*IFERROR(VLOOKUP(A32,员工个人数据信息!A:V,22,0),0.9)+J32*0+IF(OR(E32&gt;=3,F32="通用项目"),K32*0,K32*0.2)+H32*0.8*IF(E32&lt;2,0.6,IF(E32&lt;4,0.7,IF(E32&lt;6,0.8,IF(E32&lt;8,0.9,1))))+L32*0.7-O32</f>
        <v>0</v>
      </c>
      <c r="V32" s="57">
        <f t="shared" si="14"/>
        <v>0</v>
      </c>
      <c r="W32" s="57">
        <f>ROUND(IFERROR(IF((YEAR(VLOOKUP(A32,员工个人数据信息!A:S,11,0))&amp;MONTH(VLOOKUP(A32,员工个人数据信息!A:S,11,0)))=(YEAR(C32)&amp;MONTH(C32)),VLOOKUP(A32,员工个人数据信息!A:U,20,0),IF((YEAR(VLOOKUP(A32,员工个人数据信息!A:S,12,0))&amp;MONTH(VLOOKUP(A32,员工个人数据信息!A:S,12,0)))=(YEAR(C32)&amp;MONTH(C32)),VLOOKUP(A32,员工个人数据信息!A:U,21,0),VLOOKUP(A32,员工个人数据信息!A:U,19,0))),0)+Y32/21.75,2)*SUM(G32:L32)+ROUND(IFERROR(VLOOKUP(A32,员工个人数据信息!A:S,18,0),0)+X32/21.75,2)*(IF(OR(E32&gt;=3,F32="通用项目"),SUM(G32,J32:K32),SUM(G32,J32,K32*0.8))+0.8*H32*IF(E32&lt;2,0.6,IF(E32&lt;4,0.7,IF(E32&lt;6,0.8,IF(E32&lt;8,0.9,1)))))+ROUND(3000/21.75*L32,2)</f>
        <v>0</v>
      </c>
      <c r="X32" s="57">
        <f t="array" ref="X32">_xlfn.IFS(COUNTIF('调薪记录-固定'!$C:$C,A32)=0,0,COUNTIF('调薪记录-固定'!$C:$C,A32)=1,IF(VLOOKUP(A32,'调薪记录-固定'!$C:$F,4,0)&lt;=C32,VLOOKUP(A32,'调薪记录-固定'!$C:$K,9,0),0),COUNTIF('调薪记录-固定'!$C:$C,A32)=2,IF(C32&lt;_xlfn.MINIFS('调薪记录-固定'!F:F,'调薪记录-固定'!C:C,A32),0,IF(C32&lt;_xlfn.MAXIFS('调薪记录-固定'!F:F,'调薪记录-固定'!C:C,A32),_xlfn.XLOOKUP(A32&amp;"1",'调薪记录-固定'!M:M,'调薪记录-固定'!K:K,0),_xlfn.XLOOKUP(A32&amp;"2",'调薪记录-固定'!M:M,'调薪记录-固定'!K:K,0))))</f>
        <v>0</v>
      </c>
      <c r="Y32" s="57">
        <f>IF(OR(COUNTIF('调整社保记录-固定'!C:C,A32)=0,COUNTIF('调整社保记录-固定'!C:C,A32)=1),0,IF(C32&gt;=DATE(2021,7,1),IFERROR(VLOOKUP(A32&amp;"2",'调整社保记录-固定'!F:G,2,0),0),0))</f>
        <v>0</v>
      </c>
    </row>
    <row r="33" customHeight="1" spans="1:25">
      <c r="A33" s="54" t="s">
        <v>25</v>
      </c>
      <c r="B33" s="54" t="s">
        <v>26</v>
      </c>
      <c r="C33" s="54" t="s">
        <v>59</v>
      </c>
      <c r="D33" s="54" t="s">
        <v>6</v>
      </c>
      <c r="E33" s="55">
        <f>IFERROR(DATEDIF(VLOOKUP(A33,员工个人数据信息!A:K,11,0),C33,"Y"),0)</f>
        <v>0</v>
      </c>
      <c r="F33" s="55" t="str">
        <f>IF(COUNTIF(通用项目!A:A,B33)=1,"通用项目","非通用项目")</f>
        <v>非通用项目</v>
      </c>
      <c r="G33" s="55">
        <f t="shared" si="0"/>
        <v>1</v>
      </c>
      <c r="H33" s="55">
        <f t="shared" si="1"/>
        <v>0</v>
      </c>
      <c r="I33" s="55">
        <f t="shared" si="2"/>
        <v>0</v>
      </c>
      <c r="J33" s="55">
        <f t="shared" si="3"/>
        <v>0</v>
      </c>
      <c r="K33" s="55">
        <f t="shared" si="4"/>
        <v>0</v>
      </c>
      <c r="L33" s="55">
        <f t="shared" si="5"/>
        <v>0</v>
      </c>
      <c r="M33" s="55">
        <f t="shared" si="6"/>
        <v>0</v>
      </c>
      <c r="N33" s="55">
        <f t="shared" si="7"/>
        <v>0</v>
      </c>
      <c r="O33" s="55">
        <f t="shared" si="8"/>
        <v>0</v>
      </c>
      <c r="P33" s="57">
        <f t="shared" ref="P33:P96" si="15">Q33+R33-S33-T33+U33-V33</f>
        <v>1</v>
      </c>
      <c r="Q33" s="57">
        <f t="shared" ref="Q33:Q96" si="16">SUM(G33:L33,N33:O33)</f>
        <v>1</v>
      </c>
      <c r="R33" s="57">
        <f t="shared" si="12"/>
        <v>0</v>
      </c>
      <c r="S33" s="57">
        <f t="shared" si="10"/>
        <v>0</v>
      </c>
      <c r="T33" s="57">
        <f t="shared" ref="T33:T96" si="17">SUM(G33:L33,O33)</f>
        <v>1</v>
      </c>
      <c r="U33" s="57">
        <f>G33*1+I33*IFERROR(VLOOKUP(A33,员工个人数据信息!A:V,22,0),0.9)+J33*0+IF(OR(E33&gt;=3,F33="通用项目"),K33*0,K33*0.2)+H33*0.8*IF(E33&lt;2,0.6,IF(E33&lt;4,0.7,IF(E33&lt;6,0.8,IF(E33&lt;8,0.9,1))))+L33*0.7-O33</f>
        <v>1</v>
      </c>
      <c r="V33" s="57">
        <f t="shared" ref="V33:V96" si="18">SUM(H33:L33,N33,O33*0)</f>
        <v>0</v>
      </c>
      <c r="W33" s="57">
        <f>ROUND(IFERROR(IF((YEAR(VLOOKUP(A33,员工个人数据信息!A:S,11,0))&amp;MONTH(VLOOKUP(A33,员工个人数据信息!A:S,11,0)))=(YEAR(C33)&amp;MONTH(C33)),VLOOKUP(A33,员工个人数据信息!A:U,20,0),IF((YEAR(VLOOKUP(A33,员工个人数据信息!A:S,12,0))&amp;MONTH(VLOOKUP(A33,员工个人数据信息!A:S,12,0)))=(YEAR(C33)&amp;MONTH(C33)),VLOOKUP(A33,员工个人数据信息!A:U,21,0),VLOOKUP(A33,员工个人数据信息!A:U,19,0))),0)+Y33/21.75,2)*SUM(G33:L33)+ROUND(IFERROR(VLOOKUP(A33,员工个人数据信息!A:S,18,0),0)+X33/21.75,2)*(IF(OR(E33&gt;=3,F33="通用项目"),SUM(G33,J33:K33),SUM(G33,J33,K33*0.8))+0.8*H33*IF(E33&lt;2,0.6,IF(E33&lt;4,0.7,IF(E33&lt;6,0.8,IF(E33&lt;8,0.9,1)))))+ROUND(3000/21.75*L33,2)</f>
        <v>0</v>
      </c>
      <c r="X33" s="57">
        <f t="array" ref="X33">_xlfn.IFS(COUNTIF('调薪记录-固定'!$C:$C,A33)=0,0,COUNTIF('调薪记录-固定'!$C:$C,A33)=1,IF(VLOOKUP(A33,'调薪记录-固定'!$C:$F,4,0)&lt;=C33,VLOOKUP(A33,'调薪记录-固定'!$C:$K,9,0),0),COUNTIF('调薪记录-固定'!$C:$C,A33)=2,IF(C33&lt;_xlfn.MINIFS('调薪记录-固定'!F:F,'调薪记录-固定'!C:C,A33),0,IF(C33&lt;_xlfn.MAXIFS('调薪记录-固定'!F:F,'调薪记录-固定'!C:C,A33),_xlfn.XLOOKUP(A33&amp;"1",'调薪记录-固定'!M:M,'调薪记录-固定'!K:K,0),_xlfn.XLOOKUP(A33&amp;"2",'调薪记录-固定'!M:M,'调薪记录-固定'!K:K,0))))</f>
        <v>0</v>
      </c>
      <c r="Y33" s="57">
        <f>IF(OR(COUNTIF('调整社保记录-固定'!C:C,A33)=0,COUNTIF('调整社保记录-固定'!C:C,A33)=1),0,IF(C33&gt;=DATE(2021,7,1),IFERROR(VLOOKUP(A33&amp;"2",'调整社保记录-固定'!F:G,2,0),0),0))</f>
        <v>0</v>
      </c>
    </row>
    <row r="34" customHeight="1" spans="1:25">
      <c r="A34" s="54" t="s">
        <v>25</v>
      </c>
      <c r="B34" s="54" t="s">
        <v>26</v>
      </c>
      <c r="C34" s="54" t="s">
        <v>60</v>
      </c>
      <c r="D34" s="54" t="s">
        <v>6</v>
      </c>
      <c r="E34" s="55">
        <f>IFERROR(DATEDIF(VLOOKUP(A34,员工个人数据信息!A:K,11,0),C34,"Y"),0)</f>
        <v>0</v>
      </c>
      <c r="F34" s="55" t="str">
        <f>IF(COUNTIF(通用项目!A:A,B34)=1,"通用项目","非通用项目")</f>
        <v>非通用项目</v>
      </c>
      <c r="G34" s="55">
        <f t="shared" si="0"/>
        <v>1</v>
      </c>
      <c r="H34" s="55">
        <f t="shared" si="1"/>
        <v>0</v>
      </c>
      <c r="I34" s="55">
        <f t="shared" si="2"/>
        <v>0</v>
      </c>
      <c r="J34" s="55">
        <f t="shared" si="3"/>
        <v>0</v>
      </c>
      <c r="K34" s="55">
        <f t="shared" si="4"/>
        <v>0</v>
      </c>
      <c r="L34" s="55">
        <f t="shared" si="5"/>
        <v>0</v>
      </c>
      <c r="M34" s="55">
        <f t="shared" si="6"/>
        <v>0</v>
      </c>
      <c r="N34" s="55">
        <f t="shared" si="7"/>
        <v>0</v>
      </c>
      <c r="O34" s="55">
        <f t="shared" si="8"/>
        <v>0</v>
      </c>
      <c r="P34" s="57">
        <f t="shared" si="15"/>
        <v>1</v>
      </c>
      <c r="Q34" s="57">
        <f t="shared" si="16"/>
        <v>1</v>
      </c>
      <c r="R34" s="57">
        <f t="shared" si="12"/>
        <v>0</v>
      </c>
      <c r="S34" s="57">
        <f t="shared" si="10"/>
        <v>0</v>
      </c>
      <c r="T34" s="57">
        <f t="shared" si="17"/>
        <v>1</v>
      </c>
      <c r="U34" s="57">
        <f>G34*1+I34*IFERROR(VLOOKUP(A34,员工个人数据信息!A:V,22,0),0.9)+J34*0+IF(OR(E34&gt;=3,F34="通用项目"),K34*0,K34*0.2)+H34*0.8*IF(E34&lt;2,0.6,IF(E34&lt;4,0.7,IF(E34&lt;6,0.8,IF(E34&lt;8,0.9,1))))+L34*0.7-O34</f>
        <v>1</v>
      </c>
      <c r="V34" s="57">
        <f t="shared" si="18"/>
        <v>0</v>
      </c>
      <c r="W34" s="57">
        <f>ROUND(IFERROR(IF((YEAR(VLOOKUP(A34,员工个人数据信息!A:S,11,0))&amp;MONTH(VLOOKUP(A34,员工个人数据信息!A:S,11,0)))=(YEAR(C34)&amp;MONTH(C34)),VLOOKUP(A34,员工个人数据信息!A:U,20,0),IF((YEAR(VLOOKUP(A34,员工个人数据信息!A:S,12,0))&amp;MONTH(VLOOKUP(A34,员工个人数据信息!A:S,12,0)))=(YEAR(C34)&amp;MONTH(C34)),VLOOKUP(A34,员工个人数据信息!A:U,21,0),VLOOKUP(A34,员工个人数据信息!A:U,19,0))),0)+Y34/21.75,2)*SUM(G34:L34)+ROUND(IFERROR(VLOOKUP(A34,员工个人数据信息!A:S,18,0),0)+X34/21.75,2)*(IF(OR(E34&gt;=3,F34="通用项目"),SUM(G34,J34:K34),SUM(G34,J34,K34*0.8))+0.8*H34*IF(E34&lt;2,0.6,IF(E34&lt;4,0.7,IF(E34&lt;6,0.8,IF(E34&lt;8,0.9,1)))))+ROUND(3000/21.75*L34,2)</f>
        <v>0</v>
      </c>
      <c r="X34" s="57">
        <f t="array" ref="X34">_xlfn.IFS(COUNTIF('调薪记录-固定'!$C:$C,A34)=0,0,COUNTIF('调薪记录-固定'!$C:$C,A34)=1,IF(VLOOKUP(A34,'调薪记录-固定'!$C:$F,4,0)&lt;=C34,VLOOKUP(A34,'调薪记录-固定'!$C:$K,9,0),0),COUNTIF('调薪记录-固定'!$C:$C,A34)=2,IF(C34&lt;_xlfn.MINIFS('调薪记录-固定'!F:F,'调薪记录-固定'!C:C,A34),0,IF(C34&lt;_xlfn.MAXIFS('调薪记录-固定'!F:F,'调薪记录-固定'!C:C,A34),_xlfn.XLOOKUP(A34&amp;"1",'调薪记录-固定'!M:M,'调薪记录-固定'!K:K,0),_xlfn.XLOOKUP(A34&amp;"2",'调薪记录-固定'!M:M,'调薪记录-固定'!K:K,0))))</f>
        <v>0</v>
      </c>
      <c r="Y34" s="57">
        <f>IF(OR(COUNTIF('调整社保记录-固定'!C:C,A34)=0,COUNTIF('调整社保记录-固定'!C:C,A34)=1),0,IF(C34&gt;=DATE(2021,7,1),IFERROR(VLOOKUP(A34&amp;"2",'调整社保记录-固定'!F:G,2,0),0),0))</f>
        <v>0</v>
      </c>
    </row>
    <row r="35" customHeight="1" spans="1:25">
      <c r="A35" s="54" t="s">
        <v>25</v>
      </c>
      <c r="B35" s="54" t="s">
        <v>26</v>
      </c>
      <c r="C35" s="54" t="s">
        <v>61</v>
      </c>
      <c r="D35" s="54" t="s">
        <v>6</v>
      </c>
      <c r="E35" s="55">
        <f>IFERROR(DATEDIF(VLOOKUP(A35,员工个人数据信息!A:K,11,0),C35,"Y"),0)</f>
        <v>0</v>
      </c>
      <c r="F35" s="55" t="str">
        <f>IF(COUNTIF(通用项目!A:A,B35)=1,"通用项目","非通用项目")</f>
        <v>非通用项目</v>
      </c>
      <c r="G35" s="55">
        <f t="shared" si="0"/>
        <v>1</v>
      </c>
      <c r="H35" s="55">
        <f t="shared" si="1"/>
        <v>0</v>
      </c>
      <c r="I35" s="55">
        <f t="shared" si="2"/>
        <v>0</v>
      </c>
      <c r="J35" s="55">
        <f t="shared" si="3"/>
        <v>0</v>
      </c>
      <c r="K35" s="55">
        <f t="shared" si="4"/>
        <v>0</v>
      </c>
      <c r="L35" s="55">
        <f t="shared" si="5"/>
        <v>0</v>
      </c>
      <c r="M35" s="55">
        <f t="shared" si="6"/>
        <v>0</v>
      </c>
      <c r="N35" s="55">
        <f t="shared" si="7"/>
        <v>0</v>
      </c>
      <c r="O35" s="55">
        <f t="shared" si="8"/>
        <v>0</v>
      </c>
      <c r="P35" s="57">
        <f t="shared" si="15"/>
        <v>1</v>
      </c>
      <c r="Q35" s="57">
        <f t="shared" si="16"/>
        <v>1</v>
      </c>
      <c r="R35" s="57">
        <f t="shared" si="12"/>
        <v>0</v>
      </c>
      <c r="S35" s="57">
        <f t="shared" si="10"/>
        <v>0</v>
      </c>
      <c r="T35" s="57">
        <f t="shared" si="17"/>
        <v>1</v>
      </c>
      <c r="U35" s="57">
        <f>G35*1+I35*IFERROR(VLOOKUP(A35,员工个人数据信息!A:V,22,0),0.9)+J35*0+IF(OR(E35&gt;=3,F35="通用项目"),K35*0,K35*0.2)+H35*0.8*IF(E35&lt;2,0.6,IF(E35&lt;4,0.7,IF(E35&lt;6,0.8,IF(E35&lt;8,0.9,1))))+L35*0.7-O35</f>
        <v>1</v>
      </c>
      <c r="V35" s="57">
        <f t="shared" si="18"/>
        <v>0</v>
      </c>
      <c r="W35" s="57">
        <f>ROUND(IFERROR(IF((YEAR(VLOOKUP(A35,员工个人数据信息!A:S,11,0))&amp;MONTH(VLOOKUP(A35,员工个人数据信息!A:S,11,0)))=(YEAR(C35)&amp;MONTH(C35)),VLOOKUP(A35,员工个人数据信息!A:U,20,0),IF((YEAR(VLOOKUP(A35,员工个人数据信息!A:S,12,0))&amp;MONTH(VLOOKUP(A35,员工个人数据信息!A:S,12,0)))=(YEAR(C35)&amp;MONTH(C35)),VLOOKUP(A35,员工个人数据信息!A:U,21,0),VLOOKUP(A35,员工个人数据信息!A:U,19,0))),0)+Y35/21.75,2)*SUM(G35:L35)+ROUND(IFERROR(VLOOKUP(A35,员工个人数据信息!A:S,18,0),0)+X35/21.75,2)*(IF(OR(E35&gt;=3,F35="通用项目"),SUM(G35,J35:K35),SUM(G35,J35,K35*0.8))+0.8*H35*IF(E35&lt;2,0.6,IF(E35&lt;4,0.7,IF(E35&lt;6,0.8,IF(E35&lt;8,0.9,1)))))+ROUND(3000/21.75*L35,2)</f>
        <v>0</v>
      </c>
      <c r="X35" s="57">
        <f t="array" ref="X35">_xlfn.IFS(COUNTIF('调薪记录-固定'!$C:$C,A35)=0,0,COUNTIF('调薪记录-固定'!$C:$C,A35)=1,IF(VLOOKUP(A35,'调薪记录-固定'!$C:$F,4,0)&lt;=C35,VLOOKUP(A35,'调薪记录-固定'!$C:$K,9,0),0),COUNTIF('调薪记录-固定'!$C:$C,A35)=2,IF(C35&lt;_xlfn.MINIFS('调薪记录-固定'!F:F,'调薪记录-固定'!C:C,A35),0,IF(C35&lt;_xlfn.MAXIFS('调薪记录-固定'!F:F,'调薪记录-固定'!C:C,A35),_xlfn.XLOOKUP(A35&amp;"1",'调薪记录-固定'!M:M,'调薪记录-固定'!K:K,0),_xlfn.XLOOKUP(A35&amp;"2",'调薪记录-固定'!M:M,'调薪记录-固定'!K:K,0))))</f>
        <v>0</v>
      </c>
      <c r="Y35" s="57">
        <f>IF(OR(COUNTIF('调整社保记录-固定'!C:C,A35)=0,COUNTIF('调整社保记录-固定'!C:C,A35)=1),0,IF(C35&gt;=DATE(2021,7,1),IFERROR(VLOOKUP(A35&amp;"2",'调整社保记录-固定'!F:G,2,0),0),0))</f>
        <v>0</v>
      </c>
    </row>
    <row r="36" customHeight="1" spans="1:25">
      <c r="A36" s="54" t="s">
        <v>25</v>
      </c>
      <c r="B36" s="54" t="s">
        <v>26</v>
      </c>
      <c r="C36" s="54" t="s">
        <v>62</v>
      </c>
      <c r="D36" s="54" t="s">
        <v>6</v>
      </c>
      <c r="E36" s="55">
        <f>IFERROR(DATEDIF(VLOOKUP(A36,员工个人数据信息!A:K,11,0),C36,"Y"),0)</f>
        <v>0</v>
      </c>
      <c r="F36" s="55" t="str">
        <f>IF(COUNTIF(通用项目!A:A,B36)=1,"通用项目","非通用项目")</f>
        <v>非通用项目</v>
      </c>
      <c r="G36" s="55">
        <f t="shared" si="0"/>
        <v>1</v>
      </c>
      <c r="H36" s="55">
        <f t="shared" si="1"/>
        <v>0</v>
      </c>
      <c r="I36" s="55">
        <f t="shared" si="2"/>
        <v>0</v>
      </c>
      <c r="J36" s="55">
        <f t="shared" si="3"/>
        <v>0</v>
      </c>
      <c r="K36" s="55">
        <f t="shared" si="4"/>
        <v>0</v>
      </c>
      <c r="L36" s="55">
        <f t="shared" si="5"/>
        <v>0</v>
      </c>
      <c r="M36" s="55">
        <f t="shared" si="6"/>
        <v>0</v>
      </c>
      <c r="N36" s="55">
        <f t="shared" si="7"/>
        <v>0</v>
      </c>
      <c r="O36" s="55">
        <f t="shared" si="8"/>
        <v>0</v>
      </c>
      <c r="P36" s="57">
        <f t="shared" si="15"/>
        <v>1</v>
      </c>
      <c r="Q36" s="57">
        <f t="shared" si="16"/>
        <v>1</v>
      </c>
      <c r="R36" s="57">
        <f t="shared" si="12"/>
        <v>0</v>
      </c>
      <c r="S36" s="57">
        <f t="shared" si="10"/>
        <v>0</v>
      </c>
      <c r="T36" s="57">
        <f t="shared" si="17"/>
        <v>1</v>
      </c>
      <c r="U36" s="57">
        <f>G36*1+I36*IFERROR(VLOOKUP(A36,员工个人数据信息!A:V,22,0),0.9)+J36*0+IF(OR(E36&gt;=3,F36="通用项目"),K36*0,K36*0.2)+H36*0.8*IF(E36&lt;2,0.6,IF(E36&lt;4,0.7,IF(E36&lt;6,0.8,IF(E36&lt;8,0.9,1))))+L36*0.7-O36</f>
        <v>1</v>
      </c>
      <c r="V36" s="57">
        <f t="shared" si="18"/>
        <v>0</v>
      </c>
      <c r="W36" s="57">
        <f>ROUND(IFERROR(IF((YEAR(VLOOKUP(A36,员工个人数据信息!A:S,11,0))&amp;MONTH(VLOOKUP(A36,员工个人数据信息!A:S,11,0)))=(YEAR(C36)&amp;MONTH(C36)),VLOOKUP(A36,员工个人数据信息!A:U,20,0),IF((YEAR(VLOOKUP(A36,员工个人数据信息!A:S,12,0))&amp;MONTH(VLOOKUP(A36,员工个人数据信息!A:S,12,0)))=(YEAR(C36)&amp;MONTH(C36)),VLOOKUP(A36,员工个人数据信息!A:U,21,0),VLOOKUP(A36,员工个人数据信息!A:U,19,0))),0)+Y36/21.75,2)*SUM(G36:L36)+ROUND(IFERROR(VLOOKUP(A36,员工个人数据信息!A:S,18,0),0)+X36/21.75,2)*(IF(OR(E36&gt;=3,F36="通用项目"),SUM(G36,J36:K36),SUM(G36,J36,K36*0.8))+0.8*H36*IF(E36&lt;2,0.6,IF(E36&lt;4,0.7,IF(E36&lt;6,0.8,IF(E36&lt;8,0.9,1)))))+ROUND(3000/21.75*L36,2)</f>
        <v>0</v>
      </c>
      <c r="X36" s="57">
        <f t="array" ref="X36">_xlfn.IFS(COUNTIF('调薪记录-固定'!$C:$C,A36)=0,0,COUNTIF('调薪记录-固定'!$C:$C,A36)=1,IF(VLOOKUP(A36,'调薪记录-固定'!$C:$F,4,0)&lt;=C36,VLOOKUP(A36,'调薪记录-固定'!$C:$K,9,0),0),COUNTIF('调薪记录-固定'!$C:$C,A36)=2,IF(C36&lt;_xlfn.MINIFS('调薪记录-固定'!F:F,'调薪记录-固定'!C:C,A36),0,IF(C36&lt;_xlfn.MAXIFS('调薪记录-固定'!F:F,'调薪记录-固定'!C:C,A36),_xlfn.XLOOKUP(A36&amp;"1",'调薪记录-固定'!M:M,'调薪记录-固定'!K:K,0),_xlfn.XLOOKUP(A36&amp;"2",'调薪记录-固定'!M:M,'调薪记录-固定'!K:K,0))))</f>
        <v>0</v>
      </c>
      <c r="Y36" s="57">
        <f>IF(OR(COUNTIF('调整社保记录-固定'!C:C,A36)=0,COUNTIF('调整社保记录-固定'!C:C,A36)=1),0,IF(C36&gt;=DATE(2021,7,1),IFERROR(VLOOKUP(A36&amp;"2",'调整社保记录-固定'!F:G,2,0),0),0))</f>
        <v>0</v>
      </c>
    </row>
    <row r="37" customHeight="1" spans="1:25">
      <c r="A37" s="54" t="s">
        <v>25</v>
      </c>
      <c r="B37" s="54" t="s">
        <v>26</v>
      </c>
      <c r="C37" s="54" t="s">
        <v>63</v>
      </c>
      <c r="D37" s="54" t="s">
        <v>6</v>
      </c>
      <c r="E37" s="55">
        <f>IFERROR(DATEDIF(VLOOKUP(A37,员工个人数据信息!A:K,11,0),C37,"Y"),0)</f>
        <v>0</v>
      </c>
      <c r="F37" s="55" t="str">
        <f>IF(COUNTIF(通用项目!A:A,B37)=1,"通用项目","非通用项目")</f>
        <v>非通用项目</v>
      </c>
      <c r="G37" s="55">
        <f t="shared" si="0"/>
        <v>1</v>
      </c>
      <c r="H37" s="55">
        <f t="shared" si="1"/>
        <v>0</v>
      </c>
      <c r="I37" s="55">
        <f t="shared" si="2"/>
        <v>0</v>
      </c>
      <c r="J37" s="55">
        <f t="shared" si="3"/>
        <v>0</v>
      </c>
      <c r="K37" s="55">
        <f t="shared" si="4"/>
        <v>0</v>
      </c>
      <c r="L37" s="55">
        <f t="shared" si="5"/>
        <v>0</v>
      </c>
      <c r="M37" s="55">
        <f t="shared" si="6"/>
        <v>0</v>
      </c>
      <c r="N37" s="55">
        <f t="shared" si="7"/>
        <v>0</v>
      </c>
      <c r="O37" s="55">
        <f t="shared" si="8"/>
        <v>0</v>
      </c>
      <c r="P37" s="57">
        <f t="shared" si="15"/>
        <v>1</v>
      </c>
      <c r="Q37" s="57">
        <f t="shared" si="16"/>
        <v>1</v>
      </c>
      <c r="R37" s="57">
        <f t="shared" si="12"/>
        <v>0</v>
      </c>
      <c r="S37" s="57">
        <f t="shared" si="10"/>
        <v>0</v>
      </c>
      <c r="T37" s="57">
        <f t="shared" si="17"/>
        <v>1</v>
      </c>
      <c r="U37" s="57">
        <f>G37*1+I37*IFERROR(VLOOKUP(A37,员工个人数据信息!A:V,22,0),0.9)+J37*0+IF(OR(E37&gt;=3,F37="通用项目"),K37*0,K37*0.2)+H37*0.8*IF(E37&lt;2,0.6,IF(E37&lt;4,0.7,IF(E37&lt;6,0.8,IF(E37&lt;8,0.9,1))))+L37*0.7-O37</f>
        <v>1</v>
      </c>
      <c r="V37" s="57">
        <f t="shared" si="18"/>
        <v>0</v>
      </c>
      <c r="W37" s="57">
        <f>ROUND(IFERROR(IF((YEAR(VLOOKUP(A37,员工个人数据信息!A:S,11,0))&amp;MONTH(VLOOKUP(A37,员工个人数据信息!A:S,11,0)))=(YEAR(C37)&amp;MONTH(C37)),VLOOKUP(A37,员工个人数据信息!A:U,20,0),IF((YEAR(VLOOKUP(A37,员工个人数据信息!A:S,12,0))&amp;MONTH(VLOOKUP(A37,员工个人数据信息!A:S,12,0)))=(YEAR(C37)&amp;MONTH(C37)),VLOOKUP(A37,员工个人数据信息!A:U,21,0),VLOOKUP(A37,员工个人数据信息!A:U,19,0))),0)+Y37/21.75,2)*SUM(G37:L37)+ROUND(IFERROR(VLOOKUP(A37,员工个人数据信息!A:S,18,0),0)+X37/21.75,2)*(IF(OR(E37&gt;=3,F37="通用项目"),SUM(G37,J37:K37),SUM(G37,J37,K37*0.8))+0.8*H37*IF(E37&lt;2,0.6,IF(E37&lt;4,0.7,IF(E37&lt;6,0.8,IF(E37&lt;8,0.9,1)))))+ROUND(3000/21.75*L37,2)</f>
        <v>0</v>
      </c>
      <c r="X37" s="57">
        <f t="array" ref="X37">_xlfn.IFS(COUNTIF('调薪记录-固定'!$C:$C,A37)=0,0,COUNTIF('调薪记录-固定'!$C:$C,A37)=1,IF(VLOOKUP(A37,'调薪记录-固定'!$C:$F,4,0)&lt;=C37,VLOOKUP(A37,'调薪记录-固定'!$C:$K,9,0),0),COUNTIF('调薪记录-固定'!$C:$C,A37)=2,IF(C37&lt;_xlfn.MINIFS('调薪记录-固定'!F:F,'调薪记录-固定'!C:C,A37),0,IF(C37&lt;_xlfn.MAXIFS('调薪记录-固定'!F:F,'调薪记录-固定'!C:C,A37),_xlfn.XLOOKUP(A37&amp;"1",'调薪记录-固定'!M:M,'调薪记录-固定'!K:K,0),_xlfn.XLOOKUP(A37&amp;"2",'调薪记录-固定'!M:M,'调薪记录-固定'!K:K,0))))</f>
        <v>0</v>
      </c>
      <c r="Y37" s="57">
        <f>IF(OR(COUNTIF('调整社保记录-固定'!C:C,A37)=0,COUNTIF('调整社保记录-固定'!C:C,A37)=1),0,IF(C37&gt;=DATE(2021,7,1),IFERROR(VLOOKUP(A37&amp;"2",'调整社保记录-固定'!F:G,2,0),0),0))</f>
        <v>0</v>
      </c>
    </row>
    <row r="38" customHeight="1" spans="1:25">
      <c r="A38" s="54" t="s">
        <v>25</v>
      </c>
      <c r="B38" s="54" t="s">
        <v>26</v>
      </c>
      <c r="C38" s="54" t="s">
        <v>64</v>
      </c>
      <c r="D38" s="54" t="s">
        <v>28</v>
      </c>
      <c r="E38" s="55">
        <f>IFERROR(DATEDIF(VLOOKUP(A38,员工个人数据信息!A:K,11,0),C38,"Y"),0)</f>
        <v>0</v>
      </c>
      <c r="F38" s="55" t="str">
        <f>IF(COUNTIF(通用项目!A:A,B38)=1,"通用项目","非通用项目")</f>
        <v>非通用项目</v>
      </c>
      <c r="G38" s="55">
        <f t="shared" si="0"/>
        <v>0</v>
      </c>
      <c r="H38" s="55">
        <f t="shared" si="1"/>
        <v>0</v>
      </c>
      <c r="I38" s="55">
        <f t="shared" si="2"/>
        <v>0</v>
      </c>
      <c r="J38" s="55">
        <f t="shared" si="3"/>
        <v>0</v>
      </c>
      <c r="K38" s="55">
        <f t="shared" si="4"/>
        <v>0</v>
      </c>
      <c r="L38" s="55">
        <f t="shared" si="5"/>
        <v>0</v>
      </c>
      <c r="M38" s="55">
        <f t="shared" si="6"/>
        <v>0</v>
      </c>
      <c r="N38" s="55">
        <f t="shared" si="7"/>
        <v>0</v>
      </c>
      <c r="O38" s="55">
        <f t="shared" si="8"/>
        <v>0</v>
      </c>
      <c r="P38" s="57">
        <f t="shared" si="15"/>
        <v>0</v>
      </c>
      <c r="Q38" s="57">
        <f t="shared" si="16"/>
        <v>0</v>
      </c>
      <c r="R38" s="57">
        <f t="shared" si="12"/>
        <v>0</v>
      </c>
      <c r="S38" s="57">
        <f t="shared" si="10"/>
        <v>0</v>
      </c>
      <c r="T38" s="57">
        <f t="shared" si="17"/>
        <v>0</v>
      </c>
      <c r="U38" s="57">
        <f>G38*1+I38*IFERROR(VLOOKUP(A38,员工个人数据信息!A:V,22,0),0.9)+J38*0+IF(OR(E38&gt;=3,F38="通用项目"),K38*0,K38*0.2)+H38*0.8*IF(E38&lt;2,0.6,IF(E38&lt;4,0.7,IF(E38&lt;6,0.8,IF(E38&lt;8,0.9,1))))+L38*0.7-O38</f>
        <v>0</v>
      </c>
      <c r="V38" s="57">
        <f t="shared" si="18"/>
        <v>0</v>
      </c>
      <c r="W38" s="57">
        <f>ROUND(IFERROR(IF((YEAR(VLOOKUP(A38,员工个人数据信息!A:S,11,0))&amp;MONTH(VLOOKUP(A38,员工个人数据信息!A:S,11,0)))=(YEAR(C38)&amp;MONTH(C38)),VLOOKUP(A38,员工个人数据信息!A:U,20,0),IF((YEAR(VLOOKUP(A38,员工个人数据信息!A:S,12,0))&amp;MONTH(VLOOKUP(A38,员工个人数据信息!A:S,12,0)))=(YEAR(C38)&amp;MONTH(C38)),VLOOKUP(A38,员工个人数据信息!A:U,21,0),VLOOKUP(A38,员工个人数据信息!A:U,19,0))),0)+Y38/21.75,2)*SUM(G38:L38)+ROUND(IFERROR(VLOOKUP(A38,员工个人数据信息!A:S,18,0),0)+X38/21.75,2)*(IF(OR(E38&gt;=3,F38="通用项目"),SUM(G38,J38:K38),SUM(G38,J38,K38*0.8))+0.8*H38*IF(E38&lt;2,0.6,IF(E38&lt;4,0.7,IF(E38&lt;6,0.8,IF(E38&lt;8,0.9,1)))))+ROUND(3000/21.75*L38,2)</f>
        <v>0</v>
      </c>
      <c r="X38" s="57">
        <f t="array" ref="X38">_xlfn.IFS(COUNTIF('调薪记录-固定'!$C:$C,A38)=0,0,COUNTIF('调薪记录-固定'!$C:$C,A38)=1,IF(VLOOKUP(A38,'调薪记录-固定'!$C:$F,4,0)&lt;=C38,VLOOKUP(A38,'调薪记录-固定'!$C:$K,9,0),0),COUNTIF('调薪记录-固定'!$C:$C,A38)=2,IF(C38&lt;_xlfn.MINIFS('调薪记录-固定'!F:F,'调薪记录-固定'!C:C,A38),0,IF(C38&lt;_xlfn.MAXIFS('调薪记录-固定'!F:F,'调薪记录-固定'!C:C,A38),_xlfn.XLOOKUP(A38&amp;"1",'调薪记录-固定'!M:M,'调薪记录-固定'!K:K,0),_xlfn.XLOOKUP(A38&amp;"2",'调薪记录-固定'!M:M,'调薪记录-固定'!K:K,0))))</f>
        <v>0</v>
      </c>
      <c r="Y38" s="57">
        <f>IF(OR(COUNTIF('调整社保记录-固定'!C:C,A38)=0,COUNTIF('调整社保记录-固定'!C:C,A38)=1),0,IF(C38&gt;=DATE(2021,7,1),IFERROR(VLOOKUP(A38&amp;"2",'调整社保记录-固定'!F:G,2,0),0),0))</f>
        <v>0</v>
      </c>
    </row>
    <row r="39" customHeight="1" spans="1:25">
      <c r="A39" s="54" t="s">
        <v>25</v>
      </c>
      <c r="B39" s="54" t="s">
        <v>26</v>
      </c>
      <c r="C39" s="54" t="s">
        <v>65</v>
      </c>
      <c r="D39" s="54" t="s">
        <v>6</v>
      </c>
      <c r="E39" s="55">
        <f>IFERROR(DATEDIF(VLOOKUP(A39,员工个人数据信息!A:K,11,0),C39,"Y"),0)</f>
        <v>0</v>
      </c>
      <c r="F39" s="55" t="str">
        <f>IF(COUNTIF(通用项目!A:A,B39)=1,"通用项目","非通用项目")</f>
        <v>非通用项目</v>
      </c>
      <c r="G39" s="55">
        <f t="shared" si="0"/>
        <v>1</v>
      </c>
      <c r="H39" s="55">
        <f t="shared" si="1"/>
        <v>0</v>
      </c>
      <c r="I39" s="55">
        <f t="shared" si="2"/>
        <v>0</v>
      </c>
      <c r="J39" s="55">
        <f t="shared" si="3"/>
        <v>0</v>
      </c>
      <c r="K39" s="55">
        <f t="shared" si="4"/>
        <v>0</v>
      </c>
      <c r="L39" s="55">
        <f t="shared" si="5"/>
        <v>0</v>
      </c>
      <c r="M39" s="55">
        <f t="shared" si="6"/>
        <v>0</v>
      </c>
      <c r="N39" s="55">
        <f t="shared" si="7"/>
        <v>0</v>
      </c>
      <c r="O39" s="55">
        <f t="shared" si="8"/>
        <v>0</v>
      </c>
      <c r="P39" s="57">
        <f t="shared" si="15"/>
        <v>1</v>
      </c>
      <c r="Q39" s="57">
        <f t="shared" si="16"/>
        <v>1</v>
      </c>
      <c r="R39" s="57">
        <f t="shared" si="12"/>
        <v>0</v>
      </c>
      <c r="S39" s="57">
        <f t="shared" si="10"/>
        <v>0</v>
      </c>
      <c r="T39" s="57">
        <f t="shared" si="17"/>
        <v>1</v>
      </c>
      <c r="U39" s="57">
        <f>G39*1+I39*IFERROR(VLOOKUP(A39,员工个人数据信息!A:V,22,0),0.9)+J39*0+IF(OR(E39&gt;=3,F39="通用项目"),K39*0,K39*0.2)+H39*0.8*IF(E39&lt;2,0.6,IF(E39&lt;4,0.7,IF(E39&lt;6,0.8,IF(E39&lt;8,0.9,1))))+L39*0.7-O39</f>
        <v>1</v>
      </c>
      <c r="V39" s="57">
        <f t="shared" si="18"/>
        <v>0</v>
      </c>
      <c r="W39" s="57">
        <f>ROUND(IFERROR(IF((YEAR(VLOOKUP(A39,员工个人数据信息!A:S,11,0))&amp;MONTH(VLOOKUP(A39,员工个人数据信息!A:S,11,0)))=(YEAR(C39)&amp;MONTH(C39)),VLOOKUP(A39,员工个人数据信息!A:U,20,0),IF((YEAR(VLOOKUP(A39,员工个人数据信息!A:S,12,0))&amp;MONTH(VLOOKUP(A39,员工个人数据信息!A:S,12,0)))=(YEAR(C39)&amp;MONTH(C39)),VLOOKUP(A39,员工个人数据信息!A:U,21,0),VLOOKUP(A39,员工个人数据信息!A:U,19,0))),0)+Y39/21.75,2)*SUM(G39:L39)+ROUND(IFERROR(VLOOKUP(A39,员工个人数据信息!A:S,18,0),0)+X39/21.75,2)*(IF(OR(E39&gt;=3,F39="通用项目"),SUM(G39,J39:K39),SUM(G39,J39,K39*0.8))+0.8*H39*IF(E39&lt;2,0.6,IF(E39&lt;4,0.7,IF(E39&lt;6,0.8,IF(E39&lt;8,0.9,1)))))+ROUND(3000/21.75*L39,2)</f>
        <v>0</v>
      </c>
      <c r="X39" s="57">
        <f t="array" ref="X39">_xlfn.IFS(COUNTIF('调薪记录-固定'!$C:$C,A39)=0,0,COUNTIF('调薪记录-固定'!$C:$C,A39)=1,IF(VLOOKUP(A39,'调薪记录-固定'!$C:$F,4,0)&lt;=C39,VLOOKUP(A39,'调薪记录-固定'!$C:$K,9,0),0),COUNTIF('调薪记录-固定'!$C:$C,A39)=2,IF(C39&lt;_xlfn.MINIFS('调薪记录-固定'!F:F,'调薪记录-固定'!C:C,A39),0,IF(C39&lt;_xlfn.MAXIFS('调薪记录-固定'!F:F,'调薪记录-固定'!C:C,A39),_xlfn.XLOOKUP(A39&amp;"1",'调薪记录-固定'!M:M,'调薪记录-固定'!K:K,0),_xlfn.XLOOKUP(A39&amp;"2",'调薪记录-固定'!M:M,'调薪记录-固定'!K:K,0))))</f>
        <v>0</v>
      </c>
      <c r="Y39" s="57">
        <f>IF(OR(COUNTIF('调整社保记录-固定'!C:C,A39)=0,COUNTIF('调整社保记录-固定'!C:C,A39)=1),0,IF(C39&gt;=DATE(2021,7,1),IFERROR(VLOOKUP(A39&amp;"2",'调整社保记录-固定'!F:G,2,0),0),0))</f>
        <v>0</v>
      </c>
    </row>
    <row r="40" customHeight="1" spans="1:25">
      <c r="A40" s="54" t="s">
        <v>25</v>
      </c>
      <c r="B40" s="54" t="s">
        <v>26</v>
      </c>
      <c r="C40" s="54" t="s">
        <v>66</v>
      </c>
      <c r="D40" s="54" t="s">
        <v>6</v>
      </c>
      <c r="E40" s="55">
        <f>IFERROR(DATEDIF(VLOOKUP(A40,员工个人数据信息!A:K,11,0),C40,"Y"),0)</f>
        <v>0</v>
      </c>
      <c r="F40" s="55" t="str">
        <f>IF(COUNTIF(通用项目!A:A,B40)=1,"通用项目","非通用项目")</f>
        <v>非通用项目</v>
      </c>
      <c r="G40" s="55">
        <f t="shared" si="0"/>
        <v>1</v>
      </c>
      <c r="H40" s="55">
        <f t="shared" si="1"/>
        <v>0</v>
      </c>
      <c r="I40" s="55">
        <f t="shared" si="2"/>
        <v>0</v>
      </c>
      <c r="J40" s="55">
        <f t="shared" si="3"/>
        <v>0</v>
      </c>
      <c r="K40" s="55">
        <f t="shared" si="4"/>
        <v>0</v>
      </c>
      <c r="L40" s="55">
        <f t="shared" si="5"/>
        <v>0</v>
      </c>
      <c r="M40" s="55">
        <f t="shared" si="6"/>
        <v>0</v>
      </c>
      <c r="N40" s="55">
        <f t="shared" si="7"/>
        <v>0</v>
      </c>
      <c r="O40" s="55">
        <f t="shared" si="8"/>
        <v>0</v>
      </c>
      <c r="P40" s="57">
        <f t="shared" si="15"/>
        <v>1</v>
      </c>
      <c r="Q40" s="57">
        <f t="shared" si="16"/>
        <v>1</v>
      </c>
      <c r="R40" s="57">
        <f t="shared" si="12"/>
        <v>0</v>
      </c>
      <c r="S40" s="57">
        <f t="shared" si="10"/>
        <v>0</v>
      </c>
      <c r="T40" s="57">
        <f t="shared" si="17"/>
        <v>1</v>
      </c>
      <c r="U40" s="57">
        <f>G40*1+I40*IFERROR(VLOOKUP(A40,员工个人数据信息!A:V,22,0),0.9)+J40*0+IF(OR(E40&gt;=3,F40="通用项目"),K40*0,K40*0.2)+H40*0.8*IF(E40&lt;2,0.6,IF(E40&lt;4,0.7,IF(E40&lt;6,0.8,IF(E40&lt;8,0.9,1))))+L40*0.7-O40</f>
        <v>1</v>
      </c>
      <c r="V40" s="57">
        <f t="shared" si="18"/>
        <v>0</v>
      </c>
      <c r="W40" s="57">
        <f>ROUND(IFERROR(IF((YEAR(VLOOKUP(A40,员工个人数据信息!A:S,11,0))&amp;MONTH(VLOOKUP(A40,员工个人数据信息!A:S,11,0)))=(YEAR(C40)&amp;MONTH(C40)),VLOOKUP(A40,员工个人数据信息!A:U,20,0),IF((YEAR(VLOOKUP(A40,员工个人数据信息!A:S,12,0))&amp;MONTH(VLOOKUP(A40,员工个人数据信息!A:S,12,0)))=(YEAR(C40)&amp;MONTH(C40)),VLOOKUP(A40,员工个人数据信息!A:U,21,0),VLOOKUP(A40,员工个人数据信息!A:U,19,0))),0)+Y40/21.75,2)*SUM(G40:L40)+ROUND(IFERROR(VLOOKUP(A40,员工个人数据信息!A:S,18,0),0)+X40/21.75,2)*(IF(OR(E40&gt;=3,F40="通用项目"),SUM(G40,J40:K40),SUM(G40,J40,K40*0.8))+0.8*H40*IF(E40&lt;2,0.6,IF(E40&lt;4,0.7,IF(E40&lt;6,0.8,IF(E40&lt;8,0.9,1)))))+ROUND(3000/21.75*L40,2)</f>
        <v>0</v>
      </c>
      <c r="X40" s="57">
        <f t="array" ref="X40">_xlfn.IFS(COUNTIF('调薪记录-固定'!$C:$C,A40)=0,0,COUNTIF('调薪记录-固定'!$C:$C,A40)=1,IF(VLOOKUP(A40,'调薪记录-固定'!$C:$F,4,0)&lt;=C40,VLOOKUP(A40,'调薪记录-固定'!$C:$K,9,0),0),COUNTIF('调薪记录-固定'!$C:$C,A40)=2,IF(C40&lt;_xlfn.MINIFS('调薪记录-固定'!F:F,'调薪记录-固定'!C:C,A40),0,IF(C40&lt;_xlfn.MAXIFS('调薪记录-固定'!F:F,'调薪记录-固定'!C:C,A40),_xlfn.XLOOKUP(A40&amp;"1",'调薪记录-固定'!M:M,'调薪记录-固定'!K:K,0),_xlfn.XLOOKUP(A40&amp;"2",'调薪记录-固定'!M:M,'调薪记录-固定'!K:K,0))))</f>
        <v>0</v>
      </c>
      <c r="Y40" s="57">
        <f>IF(OR(COUNTIF('调整社保记录-固定'!C:C,A40)=0,COUNTIF('调整社保记录-固定'!C:C,A40)=1),0,IF(C40&gt;=DATE(2021,7,1),IFERROR(VLOOKUP(A40&amp;"2",'调整社保记录-固定'!F:G,2,0),0),0))</f>
        <v>0</v>
      </c>
    </row>
    <row r="41" customHeight="1" spans="1:25">
      <c r="A41" s="54" t="s">
        <v>25</v>
      </c>
      <c r="B41" s="54" t="s">
        <v>26</v>
      </c>
      <c r="C41" s="54" t="s">
        <v>67</v>
      </c>
      <c r="D41" s="54" t="s">
        <v>6</v>
      </c>
      <c r="E41" s="55">
        <f>IFERROR(DATEDIF(VLOOKUP(A41,员工个人数据信息!A:K,11,0),C41,"Y"),0)</f>
        <v>0</v>
      </c>
      <c r="F41" s="55" t="str">
        <f>IF(COUNTIF(通用项目!A:A,B41)=1,"通用项目","非通用项目")</f>
        <v>非通用项目</v>
      </c>
      <c r="G41" s="55">
        <f t="shared" si="0"/>
        <v>1</v>
      </c>
      <c r="H41" s="55">
        <f t="shared" si="1"/>
        <v>0</v>
      </c>
      <c r="I41" s="55">
        <f t="shared" si="2"/>
        <v>0</v>
      </c>
      <c r="J41" s="55">
        <f t="shared" si="3"/>
        <v>0</v>
      </c>
      <c r="K41" s="55">
        <f t="shared" si="4"/>
        <v>0</v>
      </c>
      <c r="L41" s="55">
        <f t="shared" si="5"/>
        <v>0</v>
      </c>
      <c r="M41" s="55">
        <f t="shared" si="6"/>
        <v>0</v>
      </c>
      <c r="N41" s="55">
        <f t="shared" si="7"/>
        <v>0</v>
      </c>
      <c r="O41" s="55">
        <f t="shared" si="8"/>
        <v>0</v>
      </c>
      <c r="P41" s="57">
        <f t="shared" si="15"/>
        <v>1</v>
      </c>
      <c r="Q41" s="57">
        <f t="shared" si="16"/>
        <v>1</v>
      </c>
      <c r="R41" s="57">
        <f t="shared" si="12"/>
        <v>0</v>
      </c>
      <c r="S41" s="57">
        <f t="shared" si="10"/>
        <v>0</v>
      </c>
      <c r="T41" s="57">
        <f t="shared" si="17"/>
        <v>1</v>
      </c>
      <c r="U41" s="57">
        <f>G41*1+I41*IFERROR(VLOOKUP(A41,员工个人数据信息!A:V,22,0),0.9)+J41*0+IF(OR(E41&gt;=3,F41="通用项目"),K41*0,K41*0.2)+H41*0.8*IF(E41&lt;2,0.6,IF(E41&lt;4,0.7,IF(E41&lt;6,0.8,IF(E41&lt;8,0.9,1))))+L41*0.7-O41</f>
        <v>1</v>
      </c>
      <c r="V41" s="57">
        <f t="shared" si="18"/>
        <v>0</v>
      </c>
      <c r="W41" s="57">
        <f>ROUND(IFERROR(IF((YEAR(VLOOKUP(A41,员工个人数据信息!A:S,11,0))&amp;MONTH(VLOOKUP(A41,员工个人数据信息!A:S,11,0)))=(YEAR(C41)&amp;MONTH(C41)),VLOOKUP(A41,员工个人数据信息!A:U,20,0),IF((YEAR(VLOOKUP(A41,员工个人数据信息!A:S,12,0))&amp;MONTH(VLOOKUP(A41,员工个人数据信息!A:S,12,0)))=(YEAR(C41)&amp;MONTH(C41)),VLOOKUP(A41,员工个人数据信息!A:U,21,0),VLOOKUP(A41,员工个人数据信息!A:U,19,0))),0)+Y41/21.75,2)*SUM(G41:L41)+ROUND(IFERROR(VLOOKUP(A41,员工个人数据信息!A:S,18,0),0)+X41/21.75,2)*(IF(OR(E41&gt;=3,F41="通用项目"),SUM(G41,J41:K41),SUM(G41,J41,K41*0.8))+0.8*H41*IF(E41&lt;2,0.6,IF(E41&lt;4,0.7,IF(E41&lt;6,0.8,IF(E41&lt;8,0.9,1)))))+ROUND(3000/21.75*L41,2)</f>
        <v>0</v>
      </c>
      <c r="X41" s="57">
        <f t="array" ref="X41">_xlfn.IFS(COUNTIF('调薪记录-固定'!$C:$C,A41)=0,0,COUNTIF('调薪记录-固定'!$C:$C,A41)=1,IF(VLOOKUP(A41,'调薪记录-固定'!$C:$F,4,0)&lt;=C41,VLOOKUP(A41,'调薪记录-固定'!$C:$K,9,0),0),COUNTIF('调薪记录-固定'!$C:$C,A41)=2,IF(C41&lt;_xlfn.MINIFS('调薪记录-固定'!F:F,'调薪记录-固定'!C:C,A41),0,IF(C41&lt;_xlfn.MAXIFS('调薪记录-固定'!F:F,'调薪记录-固定'!C:C,A41),_xlfn.XLOOKUP(A41&amp;"1",'调薪记录-固定'!M:M,'调薪记录-固定'!K:K,0),_xlfn.XLOOKUP(A41&amp;"2",'调薪记录-固定'!M:M,'调薪记录-固定'!K:K,0))))</f>
        <v>0</v>
      </c>
      <c r="Y41" s="57">
        <f>IF(OR(COUNTIF('调整社保记录-固定'!C:C,A41)=0,COUNTIF('调整社保记录-固定'!C:C,A41)=1),0,IF(C41&gt;=DATE(2021,7,1),IFERROR(VLOOKUP(A41&amp;"2",'调整社保记录-固定'!F:G,2,0),0),0))</f>
        <v>0</v>
      </c>
    </row>
    <row r="42" customHeight="1" spans="1:25">
      <c r="A42" s="54" t="s">
        <v>25</v>
      </c>
      <c r="B42" s="54" t="s">
        <v>26</v>
      </c>
      <c r="C42" s="54" t="s">
        <v>68</v>
      </c>
      <c r="D42" s="54" t="s">
        <v>69</v>
      </c>
      <c r="E42" s="55">
        <f>IFERROR(DATEDIF(VLOOKUP(A42,员工个人数据信息!A:K,11,0),C42,"Y"),0)</f>
        <v>0</v>
      </c>
      <c r="F42" s="55" t="str">
        <f>IF(COUNTIF(通用项目!A:A,B42)=1,"通用项目","非通用项目")</f>
        <v>非通用项目</v>
      </c>
      <c r="G42" s="55">
        <f t="shared" si="0"/>
        <v>0.5</v>
      </c>
      <c r="H42" s="55">
        <f t="shared" si="1"/>
        <v>0</v>
      </c>
      <c r="I42" s="55">
        <f t="shared" si="2"/>
        <v>0</v>
      </c>
      <c r="J42" s="55">
        <f t="shared" si="3"/>
        <v>0.5</v>
      </c>
      <c r="K42" s="55">
        <f t="shared" si="4"/>
        <v>0</v>
      </c>
      <c r="L42" s="55">
        <f t="shared" si="5"/>
        <v>0</v>
      </c>
      <c r="M42" s="55">
        <f t="shared" si="6"/>
        <v>0</v>
      </c>
      <c r="N42" s="55">
        <f t="shared" si="7"/>
        <v>0</v>
      </c>
      <c r="O42" s="55">
        <f t="shared" si="8"/>
        <v>0</v>
      </c>
      <c r="P42" s="57">
        <f t="shared" si="15"/>
        <v>0</v>
      </c>
      <c r="Q42" s="57">
        <f t="shared" si="16"/>
        <v>1</v>
      </c>
      <c r="R42" s="57">
        <f t="shared" si="12"/>
        <v>0</v>
      </c>
      <c r="S42" s="57">
        <f t="shared" si="10"/>
        <v>0</v>
      </c>
      <c r="T42" s="57">
        <f t="shared" si="17"/>
        <v>1</v>
      </c>
      <c r="U42" s="57">
        <f>G42*1+I42*IFERROR(VLOOKUP(A42,员工个人数据信息!A:V,22,0),0.9)+J42*0+IF(OR(E42&gt;=3,F42="通用项目"),K42*0,K42*0.2)+H42*0.8*IF(E42&lt;2,0.6,IF(E42&lt;4,0.7,IF(E42&lt;6,0.8,IF(E42&lt;8,0.9,1))))+L42*0.7-O42</f>
        <v>0.5</v>
      </c>
      <c r="V42" s="57">
        <f t="shared" si="18"/>
        <v>0.5</v>
      </c>
      <c r="W42" s="57">
        <f>ROUND(IFERROR(IF((YEAR(VLOOKUP(A42,员工个人数据信息!A:S,11,0))&amp;MONTH(VLOOKUP(A42,员工个人数据信息!A:S,11,0)))=(YEAR(C42)&amp;MONTH(C42)),VLOOKUP(A42,员工个人数据信息!A:U,20,0),IF((YEAR(VLOOKUP(A42,员工个人数据信息!A:S,12,0))&amp;MONTH(VLOOKUP(A42,员工个人数据信息!A:S,12,0)))=(YEAR(C42)&amp;MONTH(C42)),VLOOKUP(A42,员工个人数据信息!A:U,21,0),VLOOKUP(A42,员工个人数据信息!A:U,19,0))),0)+Y42/21.75,2)*SUM(G42:L42)+ROUND(IFERROR(VLOOKUP(A42,员工个人数据信息!A:S,18,0),0)+X42/21.75,2)*(IF(OR(E42&gt;=3,F42="通用项目"),SUM(G42,J42:K42),SUM(G42,J42,K42*0.8))+0.8*H42*IF(E42&lt;2,0.6,IF(E42&lt;4,0.7,IF(E42&lt;6,0.8,IF(E42&lt;8,0.9,1)))))+ROUND(3000/21.75*L42,2)</f>
        <v>0</v>
      </c>
      <c r="X42" s="57">
        <f t="array" ref="X42">_xlfn.IFS(COUNTIF('调薪记录-固定'!$C:$C,A42)=0,0,COUNTIF('调薪记录-固定'!$C:$C,A42)=1,IF(VLOOKUP(A42,'调薪记录-固定'!$C:$F,4,0)&lt;=C42,VLOOKUP(A42,'调薪记录-固定'!$C:$K,9,0),0),COUNTIF('调薪记录-固定'!$C:$C,A42)=2,IF(C42&lt;_xlfn.MINIFS('调薪记录-固定'!F:F,'调薪记录-固定'!C:C,A42),0,IF(C42&lt;_xlfn.MAXIFS('调薪记录-固定'!F:F,'调薪记录-固定'!C:C,A42),_xlfn.XLOOKUP(A42&amp;"1",'调薪记录-固定'!M:M,'调薪记录-固定'!K:K,0),_xlfn.XLOOKUP(A42&amp;"2",'调薪记录-固定'!M:M,'调薪记录-固定'!K:K,0))))</f>
        <v>0</v>
      </c>
      <c r="Y42" s="57">
        <f>IF(OR(COUNTIF('调整社保记录-固定'!C:C,A42)=0,COUNTIF('调整社保记录-固定'!C:C,A42)=1),0,IF(C42&gt;=DATE(2021,7,1),IFERROR(VLOOKUP(A42&amp;"2",'调整社保记录-固定'!F:G,2,0),0),0))</f>
        <v>0</v>
      </c>
    </row>
    <row r="43" customHeight="1" spans="1:25">
      <c r="A43" s="54" t="s">
        <v>25</v>
      </c>
      <c r="B43" s="54" t="s">
        <v>26</v>
      </c>
      <c r="C43" s="54" t="s">
        <v>70</v>
      </c>
      <c r="D43" s="54" t="s">
        <v>28</v>
      </c>
      <c r="E43" s="55">
        <f>IFERROR(DATEDIF(VLOOKUP(A43,员工个人数据信息!A:K,11,0),C43,"Y"),0)</f>
        <v>0</v>
      </c>
      <c r="F43" s="55" t="str">
        <f>IF(COUNTIF(通用项目!A:A,B43)=1,"通用项目","非通用项目")</f>
        <v>非通用项目</v>
      </c>
      <c r="G43" s="55">
        <f t="shared" si="0"/>
        <v>0</v>
      </c>
      <c r="H43" s="55">
        <f t="shared" si="1"/>
        <v>0</v>
      </c>
      <c r="I43" s="55">
        <f t="shared" si="2"/>
        <v>0</v>
      </c>
      <c r="J43" s="55">
        <f t="shared" si="3"/>
        <v>0</v>
      </c>
      <c r="K43" s="55">
        <f t="shared" si="4"/>
        <v>0</v>
      </c>
      <c r="L43" s="55">
        <f t="shared" si="5"/>
        <v>0</v>
      </c>
      <c r="M43" s="55">
        <f t="shared" si="6"/>
        <v>0</v>
      </c>
      <c r="N43" s="55">
        <f t="shared" si="7"/>
        <v>0</v>
      </c>
      <c r="O43" s="55">
        <f t="shared" si="8"/>
        <v>0</v>
      </c>
      <c r="P43" s="57">
        <f t="shared" si="15"/>
        <v>0</v>
      </c>
      <c r="Q43" s="57">
        <f t="shared" si="16"/>
        <v>0</v>
      </c>
      <c r="R43" s="57">
        <f t="shared" si="12"/>
        <v>0</v>
      </c>
      <c r="S43" s="57">
        <f t="shared" si="10"/>
        <v>0</v>
      </c>
      <c r="T43" s="57">
        <f t="shared" si="17"/>
        <v>0</v>
      </c>
      <c r="U43" s="57">
        <f>G43*1+I43*IFERROR(VLOOKUP(A43,员工个人数据信息!A:V,22,0),0.9)+J43*0+IF(OR(E43&gt;=3,F43="通用项目"),K43*0,K43*0.2)+H43*0.8*IF(E43&lt;2,0.6,IF(E43&lt;4,0.7,IF(E43&lt;6,0.8,IF(E43&lt;8,0.9,1))))+L43*0.7-O43</f>
        <v>0</v>
      </c>
      <c r="V43" s="57">
        <f t="shared" si="18"/>
        <v>0</v>
      </c>
      <c r="W43" s="57">
        <f>ROUND(IFERROR(IF((YEAR(VLOOKUP(A43,员工个人数据信息!A:S,11,0))&amp;MONTH(VLOOKUP(A43,员工个人数据信息!A:S,11,0)))=(YEAR(C43)&amp;MONTH(C43)),VLOOKUP(A43,员工个人数据信息!A:U,20,0),IF((YEAR(VLOOKUP(A43,员工个人数据信息!A:S,12,0))&amp;MONTH(VLOOKUP(A43,员工个人数据信息!A:S,12,0)))=(YEAR(C43)&amp;MONTH(C43)),VLOOKUP(A43,员工个人数据信息!A:U,21,0),VLOOKUP(A43,员工个人数据信息!A:U,19,0))),0)+Y43/21.75,2)*SUM(G43:L43)+ROUND(IFERROR(VLOOKUP(A43,员工个人数据信息!A:S,18,0),0)+X43/21.75,2)*(IF(OR(E43&gt;=3,F43="通用项目"),SUM(G43,J43:K43),SUM(G43,J43,K43*0.8))+0.8*H43*IF(E43&lt;2,0.6,IF(E43&lt;4,0.7,IF(E43&lt;6,0.8,IF(E43&lt;8,0.9,1)))))+ROUND(3000/21.75*L43,2)</f>
        <v>0</v>
      </c>
      <c r="X43" s="57">
        <f t="array" ref="X43">_xlfn.IFS(COUNTIF('调薪记录-固定'!$C:$C,A43)=0,0,COUNTIF('调薪记录-固定'!$C:$C,A43)=1,IF(VLOOKUP(A43,'调薪记录-固定'!$C:$F,4,0)&lt;=C43,VLOOKUP(A43,'调薪记录-固定'!$C:$K,9,0),0),COUNTIF('调薪记录-固定'!$C:$C,A43)=2,IF(C43&lt;_xlfn.MINIFS('调薪记录-固定'!F:F,'调薪记录-固定'!C:C,A43),0,IF(C43&lt;_xlfn.MAXIFS('调薪记录-固定'!F:F,'调薪记录-固定'!C:C,A43),_xlfn.XLOOKUP(A43&amp;"1",'调薪记录-固定'!M:M,'调薪记录-固定'!K:K,0),_xlfn.XLOOKUP(A43&amp;"2",'调薪记录-固定'!M:M,'调薪记录-固定'!K:K,0))))</f>
        <v>0</v>
      </c>
      <c r="Y43" s="57">
        <f>IF(OR(COUNTIF('调整社保记录-固定'!C:C,A43)=0,COUNTIF('调整社保记录-固定'!C:C,A43)=1),0,IF(C43&gt;=DATE(2021,7,1),IFERROR(VLOOKUP(A43&amp;"2",'调整社保记录-固定'!F:G,2,0),0),0))</f>
        <v>0</v>
      </c>
    </row>
    <row r="44" customHeight="1" spans="1:25">
      <c r="A44" s="54" t="s">
        <v>25</v>
      </c>
      <c r="B44" s="54" t="s">
        <v>26</v>
      </c>
      <c r="C44" s="54" t="s">
        <v>71</v>
      </c>
      <c r="D44" s="54" t="s">
        <v>28</v>
      </c>
      <c r="E44" s="55">
        <f>IFERROR(DATEDIF(VLOOKUP(A44,员工个人数据信息!A:K,11,0),C44,"Y"),0)</f>
        <v>0</v>
      </c>
      <c r="F44" s="55" t="str">
        <f>IF(COUNTIF(通用项目!A:A,B44)=1,"通用项目","非通用项目")</f>
        <v>非通用项目</v>
      </c>
      <c r="G44" s="55">
        <f t="shared" si="0"/>
        <v>0</v>
      </c>
      <c r="H44" s="55">
        <f t="shared" si="1"/>
        <v>0</v>
      </c>
      <c r="I44" s="55">
        <f t="shared" si="2"/>
        <v>0</v>
      </c>
      <c r="J44" s="55">
        <f t="shared" si="3"/>
        <v>0</v>
      </c>
      <c r="K44" s="55">
        <f t="shared" si="4"/>
        <v>0</v>
      </c>
      <c r="L44" s="55">
        <f t="shared" si="5"/>
        <v>0</v>
      </c>
      <c r="M44" s="55">
        <f t="shared" si="6"/>
        <v>0</v>
      </c>
      <c r="N44" s="55">
        <f t="shared" si="7"/>
        <v>0</v>
      </c>
      <c r="O44" s="55">
        <f t="shared" si="8"/>
        <v>0</v>
      </c>
      <c r="P44" s="57">
        <f t="shared" si="15"/>
        <v>0</v>
      </c>
      <c r="Q44" s="57">
        <f t="shared" si="16"/>
        <v>0</v>
      </c>
      <c r="R44" s="57">
        <f t="shared" si="12"/>
        <v>0</v>
      </c>
      <c r="S44" s="57">
        <f t="shared" si="10"/>
        <v>0</v>
      </c>
      <c r="T44" s="57">
        <f t="shared" si="17"/>
        <v>0</v>
      </c>
      <c r="U44" s="57">
        <f>G44*1+I44*IFERROR(VLOOKUP(A44,员工个人数据信息!A:V,22,0),0.9)+J44*0+IF(OR(E44&gt;=3,F44="通用项目"),K44*0,K44*0.2)+H44*0.8*IF(E44&lt;2,0.6,IF(E44&lt;4,0.7,IF(E44&lt;6,0.8,IF(E44&lt;8,0.9,1))))+L44*0.7-O44</f>
        <v>0</v>
      </c>
      <c r="V44" s="57">
        <f t="shared" si="18"/>
        <v>0</v>
      </c>
      <c r="W44" s="57">
        <f>ROUND(IFERROR(IF((YEAR(VLOOKUP(A44,员工个人数据信息!A:S,11,0))&amp;MONTH(VLOOKUP(A44,员工个人数据信息!A:S,11,0)))=(YEAR(C44)&amp;MONTH(C44)),VLOOKUP(A44,员工个人数据信息!A:U,20,0),IF((YEAR(VLOOKUP(A44,员工个人数据信息!A:S,12,0))&amp;MONTH(VLOOKUP(A44,员工个人数据信息!A:S,12,0)))=(YEAR(C44)&amp;MONTH(C44)),VLOOKUP(A44,员工个人数据信息!A:U,21,0),VLOOKUP(A44,员工个人数据信息!A:U,19,0))),0)+Y44/21.75,2)*SUM(G44:L44)+ROUND(IFERROR(VLOOKUP(A44,员工个人数据信息!A:S,18,0),0)+X44/21.75,2)*(IF(OR(E44&gt;=3,F44="通用项目"),SUM(G44,J44:K44),SUM(G44,J44,K44*0.8))+0.8*H44*IF(E44&lt;2,0.6,IF(E44&lt;4,0.7,IF(E44&lt;6,0.8,IF(E44&lt;8,0.9,1)))))+ROUND(3000/21.75*L44,2)</f>
        <v>0</v>
      </c>
      <c r="X44" s="57">
        <f t="array" ref="X44">_xlfn.IFS(COUNTIF('调薪记录-固定'!$C:$C,A44)=0,0,COUNTIF('调薪记录-固定'!$C:$C,A44)=1,IF(VLOOKUP(A44,'调薪记录-固定'!$C:$F,4,0)&lt;=C44,VLOOKUP(A44,'调薪记录-固定'!$C:$K,9,0),0),COUNTIF('调薪记录-固定'!$C:$C,A44)=2,IF(C44&lt;_xlfn.MINIFS('调薪记录-固定'!F:F,'调薪记录-固定'!C:C,A44),0,IF(C44&lt;_xlfn.MAXIFS('调薪记录-固定'!F:F,'调薪记录-固定'!C:C,A44),_xlfn.XLOOKUP(A44&amp;"1",'调薪记录-固定'!M:M,'调薪记录-固定'!K:K,0),_xlfn.XLOOKUP(A44&amp;"2",'调薪记录-固定'!M:M,'调薪记录-固定'!K:K,0))))</f>
        <v>0</v>
      </c>
      <c r="Y44" s="57">
        <f>IF(OR(COUNTIF('调整社保记录-固定'!C:C,A44)=0,COUNTIF('调整社保记录-固定'!C:C,A44)=1),0,IF(C44&gt;=DATE(2021,7,1),IFERROR(VLOOKUP(A44&amp;"2",'调整社保记录-固定'!F:G,2,0),0),0))</f>
        <v>0</v>
      </c>
    </row>
    <row r="45" customHeight="1" spans="1:25">
      <c r="A45" s="54" t="s">
        <v>25</v>
      </c>
      <c r="B45" s="54" t="s">
        <v>26</v>
      </c>
      <c r="C45" s="54" t="s">
        <v>72</v>
      </c>
      <c r="D45" s="54" t="s">
        <v>28</v>
      </c>
      <c r="E45" s="55">
        <f>IFERROR(DATEDIF(VLOOKUP(A45,员工个人数据信息!A:K,11,0),C45,"Y"),0)</f>
        <v>0</v>
      </c>
      <c r="F45" s="55" t="str">
        <f>IF(COUNTIF(通用项目!A:A,B45)=1,"通用项目","非通用项目")</f>
        <v>非通用项目</v>
      </c>
      <c r="G45" s="55">
        <f t="shared" si="0"/>
        <v>0</v>
      </c>
      <c r="H45" s="55">
        <f t="shared" si="1"/>
        <v>0</v>
      </c>
      <c r="I45" s="55">
        <f t="shared" si="2"/>
        <v>0</v>
      </c>
      <c r="J45" s="55">
        <f t="shared" si="3"/>
        <v>0</v>
      </c>
      <c r="K45" s="55">
        <f t="shared" si="4"/>
        <v>0</v>
      </c>
      <c r="L45" s="55">
        <f t="shared" si="5"/>
        <v>0</v>
      </c>
      <c r="M45" s="55">
        <f t="shared" si="6"/>
        <v>0</v>
      </c>
      <c r="N45" s="55">
        <f t="shared" si="7"/>
        <v>0</v>
      </c>
      <c r="O45" s="55">
        <f t="shared" si="8"/>
        <v>0</v>
      </c>
      <c r="P45" s="57">
        <f t="shared" si="15"/>
        <v>0</v>
      </c>
      <c r="Q45" s="57">
        <f t="shared" si="16"/>
        <v>0</v>
      </c>
      <c r="R45" s="57">
        <f t="shared" si="12"/>
        <v>0</v>
      </c>
      <c r="S45" s="57">
        <f t="shared" si="10"/>
        <v>0</v>
      </c>
      <c r="T45" s="57">
        <f t="shared" si="17"/>
        <v>0</v>
      </c>
      <c r="U45" s="57">
        <f>G45*1+I45*IFERROR(VLOOKUP(A45,员工个人数据信息!A:V,22,0),0.9)+J45*0+IF(OR(E45&gt;=3,F45="通用项目"),K45*0,K45*0.2)+H45*0.8*IF(E45&lt;2,0.6,IF(E45&lt;4,0.7,IF(E45&lt;6,0.8,IF(E45&lt;8,0.9,1))))+L45*0.7-O45</f>
        <v>0</v>
      </c>
      <c r="V45" s="57">
        <f t="shared" si="18"/>
        <v>0</v>
      </c>
      <c r="W45" s="57">
        <f>ROUND(IFERROR(IF((YEAR(VLOOKUP(A45,员工个人数据信息!A:S,11,0))&amp;MONTH(VLOOKUP(A45,员工个人数据信息!A:S,11,0)))=(YEAR(C45)&amp;MONTH(C45)),VLOOKUP(A45,员工个人数据信息!A:U,20,0),IF((YEAR(VLOOKUP(A45,员工个人数据信息!A:S,12,0))&amp;MONTH(VLOOKUP(A45,员工个人数据信息!A:S,12,0)))=(YEAR(C45)&amp;MONTH(C45)),VLOOKUP(A45,员工个人数据信息!A:U,21,0),VLOOKUP(A45,员工个人数据信息!A:U,19,0))),0)+Y45/21.75,2)*SUM(G45:L45)+ROUND(IFERROR(VLOOKUP(A45,员工个人数据信息!A:S,18,0),0)+X45/21.75,2)*(IF(OR(E45&gt;=3,F45="通用项目"),SUM(G45,J45:K45),SUM(G45,J45,K45*0.8))+0.8*H45*IF(E45&lt;2,0.6,IF(E45&lt;4,0.7,IF(E45&lt;6,0.8,IF(E45&lt;8,0.9,1)))))+ROUND(3000/21.75*L45,2)</f>
        <v>0</v>
      </c>
      <c r="X45" s="57">
        <f t="array" ref="X45">_xlfn.IFS(COUNTIF('调薪记录-固定'!$C:$C,A45)=0,0,COUNTIF('调薪记录-固定'!$C:$C,A45)=1,IF(VLOOKUP(A45,'调薪记录-固定'!$C:$F,4,0)&lt;=C45,VLOOKUP(A45,'调薪记录-固定'!$C:$K,9,0),0),COUNTIF('调薪记录-固定'!$C:$C,A45)=2,IF(C45&lt;_xlfn.MINIFS('调薪记录-固定'!F:F,'调薪记录-固定'!C:C,A45),0,IF(C45&lt;_xlfn.MAXIFS('调薪记录-固定'!F:F,'调薪记录-固定'!C:C,A45),_xlfn.XLOOKUP(A45&amp;"1",'调薪记录-固定'!M:M,'调薪记录-固定'!K:K,0),_xlfn.XLOOKUP(A45&amp;"2",'调薪记录-固定'!M:M,'调薪记录-固定'!K:K,0))))</f>
        <v>0</v>
      </c>
      <c r="Y45" s="57">
        <f>IF(OR(COUNTIF('调整社保记录-固定'!C:C,A45)=0,COUNTIF('调整社保记录-固定'!C:C,A45)=1),0,IF(C45&gt;=DATE(2021,7,1),IFERROR(VLOOKUP(A45&amp;"2",'调整社保记录-固定'!F:G,2,0),0),0))</f>
        <v>0</v>
      </c>
    </row>
    <row r="46" customHeight="1" spans="1:25">
      <c r="A46" s="54" t="s">
        <v>25</v>
      </c>
      <c r="B46" s="54" t="s">
        <v>26</v>
      </c>
      <c r="C46" s="54" t="s">
        <v>73</v>
      </c>
      <c r="D46" s="54" t="s">
        <v>28</v>
      </c>
      <c r="E46" s="55">
        <f>IFERROR(DATEDIF(VLOOKUP(A46,员工个人数据信息!A:K,11,0),C46,"Y"),0)</f>
        <v>0</v>
      </c>
      <c r="F46" s="55" t="str">
        <f>IF(COUNTIF(通用项目!A:A,B46)=1,"通用项目","非通用项目")</f>
        <v>非通用项目</v>
      </c>
      <c r="G46" s="55">
        <f t="shared" si="0"/>
        <v>0</v>
      </c>
      <c r="H46" s="55">
        <f t="shared" si="1"/>
        <v>0</v>
      </c>
      <c r="I46" s="55">
        <f t="shared" si="2"/>
        <v>0</v>
      </c>
      <c r="J46" s="55">
        <f t="shared" si="3"/>
        <v>0</v>
      </c>
      <c r="K46" s="55">
        <f t="shared" si="4"/>
        <v>0</v>
      </c>
      <c r="L46" s="55">
        <f t="shared" si="5"/>
        <v>0</v>
      </c>
      <c r="M46" s="55">
        <f t="shared" si="6"/>
        <v>0</v>
      </c>
      <c r="N46" s="55">
        <f t="shared" si="7"/>
        <v>0</v>
      </c>
      <c r="O46" s="55">
        <f t="shared" si="8"/>
        <v>0</v>
      </c>
      <c r="P46" s="57">
        <f t="shared" si="15"/>
        <v>0</v>
      </c>
      <c r="Q46" s="57">
        <f t="shared" si="16"/>
        <v>0</v>
      </c>
      <c r="R46" s="57">
        <f t="shared" si="12"/>
        <v>0</v>
      </c>
      <c r="S46" s="57">
        <f t="shared" si="10"/>
        <v>0</v>
      </c>
      <c r="T46" s="57">
        <f t="shared" si="17"/>
        <v>0</v>
      </c>
      <c r="U46" s="57">
        <f>G46*1+I46*IFERROR(VLOOKUP(A46,员工个人数据信息!A:V,22,0),0.9)+J46*0+IF(OR(E46&gt;=3,F46="通用项目"),K46*0,K46*0.2)+H46*0.8*IF(E46&lt;2,0.6,IF(E46&lt;4,0.7,IF(E46&lt;6,0.8,IF(E46&lt;8,0.9,1))))+L46*0.7-O46</f>
        <v>0</v>
      </c>
      <c r="V46" s="57">
        <f t="shared" si="18"/>
        <v>0</v>
      </c>
      <c r="W46" s="57">
        <f>ROUND(IFERROR(IF((YEAR(VLOOKUP(A46,员工个人数据信息!A:S,11,0))&amp;MONTH(VLOOKUP(A46,员工个人数据信息!A:S,11,0)))=(YEAR(C46)&amp;MONTH(C46)),VLOOKUP(A46,员工个人数据信息!A:U,20,0),IF((YEAR(VLOOKUP(A46,员工个人数据信息!A:S,12,0))&amp;MONTH(VLOOKUP(A46,员工个人数据信息!A:S,12,0)))=(YEAR(C46)&amp;MONTH(C46)),VLOOKUP(A46,员工个人数据信息!A:U,21,0),VLOOKUP(A46,员工个人数据信息!A:U,19,0))),0)+Y46/21.75,2)*SUM(G46:L46)+ROUND(IFERROR(VLOOKUP(A46,员工个人数据信息!A:S,18,0),0)+X46/21.75,2)*(IF(OR(E46&gt;=3,F46="通用项目"),SUM(G46,J46:K46),SUM(G46,J46,K46*0.8))+0.8*H46*IF(E46&lt;2,0.6,IF(E46&lt;4,0.7,IF(E46&lt;6,0.8,IF(E46&lt;8,0.9,1)))))+ROUND(3000/21.75*L46,2)</f>
        <v>0</v>
      </c>
      <c r="X46" s="57">
        <f t="array" ref="X46">_xlfn.IFS(COUNTIF('调薪记录-固定'!$C:$C,A46)=0,0,COUNTIF('调薪记录-固定'!$C:$C,A46)=1,IF(VLOOKUP(A46,'调薪记录-固定'!$C:$F,4,0)&lt;=C46,VLOOKUP(A46,'调薪记录-固定'!$C:$K,9,0),0),COUNTIF('调薪记录-固定'!$C:$C,A46)=2,IF(C46&lt;_xlfn.MINIFS('调薪记录-固定'!F:F,'调薪记录-固定'!C:C,A46),0,IF(C46&lt;_xlfn.MAXIFS('调薪记录-固定'!F:F,'调薪记录-固定'!C:C,A46),_xlfn.XLOOKUP(A46&amp;"1",'调薪记录-固定'!M:M,'调薪记录-固定'!K:K,0),_xlfn.XLOOKUP(A46&amp;"2",'调薪记录-固定'!M:M,'调薪记录-固定'!K:K,0))))</f>
        <v>0</v>
      </c>
      <c r="Y46" s="57">
        <f>IF(OR(COUNTIF('调整社保记录-固定'!C:C,A46)=0,COUNTIF('调整社保记录-固定'!C:C,A46)=1),0,IF(C46&gt;=DATE(2021,7,1),IFERROR(VLOOKUP(A46&amp;"2",'调整社保记录-固定'!F:G,2,0),0),0))</f>
        <v>0</v>
      </c>
    </row>
    <row r="47" customHeight="1" spans="1:25">
      <c r="A47" s="54" t="s">
        <v>25</v>
      </c>
      <c r="B47" s="54" t="s">
        <v>26</v>
      </c>
      <c r="C47" s="54" t="s">
        <v>74</v>
      </c>
      <c r="D47" s="54" t="s">
        <v>28</v>
      </c>
      <c r="E47" s="55">
        <f>IFERROR(DATEDIF(VLOOKUP(A47,员工个人数据信息!A:K,11,0),C47,"Y"),0)</f>
        <v>0</v>
      </c>
      <c r="F47" s="55" t="str">
        <f>IF(COUNTIF(通用项目!A:A,B47)=1,"通用项目","非通用项目")</f>
        <v>非通用项目</v>
      </c>
      <c r="G47" s="55">
        <f t="shared" si="0"/>
        <v>0</v>
      </c>
      <c r="H47" s="55">
        <f t="shared" si="1"/>
        <v>0</v>
      </c>
      <c r="I47" s="55">
        <f t="shared" si="2"/>
        <v>0</v>
      </c>
      <c r="J47" s="55">
        <f t="shared" si="3"/>
        <v>0</v>
      </c>
      <c r="K47" s="55">
        <f t="shared" si="4"/>
        <v>0</v>
      </c>
      <c r="L47" s="55">
        <f t="shared" si="5"/>
        <v>0</v>
      </c>
      <c r="M47" s="55">
        <f t="shared" si="6"/>
        <v>0</v>
      </c>
      <c r="N47" s="55">
        <f t="shared" si="7"/>
        <v>0</v>
      </c>
      <c r="O47" s="55">
        <f t="shared" si="8"/>
        <v>0</v>
      </c>
      <c r="P47" s="57">
        <f t="shared" si="15"/>
        <v>0</v>
      </c>
      <c r="Q47" s="57">
        <f t="shared" si="16"/>
        <v>0</v>
      </c>
      <c r="R47" s="57">
        <f t="shared" si="12"/>
        <v>0</v>
      </c>
      <c r="S47" s="57">
        <f t="shared" si="10"/>
        <v>0</v>
      </c>
      <c r="T47" s="57">
        <f t="shared" si="17"/>
        <v>0</v>
      </c>
      <c r="U47" s="57">
        <f>G47*1+I47*IFERROR(VLOOKUP(A47,员工个人数据信息!A:V,22,0),0.9)+J47*0+IF(OR(E47&gt;=3,F47="通用项目"),K47*0,K47*0.2)+H47*0.8*IF(E47&lt;2,0.6,IF(E47&lt;4,0.7,IF(E47&lt;6,0.8,IF(E47&lt;8,0.9,1))))+L47*0.7-O47</f>
        <v>0</v>
      </c>
      <c r="V47" s="57">
        <f t="shared" si="18"/>
        <v>0</v>
      </c>
      <c r="W47" s="57">
        <f>ROUND(IFERROR(IF((YEAR(VLOOKUP(A47,员工个人数据信息!A:S,11,0))&amp;MONTH(VLOOKUP(A47,员工个人数据信息!A:S,11,0)))=(YEAR(C47)&amp;MONTH(C47)),VLOOKUP(A47,员工个人数据信息!A:U,20,0),IF((YEAR(VLOOKUP(A47,员工个人数据信息!A:S,12,0))&amp;MONTH(VLOOKUP(A47,员工个人数据信息!A:S,12,0)))=(YEAR(C47)&amp;MONTH(C47)),VLOOKUP(A47,员工个人数据信息!A:U,21,0),VLOOKUP(A47,员工个人数据信息!A:U,19,0))),0)+Y47/21.75,2)*SUM(G47:L47)+ROUND(IFERROR(VLOOKUP(A47,员工个人数据信息!A:S,18,0),0)+X47/21.75,2)*(IF(OR(E47&gt;=3,F47="通用项目"),SUM(G47,J47:K47),SUM(G47,J47,K47*0.8))+0.8*H47*IF(E47&lt;2,0.6,IF(E47&lt;4,0.7,IF(E47&lt;6,0.8,IF(E47&lt;8,0.9,1)))))+ROUND(3000/21.75*L47,2)</f>
        <v>0</v>
      </c>
      <c r="X47" s="57">
        <f t="array" ref="X47">_xlfn.IFS(COUNTIF('调薪记录-固定'!$C:$C,A47)=0,0,COUNTIF('调薪记录-固定'!$C:$C,A47)=1,IF(VLOOKUP(A47,'调薪记录-固定'!$C:$F,4,0)&lt;=C47,VLOOKUP(A47,'调薪记录-固定'!$C:$K,9,0),0),COUNTIF('调薪记录-固定'!$C:$C,A47)=2,IF(C47&lt;_xlfn.MINIFS('调薪记录-固定'!F:F,'调薪记录-固定'!C:C,A47),0,IF(C47&lt;_xlfn.MAXIFS('调薪记录-固定'!F:F,'调薪记录-固定'!C:C,A47),_xlfn.XLOOKUP(A47&amp;"1",'调薪记录-固定'!M:M,'调薪记录-固定'!K:K,0),_xlfn.XLOOKUP(A47&amp;"2",'调薪记录-固定'!M:M,'调薪记录-固定'!K:K,0))))</f>
        <v>0</v>
      </c>
      <c r="Y47" s="57">
        <f>IF(OR(COUNTIF('调整社保记录-固定'!C:C,A47)=0,COUNTIF('调整社保记录-固定'!C:C,A47)=1),0,IF(C47&gt;=DATE(2021,7,1),IFERROR(VLOOKUP(A47&amp;"2",'调整社保记录-固定'!F:G,2,0),0),0))</f>
        <v>0</v>
      </c>
    </row>
    <row r="48" customHeight="1" spans="1:25">
      <c r="A48" s="54" t="s">
        <v>25</v>
      </c>
      <c r="B48" s="54" t="s">
        <v>26</v>
      </c>
      <c r="C48" s="54" t="s">
        <v>75</v>
      </c>
      <c r="D48" s="54" t="s">
        <v>28</v>
      </c>
      <c r="E48" s="55">
        <f>IFERROR(DATEDIF(VLOOKUP(A48,员工个人数据信息!A:K,11,0),C48,"Y"),0)</f>
        <v>0</v>
      </c>
      <c r="F48" s="55" t="str">
        <f>IF(COUNTIF(通用项目!A:A,B48)=1,"通用项目","非通用项目")</f>
        <v>非通用项目</v>
      </c>
      <c r="G48" s="55">
        <f t="shared" si="0"/>
        <v>0</v>
      </c>
      <c r="H48" s="55">
        <f t="shared" si="1"/>
        <v>0</v>
      </c>
      <c r="I48" s="55">
        <f t="shared" si="2"/>
        <v>0</v>
      </c>
      <c r="J48" s="55">
        <f t="shared" si="3"/>
        <v>0</v>
      </c>
      <c r="K48" s="55">
        <f t="shared" si="4"/>
        <v>0</v>
      </c>
      <c r="L48" s="55">
        <f t="shared" si="5"/>
        <v>0</v>
      </c>
      <c r="M48" s="55">
        <f t="shared" si="6"/>
        <v>0</v>
      </c>
      <c r="N48" s="55">
        <f t="shared" si="7"/>
        <v>0</v>
      </c>
      <c r="O48" s="55">
        <f t="shared" si="8"/>
        <v>0</v>
      </c>
      <c r="P48" s="57">
        <f t="shared" si="15"/>
        <v>0</v>
      </c>
      <c r="Q48" s="57">
        <f t="shared" si="16"/>
        <v>0</v>
      </c>
      <c r="R48" s="57">
        <f t="shared" si="12"/>
        <v>0</v>
      </c>
      <c r="S48" s="57">
        <f t="shared" si="10"/>
        <v>0</v>
      </c>
      <c r="T48" s="57">
        <f t="shared" si="17"/>
        <v>0</v>
      </c>
      <c r="U48" s="57">
        <f>G48*1+I48*IFERROR(VLOOKUP(A48,员工个人数据信息!A:V,22,0),0.9)+J48*0+IF(OR(E48&gt;=3,F48="通用项目"),K48*0,K48*0.2)+H48*0.8*IF(E48&lt;2,0.6,IF(E48&lt;4,0.7,IF(E48&lt;6,0.8,IF(E48&lt;8,0.9,1))))+L48*0.7-O48</f>
        <v>0</v>
      </c>
      <c r="V48" s="57">
        <f t="shared" si="18"/>
        <v>0</v>
      </c>
      <c r="W48" s="57">
        <f>ROUND(IFERROR(IF((YEAR(VLOOKUP(A48,员工个人数据信息!A:S,11,0))&amp;MONTH(VLOOKUP(A48,员工个人数据信息!A:S,11,0)))=(YEAR(C48)&amp;MONTH(C48)),VLOOKUP(A48,员工个人数据信息!A:U,20,0),IF((YEAR(VLOOKUP(A48,员工个人数据信息!A:S,12,0))&amp;MONTH(VLOOKUP(A48,员工个人数据信息!A:S,12,0)))=(YEAR(C48)&amp;MONTH(C48)),VLOOKUP(A48,员工个人数据信息!A:U,21,0),VLOOKUP(A48,员工个人数据信息!A:U,19,0))),0)+Y48/21.75,2)*SUM(G48:L48)+ROUND(IFERROR(VLOOKUP(A48,员工个人数据信息!A:S,18,0),0)+X48/21.75,2)*(IF(OR(E48&gt;=3,F48="通用项目"),SUM(G48,J48:K48),SUM(G48,J48,K48*0.8))+0.8*H48*IF(E48&lt;2,0.6,IF(E48&lt;4,0.7,IF(E48&lt;6,0.8,IF(E48&lt;8,0.9,1)))))+ROUND(3000/21.75*L48,2)</f>
        <v>0</v>
      </c>
      <c r="X48" s="57">
        <f t="array" ref="X48">_xlfn.IFS(COUNTIF('调薪记录-固定'!$C:$C,A48)=0,0,COUNTIF('调薪记录-固定'!$C:$C,A48)=1,IF(VLOOKUP(A48,'调薪记录-固定'!$C:$F,4,0)&lt;=C48,VLOOKUP(A48,'调薪记录-固定'!$C:$K,9,0),0),COUNTIF('调薪记录-固定'!$C:$C,A48)=2,IF(C48&lt;_xlfn.MINIFS('调薪记录-固定'!F:F,'调薪记录-固定'!C:C,A48),0,IF(C48&lt;_xlfn.MAXIFS('调薪记录-固定'!F:F,'调薪记录-固定'!C:C,A48),_xlfn.XLOOKUP(A48&amp;"1",'调薪记录-固定'!M:M,'调薪记录-固定'!K:K,0),_xlfn.XLOOKUP(A48&amp;"2",'调薪记录-固定'!M:M,'调薪记录-固定'!K:K,0))))</f>
        <v>0</v>
      </c>
      <c r="Y48" s="57">
        <f>IF(OR(COUNTIF('调整社保记录-固定'!C:C,A48)=0,COUNTIF('调整社保记录-固定'!C:C,A48)=1),0,IF(C48&gt;=DATE(2021,7,1),IFERROR(VLOOKUP(A48&amp;"2",'调整社保记录-固定'!F:G,2,0),0),0))</f>
        <v>0</v>
      </c>
    </row>
    <row r="49" customHeight="1" spans="1:25">
      <c r="A49" s="54" t="s">
        <v>25</v>
      </c>
      <c r="B49" s="54" t="s">
        <v>26</v>
      </c>
      <c r="C49" s="54" t="s">
        <v>76</v>
      </c>
      <c r="D49" s="54" t="s">
        <v>28</v>
      </c>
      <c r="E49" s="55">
        <f>IFERROR(DATEDIF(VLOOKUP(A49,员工个人数据信息!A:K,11,0),C49,"Y"),0)</f>
        <v>0</v>
      </c>
      <c r="F49" s="55" t="str">
        <f>IF(COUNTIF(通用项目!A:A,B49)=1,"通用项目","非通用项目")</f>
        <v>非通用项目</v>
      </c>
      <c r="G49" s="55">
        <f t="shared" si="0"/>
        <v>0</v>
      </c>
      <c r="H49" s="55">
        <f t="shared" si="1"/>
        <v>0</v>
      </c>
      <c r="I49" s="55">
        <f t="shared" si="2"/>
        <v>0</v>
      </c>
      <c r="J49" s="55">
        <f t="shared" si="3"/>
        <v>0</v>
      </c>
      <c r="K49" s="55">
        <f t="shared" si="4"/>
        <v>0</v>
      </c>
      <c r="L49" s="55">
        <f t="shared" si="5"/>
        <v>0</v>
      </c>
      <c r="M49" s="55">
        <f t="shared" si="6"/>
        <v>0</v>
      </c>
      <c r="N49" s="55">
        <f t="shared" si="7"/>
        <v>0</v>
      </c>
      <c r="O49" s="55">
        <f t="shared" si="8"/>
        <v>0</v>
      </c>
      <c r="P49" s="57">
        <f t="shared" si="15"/>
        <v>0</v>
      </c>
      <c r="Q49" s="57">
        <f t="shared" si="16"/>
        <v>0</v>
      </c>
      <c r="R49" s="57">
        <f t="shared" si="12"/>
        <v>0</v>
      </c>
      <c r="S49" s="57">
        <f t="shared" si="10"/>
        <v>0</v>
      </c>
      <c r="T49" s="57">
        <f t="shared" si="17"/>
        <v>0</v>
      </c>
      <c r="U49" s="57">
        <f>G49*1+I49*IFERROR(VLOOKUP(A49,员工个人数据信息!A:V,22,0),0.9)+J49*0+IF(OR(E49&gt;=3,F49="通用项目"),K49*0,K49*0.2)+H49*0.8*IF(E49&lt;2,0.6,IF(E49&lt;4,0.7,IF(E49&lt;6,0.8,IF(E49&lt;8,0.9,1))))+L49*0.7-O49</f>
        <v>0</v>
      </c>
      <c r="V49" s="57">
        <f t="shared" si="18"/>
        <v>0</v>
      </c>
      <c r="W49" s="57">
        <f>ROUND(IFERROR(IF((YEAR(VLOOKUP(A49,员工个人数据信息!A:S,11,0))&amp;MONTH(VLOOKUP(A49,员工个人数据信息!A:S,11,0)))=(YEAR(C49)&amp;MONTH(C49)),VLOOKUP(A49,员工个人数据信息!A:U,20,0),IF((YEAR(VLOOKUP(A49,员工个人数据信息!A:S,12,0))&amp;MONTH(VLOOKUP(A49,员工个人数据信息!A:S,12,0)))=(YEAR(C49)&amp;MONTH(C49)),VLOOKUP(A49,员工个人数据信息!A:U,21,0),VLOOKUP(A49,员工个人数据信息!A:U,19,0))),0)+Y49/21.75,2)*SUM(G49:L49)+ROUND(IFERROR(VLOOKUP(A49,员工个人数据信息!A:S,18,0),0)+X49/21.75,2)*(IF(OR(E49&gt;=3,F49="通用项目"),SUM(G49,J49:K49),SUM(G49,J49,K49*0.8))+0.8*H49*IF(E49&lt;2,0.6,IF(E49&lt;4,0.7,IF(E49&lt;6,0.8,IF(E49&lt;8,0.9,1)))))+ROUND(3000/21.75*L49,2)</f>
        <v>0</v>
      </c>
      <c r="X49" s="57">
        <f t="array" ref="X49">_xlfn.IFS(COUNTIF('调薪记录-固定'!$C:$C,A49)=0,0,COUNTIF('调薪记录-固定'!$C:$C,A49)=1,IF(VLOOKUP(A49,'调薪记录-固定'!$C:$F,4,0)&lt;=C49,VLOOKUP(A49,'调薪记录-固定'!$C:$K,9,0),0),COUNTIF('调薪记录-固定'!$C:$C,A49)=2,IF(C49&lt;_xlfn.MINIFS('调薪记录-固定'!F:F,'调薪记录-固定'!C:C,A49),0,IF(C49&lt;_xlfn.MAXIFS('调薪记录-固定'!F:F,'调薪记录-固定'!C:C,A49),_xlfn.XLOOKUP(A49&amp;"1",'调薪记录-固定'!M:M,'调薪记录-固定'!K:K,0),_xlfn.XLOOKUP(A49&amp;"2",'调薪记录-固定'!M:M,'调薪记录-固定'!K:K,0))))</f>
        <v>0</v>
      </c>
      <c r="Y49" s="57">
        <f>IF(OR(COUNTIF('调整社保记录-固定'!C:C,A49)=0,COUNTIF('调整社保记录-固定'!C:C,A49)=1),0,IF(C49&gt;=DATE(2021,7,1),IFERROR(VLOOKUP(A49&amp;"2",'调整社保记录-固定'!F:G,2,0),0),0))</f>
        <v>0</v>
      </c>
    </row>
    <row r="50" customHeight="1" spans="1:25">
      <c r="A50" s="54" t="s">
        <v>25</v>
      </c>
      <c r="B50" s="54" t="s">
        <v>26</v>
      </c>
      <c r="C50" s="54" t="s">
        <v>77</v>
      </c>
      <c r="D50" s="54" t="s">
        <v>6</v>
      </c>
      <c r="E50" s="55">
        <f>IFERROR(DATEDIF(VLOOKUP(A50,员工个人数据信息!A:K,11,0),C50,"Y"),0)</f>
        <v>0</v>
      </c>
      <c r="F50" s="55" t="str">
        <f>IF(COUNTIF(通用项目!A:A,B50)=1,"通用项目","非通用项目")</f>
        <v>非通用项目</v>
      </c>
      <c r="G50" s="55">
        <f t="shared" si="0"/>
        <v>1</v>
      </c>
      <c r="H50" s="55">
        <f t="shared" si="1"/>
        <v>0</v>
      </c>
      <c r="I50" s="55">
        <f t="shared" si="2"/>
        <v>0</v>
      </c>
      <c r="J50" s="55">
        <f t="shared" si="3"/>
        <v>0</v>
      </c>
      <c r="K50" s="55">
        <f t="shared" si="4"/>
        <v>0</v>
      </c>
      <c r="L50" s="55">
        <f t="shared" si="5"/>
        <v>0</v>
      </c>
      <c r="M50" s="55">
        <f t="shared" si="6"/>
        <v>0</v>
      </c>
      <c r="N50" s="55">
        <f t="shared" si="7"/>
        <v>0</v>
      </c>
      <c r="O50" s="55">
        <f t="shared" si="8"/>
        <v>0</v>
      </c>
      <c r="P50" s="57">
        <f t="shared" si="15"/>
        <v>1</v>
      </c>
      <c r="Q50" s="57">
        <f t="shared" si="16"/>
        <v>1</v>
      </c>
      <c r="R50" s="57">
        <f t="shared" si="12"/>
        <v>0</v>
      </c>
      <c r="S50" s="57">
        <f t="shared" si="10"/>
        <v>0</v>
      </c>
      <c r="T50" s="57">
        <f t="shared" si="17"/>
        <v>1</v>
      </c>
      <c r="U50" s="57">
        <f>G50*1+I50*IFERROR(VLOOKUP(A50,员工个人数据信息!A:V,22,0),0.9)+J50*0+IF(OR(E50&gt;=3,F50="通用项目"),K50*0,K50*0.2)+H50*0.8*IF(E50&lt;2,0.6,IF(E50&lt;4,0.7,IF(E50&lt;6,0.8,IF(E50&lt;8,0.9,1))))+L50*0.7-O50</f>
        <v>1</v>
      </c>
      <c r="V50" s="57">
        <f t="shared" si="18"/>
        <v>0</v>
      </c>
      <c r="W50" s="57">
        <f>ROUND(IFERROR(IF((YEAR(VLOOKUP(A50,员工个人数据信息!A:S,11,0))&amp;MONTH(VLOOKUP(A50,员工个人数据信息!A:S,11,0)))=(YEAR(C50)&amp;MONTH(C50)),VLOOKUP(A50,员工个人数据信息!A:U,20,0),IF((YEAR(VLOOKUP(A50,员工个人数据信息!A:S,12,0))&amp;MONTH(VLOOKUP(A50,员工个人数据信息!A:S,12,0)))=(YEAR(C50)&amp;MONTH(C50)),VLOOKUP(A50,员工个人数据信息!A:U,21,0),VLOOKUP(A50,员工个人数据信息!A:U,19,0))),0)+Y50/21.75,2)*SUM(G50:L50)+ROUND(IFERROR(VLOOKUP(A50,员工个人数据信息!A:S,18,0),0)+X50/21.75,2)*(IF(OR(E50&gt;=3,F50="通用项目"),SUM(G50,J50:K50),SUM(G50,J50,K50*0.8))+0.8*H50*IF(E50&lt;2,0.6,IF(E50&lt;4,0.7,IF(E50&lt;6,0.8,IF(E50&lt;8,0.9,1)))))+ROUND(3000/21.75*L50,2)</f>
        <v>0</v>
      </c>
      <c r="X50" s="57">
        <f t="array" ref="X50">_xlfn.IFS(COUNTIF('调薪记录-固定'!$C:$C,A50)=0,0,COUNTIF('调薪记录-固定'!$C:$C,A50)=1,IF(VLOOKUP(A50,'调薪记录-固定'!$C:$F,4,0)&lt;=C50,VLOOKUP(A50,'调薪记录-固定'!$C:$K,9,0),0),COUNTIF('调薪记录-固定'!$C:$C,A50)=2,IF(C50&lt;_xlfn.MINIFS('调薪记录-固定'!F:F,'调薪记录-固定'!C:C,A50),0,IF(C50&lt;_xlfn.MAXIFS('调薪记录-固定'!F:F,'调薪记录-固定'!C:C,A50),_xlfn.XLOOKUP(A50&amp;"1",'调薪记录-固定'!M:M,'调薪记录-固定'!K:K,0),_xlfn.XLOOKUP(A50&amp;"2",'调薪记录-固定'!M:M,'调薪记录-固定'!K:K,0))))</f>
        <v>0</v>
      </c>
      <c r="Y50" s="57">
        <f>IF(OR(COUNTIF('调整社保记录-固定'!C:C,A50)=0,COUNTIF('调整社保记录-固定'!C:C,A50)=1),0,IF(C50&gt;=DATE(2021,7,1),IFERROR(VLOOKUP(A50&amp;"2",'调整社保记录-固定'!F:G,2,0),0),0))</f>
        <v>0</v>
      </c>
    </row>
    <row r="51" customHeight="1" spans="1:25">
      <c r="A51" s="54" t="s">
        <v>25</v>
      </c>
      <c r="B51" s="54" t="s">
        <v>26</v>
      </c>
      <c r="C51" s="54" t="s">
        <v>78</v>
      </c>
      <c r="D51" s="54" t="s">
        <v>6</v>
      </c>
      <c r="E51" s="55">
        <f>IFERROR(DATEDIF(VLOOKUP(A51,员工个人数据信息!A:K,11,0),C51,"Y"),0)</f>
        <v>0</v>
      </c>
      <c r="F51" s="55" t="str">
        <f>IF(COUNTIF(通用项目!A:A,B51)=1,"通用项目","非通用项目")</f>
        <v>非通用项目</v>
      </c>
      <c r="G51" s="55">
        <f t="shared" si="0"/>
        <v>1</v>
      </c>
      <c r="H51" s="55">
        <f t="shared" si="1"/>
        <v>0</v>
      </c>
      <c r="I51" s="55">
        <f t="shared" si="2"/>
        <v>0</v>
      </c>
      <c r="J51" s="55">
        <f t="shared" si="3"/>
        <v>0</v>
      </c>
      <c r="K51" s="55">
        <f t="shared" si="4"/>
        <v>0</v>
      </c>
      <c r="L51" s="55">
        <f t="shared" si="5"/>
        <v>0</v>
      </c>
      <c r="M51" s="55">
        <f t="shared" si="6"/>
        <v>0</v>
      </c>
      <c r="N51" s="55">
        <f t="shared" si="7"/>
        <v>0</v>
      </c>
      <c r="O51" s="55">
        <f t="shared" si="8"/>
        <v>0</v>
      </c>
      <c r="P51" s="57">
        <f t="shared" si="15"/>
        <v>1</v>
      </c>
      <c r="Q51" s="57">
        <f t="shared" si="16"/>
        <v>1</v>
      </c>
      <c r="R51" s="57">
        <f t="shared" si="12"/>
        <v>0</v>
      </c>
      <c r="S51" s="57">
        <f t="shared" si="10"/>
        <v>0</v>
      </c>
      <c r="T51" s="57">
        <f t="shared" si="17"/>
        <v>1</v>
      </c>
      <c r="U51" s="57">
        <f>G51*1+I51*IFERROR(VLOOKUP(A51,员工个人数据信息!A:V,22,0),0.9)+J51*0+IF(OR(E51&gt;=3,F51="通用项目"),K51*0,K51*0.2)+H51*0.8*IF(E51&lt;2,0.6,IF(E51&lt;4,0.7,IF(E51&lt;6,0.8,IF(E51&lt;8,0.9,1))))+L51*0.7-O51</f>
        <v>1</v>
      </c>
      <c r="V51" s="57">
        <f t="shared" si="18"/>
        <v>0</v>
      </c>
      <c r="W51" s="57">
        <f>ROUND(IFERROR(IF((YEAR(VLOOKUP(A51,员工个人数据信息!A:S,11,0))&amp;MONTH(VLOOKUP(A51,员工个人数据信息!A:S,11,0)))=(YEAR(C51)&amp;MONTH(C51)),VLOOKUP(A51,员工个人数据信息!A:U,20,0),IF((YEAR(VLOOKUP(A51,员工个人数据信息!A:S,12,0))&amp;MONTH(VLOOKUP(A51,员工个人数据信息!A:S,12,0)))=(YEAR(C51)&amp;MONTH(C51)),VLOOKUP(A51,员工个人数据信息!A:U,21,0),VLOOKUP(A51,员工个人数据信息!A:U,19,0))),0)+Y51/21.75,2)*SUM(G51:L51)+ROUND(IFERROR(VLOOKUP(A51,员工个人数据信息!A:S,18,0),0)+X51/21.75,2)*(IF(OR(E51&gt;=3,F51="通用项目"),SUM(G51,J51:K51),SUM(G51,J51,K51*0.8))+0.8*H51*IF(E51&lt;2,0.6,IF(E51&lt;4,0.7,IF(E51&lt;6,0.8,IF(E51&lt;8,0.9,1)))))+ROUND(3000/21.75*L51,2)</f>
        <v>0</v>
      </c>
      <c r="X51" s="57">
        <f t="array" ref="X51">_xlfn.IFS(COUNTIF('调薪记录-固定'!$C:$C,A51)=0,0,COUNTIF('调薪记录-固定'!$C:$C,A51)=1,IF(VLOOKUP(A51,'调薪记录-固定'!$C:$F,4,0)&lt;=C51,VLOOKUP(A51,'调薪记录-固定'!$C:$K,9,0),0),COUNTIF('调薪记录-固定'!$C:$C,A51)=2,IF(C51&lt;_xlfn.MINIFS('调薪记录-固定'!F:F,'调薪记录-固定'!C:C,A51),0,IF(C51&lt;_xlfn.MAXIFS('调薪记录-固定'!F:F,'调薪记录-固定'!C:C,A51),_xlfn.XLOOKUP(A51&amp;"1",'调薪记录-固定'!M:M,'调薪记录-固定'!K:K,0),_xlfn.XLOOKUP(A51&amp;"2",'调薪记录-固定'!M:M,'调薪记录-固定'!K:K,0))))</f>
        <v>0</v>
      </c>
      <c r="Y51" s="57">
        <f>IF(OR(COUNTIF('调整社保记录-固定'!C:C,A51)=0,COUNTIF('调整社保记录-固定'!C:C,A51)=1),0,IF(C51&gt;=DATE(2021,7,1),IFERROR(VLOOKUP(A51&amp;"2",'调整社保记录-固定'!F:G,2,0),0),0))</f>
        <v>0</v>
      </c>
    </row>
    <row r="52" customHeight="1" spans="1:25">
      <c r="A52" s="54" t="s">
        <v>25</v>
      </c>
      <c r="B52" s="54" t="s">
        <v>26</v>
      </c>
      <c r="C52" s="54" t="s">
        <v>79</v>
      </c>
      <c r="D52" s="54" t="s">
        <v>6</v>
      </c>
      <c r="E52" s="55">
        <f>IFERROR(DATEDIF(VLOOKUP(A52,员工个人数据信息!A:K,11,0),C52,"Y"),0)</f>
        <v>0</v>
      </c>
      <c r="F52" s="55" t="str">
        <f>IF(COUNTIF(通用项目!A:A,B52)=1,"通用项目","非通用项目")</f>
        <v>非通用项目</v>
      </c>
      <c r="G52" s="55">
        <f t="shared" si="0"/>
        <v>1</v>
      </c>
      <c r="H52" s="55">
        <f t="shared" si="1"/>
        <v>0</v>
      </c>
      <c r="I52" s="55">
        <f t="shared" si="2"/>
        <v>0</v>
      </c>
      <c r="J52" s="55">
        <f t="shared" si="3"/>
        <v>0</v>
      </c>
      <c r="K52" s="55">
        <f t="shared" si="4"/>
        <v>0</v>
      </c>
      <c r="L52" s="55">
        <f t="shared" si="5"/>
        <v>0</v>
      </c>
      <c r="M52" s="55">
        <f t="shared" si="6"/>
        <v>0</v>
      </c>
      <c r="N52" s="55">
        <f t="shared" si="7"/>
        <v>0</v>
      </c>
      <c r="O52" s="55">
        <f t="shared" si="8"/>
        <v>0</v>
      </c>
      <c r="P52" s="57">
        <f t="shared" si="15"/>
        <v>1</v>
      </c>
      <c r="Q52" s="57">
        <f t="shared" si="16"/>
        <v>1</v>
      </c>
      <c r="R52" s="57">
        <f t="shared" si="12"/>
        <v>0</v>
      </c>
      <c r="S52" s="57">
        <f t="shared" si="10"/>
        <v>0</v>
      </c>
      <c r="T52" s="57">
        <f t="shared" si="17"/>
        <v>1</v>
      </c>
      <c r="U52" s="57">
        <f>G52*1+I52*IFERROR(VLOOKUP(A52,员工个人数据信息!A:V,22,0),0.9)+J52*0+IF(OR(E52&gt;=3,F52="通用项目"),K52*0,K52*0.2)+H52*0.8*IF(E52&lt;2,0.6,IF(E52&lt;4,0.7,IF(E52&lt;6,0.8,IF(E52&lt;8,0.9,1))))+L52*0.7-O52</f>
        <v>1</v>
      </c>
      <c r="V52" s="57">
        <f t="shared" si="18"/>
        <v>0</v>
      </c>
      <c r="W52" s="57">
        <f>ROUND(IFERROR(IF((YEAR(VLOOKUP(A52,员工个人数据信息!A:S,11,0))&amp;MONTH(VLOOKUP(A52,员工个人数据信息!A:S,11,0)))=(YEAR(C52)&amp;MONTH(C52)),VLOOKUP(A52,员工个人数据信息!A:U,20,0),IF((YEAR(VLOOKUP(A52,员工个人数据信息!A:S,12,0))&amp;MONTH(VLOOKUP(A52,员工个人数据信息!A:S,12,0)))=(YEAR(C52)&amp;MONTH(C52)),VLOOKUP(A52,员工个人数据信息!A:U,21,0),VLOOKUP(A52,员工个人数据信息!A:U,19,0))),0)+Y52/21.75,2)*SUM(G52:L52)+ROUND(IFERROR(VLOOKUP(A52,员工个人数据信息!A:S,18,0),0)+X52/21.75,2)*(IF(OR(E52&gt;=3,F52="通用项目"),SUM(G52,J52:K52),SUM(G52,J52,K52*0.8))+0.8*H52*IF(E52&lt;2,0.6,IF(E52&lt;4,0.7,IF(E52&lt;6,0.8,IF(E52&lt;8,0.9,1)))))+ROUND(3000/21.75*L52,2)</f>
        <v>0</v>
      </c>
      <c r="X52" s="57">
        <f t="array" ref="X52">_xlfn.IFS(COUNTIF('调薪记录-固定'!$C:$C,A52)=0,0,COUNTIF('调薪记录-固定'!$C:$C,A52)=1,IF(VLOOKUP(A52,'调薪记录-固定'!$C:$F,4,0)&lt;=C52,VLOOKUP(A52,'调薪记录-固定'!$C:$K,9,0),0),COUNTIF('调薪记录-固定'!$C:$C,A52)=2,IF(C52&lt;_xlfn.MINIFS('调薪记录-固定'!F:F,'调薪记录-固定'!C:C,A52),0,IF(C52&lt;_xlfn.MAXIFS('调薪记录-固定'!F:F,'调薪记录-固定'!C:C,A52),_xlfn.XLOOKUP(A52&amp;"1",'调薪记录-固定'!M:M,'调薪记录-固定'!K:K,0),_xlfn.XLOOKUP(A52&amp;"2",'调薪记录-固定'!M:M,'调薪记录-固定'!K:K,0))))</f>
        <v>0</v>
      </c>
      <c r="Y52" s="57">
        <f>IF(OR(COUNTIF('调整社保记录-固定'!C:C,A52)=0,COUNTIF('调整社保记录-固定'!C:C,A52)=1),0,IF(C52&gt;=DATE(2021,7,1),IFERROR(VLOOKUP(A52&amp;"2",'调整社保记录-固定'!F:G,2,0),0),0))</f>
        <v>0</v>
      </c>
    </row>
    <row r="53" customHeight="1" spans="1:25">
      <c r="A53" s="54" t="s">
        <v>25</v>
      </c>
      <c r="B53" s="54" t="s">
        <v>26</v>
      </c>
      <c r="C53" s="54" t="s">
        <v>80</v>
      </c>
      <c r="D53" s="54" t="s">
        <v>28</v>
      </c>
      <c r="E53" s="55">
        <f>IFERROR(DATEDIF(VLOOKUP(A53,员工个人数据信息!A:K,11,0),C53,"Y"),0)</f>
        <v>0</v>
      </c>
      <c r="F53" s="55" t="str">
        <f>IF(COUNTIF(通用项目!A:A,B53)=1,"通用项目","非通用项目")</f>
        <v>非通用项目</v>
      </c>
      <c r="G53" s="55">
        <f t="shared" si="0"/>
        <v>0</v>
      </c>
      <c r="H53" s="55">
        <f t="shared" si="1"/>
        <v>0</v>
      </c>
      <c r="I53" s="55">
        <f t="shared" si="2"/>
        <v>0</v>
      </c>
      <c r="J53" s="55">
        <f t="shared" si="3"/>
        <v>0</v>
      </c>
      <c r="K53" s="55">
        <f t="shared" si="4"/>
        <v>0</v>
      </c>
      <c r="L53" s="55">
        <f t="shared" si="5"/>
        <v>0</v>
      </c>
      <c r="M53" s="55">
        <f t="shared" si="6"/>
        <v>0</v>
      </c>
      <c r="N53" s="55">
        <f t="shared" si="7"/>
        <v>0</v>
      </c>
      <c r="O53" s="55">
        <f t="shared" si="8"/>
        <v>0</v>
      </c>
      <c r="P53" s="57">
        <f t="shared" si="15"/>
        <v>0</v>
      </c>
      <c r="Q53" s="57">
        <f t="shared" si="16"/>
        <v>0</v>
      </c>
      <c r="R53" s="57">
        <f t="shared" si="12"/>
        <v>0</v>
      </c>
      <c r="S53" s="57">
        <f t="shared" si="10"/>
        <v>0</v>
      </c>
      <c r="T53" s="57">
        <f t="shared" si="17"/>
        <v>0</v>
      </c>
      <c r="U53" s="57">
        <f>G53*1+I53*IFERROR(VLOOKUP(A53,员工个人数据信息!A:V,22,0),0.9)+J53*0+IF(OR(E53&gt;=3,F53="通用项目"),K53*0,K53*0.2)+H53*0.8*IF(E53&lt;2,0.6,IF(E53&lt;4,0.7,IF(E53&lt;6,0.8,IF(E53&lt;8,0.9,1))))+L53*0.7-O53</f>
        <v>0</v>
      </c>
      <c r="V53" s="57">
        <f t="shared" si="18"/>
        <v>0</v>
      </c>
      <c r="W53" s="57">
        <f>ROUND(IFERROR(IF((YEAR(VLOOKUP(A53,员工个人数据信息!A:S,11,0))&amp;MONTH(VLOOKUP(A53,员工个人数据信息!A:S,11,0)))=(YEAR(C53)&amp;MONTH(C53)),VLOOKUP(A53,员工个人数据信息!A:U,20,0),IF((YEAR(VLOOKUP(A53,员工个人数据信息!A:S,12,0))&amp;MONTH(VLOOKUP(A53,员工个人数据信息!A:S,12,0)))=(YEAR(C53)&amp;MONTH(C53)),VLOOKUP(A53,员工个人数据信息!A:U,21,0),VLOOKUP(A53,员工个人数据信息!A:U,19,0))),0)+Y53/21.75,2)*SUM(G53:L53)+ROUND(IFERROR(VLOOKUP(A53,员工个人数据信息!A:S,18,0),0)+X53/21.75,2)*(IF(OR(E53&gt;=3,F53="通用项目"),SUM(G53,J53:K53),SUM(G53,J53,K53*0.8))+0.8*H53*IF(E53&lt;2,0.6,IF(E53&lt;4,0.7,IF(E53&lt;6,0.8,IF(E53&lt;8,0.9,1)))))+ROUND(3000/21.75*L53,2)</f>
        <v>0</v>
      </c>
      <c r="X53" s="57">
        <f t="array" ref="X53">_xlfn.IFS(COUNTIF('调薪记录-固定'!$C:$C,A53)=0,0,COUNTIF('调薪记录-固定'!$C:$C,A53)=1,IF(VLOOKUP(A53,'调薪记录-固定'!$C:$F,4,0)&lt;=C53,VLOOKUP(A53,'调薪记录-固定'!$C:$K,9,0),0),COUNTIF('调薪记录-固定'!$C:$C,A53)=2,IF(C53&lt;_xlfn.MINIFS('调薪记录-固定'!F:F,'调薪记录-固定'!C:C,A53),0,IF(C53&lt;_xlfn.MAXIFS('调薪记录-固定'!F:F,'调薪记录-固定'!C:C,A53),_xlfn.XLOOKUP(A53&amp;"1",'调薪记录-固定'!M:M,'调薪记录-固定'!K:K,0),_xlfn.XLOOKUP(A53&amp;"2",'调薪记录-固定'!M:M,'调薪记录-固定'!K:K,0))))</f>
        <v>0</v>
      </c>
      <c r="Y53" s="57">
        <f>IF(OR(COUNTIF('调整社保记录-固定'!C:C,A53)=0,COUNTIF('调整社保记录-固定'!C:C,A53)=1),0,IF(C53&gt;=DATE(2021,7,1),IFERROR(VLOOKUP(A53&amp;"2",'调整社保记录-固定'!F:G,2,0),0),0))</f>
        <v>0</v>
      </c>
    </row>
    <row r="54" customHeight="1" spans="1:25">
      <c r="A54" s="54" t="s">
        <v>25</v>
      </c>
      <c r="B54" s="54" t="s">
        <v>26</v>
      </c>
      <c r="C54" s="54" t="s">
        <v>81</v>
      </c>
      <c r="D54" s="54" t="s">
        <v>6</v>
      </c>
      <c r="E54" s="55">
        <f>IFERROR(DATEDIF(VLOOKUP(A54,员工个人数据信息!A:K,11,0),C54,"Y"),0)</f>
        <v>0</v>
      </c>
      <c r="F54" s="55" t="str">
        <f>IF(COUNTIF(通用项目!A:A,B54)=1,"通用项目","非通用项目")</f>
        <v>非通用项目</v>
      </c>
      <c r="G54" s="55">
        <f t="shared" si="0"/>
        <v>1</v>
      </c>
      <c r="H54" s="55">
        <f t="shared" si="1"/>
        <v>0</v>
      </c>
      <c r="I54" s="55">
        <f t="shared" si="2"/>
        <v>0</v>
      </c>
      <c r="J54" s="55">
        <f t="shared" si="3"/>
        <v>0</v>
      </c>
      <c r="K54" s="55">
        <f t="shared" si="4"/>
        <v>0</v>
      </c>
      <c r="L54" s="55">
        <f t="shared" si="5"/>
        <v>0</v>
      </c>
      <c r="M54" s="55">
        <f t="shared" si="6"/>
        <v>0</v>
      </c>
      <c r="N54" s="55">
        <f t="shared" si="7"/>
        <v>0</v>
      </c>
      <c r="O54" s="55">
        <f t="shared" si="8"/>
        <v>0</v>
      </c>
      <c r="P54" s="57">
        <f t="shared" si="15"/>
        <v>1</v>
      </c>
      <c r="Q54" s="57">
        <f t="shared" si="16"/>
        <v>1</v>
      </c>
      <c r="R54" s="57">
        <f t="shared" si="12"/>
        <v>0</v>
      </c>
      <c r="S54" s="57">
        <f t="shared" si="10"/>
        <v>0</v>
      </c>
      <c r="T54" s="57">
        <f t="shared" si="17"/>
        <v>1</v>
      </c>
      <c r="U54" s="57">
        <f>G54*1+I54*IFERROR(VLOOKUP(A54,员工个人数据信息!A:V,22,0),0.9)+J54*0+IF(OR(E54&gt;=3,F54="通用项目"),K54*0,K54*0.2)+H54*0.8*IF(E54&lt;2,0.6,IF(E54&lt;4,0.7,IF(E54&lt;6,0.8,IF(E54&lt;8,0.9,1))))+L54*0.7-O54</f>
        <v>1</v>
      </c>
      <c r="V54" s="57">
        <f t="shared" si="18"/>
        <v>0</v>
      </c>
      <c r="W54" s="57">
        <f>ROUND(IFERROR(IF((YEAR(VLOOKUP(A54,员工个人数据信息!A:S,11,0))&amp;MONTH(VLOOKUP(A54,员工个人数据信息!A:S,11,0)))=(YEAR(C54)&amp;MONTH(C54)),VLOOKUP(A54,员工个人数据信息!A:U,20,0),IF((YEAR(VLOOKUP(A54,员工个人数据信息!A:S,12,0))&amp;MONTH(VLOOKUP(A54,员工个人数据信息!A:S,12,0)))=(YEAR(C54)&amp;MONTH(C54)),VLOOKUP(A54,员工个人数据信息!A:U,21,0),VLOOKUP(A54,员工个人数据信息!A:U,19,0))),0)+Y54/21.75,2)*SUM(G54:L54)+ROUND(IFERROR(VLOOKUP(A54,员工个人数据信息!A:S,18,0),0)+X54/21.75,2)*(IF(OR(E54&gt;=3,F54="通用项目"),SUM(G54,J54:K54),SUM(G54,J54,K54*0.8))+0.8*H54*IF(E54&lt;2,0.6,IF(E54&lt;4,0.7,IF(E54&lt;6,0.8,IF(E54&lt;8,0.9,1)))))+ROUND(3000/21.75*L54,2)</f>
        <v>0</v>
      </c>
      <c r="X54" s="57">
        <f t="array" ref="X54">_xlfn.IFS(COUNTIF('调薪记录-固定'!$C:$C,A54)=0,0,COUNTIF('调薪记录-固定'!$C:$C,A54)=1,IF(VLOOKUP(A54,'调薪记录-固定'!$C:$F,4,0)&lt;=C54,VLOOKUP(A54,'调薪记录-固定'!$C:$K,9,0),0),COUNTIF('调薪记录-固定'!$C:$C,A54)=2,IF(C54&lt;_xlfn.MINIFS('调薪记录-固定'!F:F,'调薪记录-固定'!C:C,A54),0,IF(C54&lt;_xlfn.MAXIFS('调薪记录-固定'!F:F,'调薪记录-固定'!C:C,A54),_xlfn.XLOOKUP(A54&amp;"1",'调薪记录-固定'!M:M,'调薪记录-固定'!K:K,0),_xlfn.XLOOKUP(A54&amp;"2",'调薪记录-固定'!M:M,'调薪记录-固定'!K:K,0))))</f>
        <v>0</v>
      </c>
      <c r="Y54" s="57">
        <f>IF(OR(COUNTIF('调整社保记录-固定'!C:C,A54)=0,COUNTIF('调整社保记录-固定'!C:C,A54)=1),0,IF(C54&gt;=DATE(2021,7,1),IFERROR(VLOOKUP(A54&amp;"2",'调整社保记录-固定'!F:G,2,0),0),0))</f>
        <v>0</v>
      </c>
    </row>
    <row r="55" customHeight="1" spans="1:25">
      <c r="A55" s="54" t="s">
        <v>25</v>
      </c>
      <c r="B55" s="54" t="s">
        <v>26</v>
      </c>
      <c r="C55" s="54" t="s">
        <v>82</v>
      </c>
      <c r="D55" s="54" t="s">
        <v>6</v>
      </c>
      <c r="E55" s="55">
        <f>IFERROR(DATEDIF(VLOOKUP(A55,员工个人数据信息!A:K,11,0),C55,"Y"),0)</f>
        <v>0</v>
      </c>
      <c r="F55" s="55" t="str">
        <f>IF(COUNTIF(通用项目!A:A,B55)=1,"通用项目","非通用项目")</f>
        <v>非通用项目</v>
      </c>
      <c r="G55" s="55">
        <f t="shared" si="0"/>
        <v>1</v>
      </c>
      <c r="H55" s="55">
        <f t="shared" si="1"/>
        <v>0</v>
      </c>
      <c r="I55" s="55">
        <f t="shared" si="2"/>
        <v>0</v>
      </c>
      <c r="J55" s="55">
        <f t="shared" si="3"/>
        <v>0</v>
      </c>
      <c r="K55" s="55">
        <f t="shared" si="4"/>
        <v>0</v>
      </c>
      <c r="L55" s="55">
        <f t="shared" si="5"/>
        <v>0</v>
      </c>
      <c r="M55" s="55">
        <f t="shared" si="6"/>
        <v>0</v>
      </c>
      <c r="N55" s="55">
        <f t="shared" si="7"/>
        <v>0</v>
      </c>
      <c r="O55" s="55">
        <f t="shared" si="8"/>
        <v>0</v>
      </c>
      <c r="P55" s="57">
        <f t="shared" si="15"/>
        <v>1</v>
      </c>
      <c r="Q55" s="57">
        <f t="shared" si="16"/>
        <v>1</v>
      </c>
      <c r="R55" s="57">
        <f t="shared" si="12"/>
        <v>0</v>
      </c>
      <c r="S55" s="57">
        <f t="shared" si="10"/>
        <v>0</v>
      </c>
      <c r="T55" s="57">
        <f t="shared" si="17"/>
        <v>1</v>
      </c>
      <c r="U55" s="57">
        <f>G55*1+I55*IFERROR(VLOOKUP(A55,员工个人数据信息!A:V,22,0),0.9)+J55*0+IF(OR(E55&gt;=3,F55="通用项目"),K55*0,K55*0.2)+H55*0.8*IF(E55&lt;2,0.6,IF(E55&lt;4,0.7,IF(E55&lt;6,0.8,IF(E55&lt;8,0.9,1))))+L55*0.7-O55</f>
        <v>1</v>
      </c>
      <c r="V55" s="57">
        <f t="shared" si="18"/>
        <v>0</v>
      </c>
      <c r="W55" s="57">
        <f>ROUND(IFERROR(IF((YEAR(VLOOKUP(A55,员工个人数据信息!A:S,11,0))&amp;MONTH(VLOOKUP(A55,员工个人数据信息!A:S,11,0)))=(YEAR(C55)&amp;MONTH(C55)),VLOOKUP(A55,员工个人数据信息!A:U,20,0),IF((YEAR(VLOOKUP(A55,员工个人数据信息!A:S,12,0))&amp;MONTH(VLOOKUP(A55,员工个人数据信息!A:S,12,0)))=(YEAR(C55)&amp;MONTH(C55)),VLOOKUP(A55,员工个人数据信息!A:U,21,0),VLOOKUP(A55,员工个人数据信息!A:U,19,0))),0)+Y55/21.75,2)*SUM(G55:L55)+ROUND(IFERROR(VLOOKUP(A55,员工个人数据信息!A:S,18,0),0)+X55/21.75,2)*(IF(OR(E55&gt;=3,F55="通用项目"),SUM(G55,J55:K55),SUM(G55,J55,K55*0.8))+0.8*H55*IF(E55&lt;2,0.6,IF(E55&lt;4,0.7,IF(E55&lt;6,0.8,IF(E55&lt;8,0.9,1)))))+ROUND(3000/21.75*L55,2)</f>
        <v>0</v>
      </c>
      <c r="X55" s="57">
        <f t="array" ref="X55">_xlfn.IFS(COUNTIF('调薪记录-固定'!$C:$C,A55)=0,0,COUNTIF('调薪记录-固定'!$C:$C,A55)=1,IF(VLOOKUP(A55,'调薪记录-固定'!$C:$F,4,0)&lt;=C55,VLOOKUP(A55,'调薪记录-固定'!$C:$K,9,0),0),COUNTIF('调薪记录-固定'!$C:$C,A55)=2,IF(C55&lt;_xlfn.MINIFS('调薪记录-固定'!F:F,'调薪记录-固定'!C:C,A55),0,IF(C55&lt;_xlfn.MAXIFS('调薪记录-固定'!F:F,'调薪记录-固定'!C:C,A55),_xlfn.XLOOKUP(A55&amp;"1",'调薪记录-固定'!M:M,'调薪记录-固定'!K:K,0),_xlfn.XLOOKUP(A55&amp;"2",'调薪记录-固定'!M:M,'调薪记录-固定'!K:K,0))))</f>
        <v>0</v>
      </c>
      <c r="Y55" s="57">
        <f>IF(OR(COUNTIF('调整社保记录-固定'!C:C,A55)=0,COUNTIF('调整社保记录-固定'!C:C,A55)=1),0,IF(C55&gt;=DATE(2021,7,1),IFERROR(VLOOKUP(A55&amp;"2",'调整社保记录-固定'!F:G,2,0),0),0))</f>
        <v>0</v>
      </c>
    </row>
    <row r="56" customHeight="1" spans="1:25">
      <c r="A56" s="54" t="s">
        <v>25</v>
      </c>
      <c r="B56" s="54" t="s">
        <v>26</v>
      </c>
      <c r="C56" s="54" t="s">
        <v>83</v>
      </c>
      <c r="D56" s="54" t="s">
        <v>6</v>
      </c>
      <c r="E56" s="55">
        <f>IFERROR(DATEDIF(VLOOKUP(A56,员工个人数据信息!A:K,11,0),C56,"Y"),0)</f>
        <v>0</v>
      </c>
      <c r="F56" s="55" t="str">
        <f>IF(COUNTIF(通用项目!A:A,B56)=1,"通用项目","非通用项目")</f>
        <v>非通用项目</v>
      </c>
      <c r="G56" s="55">
        <f t="shared" si="0"/>
        <v>1</v>
      </c>
      <c r="H56" s="55">
        <f t="shared" si="1"/>
        <v>0</v>
      </c>
      <c r="I56" s="55">
        <f t="shared" si="2"/>
        <v>0</v>
      </c>
      <c r="J56" s="55">
        <f t="shared" si="3"/>
        <v>0</v>
      </c>
      <c r="K56" s="55">
        <f t="shared" si="4"/>
        <v>0</v>
      </c>
      <c r="L56" s="55">
        <f t="shared" si="5"/>
        <v>0</v>
      </c>
      <c r="M56" s="55">
        <f t="shared" si="6"/>
        <v>0</v>
      </c>
      <c r="N56" s="55">
        <f t="shared" si="7"/>
        <v>0</v>
      </c>
      <c r="O56" s="55">
        <f t="shared" si="8"/>
        <v>0</v>
      </c>
      <c r="P56" s="57">
        <f t="shared" si="15"/>
        <v>1</v>
      </c>
      <c r="Q56" s="57">
        <f t="shared" si="16"/>
        <v>1</v>
      </c>
      <c r="R56" s="57">
        <f t="shared" si="12"/>
        <v>0</v>
      </c>
      <c r="S56" s="57">
        <f t="shared" si="10"/>
        <v>0</v>
      </c>
      <c r="T56" s="57">
        <f t="shared" si="17"/>
        <v>1</v>
      </c>
      <c r="U56" s="57">
        <f>G56*1+I56*IFERROR(VLOOKUP(A56,员工个人数据信息!A:V,22,0),0.9)+J56*0+IF(OR(E56&gt;=3,F56="通用项目"),K56*0,K56*0.2)+H56*0.8*IF(E56&lt;2,0.6,IF(E56&lt;4,0.7,IF(E56&lt;6,0.8,IF(E56&lt;8,0.9,1))))+L56*0.7-O56</f>
        <v>1</v>
      </c>
      <c r="V56" s="57">
        <f t="shared" si="18"/>
        <v>0</v>
      </c>
      <c r="W56" s="57">
        <f>ROUND(IFERROR(IF((YEAR(VLOOKUP(A56,员工个人数据信息!A:S,11,0))&amp;MONTH(VLOOKUP(A56,员工个人数据信息!A:S,11,0)))=(YEAR(C56)&amp;MONTH(C56)),VLOOKUP(A56,员工个人数据信息!A:U,20,0),IF((YEAR(VLOOKUP(A56,员工个人数据信息!A:S,12,0))&amp;MONTH(VLOOKUP(A56,员工个人数据信息!A:S,12,0)))=(YEAR(C56)&amp;MONTH(C56)),VLOOKUP(A56,员工个人数据信息!A:U,21,0),VLOOKUP(A56,员工个人数据信息!A:U,19,0))),0)+Y56/21.75,2)*SUM(G56:L56)+ROUND(IFERROR(VLOOKUP(A56,员工个人数据信息!A:S,18,0),0)+X56/21.75,2)*(IF(OR(E56&gt;=3,F56="通用项目"),SUM(G56,J56:K56),SUM(G56,J56,K56*0.8))+0.8*H56*IF(E56&lt;2,0.6,IF(E56&lt;4,0.7,IF(E56&lt;6,0.8,IF(E56&lt;8,0.9,1)))))+ROUND(3000/21.75*L56,2)</f>
        <v>0</v>
      </c>
      <c r="X56" s="57">
        <f t="array" ref="X56">_xlfn.IFS(COUNTIF('调薪记录-固定'!$C:$C,A56)=0,0,COUNTIF('调薪记录-固定'!$C:$C,A56)=1,IF(VLOOKUP(A56,'调薪记录-固定'!$C:$F,4,0)&lt;=C56,VLOOKUP(A56,'调薪记录-固定'!$C:$K,9,0),0),COUNTIF('调薪记录-固定'!$C:$C,A56)=2,IF(C56&lt;_xlfn.MINIFS('调薪记录-固定'!F:F,'调薪记录-固定'!C:C,A56),0,IF(C56&lt;_xlfn.MAXIFS('调薪记录-固定'!F:F,'调薪记录-固定'!C:C,A56),_xlfn.XLOOKUP(A56&amp;"1",'调薪记录-固定'!M:M,'调薪记录-固定'!K:K,0),_xlfn.XLOOKUP(A56&amp;"2",'调薪记录-固定'!M:M,'调薪记录-固定'!K:K,0))))</f>
        <v>0</v>
      </c>
      <c r="Y56" s="57">
        <f>IF(OR(COUNTIF('调整社保记录-固定'!C:C,A56)=0,COUNTIF('调整社保记录-固定'!C:C,A56)=1),0,IF(C56&gt;=DATE(2021,7,1),IFERROR(VLOOKUP(A56&amp;"2",'调整社保记录-固定'!F:G,2,0),0),0))</f>
        <v>0</v>
      </c>
    </row>
    <row r="57" customHeight="1" spans="1:25">
      <c r="A57" s="54" t="s">
        <v>25</v>
      </c>
      <c r="B57" s="54" t="s">
        <v>26</v>
      </c>
      <c r="C57" s="54" t="s">
        <v>84</v>
      </c>
      <c r="D57" s="54" t="s">
        <v>6</v>
      </c>
      <c r="E57" s="55">
        <f>IFERROR(DATEDIF(VLOOKUP(A57,员工个人数据信息!A:K,11,0),C57,"Y"),0)</f>
        <v>0</v>
      </c>
      <c r="F57" s="55" t="str">
        <f>IF(COUNTIF(通用项目!A:A,B57)=1,"通用项目","非通用项目")</f>
        <v>非通用项目</v>
      </c>
      <c r="G57" s="55">
        <f t="shared" si="0"/>
        <v>1</v>
      </c>
      <c r="H57" s="55">
        <f t="shared" si="1"/>
        <v>0</v>
      </c>
      <c r="I57" s="55">
        <f t="shared" si="2"/>
        <v>0</v>
      </c>
      <c r="J57" s="55">
        <f t="shared" si="3"/>
        <v>0</v>
      </c>
      <c r="K57" s="55">
        <f t="shared" si="4"/>
        <v>0</v>
      </c>
      <c r="L57" s="55">
        <f t="shared" si="5"/>
        <v>0</v>
      </c>
      <c r="M57" s="55">
        <f t="shared" si="6"/>
        <v>0</v>
      </c>
      <c r="N57" s="55">
        <f t="shared" si="7"/>
        <v>0</v>
      </c>
      <c r="O57" s="55">
        <f t="shared" si="8"/>
        <v>0</v>
      </c>
      <c r="P57" s="57">
        <f t="shared" si="15"/>
        <v>1</v>
      </c>
      <c r="Q57" s="57">
        <f t="shared" si="16"/>
        <v>1</v>
      </c>
      <c r="R57" s="57">
        <f t="shared" si="12"/>
        <v>0</v>
      </c>
      <c r="S57" s="57">
        <f t="shared" si="10"/>
        <v>0</v>
      </c>
      <c r="T57" s="57">
        <f t="shared" si="17"/>
        <v>1</v>
      </c>
      <c r="U57" s="57">
        <f>G57*1+I57*IFERROR(VLOOKUP(A57,员工个人数据信息!A:V,22,0),0.9)+J57*0+IF(OR(E57&gt;=3,F57="通用项目"),K57*0,K57*0.2)+H57*0.8*IF(E57&lt;2,0.6,IF(E57&lt;4,0.7,IF(E57&lt;6,0.8,IF(E57&lt;8,0.9,1))))+L57*0.7-O57</f>
        <v>1</v>
      </c>
      <c r="V57" s="57">
        <f t="shared" si="18"/>
        <v>0</v>
      </c>
      <c r="W57" s="57">
        <f>ROUND(IFERROR(IF((YEAR(VLOOKUP(A57,员工个人数据信息!A:S,11,0))&amp;MONTH(VLOOKUP(A57,员工个人数据信息!A:S,11,0)))=(YEAR(C57)&amp;MONTH(C57)),VLOOKUP(A57,员工个人数据信息!A:U,20,0),IF((YEAR(VLOOKUP(A57,员工个人数据信息!A:S,12,0))&amp;MONTH(VLOOKUP(A57,员工个人数据信息!A:S,12,0)))=(YEAR(C57)&amp;MONTH(C57)),VLOOKUP(A57,员工个人数据信息!A:U,21,0),VLOOKUP(A57,员工个人数据信息!A:U,19,0))),0)+Y57/21.75,2)*SUM(G57:L57)+ROUND(IFERROR(VLOOKUP(A57,员工个人数据信息!A:S,18,0),0)+X57/21.75,2)*(IF(OR(E57&gt;=3,F57="通用项目"),SUM(G57,J57:K57),SUM(G57,J57,K57*0.8))+0.8*H57*IF(E57&lt;2,0.6,IF(E57&lt;4,0.7,IF(E57&lt;6,0.8,IF(E57&lt;8,0.9,1)))))+ROUND(3000/21.75*L57,2)</f>
        <v>0</v>
      </c>
      <c r="X57" s="57">
        <f t="array" ref="X57">_xlfn.IFS(COUNTIF('调薪记录-固定'!$C:$C,A57)=0,0,COUNTIF('调薪记录-固定'!$C:$C,A57)=1,IF(VLOOKUP(A57,'调薪记录-固定'!$C:$F,4,0)&lt;=C57,VLOOKUP(A57,'调薪记录-固定'!$C:$K,9,0),0),COUNTIF('调薪记录-固定'!$C:$C,A57)=2,IF(C57&lt;_xlfn.MINIFS('调薪记录-固定'!F:F,'调薪记录-固定'!C:C,A57),0,IF(C57&lt;_xlfn.MAXIFS('调薪记录-固定'!F:F,'调薪记录-固定'!C:C,A57),_xlfn.XLOOKUP(A57&amp;"1",'调薪记录-固定'!M:M,'调薪记录-固定'!K:K,0),_xlfn.XLOOKUP(A57&amp;"2",'调薪记录-固定'!M:M,'调薪记录-固定'!K:K,0))))</f>
        <v>0</v>
      </c>
      <c r="Y57" s="57">
        <f>IF(OR(COUNTIF('调整社保记录-固定'!C:C,A57)=0,COUNTIF('调整社保记录-固定'!C:C,A57)=1),0,IF(C57&gt;=DATE(2021,7,1),IFERROR(VLOOKUP(A57&amp;"2",'调整社保记录-固定'!F:G,2,0),0),0))</f>
        <v>0</v>
      </c>
    </row>
    <row r="58" customHeight="1" spans="1:25">
      <c r="A58" s="54" t="s">
        <v>25</v>
      </c>
      <c r="B58" s="54" t="s">
        <v>26</v>
      </c>
      <c r="C58" s="54" t="s">
        <v>85</v>
      </c>
      <c r="D58" s="54" t="s">
        <v>6</v>
      </c>
      <c r="E58" s="55">
        <f>IFERROR(DATEDIF(VLOOKUP(A58,员工个人数据信息!A:K,11,0),C58,"Y"),0)</f>
        <v>0</v>
      </c>
      <c r="F58" s="55" t="str">
        <f>IF(COUNTIF(通用项目!A:A,B58)=1,"通用项目","非通用项目")</f>
        <v>非通用项目</v>
      </c>
      <c r="G58" s="55">
        <f t="shared" si="0"/>
        <v>1</v>
      </c>
      <c r="H58" s="55">
        <f t="shared" si="1"/>
        <v>0</v>
      </c>
      <c r="I58" s="55">
        <f t="shared" si="2"/>
        <v>0</v>
      </c>
      <c r="J58" s="55">
        <f t="shared" si="3"/>
        <v>0</v>
      </c>
      <c r="K58" s="55">
        <f t="shared" si="4"/>
        <v>0</v>
      </c>
      <c r="L58" s="55">
        <f t="shared" si="5"/>
        <v>0</v>
      </c>
      <c r="M58" s="55">
        <f t="shared" si="6"/>
        <v>0</v>
      </c>
      <c r="N58" s="55">
        <f t="shared" si="7"/>
        <v>0</v>
      </c>
      <c r="O58" s="55">
        <f t="shared" si="8"/>
        <v>0</v>
      </c>
      <c r="P58" s="57">
        <f t="shared" si="15"/>
        <v>1</v>
      </c>
      <c r="Q58" s="57">
        <f t="shared" si="16"/>
        <v>1</v>
      </c>
      <c r="R58" s="57">
        <f t="shared" si="12"/>
        <v>0</v>
      </c>
      <c r="S58" s="57">
        <f t="shared" si="10"/>
        <v>0</v>
      </c>
      <c r="T58" s="57">
        <f t="shared" si="17"/>
        <v>1</v>
      </c>
      <c r="U58" s="57">
        <f>G58*1+I58*IFERROR(VLOOKUP(A58,员工个人数据信息!A:V,22,0),0.9)+J58*0+IF(OR(E58&gt;=3,F58="通用项目"),K58*0,K58*0.2)+H58*0.8*IF(E58&lt;2,0.6,IF(E58&lt;4,0.7,IF(E58&lt;6,0.8,IF(E58&lt;8,0.9,1))))+L58*0.7-O58</f>
        <v>1</v>
      </c>
      <c r="V58" s="57">
        <f t="shared" si="18"/>
        <v>0</v>
      </c>
      <c r="W58" s="57">
        <f>ROUND(IFERROR(IF((YEAR(VLOOKUP(A58,员工个人数据信息!A:S,11,0))&amp;MONTH(VLOOKUP(A58,员工个人数据信息!A:S,11,0)))=(YEAR(C58)&amp;MONTH(C58)),VLOOKUP(A58,员工个人数据信息!A:U,20,0),IF((YEAR(VLOOKUP(A58,员工个人数据信息!A:S,12,0))&amp;MONTH(VLOOKUP(A58,员工个人数据信息!A:S,12,0)))=(YEAR(C58)&amp;MONTH(C58)),VLOOKUP(A58,员工个人数据信息!A:U,21,0),VLOOKUP(A58,员工个人数据信息!A:U,19,0))),0)+Y58/21.75,2)*SUM(G58:L58)+ROUND(IFERROR(VLOOKUP(A58,员工个人数据信息!A:S,18,0),0)+X58/21.75,2)*(IF(OR(E58&gt;=3,F58="通用项目"),SUM(G58,J58:K58),SUM(G58,J58,K58*0.8))+0.8*H58*IF(E58&lt;2,0.6,IF(E58&lt;4,0.7,IF(E58&lt;6,0.8,IF(E58&lt;8,0.9,1)))))+ROUND(3000/21.75*L58,2)</f>
        <v>0</v>
      </c>
      <c r="X58" s="57">
        <f t="array" ref="X58">_xlfn.IFS(COUNTIF('调薪记录-固定'!$C:$C,A58)=0,0,COUNTIF('调薪记录-固定'!$C:$C,A58)=1,IF(VLOOKUP(A58,'调薪记录-固定'!$C:$F,4,0)&lt;=C58,VLOOKUP(A58,'调薪记录-固定'!$C:$K,9,0),0),COUNTIF('调薪记录-固定'!$C:$C,A58)=2,IF(C58&lt;_xlfn.MINIFS('调薪记录-固定'!F:F,'调薪记录-固定'!C:C,A58),0,IF(C58&lt;_xlfn.MAXIFS('调薪记录-固定'!F:F,'调薪记录-固定'!C:C,A58),_xlfn.XLOOKUP(A58&amp;"1",'调薪记录-固定'!M:M,'调薪记录-固定'!K:K,0),_xlfn.XLOOKUP(A58&amp;"2",'调薪记录-固定'!M:M,'调薪记录-固定'!K:K,0))))</f>
        <v>0</v>
      </c>
      <c r="Y58" s="57">
        <f>IF(OR(COUNTIF('调整社保记录-固定'!C:C,A58)=0,COUNTIF('调整社保记录-固定'!C:C,A58)=1),0,IF(C58&gt;=DATE(2021,7,1),IFERROR(VLOOKUP(A58&amp;"2",'调整社保记录-固定'!F:G,2,0),0),0))</f>
        <v>0</v>
      </c>
    </row>
    <row r="59" customHeight="1" spans="1:25">
      <c r="A59" s="54" t="s">
        <v>25</v>
      </c>
      <c r="B59" s="54" t="s">
        <v>26</v>
      </c>
      <c r="C59" s="54" t="s">
        <v>86</v>
      </c>
      <c r="D59" s="54" t="s">
        <v>28</v>
      </c>
      <c r="E59" s="55">
        <f>IFERROR(DATEDIF(VLOOKUP(A59,员工个人数据信息!A:K,11,0),C59,"Y"),0)</f>
        <v>0</v>
      </c>
      <c r="F59" s="55" t="str">
        <f>IF(COUNTIF(通用项目!A:A,B59)=1,"通用项目","非通用项目")</f>
        <v>非通用项目</v>
      </c>
      <c r="G59" s="55">
        <f t="shared" si="0"/>
        <v>0</v>
      </c>
      <c r="H59" s="55">
        <f t="shared" si="1"/>
        <v>0</v>
      </c>
      <c r="I59" s="55">
        <f t="shared" si="2"/>
        <v>0</v>
      </c>
      <c r="J59" s="55">
        <f t="shared" si="3"/>
        <v>0</v>
      </c>
      <c r="K59" s="55">
        <f t="shared" si="4"/>
        <v>0</v>
      </c>
      <c r="L59" s="55">
        <f t="shared" si="5"/>
        <v>0</v>
      </c>
      <c r="M59" s="55">
        <f t="shared" si="6"/>
        <v>0</v>
      </c>
      <c r="N59" s="55">
        <f t="shared" si="7"/>
        <v>0</v>
      </c>
      <c r="O59" s="55">
        <f t="shared" si="8"/>
        <v>0</v>
      </c>
      <c r="P59" s="57">
        <f t="shared" si="15"/>
        <v>0</v>
      </c>
      <c r="Q59" s="57">
        <f t="shared" si="16"/>
        <v>0</v>
      </c>
      <c r="R59" s="57">
        <f t="shared" si="12"/>
        <v>0</v>
      </c>
      <c r="S59" s="57">
        <f t="shared" si="10"/>
        <v>0</v>
      </c>
      <c r="T59" s="57">
        <f t="shared" si="17"/>
        <v>0</v>
      </c>
      <c r="U59" s="57">
        <f>G59*1+I59*IFERROR(VLOOKUP(A59,员工个人数据信息!A:V,22,0),0.9)+J59*0+IF(OR(E59&gt;=3,F59="通用项目"),K59*0,K59*0.2)+H59*0.8*IF(E59&lt;2,0.6,IF(E59&lt;4,0.7,IF(E59&lt;6,0.8,IF(E59&lt;8,0.9,1))))+L59*0.7-O59</f>
        <v>0</v>
      </c>
      <c r="V59" s="57">
        <f t="shared" si="18"/>
        <v>0</v>
      </c>
      <c r="W59" s="57">
        <f>ROUND(IFERROR(IF((YEAR(VLOOKUP(A59,员工个人数据信息!A:S,11,0))&amp;MONTH(VLOOKUP(A59,员工个人数据信息!A:S,11,0)))=(YEAR(C59)&amp;MONTH(C59)),VLOOKUP(A59,员工个人数据信息!A:U,20,0),IF((YEAR(VLOOKUP(A59,员工个人数据信息!A:S,12,0))&amp;MONTH(VLOOKUP(A59,员工个人数据信息!A:S,12,0)))=(YEAR(C59)&amp;MONTH(C59)),VLOOKUP(A59,员工个人数据信息!A:U,21,0),VLOOKUP(A59,员工个人数据信息!A:U,19,0))),0)+Y59/21.75,2)*SUM(G59:L59)+ROUND(IFERROR(VLOOKUP(A59,员工个人数据信息!A:S,18,0),0)+X59/21.75,2)*(IF(OR(E59&gt;=3,F59="通用项目"),SUM(G59,J59:K59),SUM(G59,J59,K59*0.8))+0.8*H59*IF(E59&lt;2,0.6,IF(E59&lt;4,0.7,IF(E59&lt;6,0.8,IF(E59&lt;8,0.9,1)))))+ROUND(3000/21.75*L59,2)</f>
        <v>0</v>
      </c>
      <c r="X59" s="57">
        <f t="array" ref="X59">_xlfn.IFS(COUNTIF('调薪记录-固定'!$C:$C,A59)=0,0,COUNTIF('调薪记录-固定'!$C:$C,A59)=1,IF(VLOOKUP(A59,'调薪记录-固定'!$C:$F,4,0)&lt;=C59,VLOOKUP(A59,'调薪记录-固定'!$C:$K,9,0),0),COUNTIF('调薪记录-固定'!$C:$C,A59)=2,IF(C59&lt;_xlfn.MINIFS('调薪记录-固定'!F:F,'调薪记录-固定'!C:C,A59),0,IF(C59&lt;_xlfn.MAXIFS('调薪记录-固定'!F:F,'调薪记录-固定'!C:C,A59),_xlfn.XLOOKUP(A59&amp;"1",'调薪记录-固定'!M:M,'调薪记录-固定'!K:K,0),_xlfn.XLOOKUP(A59&amp;"2",'调薪记录-固定'!M:M,'调薪记录-固定'!K:K,0))))</f>
        <v>0</v>
      </c>
      <c r="Y59" s="57">
        <f>IF(OR(COUNTIF('调整社保记录-固定'!C:C,A59)=0,COUNTIF('调整社保记录-固定'!C:C,A59)=1),0,IF(C59&gt;=DATE(2021,7,1),IFERROR(VLOOKUP(A59&amp;"2",'调整社保记录-固定'!F:G,2,0),0),0))</f>
        <v>0</v>
      </c>
    </row>
    <row r="60" customHeight="1" spans="1:25">
      <c r="A60" s="54" t="s">
        <v>25</v>
      </c>
      <c r="B60" s="54" t="s">
        <v>26</v>
      </c>
      <c r="C60" s="54" t="s">
        <v>87</v>
      </c>
      <c r="D60" s="54" t="s">
        <v>28</v>
      </c>
      <c r="E60" s="55">
        <f>IFERROR(DATEDIF(VLOOKUP(A60,员工个人数据信息!A:K,11,0),C60,"Y"),0)</f>
        <v>0</v>
      </c>
      <c r="F60" s="55" t="str">
        <f>IF(COUNTIF(通用项目!A:A,B60)=1,"通用项目","非通用项目")</f>
        <v>非通用项目</v>
      </c>
      <c r="G60" s="55">
        <f t="shared" si="0"/>
        <v>0</v>
      </c>
      <c r="H60" s="55">
        <f t="shared" si="1"/>
        <v>0</v>
      </c>
      <c r="I60" s="55">
        <f t="shared" si="2"/>
        <v>0</v>
      </c>
      <c r="J60" s="55">
        <f t="shared" si="3"/>
        <v>0</v>
      </c>
      <c r="K60" s="55">
        <f t="shared" si="4"/>
        <v>0</v>
      </c>
      <c r="L60" s="55">
        <f t="shared" si="5"/>
        <v>0</v>
      </c>
      <c r="M60" s="55">
        <f t="shared" si="6"/>
        <v>0</v>
      </c>
      <c r="N60" s="55">
        <f t="shared" si="7"/>
        <v>0</v>
      </c>
      <c r="O60" s="55">
        <f t="shared" si="8"/>
        <v>0</v>
      </c>
      <c r="P60" s="57">
        <f t="shared" si="15"/>
        <v>0</v>
      </c>
      <c r="Q60" s="57">
        <f t="shared" si="16"/>
        <v>0</v>
      </c>
      <c r="R60" s="57">
        <f t="shared" si="12"/>
        <v>0</v>
      </c>
      <c r="S60" s="57">
        <f t="shared" si="10"/>
        <v>0</v>
      </c>
      <c r="T60" s="57">
        <f t="shared" si="17"/>
        <v>0</v>
      </c>
      <c r="U60" s="57">
        <f>G60*1+I60*IFERROR(VLOOKUP(A60,员工个人数据信息!A:V,22,0),0.9)+J60*0+IF(OR(E60&gt;=3,F60="通用项目"),K60*0,K60*0.2)+H60*0.8*IF(E60&lt;2,0.6,IF(E60&lt;4,0.7,IF(E60&lt;6,0.8,IF(E60&lt;8,0.9,1))))+L60*0.7-O60</f>
        <v>0</v>
      </c>
      <c r="V60" s="57">
        <f t="shared" si="18"/>
        <v>0</v>
      </c>
      <c r="W60" s="57">
        <f>ROUND(IFERROR(IF((YEAR(VLOOKUP(A60,员工个人数据信息!A:S,11,0))&amp;MONTH(VLOOKUP(A60,员工个人数据信息!A:S,11,0)))=(YEAR(C60)&amp;MONTH(C60)),VLOOKUP(A60,员工个人数据信息!A:U,20,0),IF((YEAR(VLOOKUP(A60,员工个人数据信息!A:S,12,0))&amp;MONTH(VLOOKUP(A60,员工个人数据信息!A:S,12,0)))=(YEAR(C60)&amp;MONTH(C60)),VLOOKUP(A60,员工个人数据信息!A:U,21,0),VLOOKUP(A60,员工个人数据信息!A:U,19,0))),0)+Y60/21.75,2)*SUM(G60:L60)+ROUND(IFERROR(VLOOKUP(A60,员工个人数据信息!A:S,18,0),0)+X60/21.75,2)*(IF(OR(E60&gt;=3,F60="通用项目"),SUM(G60,J60:K60),SUM(G60,J60,K60*0.8))+0.8*H60*IF(E60&lt;2,0.6,IF(E60&lt;4,0.7,IF(E60&lt;6,0.8,IF(E60&lt;8,0.9,1)))))+ROUND(3000/21.75*L60,2)</f>
        <v>0</v>
      </c>
      <c r="X60" s="57">
        <f t="array" ref="X60">_xlfn.IFS(COUNTIF('调薪记录-固定'!$C:$C,A60)=0,0,COUNTIF('调薪记录-固定'!$C:$C,A60)=1,IF(VLOOKUP(A60,'调薪记录-固定'!$C:$F,4,0)&lt;=C60,VLOOKUP(A60,'调薪记录-固定'!$C:$K,9,0),0),COUNTIF('调薪记录-固定'!$C:$C,A60)=2,IF(C60&lt;_xlfn.MINIFS('调薪记录-固定'!F:F,'调薪记录-固定'!C:C,A60),0,IF(C60&lt;_xlfn.MAXIFS('调薪记录-固定'!F:F,'调薪记录-固定'!C:C,A60),_xlfn.XLOOKUP(A60&amp;"1",'调薪记录-固定'!M:M,'调薪记录-固定'!K:K,0),_xlfn.XLOOKUP(A60&amp;"2",'调薪记录-固定'!M:M,'调薪记录-固定'!K:K,0))))</f>
        <v>0</v>
      </c>
      <c r="Y60" s="57">
        <f>IF(OR(COUNTIF('调整社保记录-固定'!C:C,A60)=0,COUNTIF('调整社保记录-固定'!C:C,A60)=1),0,IF(C60&gt;=DATE(2021,7,1),IFERROR(VLOOKUP(A60&amp;"2",'调整社保记录-固定'!F:G,2,0),0),0))</f>
        <v>0</v>
      </c>
    </row>
    <row r="61" customHeight="1" spans="1:25">
      <c r="A61" s="54" t="s">
        <v>25</v>
      </c>
      <c r="B61" s="54" t="s">
        <v>26</v>
      </c>
      <c r="C61" s="54" t="s">
        <v>88</v>
      </c>
      <c r="D61" s="54" t="s">
        <v>6</v>
      </c>
      <c r="E61" s="55">
        <f>IFERROR(DATEDIF(VLOOKUP(A61,员工个人数据信息!A:K,11,0),C61,"Y"),0)</f>
        <v>0</v>
      </c>
      <c r="F61" s="55" t="str">
        <f>IF(COUNTIF(通用项目!A:A,B61)=1,"通用项目","非通用项目")</f>
        <v>非通用项目</v>
      </c>
      <c r="G61" s="55">
        <f t="shared" si="0"/>
        <v>1</v>
      </c>
      <c r="H61" s="55">
        <f t="shared" si="1"/>
        <v>0</v>
      </c>
      <c r="I61" s="55">
        <f t="shared" si="2"/>
        <v>0</v>
      </c>
      <c r="J61" s="55">
        <f t="shared" si="3"/>
        <v>0</v>
      </c>
      <c r="K61" s="55">
        <f t="shared" si="4"/>
        <v>0</v>
      </c>
      <c r="L61" s="55">
        <f t="shared" si="5"/>
        <v>0</v>
      </c>
      <c r="M61" s="55">
        <f t="shared" si="6"/>
        <v>0</v>
      </c>
      <c r="N61" s="55">
        <f t="shared" si="7"/>
        <v>0</v>
      </c>
      <c r="O61" s="55">
        <f t="shared" si="8"/>
        <v>0</v>
      </c>
      <c r="P61" s="57">
        <f t="shared" si="15"/>
        <v>1</v>
      </c>
      <c r="Q61" s="57">
        <f t="shared" si="16"/>
        <v>1</v>
      </c>
      <c r="R61" s="57">
        <f t="shared" si="12"/>
        <v>0</v>
      </c>
      <c r="S61" s="57">
        <f t="shared" si="10"/>
        <v>0</v>
      </c>
      <c r="T61" s="57">
        <f t="shared" si="17"/>
        <v>1</v>
      </c>
      <c r="U61" s="57">
        <f>G61*1+I61*IFERROR(VLOOKUP(A61,员工个人数据信息!A:V,22,0),0.9)+J61*0+IF(OR(E61&gt;=3,F61="通用项目"),K61*0,K61*0.2)+H61*0.8*IF(E61&lt;2,0.6,IF(E61&lt;4,0.7,IF(E61&lt;6,0.8,IF(E61&lt;8,0.9,1))))+L61*0.7-O61</f>
        <v>1</v>
      </c>
      <c r="V61" s="57">
        <f t="shared" si="18"/>
        <v>0</v>
      </c>
      <c r="W61" s="57">
        <f>ROUND(IFERROR(IF((YEAR(VLOOKUP(A61,员工个人数据信息!A:S,11,0))&amp;MONTH(VLOOKUP(A61,员工个人数据信息!A:S,11,0)))=(YEAR(C61)&amp;MONTH(C61)),VLOOKUP(A61,员工个人数据信息!A:U,20,0),IF((YEAR(VLOOKUP(A61,员工个人数据信息!A:S,12,0))&amp;MONTH(VLOOKUP(A61,员工个人数据信息!A:S,12,0)))=(YEAR(C61)&amp;MONTH(C61)),VLOOKUP(A61,员工个人数据信息!A:U,21,0),VLOOKUP(A61,员工个人数据信息!A:U,19,0))),0)+Y61/21.75,2)*SUM(G61:L61)+ROUND(IFERROR(VLOOKUP(A61,员工个人数据信息!A:S,18,0),0)+X61/21.75,2)*(IF(OR(E61&gt;=3,F61="通用项目"),SUM(G61,J61:K61),SUM(G61,J61,K61*0.8))+0.8*H61*IF(E61&lt;2,0.6,IF(E61&lt;4,0.7,IF(E61&lt;6,0.8,IF(E61&lt;8,0.9,1)))))+ROUND(3000/21.75*L61,2)</f>
        <v>0</v>
      </c>
      <c r="X61" s="57">
        <f t="array" ref="X61">_xlfn.IFS(COUNTIF('调薪记录-固定'!$C:$C,A61)=0,0,COUNTIF('调薪记录-固定'!$C:$C,A61)=1,IF(VLOOKUP(A61,'调薪记录-固定'!$C:$F,4,0)&lt;=C61,VLOOKUP(A61,'调薪记录-固定'!$C:$K,9,0),0),COUNTIF('调薪记录-固定'!$C:$C,A61)=2,IF(C61&lt;_xlfn.MINIFS('调薪记录-固定'!F:F,'调薪记录-固定'!C:C,A61),0,IF(C61&lt;_xlfn.MAXIFS('调薪记录-固定'!F:F,'调薪记录-固定'!C:C,A61),_xlfn.XLOOKUP(A61&amp;"1",'调薪记录-固定'!M:M,'调薪记录-固定'!K:K,0),_xlfn.XLOOKUP(A61&amp;"2",'调薪记录-固定'!M:M,'调薪记录-固定'!K:K,0))))</f>
        <v>0</v>
      </c>
      <c r="Y61" s="57">
        <f>IF(OR(COUNTIF('调整社保记录-固定'!C:C,A61)=0,COUNTIF('调整社保记录-固定'!C:C,A61)=1),0,IF(C61&gt;=DATE(2021,7,1),IFERROR(VLOOKUP(A61&amp;"2",'调整社保记录-固定'!F:G,2,0),0),0))</f>
        <v>0</v>
      </c>
    </row>
    <row r="62" customHeight="1" spans="1:25">
      <c r="A62" s="54" t="s">
        <v>25</v>
      </c>
      <c r="B62" s="54" t="s">
        <v>26</v>
      </c>
      <c r="C62" s="54" t="s">
        <v>89</v>
      </c>
      <c r="D62" s="54" t="s">
        <v>6</v>
      </c>
      <c r="E62" s="55">
        <f>IFERROR(DATEDIF(VLOOKUP(A62,员工个人数据信息!A:K,11,0),C62,"Y"),0)</f>
        <v>0</v>
      </c>
      <c r="F62" s="55" t="str">
        <f>IF(COUNTIF(通用项目!A:A,B62)=1,"通用项目","非通用项目")</f>
        <v>非通用项目</v>
      </c>
      <c r="G62" s="55">
        <f t="shared" si="0"/>
        <v>1</v>
      </c>
      <c r="H62" s="55">
        <f t="shared" si="1"/>
        <v>0</v>
      </c>
      <c r="I62" s="55">
        <f t="shared" si="2"/>
        <v>0</v>
      </c>
      <c r="J62" s="55">
        <f t="shared" si="3"/>
        <v>0</v>
      </c>
      <c r="K62" s="55">
        <f t="shared" si="4"/>
        <v>0</v>
      </c>
      <c r="L62" s="55">
        <f t="shared" si="5"/>
        <v>0</v>
      </c>
      <c r="M62" s="55">
        <f t="shared" si="6"/>
        <v>0</v>
      </c>
      <c r="N62" s="55">
        <f t="shared" si="7"/>
        <v>0</v>
      </c>
      <c r="O62" s="55">
        <f t="shared" si="8"/>
        <v>0</v>
      </c>
      <c r="P62" s="57">
        <f t="shared" si="15"/>
        <v>1</v>
      </c>
      <c r="Q62" s="57">
        <f t="shared" si="16"/>
        <v>1</v>
      </c>
      <c r="R62" s="57">
        <f t="shared" si="12"/>
        <v>0</v>
      </c>
      <c r="S62" s="57">
        <f t="shared" si="10"/>
        <v>0</v>
      </c>
      <c r="T62" s="57">
        <f t="shared" si="17"/>
        <v>1</v>
      </c>
      <c r="U62" s="57">
        <f>G62*1+I62*IFERROR(VLOOKUP(A62,员工个人数据信息!A:V,22,0),0.9)+J62*0+IF(OR(E62&gt;=3,F62="通用项目"),K62*0,K62*0.2)+H62*0.8*IF(E62&lt;2,0.6,IF(E62&lt;4,0.7,IF(E62&lt;6,0.8,IF(E62&lt;8,0.9,1))))+L62*0.7-O62</f>
        <v>1</v>
      </c>
      <c r="V62" s="57">
        <f t="shared" si="18"/>
        <v>0</v>
      </c>
      <c r="W62" s="57">
        <f>ROUND(IFERROR(IF((YEAR(VLOOKUP(A62,员工个人数据信息!A:S,11,0))&amp;MONTH(VLOOKUP(A62,员工个人数据信息!A:S,11,0)))=(YEAR(C62)&amp;MONTH(C62)),VLOOKUP(A62,员工个人数据信息!A:U,20,0),IF((YEAR(VLOOKUP(A62,员工个人数据信息!A:S,12,0))&amp;MONTH(VLOOKUP(A62,员工个人数据信息!A:S,12,0)))=(YEAR(C62)&amp;MONTH(C62)),VLOOKUP(A62,员工个人数据信息!A:U,21,0),VLOOKUP(A62,员工个人数据信息!A:U,19,0))),0)+Y62/21.75,2)*SUM(G62:L62)+ROUND(IFERROR(VLOOKUP(A62,员工个人数据信息!A:S,18,0),0)+X62/21.75,2)*(IF(OR(E62&gt;=3,F62="通用项目"),SUM(G62,J62:K62),SUM(G62,J62,K62*0.8))+0.8*H62*IF(E62&lt;2,0.6,IF(E62&lt;4,0.7,IF(E62&lt;6,0.8,IF(E62&lt;8,0.9,1)))))+ROUND(3000/21.75*L62,2)</f>
        <v>0</v>
      </c>
      <c r="X62" s="57">
        <f t="array" ref="X62">_xlfn.IFS(COUNTIF('调薪记录-固定'!$C:$C,A62)=0,0,COUNTIF('调薪记录-固定'!$C:$C,A62)=1,IF(VLOOKUP(A62,'调薪记录-固定'!$C:$F,4,0)&lt;=C62,VLOOKUP(A62,'调薪记录-固定'!$C:$K,9,0),0),COUNTIF('调薪记录-固定'!$C:$C,A62)=2,IF(C62&lt;_xlfn.MINIFS('调薪记录-固定'!F:F,'调薪记录-固定'!C:C,A62),0,IF(C62&lt;_xlfn.MAXIFS('调薪记录-固定'!F:F,'调薪记录-固定'!C:C,A62),_xlfn.XLOOKUP(A62&amp;"1",'调薪记录-固定'!M:M,'调薪记录-固定'!K:K,0),_xlfn.XLOOKUP(A62&amp;"2",'调薪记录-固定'!M:M,'调薪记录-固定'!K:K,0))))</f>
        <v>0</v>
      </c>
      <c r="Y62" s="57">
        <f>IF(OR(COUNTIF('调整社保记录-固定'!C:C,A62)=0,COUNTIF('调整社保记录-固定'!C:C,A62)=1),0,IF(C62&gt;=DATE(2021,7,1),IFERROR(VLOOKUP(A62&amp;"2",'调整社保记录-固定'!F:G,2,0),0),0))</f>
        <v>0</v>
      </c>
    </row>
    <row r="63" customHeight="1" spans="1:25">
      <c r="A63" s="54" t="s">
        <v>25</v>
      </c>
      <c r="B63" s="54" t="s">
        <v>26</v>
      </c>
      <c r="C63" s="54" t="s">
        <v>90</v>
      </c>
      <c r="D63" s="54" t="s">
        <v>6</v>
      </c>
      <c r="E63" s="55">
        <f>IFERROR(DATEDIF(VLOOKUP(A63,员工个人数据信息!A:K,11,0),C63,"Y"),0)</f>
        <v>0</v>
      </c>
      <c r="F63" s="55" t="str">
        <f>IF(COUNTIF(通用项目!A:A,B63)=1,"通用项目","非通用项目")</f>
        <v>非通用项目</v>
      </c>
      <c r="G63" s="55">
        <f t="shared" si="0"/>
        <v>1</v>
      </c>
      <c r="H63" s="55">
        <f t="shared" si="1"/>
        <v>0</v>
      </c>
      <c r="I63" s="55">
        <f t="shared" si="2"/>
        <v>0</v>
      </c>
      <c r="J63" s="55">
        <f t="shared" si="3"/>
        <v>0</v>
      </c>
      <c r="K63" s="55">
        <f t="shared" si="4"/>
        <v>0</v>
      </c>
      <c r="L63" s="55">
        <f t="shared" si="5"/>
        <v>0</v>
      </c>
      <c r="M63" s="55">
        <f t="shared" si="6"/>
        <v>0</v>
      </c>
      <c r="N63" s="55">
        <f t="shared" si="7"/>
        <v>0</v>
      </c>
      <c r="O63" s="55">
        <f t="shared" si="8"/>
        <v>0</v>
      </c>
      <c r="P63" s="57">
        <f t="shared" si="15"/>
        <v>1</v>
      </c>
      <c r="Q63" s="57">
        <f t="shared" si="16"/>
        <v>1</v>
      </c>
      <c r="R63" s="57">
        <f t="shared" si="12"/>
        <v>0</v>
      </c>
      <c r="S63" s="57">
        <f t="shared" si="10"/>
        <v>0</v>
      </c>
      <c r="T63" s="57">
        <f t="shared" si="17"/>
        <v>1</v>
      </c>
      <c r="U63" s="57">
        <f>G63*1+I63*IFERROR(VLOOKUP(A63,员工个人数据信息!A:V,22,0),0.9)+J63*0+IF(OR(E63&gt;=3,F63="通用项目"),K63*0,K63*0.2)+H63*0.8*IF(E63&lt;2,0.6,IF(E63&lt;4,0.7,IF(E63&lt;6,0.8,IF(E63&lt;8,0.9,1))))+L63*0.7-O63</f>
        <v>1</v>
      </c>
      <c r="V63" s="57">
        <f t="shared" si="18"/>
        <v>0</v>
      </c>
      <c r="W63" s="57">
        <f>ROUND(IFERROR(IF((YEAR(VLOOKUP(A63,员工个人数据信息!A:S,11,0))&amp;MONTH(VLOOKUP(A63,员工个人数据信息!A:S,11,0)))=(YEAR(C63)&amp;MONTH(C63)),VLOOKUP(A63,员工个人数据信息!A:U,20,0),IF((YEAR(VLOOKUP(A63,员工个人数据信息!A:S,12,0))&amp;MONTH(VLOOKUP(A63,员工个人数据信息!A:S,12,0)))=(YEAR(C63)&amp;MONTH(C63)),VLOOKUP(A63,员工个人数据信息!A:U,21,0),VLOOKUP(A63,员工个人数据信息!A:U,19,0))),0)+Y63/21.75,2)*SUM(G63:L63)+ROUND(IFERROR(VLOOKUP(A63,员工个人数据信息!A:S,18,0),0)+X63/21.75,2)*(IF(OR(E63&gt;=3,F63="通用项目"),SUM(G63,J63:K63),SUM(G63,J63,K63*0.8))+0.8*H63*IF(E63&lt;2,0.6,IF(E63&lt;4,0.7,IF(E63&lt;6,0.8,IF(E63&lt;8,0.9,1)))))+ROUND(3000/21.75*L63,2)</f>
        <v>0</v>
      </c>
      <c r="X63" s="57">
        <f t="array" ref="X63">_xlfn.IFS(COUNTIF('调薪记录-固定'!$C:$C,A63)=0,0,COUNTIF('调薪记录-固定'!$C:$C,A63)=1,IF(VLOOKUP(A63,'调薪记录-固定'!$C:$F,4,0)&lt;=C63,VLOOKUP(A63,'调薪记录-固定'!$C:$K,9,0),0),COUNTIF('调薪记录-固定'!$C:$C,A63)=2,IF(C63&lt;_xlfn.MINIFS('调薪记录-固定'!F:F,'调薪记录-固定'!C:C,A63),0,IF(C63&lt;_xlfn.MAXIFS('调薪记录-固定'!F:F,'调薪记录-固定'!C:C,A63),_xlfn.XLOOKUP(A63&amp;"1",'调薪记录-固定'!M:M,'调薪记录-固定'!K:K,0),_xlfn.XLOOKUP(A63&amp;"2",'调薪记录-固定'!M:M,'调薪记录-固定'!K:K,0))))</f>
        <v>0</v>
      </c>
      <c r="Y63" s="57">
        <f>IF(OR(COUNTIF('调整社保记录-固定'!C:C,A63)=0,COUNTIF('调整社保记录-固定'!C:C,A63)=1),0,IF(C63&gt;=DATE(2021,7,1),IFERROR(VLOOKUP(A63&amp;"2",'调整社保记录-固定'!F:G,2,0),0),0))</f>
        <v>0</v>
      </c>
    </row>
    <row r="64" customHeight="1" spans="1:25">
      <c r="A64" s="54" t="s">
        <v>25</v>
      </c>
      <c r="B64" s="54" t="s">
        <v>26</v>
      </c>
      <c r="C64" s="54" t="s">
        <v>91</v>
      </c>
      <c r="D64" s="54" t="s">
        <v>6</v>
      </c>
      <c r="E64" s="55">
        <f>IFERROR(DATEDIF(VLOOKUP(A64,员工个人数据信息!A:K,11,0),C64,"Y"),0)</f>
        <v>0</v>
      </c>
      <c r="F64" s="55" t="str">
        <f>IF(COUNTIF(通用项目!A:A,B64)=1,"通用项目","非通用项目")</f>
        <v>非通用项目</v>
      </c>
      <c r="G64" s="55">
        <f t="shared" si="0"/>
        <v>1</v>
      </c>
      <c r="H64" s="55">
        <f t="shared" si="1"/>
        <v>0</v>
      </c>
      <c r="I64" s="55">
        <f t="shared" si="2"/>
        <v>0</v>
      </c>
      <c r="J64" s="55">
        <f t="shared" si="3"/>
        <v>0</v>
      </c>
      <c r="K64" s="55">
        <f t="shared" si="4"/>
        <v>0</v>
      </c>
      <c r="L64" s="55">
        <f t="shared" si="5"/>
        <v>0</v>
      </c>
      <c r="M64" s="55">
        <f t="shared" si="6"/>
        <v>0</v>
      </c>
      <c r="N64" s="55">
        <f t="shared" si="7"/>
        <v>0</v>
      </c>
      <c r="O64" s="55">
        <f t="shared" si="8"/>
        <v>0</v>
      </c>
      <c r="P64" s="57">
        <f t="shared" si="15"/>
        <v>1</v>
      </c>
      <c r="Q64" s="57">
        <f t="shared" si="16"/>
        <v>1</v>
      </c>
      <c r="R64" s="57">
        <f t="shared" si="12"/>
        <v>0</v>
      </c>
      <c r="S64" s="57">
        <f t="shared" si="10"/>
        <v>0</v>
      </c>
      <c r="T64" s="57">
        <f t="shared" si="17"/>
        <v>1</v>
      </c>
      <c r="U64" s="57">
        <f>G64*1+I64*IFERROR(VLOOKUP(A64,员工个人数据信息!A:V,22,0),0.9)+J64*0+IF(OR(E64&gt;=3,F64="通用项目"),K64*0,K64*0.2)+H64*0.8*IF(E64&lt;2,0.6,IF(E64&lt;4,0.7,IF(E64&lt;6,0.8,IF(E64&lt;8,0.9,1))))+L64*0.7-O64</f>
        <v>1</v>
      </c>
      <c r="V64" s="57">
        <f t="shared" si="18"/>
        <v>0</v>
      </c>
      <c r="W64" s="57">
        <f>ROUND(IFERROR(IF((YEAR(VLOOKUP(A64,员工个人数据信息!A:S,11,0))&amp;MONTH(VLOOKUP(A64,员工个人数据信息!A:S,11,0)))=(YEAR(C64)&amp;MONTH(C64)),VLOOKUP(A64,员工个人数据信息!A:U,20,0),IF((YEAR(VLOOKUP(A64,员工个人数据信息!A:S,12,0))&amp;MONTH(VLOOKUP(A64,员工个人数据信息!A:S,12,0)))=(YEAR(C64)&amp;MONTH(C64)),VLOOKUP(A64,员工个人数据信息!A:U,21,0),VLOOKUP(A64,员工个人数据信息!A:U,19,0))),0)+Y64/21.75,2)*SUM(G64:L64)+ROUND(IFERROR(VLOOKUP(A64,员工个人数据信息!A:S,18,0),0)+X64/21.75,2)*(IF(OR(E64&gt;=3,F64="通用项目"),SUM(G64,J64:K64),SUM(G64,J64,K64*0.8))+0.8*H64*IF(E64&lt;2,0.6,IF(E64&lt;4,0.7,IF(E64&lt;6,0.8,IF(E64&lt;8,0.9,1)))))+ROUND(3000/21.75*L64,2)</f>
        <v>0</v>
      </c>
      <c r="X64" s="57">
        <f t="array" ref="X64">_xlfn.IFS(COUNTIF('调薪记录-固定'!$C:$C,A64)=0,0,COUNTIF('调薪记录-固定'!$C:$C,A64)=1,IF(VLOOKUP(A64,'调薪记录-固定'!$C:$F,4,0)&lt;=C64,VLOOKUP(A64,'调薪记录-固定'!$C:$K,9,0),0),COUNTIF('调薪记录-固定'!$C:$C,A64)=2,IF(C64&lt;_xlfn.MINIFS('调薪记录-固定'!F:F,'调薪记录-固定'!C:C,A64),0,IF(C64&lt;_xlfn.MAXIFS('调薪记录-固定'!F:F,'调薪记录-固定'!C:C,A64),_xlfn.XLOOKUP(A64&amp;"1",'调薪记录-固定'!M:M,'调薪记录-固定'!K:K,0),_xlfn.XLOOKUP(A64&amp;"2",'调薪记录-固定'!M:M,'调薪记录-固定'!K:K,0))))</f>
        <v>0</v>
      </c>
      <c r="Y64" s="57">
        <f>IF(OR(COUNTIF('调整社保记录-固定'!C:C,A64)=0,COUNTIF('调整社保记录-固定'!C:C,A64)=1),0,IF(C64&gt;=DATE(2021,7,1),IFERROR(VLOOKUP(A64&amp;"2",'调整社保记录-固定'!F:G,2,0),0),0))</f>
        <v>0</v>
      </c>
    </row>
    <row r="65" customHeight="1" spans="1:25">
      <c r="A65" s="54" t="s">
        <v>25</v>
      </c>
      <c r="B65" s="54" t="s">
        <v>26</v>
      </c>
      <c r="C65" s="54" t="s">
        <v>92</v>
      </c>
      <c r="D65" s="54" t="s">
        <v>6</v>
      </c>
      <c r="E65" s="55">
        <f>IFERROR(DATEDIF(VLOOKUP(A65,员工个人数据信息!A:K,11,0),C65,"Y"),0)</f>
        <v>0</v>
      </c>
      <c r="F65" s="55" t="str">
        <f>IF(COUNTIF(通用项目!A:A,B65)=1,"通用项目","非通用项目")</f>
        <v>非通用项目</v>
      </c>
      <c r="G65" s="55">
        <f t="shared" si="0"/>
        <v>1</v>
      </c>
      <c r="H65" s="55">
        <f t="shared" si="1"/>
        <v>0</v>
      </c>
      <c r="I65" s="55">
        <f t="shared" si="2"/>
        <v>0</v>
      </c>
      <c r="J65" s="55">
        <f t="shared" si="3"/>
        <v>0</v>
      </c>
      <c r="K65" s="55">
        <f t="shared" si="4"/>
        <v>0</v>
      </c>
      <c r="L65" s="55">
        <f t="shared" si="5"/>
        <v>0</v>
      </c>
      <c r="M65" s="55">
        <f t="shared" si="6"/>
        <v>0</v>
      </c>
      <c r="N65" s="55">
        <f t="shared" si="7"/>
        <v>0</v>
      </c>
      <c r="O65" s="55">
        <f t="shared" si="8"/>
        <v>0</v>
      </c>
      <c r="P65" s="57">
        <f t="shared" si="15"/>
        <v>1</v>
      </c>
      <c r="Q65" s="57">
        <f t="shared" si="16"/>
        <v>1</v>
      </c>
      <c r="R65" s="57">
        <f t="shared" si="12"/>
        <v>0</v>
      </c>
      <c r="S65" s="57">
        <f t="shared" si="10"/>
        <v>0</v>
      </c>
      <c r="T65" s="57">
        <f t="shared" si="17"/>
        <v>1</v>
      </c>
      <c r="U65" s="57">
        <f>G65*1+I65*IFERROR(VLOOKUP(A65,员工个人数据信息!A:V,22,0),0.9)+J65*0+IF(OR(E65&gt;=3,F65="通用项目"),K65*0,K65*0.2)+H65*0.8*IF(E65&lt;2,0.6,IF(E65&lt;4,0.7,IF(E65&lt;6,0.8,IF(E65&lt;8,0.9,1))))+L65*0.7-O65</f>
        <v>1</v>
      </c>
      <c r="V65" s="57">
        <f t="shared" si="18"/>
        <v>0</v>
      </c>
      <c r="W65" s="57">
        <f>ROUND(IFERROR(IF((YEAR(VLOOKUP(A65,员工个人数据信息!A:S,11,0))&amp;MONTH(VLOOKUP(A65,员工个人数据信息!A:S,11,0)))=(YEAR(C65)&amp;MONTH(C65)),VLOOKUP(A65,员工个人数据信息!A:U,20,0),IF((YEAR(VLOOKUP(A65,员工个人数据信息!A:S,12,0))&amp;MONTH(VLOOKUP(A65,员工个人数据信息!A:S,12,0)))=(YEAR(C65)&amp;MONTH(C65)),VLOOKUP(A65,员工个人数据信息!A:U,21,0),VLOOKUP(A65,员工个人数据信息!A:U,19,0))),0)+Y65/21.75,2)*SUM(G65:L65)+ROUND(IFERROR(VLOOKUP(A65,员工个人数据信息!A:S,18,0),0)+X65/21.75,2)*(IF(OR(E65&gt;=3,F65="通用项目"),SUM(G65,J65:K65),SUM(G65,J65,K65*0.8))+0.8*H65*IF(E65&lt;2,0.6,IF(E65&lt;4,0.7,IF(E65&lt;6,0.8,IF(E65&lt;8,0.9,1)))))+ROUND(3000/21.75*L65,2)</f>
        <v>0</v>
      </c>
      <c r="X65" s="57">
        <f t="array" ref="X65">_xlfn.IFS(COUNTIF('调薪记录-固定'!$C:$C,A65)=0,0,COUNTIF('调薪记录-固定'!$C:$C,A65)=1,IF(VLOOKUP(A65,'调薪记录-固定'!$C:$F,4,0)&lt;=C65,VLOOKUP(A65,'调薪记录-固定'!$C:$K,9,0),0),COUNTIF('调薪记录-固定'!$C:$C,A65)=2,IF(C65&lt;_xlfn.MINIFS('调薪记录-固定'!F:F,'调薪记录-固定'!C:C,A65),0,IF(C65&lt;_xlfn.MAXIFS('调薪记录-固定'!F:F,'调薪记录-固定'!C:C,A65),_xlfn.XLOOKUP(A65&amp;"1",'调薪记录-固定'!M:M,'调薪记录-固定'!K:K,0),_xlfn.XLOOKUP(A65&amp;"2",'调薪记录-固定'!M:M,'调薪记录-固定'!K:K,0))))</f>
        <v>0</v>
      </c>
      <c r="Y65" s="57">
        <f>IF(OR(COUNTIF('调整社保记录-固定'!C:C,A65)=0,COUNTIF('调整社保记录-固定'!C:C,A65)=1),0,IF(C65&gt;=DATE(2021,7,1),IFERROR(VLOOKUP(A65&amp;"2",'调整社保记录-固定'!F:G,2,0),0),0))</f>
        <v>0</v>
      </c>
    </row>
    <row r="66" customHeight="1" spans="1:25">
      <c r="A66" s="54" t="s">
        <v>25</v>
      </c>
      <c r="B66" s="54" t="s">
        <v>26</v>
      </c>
      <c r="C66" s="54" t="s">
        <v>93</v>
      </c>
      <c r="D66" s="54" t="s">
        <v>28</v>
      </c>
      <c r="E66" s="55">
        <f>IFERROR(DATEDIF(VLOOKUP(A66,员工个人数据信息!A:K,11,0),C66,"Y"),0)</f>
        <v>0</v>
      </c>
      <c r="F66" s="55" t="str">
        <f>IF(COUNTIF(通用项目!A:A,B66)=1,"通用项目","非通用项目")</f>
        <v>非通用项目</v>
      </c>
      <c r="G66" s="55">
        <f t="shared" ref="G66:G129" si="19">COUNTIF(D66,"现场")+COUNTIF(D66,"现场0.5*")*0.5+COUNTIF(D66,"现场（扣绩效）")+COUNTIF(D66,"现场0.875*")*0.875+COUNTIF(D66,"现场0.75*")*0.75+COUNTIF(D66,"现场0.625*")*0.625+COUNTIF(D66,"现场0.87*")*0.87+COUNTIF(D66,"远程")+COUNTIF(D66,"远程0.5*")*0.5+COUNTIF(D66,"现场0.8125*")*0.8125+COUNTIF(D66,"现场0.6875*")*0.6875+COUNTIF(D66,"现场0.25*")*0.25+COUNTIF(D66,"现场0.375*")*0.375+COUNTIF(D66,"现场0.125*")*0.125</f>
        <v>0</v>
      </c>
      <c r="H66" s="55">
        <f t="shared" ref="H66:H129" si="20">COUNTIF(D66,"病假")+COUNTIF(D66,"*病假0.5*")*0.5+COUNTIF(D66,"*病假0.25*")*0.25+COUNTIF(D66,"*病假0.13*")*0.13+COUNTIF(D66,"*病假0.63*")*0.63+COUNTIF(D66,"*病假0.38*")*0.38+COUNTIF(D66,"*病假0.75*")*0.75</f>
        <v>0</v>
      </c>
      <c r="I66" s="55">
        <f t="shared" ref="I66:I129" si="21">COUNTIF(D66,"待岗")+COUNTIF(D66,"*待岗0.5")*0.5+COUNTIF(D66,"旷工")+COUNTIF(D66,"*旷工0.5")*0.5+COUNTIF(D66,"事假")+COUNTIF(D66,"*事假0.5*")*0.5+COUNTIF(D66,"*事假0.13*")*0.13+COUNTIF(D66,"*事假0.25*")*0.25+COUNTIF(D66,"*事假0.375*")*0.375+COUNTIF(D66,"*事假0.125*")*0.13+COUNTIF(D66,"*事假0.3125*")*0.31+COUNTIF(D66,"*事假0.1875*")*0.19+COUNTIF(D66,"*事假0.625*")*0.63+COUNTIF(D66,"*事假0.75*")*0.75+COUNTIF(D66,"*事假0.875*")*0.88</f>
        <v>0</v>
      </c>
      <c r="J66" s="55">
        <f t="shared" ref="J66:J129" si="22">COUNTIF(D66,"调休")+COUNTIF(D66,"*调休0.5*")*0.5+COUNTIF(D66,"*调休0.25")*0.25+COUNTIF(D66,"*调休0.13")*0.13+COUNTIF(D66,"*调休0.75")*0.75+COUNTIF(D66,"*调休0.63")*0.63+COUNTIF(D66,"*调休0.38")*0.38+COUNTIF(D66,"年假")+COUNTIF(D66,"*年假0.5*")*0.5</f>
        <v>0</v>
      </c>
      <c r="K66" s="55">
        <f t="shared" ref="K66:K129" si="23">COUNTIF(D66,"婚假")+COUNTIF(D66,"*婚假0.5")*0.5+COUNTIF(D66,"丧假")+COUNTIF(D66,"产检假")+COUNTIF(D66,"*产检假0.5*")*0.5+COUNTIF(D66,"*产检假0.25*")*0.25+COUNTIF(D66,"产假")+COUNTIF(D66,"陪产假")+COUNTIF(D66,"*陪产假0.5")*0.5+COUNTIF(D66,"育儿假")+COUNTIF(D66,"*育儿假0.5")*0.5</f>
        <v>0</v>
      </c>
      <c r="L66" s="55">
        <f t="shared" ref="L66:L129" si="24">COUNTIF(D66,"培训期")+COUNTIF(D66,"培训期0.5*")*0.5</f>
        <v>0</v>
      </c>
      <c r="M66" s="55">
        <f t="shared" ref="M66:M129" si="25">COUNTIF(E66,"*公休*")*0+COUNTIF(E66,"*离职*")*0</f>
        <v>0</v>
      </c>
      <c r="N66" s="55">
        <f t="shared" ref="N66:N129" si="26">COUNTIF(D66,"离职空岗")</f>
        <v>0</v>
      </c>
      <c r="O66" s="55">
        <f t="shared" ref="O66:O129" si="27">COUNTIF(D66,"离职替换")</f>
        <v>0</v>
      </c>
      <c r="P66" s="57">
        <f t="shared" si="15"/>
        <v>0</v>
      </c>
      <c r="Q66" s="57">
        <f t="shared" si="16"/>
        <v>0</v>
      </c>
      <c r="R66" s="57">
        <f t="shared" si="12"/>
        <v>0</v>
      </c>
      <c r="S66" s="57">
        <f t="shared" ref="S66:S129" si="28">IF(D66="离职",1,0)</f>
        <v>0</v>
      </c>
      <c r="T66" s="57">
        <f t="shared" si="17"/>
        <v>0</v>
      </c>
      <c r="U66" s="57">
        <f>G66*1+I66*IFERROR(VLOOKUP(A66,员工个人数据信息!A:V,22,0),0.9)+J66*0+IF(OR(E66&gt;=3,F66="通用项目"),K66*0,K66*0.2)+H66*0.8*IF(E66&lt;2,0.6,IF(E66&lt;4,0.7,IF(E66&lt;6,0.8,IF(E66&lt;8,0.9,1))))+L66*0.7-O66</f>
        <v>0</v>
      </c>
      <c r="V66" s="57">
        <f t="shared" si="18"/>
        <v>0</v>
      </c>
      <c r="W66" s="57">
        <f>ROUND(IFERROR(IF((YEAR(VLOOKUP(A66,员工个人数据信息!A:S,11,0))&amp;MONTH(VLOOKUP(A66,员工个人数据信息!A:S,11,0)))=(YEAR(C66)&amp;MONTH(C66)),VLOOKUP(A66,员工个人数据信息!A:U,20,0),IF((YEAR(VLOOKUP(A66,员工个人数据信息!A:S,12,0))&amp;MONTH(VLOOKUP(A66,员工个人数据信息!A:S,12,0)))=(YEAR(C66)&amp;MONTH(C66)),VLOOKUP(A66,员工个人数据信息!A:U,21,0),VLOOKUP(A66,员工个人数据信息!A:U,19,0))),0)+Y66/21.75,2)*SUM(G66:L66)+ROUND(IFERROR(VLOOKUP(A66,员工个人数据信息!A:S,18,0),0)+X66/21.75,2)*(IF(OR(E66&gt;=3,F66="通用项目"),SUM(G66,J66:K66),SUM(G66,J66,K66*0.8))+0.8*H66*IF(E66&lt;2,0.6,IF(E66&lt;4,0.7,IF(E66&lt;6,0.8,IF(E66&lt;8,0.9,1)))))+ROUND(3000/21.75*L66,2)</f>
        <v>0</v>
      </c>
      <c r="X66" s="57">
        <f t="array" ref="X66">_xlfn.IFS(COUNTIF('调薪记录-固定'!$C:$C,A66)=0,0,COUNTIF('调薪记录-固定'!$C:$C,A66)=1,IF(VLOOKUP(A66,'调薪记录-固定'!$C:$F,4,0)&lt;=C66,VLOOKUP(A66,'调薪记录-固定'!$C:$K,9,0),0),COUNTIF('调薪记录-固定'!$C:$C,A66)=2,IF(C66&lt;_xlfn.MINIFS('调薪记录-固定'!F:F,'调薪记录-固定'!C:C,A66),0,IF(C66&lt;_xlfn.MAXIFS('调薪记录-固定'!F:F,'调薪记录-固定'!C:C,A66),_xlfn.XLOOKUP(A66&amp;"1",'调薪记录-固定'!M:M,'调薪记录-固定'!K:K,0),_xlfn.XLOOKUP(A66&amp;"2",'调薪记录-固定'!M:M,'调薪记录-固定'!K:K,0))))</f>
        <v>0</v>
      </c>
      <c r="Y66" s="57">
        <f>IF(OR(COUNTIF('调整社保记录-固定'!C:C,A66)=0,COUNTIF('调整社保记录-固定'!C:C,A66)=1),0,IF(C66&gt;=DATE(2021,7,1),IFERROR(VLOOKUP(A66&amp;"2",'调整社保记录-固定'!F:G,2,0),0),0))</f>
        <v>0</v>
      </c>
    </row>
    <row r="67" customHeight="1" spans="1:25">
      <c r="A67" s="54" t="s">
        <v>25</v>
      </c>
      <c r="B67" s="54" t="s">
        <v>26</v>
      </c>
      <c r="C67" s="54" t="s">
        <v>94</v>
      </c>
      <c r="D67" s="54" t="s">
        <v>28</v>
      </c>
      <c r="E67" s="55">
        <f>IFERROR(DATEDIF(VLOOKUP(A67,员工个人数据信息!A:K,11,0),C67,"Y"),0)</f>
        <v>0</v>
      </c>
      <c r="F67" s="55" t="str">
        <f>IF(COUNTIF(通用项目!A:A,B67)=1,"通用项目","非通用项目")</f>
        <v>非通用项目</v>
      </c>
      <c r="G67" s="55">
        <f t="shared" si="19"/>
        <v>0</v>
      </c>
      <c r="H67" s="55">
        <f t="shared" si="20"/>
        <v>0</v>
      </c>
      <c r="I67" s="55">
        <f t="shared" si="21"/>
        <v>0</v>
      </c>
      <c r="J67" s="55">
        <f t="shared" si="22"/>
        <v>0</v>
      </c>
      <c r="K67" s="55">
        <f t="shared" si="23"/>
        <v>0</v>
      </c>
      <c r="L67" s="55">
        <f t="shared" si="24"/>
        <v>0</v>
      </c>
      <c r="M67" s="55">
        <f t="shared" si="25"/>
        <v>0</v>
      </c>
      <c r="N67" s="55">
        <f t="shared" si="26"/>
        <v>0</v>
      </c>
      <c r="O67" s="55">
        <f t="shared" si="27"/>
        <v>0</v>
      </c>
      <c r="P67" s="57">
        <f t="shared" si="15"/>
        <v>0</v>
      </c>
      <c r="Q67" s="57">
        <f t="shared" si="16"/>
        <v>0</v>
      </c>
      <c r="R67" s="57">
        <f t="shared" ref="R67:R130" si="29">IF(O67=1,1,0)</f>
        <v>0</v>
      </c>
      <c r="S67" s="57">
        <f t="shared" si="28"/>
        <v>0</v>
      </c>
      <c r="T67" s="57">
        <f t="shared" si="17"/>
        <v>0</v>
      </c>
      <c r="U67" s="57">
        <f>G67*1+I67*IFERROR(VLOOKUP(A67,员工个人数据信息!A:V,22,0),0.9)+J67*0+IF(OR(E67&gt;=3,F67="通用项目"),K67*0,K67*0.2)+H67*0.8*IF(E67&lt;2,0.6,IF(E67&lt;4,0.7,IF(E67&lt;6,0.8,IF(E67&lt;8,0.9,1))))+L67*0.7-O67</f>
        <v>0</v>
      </c>
      <c r="V67" s="57">
        <f t="shared" si="18"/>
        <v>0</v>
      </c>
      <c r="W67" s="57">
        <f>ROUND(IFERROR(IF((YEAR(VLOOKUP(A67,员工个人数据信息!A:S,11,0))&amp;MONTH(VLOOKUP(A67,员工个人数据信息!A:S,11,0)))=(YEAR(C67)&amp;MONTH(C67)),VLOOKUP(A67,员工个人数据信息!A:U,20,0),IF((YEAR(VLOOKUP(A67,员工个人数据信息!A:S,12,0))&amp;MONTH(VLOOKUP(A67,员工个人数据信息!A:S,12,0)))=(YEAR(C67)&amp;MONTH(C67)),VLOOKUP(A67,员工个人数据信息!A:U,21,0),VLOOKUP(A67,员工个人数据信息!A:U,19,0))),0)+Y67/21.75,2)*SUM(G67:L67)+ROUND(IFERROR(VLOOKUP(A67,员工个人数据信息!A:S,18,0),0)+X67/21.75,2)*(IF(OR(E67&gt;=3,F67="通用项目"),SUM(G67,J67:K67),SUM(G67,J67,K67*0.8))+0.8*H67*IF(E67&lt;2,0.6,IF(E67&lt;4,0.7,IF(E67&lt;6,0.8,IF(E67&lt;8,0.9,1)))))+ROUND(3000/21.75*L67,2)</f>
        <v>0</v>
      </c>
      <c r="X67" s="57">
        <f t="array" ref="X67">_xlfn.IFS(COUNTIF('调薪记录-固定'!$C:$C,A67)=0,0,COUNTIF('调薪记录-固定'!$C:$C,A67)=1,IF(VLOOKUP(A67,'调薪记录-固定'!$C:$F,4,0)&lt;=C67,VLOOKUP(A67,'调薪记录-固定'!$C:$K,9,0),0),COUNTIF('调薪记录-固定'!$C:$C,A67)=2,IF(C67&lt;_xlfn.MINIFS('调薪记录-固定'!F:F,'调薪记录-固定'!C:C,A67),0,IF(C67&lt;_xlfn.MAXIFS('调薪记录-固定'!F:F,'调薪记录-固定'!C:C,A67),_xlfn.XLOOKUP(A67&amp;"1",'调薪记录-固定'!M:M,'调薪记录-固定'!K:K,0),_xlfn.XLOOKUP(A67&amp;"2",'调薪记录-固定'!M:M,'调薪记录-固定'!K:K,0))))</f>
        <v>0</v>
      </c>
      <c r="Y67" s="57">
        <f>IF(OR(COUNTIF('调整社保记录-固定'!C:C,A67)=0,COUNTIF('调整社保记录-固定'!C:C,A67)=1),0,IF(C67&gt;=DATE(2021,7,1),IFERROR(VLOOKUP(A67&amp;"2",'调整社保记录-固定'!F:G,2,0),0),0))</f>
        <v>0</v>
      </c>
    </row>
    <row r="68" customHeight="1" spans="1:25">
      <c r="A68" s="54" t="s">
        <v>25</v>
      </c>
      <c r="B68" s="54" t="s">
        <v>26</v>
      </c>
      <c r="C68" s="54" t="s">
        <v>95</v>
      </c>
      <c r="D68" s="54" t="s">
        <v>6</v>
      </c>
      <c r="E68" s="55">
        <f>IFERROR(DATEDIF(VLOOKUP(A68,员工个人数据信息!A:K,11,0),C68,"Y"),0)</f>
        <v>0</v>
      </c>
      <c r="F68" s="55" t="str">
        <f>IF(COUNTIF(通用项目!A:A,B68)=1,"通用项目","非通用项目")</f>
        <v>非通用项目</v>
      </c>
      <c r="G68" s="55">
        <f t="shared" si="19"/>
        <v>1</v>
      </c>
      <c r="H68" s="55">
        <f t="shared" si="20"/>
        <v>0</v>
      </c>
      <c r="I68" s="55">
        <f t="shared" si="21"/>
        <v>0</v>
      </c>
      <c r="J68" s="55">
        <f t="shared" si="22"/>
        <v>0</v>
      </c>
      <c r="K68" s="55">
        <f t="shared" si="23"/>
        <v>0</v>
      </c>
      <c r="L68" s="55">
        <f t="shared" si="24"/>
        <v>0</v>
      </c>
      <c r="M68" s="55">
        <f t="shared" si="25"/>
        <v>0</v>
      </c>
      <c r="N68" s="55">
        <f t="shared" si="26"/>
        <v>0</v>
      </c>
      <c r="O68" s="55">
        <f t="shared" si="27"/>
        <v>0</v>
      </c>
      <c r="P68" s="57">
        <f t="shared" si="15"/>
        <v>1</v>
      </c>
      <c r="Q68" s="57">
        <f t="shared" si="16"/>
        <v>1</v>
      </c>
      <c r="R68" s="57">
        <f t="shared" si="29"/>
        <v>0</v>
      </c>
      <c r="S68" s="57">
        <f t="shared" si="28"/>
        <v>0</v>
      </c>
      <c r="T68" s="57">
        <f t="shared" si="17"/>
        <v>1</v>
      </c>
      <c r="U68" s="57">
        <f>G68*1+I68*IFERROR(VLOOKUP(A68,员工个人数据信息!A:V,22,0),0.9)+J68*0+IF(OR(E68&gt;=3,F68="通用项目"),K68*0,K68*0.2)+H68*0.8*IF(E68&lt;2,0.6,IF(E68&lt;4,0.7,IF(E68&lt;6,0.8,IF(E68&lt;8,0.9,1))))+L68*0.7-O68</f>
        <v>1</v>
      </c>
      <c r="V68" s="57">
        <f t="shared" si="18"/>
        <v>0</v>
      </c>
      <c r="W68" s="57">
        <f>ROUND(IFERROR(IF((YEAR(VLOOKUP(A68,员工个人数据信息!A:S,11,0))&amp;MONTH(VLOOKUP(A68,员工个人数据信息!A:S,11,0)))=(YEAR(C68)&amp;MONTH(C68)),VLOOKUP(A68,员工个人数据信息!A:U,20,0),IF((YEAR(VLOOKUP(A68,员工个人数据信息!A:S,12,0))&amp;MONTH(VLOOKUP(A68,员工个人数据信息!A:S,12,0)))=(YEAR(C68)&amp;MONTH(C68)),VLOOKUP(A68,员工个人数据信息!A:U,21,0),VLOOKUP(A68,员工个人数据信息!A:U,19,0))),0)+Y68/21.75,2)*SUM(G68:L68)+ROUND(IFERROR(VLOOKUP(A68,员工个人数据信息!A:S,18,0),0)+X68/21.75,2)*(IF(OR(E68&gt;=3,F68="通用项目"),SUM(G68,J68:K68),SUM(G68,J68,K68*0.8))+0.8*H68*IF(E68&lt;2,0.6,IF(E68&lt;4,0.7,IF(E68&lt;6,0.8,IF(E68&lt;8,0.9,1)))))+ROUND(3000/21.75*L68,2)</f>
        <v>0</v>
      </c>
      <c r="X68" s="57">
        <f t="array" ref="X68">_xlfn.IFS(COUNTIF('调薪记录-固定'!$C:$C,A68)=0,0,COUNTIF('调薪记录-固定'!$C:$C,A68)=1,IF(VLOOKUP(A68,'调薪记录-固定'!$C:$F,4,0)&lt;=C68,VLOOKUP(A68,'调薪记录-固定'!$C:$K,9,0),0),COUNTIF('调薪记录-固定'!$C:$C,A68)=2,IF(C68&lt;_xlfn.MINIFS('调薪记录-固定'!F:F,'调薪记录-固定'!C:C,A68),0,IF(C68&lt;_xlfn.MAXIFS('调薪记录-固定'!F:F,'调薪记录-固定'!C:C,A68),_xlfn.XLOOKUP(A68&amp;"1",'调薪记录-固定'!M:M,'调薪记录-固定'!K:K,0),_xlfn.XLOOKUP(A68&amp;"2",'调薪记录-固定'!M:M,'调薪记录-固定'!K:K,0))))</f>
        <v>0</v>
      </c>
      <c r="Y68" s="57">
        <f>IF(OR(COUNTIF('调整社保记录-固定'!C:C,A68)=0,COUNTIF('调整社保记录-固定'!C:C,A68)=1),0,IF(C68&gt;=DATE(2021,7,1),IFERROR(VLOOKUP(A68&amp;"2",'调整社保记录-固定'!F:G,2,0),0),0))</f>
        <v>0</v>
      </c>
    </row>
    <row r="69" customHeight="1" spans="1:25">
      <c r="A69" s="54" t="s">
        <v>25</v>
      </c>
      <c r="B69" s="54" t="s">
        <v>26</v>
      </c>
      <c r="C69" s="54" t="s">
        <v>96</v>
      </c>
      <c r="D69" s="54" t="s">
        <v>6</v>
      </c>
      <c r="E69" s="55">
        <f>IFERROR(DATEDIF(VLOOKUP(A69,员工个人数据信息!A:K,11,0),C69,"Y"),0)</f>
        <v>0</v>
      </c>
      <c r="F69" s="55" t="str">
        <f>IF(COUNTIF(通用项目!A:A,B69)=1,"通用项目","非通用项目")</f>
        <v>非通用项目</v>
      </c>
      <c r="G69" s="55">
        <f t="shared" si="19"/>
        <v>1</v>
      </c>
      <c r="H69" s="55">
        <f t="shared" si="20"/>
        <v>0</v>
      </c>
      <c r="I69" s="55">
        <f t="shared" si="21"/>
        <v>0</v>
      </c>
      <c r="J69" s="55">
        <f t="shared" si="22"/>
        <v>0</v>
      </c>
      <c r="K69" s="55">
        <f t="shared" si="23"/>
        <v>0</v>
      </c>
      <c r="L69" s="55">
        <f t="shared" si="24"/>
        <v>0</v>
      </c>
      <c r="M69" s="55">
        <f t="shared" si="25"/>
        <v>0</v>
      </c>
      <c r="N69" s="55">
        <f t="shared" si="26"/>
        <v>0</v>
      </c>
      <c r="O69" s="55">
        <f t="shared" si="27"/>
        <v>0</v>
      </c>
      <c r="P69" s="57">
        <f t="shared" si="15"/>
        <v>1</v>
      </c>
      <c r="Q69" s="57">
        <f t="shared" si="16"/>
        <v>1</v>
      </c>
      <c r="R69" s="57">
        <f t="shared" si="29"/>
        <v>0</v>
      </c>
      <c r="S69" s="57">
        <f t="shared" si="28"/>
        <v>0</v>
      </c>
      <c r="T69" s="57">
        <f t="shared" si="17"/>
        <v>1</v>
      </c>
      <c r="U69" s="57">
        <f>G69*1+I69*IFERROR(VLOOKUP(A69,员工个人数据信息!A:V,22,0),0.9)+J69*0+IF(OR(E69&gt;=3,F69="通用项目"),K69*0,K69*0.2)+H69*0.8*IF(E69&lt;2,0.6,IF(E69&lt;4,0.7,IF(E69&lt;6,0.8,IF(E69&lt;8,0.9,1))))+L69*0.7-O69</f>
        <v>1</v>
      </c>
      <c r="V69" s="57">
        <f t="shared" si="18"/>
        <v>0</v>
      </c>
      <c r="W69" s="57">
        <f>ROUND(IFERROR(IF((YEAR(VLOOKUP(A69,员工个人数据信息!A:S,11,0))&amp;MONTH(VLOOKUP(A69,员工个人数据信息!A:S,11,0)))=(YEAR(C69)&amp;MONTH(C69)),VLOOKUP(A69,员工个人数据信息!A:U,20,0),IF((YEAR(VLOOKUP(A69,员工个人数据信息!A:S,12,0))&amp;MONTH(VLOOKUP(A69,员工个人数据信息!A:S,12,0)))=(YEAR(C69)&amp;MONTH(C69)),VLOOKUP(A69,员工个人数据信息!A:U,21,0),VLOOKUP(A69,员工个人数据信息!A:U,19,0))),0)+Y69/21.75,2)*SUM(G69:L69)+ROUND(IFERROR(VLOOKUP(A69,员工个人数据信息!A:S,18,0),0)+X69/21.75,2)*(IF(OR(E69&gt;=3,F69="通用项目"),SUM(G69,J69:K69),SUM(G69,J69,K69*0.8))+0.8*H69*IF(E69&lt;2,0.6,IF(E69&lt;4,0.7,IF(E69&lt;6,0.8,IF(E69&lt;8,0.9,1)))))+ROUND(3000/21.75*L69,2)</f>
        <v>0</v>
      </c>
      <c r="X69" s="57">
        <f t="array" ref="X69">_xlfn.IFS(COUNTIF('调薪记录-固定'!$C:$C,A69)=0,0,COUNTIF('调薪记录-固定'!$C:$C,A69)=1,IF(VLOOKUP(A69,'调薪记录-固定'!$C:$F,4,0)&lt;=C69,VLOOKUP(A69,'调薪记录-固定'!$C:$K,9,0),0),COUNTIF('调薪记录-固定'!$C:$C,A69)=2,IF(C69&lt;_xlfn.MINIFS('调薪记录-固定'!F:F,'调薪记录-固定'!C:C,A69),0,IF(C69&lt;_xlfn.MAXIFS('调薪记录-固定'!F:F,'调薪记录-固定'!C:C,A69),_xlfn.XLOOKUP(A69&amp;"1",'调薪记录-固定'!M:M,'调薪记录-固定'!K:K,0),_xlfn.XLOOKUP(A69&amp;"2",'调薪记录-固定'!M:M,'调薪记录-固定'!K:K,0))))</f>
        <v>0</v>
      </c>
      <c r="Y69" s="57">
        <f>IF(OR(COUNTIF('调整社保记录-固定'!C:C,A69)=0,COUNTIF('调整社保记录-固定'!C:C,A69)=1),0,IF(C69&gt;=DATE(2021,7,1),IFERROR(VLOOKUP(A69&amp;"2",'调整社保记录-固定'!F:G,2,0),0),0))</f>
        <v>0</v>
      </c>
    </row>
    <row r="70" customHeight="1" spans="1:25">
      <c r="A70" s="54" t="s">
        <v>25</v>
      </c>
      <c r="B70" s="54" t="s">
        <v>26</v>
      </c>
      <c r="C70" s="54" t="s">
        <v>97</v>
      </c>
      <c r="D70" s="54" t="s">
        <v>6</v>
      </c>
      <c r="E70" s="55">
        <f>IFERROR(DATEDIF(VLOOKUP(A70,员工个人数据信息!A:K,11,0),C70,"Y"),0)</f>
        <v>0</v>
      </c>
      <c r="F70" s="55" t="str">
        <f>IF(COUNTIF(通用项目!A:A,B70)=1,"通用项目","非通用项目")</f>
        <v>非通用项目</v>
      </c>
      <c r="G70" s="55">
        <f t="shared" si="19"/>
        <v>1</v>
      </c>
      <c r="H70" s="55">
        <f t="shared" si="20"/>
        <v>0</v>
      </c>
      <c r="I70" s="55">
        <f t="shared" si="21"/>
        <v>0</v>
      </c>
      <c r="J70" s="55">
        <f t="shared" si="22"/>
        <v>0</v>
      </c>
      <c r="K70" s="55">
        <f t="shared" si="23"/>
        <v>0</v>
      </c>
      <c r="L70" s="55">
        <f t="shared" si="24"/>
        <v>0</v>
      </c>
      <c r="M70" s="55">
        <f t="shared" si="25"/>
        <v>0</v>
      </c>
      <c r="N70" s="55">
        <f t="shared" si="26"/>
        <v>0</v>
      </c>
      <c r="O70" s="55">
        <f t="shared" si="27"/>
        <v>0</v>
      </c>
      <c r="P70" s="57">
        <f t="shared" si="15"/>
        <v>1</v>
      </c>
      <c r="Q70" s="57">
        <f t="shared" si="16"/>
        <v>1</v>
      </c>
      <c r="R70" s="57">
        <f t="shared" si="29"/>
        <v>0</v>
      </c>
      <c r="S70" s="57">
        <f t="shared" si="28"/>
        <v>0</v>
      </c>
      <c r="T70" s="57">
        <f t="shared" si="17"/>
        <v>1</v>
      </c>
      <c r="U70" s="57">
        <f>G70*1+I70*IFERROR(VLOOKUP(A70,员工个人数据信息!A:V,22,0),0.9)+J70*0+IF(OR(E70&gt;=3,F70="通用项目"),K70*0,K70*0.2)+H70*0.8*IF(E70&lt;2,0.6,IF(E70&lt;4,0.7,IF(E70&lt;6,0.8,IF(E70&lt;8,0.9,1))))+L70*0.7-O70</f>
        <v>1</v>
      </c>
      <c r="V70" s="57">
        <f t="shared" si="18"/>
        <v>0</v>
      </c>
      <c r="W70" s="57">
        <f>ROUND(IFERROR(IF((YEAR(VLOOKUP(A70,员工个人数据信息!A:S,11,0))&amp;MONTH(VLOOKUP(A70,员工个人数据信息!A:S,11,0)))=(YEAR(C70)&amp;MONTH(C70)),VLOOKUP(A70,员工个人数据信息!A:U,20,0),IF((YEAR(VLOOKUP(A70,员工个人数据信息!A:S,12,0))&amp;MONTH(VLOOKUP(A70,员工个人数据信息!A:S,12,0)))=(YEAR(C70)&amp;MONTH(C70)),VLOOKUP(A70,员工个人数据信息!A:U,21,0),VLOOKUP(A70,员工个人数据信息!A:U,19,0))),0)+Y70/21.75,2)*SUM(G70:L70)+ROUND(IFERROR(VLOOKUP(A70,员工个人数据信息!A:S,18,0),0)+X70/21.75,2)*(IF(OR(E70&gt;=3,F70="通用项目"),SUM(G70,J70:K70),SUM(G70,J70,K70*0.8))+0.8*H70*IF(E70&lt;2,0.6,IF(E70&lt;4,0.7,IF(E70&lt;6,0.8,IF(E70&lt;8,0.9,1)))))+ROUND(3000/21.75*L70,2)</f>
        <v>0</v>
      </c>
      <c r="X70" s="57">
        <f t="array" ref="X70">_xlfn.IFS(COUNTIF('调薪记录-固定'!$C:$C,A70)=0,0,COUNTIF('调薪记录-固定'!$C:$C,A70)=1,IF(VLOOKUP(A70,'调薪记录-固定'!$C:$F,4,0)&lt;=C70,VLOOKUP(A70,'调薪记录-固定'!$C:$K,9,0),0),COUNTIF('调薪记录-固定'!$C:$C,A70)=2,IF(C70&lt;_xlfn.MINIFS('调薪记录-固定'!F:F,'调薪记录-固定'!C:C,A70),0,IF(C70&lt;_xlfn.MAXIFS('调薪记录-固定'!F:F,'调薪记录-固定'!C:C,A70),_xlfn.XLOOKUP(A70&amp;"1",'调薪记录-固定'!M:M,'调薪记录-固定'!K:K,0),_xlfn.XLOOKUP(A70&amp;"2",'调薪记录-固定'!M:M,'调薪记录-固定'!K:K,0))))</f>
        <v>0</v>
      </c>
      <c r="Y70" s="57">
        <f>IF(OR(COUNTIF('调整社保记录-固定'!C:C,A70)=0,COUNTIF('调整社保记录-固定'!C:C,A70)=1),0,IF(C70&gt;=DATE(2021,7,1),IFERROR(VLOOKUP(A70&amp;"2",'调整社保记录-固定'!F:G,2,0),0),0))</f>
        <v>0</v>
      </c>
    </row>
    <row r="71" customHeight="1" spans="1:25">
      <c r="A71" s="54" t="s">
        <v>25</v>
      </c>
      <c r="B71" s="54" t="s">
        <v>26</v>
      </c>
      <c r="C71" s="54" t="s">
        <v>98</v>
      </c>
      <c r="D71" s="54" t="s">
        <v>6</v>
      </c>
      <c r="E71" s="55">
        <f>IFERROR(DATEDIF(VLOOKUP(A71,员工个人数据信息!A:K,11,0),C71,"Y"),0)</f>
        <v>0</v>
      </c>
      <c r="F71" s="55" t="str">
        <f>IF(COUNTIF(通用项目!A:A,B71)=1,"通用项目","非通用项目")</f>
        <v>非通用项目</v>
      </c>
      <c r="G71" s="55">
        <f t="shared" si="19"/>
        <v>1</v>
      </c>
      <c r="H71" s="55">
        <f t="shared" si="20"/>
        <v>0</v>
      </c>
      <c r="I71" s="55">
        <f t="shared" si="21"/>
        <v>0</v>
      </c>
      <c r="J71" s="55">
        <f t="shared" si="22"/>
        <v>0</v>
      </c>
      <c r="K71" s="55">
        <f t="shared" si="23"/>
        <v>0</v>
      </c>
      <c r="L71" s="55">
        <f t="shared" si="24"/>
        <v>0</v>
      </c>
      <c r="M71" s="55">
        <f t="shared" si="25"/>
        <v>0</v>
      </c>
      <c r="N71" s="55">
        <f t="shared" si="26"/>
        <v>0</v>
      </c>
      <c r="O71" s="55">
        <f t="shared" si="27"/>
        <v>0</v>
      </c>
      <c r="P71" s="57">
        <f t="shared" si="15"/>
        <v>1</v>
      </c>
      <c r="Q71" s="57">
        <f t="shared" si="16"/>
        <v>1</v>
      </c>
      <c r="R71" s="57">
        <f t="shared" si="29"/>
        <v>0</v>
      </c>
      <c r="S71" s="57">
        <f t="shared" si="28"/>
        <v>0</v>
      </c>
      <c r="T71" s="57">
        <f t="shared" si="17"/>
        <v>1</v>
      </c>
      <c r="U71" s="57">
        <f>G71*1+I71*IFERROR(VLOOKUP(A71,员工个人数据信息!A:V,22,0),0.9)+J71*0+IF(OR(E71&gt;=3,F71="通用项目"),K71*0,K71*0.2)+H71*0.8*IF(E71&lt;2,0.6,IF(E71&lt;4,0.7,IF(E71&lt;6,0.8,IF(E71&lt;8,0.9,1))))+L71*0.7-O71</f>
        <v>1</v>
      </c>
      <c r="V71" s="57">
        <f t="shared" si="18"/>
        <v>0</v>
      </c>
      <c r="W71" s="57">
        <f>ROUND(IFERROR(IF((YEAR(VLOOKUP(A71,员工个人数据信息!A:S,11,0))&amp;MONTH(VLOOKUP(A71,员工个人数据信息!A:S,11,0)))=(YEAR(C71)&amp;MONTH(C71)),VLOOKUP(A71,员工个人数据信息!A:U,20,0),IF((YEAR(VLOOKUP(A71,员工个人数据信息!A:S,12,0))&amp;MONTH(VLOOKUP(A71,员工个人数据信息!A:S,12,0)))=(YEAR(C71)&amp;MONTH(C71)),VLOOKUP(A71,员工个人数据信息!A:U,21,0),VLOOKUP(A71,员工个人数据信息!A:U,19,0))),0)+Y71/21.75,2)*SUM(G71:L71)+ROUND(IFERROR(VLOOKUP(A71,员工个人数据信息!A:S,18,0),0)+X71/21.75,2)*(IF(OR(E71&gt;=3,F71="通用项目"),SUM(G71,J71:K71),SUM(G71,J71,K71*0.8))+0.8*H71*IF(E71&lt;2,0.6,IF(E71&lt;4,0.7,IF(E71&lt;6,0.8,IF(E71&lt;8,0.9,1)))))+ROUND(3000/21.75*L71,2)</f>
        <v>0</v>
      </c>
      <c r="X71" s="57">
        <f t="array" ref="X71">_xlfn.IFS(COUNTIF('调薪记录-固定'!$C:$C,A71)=0,0,COUNTIF('调薪记录-固定'!$C:$C,A71)=1,IF(VLOOKUP(A71,'调薪记录-固定'!$C:$F,4,0)&lt;=C71,VLOOKUP(A71,'调薪记录-固定'!$C:$K,9,0),0),COUNTIF('调薪记录-固定'!$C:$C,A71)=2,IF(C71&lt;_xlfn.MINIFS('调薪记录-固定'!F:F,'调薪记录-固定'!C:C,A71),0,IF(C71&lt;_xlfn.MAXIFS('调薪记录-固定'!F:F,'调薪记录-固定'!C:C,A71),_xlfn.XLOOKUP(A71&amp;"1",'调薪记录-固定'!M:M,'调薪记录-固定'!K:K,0),_xlfn.XLOOKUP(A71&amp;"2",'调薪记录-固定'!M:M,'调薪记录-固定'!K:K,0))))</f>
        <v>0</v>
      </c>
      <c r="Y71" s="57">
        <f>IF(OR(COUNTIF('调整社保记录-固定'!C:C,A71)=0,COUNTIF('调整社保记录-固定'!C:C,A71)=1),0,IF(C71&gt;=DATE(2021,7,1),IFERROR(VLOOKUP(A71&amp;"2",'调整社保记录-固定'!F:G,2,0),0),0))</f>
        <v>0</v>
      </c>
    </row>
    <row r="72" customHeight="1" spans="1:25">
      <c r="A72" s="54" t="s">
        <v>25</v>
      </c>
      <c r="B72" s="54" t="s">
        <v>26</v>
      </c>
      <c r="C72" s="54" t="s">
        <v>99</v>
      </c>
      <c r="D72" s="54" t="s">
        <v>6</v>
      </c>
      <c r="E72" s="55">
        <f>IFERROR(DATEDIF(VLOOKUP(A72,员工个人数据信息!A:K,11,0),C72,"Y"),0)</f>
        <v>0</v>
      </c>
      <c r="F72" s="55" t="str">
        <f>IF(COUNTIF(通用项目!A:A,B72)=1,"通用项目","非通用项目")</f>
        <v>非通用项目</v>
      </c>
      <c r="G72" s="55">
        <f t="shared" si="19"/>
        <v>1</v>
      </c>
      <c r="H72" s="55">
        <f t="shared" si="20"/>
        <v>0</v>
      </c>
      <c r="I72" s="55">
        <f t="shared" si="21"/>
        <v>0</v>
      </c>
      <c r="J72" s="55">
        <f t="shared" si="22"/>
        <v>0</v>
      </c>
      <c r="K72" s="55">
        <f t="shared" si="23"/>
        <v>0</v>
      </c>
      <c r="L72" s="55">
        <f t="shared" si="24"/>
        <v>0</v>
      </c>
      <c r="M72" s="55">
        <f t="shared" si="25"/>
        <v>0</v>
      </c>
      <c r="N72" s="55">
        <f t="shared" si="26"/>
        <v>0</v>
      </c>
      <c r="O72" s="55">
        <f t="shared" si="27"/>
        <v>0</v>
      </c>
      <c r="P72" s="57">
        <f t="shared" si="15"/>
        <v>1</v>
      </c>
      <c r="Q72" s="57">
        <f t="shared" si="16"/>
        <v>1</v>
      </c>
      <c r="R72" s="57">
        <f t="shared" si="29"/>
        <v>0</v>
      </c>
      <c r="S72" s="57">
        <f t="shared" si="28"/>
        <v>0</v>
      </c>
      <c r="T72" s="57">
        <f t="shared" si="17"/>
        <v>1</v>
      </c>
      <c r="U72" s="57">
        <f>G72*1+I72*IFERROR(VLOOKUP(A72,员工个人数据信息!A:V,22,0),0.9)+J72*0+IF(OR(E72&gt;=3,F72="通用项目"),K72*0,K72*0.2)+H72*0.8*IF(E72&lt;2,0.6,IF(E72&lt;4,0.7,IF(E72&lt;6,0.8,IF(E72&lt;8,0.9,1))))+L72*0.7-O72</f>
        <v>1</v>
      </c>
      <c r="V72" s="57">
        <f t="shared" si="18"/>
        <v>0</v>
      </c>
      <c r="W72" s="57">
        <f>ROUND(IFERROR(IF((YEAR(VLOOKUP(A72,员工个人数据信息!A:S,11,0))&amp;MONTH(VLOOKUP(A72,员工个人数据信息!A:S,11,0)))=(YEAR(C72)&amp;MONTH(C72)),VLOOKUP(A72,员工个人数据信息!A:U,20,0),IF((YEAR(VLOOKUP(A72,员工个人数据信息!A:S,12,0))&amp;MONTH(VLOOKUP(A72,员工个人数据信息!A:S,12,0)))=(YEAR(C72)&amp;MONTH(C72)),VLOOKUP(A72,员工个人数据信息!A:U,21,0),VLOOKUP(A72,员工个人数据信息!A:U,19,0))),0)+Y72/21.75,2)*SUM(G72:L72)+ROUND(IFERROR(VLOOKUP(A72,员工个人数据信息!A:S,18,0),0)+X72/21.75,2)*(IF(OR(E72&gt;=3,F72="通用项目"),SUM(G72,J72:K72),SUM(G72,J72,K72*0.8))+0.8*H72*IF(E72&lt;2,0.6,IF(E72&lt;4,0.7,IF(E72&lt;6,0.8,IF(E72&lt;8,0.9,1)))))+ROUND(3000/21.75*L72,2)</f>
        <v>0</v>
      </c>
      <c r="X72" s="57">
        <f t="array" ref="X72">_xlfn.IFS(COUNTIF('调薪记录-固定'!$C:$C,A72)=0,0,COUNTIF('调薪记录-固定'!$C:$C,A72)=1,IF(VLOOKUP(A72,'调薪记录-固定'!$C:$F,4,0)&lt;=C72,VLOOKUP(A72,'调薪记录-固定'!$C:$K,9,0),0),COUNTIF('调薪记录-固定'!$C:$C,A72)=2,IF(C72&lt;_xlfn.MINIFS('调薪记录-固定'!F:F,'调薪记录-固定'!C:C,A72),0,IF(C72&lt;_xlfn.MAXIFS('调薪记录-固定'!F:F,'调薪记录-固定'!C:C,A72),_xlfn.XLOOKUP(A72&amp;"1",'调薪记录-固定'!M:M,'调薪记录-固定'!K:K,0),_xlfn.XLOOKUP(A72&amp;"2",'调薪记录-固定'!M:M,'调薪记录-固定'!K:K,0))))</f>
        <v>0</v>
      </c>
      <c r="Y72" s="57">
        <f>IF(OR(COUNTIF('调整社保记录-固定'!C:C,A72)=0,COUNTIF('调整社保记录-固定'!C:C,A72)=1),0,IF(C72&gt;=DATE(2021,7,1),IFERROR(VLOOKUP(A72&amp;"2",'调整社保记录-固定'!F:G,2,0),0),0))</f>
        <v>0</v>
      </c>
    </row>
    <row r="73" customHeight="1" spans="1:25">
      <c r="A73" s="54" t="s">
        <v>25</v>
      </c>
      <c r="B73" s="54" t="s">
        <v>26</v>
      </c>
      <c r="C73" s="54" t="s">
        <v>100</v>
      </c>
      <c r="D73" s="54" t="s">
        <v>28</v>
      </c>
      <c r="E73" s="55">
        <f>IFERROR(DATEDIF(VLOOKUP(A73,员工个人数据信息!A:K,11,0),C73,"Y"),0)</f>
        <v>0</v>
      </c>
      <c r="F73" s="55" t="str">
        <f>IF(COUNTIF(通用项目!A:A,B73)=1,"通用项目","非通用项目")</f>
        <v>非通用项目</v>
      </c>
      <c r="G73" s="55">
        <f t="shared" si="19"/>
        <v>0</v>
      </c>
      <c r="H73" s="55">
        <f t="shared" si="20"/>
        <v>0</v>
      </c>
      <c r="I73" s="55">
        <f t="shared" si="21"/>
        <v>0</v>
      </c>
      <c r="J73" s="55">
        <f t="shared" si="22"/>
        <v>0</v>
      </c>
      <c r="K73" s="55">
        <f t="shared" si="23"/>
        <v>0</v>
      </c>
      <c r="L73" s="55">
        <f t="shared" si="24"/>
        <v>0</v>
      </c>
      <c r="M73" s="55">
        <f t="shared" si="25"/>
        <v>0</v>
      </c>
      <c r="N73" s="55">
        <f t="shared" si="26"/>
        <v>0</v>
      </c>
      <c r="O73" s="55">
        <f t="shared" si="27"/>
        <v>0</v>
      </c>
      <c r="P73" s="57">
        <f t="shared" si="15"/>
        <v>0</v>
      </c>
      <c r="Q73" s="57">
        <f t="shared" si="16"/>
        <v>0</v>
      </c>
      <c r="R73" s="57">
        <f t="shared" si="29"/>
        <v>0</v>
      </c>
      <c r="S73" s="57">
        <f t="shared" si="28"/>
        <v>0</v>
      </c>
      <c r="T73" s="57">
        <f t="shared" si="17"/>
        <v>0</v>
      </c>
      <c r="U73" s="57">
        <f>G73*1+I73*IFERROR(VLOOKUP(A73,员工个人数据信息!A:V,22,0),0.9)+J73*0+IF(OR(E73&gt;=3,F73="通用项目"),K73*0,K73*0.2)+H73*0.8*IF(E73&lt;2,0.6,IF(E73&lt;4,0.7,IF(E73&lt;6,0.8,IF(E73&lt;8,0.9,1))))+L73*0.7-O73</f>
        <v>0</v>
      </c>
      <c r="V73" s="57">
        <f t="shared" si="18"/>
        <v>0</v>
      </c>
      <c r="W73" s="57">
        <f>ROUND(IFERROR(IF((YEAR(VLOOKUP(A73,员工个人数据信息!A:S,11,0))&amp;MONTH(VLOOKUP(A73,员工个人数据信息!A:S,11,0)))=(YEAR(C73)&amp;MONTH(C73)),VLOOKUP(A73,员工个人数据信息!A:U,20,0),IF((YEAR(VLOOKUP(A73,员工个人数据信息!A:S,12,0))&amp;MONTH(VLOOKUP(A73,员工个人数据信息!A:S,12,0)))=(YEAR(C73)&amp;MONTH(C73)),VLOOKUP(A73,员工个人数据信息!A:U,21,0),VLOOKUP(A73,员工个人数据信息!A:U,19,0))),0)+Y73/21.75,2)*SUM(G73:L73)+ROUND(IFERROR(VLOOKUP(A73,员工个人数据信息!A:S,18,0),0)+X73/21.75,2)*(IF(OR(E73&gt;=3,F73="通用项目"),SUM(G73,J73:K73),SUM(G73,J73,K73*0.8))+0.8*H73*IF(E73&lt;2,0.6,IF(E73&lt;4,0.7,IF(E73&lt;6,0.8,IF(E73&lt;8,0.9,1)))))+ROUND(3000/21.75*L73,2)</f>
        <v>0</v>
      </c>
      <c r="X73" s="57">
        <f t="array" ref="X73">_xlfn.IFS(COUNTIF('调薪记录-固定'!$C:$C,A73)=0,0,COUNTIF('调薪记录-固定'!$C:$C,A73)=1,IF(VLOOKUP(A73,'调薪记录-固定'!$C:$F,4,0)&lt;=C73,VLOOKUP(A73,'调薪记录-固定'!$C:$K,9,0),0),COUNTIF('调薪记录-固定'!$C:$C,A73)=2,IF(C73&lt;_xlfn.MINIFS('调薪记录-固定'!F:F,'调薪记录-固定'!C:C,A73),0,IF(C73&lt;_xlfn.MAXIFS('调薪记录-固定'!F:F,'调薪记录-固定'!C:C,A73),_xlfn.XLOOKUP(A73&amp;"1",'调薪记录-固定'!M:M,'调薪记录-固定'!K:K,0),_xlfn.XLOOKUP(A73&amp;"2",'调薪记录-固定'!M:M,'调薪记录-固定'!K:K,0))))</f>
        <v>0</v>
      </c>
      <c r="Y73" s="57">
        <f>IF(OR(COUNTIF('调整社保记录-固定'!C:C,A73)=0,COUNTIF('调整社保记录-固定'!C:C,A73)=1),0,IF(C73&gt;=DATE(2021,7,1),IFERROR(VLOOKUP(A73&amp;"2",'调整社保记录-固定'!F:G,2,0),0),0))</f>
        <v>0</v>
      </c>
    </row>
    <row r="74" customHeight="1" spans="1:25">
      <c r="A74" s="54" t="s">
        <v>25</v>
      </c>
      <c r="B74" s="54" t="s">
        <v>26</v>
      </c>
      <c r="C74" s="54" t="s">
        <v>101</v>
      </c>
      <c r="D74" s="54" t="s">
        <v>28</v>
      </c>
      <c r="E74" s="55">
        <f>IFERROR(DATEDIF(VLOOKUP(A74,员工个人数据信息!A:K,11,0),C74,"Y"),0)</f>
        <v>0</v>
      </c>
      <c r="F74" s="55" t="str">
        <f>IF(COUNTIF(通用项目!A:A,B74)=1,"通用项目","非通用项目")</f>
        <v>非通用项目</v>
      </c>
      <c r="G74" s="55">
        <f t="shared" si="19"/>
        <v>0</v>
      </c>
      <c r="H74" s="55">
        <f t="shared" si="20"/>
        <v>0</v>
      </c>
      <c r="I74" s="55">
        <f t="shared" si="21"/>
        <v>0</v>
      </c>
      <c r="J74" s="55">
        <f t="shared" si="22"/>
        <v>0</v>
      </c>
      <c r="K74" s="55">
        <f t="shared" si="23"/>
        <v>0</v>
      </c>
      <c r="L74" s="55">
        <f t="shared" si="24"/>
        <v>0</v>
      </c>
      <c r="M74" s="55">
        <f t="shared" si="25"/>
        <v>0</v>
      </c>
      <c r="N74" s="55">
        <f t="shared" si="26"/>
        <v>0</v>
      </c>
      <c r="O74" s="55">
        <f t="shared" si="27"/>
        <v>0</v>
      </c>
      <c r="P74" s="57">
        <f t="shared" si="15"/>
        <v>0</v>
      </c>
      <c r="Q74" s="57">
        <f t="shared" si="16"/>
        <v>0</v>
      </c>
      <c r="R74" s="57">
        <f t="shared" si="29"/>
        <v>0</v>
      </c>
      <c r="S74" s="57">
        <f t="shared" si="28"/>
        <v>0</v>
      </c>
      <c r="T74" s="57">
        <f t="shared" si="17"/>
        <v>0</v>
      </c>
      <c r="U74" s="57">
        <f>G74*1+I74*IFERROR(VLOOKUP(A74,员工个人数据信息!A:V,22,0),0.9)+J74*0+IF(OR(E74&gt;=3,F74="通用项目"),K74*0,K74*0.2)+H74*0.8*IF(E74&lt;2,0.6,IF(E74&lt;4,0.7,IF(E74&lt;6,0.8,IF(E74&lt;8,0.9,1))))+L74*0.7-O74</f>
        <v>0</v>
      </c>
      <c r="V74" s="57">
        <f t="shared" si="18"/>
        <v>0</v>
      </c>
      <c r="W74" s="57">
        <f>ROUND(IFERROR(IF((YEAR(VLOOKUP(A74,员工个人数据信息!A:S,11,0))&amp;MONTH(VLOOKUP(A74,员工个人数据信息!A:S,11,0)))=(YEAR(C74)&amp;MONTH(C74)),VLOOKUP(A74,员工个人数据信息!A:U,20,0),IF((YEAR(VLOOKUP(A74,员工个人数据信息!A:S,12,0))&amp;MONTH(VLOOKUP(A74,员工个人数据信息!A:S,12,0)))=(YEAR(C74)&amp;MONTH(C74)),VLOOKUP(A74,员工个人数据信息!A:U,21,0),VLOOKUP(A74,员工个人数据信息!A:U,19,0))),0)+Y74/21.75,2)*SUM(G74:L74)+ROUND(IFERROR(VLOOKUP(A74,员工个人数据信息!A:S,18,0),0)+X74/21.75,2)*(IF(OR(E74&gt;=3,F74="通用项目"),SUM(G74,J74:K74),SUM(G74,J74,K74*0.8))+0.8*H74*IF(E74&lt;2,0.6,IF(E74&lt;4,0.7,IF(E74&lt;6,0.8,IF(E74&lt;8,0.9,1)))))+ROUND(3000/21.75*L74,2)</f>
        <v>0</v>
      </c>
      <c r="X74" s="57">
        <f t="array" ref="X74">_xlfn.IFS(COUNTIF('调薪记录-固定'!$C:$C,A74)=0,0,COUNTIF('调薪记录-固定'!$C:$C,A74)=1,IF(VLOOKUP(A74,'调薪记录-固定'!$C:$F,4,0)&lt;=C74,VLOOKUP(A74,'调薪记录-固定'!$C:$K,9,0),0),COUNTIF('调薪记录-固定'!$C:$C,A74)=2,IF(C74&lt;_xlfn.MINIFS('调薪记录-固定'!F:F,'调薪记录-固定'!C:C,A74),0,IF(C74&lt;_xlfn.MAXIFS('调薪记录-固定'!F:F,'调薪记录-固定'!C:C,A74),_xlfn.XLOOKUP(A74&amp;"1",'调薪记录-固定'!M:M,'调薪记录-固定'!K:K,0),_xlfn.XLOOKUP(A74&amp;"2",'调薪记录-固定'!M:M,'调薪记录-固定'!K:K,0))))</f>
        <v>0</v>
      </c>
      <c r="Y74" s="57">
        <f>IF(OR(COUNTIF('调整社保记录-固定'!C:C,A74)=0,COUNTIF('调整社保记录-固定'!C:C,A74)=1),0,IF(C74&gt;=DATE(2021,7,1),IFERROR(VLOOKUP(A74&amp;"2",'调整社保记录-固定'!F:G,2,0),0),0))</f>
        <v>0</v>
      </c>
    </row>
    <row r="75" customHeight="1" spans="1:25">
      <c r="A75" s="54" t="s">
        <v>25</v>
      </c>
      <c r="B75" s="54" t="s">
        <v>26</v>
      </c>
      <c r="C75" s="54" t="s">
        <v>102</v>
      </c>
      <c r="D75" s="54" t="s">
        <v>6</v>
      </c>
      <c r="E75" s="55">
        <f>IFERROR(DATEDIF(VLOOKUP(A75,员工个人数据信息!A:K,11,0),C75,"Y"),0)</f>
        <v>0</v>
      </c>
      <c r="F75" s="55" t="str">
        <f>IF(COUNTIF(通用项目!A:A,B75)=1,"通用项目","非通用项目")</f>
        <v>非通用项目</v>
      </c>
      <c r="G75" s="55">
        <f t="shared" si="19"/>
        <v>1</v>
      </c>
      <c r="H75" s="55">
        <f t="shared" si="20"/>
        <v>0</v>
      </c>
      <c r="I75" s="55">
        <f t="shared" si="21"/>
        <v>0</v>
      </c>
      <c r="J75" s="55">
        <f t="shared" si="22"/>
        <v>0</v>
      </c>
      <c r="K75" s="55">
        <f t="shared" si="23"/>
        <v>0</v>
      </c>
      <c r="L75" s="55">
        <f t="shared" si="24"/>
        <v>0</v>
      </c>
      <c r="M75" s="55">
        <f t="shared" si="25"/>
        <v>0</v>
      </c>
      <c r="N75" s="55">
        <f t="shared" si="26"/>
        <v>0</v>
      </c>
      <c r="O75" s="55">
        <f t="shared" si="27"/>
        <v>0</v>
      </c>
      <c r="P75" s="57">
        <f t="shared" si="15"/>
        <v>1</v>
      </c>
      <c r="Q75" s="57">
        <f t="shared" si="16"/>
        <v>1</v>
      </c>
      <c r="R75" s="57">
        <f t="shared" si="29"/>
        <v>0</v>
      </c>
      <c r="S75" s="57">
        <f t="shared" si="28"/>
        <v>0</v>
      </c>
      <c r="T75" s="57">
        <f t="shared" si="17"/>
        <v>1</v>
      </c>
      <c r="U75" s="57">
        <f>G75*1+I75*IFERROR(VLOOKUP(A75,员工个人数据信息!A:V,22,0),0.9)+J75*0+IF(OR(E75&gt;=3,F75="通用项目"),K75*0,K75*0.2)+H75*0.8*IF(E75&lt;2,0.6,IF(E75&lt;4,0.7,IF(E75&lt;6,0.8,IF(E75&lt;8,0.9,1))))+L75*0.7-O75</f>
        <v>1</v>
      </c>
      <c r="V75" s="57">
        <f t="shared" si="18"/>
        <v>0</v>
      </c>
      <c r="W75" s="57">
        <f>ROUND(IFERROR(IF((YEAR(VLOOKUP(A75,员工个人数据信息!A:S,11,0))&amp;MONTH(VLOOKUP(A75,员工个人数据信息!A:S,11,0)))=(YEAR(C75)&amp;MONTH(C75)),VLOOKUP(A75,员工个人数据信息!A:U,20,0),IF((YEAR(VLOOKUP(A75,员工个人数据信息!A:S,12,0))&amp;MONTH(VLOOKUP(A75,员工个人数据信息!A:S,12,0)))=(YEAR(C75)&amp;MONTH(C75)),VLOOKUP(A75,员工个人数据信息!A:U,21,0),VLOOKUP(A75,员工个人数据信息!A:U,19,0))),0)+Y75/21.75,2)*SUM(G75:L75)+ROUND(IFERROR(VLOOKUP(A75,员工个人数据信息!A:S,18,0),0)+X75/21.75,2)*(IF(OR(E75&gt;=3,F75="通用项目"),SUM(G75,J75:K75),SUM(G75,J75,K75*0.8))+0.8*H75*IF(E75&lt;2,0.6,IF(E75&lt;4,0.7,IF(E75&lt;6,0.8,IF(E75&lt;8,0.9,1)))))+ROUND(3000/21.75*L75,2)</f>
        <v>0</v>
      </c>
      <c r="X75" s="57">
        <f t="array" ref="X75">_xlfn.IFS(COUNTIF('调薪记录-固定'!$C:$C,A75)=0,0,COUNTIF('调薪记录-固定'!$C:$C,A75)=1,IF(VLOOKUP(A75,'调薪记录-固定'!$C:$F,4,0)&lt;=C75,VLOOKUP(A75,'调薪记录-固定'!$C:$K,9,0),0),COUNTIF('调薪记录-固定'!$C:$C,A75)=2,IF(C75&lt;_xlfn.MINIFS('调薪记录-固定'!F:F,'调薪记录-固定'!C:C,A75),0,IF(C75&lt;_xlfn.MAXIFS('调薪记录-固定'!F:F,'调薪记录-固定'!C:C,A75),_xlfn.XLOOKUP(A75&amp;"1",'调薪记录-固定'!M:M,'调薪记录-固定'!K:K,0),_xlfn.XLOOKUP(A75&amp;"2",'调薪记录-固定'!M:M,'调薪记录-固定'!K:K,0))))</f>
        <v>0</v>
      </c>
      <c r="Y75" s="57">
        <f>IF(OR(COUNTIF('调整社保记录-固定'!C:C,A75)=0,COUNTIF('调整社保记录-固定'!C:C,A75)=1),0,IF(C75&gt;=DATE(2021,7,1),IFERROR(VLOOKUP(A75&amp;"2",'调整社保记录-固定'!F:G,2,0),0),0))</f>
        <v>0</v>
      </c>
    </row>
    <row r="76" customHeight="1" spans="1:25">
      <c r="A76" s="54" t="s">
        <v>25</v>
      </c>
      <c r="B76" s="54" t="s">
        <v>26</v>
      </c>
      <c r="C76" s="54" t="s">
        <v>103</v>
      </c>
      <c r="D76" s="54" t="s">
        <v>6</v>
      </c>
      <c r="E76" s="55">
        <f>IFERROR(DATEDIF(VLOOKUP(A76,员工个人数据信息!A:K,11,0),C76,"Y"),0)</f>
        <v>0</v>
      </c>
      <c r="F76" s="55" t="str">
        <f>IF(COUNTIF(通用项目!A:A,B76)=1,"通用项目","非通用项目")</f>
        <v>非通用项目</v>
      </c>
      <c r="G76" s="55">
        <f t="shared" si="19"/>
        <v>1</v>
      </c>
      <c r="H76" s="55">
        <f t="shared" si="20"/>
        <v>0</v>
      </c>
      <c r="I76" s="55">
        <f t="shared" si="21"/>
        <v>0</v>
      </c>
      <c r="J76" s="55">
        <f t="shared" si="22"/>
        <v>0</v>
      </c>
      <c r="K76" s="55">
        <f t="shared" si="23"/>
        <v>0</v>
      </c>
      <c r="L76" s="55">
        <f t="shared" si="24"/>
        <v>0</v>
      </c>
      <c r="M76" s="55">
        <f t="shared" si="25"/>
        <v>0</v>
      </c>
      <c r="N76" s="55">
        <f t="shared" si="26"/>
        <v>0</v>
      </c>
      <c r="O76" s="55">
        <f t="shared" si="27"/>
        <v>0</v>
      </c>
      <c r="P76" s="57">
        <f t="shared" si="15"/>
        <v>1</v>
      </c>
      <c r="Q76" s="57">
        <f t="shared" si="16"/>
        <v>1</v>
      </c>
      <c r="R76" s="57">
        <f t="shared" si="29"/>
        <v>0</v>
      </c>
      <c r="S76" s="57">
        <f t="shared" si="28"/>
        <v>0</v>
      </c>
      <c r="T76" s="57">
        <f t="shared" si="17"/>
        <v>1</v>
      </c>
      <c r="U76" s="57">
        <f>G76*1+I76*IFERROR(VLOOKUP(A76,员工个人数据信息!A:V,22,0),0.9)+J76*0+IF(OR(E76&gt;=3,F76="通用项目"),K76*0,K76*0.2)+H76*0.8*IF(E76&lt;2,0.6,IF(E76&lt;4,0.7,IF(E76&lt;6,0.8,IF(E76&lt;8,0.9,1))))+L76*0.7-O76</f>
        <v>1</v>
      </c>
      <c r="V76" s="57">
        <f t="shared" si="18"/>
        <v>0</v>
      </c>
      <c r="W76" s="57">
        <f>ROUND(IFERROR(IF((YEAR(VLOOKUP(A76,员工个人数据信息!A:S,11,0))&amp;MONTH(VLOOKUP(A76,员工个人数据信息!A:S,11,0)))=(YEAR(C76)&amp;MONTH(C76)),VLOOKUP(A76,员工个人数据信息!A:U,20,0),IF((YEAR(VLOOKUP(A76,员工个人数据信息!A:S,12,0))&amp;MONTH(VLOOKUP(A76,员工个人数据信息!A:S,12,0)))=(YEAR(C76)&amp;MONTH(C76)),VLOOKUP(A76,员工个人数据信息!A:U,21,0),VLOOKUP(A76,员工个人数据信息!A:U,19,0))),0)+Y76/21.75,2)*SUM(G76:L76)+ROUND(IFERROR(VLOOKUP(A76,员工个人数据信息!A:S,18,0),0)+X76/21.75,2)*(IF(OR(E76&gt;=3,F76="通用项目"),SUM(G76,J76:K76),SUM(G76,J76,K76*0.8))+0.8*H76*IF(E76&lt;2,0.6,IF(E76&lt;4,0.7,IF(E76&lt;6,0.8,IF(E76&lt;8,0.9,1)))))+ROUND(3000/21.75*L76,2)</f>
        <v>0</v>
      </c>
      <c r="X76" s="57">
        <f t="array" ref="X76">_xlfn.IFS(COUNTIF('调薪记录-固定'!$C:$C,A76)=0,0,COUNTIF('调薪记录-固定'!$C:$C,A76)=1,IF(VLOOKUP(A76,'调薪记录-固定'!$C:$F,4,0)&lt;=C76,VLOOKUP(A76,'调薪记录-固定'!$C:$K,9,0),0),COUNTIF('调薪记录-固定'!$C:$C,A76)=2,IF(C76&lt;_xlfn.MINIFS('调薪记录-固定'!F:F,'调薪记录-固定'!C:C,A76),0,IF(C76&lt;_xlfn.MAXIFS('调薪记录-固定'!F:F,'调薪记录-固定'!C:C,A76),_xlfn.XLOOKUP(A76&amp;"1",'调薪记录-固定'!M:M,'调薪记录-固定'!K:K,0),_xlfn.XLOOKUP(A76&amp;"2",'调薪记录-固定'!M:M,'调薪记录-固定'!K:K,0))))</f>
        <v>0</v>
      </c>
      <c r="Y76" s="57">
        <f>IF(OR(COUNTIF('调整社保记录-固定'!C:C,A76)=0,COUNTIF('调整社保记录-固定'!C:C,A76)=1),0,IF(C76&gt;=DATE(2021,7,1),IFERROR(VLOOKUP(A76&amp;"2",'调整社保记录-固定'!F:G,2,0),0),0))</f>
        <v>0</v>
      </c>
    </row>
    <row r="77" customHeight="1" spans="1:25">
      <c r="A77" s="54" t="s">
        <v>25</v>
      </c>
      <c r="B77" s="54" t="s">
        <v>26</v>
      </c>
      <c r="C77" s="54" t="s">
        <v>104</v>
      </c>
      <c r="D77" s="54" t="s">
        <v>6</v>
      </c>
      <c r="E77" s="55">
        <f>IFERROR(DATEDIF(VLOOKUP(A77,员工个人数据信息!A:K,11,0),C77,"Y"),0)</f>
        <v>0</v>
      </c>
      <c r="F77" s="55" t="str">
        <f>IF(COUNTIF(通用项目!A:A,B77)=1,"通用项目","非通用项目")</f>
        <v>非通用项目</v>
      </c>
      <c r="G77" s="55">
        <f t="shared" si="19"/>
        <v>1</v>
      </c>
      <c r="H77" s="55">
        <f t="shared" si="20"/>
        <v>0</v>
      </c>
      <c r="I77" s="55">
        <f t="shared" si="21"/>
        <v>0</v>
      </c>
      <c r="J77" s="55">
        <f t="shared" si="22"/>
        <v>0</v>
      </c>
      <c r="K77" s="55">
        <f t="shared" si="23"/>
        <v>0</v>
      </c>
      <c r="L77" s="55">
        <f t="shared" si="24"/>
        <v>0</v>
      </c>
      <c r="M77" s="55">
        <f t="shared" si="25"/>
        <v>0</v>
      </c>
      <c r="N77" s="55">
        <f t="shared" si="26"/>
        <v>0</v>
      </c>
      <c r="O77" s="55">
        <f t="shared" si="27"/>
        <v>0</v>
      </c>
      <c r="P77" s="57">
        <f t="shared" si="15"/>
        <v>1</v>
      </c>
      <c r="Q77" s="57">
        <f t="shared" si="16"/>
        <v>1</v>
      </c>
      <c r="R77" s="57">
        <f t="shared" si="29"/>
        <v>0</v>
      </c>
      <c r="S77" s="57">
        <f t="shared" si="28"/>
        <v>0</v>
      </c>
      <c r="T77" s="57">
        <f t="shared" si="17"/>
        <v>1</v>
      </c>
      <c r="U77" s="57">
        <f>G77*1+I77*IFERROR(VLOOKUP(A77,员工个人数据信息!A:V,22,0),0.9)+J77*0+IF(OR(E77&gt;=3,F77="通用项目"),K77*0,K77*0.2)+H77*0.8*IF(E77&lt;2,0.6,IF(E77&lt;4,0.7,IF(E77&lt;6,0.8,IF(E77&lt;8,0.9,1))))+L77*0.7-O77</f>
        <v>1</v>
      </c>
      <c r="V77" s="57">
        <f t="shared" si="18"/>
        <v>0</v>
      </c>
      <c r="W77" s="57">
        <f>ROUND(IFERROR(IF((YEAR(VLOOKUP(A77,员工个人数据信息!A:S,11,0))&amp;MONTH(VLOOKUP(A77,员工个人数据信息!A:S,11,0)))=(YEAR(C77)&amp;MONTH(C77)),VLOOKUP(A77,员工个人数据信息!A:U,20,0),IF((YEAR(VLOOKUP(A77,员工个人数据信息!A:S,12,0))&amp;MONTH(VLOOKUP(A77,员工个人数据信息!A:S,12,0)))=(YEAR(C77)&amp;MONTH(C77)),VLOOKUP(A77,员工个人数据信息!A:U,21,0),VLOOKUP(A77,员工个人数据信息!A:U,19,0))),0)+Y77/21.75,2)*SUM(G77:L77)+ROUND(IFERROR(VLOOKUP(A77,员工个人数据信息!A:S,18,0),0)+X77/21.75,2)*(IF(OR(E77&gt;=3,F77="通用项目"),SUM(G77,J77:K77),SUM(G77,J77,K77*0.8))+0.8*H77*IF(E77&lt;2,0.6,IF(E77&lt;4,0.7,IF(E77&lt;6,0.8,IF(E77&lt;8,0.9,1)))))+ROUND(3000/21.75*L77,2)</f>
        <v>0</v>
      </c>
      <c r="X77" s="57">
        <f t="array" ref="X77">_xlfn.IFS(COUNTIF('调薪记录-固定'!$C:$C,A77)=0,0,COUNTIF('调薪记录-固定'!$C:$C,A77)=1,IF(VLOOKUP(A77,'调薪记录-固定'!$C:$F,4,0)&lt;=C77,VLOOKUP(A77,'调薪记录-固定'!$C:$K,9,0),0),COUNTIF('调薪记录-固定'!$C:$C,A77)=2,IF(C77&lt;_xlfn.MINIFS('调薪记录-固定'!F:F,'调薪记录-固定'!C:C,A77),0,IF(C77&lt;_xlfn.MAXIFS('调薪记录-固定'!F:F,'调薪记录-固定'!C:C,A77),_xlfn.XLOOKUP(A77&amp;"1",'调薪记录-固定'!M:M,'调薪记录-固定'!K:K,0),_xlfn.XLOOKUP(A77&amp;"2",'调薪记录-固定'!M:M,'调薪记录-固定'!K:K,0))))</f>
        <v>0</v>
      </c>
      <c r="Y77" s="57">
        <f>IF(OR(COUNTIF('调整社保记录-固定'!C:C,A77)=0,COUNTIF('调整社保记录-固定'!C:C,A77)=1),0,IF(C77&gt;=DATE(2021,7,1),IFERROR(VLOOKUP(A77&amp;"2",'调整社保记录-固定'!F:G,2,0),0),0))</f>
        <v>0</v>
      </c>
    </row>
    <row r="78" customHeight="1" spans="1:25">
      <c r="A78" s="54" t="s">
        <v>25</v>
      </c>
      <c r="B78" s="54" t="s">
        <v>26</v>
      </c>
      <c r="C78" s="54" t="s">
        <v>105</v>
      </c>
      <c r="D78" s="54" t="s">
        <v>6</v>
      </c>
      <c r="E78" s="55">
        <f>IFERROR(DATEDIF(VLOOKUP(A78,员工个人数据信息!A:K,11,0),C78,"Y"),0)</f>
        <v>0</v>
      </c>
      <c r="F78" s="55" t="str">
        <f>IF(COUNTIF(通用项目!A:A,B78)=1,"通用项目","非通用项目")</f>
        <v>非通用项目</v>
      </c>
      <c r="G78" s="55">
        <f t="shared" si="19"/>
        <v>1</v>
      </c>
      <c r="H78" s="55">
        <f t="shared" si="20"/>
        <v>0</v>
      </c>
      <c r="I78" s="55">
        <f t="shared" si="21"/>
        <v>0</v>
      </c>
      <c r="J78" s="55">
        <f t="shared" si="22"/>
        <v>0</v>
      </c>
      <c r="K78" s="55">
        <f t="shared" si="23"/>
        <v>0</v>
      </c>
      <c r="L78" s="55">
        <f t="shared" si="24"/>
        <v>0</v>
      </c>
      <c r="M78" s="55">
        <f t="shared" si="25"/>
        <v>0</v>
      </c>
      <c r="N78" s="55">
        <f t="shared" si="26"/>
        <v>0</v>
      </c>
      <c r="O78" s="55">
        <f t="shared" si="27"/>
        <v>0</v>
      </c>
      <c r="P78" s="57">
        <f t="shared" si="15"/>
        <v>1</v>
      </c>
      <c r="Q78" s="57">
        <f t="shared" si="16"/>
        <v>1</v>
      </c>
      <c r="R78" s="57">
        <f t="shared" si="29"/>
        <v>0</v>
      </c>
      <c r="S78" s="57">
        <f t="shared" si="28"/>
        <v>0</v>
      </c>
      <c r="T78" s="57">
        <f t="shared" si="17"/>
        <v>1</v>
      </c>
      <c r="U78" s="57">
        <f>G78*1+I78*IFERROR(VLOOKUP(A78,员工个人数据信息!A:V,22,0),0.9)+J78*0+IF(OR(E78&gt;=3,F78="通用项目"),K78*0,K78*0.2)+H78*0.8*IF(E78&lt;2,0.6,IF(E78&lt;4,0.7,IF(E78&lt;6,0.8,IF(E78&lt;8,0.9,1))))+L78*0.7-O78</f>
        <v>1</v>
      </c>
      <c r="V78" s="57">
        <f t="shared" si="18"/>
        <v>0</v>
      </c>
      <c r="W78" s="57">
        <f>ROUND(IFERROR(IF((YEAR(VLOOKUP(A78,员工个人数据信息!A:S,11,0))&amp;MONTH(VLOOKUP(A78,员工个人数据信息!A:S,11,0)))=(YEAR(C78)&amp;MONTH(C78)),VLOOKUP(A78,员工个人数据信息!A:U,20,0),IF((YEAR(VLOOKUP(A78,员工个人数据信息!A:S,12,0))&amp;MONTH(VLOOKUP(A78,员工个人数据信息!A:S,12,0)))=(YEAR(C78)&amp;MONTH(C78)),VLOOKUP(A78,员工个人数据信息!A:U,21,0),VLOOKUP(A78,员工个人数据信息!A:U,19,0))),0)+Y78/21.75,2)*SUM(G78:L78)+ROUND(IFERROR(VLOOKUP(A78,员工个人数据信息!A:S,18,0),0)+X78/21.75,2)*(IF(OR(E78&gt;=3,F78="通用项目"),SUM(G78,J78:K78),SUM(G78,J78,K78*0.8))+0.8*H78*IF(E78&lt;2,0.6,IF(E78&lt;4,0.7,IF(E78&lt;6,0.8,IF(E78&lt;8,0.9,1)))))+ROUND(3000/21.75*L78,2)</f>
        <v>0</v>
      </c>
      <c r="X78" s="57">
        <f t="array" ref="X78">_xlfn.IFS(COUNTIF('调薪记录-固定'!$C:$C,A78)=0,0,COUNTIF('调薪记录-固定'!$C:$C,A78)=1,IF(VLOOKUP(A78,'调薪记录-固定'!$C:$F,4,0)&lt;=C78,VLOOKUP(A78,'调薪记录-固定'!$C:$K,9,0),0),COUNTIF('调薪记录-固定'!$C:$C,A78)=2,IF(C78&lt;_xlfn.MINIFS('调薪记录-固定'!F:F,'调薪记录-固定'!C:C,A78),0,IF(C78&lt;_xlfn.MAXIFS('调薪记录-固定'!F:F,'调薪记录-固定'!C:C,A78),_xlfn.XLOOKUP(A78&amp;"1",'调薪记录-固定'!M:M,'调薪记录-固定'!K:K,0),_xlfn.XLOOKUP(A78&amp;"2",'调薪记录-固定'!M:M,'调薪记录-固定'!K:K,0))))</f>
        <v>0</v>
      </c>
      <c r="Y78" s="57">
        <f>IF(OR(COUNTIF('调整社保记录-固定'!C:C,A78)=0,COUNTIF('调整社保记录-固定'!C:C,A78)=1),0,IF(C78&gt;=DATE(2021,7,1),IFERROR(VLOOKUP(A78&amp;"2",'调整社保记录-固定'!F:G,2,0),0),0))</f>
        <v>0</v>
      </c>
    </row>
    <row r="79" customHeight="1" spans="1:25">
      <c r="A79" s="54" t="s">
        <v>25</v>
      </c>
      <c r="B79" s="54" t="s">
        <v>26</v>
      </c>
      <c r="C79" s="54" t="s">
        <v>106</v>
      </c>
      <c r="D79" s="54" t="s">
        <v>6</v>
      </c>
      <c r="E79" s="55">
        <f>IFERROR(DATEDIF(VLOOKUP(A79,员工个人数据信息!A:K,11,0),C79,"Y"),0)</f>
        <v>0</v>
      </c>
      <c r="F79" s="55" t="str">
        <f>IF(COUNTIF(通用项目!A:A,B79)=1,"通用项目","非通用项目")</f>
        <v>非通用项目</v>
      </c>
      <c r="G79" s="55">
        <f t="shared" si="19"/>
        <v>1</v>
      </c>
      <c r="H79" s="55">
        <f t="shared" si="20"/>
        <v>0</v>
      </c>
      <c r="I79" s="55">
        <f t="shared" si="21"/>
        <v>0</v>
      </c>
      <c r="J79" s="55">
        <f t="shared" si="22"/>
        <v>0</v>
      </c>
      <c r="K79" s="55">
        <f t="shared" si="23"/>
        <v>0</v>
      </c>
      <c r="L79" s="55">
        <f t="shared" si="24"/>
        <v>0</v>
      </c>
      <c r="M79" s="55">
        <f t="shared" si="25"/>
        <v>0</v>
      </c>
      <c r="N79" s="55">
        <f t="shared" si="26"/>
        <v>0</v>
      </c>
      <c r="O79" s="55">
        <f t="shared" si="27"/>
        <v>0</v>
      </c>
      <c r="P79" s="57">
        <f t="shared" si="15"/>
        <v>1</v>
      </c>
      <c r="Q79" s="57">
        <f t="shared" si="16"/>
        <v>1</v>
      </c>
      <c r="R79" s="57">
        <f t="shared" si="29"/>
        <v>0</v>
      </c>
      <c r="S79" s="57">
        <f t="shared" si="28"/>
        <v>0</v>
      </c>
      <c r="T79" s="57">
        <f t="shared" si="17"/>
        <v>1</v>
      </c>
      <c r="U79" s="57">
        <f>G79*1+I79*IFERROR(VLOOKUP(A79,员工个人数据信息!A:V,22,0),0.9)+J79*0+IF(OR(E79&gt;=3,F79="通用项目"),K79*0,K79*0.2)+H79*0.8*IF(E79&lt;2,0.6,IF(E79&lt;4,0.7,IF(E79&lt;6,0.8,IF(E79&lt;8,0.9,1))))+L79*0.7-O79</f>
        <v>1</v>
      </c>
      <c r="V79" s="57">
        <f t="shared" si="18"/>
        <v>0</v>
      </c>
      <c r="W79" s="57">
        <f>ROUND(IFERROR(IF((YEAR(VLOOKUP(A79,员工个人数据信息!A:S,11,0))&amp;MONTH(VLOOKUP(A79,员工个人数据信息!A:S,11,0)))=(YEAR(C79)&amp;MONTH(C79)),VLOOKUP(A79,员工个人数据信息!A:U,20,0),IF((YEAR(VLOOKUP(A79,员工个人数据信息!A:S,12,0))&amp;MONTH(VLOOKUP(A79,员工个人数据信息!A:S,12,0)))=(YEAR(C79)&amp;MONTH(C79)),VLOOKUP(A79,员工个人数据信息!A:U,21,0),VLOOKUP(A79,员工个人数据信息!A:U,19,0))),0)+Y79/21.75,2)*SUM(G79:L79)+ROUND(IFERROR(VLOOKUP(A79,员工个人数据信息!A:S,18,0),0)+X79/21.75,2)*(IF(OR(E79&gt;=3,F79="通用项目"),SUM(G79,J79:K79),SUM(G79,J79,K79*0.8))+0.8*H79*IF(E79&lt;2,0.6,IF(E79&lt;4,0.7,IF(E79&lt;6,0.8,IF(E79&lt;8,0.9,1)))))+ROUND(3000/21.75*L79,2)</f>
        <v>0</v>
      </c>
      <c r="X79" s="57">
        <f t="array" ref="X79">_xlfn.IFS(COUNTIF('调薪记录-固定'!$C:$C,A79)=0,0,COUNTIF('调薪记录-固定'!$C:$C,A79)=1,IF(VLOOKUP(A79,'调薪记录-固定'!$C:$F,4,0)&lt;=C79,VLOOKUP(A79,'调薪记录-固定'!$C:$K,9,0),0),COUNTIF('调薪记录-固定'!$C:$C,A79)=2,IF(C79&lt;_xlfn.MINIFS('调薪记录-固定'!F:F,'调薪记录-固定'!C:C,A79),0,IF(C79&lt;_xlfn.MAXIFS('调薪记录-固定'!F:F,'调薪记录-固定'!C:C,A79),_xlfn.XLOOKUP(A79&amp;"1",'调薪记录-固定'!M:M,'调薪记录-固定'!K:K,0),_xlfn.XLOOKUP(A79&amp;"2",'调薪记录-固定'!M:M,'调薪记录-固定'!K:K,0))))</f>
        <v>0</v>
      </c>
      <c r="Y79" s="57">
        <f>IF(OR(COUNTIF('调整社保记录-固定'!C:C,A79)=0,COUNTIF('调整社保记录-固定'!C:C,A79)=1),0,IF(C79&gt;=DATE(2021,7,1),IFERROR(VLOOKUP(A79&amp;"2",'调整社保记录-固定'!F:G,2,0),0),0))</f>
        <v>0</v>
      </c>
    </row>
    <row r="80" customHeight="1" spans="1:25">
      <c r="A80" s="54" t="s">
        <v>25</v>
      </c>
      <c r="B80" s="54" t="s">
        <v>26</v>
      </c>
      <c r="C80" s="54" t="s">
        <v>107</v>
      </c>
      <c r="D80" s="54" t="s">
        <v>28</v>
      </c>
      <c r="E80" s="55">
        <f>IFERROR(DATEDIF(VLOOKUP(A80,员工个人数据信息!A:K,11,0),C80,"Y"),0)</f>
        <v>0</v>
      </c>
      <c r="F80" s="55" t="str">
        <f>IF(COUNTIF(通用项目!A:A,B80)=1,"通用项目","非通用项目")</f>
        <v>非通用项目</v>
      </c>
      <c r="G80" s="55">
        <f t="shared" si="19"/>
        <v>0</v>
      </c>
      <c r="H80" s="55">
        <f t="shared" si="20"/>
        <v>0</v>
      </c>
      <c r="I80" s="55">
        <f t="shared" si="21"/>
        <v>0</v>
      </c>
      <c r="J80" s="55">
        <f t="shared" si="22"/>
        <v>0</v>
      </c>
      <c r="K80" s="55">
        <f t="shared" si="23"/>
        <v>0</v>
      </c>
      <c r="L80" s="55">
        <f t="shared" si="24"/>
        <v>0</v>
      </c>
      <c r="M80" s="55">
        <f t="shared" si="25"/>
        <v>0</v>
      </c>
      <c r="N80" s="55">
        <f t="shared" si="26"/>
        <v>0</v>
      </c>
      <c r="O80" s="55">
        <f t="shared" si="27"/>
        <v>0</v>
      </c>
      <c r="P80" s="57">
        <f t="shared" si="15"/>
        <v>0</v>
      </c>
      <c r="Q80" s="57">
        <f t="shared" si="16"/>
        <v>0</v>
      </c>
      <c r="R80" s="57">
        <f t="shared" si="29"/>
        <v>0</v>
      </c>
      <c r="S80" s="57">
        <f t="shared" si="28"/>
        <v>0</v>
      </c>
      <c r="T80" s="57">
        <f t="shared" si="17"/>
        <v>0</v>
      </c>
      <c r="U80" s="57">
        <f>G80*1+I80*IFERROR(VLOOKUP(A80,员工个人数据信息!A:V,22,0),0.9)+J80*0+IF(OR(E80&gt;=3,F80="通用项目"),K80*0,K80*0.2)+H80*0.8*IF(E80&lt;2,0.6,IF(E80&lt;4,0.7,IF(E80&lt;6,0.8,IF(E80&lt;8,0.9,1))))+L80*0.7-O80</f>
        <v>0</v>
      </c>
      <c r="V80" s="57">
        <f t="shared" si="18"/>
        <v>0</v>
      </c>
      <c r="W80" s="57">
        <f>ROUND(IFERROR(IF((YEAR(VLOOKUP(A80,员工个人数据信息!A:S,11,0))&amp;MONTH(VLOOKUP(A80,员工个人数据信息!A:S,11,0)))=(YEAR(C80)&amp;MONTH(C80)),VLOOKUP(A80,员工个人数据信息!A:U,20,0),IF((YEAR(VLOOKUP(A80,员工个人数据信息!A:S,12,0))&amp;MONTH(VLOOKUP(A80,员工个人数据信息!A:S,12,0)))=(YEAR(C80)&amp;MONTH(C80)),VLOOKUP(A80,员工个人数据信息!A:U,21,0),VLOOKUP(A80,员工个人数据信息!A:U,19,0))),0)+Y80/21.75,2)*SUM(G80:L80)+ROUND(IFERROR(VLOOKUP(A80,员工个人数据信息!A:S,18,0),0)+X80/21.75,2)*(IF(OR(E80&gt;=3,F80="通用项目"),SUM(G80,J80:K80),SUM(G80,J80,K80*0.8))+0.8*H80*IF(E80&lt;2,0.6,IF(E80&lt;4,0.7,IF(E80&lt;6,0.8,IF(E80&lt;8,0.9,1)))))+ROUND(3000/21.75*L80,2)</f>
        <v>0</v>
      </c>
      <c r="X80" s="57">
        <f t="array" ref="X80">_xlfn.IFS(COUNTIF('调薪记录-固定'!$C:$C,A80)=0,0,COUNTIF('调薪记录-固定'!$C:$C,A80)=1,IF(VLOOKUP(A80,'调薪记录-固定'!$C:$F,4,0)&lt;=C80,VLOOKUP(A80,'调薪记录-固定'!$C:$K,9,0),0),COUNTIF('调薪记录-固定'!$C:$C,A80)=2,IF(C80&lt;_xlfn.MINIFS('调薪记录-固定'!F:F,'调薪记录-固定'!C:C,A80),0,IF(C80&lt;_xlfn.MAXIFS('调薪记录-固定'!F:F,'调薪记录-固定'!C:C,A80),_xlfn.XLOOKUP(A80&amp;"1",'调薪记录-固定'!M:M,'调薪记录-固定'!K:K,0),_xlfn.XLOOKUP(A80&amp;"2",'调薪记录-固定'!M:M,'调薪记录-固定'!K:K,0))))</f>
        <v>0</v>
      </c>
      <c r="Y80" s="57">
        <f>IF(OR(COUNTIF('调整社保记录-固定'!C:C,A80)=0,COUNTIF('调整社保记录-固定'!C:C,A80)=1),0,IF(C80&gt;=DATE(2021,7,1),IFERROR(VLOOKUP(A80&amp;"2",'调整社保记录-固定'!F:G,2,0),0),0))</f>
        <v>0</v>
      </c>
    </row>
    <row r="81" customHeight="1" spans="1:25">
      <c r="A81" s="54" t="s">
        <v>25</v>
      </c>
      <c r="B81" s="54" t="s">
        <v>26</v>
      </c>
      <c r="C81" s="54" t="s">
        <v>108</v>
      </c>
      <c r="D81" s="54" t="s">
        <v>28</v>
      </c>
      <c r="E81" s="55">
        <f>IFERROR(DATEDIF(VLOOKUP(A81,员工个人数据信息!A:K,11,0),C81,"Y"),0)</f>
        <v>0</v>
      </c>
      <c r="F81" s="55" t="str">
        <f>IF(COUNTIF(通用项目!A:A,B81)=1,"通用项目","非通用项目")</f>
        <v>非通用项目</v>
      </c>
      <c r="G81" s="55">
        <f t="shared" si="19"/>
        <v>0</v>
      </c>
      <c r="H81" s="55">
        <f t="shared" si="20"/>
        <v>0</v>
      </c>
      <c r="I81" s="55">
        <f t="shared" si="21"/>
        <v>0</v>
      </c>
      <c r="J81" s="55">
        <f t="shared" si="22"/>
        <v>0</v>
      </c>
      <c r="K81" s="55">
        <f t="shared" si="23"/>
        <v>0</v>
      </c>
      <c r="L81" s="55">
        <f t="shared" si="24"/>
        <v>0</v>
      </c>
      <c r="M81" s="55">
        <f t="shared" si="25"/>
        <v>0</v>
      </c>
      <c r="N81" s="55">
        <f t="shared" si="26"/>
        <v>0</v>
      </c>
      <c r="O81" s="55">
        <f t="shared" si="27"/>
        <v>0</v>
      </c>
      <c r="P81" s="57">
        <f t="shared" si="15"/>
        <v>0</v>
      </c>
      <c r="Q81" s="57">
        <f t="shared" si="16"/>
        <v>0</v>
      </c>
      <c r="R81" s="57">
        <f t="shared" si="29"/>
        <v>0</v>
      </c>
      <c r="S81" s="57">
        <f t="shared" si="28"/>
        <v>0</v>
      </c>
      <c r="T81" s="57">
        <f t="shared" si="17"/>
        <v>0</v>
      </c>
      <c r="U81" s="57">
        <f>G81*1+I81*IFERROR(VLOOKUP(A81,员工个人数据信息!A:V,22,0),0.9)+J81*0+IF(OR(E81&gt;=3,F81="通用项目"),K81*0,K81*0.2)+H81*0.8*IF(E81&lt;2,0.6,IF(E81&lt;4,0.7,IF(E81&lt;6,0.8,IF(E81&lt;8,0.9,1))))+L81*0.7-O81</f>
        <v>0</v>
      </c>
      <c r="V81" s="57">
        <f t="shared" si="18"/>
        <v>0</v>
      </c>
      <c r="W81" s="57">
        <f>ROUND(IFERROR(IF((YEAR(VLOOKUP(A81,员工个人数据信息!A:S,11,0))&amp;MONTH(VLOOKUP(A81,员工个人数据信息!A:S,11,0)))=(YEAR(C81)&amp;MONTH(C81)),VLOOKUP(A81,员工个人数据信息!A:U,20,0),IF((YEAR(VLOOKUP(A81,员工个人数据信息!A:S,12,0))&amp;MONTH(VLOOKUP(A81,员工个人数据信息!A:S,12,0)))=(YEAR(C81)&amp;MONTH(C81)),VLOOKUP(A81,员工个人数据信息!A:U,21,0),VLOOKUP(A81,员工个人数据信息!A:U,19,0))),0)+Y81/21.75,2)*SUM(G81:L81)+ROUND(IFERROR(VLOOKUP(A81,员工个人数据信息!A:S,18,0),0)+X81/21.75,2)*(IF(OR(E81&gt;=3,F81="通用项目"),SUM(G81,J81:K81),SUM(G81,J81,K81*0.8))+0.8*H81*IF(E81&lt;2,0.6,IF(E81&lt;4,0.7,IF(E81&lt;6,0.8,IF(E81&lt;8,0.9,1)))))+ROUND(3000/21.75*L81,2)</f>
        <v>0</v>
      </c>
      <c r="X81" s="57">
        <f t="array" ref="X81">_xlfn.IFS(COUNTIF('调薪记录-固定'!$C:$C,A81)=0,0,COUNTIF('调薪记录-固定'!$C:$C,A81)=1,IF(VLOOKUP(A81,'调薪记录-固定'!$C:$F,4,0)&lt;=C81,VLOOKUP(A81,'调薪记录-固定'!$C:$K,9,0),0),COUNTIF('调薪记录-固定'!$C:$C,A81)=2,IF(C81&lt;_xlfn.MINIFS('调薪记录-固定'!F:F,'调薪记录-固定'!C:C,A81),0,IF(C81&lt;_xlfn.MAXIFS('调薪记录-固定'!F:F,'调薪记录-固定'!C:C,A81),_xlfn.XLOOKUP(A81&amp;"1",'调薪记录-固定'!M:M,'调薪记录-固定'!K:K,0),_xlfn.XLOOKUP(A81&amp;"2",'调薪记录-固定'!M:M,'调薪记录-固定'!K:K,0))))</f>
        <v>0</v>
      </c>
      <c r="Y81" s="57">
        <f>IF(OR(COUNTIF('调整社保记录-固定'!C:C,A81)=0,COUNTIF('调整社保记录-固定'!C:C,A81)=1),0,IF(C81&gt;=DATE(2021,7,1),IFERROR(VLOOKUP(A81&amp;"2",'调整社保记录-固定'!F:G,2,0),0),0))</f>
        <v>0</v>
      </c>
    </row>
    <row r="82" customHeight="1" spans="1:25">
      <c r="A82" s="54" t="s">
        <v>25</v>
      </c>
      <c r="B82" s="54" t="s">
        <v>26</v>
      </c>
      <c r="C82" s="54" t="s">
        <v>109</v>
      </c>
      <c r="D82" s="54" t="s">
        <v>6</v>
      </c>
      <c r="E82" s="55">
        <f>IFERROR(DATEDIF(VLOOKUP(A82,员工个人数据信息!A:K,11,0),C82,"Y"),0)</f>
        <v>0</v>
      </c>
      <c r="F82" s="55" t="str">
        <f>IF(COUNTIF(通用项目!A:A,B82)=1,"通用项目","非通用项目")</f>
        <v>非通用项目</v>
      </c>
      <c r="G82" s="55">
        <f t="shared" si="19"/>
        <v>1</v>
      </c>
      <c r="H82" s="55">
        <f t="shared" si="20"/>
        <v>0</v>
      </c>
      <c r="I82" s="55">
        <f t="shared" si="21"/>
        <v>0</v>
      </c>
      <c r="J82" s="55">
        <f t="shared" si="22"/>
        <v>0</v>
      </c>
      <c r="K82" s="55">
        <f t="shared" si="23"/>
        <v>0</v>
      </c>
      <c r="L82" s="55">
        <f t="shared" si="24"/>
        <v>0</v>
      </c>
      <c r="M82" s="55">
        <f t="shared" si="25"/>
        <v>0</v>
      </c>
      <c r="N82" s="55">
        <f t="shared" si="26"/>
        <v>0</v>
      </c>
      <c r="O82" s="55">
        <f t="shared" si="27"/>
        <v>0</v>
      </c>
      <c r="P82" s="57">
        <f t="shared" si="15"/>
        <v>1</v>
      </c>
      <c r="Q82" s="57">
        <f t="shared" si="16"/>
        <v>1</v>
      </c>
      <c r="R82" s="57">
        <f t="shared" si="29"/>
        <v>0</v>
      </c>
      <c r="S82" s="57">
        <f t="shared" si="28"/>
        <v>0</v>
      </c>
      <c r="T82" s="57">
        <f t="shared" si="17"/>
        <v>1</v>
      </c>
      <c r="U82" s="57">
        <f>G82*1+I82*IFERROR(VLOOKUP(A82,员工个人数据信息!A:V,22,0),0.9)+J82*0+IF(OR(E82&gt;=3,F82="通用项目"),K82*0,K82*0.2)+H82*0.8*IF(E82&lt;2,0.6,IF(E82&lt;4,0.7,IF(E82&lt;6,0.8,IF(E82&lt;8,0.9,1))))+L82*0.7-O82</f>
        <v>1</v>
      </c>
      <c r="V82" s="57">
        <f t="shared" si="18"/>
        <v>0</v>
      </c>
      <c r="W82" s="57">
        <f>ROUND(IFERROR(IF((YEAR(VLOOKUP(A82,员工个人数据信息!A:S,11,0))&amp;MONTH(VLOOKUP(A82,员工个人数据信息!A:S,11,0)))=(YEAR(C82)&amp;MONTH(C82)),VLOOKUP(A82,员工个人数据信息!A:U,20,0),IF((YEAR(VLOOKUP(A82,员工个人数据信息!A:S,12,0))&amp;MONTH(VLOOKUP(A82,员工个人数据信息!A:S,12,0)))=(YEAR(C82)&amp;MONTH(C82)),VLOOKUP(A82,员工个人数据信息!A:U,21,0),VLOOKUP(A82,员工个人数据信息!A:U,19,0))),0)+Y82/21.75,2)*SUM(G82:L82)+ROUND(IFERROR(VLOOKUP(A82,员工个人数据信息!A:S,18,0),0)+X82/21.75,2)*(IF(OR(E82&gt;=3,F82="通用项目"),SUM(G82,J82:K82),SUM(G82,J82,K82*0.8))+0.8*H82*IF(E82&lt;2,0.6,IF(E82&lt;4,0.7,IF(E82&lt;6,0.8,IF(E82&lt;8,0.9,1)))))+ROUND(3000/21.75*L82,2)</f>
        <v>0</v>
      </c>
      <c r="X82" s="57">
        <f t="array" ref="X82">_xlfn.IFS(COUNTIF('调薪记录-固定'!$C:$C,A82)=0,0,COUNTIF('调薪记录-固定'!$C:$C,A82)=1,IF(VLOOKUP(A82,'调薪记录-固定'!$C:$F,4,0)&lt;=C82,VLOOKUP(A82,'调薪记录-固定'!$C:$K,9,0),0),COUNTIF('调薪记录-固定'!$C:$C,A82)=2,IF(C82&lt;_xlfn.MINIFS('调薪记录-固定'!F:F,'调薪记录-固定'!C:C,A82),0,IF(C82&lt;_xlfn.MAXIFS('调薪记录-固定'!F:F,'调薪记录-固定'!C:C,A82),_xlfn.XLOOKUP(A82&amp;"1",'调薪记录-固定'!M:M,'调薪记录-固定'!K:K,0),_xlfn.XLOOKUP(A82&amp;"2",'调薪记录-固定'!M:M,'调薪记录-固定'!K:K,0))))</f>
        <v>0</v>
      </c>
      <c r="Y82" s="57">
        <f>IF(OR(COUNTIF('调整社保记录-固定'!C:C,A82)=0,COUNTIF('调整社保记录-固定'!C:C,A82)=1),0,IF(C82&gt;=DATE(2021,7,1),IFERROR(VLOOKUP(A82&amp;"2",'调整社保记录-固定'!F:G,2,0),0),0))</f>
        <v>0</v>
      </c>
    </row>
    <row r="83" customHeight="1" spans="1:25">
      <c r="A83" s="54" t="s">
        <v>25</v>
      </c>
      <c r="B83" s="54" t="s">
        <v>26</v>
      </c>
      <c r="C83" s="54" t="s">
        <v>110</v>
      </c>
      <c r="D83" s="54" t="s">
        <v>6</v>
      </c>
      <c r="E83" s="55">
        <f>IFERROR(DATEDIF(VLOOKUP(A83,员工个人数据信息!A:K,11,0),C83,"Y"),0)</f>
        <v>0</v>
      </c>
      <c r="F83" s="55" t="str">
        <f>IF(COUNTIF(通用项目!A:A,B83)=1,"通用项目","非通用项目")</f>
        <v>非通用项目</v>
      </c>
      <c r="G83" s="55">
        <f t="shared" si="19"/>
        <v>1</v>
      </c>
      <c r="H83" s="55">
        <f t="shared" si="20"/>
        <v>0</v>
      </c>
      <c r="I83" s="55">
        <f t="shared" si="21"/>
        <v>0</v>
      </c>
      <c r="J83" s="55">
        <f t="shared" si="22"/>
        <v>0</v>
      </c>
      <c r="K83" s="55">
        <f t="shared" si="23"/>
        <v>0</v>
      </c>
      <c r="L83" s="55">
        <f t="shared" si="24"/>
        <v>0</v>
      </c>
      <c r="M83" s="55">
        <f t="shared" si="25"/>
        <v>0</v>
      </c>
      <c r="N83" s="55">
        <f t="shared" si="26"/>
        <v>0</v>
      </c>
      <c r="O83" s="55">
        <f t="shared" si="27"/>
        <v>0</v>
      </c>
      <c r="P83" s="57">
        <f t="shared" si="15"/>
        <v>1</v>
      </c>
      <c r="Q83" s="57">
        <f t="shared" si="16"/>
        <v>1</v>
      </c>
      <c r="R83" s="57">
        <f t="shared" si="29"/>
        <v>0</v>
      </c>
      <c r="S83" s="57">
        <f t="shared" si="28"/>
        <v>0</v>
      </c>
      <c r="T83" s="57">
        <f t="shared" si="17"/>
        <v>1</v>
      </c>
      <c r="U83" s="57">
        <f>G83*1+I83*IFERROR(VLOOKUP(A83,员工个人数据信息!A:V,22,0),0.9)+J83*0+IF(OR(E83&gt;=3,F83="通用项目"),K83*0,K83*0.2)+H83*0.8*IF(E83&lt;2,0.6,IF(E83&lt;4,0.7,IF(E83&lt;6,0.8,IF(E83&lt;8,0.9,1))))+L83*0.7-O83</f>
        <v>1</v>
      </c>
      <c r="V83" s="57">
        <f t="shared" si="18"/>
        <v>0</v>
      </c>
      <c r="W83" s="57">
        <f>ROUND(IFERROR(IF((YEAR(VLOOKUP(A83,员工个人数据信息!A:S,11,0))&amp;MONTH(VLOOKUP(A83,员工个人数据信息!A:S,11,0)))=(YEAR(C83)&amp;MONTH(C83)),VLOOKUP(A83,员工个人数据信息!A:U,20,0),IF((YEAR(VLOOKUP(A83,员工个人数据信息!A:S,12,0))&amp;MONTH(VLOOKUP(A83,员工个人数据信息!A:S,12,0)))=(YEAR(C83)&amp;MONTH(C83)),VLOOKUP(A83,员工个人数据信息!A:U,21,0),VLOOKUP(A83,员工个人数据信息!A:U,19,0))),0)+Y83/21.75,2)*SUM(G83:L83)+ROUND(IFERROR(VLOOKUP(A83,员工个人数据信息!A:S,18,0),0)+X83/21.75,2)*(IF(OR(E83&gt;=3,F83="通用项目"),SUM(G83,J83:K83),SUM(G83,J83,K83*0.8))+0.8*H83*IF(E83&lt;2,0.6,IF(E83&lt;4,0.7,IF(E83&lt;6,0.8,IF(E83&lt;8,0.9,1)))))+ROUND(3000/21.75*L83,2)</f>
        <v>0</v>
      </c>
      <c r="X83" s="57">
        <f t="array" ref="X83">_xlfn.IFS(COUNTIF('调薪记录-固定'!$C:$C,A83)=0,0,COUNTIF('调薪记录-固定'!$C:$C,A83)=1,IF(VLOOKUP(A83,'调薪记录-固定'!$C:$F,4,0)&lt;=C83,VLOOKUP(A83,'调薪记录-固定'!$C:$K,9,0),0),COUNTIF('调薪记录-固定'!$C:$C,A83)=2,IF(C83&lt;_xlfn.MINIFS('调薪记录-固定'!F:F,'调薪记录-固定'!C:C,A83),0,IF(C83&lt;_xlfn.MAXIFS('调薪记录-固定'!F:F,'调薪记录-固定'!C:C,A83),_xlfn.XLOOKUP(A83&amp;"1",'调薪记录-固定'!M:M,'调薪记录-固定'!K:K,0),_xlfn.XLOOKUP(A83&amp;"2",'调薪记录-固定'!M:M,'调薪记录-固定'!K:K,0))))</f>
        <v>0</v>
      </c>
      <c r="Y83" s="57">
        <f>IF(OR(COUNTIF('调整社保记录-固定'!C:C,A83)=0,COUNTIF('调整社保记录-固定'!C:C,A83)=1),0,IF(C83&gt;=DATE(2021,7,1),IFERROR(VLOOKUP(A83&amp;"2",'调整社保记录-固定'!F:G,2,0),0),0))</f>
        <v>0</v>
      </c>
    </row>
    <row r="84" customHeight="1" spans="1:25">
      <c r="A84" s="54" t="s">
        <v>25</v>
      </c>
      <c r="B84" s="54" t="s">
        <v>26</v>
      </c>
      <c r="C84" s="54" t="s">
        <v>111</v>
      </c>
      <c r="D84" s="54" t="s">
        <v>6</v>
      </c>
      <c r="E84" s="55">
        <f>IFERROR(DATEDIF(VLOOKUP(A84,员工个人数据信息!A:K,11,0),C84,"Y"),0)</f>
        <v>0</v>
      </c>
      <c r="F84" s="55" t="str">
        <f>IF(COUNTIF(通用项目!A:A,B84)=1,"通用项目","非通用项目")</f>
        <v>非通用项目</v>
      </c>
      <c r="G84" s="55">
        <f t="shared" si="19"/>
        <v>1</v>
      </c>
      <c r="H84" s="55">
        <f t="shared" si="20"/>
        <v>0</v>
      </c>
      <c r="I84" s="55">
        <f t="shared" si="21"/>
        <v>0</v>
      </c>
      <c r="J84" s="55">
        <f t="shared" si="22"/>
        <v>0</v>
      </c>
      <c r="K84" s="55">
        <f t="shared" si="23"/>
        <v>0</v>
      </c>
      <c r="L84" s="55">
        <f t="shared" si="24"/>
        <v>0</v>
      </c>
      <c r="M84" s="55">
        <f t="shared" si="25"/>
        <v>0</v>
      </c>
      <c r="N84" s="55">
        <f t="shared" si="26"/>
        <v>0</v>
      </c>
      <c r="O84" s="55">
        <f t="shared" si="27"/>
        <v>0</v>
      </c>
      <c r="P84" s="57">
        <f t="shared" si="15"/>
        <v>1</v>
      </c>
      <c r="Q84" s="57">
        <f t="shared" si="16"/>
        <v>1</v>
      </c>
      <c r="R84" s="57">
        <f t="shared" si="29"/>
        <v>0</v>
      </c>
      <c r="S84" s="57">
        <f t="shared" si="28"/>
        <v>0</v>
      </c>
      <c r="T84" s="57">
        <f t="shared" si="17"/>
        <v>1</v>
      </c>
      <c r="U84" s="57">
        <f>G84*1+I84*IFERROR(VLOOKUP(A84,员工个人数据信息!A:V,22,0),0.9)+J84*0+IF(OR(E84&gt;=3,F84="通用项目"),K84*0,K84*0.2)+H84*0.8*IF(E84&lt;2,0.6,IF(E84&lt;4,0.7,IF(E84&lt;6,0.8,IF(E84&lt;8,0.9,1))))+L84*0.7-O84</f>
        <v>1</v>
      </c>
      <c r="V84" s="57">
        <f t="shared" si="18"/>
        <v>0</v>
      </c>
      <c r="W84" s="57">
        <f>ROUND(IFERROR(IF((YEAR(VLOOKUP(A84,员工个人数据信息!A:S,11,0))&amp;MONTH(VLOOKUP(A84,员工个人数据信息!A:S,11,0)))=(YEAR(C84)&amp;MONTH(C84)),VLOOKUP(A84,员工个人数据信息!A:U,20,0),IF((YEAR(VLOOKUP(A84,员工个人数据信息!A:S,12,0))&amp;MONTH(VLOOKUP(A84,员工个人数据信息!A:S,12,0)))=(YEAR(C84)&amp;MONTH(C84)),VLOOKUP(A84,员工个人数据信息!A:U,21,0),VLOOKUP(A84,员工个人数据信息!A:U,19,0))),0)+Y84/21.75,2)*SUM(G84:L84)+ROUND(IFERROR(VLOOKUP(A84,员工个人数据信息!A:S,18,0),0)+X84/21.75,2)*(IF(OR(E84&gt;=3,F84="通用项目"),SUM(G84,J84:K84),SUM(G84,J84,K84*0.8))+0.8*H84*IF(E84&lt;2,0.6,IF(E84&lt;4,0.7,IF(E84&lt;6,0.8,IF(E84&lt;8,0.9,1)))))+ROUND(3000/21.75*L84,2)</f>
        <v>0</v>
      </c>
      <c r="X84" s="57">
        <f t="array" ref="X84">_xlfn.IFS(COUNTIF('调薪记录-固定'!$C:$C,A84)=0,0,COUNTIF('调薪记录-固定'!$C:$C,A84)=1,IF(VLOOKUP(A84,'调薪记录-固定'!$C:$F,4,0)&lt;=C84,VLOOKUP(A84,'调薪记录-固定'!$C:$K,9,0),0),COUNTIF('调薪记录-固定'!$C:$C,A84)=2,IF(C84&lt;_xlfn.MINIFS('调薪记录-固定'!F:F,'调薪记录-固定'!C:C,A84),0,IF(C84&lt;_xlfn.MAXIFS('调薪记录-固定'!F:F,'调薪记录-固定'!C:C,A84),_xlfn.XLOOKUP(A84&amp;"1",'调薪记录-固定'!M:M,'调薪记录-固定'!K:K,0),_xlfn.XLOOKUP(A84&amp;"2",'调薪记录-固定'!M:M,'调薪记录-固定'!K:K,0))))</f>
        <v>0</v>
      </c>
      <c r="Y84" s="57">
        <f>IF(OR(COUNTIF('调整社保记录-固定'!C:C,A84)=0,COUNTIF('调整社保记录-固定'!C:C,A84)=1),0,IF(C84&gt;=DATE(2021,7,1),IFERROR(VLOOKUP(A84&amp;"2",'调整社保记录-固定'!F:G,2,0),0),0))</f>
        <v>0</v>
      </c>
    </row>
    <row r="85" customHeight="1" spans="1:25">
      <c r="A85" s="54" t="s">
        <v>25</v>
      </c>
      <c r="B85" s="54" t="s">
        <v>26</v>
      </c>
      <c r="C85" s="54" t="s">
        <v>112</v>
      </c>
      <c r="D85" s="54" t="s">
        <v>6</v>
      </c>
      <c r="E85" s="55">
        <f>IFERROR(DATEDIF(VLOOKUP(A85,员工个人数据信息!A:K,11,0),C85,"Y"),0)</f>
        <v>0</v>
      </c>
      <c r="F85" s="55" t="str">
        <f>IF(COUNTIF(通用项目!A:A,B85)=1,"通用项目","非通用项目")</f>
        <v>非通用项目</v>
      </c>
      <c r="G85" s="55">
        <f t="shared" si="19"/>
        <v>1</v>
      </c>
      <c r="H85" s="55">
        <f t="shared" si="20"/>
        <v>0</v>
      </c>
      <c r="I85" s="55">
        <f t="shared" si="21"/>
        <v>0</v>
      </c>
      <c r="J85" s="55">
        <f t="shared" si="22"/>
        <v>0</v>
      </c>
      <c r="K85" s="55">
        <f t="shared" si="23"/>
        <v>0</v>
      </c>
      <c r="L85" s="55">
        <f t="shared" si="24"/>
        <v>0</v>
      </c>
      <c r="M85" s="55">
        <f t="shared" si="25"/>
        <v>0</v>
      </c>
      <c r="N85" s="55">
        <f t="shared" si="26"/>
        <v>0</v>
      </c>
      <c r="O85" s="55">
        <f t="shared" si="27"/>
        <v>0</v>
      </c>
      <c r="P85" s="57">
        <f t="shared" si="15"/>
        <v>1</v>
      </c>
      <c r="Q85" s="57">
        <f t="shared" si="16"/>
        <v>1</v>
      </c>
      <c r="R85" s="57">
        <f t="shared" si="29"/>
        <v>0</v>
      </c>
      <c r="S85" s="57">
        <f t="shared" si="28"/>
        <v>0</v>
      </c>
      <c r="T85" s="57">
        <f t="shared" si="17"/>
        <v>1</v>
      </c>
      <c r="U85" s="57">
        <f>G85*1+I85*IFERROR(VLOOKUP(A85,员工个人数据信息!A:V,22,0),0.9)+J85*0+IF(OR(E85&gt;=3,F85="通用项目"),K85*0,K85*0.2)+H85*0.8*IF(E85&lt;2,0.6,IF(E85&lt;4,0.7,IF(E85&lt;6,0.8,IF(E85&lt;8,0.9,1))))+L85*0.7-O85</f>
        <v>1</v>
      </c>
      <c r="V85" s="57">
        <f t="shared" si="18"/>
        <v>0</v>
      </c>
      <c r="W85" s="57">
        <f>ROUND(IFERROR(IF((YEAR(VLOOKUP(A85,员工个人数据信息!A:S,11,0))&amp;MONTH(VLOOKUP(A85,员工个人数据信息!A:S,11,0)))=(YEAR(C85)&amp;MONTH(C85)),VLOOKUP(A85,员工个人数据信息!A:U,20,0),IF((YEAR(VLOOKUP(A85,员工个人数据信息!A:S,12,0))&amp;MONTH(VLOOKUP(A85,员工个人数据信息!A:S,12,0)))=(YEAR(C85)&amp;MONTH(C85)),VLOOKUP(A85,员工个人数据信息!A:U,21,0),VLOOKUP(A85,员工个人数据信息!A:U,19,0))),0)+Y85/21.75,2)*SUM(G85:L85)+ROUND(IFERROR(VLOOKUP(A85,员工个人数据信息!A:S,18,0),0)+X85/21.75,2)*(IF(OR(E85&gt;=3,F85="通用项目"),SUM(G85,J85:K85),SUM(G85,J85,K85*0.8))+0.8*H85*IF(E85&lt;2,0.6,IF(E85&lt;4,0.7,IF(E85&lt;6,0.8,IF(E85&lt;8,0.9,1)))))+ROUND(3000/21.75*L85,2)</f>
        <v>0</v>
      </c>
      <c r="X85" s="57">
        <f t="array" ref="X85">_xlfn.IFS(COUNTIF('调薪记录-固定'!$C:$C,A85)=0,0,COUNTIF('调薪记录-固定'!$C:$C,A85)=1,IF(VLOOKUP(A85,'调薪记录-固定'!$C:$F,4,0)&lt;=C85,VLOOKUP(A85,'调薪记录-固定'!$C:$K,9,0),0),COUNTIF('调薪记录-固定'!$C:$C,A85)=2,IF(C85&lt;_xlfn.MINIFS('调薪记录-固定'!F:F,'调薪记录-固定'!C:C,A85),0,IF(C85&lt;_xlfn.MAXIFS('调薪记录-固定'!F:F,'调薪记录-固定'!C:C,A85),_xlfn.XLOOKUP(A85&amp;"1",'调薪记录-固定'!M:M,'调薪记录-固定'!K:K,0),_xlfn.XLOOKUP(A85&amp;"2",'调薪记录-固定'!M:M,'调薪记录-固定'!K:K,0))))</f>
        <v>0</v>
      </c>
      <c r="Y85" s="57">
        <f>IF(OR(COUNTIF('调整社保记录-固定'!C:C,A85)=0,COUNTIF('调整社保记录-固定'!C:C,A85)=1),0,IF(C85&gt;=DATE(2021,7,1),IFERROR(VLOOKUP(A85&amp;"2",'调整社保记录-固定'!F:G,2,0),0),0))</f>
        <v>0</v>
      </c>
    </row>
    <row r="86" customHeight="1" spans="1:25">
      <c r="A86" s="54" t="s">
        <v>25</v>
      </c>
      <c r="B86" s="54" t="s">
        <v>26</v>
      </c>
      <c r="C86" s="54" t="s">
        <v>113</v>
      </c>
      <c r="D86" s="54" t="s">
        <v>6</v>
      </c>
      <c r="E86" s="55">
        <f>IFERROR(DATEDIF(VLOOKUP(A86,员工个人数据信息!A:K,11,0),C86,"Y"),0)</f>
        <v>0</v>
      </c>
      <c r="F86" s="55" t="str">
        <f>IF(COUNTIF(通用项目!A:A,B86)=1,"通用项目","非通用项目")</f>
        <v>非通用项目</v>
      </c>
      <c r="G86" s="55">
        <f t="shared" si="19"/>
        <v>1</v>
      </c>
      <c r="H86" s="55">
        <f t="shared" si="20"/>
        <v>0</v>
      </c>
      <c r="I86" s="55">
        <f t="shared" si="21"/>
        <v>0</v>
      </c>
      <c r="J86" s="55">
        <f t="shared" si="22"/>
        <v>0</v>
      </c>
      <c r="K86" s="55">
        <f t="shared" si="23"/>
        <v>0</v>
      </c>
      <c r="L86" s="55">
        <f t="shared" si="24"/>
        <v>0</v>
      </c>
      <c r="M86" s="55">
        <f t="shared" si="25"/>
        <v>0</v>
      </c>
      <c r="N86" s="55">
        <f t="shared" si="26"/>
        <v>0</v>
      </c>
      <c r="O86" s="55">
        <f t="shared" si="27"/>
        <v>0</v>
      </c>
      <c r="P86" s="57">
        <f t="shared" si="15"/>
        <v>1</v>
      </c>
      <c r="Q86" s="57">
        <f t="shared" si="16"/>
        <v>1</v>
      </c>
      <c r="R86" s="57">
        <f t="shared" si="29"/>
        <v>0</v>
      </c>
      <c r="S86" s="57">
        <f t="shared" si="28"/>
        <v>0</v>
      </c>
      <c r="T86" s="57">
        <f t="shared" si="17"/>
        <v>1</v>
      </c>
      <c r="U86" s="57">
        <f>G86*1+I86*IFERROR(VLOOKUP(A86,员工个人数据信息!A:V,22,0),0.9)+J86*0+IF(OR(E86&gt;=3,F86="通用项目"),K86*0,K86*0.2)+H86*0.8*IF(E86&lt;2,0.6,IF(E86&lt;4,0.7,IF(E86&lt;6,0.8,IF(E86&lt;8,0.9,1))))+L86*0.7-O86</f>
        <v>1</v>
      </c>
      <c r="V86" s="57">
        <f t="shared" si="18"/>
        <v>0</v>
      </c>
      <c r="W86" s="57">
        <f>ROUND(IFERROR(IF((YEAR(VLOOKUP(A86,员工个人数据信息!A:S,11,0))&amp;MONTH(VLOOKUP(A86,员工个人数据信息!A:S,11,0)))=(YEAR(C86)&amp;MONTH(C86)),VLOOKUP(A86,员工个人数据信息!A:U,20,0),IF((YEAR(VLOOKUP(A86,员工个人数据信息!A:S,12,0))&amp;MONTH(VLOOKUP(A86,员工个人数据信息!A:S,12,0)))=(YEAR(C86)&amp;MONTH(C86)),VLOOKUP(A86,员工个人数据信息!A:U,21,0),VLOOKUP(A86,员工个人数据信息!A:U,19,0))),0)+Y86/21.75,2)*SUM(G86:L86)+ROUND(IFERROR(VLOOKUP(A86,员工个人数据信息!A:S,18,0),0)+X86/21.75,2)*(IF(OR(E86&gt;=3,F86="通用项目"),SUM(G86,J86:K86),SUM(G86,J86,K86*0.8))+0.8*H86*IF(E86&lt;2,0.6,IF(E86&lt;4,0.7,IF(E86&lt;6,0.8,IF(E86&lt;8,0.9,1)))))+ROUND(3000/21.75*L86,2)</f>
        <v>0</v>
      </c>
      <c r="X86" s="57">
        <f t="array" ref="X86">_xlfn.IFS(COUNTIF('调薪记录-固定'!$C:$C,A86)=0,0,COUNTIF('调薪记录-固定'!$C:$C,A86)=1,IF(VLOOKUP(A86,'调薪记录-固定'!$C:$F,4,0)&lt;=C86,VLOOKUP(A86,'调薪记录-固定'!$C:$K,9,0),0),COUNTIF('调薪记录-固定'!$C:$C,A86)=2,IF(C86&lt;_xlfn.MINIFS('调薪记录-固定'!F:F,'调薪记录-固定'!C:C,A86),0,IF(C86&lt;_xlfn.MAXIFS('调薪记录-固定'!F:F,'调薪记录-固定'!C:C,A86),_xlfn.XLOOKUP(A86&amp;"1",'调薪记录-固定'!M:M,'调薪记录-固定'!K:K,0),_xlfn.XLOOKUP(A86&amp;"2",'调薪记录-固定'!M:M,'调薪记录-固定'!K:K,0))))</f>
        <v>0</v>
      </c>
      <c r="Y86" s="57">
        <f>IF(OR(COUNTIF('调整社保记录-固定'!C:C,A86)=0,COUNTIF('调整社保记录-固定'!C:C,A86)=1),0,IF(C86&gt;=DATE(2021,7,1),IFERROR(VLOOKUP(A86&amp;"2",'调整社保记录-固定'!F:G,2,0),0),0))</f>
        <v>0</v>
      </c>
    </row>
    <row r="87" customHeight="1" spans="1:25">
      <c r="A87" s="54" t="s">
        <v>25</v>
      </c>
      <c r="B87" s="54" t="s">
        <v>26</v>
      </c>
      <c r="C87" s="54" t="s">
        <v>114</v>
      </c>
      <c r="D87" s="54" t="s">
        <v>28</v>
      </c>
      <c r="E87" s="55">
        <f>IFERROR(DATEDIF(VLOOKUP(A87,员工个人数据信息!A:K,11,0),C87,"Y"),0)</f>
        <v>0</v>
      </c>
      <c r="F87" s="55" t="str">
        <f>IF(COUNTIF(通用项目!A:A,B87)=1,"通用项目","非通用项目")</f>
        <v>非通用项目</v>
      </c>
      <c r="G87" s="55">
        <f t="shared" si="19"/>
        <v>0</v>
      </c>
      <c r="H87" s="55">
        <f t="shared" si="20"/>
        <v>0</v>
      </c>
      <c r="I87" s="55">
        <f t="shared" si="21"/>
        <v>0</v>
      </c>
      <c r="J87" s="55">
        <f t="shared" si="22"/>
        <v>0</v>
      </c>
      <c r="K87" s="55">
        <f t="shared" si="23"/>
        <v>0</v>
      </c>
      <c r="L87" s="55">
        <f t="shared" si="24"/>
        <v>0</v>
      </c>
      <c r="M87" s="55">
        <f t="shared" si="25"/>
        <v>0</v>
      </c>
      <c r="N87" s="55">
        <f t="shared" si="26"/>
        <v>0</v>
      </c>
      <c r="O87" s="55">
        <f t="shared" si="27"/>
        <v>0</v>
      </c>
      <c r="P87" s="57">
        <f t="shared" si="15"/>
        <v>0</v>
      </c>
      <c r="Q87" s="57">
        <f t="shared" si="16"/>
        <v>0</v>
      </c>
      <c r="R87" s="57">
        <f t="shared" si="29"/>
        <v>0</v>
      </c>
      <c r="S87" s="57">
        <f t="shared" si="28"/>
        <v>0</v>
      </c>
      <c r="T87" s="57">
        <f t="shared" si="17"/>
        <v>0</v>
      </c>
      <c r="U87" s="57">
        <f>G87*1+I87*IFERROR(VLOOKUP(A87,员工个人数据信息!A:V,22,0),0.9)+J87*0+IF(OR(E87&gt;=3,F87="通用项目"),K87*0,K87*0.2)+H87*0.8*IF(E87&lt;2,0.6,IF(E87&lt;4,0.7,IF(E87&lt;6,0.8,IF(E87&lt;8,0.9,1))))+L87*0.7-O87</f>
        <v>0</v>
      </c>
      <c r="V87" s="57">
        <f t="shared" si="18"/>
        <v>0</v>
      </c>
      <c r="W87" s="57">
        <f>ROUND(IFERROR(IF((YEAR(VLOOKUP(A87,员工个人数据信息!A:S,11,0))&amp;MONTH(VLOOKUP(A87,员工个人数据信息!A:S,11,0)))=(YEAR(C87)&amp;MONTH(C87)),VLOOKUP(A87,员工个人数据信息!A:U,20,0),IF((YEAR(VLOOKUP(A87,员工个人数据信息!A:S,12,0))&amp;MONTH(VLOOKUP(A87,员工个人数据信息!A:S,12,0)))=(YEAR(C87)&amp;MONTH(C87)),VLOOKUP(A87,员工个人数据信息!A:U,21,0),VLOOKUP(A87,员工个人数据信息!A:U,19,0))),0)+Y87/21.75,2)*SUM(G87:L87)+ROUND(IFERROR(VLOOKUP(A87,员工个人数据信息!A:S,18,0),0)+X87/21.75,2)*(IF(OR(E87&gt;=3,F87="通用项目"),SUM(G87,J87:K87),SUM(G87,J87,K87*0.8))+0.8*H87*IF(E87&lt;2,0.6,IF(E87&lt;4,0.7,IF(E87&lt;6,0.8,IF(E87&lt;8,0.9,1)))))+ROUND(3000/21.75*L87,2)</f>
        <v>0</v>
      </c>
      <c r="X87" s="57">
        <f t="array" ref="X87">_xlfn.IFS(COUNTIF('调薪记录-固定'!$C:$C,A87)=0,0,COUNTIF('调薪记录-固定'!$C:$C,A87)=1,IF(VLOOKUP(A87,'调薪记录-固定'!$C:$F,4,0)&lt;=C87,VLOOKUP(A87,'调薪记录-固定'!$C:$K,9,0),0),COUNTIF('调薪记录-固定'!$C:$C,A87)=2,IF(C87&lt;_xlfn.MINIFS('调薪记录-固定'!F:F,'调薪记录-固定'!C:C,A87),0,IF(C87&lt;_xlfn.MAXIFS('调薪记录-固定'!F:F,'调薪记录-固定'!C:C,A87),_xlfn.XLOOKUP(A87&amp;"1",'调薪记录-固定'!M:M,'调薪记录-固定'!K:K,0),_xlfn.XLOOKUP(A87&amp;"2",'调薪记录-固定'!M:M,'调薪记录-固定'!K:K,0))))</f>
        <v>0</v>
      </c>
      <c r="Y87" s="57">
        <f>IF(OR(COUNTIF('调整社保记录-固定'!C:C,A87)=0,COUNTIF('调整社保记录-固定'!C:C,A87)=1),0,IF(C87&gt;=DATE(2021,7,1),IFERROR(VLOOKUP(A87&amp;"2",'调整社保记录-固定'!F:G,2,0),0),0))</f>
        <v>0</v>
      </c>
    </row>
    <row r="88" customHeight="1" spans="1:25">
      <c r="A88" s="54" t="s">
        <v>25</v>
      </c>
      <c r="B88" s="54" t="s">
        <v>26</v>
      </c>
      <c r="C88" s="54" t="s">
        <v>115</v>
      </c>
      <c r="D88" s="54" t="s">
        <v>28</v>
      </c>
      <c r="E88" s="55">
        <f>IFERROR(DATEDIF(VLOOKUP(A88,员工个人数据信息!A:K,11,0),C88,"Y"),0)</f>
        <v>0</v>
      </c>
      <c r="F88" s="55" t="str">
        <f>IF(COUNTIF(通用项目!A:A,B88)=1,"通用项目","非通用项目")</f>
        <v>非通用项目</v>
      </c>
      <c r="G88" s="55">
        <f t="shared" si="19"/>
        <v>0</v>
      </c>
      <c r="H88" s="55">
        <f t="shared" si="20"/>
        <v>0</v>
      </c>
      <c r="I88" s="55">
        <f t="shared" si="21"/>
        <v>0</v>
      </c>
      <c r="J88" s="55">
        <f t="shared" si="22"/>
        <v>0</v>
      </c>
      <c r="K88" s="55">
        <f t="shared" si="23"/>
        <v>0</v>
      </c>
      <c r="L88" s="55">
        <f t="shared" si="24"/>
        <v>0</v>
      </c>
      <c r="M88" s="55">
        <f t="shared" si="25"/>
        <v>0</v>
      </c>
      <c r="N88" s="55">
        <f t="shared" si="26"/>
        <v>0</v>
      </c>
      <c r="O88" s="55">
        <f t="shared" si="27"/>
        <v>0</v>
      </c>
      <c r="P88" s="57">
        <f t="shared" si="15"/>
        <v>0</v>
      </c>
      <c r="Q88" s="57">
        <f t="shared" si="16"/>
        <v>0</v>
      </c>
      <c r="R88" s="57">
        <f t="shared" si="29"/>
        <v>0</v>
      </c>
      <c r="S88" s="57">
        <f t="shared" si="28"/>
        <v>0</v>
      </c>
      <c r="T88" s="57">
        <f t="shared" si="17"/>
        <v>0</v>
      </c>
      <c r="U88" s="57">
        <f>G88*1+I88*IFERROR(VLOOKUP(A88,员工个人数据信息!A:V,22,0),0.9)+J88*0+IF(OR(E88&gt;=3,F88="通用项目"),K88*0,K88*0.2)+H88*0.8*IF(E88&lt;2,0.6,IF(E88&lt;4,0.7,IF(E88&lt;6,0.8,IF(E88&lt;8,0.9,1))))+L88*0.7-O88</f>
        <v>0</v>
      </c>
      <c r="V88" s="57">
        <f t="shared" si="18"/>
        <v>0</v>
      </c>
      <c r="W88" s="57">
        <f>ROUND(IFERROR(IF((YEAR(VLOOKUP(A88,员工个人数据信息!A:S,11,0))&amp;MONTH(VLOOKUP(A88,员工个人数据信息!A:S,11,0)))=(YEAR(C88)&amp;MONTH(C88)),VLOOKUP(A88,员工个人数据信息!A:U,20,0),IF((YEAR(VLOOKUP(A88,员工个人数据信息!A:S,12,0))&amp;MONTH(VLOOKUP(A88,员工个人数据信息!A:S,12,0)))=(YEAR(C88)&amp;MONTH(C88)),VLOOKUP(A88,员工个人数据信息!A:U,21,0),VLOOKUP(A88,员工个人数据信息!A:U,19,0))),0)+Y88/21.75,2)*SUM(G88:L88)+ROUND(IFERROR(VLOOKUP(A88,员工个人数据信息!A:S,18,0),0)+X88/21.75,2)*(IF(OR(E88&gt;=3,F88="通用项目"),SUM(G88,J88:K88),SUM(G88,J88,K88*0.8))+0.8*H88*IF(E88&lt;2,0.6,IF(E88&lt;4,0.7,IF(E88&lt;6,0.8,IF(E88&lt;8,0.9,1)))))+ROUND(3000/21.75*L88,2)</f>
        <v>0</v>
      </c>
      <c r="X88" s="57">
        <f t="array" ref="X88">_xlfn.IFS(COUNTIF('调薪记录-固定'!$C:$C,A88)=0,0,COUNTIF('调薪记录-固定'!$C:$C,A88)=1,IF(VLOOKUP(A88,'调薪记录-固定'!$C:$F,4,0)&lt;=C88,VLOOKUP(A88,'调薪记录-固定'!$C:$K,9,0),0),COUNTIF('调薪记录-固定'!$C:$C,A88)=2,IF(C88&lt;_xlfn.MINIFS('调薪记录-固定'!F:F,'调薪记录-固定'!C:C,A88),0,IF(C88&lt;_xlfn.MAXIFS('调薪记录-固定'!F:F,'调薪记录-固定'!C:C,A88),_xlfn.XLOOKUP(A88&amp;"1",'调薪记录-固定'!M:M,'调薪记录-固定'!K:K,0),_xlfn.XLOOKUP(A88&amp;"2",'调薪记录-固定'!M:M,'调薪记录-固定'!K:K,0))))</f>
        <v>0</v>
      </c>
      <c r="Y88" s="57">
        <f>IF(OR(COUNTIF('调整社保记录-固定'!C:C,A88)=0,COUNTIF('调整社保记录-固定'!C:C,A88)=1),0,IF(C88&gt;=DATE(2021,7,1),IFERROR(VLOOKUP(A88&amp;"2",'调整社保记录-固定'!F:G,2,0),0),0))</f>
        <v>0</v>
      </c>
    </row>
    <row r="89" customHeight="1" spans="1:25">
      <c r="A89" s="54" t="s">
        <v>25</v>
      </c>
      <c r="B89" s="54" t="s">
        <v>26</v>
      </c>
      <c r="C89" s="54" t="s">
        <v>116</v>
      </c>
      <c r="D89" s="54" t="s">
        <v>6</v>
      </c>
      <c r="E89" s="55">
        <f>IFERROR(DATEDIF(VLOOKUP(A89,员工个人数据信息!A:K,11,0),C89,"Y"),0)</f>
        <v>0</v>
      </c>
      <c r="F89" s="55" t="str">
        <f>IF(COUNTIF(通用项目!A:A,B89)=1,"通用项目","非通用项目")</f>
        <v>非通用项目</v>
      </c>
      <c r="G89" s="55">
        <f t="shared" si="19"/>
        <v>1</v>
      </c>
      <c r="H89" s="55">
        <f t="shared" si="20"/>
        <v>0</v>
      </c>
      <c r="I89" s="55">
        <f t="shared" si="21"/>
        <v>0</v>
      </c>
      <c r="J89" s="55">
        <f t="shared" si="22"/>
        <v>0</v>
      </c>
      <c r="K89" s="55">
        <f t="shared" si="23"/>
        <v>0</v>
      </c>
      <c r="L89" s="55">
        <f t="shared" si="24"/>
        <v>0</v>
      </c>
      <c r="M89" s="55">
        <f t="shared" si="25"/>
        <v>0</v>
      </c>
      <c r="N89" s="55">
        <f t="shared" si="26"/>
        <v>0</v>
      </c>
      <c r="O89" s="55">
        <f t="shared" si="27"/>
        <v>0</v>
      </c>
      <c r="P89" s="57">
        <f t="shared" si="15"/>
        <v>1</v>
      </c>
      <c r="Q89" s="57">
        <f t="shared" si="16"/>
        <v>1</v>
      </c>
      <c r="R89" s="57">
        <f t="shared" si="29"/>
        <v>0</v>
      </c>
      <c r="S89" s="57">
        <f t="shared" si="28"/>
        <v>0</v>
      </c>
      <c r="T89" s="57">
        <f t="shared" si="17"/>
        <v>1</v>
      </c>
      <c r="U89" s="57">
        <f>G89*1+I89*IFERROR(VLOOKUP(A89,员工个人数据信息!A:V,22,0),0.9)+J89*0+IF(OR(E89&gt;=3,F89="通用项目"),K89*0,K89*0.2)+H89*0.8*IF(E89&lt;2,0.6,IF(E89&lt;4,0.7,IF(E89&lt;6,0.8,IF(E89&lt;8,0.9,1))))+L89*0.7-O89</f>
        <v>1</v>
      </c>
      <c r="V89" s="57">
        <f t="shared" si="18"/>
        <v>0</v>
      </c>
      <c r="W89" s="57">
        <f>ROUND(IFERROR(IF((YEAR(VLOOKUP(A89,员工个人数据信息!A:S,11,0))&amp;MONTH(VLOOKUP(A89,员工个人数据信息!A:S,11,0)))=(YEAR(C89)&amp;MONTH(C89)),VLOOKUP(A89,员工个人数据信息!A:U,20,0),IF((YEAR(VLOOKUP(A89,员工个人数据信息!A:S,12,0))&amp;MONTH(VLOOKUP(A89,员工个人数据信息!A:S,12,0)))=(YEAR(C89)&amp;MONTH(C89)),VLOOKUP(A89,员工个人数据信息!A:U,21,0),VLOOKUP(A89,员工个人数据信息!A:U,19,0))),0)+Y89/21.75,2)*SUM(G89:L89)+ROUND(IFERROR(VLOOKUP(A89,员工个人数据信息!A:S,18,0),0)+X89/21.75,2)*(IF(OR(E89&gt;=3,F89="通用项目"),SUM(G89,J89:K89),SUM(G89,J89,K89*0.8))+0.8*H89*IF(E89&lt;2,0.6,IF(E89&lt;4,0.7,IF(E89&lt;6,0.8,IF(E89&lt;8,0.9,1)))))+ROUND(3000/21.75*L89,2)</f>
        <v>0</v>
      </c>
      <c r="X89" s="57">
        <f t="array" ref="X89">_xlfn.IFS(COUNTIF('调薪记录-固定'!$C:$C,A89)=0,0,COUNTIF('调薪记录-固定'!$C:$C,A89)=1,IF(VLOOKUP(A89,'调薪记录-固定'!$C:$F,4,0)&lt;=C89,VLOOKUP(A89,'调薪记录-固定'!$C:$K,9,0),0),COUNTIF('调薪记录-固定'!$C:$C,A89)=2,IF(C89&lt;_xlfn.MINIFS('调薪记录-固定'!F:F,'调薪记录-固定'!C:C,A89),0,IF(C89&lt;_xlfn.MAXIFS('调薪记录-固定'!F:F,'调薪记录-固定'!C:C,A89),_xlfn.XLOOKUP(A89&amp;"1",'调薪记录-固定'!M:M,'调薪记录-固定'!K:K,0),_xlfn.XLOOKUP(A89&amp;"2",'调薪记录-固定'!M:M,'调薪记录-固定'!K:K,0))))</f>
        <v>0</v>
      </c>
      <c r="Y89" s="57">
        <f>IF(OR(COUNTIF('调整社保记录-固定'!C:C,A89)=0,COUNTIF('调整社保记录-固定'!C:C,A89)=1),0,IF(C89&gt;=DATE(2021,7,1),IFERROR(VLOOKUP(A89&amp;"2",'调整社保记录-固定'!F:G,2,0),0),0))</f>
        <v>0</v>
      </c>
    </row>
    <row r="90" customHeight="1" spans="1:25">
      <c r="A90" s="54" t="s">
        <v>25</v>
      </c>
      <c r="B90" s="54" t="s">
        <v>26</v>
      </c>
      <c r="C90" s="54" t="s">
        <v>117</v>
      </c>
      <c r="D90" s="54" t="s">
        <v>6</v>
      </c>
      <c r="E90" s="55">
        <f>IFERROR(DATEDIF(VLOOKUP(A90,员工个人数据信息!A:K,11,0),C90,"Y"),0)</f>
        <v>0</v>
      </c>
      <c r="F90" s="55" t="str">
        <f>IF(COUNTIF(通用项目!A:A,B90)=1,"通用项目","非通用项目")</f>
        <v>非通用项目</v>
      </c>
      <c r="G90" s="55">
        <f t="shared" si="19"/>
        <v>1</v>
      </c>
      <c r="H90" s="55">
        <f t="shared" si="20"/>
        <v>0</v>
      </c>
      <c r="I90" s="55">
        <f t="shared" si="21"/>
        <v>0</v>
      </c>
      <c r="J90" s="55">
        <f t="shared" si="22"/>
        <v>0</v>
      </c>
      <c r="K90" s="55">
        <f t="shared" si="23"/>
        <v>0</v>
      </c>
      <c r="L90" s="55">
        <f t="shared" si="24"/>
        <v>0</v>
      </c>
      <c r="M90" s="55">
        <f t="shared" si="25"/>
        <v>0</v>
      </c>
      <c r="N90" s="55">
        <f t="shared" si="26"/>
        <v>0</v>
      </c>
      <c r="O90" s="55">
        <f t="shared" si="27"/>
        <v>0</v>
      </c>
      <c r="P90" s="57">
        <f t="shared" si="15"/>
        <v>1</v>
      </c>
      <c r="Q90" s="57">
        <f t="shared" si="16"/>
        <v>1</v>
      </c>
      <c r="R90" s="57">
        <f t="shared" si="29"/>
        <v>0</v>
      </c>
      <c r="S90" s="57">
        <f t="shared" si="28"/>
        <v>0</v>
      </c>
      <c r="T90" s="57">
        <f t="shared" si="17"/>
        <v>1</v>
      </c>
      <c r="U90" s="57">
        <f>G90*1+I90*IFERROR(VLOOKUP(A90,员工个人数据信息!A:V,22,0),0.9)+J90*0+IF(OR(E90&gt;=3,F90="通用项目"),K90*0,K90*0.2)+H90*0.8*IF(E90&lt;2,0.6,IF(E90&lt;4,0.7,IF(E90&lt;6,0.8,IF(E90&lt;8,0.9,1))))+L90*0.7-O90</f>
        <v>1</v>
      </c>
      <c r="V90" s="57">
        <f t="shared" si="18"/>
        <v>0</v>
      </c>
      <c r="W90" s="57">
        <f>ROUND(IFERROR(IF((YEAR(VLOOKUP(A90,员工个人数据信息!A:S,11,0))&amp;MONTH(VLOOKUP(A90,员工个人数据信息!A:S,11,0)))=(YEAR(C90)&amp;MONTH(C90)),VLOOKUP(A90,员工个人数据信息!A:U,20,0),IF((YEAR(VLOOKUP(A90,员工个人数据信息!A:S,12,0))&amp;MONTH(VLOOKUP(A90,员工个人数据信息!A:S,12,0)))=(YEAR(C90)&amp;MONTH(C90)),VLOOKUP(A90,员工个人数据信息!A:U,21,0),VLOOKUP(A90,员工个人数据信息!A:U,19,0))),0)+Y90/21.75,2)*SUM(G90:L90)+ROUND(IFERROR(VLOOKUP(A90,员工个人数据信息!A:S,18,0),0)+X90/21.75,2)*(IF(OR(E90&gt;=3,F90="通用项目"),SUM(G90,J90:K90),SUM(G90,J90,K90*0.8))+0.8*H90*IF(E90&lt;2,0.6,IF(E90&lt;4,0.7,IF(E90&lt;6,0.8,IF(E90&lt;8,0.9,1)))))+ROUND(3000/21.75*L90,2)</f>
        <v>0</v>
      </c>
      <c r="X90" s="57">
        <f t="array" ref="X90">_xlfn.IFS(COUNTIF('调薪记录-固定'!$C:$C,A90)=0,0,COUNTIF('调薪记录-固定'!$C:$C,A90)=1,IF(VLOOKUP(A90,'调薪记录-固定'!$C:$F,4,0)&lt;=C90,VLOOKUP(A90,'调薪记录-固定'!$C:$K,9,0),0),COUNTIF('调薪记录-固定'!$C:$C,A90)=2,IF(C90&lt;_xlfn.MINIFS('调薪记录-固定'!F:F,'调薪记录-固定'!C:C,A90),0,IF(C90&lt;_xlfn.MAXIFS('调薪记录-固定'!F:F,'调薪记录-固定'!C:C,A90),_xlfn.XLOOKUP(A90&amp;"1",'调薪记录-固定'!M:M,'调薪记录-固定'!K:K,0),_xlfn.XLOOKUP(A90&amp;"2",'调薪记录-固定'!M:M,'调薪记录-固定'!K:K,0))))</f>
        <v>0</v>
      </c>
      <c r="Y90" s="57">
        <f>IF(OR(COUNTIF('调整社保记录-固定'!C:C,A90)=0,COUNTIF('调整社保记录-固定'!C:C,A90)=1),0,IF(C90&gt;=DATE(2021,7,1),IFERROR(VLOOKUP(A90&amp;"2",'调整社保记录-固定'!F:G,2,0),0),0))</f>
        <v>0</v>
      </c>
    </row>
    <row r="91" customHeight="1" spans="1:25">
      <c r="A91" s="54" t="s">
        <v>25</v>
      </c>
      <c r="B91" s="54" t="s">
        <v>26</v>
      </c>
      <c r="C91" s="54" t="s">
        <v>118</v>
      </c>
      <c r="D91" s="54" t="s">
        <v>6</v>
      </c>
      <c r="E91" s="55">
        <f>IFERROR(DATEDIF(VLOOKUP(A91,员工个人数据信息!A:K,11,0),C91,"Y"),0)</f>
        <v>0</v>
      </c>
      <c r="F91" s="55" t="str">
        <f>IF(COUNTIF(通用项目!A:A,B91)=1,"通用项目","非通用项目")</f>
        <v>非通用项目</v>
      </c>
      <c r="G91" s="55">
        <f t="shared" si="19"/>
        <v>1</v>
      </c>
      <c r="H91" s="55">
        <f t="shared" si="20"/>
        <v>0</v>
      </c>
      <c r="I91" s="55">
        <f t="shared" si="21"/>
        <v>0</v>
      </c>
      <c r="J91" s="55">
        <f t="shared" si="22"/>
        <v>0</v>
      </c>
      <c r="K91" s="55">
        <f t="shared" si="23"/>
        <v>0</v>
      </c>
      <c r="L91" s="55">
        <f t="shared" si="24"/>
        <v>0</v>
      </c>
      <c r="M91" s="55">
        <f t="shared" si="25"/>
        <v>0</v>
      </c>
      <c r="N91" s="55">
        <f t="shared" si="26"/>
        <v>0</v>
      </c>
      <c r="O91" s="55">
        <f t="shared" si="27"/>
        <v>0</v>
      </c>
      <c r="P91" s="57">
        <f t="shared" si="15"/>
        <v>1</v>
      </c>
      <c r="Q91" s="57">
        <f t="shared" si="16"/>
        <v>1</v>
      </c>
      <c r="R91" s="57">
        <f t="shared" si="29"/>
        <v>0</v>
      </c>
      <c r="S91" s="57">
        <f t="shared" si="28"/>
        <v>0</v>
      </c>
      <c r="T91" s="57">
        <f t="shared" si="17"/>
        <v>1</v>
      </c>
      <c r="U91" s="57">
        <f>G91*1+I91*IFERROR(VLOOKUP(A91,员工个人数据信息!A:V,22,0),0.9)+J91*0+IF(OR(E91&gt;=3,F91="通用项目"),K91*0,K91*0.2)+H91*0.8*IF(E91&lt;2,0.6,IF(E91&lt;4,0.7,IF(E91&lt;6,0.8,IF(E91&lt;8,0.9,1))))+L91*0.7-O91</f>
        <v>1</v>
      </c>
      <c r="V91" s="57">
        <f t="shared" si="18"/>
        <v>0</v>
      </c>
      <c r="W91" s="57">
        <f>ROUND(IFERROR(IF((YEAR(VLOOKUP(A91,员工个人数据信息!A:S,11,0))&amp;MONTH(VLOOKUP(A91,员工个人数据信息!A:S,11,0)))=(YEAR(C91)&amp;MONTH(C91)),VLOOKUP(A91,员工个人数据信息!A:U,20,0),IF((YEAR(VLOOKUP(A91,员工个人数据信息!A:S,12,0))&amp;MONTH(VLOOKUP(A91,员工个人数据信息!A:S,12,0)))=(YEAR(C91)&amp;MONTH(C91)),VLOOKUP(A91,员工个人数据信息!A:U,21,0),VLOOKUP(A91,员工个人数据信息!A:U,19,0))),0)+Y91/21.75,2)*SUM(G91:L91)+ROUND(IFERROR(VLOOKUP(A91,员工个人数据信息!A:S,18,0),0)+X91/21.75,2)*(IF(OR(E91&gt;=3,F91="通用项目"),SUM(G91,J91:K91),SUM(G91,J91,K91*0.8))+0.8*H91*IF(E91&lt;2,0.6,IF(E91&lt;4,0.7,IF(E91&lt;6,0.8,IF(E91&lt;8,0.9,1)))))+ROUND(3000/21.75*L91,2)</f>
        <v>0</v>
      </c>
      <c r="X91" s="57">
        <f t="array" ref="X91">_xlfn.IFS(COUNTIF('调薪记录-固定'!$C:$C,A91)=0,0,COUNTIF('调薪记录-固定'!$C:$C,A91)=1,IF(VLOOKUP(A91,'调薪记录-固定'!$C:$F,4,0)&lt;=C91,VLOOKUP(A91,'调薪记录-固定'!$C:$K,9,0),0),COUNTIF('调薪记录-固定'!$C:$C,A91)=2,IF(C91&lt;_xlfn.MINIFS('调薪记录-固定'!F:F,'调薪记录-固定'!C:C,A91),0,IF(C91&lt;_xlfn.MAXIFS('调薪记录-固定'!F:F,'调薪记录-固定'!C:C,A91),_xlfn.XLOOKUP(A91&amp;"1",'调薪记录-固定'!M:M,'调薪记录-固定'!K:K,0),_xlfn.XLOOKUP(A91&amp;"2",'调薪记录-固定'!M:M,'调薪记录-固定'!K:K,0))))</f>
        <v>0</v>
      </c>
      <c r="Y91" s="57">
        <f>IF(OR(COUNTIF('调整社保记录-固定'!C:C,A91)=0,COUNTIF('调整社保记录-固定'!C:C,A91)=1),0,IF(C91&gt;=DATE(2021,7,1),IFERROR(VLOOKUP(A91&amp;"2",'调整社保记录-固定'!F:G,2,0),0),0))</f>
        <v>0</v>
      </c>
    </row>
    <row r="92" customHeight="1" spans="1:25">
      <c r="A92" s="54" t="s">
        <v>25</v>
      </c>
      <c r="B92" s="54" t="s">
        <v>26</v>
      </c>
      <c r="C92" s="54" t="s">
        <v>119</v>
      </c>
      <c r="D92" s="54" t="s">
        <v>6</v>
      </c>
      <c r="E92" s="55">
        <f>IFERROR(DATEDIF(VLOOKUP(A92,员工个人数据信息!A:K,11,0),C92,"Y"),0)</f>
        <v>0</v>
      </c>
      <c r="F92" s="55" t="str">
        <f>IF(COUNTIF(通用项目!A:A,B92)=1,"通用项目","非通用项目")</f>
        <v>非通用项目</v>
      </c>
      <c r="G92" s="55">
        <f t="shared" si="19"/>
        <v>1</v>
      </c>
      <c r="H92" s="55">
        <f t="shared" si="20"/>
        <v>0</v>
      </c>
      <c r="I92" s="55">
        <f t="shared" si="21"/>
        <v>0</v>
      </c>
      <c r="J92" s="55">
        <f t="shared" si="22"/>
        <v>0</v>
      </c>
      <c r="K92" s="55">
        <f t="shared" si="23"/>
        <v>0</v>
      </c>
      <c r="L92" s="55">
        <f t="shared" si="24"/>
        <v>0</v>
      </c>
      <c r="M92" s="55">
        <f t="shared" si="25"/>
        <v>0</v>
      </c>
      <c r="N92" s="55">
        <f t="shared" si="26"/>
        <v>0</v>
      </c>
      <c r="O92" s="55">
        <f t="shared" si="27"/>
        <v>0</v>
      </c>
      <c r="P92" s="57">
        <f t="shared" si="15"/>
        <v>1</v>
      </c>
      <c r="Q92" s="57">
        <f t="shared" si="16"/>
        <v>1</v>
      </c>
      <c r="R92" s="57">
        <f t="shared" si="29"/>
        <v>0</v>
      </c>
      <c r="S92" s="57">
        <f t="shared" si="28"/>
        <v>0</v>
      </c>
      <c r="T92" s="57">
        <f t="shared" si="17"/>
        <v>1</v>
      </c>
      <c r="U92" s="57">
        <f>G92*1+I92*IFERROR(VLOOKUP(A92,员工个人数据信息!A:V,22,0),0.9)+J92*0+IF(OR(E92&gt;=3,F92="通用项目"),K92*0,K92*0.2)+H92*0.8*IF(E92&lt;2,0.6,IF(E92&lt;4,0.7,IF(E92&lt;6,0.8,IF(E92&lt;8,0.9,1))))+L92*0.7-O92</f>
        <v>1</v>
      </c>
      <c r="V92" s="57">
        <f t="shared" si="18"/>
        <v>0</v>
      </c>
      <c r="W92" s="57">
        <f>ROUND(IFERROR(IF((YEAR(VLOOKUP(A92,员工个人数据信息!A:S,11,0))&amp;MONTH(VLOOKUP(A92,员工个人数据信息!A:S,11,0)))=(YEAR(C92)&amp;MONTH(C92)),VLOOKUP(A92,员工个人数据信息!A:U,20,0),IF((YEAR(VLOOKUP(A92,员工个人数据信息!A:S,12,0))&amp;MONTH(VLOOKUP(A92,员工个人数据信息!A:S,12,0)))=(YEAR(C92)&amp;MONTH(C92)),VLOOKUP(A92,员工个人数据信息!A:U,21,0),VLOOKUP(A92,员工个人数据信息!A:U,19,0))),0)+Y92/21.75,2)*SUM(G92:L92)+ROUND(IFERROR(VLOOKUP(A92,员工个人数据信息!A:S,18,0),0)+X92/21.75,2)*(IF(OR(E92&gt;=3,F92="通用项目"),SUM(G92,J92:K92),SUM(G92,J92,K92*0.8))+0.8*H92*IF(E92&lt;2,0.6,IF(E92&lt;4,0.7,IF(E92&lt;6,0.8,IF(E92&lt;8,0.9,1)))))+ROUND(3000/21.75*L92,2)</f>
        <v>0</v>
      </c>
      <c r="X92" s="57">
        <f t="array" ref="X92">_xlfn.IFS(COUNTIF('调薪记录-固定'!$C:$C,A92)=0,0,COUNTIF('调薪记录-固定'!$C:$C,A92)=1,IF(VLOOKUP(A92,'调薪记录-固定'!$C:$F,4,0)&lt;=C92,VLOOKUP(A92,'调薪记录-固定'!$C:$K,9,0),0),COUNTIF('调薪记录-固定'!$C:$C,A92)=2,IF(C92&lt;_xlfn.MINIFS('调薪记录-固定'!F:F,'调薪记录-固定'!C:C,A92),0,IF(C92&lt;_xlfn.MAXIFS('调薪记录-固定'!F:F,'调薪记录-固定'!C:C,A92),_xlfn.XLOOKUP(A92&amp;"1",'调薪记录-固定'!M:M,'调薪记录-固定'!K:K,0),_xlfn.XLOOKUP(A92&amp;"2",'调薪记录-固定'!M:M,'调薪记录-固定'!K:K,0))))</f>
        <v>0</v>
      </c>
      <c r="Y92" s="57">
        <f>IF(OR(COUNTIF('调整社保记录-固定'!C:C,A92)=0,COUNTIF('调整社保记录-固定'!C:C,A92)=1),0,IF(C92&gt;=DATE(2021,7,1),IFERROR(VLOOKUP(A92&amp;"2",'调整社保记录-固定'!F:G,2,0),0),0))</f>
        <v>0</v>
      </c>
    </row>
    <row r="93" customHeight="1" spans="1:25">
      <c r="A93" s="54" t="s">
        <v>25</v>
      </c>
      <c r="B93" s="54" t="s">
        <v>26</v>
      </c>
      <c r="C93" s="54" t="s">
        <v>120</v>
      </c>
      <c r="D93" s="54" t="s">
        <v>6</v>
      </c>
      <c r="E93" s="55">
        <f>IFERROR(DATEDIF(VLOOKUP(A93,员工个人数据信息!A:K,11,0),C93,"Y"),0)</f>
        <v>0</v>
      </c>
      <c r="F93" s="55" t="str">
        <f>IF(COUNTIF(通用项目!A:A,B93)=1,"通用项目","非通用项目")</f>
        <v>非通用项目</v>
      </c>
      <c r="G93" s="55">
        <f t="shared" si="19"/>
        <v>1</v>
      </c>
      <c r="H93" s="55">
        <f t="shared" si="20"/>
        <v>0</v>
      </c>
      <c r="I93" s="55">
        <f t="shared" si="21"/>
        <v>0</v>
      </c>
      <c r="J93" s="55">
        <f t="shared" si="22"/>
        <v>0</v>
      </c>
      <c r="K93" s="55">
        <f t="shared" si="23"/>
        <v>0</v>
      </c>
      <c r="L93" s="55">
        <f t="shared" si="24"/>
        <v>0</v>
      </c>
      <c r="M93" s="55">
        <f t="shared" si="25"/>
        <v>0</v>
      </c>
      <c r="N93" s="55">
        <f t="shared" si="26"/>
        <v>0</v>
      </c>
      <c r="O93" s="55">
        <f t="shared" si="27"/>
        <v>0</v>
      </c>
      <c r="P93" s="57">
        <f t="shared" si="15"/>
        <v>1</v>
      </c>
      <c r="Q93" s="57">
        <f t="shared" si="16"/>
        <v>1</v>
      </c>
      <c r="R93" s="57">
        <f t="shared" si="29"/>
        <v>0</v>
      </c>
      <c r="S93" s="57">
        <f t="shared" si="28"/>
        <v>0</v>
      </c>
      <c r="T93" s="57">
        <f t="shared" si="17"/>
        <v>1</v>
      </c>
      <c r="U93" s="57">
        <f>G93*1+I93*IFERROR(VLOOKUP(A93,员工个人数据信息!A:V,22,0),0.9)+J93*0+IF(OR(E93&gt;=3,F93="通用项目"),K93*0,K93*0.2)+H93*0.8*IF(E93&lt;2,0.6,IF(E93&lt;4,0.7,IF(E93&lt;6,0.8,IF(E93&lt;8,0.9,1))))+L93*0.7-O93</f>
        <v>1</v>
      </c>
      <c r="V93" s="57">
        <f t="shared" si="18"/>
        <v>0</v>
      </c>
      <c r="W93" s="57">
        <f>ROUND(IFERROR(IF((YEAR(VLOOKUP(A93,员工个人数据信息!A:S,11,0))&amp;MONTH(VLOOKUP(A93,员工个人数据信息!A:S,11,0)))=(YEAR(C93)&amp;MONTH(C93)),VLOOKUP(A93,员工个人数据信息!A:U,20,0),IF((YEAR(VLOOKUP(A93,员工个人数据信息!A:S,12,0))&amp;MONTH(VLOOKUP(A93,员工个人数据信息!A:S,12,0)))=(YEAR(C93)&amp;MONTH(C93)),VLOOKUP(A93,员工个人数据信息!A:U,21,0),VLOOKUP(A93,员工个人数据信息!A:U,19,0))),0)+Y93/21.75,2)*SUM(G93:L93)+ROUND(IFERROR(VLOOKUP(A93,员工个人数据信息!A:S,18,0),0)+X93/21.75,2)*(IF(OR(E93&gt;=3,F93="通用项目"),SUM(G93,J93:K93),SUM(G93,J93,K93*0.8))+0.8*H93*IF(E93&lt;2,0.6,IF(E93&lt;4,0.7,IF(E93&lt;6,0.8,IF(E93&lt;8,0.9,1)))))+ROUND(3000/21.75*L93,2)</f>
        <v>0</v>
      </c>
      <c r="X93" s="57">
        <f t="array" ref="X93">_xlfn.IFS(COUNTIF('调薪记录-固定'!$C:$C,A93)=0,0,COUNTIF('调薪记录-固定'!$C:$C,A93)=1,IF(VLOOKUP(A93,'调薪记录-固定'!$C:$F,4,0)&lt;=C93,VLOOKUP(A93,'调薪记录-固定'!$C:$K,9,0),0),COUNTIF('调薪记录-固定'!$C:$C,A93)=2,IF(C93&lt;_xlfn.MINIFS('调薪记录-固定'!F:F,'调薪记录-固定'!C:C,A93),0,IF(C93&lt;_xlfn.MAXIFS('调薪记录-固定'!F:F,'调薪记录-固定'!C:C,A93),_xlfn.XLOOKUP(A93&amp;"1",'调薪记录-固定'!M:M,'调薪记录-固定'!K:K,0),_xlfn.XLOOKUP(A93&amp;"2",'调薪记录-固定'!M:M,'调薪记录-固定'!K:K,0))))</f>
        <v>0</v>
      </c>
      <c r="Y93" s="57">
        <f>IF(OR(COUNTIF('调整社保记录-固定'!C:C,A93)=0,COUNTIF('调整社保记录-固定'!C:C,A93)=1),0,IF(C93&gt;=DATE(2021,7,1),IFERROR(VLOOKUP(A93&amp;"2",'调整社保记录-固定'!F:G,2,0),0),0))</f>
        <v>0</v>
      </c>
    </row>
    <row r="94" customHeight="1" spans="1:25">
      <c r="A94" s="54" t="s">
        <v>25</v>
      </c>
      <c r="B94" s="54" t="s">
        <v>26</v>
      </c>
      <c r="C94" s="54" t="s">
        <v>121</v>
      </c>
      <c r="D94" s="54" t="s">
        <v>28</v>
      </c>
      <c r="E94" s="55">
        <f>IFERROR(DATEDIF(VLOOKUP(A94,员工个人数据信息!A:K,11,0),C94,"Y"),0)</f>
        <v>0</v>
      </c>
      <c r="F94" s="55" t="str">
        <f>IF(COUNTIF(通用项目!A:A,B94)=1,"通用项目","非通用项目")</f>
        <v>非通用项目</v>
      </c>
      <c r="G94" s="55">
        <f t="shared" si="19"/>
        <v>0</v>
      </c>
      <c r="H94" s="55">
        <f t="shared" si="20"/>
        <v>0</v>
      </c>
      <c r="I94" s="55">
        <f t="shared" si="21"/>
        <v>0</v>
      </c>
      <c r="J94" s="55">
        <f t="shared" si="22"/>
        <v>0</v>
      </c>
      <c r="K94" s="55">
        <f t="shared" si="23"/>
        <v>0</v>
      </c>
      <c r="L94" s="55">
        <f t="shared" si="24"/>
        <v>0</v>
      </c>
      <c r="M94" s="55">
        <f t="shared" si="25"/>
        <v>0</v>
      </c>
      <c r="N94" s="55">
        <f t="shared" si="26"/>
        <v>0</v>
      </c>
      <c r="O94" s="55">
        <f t="shared" si="27"/>
        <v>0</v>
      </c>
      <c r="P94" s="57">
        <f t="shared" si="15"/>
        <v>0</v>
      </c>
      <c r="Q94" s="57">
        <f t="shared" si="16"/>
        <v>0</v>
      </c>
      <c r="R94" s="57">
        <f t="shared" si="29"/>
        <v>0</v>
      </c>
      <c r="S94" s="57">
        <f t="shared" si="28"/>
        <v>0</v>
      </c>
      <c r="T94" s="57">
        <f t="shared" si="17"/>
        <v>0</v>
      </c>
      <c r="U94" s="57">
        <f>G94*1+I94*IFERROR(VLOOKUP(A94,员工个人数据信息!A:V,22,0),0.9)+J94*0+IF(OR(E94&gt;=3,F94="通用项目"),K94*0,K94*0.2)+H94*0.8*IF(E94&lt;2,0.6,IF(E94&lt;4,0.7,IF(E94&lt;6,0.8,IF(E94&lt;8,0.9,1))))+L94*0.7-O94</f>
        <v>0</v>
      </c>
      <c r="V94" s="57">
        <f t="shared" si="18"/>
        <v>0</v>
      </c>
      <c r="W94" s="57">
        <f>ROUND(IFERROR(IF((YEAR(VLOOKUP(A94,员工个人数据信息!A:S,11,0))&amp;MONTH(VLOOKUP(A94,员工个人数据信息!A:S,11,0)))=(YEAR(C94)&amp;MONTH(C94)),VLOOKUP(A94,员工个人数据信息!A:U,20,0),IF((YEAR(VLOOKUP(A94,员工个人数据信息!A:S,12,0))&amp;MONTH(VLOOKUP(A94,员工个人数据信息!A:S,12,0)))=(YEAR(C94)&amp;MONTH(C94)),VLOOKUP(A94,员工个人数据信息!A:U,21,0),VLOOKUP(A94,员工个人数据信息!A:U,19,0))),0)+Y94/21.75,2)*SUM(G94:L94)+ROUND(IFERROR(VLOOKUP(A94,员工个人数据信息!A:S,18,0),0)+X94/21.75,2)*(IF(OR(E94&gt;=3,F94="通用项目"),SUM(G94,J94:K94),SUM(G94,J94,K94*0.8))+0.8*H94*IF(E94&lt;2,0.6,IF(E94&lt;4,0.7,IF(E94&lt;6,0.8,IF(E94&lt;8,0.9,1)))))+ROUND(3000/21.75*L94,2)</f>
        <v>0</v>
      </c>
      <c r="X94" s="57">
        <f t="array" ref="X94">_xlfn.IFS(COUNTIF('调薪记录-固定'!$C:$C,A94)=0,0,COUNTIF('调薪记录-固定'!$C:$C,A94)=1,IF(VLOOKUP(A94,'调薪记录-固定'!$C:$F,4,0)&lt;=C94,VLOOKUP(A94,'调薪记录-固定'!$C:$K,9,0),0),COUNTIF('调薪记录-固定'!$C:$C,A94)=2,IF(C94&lt;_xlfn.MINIFS('调薪记录-固定'!F:F,'调薪记录-固定'!C:C,A94),0,IF(C94&lt;_xlfn.MAXIFS('调薪记录-固定'!F:F,'调薪记录-固定'!C:C,A94),_xlfn.XLOOKUP(A94&amp;"1",'调薪记录-固定'!M:M,'调薪记录-固定'!K:K,0),_xlfn.XLOOKUP(A94&amp;"2",'调薪记录-固定'!M:M,'调薪记录-固定'!K:K,0))))</f>
        <v>0</v>
      </c>
      <c r="Y94" s="57">
        <f>IF(OR(COUNTIF('调整社保记录-固定'!C:C,A94)=0,COUNTIF('调整社保记录-固定'!C:C,A94)=1),0,IF(C94&gt;=DATE(2021,7,1),IFERROR(VLOOKUP(A94&amp;"2",'调整社保记录-固定'!F:G,2,0),0),0))</f>
        <v>0</v>
      </c>
    </row>
    <row r="95" customHeight="1" spans="1:25">
      <c r="A95" s="54" t="s">
        <v>25</v>
      </c>
      <c r="B95" s="54" t="s">
        <v>26</v>
      </c>
      <c r="C95" s="54" t="s">
        <v>122</v>
      </c>
      <c r="D95" s="54" t="s">
        <v>28</v>
      </c>
      <c r="E95" s="55">
        <f>IFERROR(DATEDIF(VLOOKUP(A95,员工个人数据信息!A:K,11,0),C95,"Y"),0)</f>
        <v>0</v>
      </c>
      <c r="F95" s="55" t="str">
        <f>IF(COUNTIF(通用项目!A:A,B95)=1,"通用项目","非通用项目")</f>
        <v>非通用项目</v>
      </c>
      <c r="G95" s="55">
        <f t="shared" si="19"/>
        <v>0</v>
      </c>
      <c r="H95" s="55">
        <f t="shared" si="20"/>
        <v>0</v>
      </c>
      <c r="I95" s="55">
        <f t="shared" si="21"/>
        <v>0</v>
      </c>
      <c r="J95" s="55">
        <f t="shared" si="22"/>
        <v>0</v>
      </c>
      <c r="K95" s="55">
        <f t="shared" si="23"/>
        <v>0</v>
      </c>
      <c r="L95" s="55">
        <f t="shared" si="24"/>
        <v>0</v>
      </c>
      <c r="M95" s="55">
        <f t="shared" si="25"/>
        <v>0</v>
      </c>
      <c r="N95" s="55">
        <f t="shared" si="26"/>
        <v>0</v>
      </c>
      <c r="O95" s="55">
        <f t="shared" si="27"/>
        <v>0</v>
      </c>
      <c r="P95" s="57">
        <f t="shared" si="15"/>
        <v>0</v>
      </c>
      <c r="Q95" s="57">
        <f t="shared" si="16"/>
        <v>0</v>
      </c>
      <c r="R95" s="57">
        <f t="shared" si="29"/>
        <v>0</v>
      </c>
      <c r="S95" s="57">
        <f t="shared" si="28"/>
        <v>0</v>
      </c>
      <c r="T95" s="57">
        <f t="shared" si="17"/>
        <v>0</v>
      </c>
      <c r="U95" s="57">
        <f>G95*1+I95*IFERROR(VLOOKUP(A95,员工个人数据信息!A:V,22,0),0.9)+J95*0+IF(OR(E95&gt;=3,F95="通用项目"),K95*0,K95*0.2)+H95*0.8*IF(E95&lt;2,0.6,IF(E95&lt;4,0.7,IF(E95&lt;6,0.8,IF(E95&lt;8,0.9,1))))+L95*0.7-O95</f>
        <v>0</v>
      </c>
      <c r="V95" s="57">
        <f t="shared" si="18"/>
        <v>0</v>
      </c>
      <c r="W95" s="57">
        <f>ROUND(IFERROR(IF((YEAR(VLOOKUP(A95,员工个人数据信息!A:S,11,0))&amp;MONTH(VLOOKUP(A95,员工个人数据信息!A:S,11,0)))=(YEAR(C95)&amp;MONTH(C95)),VLOOKUP(A95,员工个人数据信息!A:U,20,0),IF((YEAR(VLOOKUP(A95,员工个人数据信息!A:S,12,0))&amp;MONTH(VLOOKUP(A95,员工个人数据信息!A:S,12,0)))=(YEAR(C95)&amp;MONTH(C95)),VLOOKUP(A95,员工个人数据信息!A:U,21,0),VLOOKUP(A95,员工个人数据信息!A:U,19,0))),0)+Y95/21.75,2)*SUM(G95:L95)+ROUND(IFERROR(VLOOKUP(A95,员工个人数据信息!A:S,18,0),0)+X95/21.75,2)*(IF(OR(E95&gt;=3,F95="通用项目"),SUM(G95,J95:K95),SUM(G95,J95,K95*0.8))+0.8*H95*IF(E95&lt;2,0.6,IF(E95&lt;4,0.7,IF(E95&lt;6,0.8,IF(E95&lt;8,0.9,1)))))+ROUND(3000/21.75*L95,2)</f>
        <v>0</v>
      </c>
      <c r="X95" s="57">
        <f t="array" ref="X95">_xlfn.IFS(COUNTIF('调薪记录-固定'!$C:$C,A95)=0,0,COUNTIF('调薪记录-固定'!$C:$C,A95)=1,IF(VLOOKUP(A95,'调薪记录-固定'!$C:$F,4,0)&lt;=C95,VLOOKUP(A95,'调薪记录-固定'!$C:$K,9,0),0),COUNTIF('调薪记录-固定'!$C:$C,A95)=2,IF(C95&lt;_xlfn.MINIFS('调薪记录-固定'!F:F,'调薪记录-固定'!C:C,A95),0,IF(C95&lt;_xlfn.MAXIFS('调薪记录-固定'!F:F,'调薪记录-固定'!C:C,A95),_xlfn.XLOOKUP(A95&amp;"1",'调薪记录-固定'!M:M,'调薪记录-固定'!K:K,0),_xlfn.XLOOKUP(A95&amp;"2",'调薪记录-固定'!M:M,'调薪记录-固定'!K:K,0))))</f>
        <v>0</v>
      </c>
      <c r="Y95" s="57">
        <f>IF(OR(COUNTIF('调整社保记录-固定'!C:C,A95)=0,COUNTIF('调整社保记录-固定'!C:C,A95)=1),0,IF(C95&gt;=DATE(2021,7,1),IFERROR(VLOOKUP(A95&amp;"2",'调整社保记录-固定'!F:G,2,0),0),0))</f>
        <v>0</v>
      </c>
    </row>
    <row r="96" customHeight="1" spans="1:25">
      <c r="A96" s="54" t="s">
        <v>25</v>
      </c>
      <c r="B96" s="54" t="s">
        <v>26</v>
      </c>
      <c r="C96" s="54" t="s">
        <v>123</v>
      </c>
      <c r="D96" s="54" t="s">
        <v>28</v>
      </c>
      <c r="E96" s="55">
        <f>IFERROR(DATEDIF(VLOOKUP(A96,员工个人数据信息!A:K,11,0),C96,"Y"),0)</f>
        <v>0</v>
      </c>
      <c r="F96" s="55" t="str">
        <f>IF(COUNTIF(通用项目!A:A,B96)=1,"通用项目","非通用项目")</f>
        <v>非通用项目</v>
      </c>
      <c r="G96" s="55">
        <f t="shared" si="19"/>
        <v>0</v>
      </c>
      <c r="H96" s="55">
        <f t="shared" si="20"/>
        <v>0</v>
      </c>
      <c r="I96" s="55">
        <f t="shared" si="21"/>
        <v>0</v>
      </c>
      <c r="J96" s="55">
        <f t="shared" si="22"/>
        <v>0</v>
      </c>
      <c r="K96" s="55">
        <f t="shared" si="23"/>
        <v>0</v>
      </c>
      <c r="L96" s="55">
        <f t="shared" si="24"/>
        <v>0</v>
      </c>
      <c r="M96" s="55">
        <f t="shared" si="25"/>
        <v>0</v>
      </c>
      <c r="N96" s="55">
        <f t="shared" si="26"/>
        <v>0</v>
      </c>
      <c r="O96" s="55">
        <f t="shared" si="27"/>
        <v>0</v>
      </c>
      <c r="P96" s="57">
        <f t="shared" si="15"/>
        <v>0</v>
      </c>
      <c r="Q96" s="57">
        <f t="shared" si="16"/>
        <v>0</v>
      </c>
      <c r="R96" s="57">
        <f t="shared" si="29"/>
        <v>0</v>
      </c>
      <c r="S96" s="57">
        <f t="shared" si="28"/>
        <v>0</v>
      </c>
      <c r="T96" s="57">
        <f t="shared" si="17"/>
        <v>0</v>
      </c>
      <c r="U96" s="57">
        <f>G96*1+I96*IFERROR(VLOOKUP(A96,员工个人数据信息!A:V,22,0),0.9)+J96*0+IF(OR(E96&gt;=3,F96="通用项目"),K96*0,K96*0.2)+H96*0.8*IF(E96&lt;2,0.6,IF(E96&lt;4,0.7,IF(E96&lt;6,0.8,IF(E96&lt;8,0.9,1))))+L96*0.7-O96</f>
        <v>0</v>
      </c>
      <c r="V96" s="57">
        <f t="shared" si="18"/>
        <v>0</v>
      </c>
      <c r="W96" s="57">
        <f>ROUND(IFERROR(IF((YEAR(VLOOKUP(A96,员工个人数据信息!A:S,11,0))&amp;MONTH(VLOOKUP(A96,员工个人数据信息!A:S,11,0)))=(YEAR(C96)&amp;MONTH(C96)),VLOOKUP(A96,员工个人数据信息!A:U,20,0),IF((YEAR(VLOOKUP(A96,员工个人数据信息!A:S,12,0))&amp;MONTH(VLOOKUP(A96,员工个人数据信息!A:S,12,0)))=(YEAR(C96)&amp;MONTH(C96)),VLOOKUP(A96,员工个人数据信息!A:U,21,0),VLOOKUP(A96,员工个人数据信息!A:U,19,0))),0)+Y96/21.75,2)*SUM(G96:L96)+ROUND(IFERROR(VLOOKUP(A96,员工个人数据信息!A:S,18,0),0)+X96/21.75,2)*(IF(OR(E96&gt;=3,F96="通用项目"),SUM(G96,J96:K96),SUM(G96,J96,K96*0.8))+0.8*H96*IF(E96&lt;2,0.6,IF(E96&lt;4,0.7,IF(E96&lt;6,0.8,IF(E96&lt;8,0.9,1)))))+ROUND(3000/21.75*L96,2)</f>
        <v>0</v>
      </c>
      <c r="X96" s="57">
        <f t="array" ref="X96">_xlfn.IFS(COUNTIF('调薪记录-固定'!$C:$C,A96)=0,0,COUNTIF('调薪记录-固定'!$C:$C,A96)=1,IF(VLOOKUP(A96,'调薪记录-固定'!$C:$F,4,0)&lt;=C96,VLOOKUP(A96,'调薪记录-固定'!$C:$K,9,0),0),COUNTIF('调薪记录-固定'!$C:$C,A96)=2,IF(C96&lt;_xlfn.MINIFS('调薪记录-固定'!F:F,'调薪记录-固定'!C:C,A96),0,IF(C96&lt;_xlfn.MAXIFS('调薪记录-固定'!F:F,'调薪记录-固定'!C:C,A96),_xlfn.XLOOKUP(A96&amp;"1",'调薪记录-固定'!M:M,'调薪记录-固定'!K:K,0),_xlfn.XLOOKUP(A96&amp;"2",'调薪记录-固定'!M:M,'调薪记录-固定'!K:K,0))))</f>
        <v>0</v>
      </c>
      <c r="Y96" s="57">
        <f>IF(OR(COUNTIF('调整社保记录-固定'!C:C,A96)=0,COUNTIF('调整社保记录-固定'!C:C,A96)=1),0,IF(C96&gt;=DATE(2021,7,1),IFERROR(VLOOKUP(A96&amp;"2",'调整社保记录-固定'!F:G,2,0),0),0))</f>
        <v>0</v>
      </c>
    </row>
    <row r="97" customHeight="1" spans="1:25">
      <c r="A97" s="54" t="s">
        <v>25</v>
      </c>
      <c r="B97" s="54" t="s">
        <v>26</v>
      </c>
      <c r="C97" s="54" t="s">
        <v>124</v>
      </c>
      <c r="D97" s="54" t="s">
        <v>6</v>
      </c>
      <c r="E97" s="55">
        <f>IFERROR(DATEDIF(VLOOKUP(A97,员工个人数据信息!A:K,11,0),C97,"Y"),0)</f>
        <v>0</v>
      </c>
      <c r="F97" s="55" t="str">
        <f>IF(COUNTIF(通用项目!A:A,B97)=1,"通用项目","非通用项目")</f>
        <v>非通用项目</v>
      </c>
      <c r="G97" s="55">
        <f t="shared" si="19"/>
        <v>1</v>
      </c>
      <c r="H97" s="55">
        <f t="shared" si="20"/>
        <v>0</v>
      </c>
      <c r="I97" s="55">
        <f t="shared" si="21"/>
        <v>0</v>
      </c>
      <c r="J97" s="55">
        <f t="shared" si="22"/>
        <v>0</v>
      </c>
      <c r="K97" s="55">
        <f t="shared" si="23"/>
        <v>0</v>
      </c>
      <c r="L97" s="55">
        <f t="shared" si="24"/>
        <v>0</v>
      </c>
      <c r="M97" s="55">
        <f t="shared" si="25"/>
        <v>0</v>
      </c>
      <c r="N97" s="55">
        <f t="shared" si="26"/>
        <v>0</v>
      </c>
      <c r="O97" s="55">
        <f t="shared" si="27"/>
        <v>0</v>
      </c>
      <c r="P97" s="57">
        <f t="shared" ref="P97:P160" si="30">Q97+R97-S97-T97+U97-V97</f>
        <v>1</v>
      </c>
      <c r="Q97" s="57">
        <f t="shared" ref="Q97:Q160" si="31">SUM(G97:L97,N97:O97)</f>
        <v>1</v>
      </c>
      <c r="R97" s="57">
        <f t="shared" si="29"/>
        <v>0</v>
      </c>
      <c r="S97" s="57">
        <f t="shared" si="28"/>
        <v>0</v>
      </c>
      <c r="T97" s="57">
        <f t="shared" ref="T97:T160" si="32">SUM(G97:L97,O97)</f>
        <v>1</v>
      </c>
      <c r="U97" s="57">
        <f>G97*1+I97*IFERROR(VLOOKUP(A97,员工个人数据信息!A:V,22,0),0.9)+J97*0+IF(OR(E97&gt;=3,F97="通用项目"),K97*0,K97*0.2)+H97*0.8*IF(E97&lt;2,0.6,IF(E97&lt;4,0.7,IF(E97&lt;6,0.8,IF(E97&lt;8,0.9,1))))+L97*0.7-O97</f>
        <v>1</v>
      </c>
      <c r="V97" s="57">
        <f t="shared" ref="V97:V160" si="33">SUM(H97:L97,N97,O97*0)</f>
        <v>0</v>
      </c>
      <c r="W97" s="57">
        <f>ROUND(IFERROR(IF((YEAR(VLOOKUP(A97,员工个人数据信息!A:S,11,0))&amp;MONTH(VLOOKUP(A97,员工个人数据信息!A:S,11,0)))=(YEAR(C97)&amp;MONTH(C97)),VLOOKUP(A97,员工个人数据信息!A:U,20,0),IF((YEAR(VLOOKUP(A97,员工个人数据信息!A:S,12,0))&amp;MONTH(VLOOKUP(A97,员工个人数据信息!A:S,12,0)))=(YEAR(C97)&amp;MONTH(C97)),VLOOKUP(A97,员工个人数据信息!A:U,21,0),VLOOKUP(A97,员工个人数据信息!A:U,19,0))),0)+Y97/21.75,2)*SUM(G97:L97)+ROUND(IFERROR(VLOOKUP(A97,员工个人数据信息!A:S,18,0),0)+X97/21.75,2)*(IF(OR(E97&gt;=3,F97="通用项目"),SUM(G97,J97:K97),SUM(G97,J97,K97*0.8))+0.8*H97*IF(E97&lt;2,0.6,IF(E97&lt;4,0.7,IF(E97&lt;6,0.8,IF(E97&lt;8,0.9,1)))))+ROUND(3000/21.75*L97,2)</f>
        <v>0</v>
      </c>
      <c r="X97" s="57">
        <f t="array" ref="X97">_xlfn.IFS(COUNTIF('调薪记录-固定'!$C:$C,A97)=0,0,COUNTIF('调薪记录-固定'!$C:$C,A97)=1,IF(VLOOKUP(A97,'调薪记录-固定'!$C:$F,4,0)&lt;=C97,VLOOKUP(A97,'调薪记录-固定'!$C:$K,9,0),0),COUNTIF('调薪记录-固定'!$C:$C,A97)=2,IF(C97&lt;_xlfn.MINIFS('调薪记录-固定'!F:F,'调薪记录-固定'!C:C,A97),0,IF(C97&lt;_xlfn.MAXIFS('调薪记录-固定'!F:F,'调薪记录-固定'!C:C,A97),_xlfn.XLOOKUP(A97&amp;"1",'调薪记录-固定'!M:M,'调薪记录-固定'!K:K,0),_xlfn.XLOOKUP(A97&amp;"2",'调薪记录-固定'!M:M,'调薪记录-固定'!K:K,0))))</f>
        <v>0</v>
      </c>
      <c r="Y97" s="57">
        <f>IF(OR(COUNTIF('调整社保记录-固定'!C:C,A97)=0,COUNTIF('调整社保记录-固定'!C:C,A97)=1),0,IF(C97&gt;=DATE(2021,7,1),IFERROR(VLOOKUP(A97&amp;"2",'调整社保记录-固定'!F:G,2,0),0),0))</f>
        <v>0</v>
      </c>
    </row>
    <row r="98" customHeight="1" spans="1:25">
      <c r="A98" s="54" t="s">
        <v>25</v>
      </c>
      <c r="B98" s="54" t="s">
        <v>26</v>
      </c>
      <c r="C98" s="54" t="s">
        <v>125</v>
      </c>
      <c r="D98" s="54" t="s">
        <v>6</v>
      </c>
      <c r="E98" s="55">
        <f>IFERROR(DATEDIF(VLOOKUP(A98,员工个人数据信息!A:K,11,0),C98,"Y"),0)</f>
        <v>0</v>
      </c>
      <c r="F98" s="55" t="str">
        <f>IF(COUNTIF(通用项目!A:A,B98)=1,"通用项目","非通用项目")</f>
        <v>非通用项目</v>
      </c>
      <c r="G98" s="55">
        <f t="shared" si="19"/>
        <v>1</v>
      </c>
      <c r="H98" s="55">
        <f t="shared" si="20"/>
        <v>0</v>
      </c>
      <c r="I98" s="55">
        <f t="shared" si="21"/>
        <v>0</v>
      </c>
      <c r="J98" s="55">
        <f t="shared" si="22"/>
        <v>0</v>
      </c>
      <c r="K98" s="55">
        <f t="shared" si="23"/>
        <v>0</v>
      </c>
      <c r="L98" s="55">
        <f t="shared" si="24"/>
        <v>0</v>
      </c>
      <c r="M98" s="55">
        <f t="shared" si="25"/>
        <v>0</v>
      </c>
      <c r="N98" s="55">
        <f t="shared" si="26"/>
        <v>0</v>
      </c>
      <c r="O98" s="55">
        <f t="shared" si="27"/>
        <v>0</v>
      </c>
      <c r="P98" s="57">
        <f t="shared" si="30"/>
        <v>1</v>
      </c>
      <c r="Q98" s="57">
        <f t="shared" si="31"/>
        <v>1</v>
      </c>
      <c r="R98" s="57">
        <f t="shared" si="29"/>
        <v>0</v>
      </c>
      <c r="S98" s="57">
        <f t="shared" si="28"/>
        <v>0</v>
      </c>
      <c r="T98" s="57">
        <f t="shared" si="32"/>
        <v>1</v>
      </c>
      <c r="U98" s="57">
        <f>G98*1+I98*IFERROR(VLOOKUP(A98,员工个人数据信息!A:V,22,0),0.9)+J98*0+IF(OR(E98&gt;=3,F98="通用项目"),K98*0,K98*0.2)+H98*0.8*IF(E98&lt;2,0.6,IF(E98&lt;4,0.7,IF(E98&lt;6,0.8,IF(E98&lt;8,0.9,1))))+L98*0.7-O98</f>
        <v>1</v>
      </c>
      <c r="V98" s="57">
        <f t="shared" si="33"/>
        <v>0</v>
      </c>
      <c r="W98" s="57">
        <f>ROUND(IFERROR(IF((YEAR(VLOOKUP(A98,员工个人数据信息!A:S,11,0))&amp;MONTH(VLOOKUP(A98,员工个人数据信息!A:S,11,0)))=(YEAR(C98)&amp;MONTH(C98)),VLOOKUP(A98,员工个人数据信息!A:U,20,0),IF((YEAR(VLOOKUP(A98,员工个人数据信息!A:S,12,0))&amp;MONTH(VLOOKUP(A98,员工个人数据信息!A:S,12,0)))=(YEAR(C98)&amp;MONTH(C98)),VLOOKUP(A98,员工个人数据信息!A:U,21,0),VLOOKUP(A98,员工个人数据信息!A:U,19,0))),0)+Y98/21.75,2)*SUM(G98:L98)+ROUND(IFERROR(VLOOKUP(A98,员工个人数据信息!A:S,18,0),0)+X98/21.75,2)*(IF(OR(E98&gt;=3,F98="通用项目"),SUM(G98,J98:K98),SUM(G98,J98,K98*0.8))+0.8*H98*IF(E98&lt;2,0.6,IF(E98&lt;4,0.7,IF(E98&lt;6,0.8,IF(E98&lt;8,0.9,1)))))+ROUND(3000/21.75*L98,2)</f>
        <v>0</v>
      </c>
      <c r="X98" s="57">
        <f t="array" ref="X98">_xlfn.IFS(COUNTIF('调薪记录-固定'!$C:$C,A98)=0,0,COUNTIF('调薪记录-固定'!$C:$C,A98)=1,IF(VLOOKUP(A98,'调薪记录-固定'!$C:$F,4,0)&lt;=C98,VLOOKUP(A98,'调薪记录-固定'!$C:$K,9,0),0),COUNTIF('调薪记录-固定'!$C:$C,A98)=2,IF(C98&lt;_xlfn.MINIFS('调薪记录-固定'!F:F,'调薪记录-固定'!C:C,A98),0,IF(C98&lt;_xlfn.MAXIFS('调薪记录-固定'!F:F,'调薪记录-固定'!C:C,A98),_xlfn.XLOOKUP(A98&amp;"1",'调薪记录-固定'!M:M,'调薪记录-固定'!K:K,0),_xlfn.XLOOKUP(A98&amp;"2",'调薪记录-固定'!M:M,'调薪记录-固定'!K:K,0))))</f>
        <v>0</v>
      </c>
      <c r="Y98" s="57">
        <f>IF(OR(COUNTIF('调整社保记录-固定'!C:C,A98)=0,COUNTIF('调整社保记录-固定'!C:C,A98)=1),0,IF(C98&gt;=DATE(2021,7,1),IFERROR(VLOOKUP(A98&amp;"2",'调整社保记录-固定'!F:G,2,0),0),0))</f>
        <v>0</v>
      </c>
    </row>
    <row r="99" customHeight="1" spans="1:25">
      <c r="A99" s="54" t="s">
        <v>25</v>
      </c>
      <c r="B99" s="54" t="s">
        <v>26</v>
      </c>
      <c r="C99" s="54" t="s">
        <v>126</v>
      </c>
      <c r="D99" s="54" t="s">
        <v>6</v>
      </c>
      <c r="E99" s="55">
        <f>IFERROR(DATEDIF(VLOOKUP(A99,员工个人数据信息!A:K,11,0),C99,"Y"),0)</f>
        <v>0</v>
      </c>
      <c r="F99" s="55" t="str">
        <f>IF(COUNTIF(通用项目!A:A,B99)=1,"通用项目","非通用项目")</f>
        <v>非通用项目</v>
      </c>
      <c r="G99" s="55">
        <f t="shared" si="19"/>
        <v>1</v>
      </c>
      <c r="H99" s="55">
        <f t="shared" si="20"/>
        <v>0</v>
      </c>
      <c r="I99" s="55">
        <f t="shared" si="21"/>
        <v>0</v>
      </c>
      <c r="J99" s="55">
        <f t="shared" si="22"/>
        <v>0</v>
      </c>
      <c r="K99" s="55">
        <f t="shared" si="23"/>
        <v>0</v>
      </c>
      <c r="L99" s="55">
        <f t="shared" si="24"/>
        <v>0</v>
      </c>
      <c r="M99" s="55">
        <f t="shared" si="25"/>
        <v>0</v>
      </c>
      <c r="N99" s="55">
        <f t="shared" si="26"/>
        <v>0</v>
      </c>
      <c r="O99" s="55">
        <f t="shared" si="27"/>
        <v>0</v>
      </c>
      <c r="P99" s="57">
        <f t="shared" si="30"/>
        <v>1</v>
      </c>
      <c r="Q99" s="57">
        <f t="shared" si="31"/>
        <v>1</v>
      </c>
      <c r="R99" s="57">
        <f t="shared" si="29"/>
        <v>0</v>
      </c>
      <c r="S99" s="57">
        <f t="shared" si="28"/>
        <v>0</v>
      </c>
      <c r="T99" s="57">
        <f t="shared" si="32"/>
        <v>1</v>
      </c>
      <c r="U99" s="57">
        <f>G99*1+I99*IFERROR(VLOOKUP(A99,员工个人数据信息!A:V,22,0),0.9)+J99*0+IF(OR(E99&gt;=3,F99="通用项目"),K99*0,K99*0.2)+H99*0.8*IF(E99&lt;2,0.6,IF(E99&lt;4,0.7,IF(E99&lt;6,0.8,IF(E99&lt;8,0.9,1))))+L99*0.7-O99</f>
        <v>1</v>
      </c>
      <c r="V99" s="57">
        <f t="shared" si="33"/>
        <v>0</v>
      </c>
      <c r="W99" s="57">
        <f>ROUND(IFERROR(IF((YEAR(VLOOKUP(A99,员工个人数据信息!A:S,11,0))&amp;MONTH(VLOOKUP(A99,员工个人数据信息!A:S,11,0)))=(YEAR(C99)&amp;MONTH(C99)),VLOOKUP(A99,员工个人数据信息!A:U,20,0),IF((YEAR(VLOOKUP(A99,员工个人数据信息!A:S,12,0))&amp;MONTH(VLOOKUP(A99,员工个人数据信息!A:S,12,0)))=(YEAR(C99)&amp;MONTH(C99)),VLOOKUP(A99,员工个人数据信息!A:U,21,0),VLOOKUP(A99,员工个人数据信息!A:U,19,0))),0)+Y99/21.75,2)*SUM(G99:L99)+ROUND(IFERROR(VLOOKUP(A99,员工个人数据信息!A:S,18,0),0)+X99/21.75,2)*(IF(OR(E99&gt;=3,F99="通用项目"),SUM(G99,J99:K99),SUM(G99,J99,K99*0.8))+0.8*H99*IF(E99&lt;2,0.6,IF(E99&lt;4,0.7,IF(E99&lt;6,0.8,IF(E99&lt;8,0.9,1)))))+ROUND(3000/21.75*L99,2)</f>
        <v>0</v>
      </c>
      <c r="X99" s="57">
        <f t="array" ref="X99">_xlfn.IFS(COUNTIF('调薪记录-固定'!$C:$C,A99)=0,0,COUNTIF('调薪记录-固定'!$C:$C,A99)=1,IF(VLOOKUP(A99,'调薪记录-固定'!$C:$F,4,0)&lt;=C99,VLOOKUP(A99,'调薪记录-固定'!$C:$K,9,0),0),COUNTIF('调薪记录-固定'!$C:$C,A99)=2,IF(C99&lt;_xlfn.MINIFS('调薪记录-固定'!F:F,'调薪记录-固定'!C:C,A99),0,IF(C99&lt;_xlfn.MAXIFS('调薪记录-固定'!F:F,'调薪记录-固定'!C:C,A99),_xlfn.XLOOKUP(A99&amp;"1",'调薪记录-固定'!M:M,'调薪记录-固定'!K:K,0),_xlfn.XLOOKUP(A99&amp;"2",'调薪记录-固定'!M:M,'调薪记录-固定'!K:K,0))))</f>
        <v>0</v>
      </c>
      <c r="Y99" s="57">
        <f>IF(OR(COUNTIF('调整社保记录-固定'!C:C,A99)=0,COUNTIF('调整社保记录-固定'!C:C,A99)=1),0,IF(C99&gt;=DATE(2021,7,1),IFERROR(VLOOKUP(A99&amp;"2",'调整社保记录-固定'!F:G,2,0),0),0))</f>
        <v>0</v>
      </c>
    </row>
    <row r="100" customHeight="1" spans="1:25">
      <c r="A100" s="54" t="s">
        <v>25</v>
      </c>
      <c r="B100" s="54" t="s">
        <v>26</v>
      </c>
      <c r="C100" s="54" t="s">
        <v>127</v>
      </c>
      <c r="D100" s="54" t="s">
        <v>6</v>
      </c>
      <c r="E100" s="55">
        <f>IFERROR(DATEDIF(VLOOKUP(A100,员工个人数据信息!A:K,11,0),C100,"Y"),0)</f>
        <v>0</v>
      </c>
      <c r="F100" s="55" t="str">
        <f>IF(COUNTIF(通用项目!A:A,B100)=1,"通用项目","非通用项目")</f>
        <v>非通用项目</v>
      </c>
      <c r="G100" s="55">
        <f t="shared" si="19"/>
        <v>1</v>
      </c>
      <c r="H100" s="55">
        <f t="shared" si="20"/>
        <v>0</v>
      </c>
      <c r="I100" s="55">
        <f t="shared" si="21"/>
        <v>0</v>
      </c>
      <c r="J100" s="55">
        <f t="shared" si="22"/>
        <v>0</v>
      </c>
      <c r="K100" s="55">
        <f t="shared" si="23"/>
        <v>0</v>
      </c>
      <c r="L100" s="55">
        <f t="shared" si="24"/>
        <v>0</v>
      </c>
      <c r="M100" s="55">
        <f t="shared" si="25"/>
        <v>0</v>
      </c>
      <c r="N100" s="55">
        <f t="shared" si="26"/>
        <v>0</v>
      </c>
      <c r="O100" s="55">
        <f t="shared" si="27"/>
        <v>0</v>
      </c>
      <c r="P100" s="57">
        <f t="shared" si="30"/>
        <v>1</v>
      </c>
      <c r="Q100" s="57">
        <f t="shared" si="31"/>
        <v>1</v>
      </c>
      <c r="R100" s="57">
        <f t="shared" si="29"/>
        <v>0</v>
      </c>
      <c r="S100" s="57">
        <f t="shared" si="28"/>
        <v>0</v>
      </c>
      <c r="T100" s="57">
        <f t="shared" si="32"/>
        <v>1</v>
      </c>
      <c r="U100" s="57">
        <f>G100*1+I100*IFERROR(VLOOKUP(A100,员工个人数据信息!A:V,22,0),0.9)+J100*0+IF(OR(E100&gt;=3,F100="通用项目"),K100*0,K100*0.2)+H100*0.8*IF(E100&lt;2,0.6,IF(E100&lt;4,0.7,IF(E100&lt;6,0.8,IF(E100&lt;8,0.9,1))))+L100*0.7-O100</f>
        <v>1</v>
      </c>
      <c r="V100" s="57">
        <f t="shared" si="33"/>
        <v>0</v>
      </c>
      <c r="W100" s="57">
        <f>ROUND(IFERROR(IF((YEAR(VLOOKUP(A100,员工个人数据信息!A:S,11,0))&amp;MONTH(VLOOKUP(A100,员工个人数据信息!A:S,11,0)))=(YEAR(C100)&amp;MONTH(C100)),VLOOKUP(A100,员工个人数据信息!A:U,20,0),IF((YEAR(VLOOKUP(A100,员工个人数据信息!A:S,12,0))&amp;MONTH(VLOOKUP(A100,员工个人数据信息!A:S,12,0)))=(YEAR(C100)&amp;MONTH(C100)),VLOOKUP(A100,员工个人数据信息!A:U,21,0),VLOOKUP(A100,员工个人数据信息!A:U,19,0))),0)+Y100/21.75,2)*SUM(G100:L100)+ROUND(IFERROR(VLOOKUP(A100,员工个人数据信息!A:S,18,0),0)+X100/21.75,2)*(IF(OR(E100&gt;=3,F100="通用项目"),SUM(G100,J100:K100),SUM(G100,J100,K100*0.8))+0.8*H100*IF(E100&lt;2,0.6,IF(E100&lt;4,0.7,IF(E100&lt;6,0.8,IF(E100&lt;8,0.9,1)))))+ROUND(3000/21.75*L100,2)</f>
        <v>0</v>
      </c>
      <c r="X100" s="57">
        <f t="array" ref="X100">_xlfn.IFS(COUNTIF('调薪记录-固定'!$C:$C,A100)=0,0,COUNTIF('调薪记录-固定'!$C:$C,A100)=1,IF(VLOOKUP(A100,'调薪记录-固定'!$C:$F,4,0)&lt;=C100,VLOOKUP(A100,'调薪记录-固定'!$C:$K,9,0),0),COUNTIF('调薪记录-固定'!$C:$C,A100)=2,IF(C100&lt;_xlfn.MINIFS('调薪记录-固定'!F:F,'调薪记录-固定'!C:C,A100),0,IF(C100&lt;_xlfn.MAXIFS('调薪记录-固定'!F:F,'调薪记录-固定'!C:C,A100),_xlfn.XLOOKUP(A100&amp;"1",'调薪记录-固定'!M:M,'调薪记录-固定'!K:K,0),_xlfn.XLOOKUP(A100&amp;"2",'调薪记录-固定'!M:M,'调薪记录-固定'!K:K,0))))</f>
        <v>0</v>
      </c>
      <c r="Y100" s="57">
        <f>IF(OR(COUNTIF('调整社保记录-固定'!C:C,A100)=0,COUNTIF('调整社保记录-固定'!C:C,A100)=1),0,IF(C100&gt;=DATE(2021,7,1),IFERROR(VLOOKUP(A100&amp;"2",'调整社保记录-固定'!F:G,2,0),0),0))</f>
        <v>0</v>
      </c>
    </row>
    <row r="101" customHeight="1" spans="1:25">
      <c r="A101" s="54" t="s">
        <v>25</v>
      </c>
      <c r="B101" s="54" t="s">
        <v>26</v>
      </c>
      <c r="C101" s="54" t="s">
        <v>128</v>
      </c>
      <c r="D101" s="54" t="s">
        <v>28</v>
      </c>
      <c r="E101" s="55">
        <f>IFERROR(DATEDIF(VLOOKUP(A101,员工个人数据信息!A:K,11,0),C101,"Y"),0)</f>
        <v>0</v>
      </c>
      <c r="F101" s="55" t="str">
        <f>IF(COUNTIF(通用项目!A:A,B101)=1,"通用项目","非通用项目")</f>
        <v>非通用项目</v>
      </c>
      <c r="G101" s="55">
        <f t="shared" si="19"/>
        <v>0</v>
      </c>
      <c r="H101" s="55">
        <f t="shared" si="20"/>
        <v>0</v>
      </c>
      <c r="I101" s="55">
        <f t="shared" si="21"/>
        <v>0</v>
      </c>
      <c r="J101" s="55">
        <f t="shared" si="22"/>
        <v>0</v>
      </c>
      <c r="K101" s="55">
        <f t="shared" si="23"/>
        <v>0</v>
      </c>
      <c r="L101" s="55">
        <f t="shared" si="24"/>
        <v>0</v>
      </c>
      <c r="M101" s="55">
        <f t="shared" si="25"/>
        <v>0</v>
      </c>
      <c r="N101" s="55">
        <f t="shared" si="26"/>
        <v>0</v>
      </c>
      <c r="O101" s="55">
        <f t="shared" si="27"/>
        <v>0</v>
      </c>
      <c r="P101" s="57">
        <f t="shared" si="30"/>
        <v>0</v>
      </c>
      <c r="Q101" s="57">
        <f t="shared" si="31"/>
        <v>0</v>
      </c>
      <c r="R101" s="57">
        <f t="shared" si="29"/>
        <v>0</v>
      </c>
      <c r="S101" s="57">
        <f t="shared" si="28"/>
        <v>0</v>
      </c>
      <c r="T101" s="57">
        <f t="shared" si="32"/>
        <v>0</v>
      </c>
      <c r="U101" s="57">
        <f>G101*1+I101*IFERROR(VLOOKUP(A101,员工个人数据信息!A:V,22,0),0.9)+J101*0+IF(OR(E101&gt;=3,F101="通用项目"),K101*0,K101*0.2)+H101*0.8*IF(E101&lt;2,0.6,IF(E101&lt;4,0.7,IF(E101&lt;6,0.8,IF(E101&lt;8,0.9,1))))+L101*0.7-O101</f>
        <v>0</v>
      </c>
      <c r="V101" s="57">
        <f t="shared" si="33"/>
        <v>0</v>
      </c>
      <c r="W101" s="57">
        <f>ROUND(IFERROR(IF((YEAR(VLOOKUP(A101,员工个人数据信息!A:S,11,0))&amp;MONTH(VLOOKUP(A101,员工个人数据信息!A:S,11,0)))=(YEAR(C101)&amp;MONTH(C101)),VLOOKUP(A101,员工个人数据信息!A:U,20,0),IF((YEAR(VLOOKUP(A101,员工个人数据信息!A:S,12,0))&amp;MONTH(VLOOKUP(A101,员工个人数据信息!A:S,12,0)))=(YEAR(C101)&amp;MONTH(C101)),VLOOKUP(A101,员工个人数据信息!A:U,21,0),VLOOKUP(A101,员工个人数据信息!A:U,19,0))),0)+Y101/21.75,2)*SUM(G101:L101)+ROUND(IFERROR(VLOOKUP(A101,员工个人数据信息!A:S,18,0),0)+X101/21.75,2)*(IF(OR(E101&gt;=3,F101="通用项目"),SUM(G101,J101:K101),SUM(G101,J101,K101*0.8))+0.8*H101*IF(E101&lt;2,0.6,IF(E101&lt;4,0.7,IF(E101&lt;6,0.8,IF(E101&lt;8,0.9,1)))))+ROUND(3000/21.75*L101,2)</f>
        <v>0</v>
      </c>
      <c r="X101" s="57">
        <f t="array" ref="X101">_xlfn.IFS(COUNTIF('调薪记录-固定'!$C:$C,A101)=0,0,COUNTIF('调薪记录-固定'!$C:$C,A101)=1,IF(VLOOKUP(A101,'调薪记录-固定'!$C:$F,4,0)&lt;=C101,VLOOKUP(A101,'调薪记录-固定'!$C:$K,9,0),0),COUNTIF('调薪记录-固定'!$C:$C,A101)=2,IF(C101&lt;_xlfn.MINIFS('调薪记录-固定'!F:F,'调薪记录-固定'!C:C,A101),0,IF(C101&lt;_xlfn.MAXIFS('调薪记录-固定'!F:F,'调薪记录-固定'!C:C,A101),_xlfn.XLOOKUP(A101&amp;"1",'调薪记录-固定'!M:M,'调薪记录-固定'!K:K,0),_xlfn.XLOOKUP(A101&amp;"2",'调薪记录-固定'!M:M,'调薪记录-固定'!K:K,0))))</f>
        <v>0</v>
      </c>
      <c r="Y101" s="57">
        <f>IF(OR(COUNTIF('调整社保记录-固定'!C:C,A101)=0,COUNTIF('调整社保记录-固定'!C:C,A101)=1),0,IF(C101&gt;=DATE(2021,7,1),IFERROR(VLOOKUP(A101&amp;"2",'调整社保记录-固定'!F:G,2,0),0),0))</f>
        <v>0</v>
      </c>
    </row>
    <row r="102" customHeight="1" spans="1:25">
      <c r="A102" s="54" t="s">
        <v>25</v>
      </c>
      <c r="B102" s="54" t="s">
        <v>26</v>
      </c>
      <c r="C102" s="54" t="s">
        <v>129</v>
      </c>
      <c r="D102" s="54" t="s">
        <v>28</v>
      </c>
      <c r="E102" s="55">
        <f>IFERROR(DATEDIF(VLOOKUP(A102,员工个人数据信息!A:K,11,0),C102,"Y"),0)</f>
        <v>0</v>
      </c>
      <c r="F102" s="55" t="str">
        <f>IF(COUNTIF(通用项目!A:A,B102)=1,"通用项目","非通用项目")</f>
        <v>非通用项目</v>
      </c>
      <c r="G102" s="55">
        <f t="shared" si="19"/>
        <v>0</v>
      </c>
      <c r="H102" s="55">
        <f t="shared" si="20"/>
        <v>0</v>
      </c>
      <c r="I102" s="55">
        <f t="shared" si="21"/>
        <v>0</v>
      </c>
      <c r="J102" s="55">
        <f t="shared" si="22"/>
        <v>0</v>
      </c>
      <c r="K102" s="55">
        <f t="shared" si="23"/>
        <v>0</v>
      </c>
      <c r="L102" s="55">
        <f t="shared" si="24"/>
        <v>0</v>
      </c>
      <c r="M102" s="55">
        <f t="shared" si="25"/>
        <v>0</v>
      </c>
      <c r="N102" s="55">
        <f t="shared" si="26"/>
        <v>0</v>
      </c>
      <c r="O102" s="55">
        <f t="shared" si="27"/>
        <v>0</v>
      </c>
      <c r="P102" s="57">
        <f t="shared" si="30"/>
        <v>0</v>
      </c>
      <c r="Q102" s="57">
        <f t="shared" si="31"/>
        <v>0</v>
      </c>
      <c r="R102" s="57">
        <f t="shared" si="29"/>
        <v>0</v>
      </c>
      <c r="S102" s="57">
        <f t="shared" si="28"/>
        <v>0</v>
      </c>
      <c r="T102" s="57">
        <f t="shared" si="32"/>
        <v>0</v>
      </c>
      <c r="U102" s="57">
        <f>G102*1+I102*IFERROR(VLOOKUP(A102,员工个人数据信息!A:V,22,0),0.9)+J102*0+IF(OR(E102&gt;=3,F102="通用项目"),K102*0,K102*0.2)+H102*0.8*IF(E102&lt;2,0.6,IF(E102&lt;4,0.7,IF(E102&lt;6,0.8,IF(E102&lt;8,0.9,1))))+L102*0.7-O102</f>
        <v>0</v>
      </c>
      <c r="V102" s="57">
        <f t="shared" si="33"/>
        <v>0</v>
      </c>
      <c r="W102" s="57">
        <f>ROUND(IFERROR(IF((YEAR(VLOOKUP(A102,员工个人数据信息!A:S,11,0))&amp;MONTH(VLOOKUP(A102,员工个人数据信息!A:S,11,0)))=(YEAR(C102)&amp;MONTH(C102)),VLOOKUP(A102,员工个人数据信息!A:U,20,0),IF((YEAR(VLOOKUP(A102,员工个人数据信息!A:S,12,0))&amp;MONTH(VLOOKUP(A102,员工个人数据信息!A:S,12,0)))=(YEAR(C102)&amp;MONTH(C102)),VLOOKUP(A102,员工个人数据信息!A:U,21,0),VLOOKUP(A102,员工个人数据信息!A:U,19,0))),0)+Y102/21.75,2)*SUM(G102:L102)+ROUND(IFERROR(VLOOKUP(A102,员工个人数据信息!A:S,18,0),0)+X102/21.75,2)*(IF(OR(E102&gt;=3,F102="通用项目"),SUM(G102,J102:K102),SUM(G102,J102,K102*0.8))+0.8*H102*IF(E102&lt;2,0.6,IF(E102&lt;4,0.7,IF(E102&lt;6,0.8,IF(E102&lt;8,0.9,1)))))+ROUND(3000/21.75*L102,2)</f>
        <v>0</v>
      </c>
      <c r="X102" s="57">
        <f t="array" ref="X102">_xlfn.IFS(COUNTIF('调薪记录-固定'!$C:$C,A102)=0,0,COUNTIF('调薪记录-固定'!$C:$C,A102)=1,IF(VLOOKUP(A102,'调薪记录-固定'!$C:$F,4,0)&lt;=C102,VLOOKUP(A102,'调薪记录-固定'!$C:$K,9,0),0),COUNTIF('调薪记录-固定'!$C:$C,A102)=2,IF(C102&lt;_xlfn.MINIFS('调薪记录-固定'!F:F,'调薪记录-固定'!C:C,A102),0,IF(C102&lt;_xlfn.MAXIFS('调薪记录-固定'!F:F,'调薪记录-固定'!C:C,A102),_xlfn.XLOOKUP(A102&amp;"1",'调薪记录-固定'!M:M,'调薪记录-固定'!K:K,0),_xlfn.XLOOKUP(A102&amp;"2",'调薪记录-固定'!M:M,'调薪记录-固定'!K:K,0))))</f>
        <v>0</v>
      </c>
      <c r="Y102" s="57">
        <f>IF(OR(COUNTIF('调整社保记录-固定'!C:C,A102)=0,COUNTIF('调整社保记录-固定'!C:C,A102)=1),0,IF(C102&gt;=DATE(2021,7,1),IFERROR(VLOOKUP(A102&amp;"2",'调整社保记录-固定'!F:G,2,0),0),0))</f>
        <v>0</v>
      </c>
    </row>
    <row r="103" customHeight="1" spans="1:25">
      <c r="A103" s="54" t="s">
        <v>25</v>
      </c>
      <c r="B103" s="54" t="s">
        <v>26</v>
      </c>
      <c r="C103" s="54" t="s">
        <v>130</v>
      </c>
      <c r="D103" s="54" t="s">
        <v>6</v>
      </c>
      <c r="E103" s="55">
        <f>IFERROR(DATEDIF(VLOOKUP(A103,员工个人数据信息!A:K,11,0),C103,"Y"),0)</f>
        <v>0</v>
      </c>
      <c r="F103" s="55" t="str">
        <f>IF(COUNTIF(通用项目!A:A,B103)=1,"通用项目","非通用项目")</f>
        <v>非通用项目</v>
      </c>
      <c r="G103" s="55">
        <f t="shared" si="19"/>
        <v>1</v>
      </c>
      <c r="H103" s="55">
        <f t="shared" si="20"/>
        <v>0</v>
      </c>
      <c r="I103" s="55">
        <f t="shared" si="21"/>
        <v>0</v>
      </c>
      <c r="J103" s="55">
        <f t="shared" si="22"/>
        <v>0</v>
      </c>
      <c r="K103" s="55">
        <f t="shared" si="23"/>
        <v>0</v>
      </c>
      <c r="L103" s="55">
        <f t="shared" si="24"/>
        <v>0</v>
      </c>
      <c r="M103" s="55">
        <f t="shared" si="25"/>
        <v>0</v>
      </c>
      <c r="N103" s="55">
        <f t="shared" si="26"/>
        <v>0</v>
      </c>
      <c r="O103" s="55">
        <f t="shared" si="27"/>
        <v>0</v>
      </c>
      <c r="P103" s="57">
        <f t="shared" si="30"/>
        <v>1</v>
      </c>
      <c r="Q103" s="57">
        <f t="shared" si="31"/>
        <v>1</v>
      </c>
      <c r="R103" s="57">
        <f t="shared" si="29"/>
        <v>0</v>
      </c>
      <c r="S103" s="57">
        <f t="shared" si="28"/>
        <v>0</v>
      </c>
      <c r="T103" s="57">
        <f t="shared" si="32"/>
        <v>1</v>
      </c>
      <c r="U103" s="57">
        <f>G103*1+I103*IFERROR(VLOOKUP(A103,员工个人数据信息!A:V,22,0),0.9)+J103*0+IF(OR(E103&gt;=3,F103="通用项目"),K103*0,K103*0.2)+H103*0.8*IF(E103&lt;2,0.6,IF(E103&lt;4,0.7,IF(E103&lt;6,0.8,IF(E103&lt;8,0.9,1))))+L103*0.7-O103</f>
        <v>1</v>
      </c>
      <c r="V103" s="57">
        <f t="shared" si="33"/>
        <v>0</v>
      </c>
      <c r="W103" s="57">
        <f>ROUND(IFERROR(IF((YEAR(VLOOKUP(A103,员工个人数据信息!A:S,11,0))&amp;MONTH(VLOOKUP(A103,员工个人数据信息!A:S,11,0)))=(YEAR(C103)&amp;MONTH(C103)),VLOOKUP(A103,员工个人数据信息!A:U,20,0),IF((YEAR(VLOOKUP(A103,员工个人数据信息!A:S,12,0))&amp;MONTH(VLOOKUP(A103,员工个人数据信息!A:S,12,0)))=(YEAR(C103)&amp;MONTH(C103)),VLOOKUP(A103,员工个人数据信息!A:U,21,0),VLOOKUP(A103,员工个人数据信息!A:U,19,0))),0)+Y103/21.75,2)*SUM(G103:L103)+ROUND(IFERROR(VLOOKUP(A103,员工个人数据信息!A:S,18,0),0)+X103/21.75,2)*(IF(OR(E103&gt;=3,F103="通用项目"),SUM(G103,J103:K103),SUM(G103,J103,K103*0.8))+0.8*H103*IF(E103&lt;2,0.6,IF(E103&lt;4,0.7,IF(E103&lt;6,0.8,IF(E103&lt;8,0.9,1)))))+ROUND(3000/21.75*L103,2)</f>
        <v>0</v>
      </c>
      <c r="X103" s="57">
        <f t="array" ref="X103">_xlfn.IFS(COUNTIF('调薪记录-固定'!$C:$C,A103)=0,0,COUNTIF('调薪记录-固定'!$C:$C,A103)=1,IF(VLOOKUP(A103,'调薪记录-固定'!$C:$F,4,0)&lt;=C103,VLOOKUP(A103,'调薪记录-固定'!$C:$K,9,0),0),COUNTIF('调薪记录-固定'!$C:$C,A103)=2,IF(C103&lt;_xlfn.MINIFS('调薪记录-固定'!F:F,'调薪记录-固定'!C:C,A103),0,IF(C103&lt;_xlfn.MAXIFS('调薪记录-固定'!F:F,'调薪记录-固定'!C:C,A103),_xlfn.XLOOKUP(A103&amp;"1",'调薪记录-固定'!M:M,'调薪记录-固定'!K:K,0),_xlfn.XLOOKUP(A103&amp;"2",'调薪记录-固定'!M:M,'调薪记录-固定'!K:K,0))))</f>
        <v>0</v>
      </c>
      <c r="Y103" s="57">
        <f>IF(OR(COUNTIF('调整社保记录-固定'!C:C,A103)=0,COUNTIF('调整社保记录-固定'!C:C,A103)=1),0,IF(C103&gt;=DATE(2021,7,1),IFERROR(VLOOKUP(A103&amp;"2",'调整社保记录-固定'!F:G,2,0),0),0))</f>
        <v>0</v>
      </c>
    </row>
    <row r="104" customHeight="1" spans="1:25">
      <c r="A104" s="54" t="s">
        <v>25</v>
      </c>
      <c r="B104" s="54" t="s">
        <v>26</v>
      </c>
      <c r="C104" s="54" t="s">
        <v>131</v>
      </c>
      <c r="D104" s="54" t="s">
        <v>6</v>
      </c>
      <c r="E104" s="55">
        <f>IFERROR(DATEDIF(VLOOKUP(A104,员工个人数据信息!A:K,11,0),C104,"Y"),0)</f>
        <v>0</v>
      </c>
      <c r="F104" s="55" t="str">
        <f>IF(COUNTIF(通用项目!A:A,B104)=1,"通用项目","非通用项目")</f>
        <v>非通用项目</v>
      </c>
      <c r="G104" s="55">
        <f t="shared" si="19"/>
        <v>1</v>
      </c>
      <c r="H104" s="55">
        <f t="shared" si="20"/>
        <v>0</v>
      </c>
      <c r="I104" s="55">
        <f t="shared" si="21"/>
        <v>0</v>
      </c>
      <c r="J104" s="55">
        <f t="shared" si="22"/>
        <v>0</v>
      </c>
      <c r="K104" s="55">
        <f t="shared" si="23"/>
        <v>0</v>
      </c>
      <c r="L104" s="55">
        <f t="shared" si="24"/>
        <v>0</v>
      </c>
      <c r="M104" s="55">
        <f t="shared" si="25"/>
        <v>0</v>
      </c>
      <c r="N104" s="55">
        <f t="shared" si="26"/>
        <v>0</v>
      </c>
      <c r="O104" s="55">
        <f t="shared" si="27"/>
        <v>0</v>
      </c>
      <c r="P104" s="57">
        <f t="shared" si="30"/>
        <v>1</v>
      </c>
      <c r="Q104" s="57">
        <f t="shared" si="31"/>
        <v>1</v>
      </c>
      <c r="R104" s="57">
        <f t="shared" si="29"/>
        <v>0</v>
      </c>
      <c r="S104" s="57">
        <f t="shared" si="28"/>
        <v>0</v>
      </c>
      <c r="T104" s="57">
        <f t="shared" si="32"/>
        <v>1</v>
      </c>
      <c r="U104" s="57">
        <f>G104*1+I104*IFERROR(VLOOKUP(A104,员工个人数据信息!A:V,22,0),0.9)+J104*0+IF(OR(E104&gt;=3,F104="通用项目"),K104*0,K104*0.2)+H104*0.8*IF(E104&lt;2,0.6,IF(E104&lt;4,0.7,IF(E104&lt;6,0.8,IF(E104&lt;8,0.9,1))))+L104*0.7-O104</f>
        <v>1</v>
      </c>
      <c r="V104" s="57">
        <f t="shared" si="33"/>
        <v>0</v>
      </c>
      <c r="W104" s="57">
        <f>ROUND(IFERROR(IF((YEAR(VLOOKUP(A104,员工个人数据信息!A:S,11,0))&amp;MONTH(VLOOKUP(A104,员工个人数据信息!A:S,11,0)))=(YEAR(C104)&amp;MONTH(C104)),VLOOKUP(A104,员工个人数据信息!A:U,20,0),IF((YEAR(VLOOKUP(A104,员工个人数据信息!A:S,12,0))&amp;MONTH(VLOOKUP(A104,员工个人数据信息!A:S,12,0)))=(YEAR(C104)&amp;MONTH(C104)),VLOOKUP(A104,员工个人数据信息!A:U,21,0),VLOOKUP(A104,员工个人数据信息!A:U,19,0))),0)+Y104/21.75,2)*SUM(G104:L104)+ROUND(IFERROR(VLOOKUP(A104,员工个人数据信息!A:S,18,0),0)+X104/21.75,2)*(IF(OR(E104&gt;=3,F104="通用项目"),SUM(G104,J104:K104),SUM(G104,J104,K104*0.8))+0.8*H104*IF(E104&lt;2,0.6,IF(E104&lt;4,0.7,IF(E104&lt;6,0.8,IF(E104&lt;8,0.9,1)))))+ROUND(3000/21.75*L104,2)</f>
        <v>0</v>
      </c>
      <c r="X104" s="57">
        <f t="array" ref="X104">_xlfn.IFS(COUNTIF('调薪记录-固定'!$C:$C,A104)=0,0,COUNTIF('调薪记录-固定'!$C:$C,A104)=1,IF(VLOOKUP(A104,'调薪记录-固定'!$C:$F,4,0)&lt;=C104,VLOOKUP(A104,'调薪记录-固定'!$C:$K,9,0),0),COUNTIF('调薪记录-固定'!$C:$C,A104)=2,IF(C104&lt;_xlfn.MINIFS('调薪记录-固定'!F:F,'调薪记录-固定'!C:C,A104),0,IF(C104&lt;_xlfn.MAXIFS('调薪记录-固定'!F:F,'调薪记录-固定'!C:C,A104),_xlfn.XLOOKUP(A104&amp;"1",'调薪记录-固定'!M:M,'调薪记录-固定'!K:K,0),_xlfn.XLOOKUP(A104&amp;"2",'调薪记录-固定'!M:M,'调薪记录-固定'!K:K,0))))</f>
        <v>0</v>
      </c>
      <c r="Y104" s="57">
        <f>IF(OR(COUNTIF('调整社保记录-固定'!C:C,A104)=0,COUNTIF('调整社保记录-固定'!C:C,A104)=1),0,IF(C104&gt;=DATE(2021,7,1),IFERROR(VLOOKUP(A104&amp;"2",'调整社保记录-固定'!F:G,2,0),0),0))</f>
        <v>0</v>
      </c>
    </row>
    <row r="105" customHeight="1" spans="1:25">
      <c r="A105" s="54" t="s">
        <v>25</v>
      </c>
      <c r="B105" s="54" t="s">
        <v>26</v>
      </c>
      <c r="C105" s="54" t="s">
        <v>132</v>
      </c>
      <c r="D105" s="54" t="s">
        <v>6</v>
      </c>
      <c r="E105" s="55">
        <f>IFERROR(DATEDIF(VLOOKUP(A105,员工个人数据信息!A:K,11,0),C105,"Y"),0)</f>
        <v>0</v>
      </c>
      <c r="F105" s="55" t="str">
        <f>IF(COUNTIF(通用项目!A:A,B105)=1,"通用项目","非通用项目")</f>
        <v>非通用项目</v>
      </c>
      <c r="G105" s="55">
        <f t="shared" si="19"/>
        <v>1</v>
      </c>
      <c r="H105" s="55">
        <f t="shared" si="20"/>
        <v>0</v>
      </c>
      <c r="I105" s="55">
        <f t="shared" si="21"/>
        <v>0</v>
      </c>
      <c r="J105" s="55">
        <f t="shared" si="22"/>
        <v>0</v>
      </c>
      <c r="K105" s="55">
        <f t="shared" si="23"/>
        <v>0</v>
      </c>
      <c r="L105" s="55">
        <f t="shared" si="24"/>
        <v>0</v>
      </c>
      <c r="M105" s="55">
        <f t="shared" si="25"/>
        <v>0</v>
      </c>
      <c r="N105" s="55">
        <f t="shared" si="26"/>
        <v>0</v>
      </c>
      <c r="O105" s="55">
        <f t="shared" si="27"/>
        <v>0</v>
      </c>
      <c r="P105" s="57">
        <f t="shared" si="30"/>
        <v>1</v>
      </c>
      <c r="Q105" s="57">
        <f t="shared" si="31"/>
        <v>1</v>
      </c>
      <c r="R105" s="57">
        <f t="shared" si="29"/>
        <v>0</v>
      </c>
      <c r="S105" s="57">
        <f t="shared" si="28"/>
        <v>0</v>
      </c>
      <c r="T105" s="57">
        <f t="shared" si="32"/>
        <v>1</v>
      </c>
      <c r="U105" s="57">
        <f>G105*1+I105*IFERROR(VLOOKUP(A105,员工个人数据信息!A:V,22,0),0.9)+J105*0+IF(OR(E105&gt;=3,F105="通用项目"),K105*0,K105*0.2)+H105*0.8*IF(E105&lt;2,0.6,IF(E105&lt;4,0.7,IF(E105&lt;6,0.8,IF(E105&lt;8,0.9,1))))+L105*0.7-O105</f>
        <v>1</v>
      </c>
      <c r="V105" s="57">
        <f t="shared" si="33"/>
        <v>0</v>
      </c>
      <c r="W105" s="57">
        <f>ROUND(IFERROR(IF((YEAR(VLOOKUP(A105,员工个人数据信息!A:S,11,0))&amp;MONTH(VLOOKUP(A105,员工个人数据信息!A:S,11,0)))=(YEAR(C105)&amp;MONTH(C105)),VLOOKUP(A105,员工个人数据信息!A:U,20,0),IF((YEAR(VLOOKUP(A105,员工个人数据信息!A:S,12,0))&amp;MONTH(VLOOKUP(A105,员工个人数据信息!A:S,12,0)))=(YEAR(C105)&amp;MONTH(C105)),VLOOKUP(A105,员工个人数据信息!A:U,21,0),VLOOKUP(A105,员工个人数据信息!A:U,19,0))),0)+Y105/21.75,2)*SUM(G105:L105)+ROUND(IFERROR(VLOOKUP(A105,员工个人数据信息!A:S,18,0),0)+X105/21.75,2)*(IF(OR(E105&gt;=3,F105="通用项目"),SUM(G105,J105:K105),SUM(G105,J105,K105*0.8))+0.8*H105*IF(E105&lt;2,0.6,IF(E105&lt;4,0.7,IF(E105&lt;6,0.8,IF(E105&lt;8,0.9,1)))))+ROUND(3000/21.75*L105,2)</f>
        <v>0</v>
      </c>
      <c r="X105" s="57">
        <f t="array" ref="X105">_xlfn.IFS(COUNTIF('调薪记录-固定'!$C:$C,A105)=0,0,COUNTIF('调薪记录-固定'!$C:$C,A105)=1,IF(VLOOKUP(A105,'调薪记录-固定'!$C:$F,4,0)&lt;=C105,VLOOKUP(A105,'调薪记录-固定'!$C:$K,9,0),0),COUNTIF('调薪记录-固定'!$C:$C,A105)=2,IF(C105&lt;_xlfn.MINIFS('调薪记录-固定'!F:F,'调薪记录-固定'!C:C,A105),0,IF(C105&lt;_xlfn.MAXIFS('调薪记录-固定'!F:F,'调薪记录-固定'!C:C,A105),_xlfn.XLOOKUP(A105&amp;"1",'调薪记录-固定'!M:M,'调薪记录-固定'!K:K,0),_xlfn.XLOOKUP(A105&amp;"2",'调薪记录-固定'!M:M,'调薪记录-固定'!K:K,0))))</f>
        <v>0</v>
      </c>
      <c r="Y105" s="57">
        <f>IF(OR(COUNTIF('调整社保记录-固定'!C:C,A105)=0,COUNTIF('调整社保记录-固定'!C:C,A105)=1),0,IF(C105&gt;=DATE(2021,7,1),IFERROR(VLOOKUP(A105&amp;"2",'调整社保记录-固定'!F:G,2,0),0),0))</f>
        <v>0</v>
      </c>
    </row>
    <row r="106" customHeight="1" spans="1:25">
      <c r="A106" s="54" t="s">
        <v>25</v>
      </c>
      <c r="B106" s="54" t="s">
        <v>26</v>
      </c>
      <c r="C106" s="54" t="s">
        <v>133</v>
      </c>
      <c r="D106" s="54" t="s">
        <v>6</v>
      </c>
      <c r="E106" s="55">
        <f>IFERROR(DATEDIF(VLOOKUP(A106,员工个人数据信息!A:K,11,0),C106,"Y"),0)</f>
        <v>0</v>
      </c>
      <c r="F106" s="55" t="str">
        <f>IF(COUNTIF(通用项目!A:A,B106)=1,"通用项目","非通用项目")</f>
        <v>非通用项目</v>
      </c>
      <c r="G106" s="55">
        <f t="shared" si="19"/>
        <v>1</v>
      </c>
      <c r="H106" s="55">
        <f t="shared" si="20"/>
        <v>0</v>
      </c>
      <c r="I106" s="55">
        <f t="shared" si="21"/>
        <v>0</v>
      </c>
      <c r="J106" s="55">
        <f t="shared" si="22"/>
        <v>0</v>
      </c>
      <c r="K106" s="55">
        <f t="shared" si="23"/>
        <v>0</v>
      </c>
      <c r="L106" s="55">
        <f t="shared" si="24"/>
        <v>0</v>
      </c>
      <c r="M106" s="55">
        <f t="shared" si="25"/>
        <v>0</v>
      </c>
      <c r="N106" s="55">
        <f t="shared" si="26"/>
        <v>0</v>
      </c>
      <c r="O106" s="55">
        <f t="shared" si="27"/>
        <v>0</v>
      </c>
      <c r="P106" s="57">
        <f t="shared" si="30"/>
        <v>1</v>
      </c>
      <c r="Q106" s="57">
        <f t="shared" si="31"/>
        <v>1</v>
      </c>
      <c r="R106" s="57">
        <f t="shared" si="29"/>
        <v>0</v>
      </c>
      <c r="S106" s="57">
        <f t="shared" si="28"/>
        <v>0</v>
      </c>
      <c r="T106" s="57">
        <f t="shared" si="32"/>
        <v>1</v>
      </c>
      <c r="U106" s="57">
        <f>G106*1+I106*IFERROR(VLOOKUP(A106,员工个人数据信息!A:V,22,0),0.9)+J106*0+IF(OR(E106&gt;=3,F106="通用项目"),K106*0,K106*0.2)+H106*0.8*IF(E106&lt;2,0.6,IF(E106&lt;4,0.7,IF(E106&lt;6,0.8,IF(E106&lt;8,0.9,1))))+L106*0.7-O106</f>
        <v>1</v>
      </c>
      <c r="V106" s="57">
        <f t="shared" si="33"/>
        <v>0</v>
      </c>
      <c r="W106" s="57">
        <f>ROUND(IFERROR(IF((YEAR(VLOOKUP(A106,员工个人数据信息!A:S,11,0))&amp;MONTH(VLOOKUP(A106,员工个人数据信息!A:S,11,0)))=(YEAR(C106)&amp;MONTH(C106)),VLOOKUP(A106,员工个人数据信息!A:U,20,0),IF((YEAR(VLOOKUP(A106,员工个人数据信息!A:S,12,0))&amp;MONTH(VLOOKUP(A106,员工个人数据信息!A:S,12,0)))=(YEAR(C106)&amp;MONTH(C106)),VLOOKUP(A106,员工个人数据信息!A:U,21,0),VLOOKUP(A106,员工个人数据信息!A:U,19,0))),0)+Y106/21.75,2)*SUM(G106:L106)+ROUND(IFERROR(VLOOKUP(A106,员工个人数据信息!A:S,18,0),0)+X106/21.75,2)*(IF(OR(E106&gt;=3,F106="通用项目"),SUM(G106,J106:K106),SUM(G106,J106,K106*0.8))+0.8*H106*IF(E106&lt;2,0.6,IF(E106&lt;4,0.7,IF(E106&lt;6,0.8,IF(E106&lt;8,0.9,1)))))+ROUND(3000/21.75*L106,2)</f>
        <v>0</v>
      </c>
      <c r="X106" s="57">
        <f t="array" ref="X106">_xlfn.IFS(COUNTIF('调薪记录-固定'!$C:$C,A106)=0,0,COUNTIF('调薪记录-固定'!$C:$C,A106)=1,IF(VLOOKUP(A106,'调薪记录-固定'!$C:$F,4,0)&lt;=C106,VLOOKUP(A106,'调薪记录-固定'!$C:$K,9,0),0),COUNTIF('调薪记录-固定'!$C:$C,A106)=2,IF(C106&lt;_xlfn.MINIFS('调薪记录-固定'!F:F,'调薪记录-固定'!C:C,A106),0,IF(C106&lt;_xlfn.MAXIFS('调薪记录-固定'!F:F,'调薪记录-固定'!C:C,A106),_xlfn.XLOOKUP(A106&amp;"1",'调薪记录-固定'!M:M,'调薪记录-固定'!K:K,0),_xlfn.XLOOKUP(A106&amp;"2",'调薪记录-固定'!M:M,'调薪记录-固定'!K:K,0))))</f>
        <v>0</v>
      </c>
      <c r="Y106" s="57">
        <f>IF(OR(COUNTIF('调整社保记录-固定'!C:C,A106)=0,COUNTIF('调整社保记录-固定'!C:C,A106)=1),0,IF(C106&gt;=DATE(2021,7,1),IFERROR(VLOOKUP(A106&amp;"2",'调整社保记录-固定'!F:G,2,0),0),0))</f>
        <v>0</v>
      </c>
    </row>
    <row r="107" customHeight="1" spans="1:25">
      <c r="A107" s="54" t="s">
        <v>25</v>
      </c>
      <c r="B107" s="54" t="s">
        <v>26</v>
      </c>
      <c r="C107" s="54" t="s">
        <v>134</v>
      </c>
      <c r="D107" s="54" t="s">
        <v>6</v>
      </c>
      <c r="E107" s="55">
        <f>IFERROR(DATEDIF(VLOOKUP(A107,员工个人数据信息!A:K,11,0),C107,"Y"),0)</f>
        <v>0</v>
      </c>
      <c r="F107" s="55" t="str">
        <f>IF(COUNTIF(通用项目!A:A,B107)=1,"通用项目","非通用项目")</f>
        <v>非通用项目</v>
      </c>
      <c r="G107" s="55">
        <f t="shared" si="19"/>
        <v>1</v>
      </c>
      <c r="H107" s="55">
        <f t="shared" si="20"/>
        <v>0</v>
      </c>
      <c r="I107" s="55">
        <f t="shared" si="21"/>
        <v>0</v>
      </c>
      <c r="J107" s="55">
        <f t="shared" si="22"/>
        <v>0</v>
      </c>
      <c r="K107" s="55">
        <f t="shared" si="23"/>
        <v>0</v>
      </c>
      <c r="L107" s="55">
        <f t="shared" si="24"/>
        <v>0</v>
      </c>
      <c r="M107" s="55">
        <f t="shared" si="25"/>
        <v>0</v>
      </c>
      <c r="N107" s="55">
        <f t="shared" si="26"/>
        <v>0</v>
      </c>
      <c r="O107" s="55">
        <f t="shared" si="27"/>
        <v>0</v>
      </c>
      <c r="P107" s="57">
        <f t="shared" si="30"/>
        <v>1</v>
      </c>
      <c r="Q107" s="57">
        <f t="shared" si="31"/>
        <v>1</v>
      </c>
      <c r="R107" s="57">
        <f t="shared" si="29"/>
        <v>0</v>
      </c>
      <c r="S107" s="57">
        <f t="shared" si="28"/>
        <v>0</v>
      </c>
      <c r="T107" s="57">
        <f t="shared" si="32"/>
        <v>1</v>
      </c>
      <c r="U107" s="57">
        <f>G107*1+I107*IFERROR(VLOOKUP(A107,员工个人数据信息!A:V,22,0),0.9)+J107*0+IF(OR(E107&gt;=3,F107="通用项目"),K107*0,K107*0.2)+H107*0.8*IF(E107&lt;2,0.6,IF(E107&lt;4,0.7,IF(E107&lt;6,0.8,IF(E107&lt;8,0.9,1))))+L107*0.7-O107</f>
        <v>1</v>
      </c>
      <c r="V107" s="57">
        <f t="shared" si="33"/>
        <v>0</v>
      </c>
      <c r="W107" s="57">
        <f>ROUND(IFERROR(IF((YEAR(VLOOKUP(A107,员工个人数据信息!A:S,11,0))&amp;MONTH(VLOOKUP(A107,员工个人数据信息!A:S,11,0)))=(YEAR(C107)&amp;MONTH(C107)),VLOOKUP(A107,员工个人数据信息!A:U,20,0),IF((YEAR(VLOOKUP(A107,员工个人数据信息!A:S,12,0))&amp;MONTH(VLOOKUP(A107,员工个人数据信息!A:S,12,0)))=(YEAR(C107)&amp;MONTH(C107)),VLOOKUP(A107,员工个人数据信息!A:U,21,0),VLOOKUP(A107,员工个人数据信息!A:U,19,0))),0)+Y107/21.75,2)*SUM(G107:L107)+ROUND(IFERROR(VLOOKUP(A107,员工个人数据信息!A:S,18,0),0)+X107/21.75,2)*(IF(OR(E107&gt;=3,F107="通用项目"),SUM(G107,J107:K107),SUM(G107,J107,K107*0.8))+0.8*H107*IF(E107&lt;2,0.6,IF(E107&lt;4,0.7,IF(E107&lt;6,0.8,IF(E107&lt;8,0.9,1)))))+ROUND(3000/21.75*L107,2)</f>
        <v>0</v>
      </c>
      <c r="X107" s="57">
        <f t="array" ref="X107">_xlfn.IFS(COUNTIF('调薪记录-固定'!$C:$C,A107)=0,0,COUNTIF('调薪记录-固定'!$C:$C,A107)=1,IF(VLOOKUP(A107,'调薪记录-固定'!$C:$F,4,0)&lt;=C107,VLOOKUP(A107,'调薪记录-固定'!$C:$K,9,0),0),COUNTIF('调薪记录-固定'!$C:$C,A107)=2,IF(C107&lt;_xlfn.MINIFS('调薪记录-固定'!F:F,'调薪记录-固定'!C:C,A107),0,IF(C107&lt;_xlfn.MAXIFS('调薪记录-固定'!F:F,'调薪记录-固定'!C:C,A107),_xlfn.XLOOKUP(A107&amp;"1",'调薪记录-固定'!M:M,'调薪记录-固定'!K:K,0),_xlfn.XLOOKUP(A107&amp;"2",'调薪记录-固定'!M:M,'调薪记录-固定'!K:K,0))))</f>
        <v>0</v>
      </c>
      <c r="Y107" s="57">
        <f>IF(OR(COUNTIF('调整社保记录-固定'!C:C,A107)=0,COUNTIF('调整社保记录-固定'!C:C,A107)=1),0,IF(C107&gt;=DATE(2021,7,1),IFERROR(VLOOKUP(A107&amp;"2",'调整社保记录-固定'!F:G,2,0),0),0))</f>
        <v>0</v>
      </c>
    </row>
    <row r="108" customHeight="1" spans="1:25">
      <c r="A108" s="54" t="s">
        <v>25</v>
      </c>
      <c r="B108" s="54" t="s">
        <v>26</v>
      </c>
      <c r="C108" s="54" t="s">
        <v>135</v>
      </c>
      <c r="D108" s="54" t="s">
        <v>28</v>
      </c>
      <c r="E108" s="55">
        <f>IFERROR(DATEDIF(VLOOKUP(A108,员工个人数据信息!A:K,11,0),C108,"Y"),0)</f>
        <v>0</v>
      </c>
      <c r="F108" s="55" t="str">
        <f>IF(COUNTIF(通用项目!A:A,B108)=1,"通用项目","非通用项目")</f>
        <v>非通用项目</v>
      </c>
      <c r="G108" s="55">
        <f t="shared" si="19"/>
        <v>0</v>
      </c>
      <c r="H108" s="55">
        <f t="shared" si="20"/>
        <v>0</v>
      </c>
      <c r="I108" s="55">
        <f t="shared" si="21"/>
        <v>0</v>
      </c>
      <c r="J108" s="55">
        <f t="shared" si="22"/>
        <v>0</v>
      </c>
      <c r="K108" s="55">
        <f t="shared" si="23"/>
        <v>0</v>
      </c>
      <c r="L108" s="55">
        <f t="shared" si="24"/>
        <v>0</v>
      </c>
      <c r="M108" s="55">
        <f t="shared" si="25"/>
        <v>0</v>
      </c>
      <c r="N108" s="55">
        <f t="shared" si="26"/>
        <v>0</v>
      </c>
      <c r="O108" s="55">
        <f t="shared" si="27"/>
        <v>0</v>
      </c>
      <c r="P108" s="57">
        <f t="shared" si="30"/>
        <v>0</v>
      </c>
      <c r="Q108" s="57">
        <f t="shared" si="31"/>
        <v>0</v>
      </c>
      <c r="R108" s="57">
        <f t="shared" si="29"/>
        <v>0</v>
      </c>
      <c r="S108" s="57">
        <f t="shared" si="28"/>
        <v>0</v>
      </c>
      <c r="T108" s="57">
        <f t="shared" si="32"/>
        <v>0</v>
      </c>
      <c r="U108" s="57">
        <f>G108*1+I108*IFERROR(VLOOKUP(A108,员工个人数据信息!A:V,22,0),0.9)+J108*0+IF(OR(E108&gt;=3,F108="通用项目"),K108*0,K108*0.2)+H108*0.8*IF(E108&lt;2,0.6,IF(E108&lt;4,0.7,IF(E108&lt;6,0.8,IF(E108&lt;8,0.9,1))))+L108*0.7-O108</f>
        <v>0</v>
      </c>
      <c r="V108" s="57">
        <f t="shared" si="33"/>
        <v>0</v>
      </c>
      <c r="W108" s="57">
        <f>ROUND(IFERROR(IF((YEAR(VLOOKUP(A108,员工个人数据信息!A:S,11,0))&amp;MONTH(VLOOKUP(A108,员工个人数据信息!A:S,11,0)))=(YEAR(C108)&amp;MONTH(C108)),VLOOKUP(A108,员工个人数据信息!A:U,20,0),IF((YEAR(VLOOKUP(A108,员工个人数据信息!A:S,12,0))&amp;MONTH(VLOOKUP(A108,员工个人数据信息!A:S,12,0)))=(YEAR(C108)&amp;MONTH(C108)),VLOOKUP(A108,员工个人数据信息!A:U,21,0),VLOOKUP(A108,员工个人数据信息!A:U,19,0))),0)+Y108/21.75,2)*SUM(G108:L108)+ROUND(IFERROR(VLOOKUP(A108,员工个人数据信息!A:S,18,0),0)+X108/21.75,2)*(IF(OR(E108&gt;=3,F108="通用项目"),SUM(G108,J108:K108),SUM(G108,J108,K108*0.8))+0.8*H108*IF(E108&lt;2,0.6,IF(E108&lt;4,0.7,IF(E108&lt;6,0.8,IF(E108&lt;8,0.9,1)))))+ROUND(3000/21.75*L108,2)</f>
        <v>0</v>
      </c>
      <c r="X108" s="57">
        <f t="array" ref="X108">_xlfn.IFS(COUNTIF('调薪记录-固定'!$C:$C,A108)=0,0,COUNTIF('调薪记录-固定'!$C:$C,A108)=1,IF(VLOOKUP(A108,'调薪记录-固定'!$C:$F,4,0)&lt;=C108,VLOOKUP(A108,'调薪记录-固定'!$C:$K,9,0),0),COUNTIF('调薪记录-固定'!$C:$C,A108)=2,IF(C108&lt;_xlfn.MINIFS('调薪记录-固定'!F:F,'调薪记录-固定'!C:C,A108),0,IF(C108&lt;_xlfn.MAXIFS('调薪记录-固定'!F:F,'调薪记录-固定'!C:C,A108),_xlfn.XLOOKUP(A108&amp;"1",'调薪记录-固定'!M:M,'调薪记录-固定'!K:K,0),_xlfn.XLOOKUP(A108&amp;"2",'调薪记录-固定'!M:M,'调薪记录-固定'!K:K,0))))</f>
        <v>0</v>
      </c>
      <c r="Y108" s="57">
        <f>IF(OR(COUNTIF('调整社保记录-固定'!C:C,A108)=0,COUNTIF('调整社保记录-固定'!C:C,A108)=1),0,IF(C108&gt;=DATE(2021,7,1),IFERROR(VLOOKUP(A108&amp;"2",'调整社保记录-固定'!F:G,2,0),0),0))</f>
        <v>0</v>
      </c>
    </row>
    <row r="109" customHeight="1" spans="1:25">
      <c r="A109" s="54" t="s">
        <v>25</v>
      </c>
      <c r="B109" s="54" t="s">
        <v>26</v>
      </c>
      <c r="C109" s="54" t="s">
        <v>136</v>
      </c>
      <c r="D109" s="54" t="s">
        <v>28</v>
      </c>
      <c r="E109" s="55">
        <f>IFERROR(DATEDIF(VLOOKUP(A109,员工个人数据信息!A:K,11,0),C109,"Y"),0)</f>
        <v>0</v>
      </c>
      <c r="F109" s="55" t="str">
        <f>IF(COUNTIF(通用项目!A:A,B109)=1,"通用项目","非通用项目")</f>
        <v>非通用项目</v>
      </c>
      <c r="G109" s="55">
        <f t="shared" si="19"/>
        <v>0</v>
      </c>
      <c r="H109" s="55">
        <f t="shared" si="20"/>
        <v>0</v>
      </c>
      <c r="I109" s="55">
        <f t="shared" si="21"/>
        <v>0</v>
      </c>
      <c r="J109" s="55">
        <f t="shared" si="22"/>
        <v>0</v>
      </c>
      <c r="K109" s="55">
        <f t="shared" si="23"/>
        <v>0</v>
      </c>
      <c r="L109" s="55">
        <f t="shared" si="24"/>
        <v>0</v>
      </c>
      <c r="M109" s="55">
        <f t="shared" si="25"/>
        <v>0</v>
      </c>
      <c r="N109" s="55">
        <f t="shared" si="26"/>
        <v>0</v>
      </c>
      <c r="O109" s="55">
        <f t="shared" si="27"/>
        <v>0</v>
      </c>
      <c r="P109" s="57">
        <f t="shared" si="30"/>
        <v>0</v>
      </c>
      <c r="Q109" s="57">
        <f t="shared" si="31"/>
        <v>0</v>
      </c>
      <c r="R109" s="57">
        <f t="shared" si="29"/>
        <v>0</v>
      </c>
      <c r="S109" s="57">
        <f t="shared" si="28"/>
        <v>0</v>
      </c>
      <c r="T109" s="57">
        <f t="shared" si="32"/>
        <v>0</v>
      </c>
      <c r="U109" s="57">
        <f>G109*1+I109*IFERROR(VLOOKUP(A109,员工个人数据信息!A:V,22,0),0.9)+J109*0+IF(OR(E109&gt;=3,F109="通用项目"),K109*0,K109*0.2)+H109*0.8*IF(E109&lt;2,0.6,IF(E109&lt;4,0.7,IF(E109&lt;6,0.8,IF(E109&lt;8,0.9,1))))+L109*0.7-O109</f>
        <v>0</v>
      </c>
      <c r="V109" s="57">
        <f t="shared" si="33"/>
        <v>0</v>
      </c>
      <c r="W109" s="57">
        <f>ROUND(IFERROR(IF((YEAR(VLOOKUP(A109,员工个人数据信息!A:S,11,0))&amp;MONTH(VLOOKUP(A109,员工个人数据信息!A:S,11,0)))=(YEAR(C109)&amp;MONTH(C109)),VLOOKUP(A109,员工个人数据信息!A:U,20,0),IF((YEAR(VLOOKUP(A109,员工个人数据信息!A:S,12,0))&amp;MONTH(VLOOKUP(A109,员工个人数据信息!A:S,12,0)))=(YEAR(C109)&amp;MONTH(C109)),VLOOKUP(A109,员工个人数据信息!A:U,21,0),VLOOKUP(A109,员工个人数据信息!A:U,19,0))),0)+Y109/21.75,2)*SUM(G109:L109)+ROUND(IFERROR(VLOOKUP(A109,员工个人数据信息!A:S,18,0),0)+X109/21.75,2)*(IF(OR(E109&gt;=3,F109="通用项目"),SUM(G109,J109:K109),SUM(G109,J109,K109*0.8))+0.8*H109*IF(E109&lt;2,0.6,IF(E109&lt;4,0.7,IF(E109&lt;6,0.8,IF(E109&lt;8,0.9,1)))))+ROUND(3000/21.75*L109,2)</f>
        <v>0</v>
      </c>
      <c r="X109" s="57">
        <f t="array" ref="X109">_xlfn.IFS(COUNTIF('调薪记录-固定'!$C:$C,A109)=0,0,COUNTIF('调薪记录-固定'!$C:$C,A109)=1,IF(VLOOKUP(A109,'调薪记录-固定'!$C:$F,4,0)&lt;=C109,VLOOKUP(A109,'调薪记录-固定'!$C:$K,9,0),0),COUNTIF('调薪记录-固定'!$C:$C,A109)=2,IF(C109&lt;_xlfn.MINIFS('调薪记录-固定'!F:F,'调薪记录-固定'!C:C,A109),0,IF(C109&lt;_xlfn.MAXIFS('调薪记录-固定'!F:F,'调薪记录-固定'!C:C,A109),_xlfn.XLOOKUP(A109&amp;"1",'调薪记录-固定'!M:M,'调薪记录-固定'!K:K,0),_xlfn.XLOOKUP(A109&amp;"2",'调薪记录-固定'!M:M,'调薪记录-固定'!K:K,0))))</f>
        <v>0</v>
      </c>
      <c r="Y109" s="57">
        <f>IF(OR(COUNTIF('调整社保记录-固定'!C:C,A109)=0,COUNTIF('调整社保记录-固定'!C:C,A109)=1),0,IF(C109&gt;=DATE(2021,7,1),IFERROR(VLOOKUP(A109&amp;"2",'调整社保记录-固定'!F:G,2,0),0),0))</f>
        <v>0</v>
      </c>
    </row>
    <row r="110" customHeight="1" spans="1:25">
      <c r="A110" s="54" t="s">
        <v>25</v>
      </c>
      <c r="B110" s="54" t="s">
        <v>26</v>
      </c>
      <c r="C110" s="54" t="s">
        <v>137</v>
      </c>
      <c r="D110" s="54" t="s">
        <v>6</v>
      </c>
      <c r="E110" s="55">
        <f>IFERROR(DATEDIF(VLOOKUP(A110,员工个人数据信息!A:K,11,0),C110,"Y"),0)</f>
        <v>0</v>
      </c>
      <c r="F110" s="55" t="str">
        <f>IF(COUNTIF(通用项目!A:A,B110)=1,"通用项目","非通用项目")</f>
        <v>非通用项目</v>
      </c>
      <c r="G110" s="55">
        <f t="shared" si="19"/>
        <v>1</v>
      </c>
      <c r="H110" s="55">
        <f t="shared" si="20"/>
        <v>0</v>
      </c>
      <c r="I110" s="55">
        <f t="shared" si="21"/>
        <v>0</v>
      </c>
      <c r="J110" s="55">
        <f t="shared" si="22"/>
        <v>0</v>
      </c>
      <c r="K110" s="55">
        <f t="shared" si="23"/>
        <v>0</v>
      </c>
      <c r="L110" s="55">
        <f t="shared" si="24"/>
        <v>0</v>
      </c>
      <c r="M110" s="55">
        <f t="shared" si="25"/>
        <v>0</v>
      </c>
      <c r="N110" s="55">
        <f t="shared" si="26"/>
        <v>0</v>
      </c>
      <c r="O110" s="55">
        <f t="shared" si="27"/>
        <v>0</v>
      </c>
      <c r="P110" s="57">
        <f t="shared" si="30"/>
        <v>1</v>
      </c>
      <c r="Q110" s="57">
        <f t="shared" si="31"/>
        <v>1</v>
      </c>
      <c r="R110" s="57">
        <f t="shared" si="29"/>
        <v>0</v>
      </c>
      <c r="S110" s="57">
        <f t="shared" si="28"/>
        <v>0</v>
      </c>
      <c r="T110" s="57">
        <f t="shared" si="32"/>
        <v>1</v>
      </c>
      <c r="U110" s="57">
        <f>G110*1+I110*IFERROR(VLOOKUP(A110,员工个人数据信息!A:V,22,0),0.9)+J110*0+IF(OR(E110&gt;=3,F110="通用项目"),K110*0,K110*0.2)+H110*0.8*IF(E110&lt;2,0.6,IF(E110&lt;4,0.7,IF(E110&lt;6,0.8,IF(E110&lt;8,0.9,1))))+L110*0.7-O110</f>
        <v>1</v>
      </c>
      <c r="V110" s="57">
        <f t="shared" si="33"/>
        <v>0</v>
      </c>
      <c r="W110" s="57">
        <f>ROUND(IFERROR(IF((YEAR(VLOOKUP(A110,员工个人数据信息!A:S,11,0))&amp;MONTH(VLOOKUP(A110,员工个人数据信息!A:S,11,0)))=(YEAR(C110)&amp;MONTH(C110)),VLOOKUP(A110,员工个人数据信息!A:U,20,0),IF((YEAR(VLOOKUP(A110,员工个人数据信息!A:S,12,0))&amp;MONTH(VLOOKUP(A110,员工个人数据信息!A:S,12,0)))=(YEAR(C110)&amp;MONTH(C110)),VLOOKUP(A110,员工个人数据信息!A:U,21,0),VLOOKUP(A110,员工个人数据信息!A:U,19,0))),0)+Y110/21.75,2)*SUM(G110:L110)+ROUND(IFERROR(VLOOKUP(A110,员工个人数据信息!A:S,18,0),0)+X110/21.75,2)*(IF(OR(E110&gt;=3,F110="通用项目"),SUM(G110,J110:K110),SUM(G110,J110,K110*0.8))+0.8*H110*IF(E110&lt;2,0.6,IF(E110&lt;4,0.7,IF(E110&lt;6,0.8,IF(E110&lt;8,0.9,1)))))+ROUND(3000/21.75*L110,2)</f>
        <v>0</v>
      </c>
      <c r="X110" s="57">
        <f t="array" ref="X110">_xlfn.IFS(COUNTIF('调薪记录-固定'!$C:$C,A110)=0,0,COUNTIF('调薪记录-固定'!$C:$C,A110)=1,IF(VLOOKUP(A110,'调薪记录-固定'!$C:$F,4,0)&lt;=C110,VLOOKUP(A110,'调薪记录-固定'!$C:$K,9,0),0),COUNTIF('调薪记录-固定'!$C:$C,A110)=2,IF(C110&lt;_xlfn.MINIFS('调薪记录-固定'!F:F,'调薪记录-固定'!C:C,A110),0,IF(C110&lt;_xlfn.MAXIFS('调薪记录-固定'!F:F,'调薪记录-固定'!C:C,A110),_xlfn.XLOOKUP(A110&amp;"1",'调薪记录-固定'!M:M,'调薪记录-固定'!K:K,0),_xlfn.XLOOKUP(A110&amp;"2",'调薪记录-固定'!M:M,'调薪记录-固定'!K:K,0))))</f>
        <v>0</v>
      </c>
      <c r="Y110" s="57">
        <f>IF(OR(COUNTIF('调整社保记录-固定'!C:C,A110)=0,COUNTIF('调整社保记录-固定'!C:C,A110)=1),0,IF(C110&gt;=DATE(2021,7,1),IFERROR(VLOOKUP(A110&amp;"2",'调整社保记录-固定'!F:G,2,0),0),0))</f>
        <v>0</v>
      </c>
    </row>
    <row r="111" customHeight="1" spans="1:25">
      <c r="A111" s="54" t="s">
        <v>25</v>
      </c>
      <c r="B111" s="54" t="s">
        <v>26</v>
      </c>
      <c r="C111" s="54" t="s">
        <v>138</v>
      </c>
      <c r="D111" s="54" t="s">
        <v>6</v>
      </c>
      <c r="E111" s="55">
        <f>IFERROR(DATEDIF(VLOOKUP(A111,员工个人数据信息!A:K,11,0),C111,"Y"),0)</f>
        <v>0</v>
      </c>
      <c r="F111" s="55" t="str">
        <f>IF(COUNTIF(通用项目!A:A,B111)=1,"通用项目","非通用项目")</f>
        <v>非通用项目</v>
      </c>
      <c r="G111" s="55">
        <f t="shared" si="19"/>
        <v>1</v>
      </c>
      <c r="H111" s="55">
        <f t="shared" si="20"/>
        <v>0</v>
      </c>
      <c r="I111" s="55">
        <f t="shared" si="21"/>
        <v>0</v>
      </c>
      <c r="J111" s="55">
        <f t="shared" si="22"/>
        <v>0</v>
      </c>
      <c r="K111" s="55">
        <f t="shared" si="23"/>
        <v>0</v>
      </c>
      <c r="L111" s="55">
        <f t="shared" si="24"/>
        <v>0</v>
      </c>
      <c r="M111" s="55">
        <f t="shared" si="25"/>
        <v>0</v>
      </c>
      <c r="N111" s="55">
        <f t="shared" si="26"/>
        <v>0</v>
      </c>
      <c r="O111" s="55">
        <f t="shared" si="27"/>
        <v>0</v>
      </c>
      <c r="P111" s="57">
        <f t="shared" si="30"/>
        <v>1</v>
      </c>
      <c r="Q111" s="57">
        <f t="shared" si="31"/>
        <v>1</v>
      </c>
      <c r="R111" s="57">
        <f t="shared" si="29"/>
        <v>0</v>
      </c>
      <c r="S111" s="57">
        <f t="shared" si="28"/>
        <v>0</v>
      </c>
      <c r="T111" s="57">
        <f t="shared" si="32"/>
        <v>1</v>
      </c>
      <c r="U111" s="57">
        <f>G111*1+I111*IFERROR(VLOOKUP(A111,员工个人数据信息!A:V,22,0),0.9)+J111*0+IF(OR(E111&gt;=3,F111="通用项目"),K111*0,K111*0.2)+H111*0.8*IF(E111&lt;2,0.6,IF(E111&lt;4,0.7,IF(E111&lt;6,0.8,IF(E111&lt;8,0.9,1))))+L111*0.7-O111</f>
        <v>1</v>
      </c>
      <c r="V111" s="57">
        <f t="shared" si="33"/>
        <v>0</v>
      </c>
      <c r="W111" s="57">
        <f>ROUND(IFERROR(IF((YEAR(VLOOKUP(A111,员工个人数据信息!A:S,11,0))&amp;MONTH(VLOOKUP(A111,员工个人数据信息!A:S,11,0)))=(YEAR(C111)&amp;MONTH(C111)),VLOOKUP(A111,员工个人数据信息!A:U,20,0),IF((YEAR(VLOOKUP(A111,员工个人数据信息!A:S,12,0))&amp;MONTH(VLOOKUP(A111,员工个人数据信息!A:S,12,0)))=(YEAR(C111)&amp;MONTH(C111)),VLOOKUP(A111,员工个人数据信息!A:U,21,0),VLOOKUP(A111,员工个人数据信息!A:U,19,0))),0)+Y111/21.75,2)*SUM(G111:L111)+ROUND(IFERROR(VLOOKUP(A111,员工个人数据信息!A:S,18,0),0)+X111/21.75,2)*(IF(OR(E111&gt;=3,F111="通用项目"),SUM(G111,J111:K111),SUM(G111,J111,K111*0.8))+0.8*H111*IF(E111&lt;2,0.6,IF(E111&lt;4,0.7,IF(E111&lt;6,0.8,IF(E111&lt;8,0.9,1)))))+ROUND(3000/21.75*L111,2)</f>
        <v>0</v>
      </c>
      <c r="X111" s="57">
        <f t="array" ref="X111">_xlfn.IFS(COUNTIF('调薪记录-固定'!$C:$C,A111)=0,0,COUNTIF('调薪记录-固定'!$C:$C,A111)=1,IF(VLOOKUP(A111,'调薪记录-固定'!$C:$F,4,0)&lt;=C111,VLOOKUP(A111,'调薪记录-固定'!$C:$K,9,0),0),COUNTIF('调薪记录-固定'!$C:$C,A111)=2,IF(C111&lt;_xlfn.MINIFS('调薪记录-固定'!F:F,'调薪记录-固定'!C:C,A111),0,IF(C111&lt;_xlfn.MAXIFS('调薪记录-固定'!F:F,'调薪记录-固定'!C:C,A111),_xlfn.XLOOKUP(A111&amp;"1",'调薪记录-固定'!M:M,'调薪记录-固定'!K:K,0),_xlfn.XLOOKUP(A111&amp;"2",'调薪记录-固定'!M:M,'调薪记录-固定'!K:K,0))))</f>
        <v>0</v>
      </c>
      <c r="Y111" s="57">
        <f>IF(OR(COUNTIF('调整社保记录-固定'!C:C,A111)=0,COUNTIF('调整社保记录-固定'!C:C,A111)=1),0,IF(C111&gt;=DATE(2021,7,1),IFERROR(VLOOKUP(A111&amp;"2",'调整社保记录-固定'!F:G,2,0),0),0))</f>
        <v>0</v>
      </c>
    </row>
    <row r="112" customHeight="1" spans="1:25">
      <c r="A112" s="54" t="s">
        <v>25</v>
      </c>
      <c r="B112" s="54" t="s">
        <v>26</v>
      </c>
      <c r="C112" s="54" t="s">
        <v>139</v>
      </c>
      <c r="D112" s="54" t="s">
        <v>6</v>
      </c>
      <c r="E112" s="55">
        <f>IFERROR(DATEDIF(VLOOKUP(A112,员工个人数据信息!A:K,11,0),C112,"Y"),0)</f>
        <v>0</v>
      </c>
      <c r="F112" s="55" t="str">
        <f>IF(COUNTIF(通用项目!A:A,B112)=1,"通用项目","非通用项目")</f>
        <v>非通用项目</v>
      </c>
      <c r="G112" s="55">
        <f t="shared" si="19"/>
        <v>1</v>
      </c>
      <c r="H112" s="55">
        <f t="shared" si="20"/>
        <v>0</v>
      </c>
      <c r="I112" s="55">
        <f t="shared" si="21"/>
        <v>0</v>
      </c>
      <c r="J112" s="55">
        <f t="shared" si="22"/>
        <v>0</v>
      </c>
      <c r="K112" s="55">
        <f t="shared" si="23"/>
        <v>0</v>
      </c>
      <c r="L112" s="55">
        <f t="shared" si="24"/>
        <v>0</v>
      </c>
      <c r="M112" s="55">
        <f t="shared" si="25"/>
        <v>0</v>
      </c>
      <c r="N112" s="55">
        <f t="shared" si="26"/>
        <v>0</v>
      </c>
      <c r="O112" s="55">
        <f t="shared" si="27"/>
        <v>0</v>
      </c>
      <c r="P112" s="57">
        <f t="shared" si="30"/>
        <v>1</v>
      </c>
      <c r="Q112" s="57">
        <f t="shared" si="31"/>
        <v>1</v>
      </c>
      <c r="R112" s="57">
        <f t="shared" si="29"/>
        <v>0</v>
      </c>
      <c r="S112" s="57">
        <f t="shared" si="28"/>
        <v>0</v>
      </c>
      <c r="T112" s="57">
        <f t="shared" si="32"/>
        <v>1</v>
      </c>
      <c r="U112" s="57">
        <f>G112*1+I112*IFERROR(VLOOKUP(A112,员工个人数据信息!A:V,22,0),0.9)+J112*0+IF(OR(E112&gt;=3,F112="通用项目"),K112*0,K112*0.2)+H112*0.8*IF(E112&lt;2,0.6,IF(E112&lt;4,0.7,IF(E112&lt;6,0.8,IF(E112&lt;8,0.9,1))))+L112*0.7-O112</f>
        <v>1</v>
      </c>
      <c r="V112" s="57">
        <f t="shared" si="33"/>
        <v>0</v>
      </c>
      <c r="W112" s="57">
        <f>ROUND(IFERROR(IF((YEAR(VLOOKUP(A112,员工个人数据信息!A:S,11,0))&amp;MONTH(VLOOKUP(A112,员工个人数据信息!A:S,11,0)))=(YEAR(C112)&amp;MONTH(C112)),VLOOKUP(A112,员工个人数据信息!A:U,20,0),IF((YEAR(VLOOKUP(A112,员工个人数据信息!A:S,12,0))&amp;MONTH(VLOOKUP(A112,员工个人数据信息!A:S,12,0)))=(YEAR(C112)&amp;MONTH(C112)),VLOOKUP(A112,员工个人数据信息!A:U,21,0),VLOOKUP(A112,员工个人数据信息!A:U,19,0))),0)+Y112/21.75,2)*SUM(G112:L112)+ROUND(IFERROR(VLOOKUP(A112,员工个人数据信息!A:S,18,0),0)+X112/21.75,2)*(IF(OR(E112&gt;=3,F112="通用项目"),SUM(G112,J112:K112),SUM(G112,J112,K112*0.8))+0.8*H112*IF(E112&lt;2,0.6,IF(E112&lt;4,0.7,IF(E112&lt;6,0.8,IF(E112&lt;8,0.9,1)))))+ROUND(3000/21.75*L112,2)</f>
        <v>0</v>
      </c>
      <c r="X112" s="57">
        <f t="array" ref="X112">_xlfn.IFS(COUNTIF('调薪记录-固定'!$C:$C,A112)=0,0,COUNTIF('调薪记录-固定'!$C:$C,A112)=1,IF(VLOOKUP(A112,'调薪记录-固定'!$C:$F,4,0)&lt;=C112,VLOOKUP(A112,'调薪记录-固定'!$C:$K,9,0),0),COUNTIF('调薪记录-固定'!$C:$C,A112)=2,IF(C112&lt;_xlfn.MINIFS('调薪记录-固定'!F:F,'调薪记录-固定'!C:C,A112),0,IF(C112&lt;_xlfn.MAXIFS('调薪记录-固定'!F:F,'调薪记录-固定'!C:C,A112),_xlfn.XLOOKUP(A112&amp;"1",'调薪记录-固定'!M:M,'调薪记录-固定'!K:K,0),_xlfn.XLOOKUP(A112&amp;"2",'调薪记录-固定'!M:M,'调薪记录-固定'!K:K,0))))</f>
        <v>0</v>
      </c>
      <c r="Y112" s="57">
        <f>IF(OR(COUNTIF('调整社保记录-固定'!C:C,A112)=0,COUNTIF('调整社保记录-固定'!C:C,A112)=1),0,IF(C112&gt;=DATE(2021,7,1),IFERROR(VLOOKUP(A112&amp;"2",'调整社保记录-固定'!F:G,2,0),0),0))</f>
        <v>0</v>
      </c>
    </row>
    <row r="113" customHeight="1" spans="1:25">
      <c r="A113" s="54" t="s">
        <v>25</v>
      </c>
      <c r="B113" s="54" t="s">
        <v>26</v>
      </c>
      <c r="C113" s="54" t="s">
        <v>140</v>
      </c>
      <c r="D113" s="54" t="s">
        <v>6</v>
      </c>
      <c r="E113" s="55">
        <f>IFERROR(DATEDIF(VLOOKUP(A113,员工个人数据信息!A:K,11,0),C113,"Y"),0)</f>
        <v>0</v>
      </c>
      <c r="F113" s="55" t="str">
        <f>IF(COUNTIF(通用项目!A:A,B113)=1,"通用项目","非通用项目")</f>
        <v>非通用项目</v>
      </c>
      <c r="G113" s="55">
        <f t="shared" si="19"/>
        <v>1</v>
      </c>
      <c r="H113" s="55">
        <f t="shared" si="20"/>
        <v>0</v>
      </c>
      <c r="I113" s="55">
        <f t="shared" si="21"/>
        <v>0</v>
      </c>
      <c r="J113" s="55">
        <f t="shared" si="22"/>
        <v>0</v>
      </c>
      <c r="K113" s="55">
        <f t="shared" si="23"/>
        <v>0</v>
      </c>
      <c r="L113" s="55">
        <f t="shared" si="24"/>
        <v>0</v>
      </c>
      <c r="M113" s="55">
        <f t="shared" si="25"/>
        <v>0</v>
      </c>
      <c r="N113" s="55">
        <f t="shared" si="26"/>
        <v>0</v>
      </c>
      <c r="O113" s="55">
        <f t="shared" si="27"/>
        <v>0</v>
      </c>
      <c r="P113" s="57">
        <f t="shared" si="30"/>
        <v>1</v>
      </c>
      <c r="Q113" s="57">
        <f t="shared" si="31"/>
        <v>1</v>
      </c>
      <c r="R113" s="57">
        <f t="shared" si="29"/>
        <v>0</v>
      </c>
      <c r="S113" s="57">
        <f t="shared" si="28"/>
        <v>0</v>
      </c>
      <c r="T113" s="57">
        <f t="shared" si="32"/>
        <v>1</v>
      </c>
      <c r="U113" s="57">
        <f>G113*1+I113*IFERROR(VLOOKUP(A113,员工个人数据信息!A:V,22,0),0.9)+J113*0+IF(OR(E113&gt;=3,F113="通用项目"),K113*0,K113*0.2)+H113*0.8*IF(E113&lt;2,0.6,IF(E113&lt;4,0.7,IF(E113&lt;6,0.8,IF(E113&lt;8,0.9,1))))+L113*0.7-O113</f>
        <v>1</v>
      </c>
      <c r="V113" s="57">
        <f t="shared" si="33"/>
        <v>0</v>
      </c>
      <c r="W113" s="57">
        <f>ROUND(IFERROR(IF((YEAR(VLOOKUP(A113,员工个人数据信息!A:S,11,0))&amp;MONTH(VLOOKUP(A113,员工个人数据信息!A:S,11,0)))=(YEAR(C113)&amp;MONTH(C113)),VLOOKUP(A113,员工个人数据信息!A:U,20,0),IF((YEAR(VLOOKUP(A113,员工个人数据信息!A:S,12,0))&amp;MONTH(VLOOKUP(A113,员工个人数据信息!A:S,12,0)))=(YEAR(C113)&amp;MONTH(C113)),VLOOKUP(A113,员工个人数据信息!A:U,21,0),VLOOKUP(A113,员工个人数据信息!A:U,19,0))),0)+Y113/21.75,2)*SUM(G113:L113)+ROUND(IFERROR(VLOOKUP(A113,员工个人数据信息!A:S,18,0),0)+X113/21.75,2)*(IF(OR(E113&gt;=3,F113="通用项目"),SUM(G113,J113:K113),SUM(G113,J113,K113*0.8))+0.8*H113*IF(E113&lt;2,0.6,IF(E113&lt;4,0.7,IF(E113&lt;6,0.8,IF(E113&lt;8,0.9,1)))))+ROUND(3000/21.75*L113,2)</f>
        <v>0</v>
      </c>
      <c r="X113" s="57">
        <f t="array" ref="X113">_xlfn.IFS(COUNTIF('调薪记录-固定'!$C:$C,A113)=0,0,COUNTIF('调薪记录-固定'!$C:$C,A113)=1,IF(VLOOKUP(A113,'调薪记录-固定'!$C:$F,4,0)&lt;=C113,VLOOKUP(A113,'调薪记录-固定'!$C:$K,9,0),0),COUNTIF('调薪记录-固定'!$C:$C,A113)=2,IF(C113&lt;_xlfn.MINIFS('调薪记录-固定'!F:F,'调薪记录-固定'!C:C,A113),0,IF(C113&lt;_xlfn.MAXIFS('调薪记录-固定'!F:F,'调薪记录-固定'!C:C,A113),_xlfn.XLOOKUP(A113&amp;"1",'调薪记录-固定'!M:M,'调薪记录-固定'!K:K,0),_xlfn.XLOOKUP(A113&amp;"2",'调薪记录-固定'!M:M,'调薪记录-固定'!K:K,0))))</f>
        <v>0</v>
      </c>
      <c r="Y113" s="57">
        <f>IF(OR(COUNTIF('调整社保记录-固定'!C:C,A113)=0,COUNTIF('调整社保记录-固定'!C:C,A113)=1),0,IF(C113&gt;=DATE(2021,7,1),IFERROR(VLOOKUP(A113&amp;"2",'调整社保记录-固定'!F:G,2,0),0),0))</f>
        <v>0</v>
      </c>
    </row>
    <row r="114" customHeight="1" spans="1:25">
      <c r="A114" s="54" t="s">
        <v>25</v>
      </c>
      <c r="B114" s="54" t="s">
        <v>26</v>
      </c>
      <c r="C114" s="54" t="s">
        <v>141</v>
      </c>
      <c r="D114" s="54" t="s">
        <v>6</v>
      </c>
      <c r="E114" s="55">
        <f>IFERROR(DATEDIF(VLOOKUP(A114,员工个人数据信息!A:K,11,0),C114,"Y"),0)</f>
        <v>0</v>
      </c>
      <c r="F114" s="55" t="str">
        <f>IF(COUNTIF(通用项目!A:A,B114)=1,"通用项目","非通用项目")</f>
        <v>非通用项目</v>
      </c>
      <c r="G114" s="55">
        <f t="shared" si="19"/>
        <v>1</v>
      </c>
      <c r="H114" s="55">
        <f t="shared" si="20"/>
        <v>0</v>
      </c>
      <c r="I114" s="55">
        <f t="shared" si="21"/>
        <v>0</v>
      </c>
      <c r="J114" s="55">
        <f t="shared" si="22"/>
        <v>0</v>
      </c>
      <c r="K114" s="55">
        <f t="shared" si="23"/>
        <v>0</v>
      </c>
      <c r="L114" s="55">
        <f t="shared" si="24"/>
        <v>0</v>
      </c>
      <c r="M114" s="55">
        <f t="shared" si="25"/>
        <v>0</v>
      </c>
      <c r="N114" s="55">
        <f t="shared" si="26"/>
        <v>0</v>
      </c>
      <c r="O114" s="55">
        <f t="shared" si="27"/>
        <v>0</v>
      </c>
      <c r="P114" s="57">
        <f t="shared" si="30"/>
        <v>1</v>
      </c>
      <c r="Q114" s="57">
        <f t="shared" si="31"/>
        <v>1</v>
      </c>
      <c r="R114" s="57">
        <f t="shared" si="29"/>
        <v>0</v>
      </c>
      <c r="S114" s="57">
        <f t="shared" si="28"/>
        <v>0</v>
      </c>
      <c r="T114" s="57">
        <f t="shared" si="32"/>
        <v>1</v>
      </c>
      <c r="U114" s="57">
        <f>G114*1+I114*IFERROR(VLOOKUP(A114,员工个人数据信息!A:V,22,0),0.9)+J114*0+IF(OR(E114&gt;=3,F114="通用项目"),K114*0,K114*0.2)+H114*0.8*IF(E114&lt;2,0.6,IF(E114&lt;4,0.7,IF(E114&lt;6,0.8,IF(E114&lt;8,0.9,1))))+L114*0.7-O114</f>
        <v>1</v>
      </c>
      <c r="V114" s="57">
        <f t="shared" si="33"/>
        <v>0</v>
      </c>
      <c r="W114" s="57">
        <f>ROUND(IFERROR(IF((YEAR(VLOOKUP(A114,员工个人数据信息!A:S,11,0))&amp;MONTH(VLOOKUP(A114,员工个人数据信息!A:S,11,0)))=(YEAR(C114)&amp;MONTH(C114)),VLOOKUP(A114,员工个人数据信息!A:U,20,0),IF((YEAR(VLOOKUP(A114,员工个人数据信息!A:S,12,0))&amp;MONTH(VLOOKUP(A114,员工个人数据信息!A:S,12,0)))=(YEAR(C114)&amp;MONTH(C114)),VLOOKUP(A114,员工个人数据信息!A:U,21,0),VLOOKUP(A114,员工个人数据信息!A:U,19,0))),0)+Y114/21.75,2)*SUM(G114:L114)+ROUND(IFERROR(VLOOKUP(A114,员工个人数据信息!A:S,18,0),0)+X114/21.75,2)*(IF(OR(E114&gt;=3,F114="通用项目"),SUM(G114,J114:K114),SUM(G114,J114,K114*0.8))+0.8*H114*IF(E114&lt;2,0.6,IF(E114&lt;4,0.7,IF(E114&lt;6,0.8,IF(E114&lt;8,0.9,1)))))+ROUND(3000/21.75*L114,2)</f>
        <v>0</v>
      </c>
      <c r="X114" s="57">
        <f t="array" ref="X114">_xlfn.IFS(COUNTIF('调薪记录-固定'!$C:$C,A114)=0,0,COUNTIF('调薪记录-固定'!$C:$C,A114)=1,IF(VLOOKUP(A114,'调薪记录-固定'!$C:$F,4,0)&lt;=C114,VLOOKUP(A114,'调薪记录-固定'!$C:$K,9,0),0),COUNTIF('调薪记录-固定'!$C:$C,A114)=2,IF(C114&lt;_xlfn.MINIFS('调薪记录-固定'!F:F,'调薪记录-固定'!C:C,A114),0,IF(C114&lt;_xlfn.MAXIFS('调薪记录-固定'!F:F,'调薪记录-固定'!C:C,A114),_xlfn.XLOOKUP(A114&amp;"1",'调薪记录-固定'!M:M,'调薪记录-固定'!K:K,0),_xlfn.XLOOKUP(A114&amp;"2",'调薪记录-固定'!M:M,'调薪记录-固定'!K:K,0))))</f>
        <v>0</v>
      </c>
      <c r="Y114" s="57">
        <f>IF(OR(COUNTIF('调整社保记录-固定'!C:C,A114)=0,COUNTIF('调整社保记录-固定'!C:C,A114)=1),0,IF(C114&gt;=DATE(2021,7,1),IFERROR(VLOOKUP(A114&amp;"2",'调整社保记录-固定'!F:G,2,0),0),0))</f>
        <v>0</v>
      </c>
    </row>
    <row r="115" customHeight="1" spans="1:25">
      <c r="A115" s="54" t="s">
        <v>25</v>
      </c>
      <c r="B115" s="54" t="s">
        <v>26</v>
      </c>
      <c r="C115" s="54" t="s">
        <v>142</v>
      </c>
      <c r="D115" s="54" t="s">
        <v>28</v>
      </c>
      <c r="E115" s="55">
        <f>IFERROR(DATEDIF(VLOOKUP(A115,员工个人数据信息!A:K,11,0),C115,"Y"),0)</f>
        <v>0</v>
      </c>
      <c r="F115" s="55" t="str">
        <f>IF(COUNTIF(通用项目!A:A,B115)=1,"通用项目","非通用项目")</f>
        <v>非通用项目</v>
      </c>
      <c r="G115" s="55">
        <f t="shared" si="19"/>
        <v>0</v>
      </c>
      <c r="H115" s="55">
        <f t="shared" si="20"/>
        <v>0</v>
      </c>
      <c r="I115" s="55">
        <f t="shared" si="21"/>
        <v>0</v>
      </c>
      <c r="J115" s="55">
        <f t="shared" si="22"/>
        <v>0</v>
      </c>
      <c r="K115" s="55">
        <f t="shared" si="23"/>
        <v>0</v>
      </c>
      <c r="L115" s="55">
        <f t="shared" si="24"/>
        <v>0</v>
      </c>
      <c r="M115" s="55">
        <f t="shared" si="25"/>
        <v>0</v>
      </c>
      <c r="N115" s="55">
        <f t="shared" si="26"/>
        <v>0</v>
      </c>
      <c r="O115" s="55">
        <f t="shared" si="27"/>
        <v>0</v>
      </c>
      <c r="P115" s="57">
        <f t="shared" si="30"/>
        <v>0</v>
      </c>
      <c r="Q115" s="57">
        <f t="shared" si="31"/>
        <v>0</v>
      </c>
      <c r="R115" s="57">
        <f t="shared" si="29"/>
        <v>0</v>
      </c>
      <c r="S115" s="57">
        <f t="shared" si="28"/>
        <v>0</v>
      </c>
      <c r="T115" s="57">
        <f t="shared" si="32"/>
        <v>0</v>
      </c>
      <c r="U115" s="57">
        <f>G115*1+I115*IFERROR(VLOOKUP(A115,员工个人数据信息!A:V,22,0),0.9)+J115*0+IF(OR(E115&gt;=3,F115="通用项目"),K115*0,K115*0.2)+H115*0.8*IF(E115&lt;2,0.6,IF(E115&lt;4,0.7,IF(E115&lt;6,0.8,IF(E115&lt;8,0.9,1))))+L115*0.7-O115</f>
        <v>0</v>
      </c>
      <c r="V115" s="57">
        <f t="shared" si="33"/>
        <v>0</v>
      </c>
      <c r="W115" s="57">
        <f>ROUND(IFERROR(IF((YEAR(VLOOKUP(A115,员工个人数据信息!A:S,11,0))&amp;MONTH(VLOOKUP(A115,员工个人数据信息!A:S,11,0)))=(YEAR(C115)&amp;MONTH(C115)),VLOOKUP(A115,员工个人数据信息!A:U,20,0),IF((YEAR(VLOOKUP(A115,员工个人数据信息!A:S,12,0))&amp;MONTH(VLOOKUP(A115,员工个人数据信息!A:S,12,0)))=(YEAR(C115)&amp;MONTH(C115)),VLOOKUP(A115,员工个人数据信息!A:U,21,0),VLOOKUP(A115,员工个人数据信息!A:U,19,0))),0)+Y115/21.75,2)*SUM(G115:L115)+ROUND(IFERROR(VLOOKUP(A115,员工个人数据信息!A:S,18,0),0)+X115/21.75,2)*(IF(OR(E115&gt;=3,F115="通用项目"),SUM(G115,J115:K115),SUM(G115,J115,K115*0.8))+0.8*H115*IF(E115&lt;2,0.6,IF(E115&lt;4,0.7,IF(E115&lt;6,0.8,IF(E115&lt;8,0.9,1)))))+ROUND(3000/21.75*L115,2)</f>
        <v>0</v>
      </c>
      <c r="X115" s="57">
        <f t="array" ref="X115">_xlfn.IFS(COUNTIF('调薪记录-固定'!$C:$C,A115)=0,0,COUNTIF('调薪记录-固定'!$C:$C,A115)=1,IF(VLOOKUP(A115,'调薪记录-固定'!$C:$F,4,0)&lt;=C115,VLOOKUP(A115,'调薪记录-固定'!$C:$K,9,0),0),COUNTIF('调薪记录-固定'!$C:$C,A115)=2,IF(C115&lt;_xlfn.MINIFS('调薪记录-固定'!F:F,'调薪记录-固定'!C:C,A115),0,IF(C115&lt;_xlfn.MAXIFS('调薪记录-固定'!F:F,'调薪记录-固定'!C:C,A115),_xlfn.XLOOKUP(A115&amp;"1",'调薪记录-固定'!M:M,'调薪记录-固定'!K:K,0),_xlfn.XLOOKUP(A115&amp;"2",'调薪记录-固定'!M:M,'调薪记录-固定'!K:K,0))))</f>
        <v>0</v>
      </c>
      <c r="Y115" s="57">
        <f>IF(OR(COUNTIF('调整社保记录-固定'!C:C,A115)=0,COUNTIF('调整社保记录-固定'!C:C,A115)=1),0,IF(C115&gt;=DATE(2021,7,1),IFERROR(VLOOKUP(A115&amp;"2",'调整社保记录-固定'!F:G,2,0),0),0))</f>
        <v>0</v>
      </c>
    </row>
    <row r="116" customHeight="1" spans="1:25">
      <c r="A116" s="54" t="s">
        <v>25</v>
      </c>
      <c r="B116" s="54" t="s">
        <v>26</v>
      </c>
      <c r="C116" s="54" t="s">
        <v>143</v>
      </c>
      <c r="D116" s="54" t="s">
        <v>6</v>
      </c>
      <c r="E116" s="55">
        <f>IFERROR(DATEDIF(VLOOKUP(A116,员工个人数据信息!A:K,11,0),C116,"Y"),0)</f>
        <v>0</v>
      </c>
      <c r="F116" s="55" t="str">
        <f>IF(COUNTIF(通用项目!A:A,B116)=1,"通用项目","非通用项目")</f>
        <v>非通用项目</v>
      </c>
      <c r="G116" s="55">
        <f t="shared" si="19"/>
        <v>1</v>
      </c>
      <c r="H116" s="55">
        <f t="shared" si="20"/>
        <v>0</v>
      </c>
      <c r="I116" s="55">
        <f t="shared" si="21"/>
        <v>0</v>
      </c>
      <c r="J116" s="55">
        <f t="shared" si="22"/>
        <v>0</v>
      </c>
      <c r="K116" s="55">
        <f t="shared" si="23"/>
        <v>0</v>
      </c>
      <c r="L116" s="55">
        <f t="shared" si="24"/>
        <v>0</v>
      </c>
      <c r="M116" s="55">
        <f t="shared" si="25"/>
        <v>0</v>
      </c>
      <c r="N116" s="55">
        <f t="shared" si="26"/>
        <v>0</v>
      </c>
      <c r="O116" s="55">
        <f t="shared" si="27"/>
        <v>0</v>
      </c>
      <c r="P116" s="57">
        <f t="shared" si="30"/>
        <v>1</v>
      </c>
      <c r="Q116" s="57">
        <f t="shared" si="31"/>
        <v>1</v>
      </c>
      <c r="R116" s="57">
        <f t="shared" si="29"/>
        <v>0</v>
      </c>
      <c r="S116" s="57">
        <f t="shared" si="28"/>
        <v>0</v>
      </c>
      <c r="T116" s="57">
        <f t="shared" si="32"/>
        <v>1</v>
      </c>
      <c r="U116" s="57">
        <f>G116*1+I116*IFERROR(VLOOKUP(A116,员工个人数据信息!A:V,22,0),0.9)+J116*0+IF(OR(E116&gt;=3,F116="通用项目"),K116*0,K116*0.2)+H116*0.8*IF(E116&lt;2,0.6,IF(E116&lt;4,0.7,IF(E116&lt;6,0.8,IF(E116&lt;8,0.9,1))))+L116*0.7-O116</f>
        <v>1</v>
      </c>
      <c r="V116" s="57">
        <f t="shared" si="33"/>
        <v>0</v>
      </c>
      <c r="W116" s="57">
        <f>ROUND(IFERROR(IF((YEAR(VLOOKUP(A116,员工个人数据信息!A:S,11,0))&amp;MONTH(VLOOKUP(A116,员工个人数据信息!A:S,11,0)))=(YEAR(C116)&amp;MONTH(C116)),VLOOKUP(A116,员工个人数据信息!A:U,20,0),IF((YEAR(VLOOKUP(A116,员工个人数据信息!A:S,12,0))&amp;MONTH(VLOOKUP(A116,员工个人数据信息!A:S,12,0)))=(YEAR(C116)&amp;MONTH(C116)),VLOOKUP(A116,员工个人数据信息!A:U,21,0),VLOOKUP(A116,员工个人数据信息!A:U,19,0))),0)+Y116/21.75,2)*SUM(G116:L116)+ROUND(IFERROR(VLOOKUP(A116,员工个人数据信息!A:S,18,0),0)+X116/21.75,2)*(IF(OR(E116&gt;=3,F116="通用项目"),SUM(G116,J116:K116),SUM(G116,J116,K116*0.8))+0.8*H116*IF(E116&lt;2,0.6,IF(E116&lt;4,0.7,IF(E116&lt;6,0.8,IF(E116&lt;8,0.9,1)))))+ROUND(3000/21.75*L116,2)</f>
        <v>0</v>
      </c>
      <c r="X116" s="57">
        <f t="array" ref="X116">_xlfn.IFS(COUNTIF('调薪记录-固定'!$C:$C,A116)=0,0,COUNTIF('调薪记录-固定'!$C:$C,A116)=1,IF(VLOOKUP(A116,'调薪记录-固定'!$C:$F,4,0)&lt;=C116,VLOOKUP(A116,'调薪记录-固定'!$C:$K,9,0),0),COUNTIF('调薪记录-固定'!$C:$C,A116)=2,IF(C116&lt;_xlfn.MINIFS('调薪记录-固定'!F:F,'调薪记录-固定'!C:C,A116),0,IF(C116&lt;_xlfn.MAXIFS('调薪记录-固定'!F:F,'调薪记录-固定'!C:C,A116),_xlfn.XLOOKUP(A116&amp;"1",'调薪记录-固定'!M:M,'调薪记录-固定'!K:K,0),_xlfn.XLOOKUP(A116&amp;"2",'调薪记录-固定'!M:M,'调薪记录-固定'!K:K,0))))</f>
        <v>0</v>
      </c>
      <c r="Y116" s="57">
        <f>IF(OR(COUNTIF('调整社保记录-固定'!C:C,A116)=0,COUNTIF('调整社保记录-固定'!C:C,A116)=1),0,IF(C116&gt;=DATE(2021,7,1),IFERROR(VLOOKUP(A116&amp;"2",'调整社保记录-固定'!F:G,2,0),0),0))</f>
        <v>0</v>
      </c>
    </row>
    <row r="117" customHeight="1" spans="1:25">
      <c r="A117" s="54" t="s">
        <v>25</v>
      </c>
      <c r="B117" s="54" t="s">
        <v>26</v>
      </c>
      <c r="C117" s="54" t="s">
        <v>144</v>
      </c>
      <c r="D117" s="54" t="s">
        <v>6</v>
      </c>
      <c r="E117" s="55">
        <f>IFERROR(DATEDIF(VLOOKUP(A117,员工个人数据信息!A:K,11,0),C117,"Y"),0)</f>
        <v>0</v>
      </c>
      <c r="F117" s="55" t="str">
        <f>IF(COUNTIF(通用项目!A:A,B117)=1,"通用项目","非通用项目")</f>
        <v>非通用项目</v>
      </c>
      <c r="G117" s="55">
        <f t="shared" si="19"/>
        <v>1</v>
      </c>
      <c r="H117" s="55">
        <f t="shared" si="20"/>
        <v>0</v>
      </c>
      <c r="I117" s="55">
        <f t="shared" si="21"/>
        <v>0</v>
      </c>
      <c r="J117" s="55">
        <f t="shared" si="22"/>
        <v>0</v>
      </c>
      <c r="K117" s="55">
        <f t="shared" si="23"/>
        <v>0</v>
      </c>
      <c r="L117" s="55">
        <f t="shared" si="24"/>
        <v>0</v>
      </c>
      <c r="M117" s="55">
        <f t="shared" si="25"/>
        <v>0</v>
      </c>
      <c r="N117" s="55">
        <f t="shared" si="26"/>
        <v>0</v>
      </c>
      <c r="O117" s="55">
        <f t="shared" si="27"/>
        <v>0</v>
      </c>
      <c r="P117" s="57">
        <f t="shared" si="30"/>
        <v>1</v>
      </c>
      <c r="Q117" s="57">
        <f t="shared" si="31"/>
        <v>1</v>
      </c>
      <c r="R117" s="57">
        <f t="shared" si="29"/>
        <v>0</v>
      </c>
      <c r="S117" s="57">
        <f t="shared" si="28"/>
        <v>0</v>
      </c>
      <c r="T117" s="57">
        <f t="shared" si="32"/>
        <v>1</v>
      </c>
      <c r="U117" s="57">
        <f>G117*1+I117*IFERROR(VLOOKUP(A117,员工个人数据信息!A:V,22,0),0.9)+J117*0+IF(OR(E117&gt;=3,F117="通用项目"),K117*0,K117*0.2)+H117*0.8*IF(E117&lt;2,0.6,IF(E117&lt;4,0.7,IF(E117&lt;6,0.8,IF(E117&lt;8,0.9,1))))+L117*0.7-O117</f>
        <v>1</v>
      </c>
      <c r="V117" s="57">
        <f t="shared" si="33"/>
        <v>0</v>
      </c>
      <c r="W117" s="57">
        <f>ROUND(IFERROR(IF((YEAR(VLOOKUP(A117,员工个人数据信息!A:S,11,0))&amp;MONTH(VLOOKUP(A117,员工个人数据信息!A:S,11,0)))=(YEAR(C117)&amp;MONTH(C117)),VLOOKUP(A117,员工个人数据信息!A:U,20,0),IF((YEAR(VLOOKUP(A117,员工个人数据信息!A:S,12,0))&amp;MONTH(VLOOKUP(A117,员工个人数据信息!A:S,12,0)))=(YEAR(C117)&amp;MONTH(C117)),VLOOKUP(A117,员工个人数据信息!A:U,21,0),VLOOKUP(A117,员工个人数据信息!A:U,19,0))),0)+Y117/21.75,2)*SUM(G117:L117)+ROUND(IFERROR(VLOOKUP(A117,员工个人数据信息!A:S,18,0),0)+X117/21.75,2)*(IF(OR(E117&gt;=3,F117="通用项目"),SUM(G117,J117:K117),SUM(G117,J117,K117*0.8))+0.8*H117*IF(E117&lt;2,0.6,IF(E117&lt;4,0.7,IF(E117&lt;6,0.8,IF(E117&lt;8,0.9,1)))))+ROUND(3000/21.75*L117,2)</f>
        <v>0</v>
      </c>
      <c r="X117" s="57">
        <f t="array" ref="X117">_xlfn.IFS(COUNTIF('调薪记录-固定'!$C:$C,A117)=0,0,COUNTIF('调薪记录-固定'!$C:$C,A117)=1,IF(VLOOKUP(A117,'调薪记录-固定'!$C:$F,4,0)&lt;=C117,VLOOKUP(A117,'调薪记录-固定'!$C:$K,9,0),0),COUNTIF('调薪记录-固定'!$C:$C,A117)=2,IF(C117&lt;_xlfn.MINIFS('调薪记录-固定'!F:F,'调薪记录-固定'!C:C,A117),0,IF(C117&lt;_xlfn.MAXIFS('调薪记录-固定'!F:F,'调薪记录-固定'!C:C,A117),_xlfn.XLOOKUP(A117&amp;"1",'调薪记录-固定'!M:M,'调薪记录-固定'!K:K,0),_xlfn.XLOOKUP(A117&amp;"2",'调薪记录-固定'!M:M,'调薪记录-固定'!K:K,0))))</f>
        <v>0</v>
      </c>
      <c r="Y117" s="57">
        <f>IF(OR(COUNTIF('调整社保记录-固定'!C:C,A117)=0,COUNTIF('调整社保记录-固定'!C:C,A117)=1),0,IF(C117&gt;=DATE(2021,7,1),IFERROR(VLOOKUP(A117&amp;"2",'调整社保记录-固定'!F:G,2,0),0),0))</f>
        <v>0</v>
      </c>
    </row>
    <row r="118" customHeight="1" spans="1:25">
      <c r="A118" s="54" t="s">
        <v>25</v>
      </c>
      <c r="B118" s="54" t="s">
        <v>26</v>
      </c>
      <c r="C118" s="54" t="s">
        <v>145</v>
      </c>
      <c r="D118" s="54" t="s">
        <v>6</v>
      </c>
      <c r="E118" s="55">
        <f>IFERROR(DATEDIF(VLOOKUP(A118,员工个人数据信息!A:K,11,0),C118,"Y"),0)</f>
        <v>0</v>
      </c>
      <c r="F118" s="55" t="str">
        <f>IF(COUNTIF(通用项目!A:A,B118)=1,"通用项目","非通用项目")</f>
        <v>非通用项目</v>
      </c>
      <c r="G118" s="55">
        <f t="shared" si="19"/>
        <v>1</v>
      </c>
      <c r="H118" s="55">
        <f t="shared" si="20"/>
        <v>0</v>
      </c>
      <c r="I118" s="55">
        <f t="shared" si="21"/>
        <v>0</v>
      </c>
      <c r="J118" s="55">
        <f t="shared" si="22"/>
        <v>0</v>
      </c>
      <c r="K118" s="55">
        <f t="shared" si="23"/>
        <v>0</v>
      </c>
      <c r="L118" s="55">
        <f t="shared" si="24"/>
        <v>0</v>
      </c>
      <c r="M118" s="55">
        <f t="shared" si="25"/>
        <v>0</v>
      </c>
      <c r="N118" s="55">
        <f t="shared" si="26"/>
        <v>0</v>
      </c>
      <c r="O118" s="55">
        <f t="shared" si="27"/>
        <v>0</v>
      </c>
      <c r="P118" s="57">
        <f t="shared" si="30"/>
        <v>1</v>
      </c>
      <c r="Q118" s="57">
        <f t="shared" si="31"/>
        <v>1</v>
      </c>
      <c r="R118" s="57">
        <f t="shared" si="29"/>
        <v>0</v>
      </c>
      <c r="S118" s="57">
        <f t="shared" si="28"/>
        <v>0</v>
      </c>
      <c r="T118" s="57">
        <f t="shared" si="32"/>
        <v>1</v>
      </c>
      <c r="U118" s="57">
        <f>G118*1+I118*IFERROR(VLOOKUP(A118,员工个人数据信息!A:V,22,0),0.9)+J118*0+IF(OR(E118&gt;=3,F118="通用项目"),K118*0,K118*0.2)+H118*0.8*IF(E118&lt;2,0.6,IF(E118&lt;4,0.7,IF(E118&lt;6,0.8,IF(E118&lt;8,0.9,1))))+L118*0.7-O118</f>
        <v>1</v>
      </c>
      <c r="V118" s="57">
        <f t="shared" si="33"/>
        <v>0</v>
      </c>
      <c r="W118" s="57">
        <f>ROUND(IFERROR(IF((YEAR(VLOOKUP(A118,员工个人数据信息!A:S,11,0))&amp;MONTH(VLOOKUP(A118,员工个人数据信息!A:S,11,0)))=(YEAR(C118)&amp;MONTH(C118)),VLOOKUP(A118,员工个人数据信息!A:U,20,0),IF((YEAR(VLOOKUP(A118,员工个人数据信息!A:S,12,0))&amp;MONTH(VLOOKUP(A118,员工个人数据信息!A:S,12,0)))=(YEAR(C118)&amp;MONTH(C118)),VLOOKUP(A118,员工个人数据信息!A:U,21,0),VLOOKUP(A118,员工个人数据信息!A:U,19,0))),0)+Y118/21.75,2)*SUM(G118:L118)+ROUND(IFERROR(VLOOKUP(A118,员工个人数据信息!A:S,18,0),0)+X118/21.75,2)*(IF(OR(E118&gt;=3,F118="通用项目"),SUM(G118,J118:K118),SUM(G118,J118,K118*0.8))+0.8*H118*IF(E118&lt;2,0.6,IF(E118&lt;4,0.7,IF(E118&lt;6,0.8,IF(E118&lt;8,0.9,1)))))+ROUND(3000/21.75*L118,2)</f>
        <v>0</v>
      </c>
      <c r="X118" s="57">
        <f t="array" ref="X118">_xlfn.IFS(COUNTIF('调薪记录-固定'!$C:$C,A118)=0,0,COUNTIF('调薪记录-固定'!$C:$C,A118)=1,IF(VLOOKUP(A118,'调薪记录-固定'!$C:$F,4,0)&lt;=C118,VLOOKUP(A118,'调薪记录-固定'!$C:$K,9,0),0),COUNTIF('调薪记录-固定'!$C:$C,A118)=2,IF(C118&lt;_xlfn.MINIFS('调薪记录-固定'!F:F,'调薪记录-固定'!C:C,A118),0,IF(C118&lt;_xlfn.MAXIFS('调薪记录-固定'!F:F,'调薪记录-固定'!C:C,A118),_xlfn.XLOOKUP(A118&amp;"1",'调薪记录-固定'!M:M,'调薪记录-固定'!K:K,0),_xlfn.XLOOKUP(A118&amp;"2",'调薪记录-固定'!M:M,'调薪记录-固定'!K:K,0))))</f>
        <v>0</v>
      </c>
      <c r="Y118" s="57">
        <f>IF(OR(COUNTIF('调整社保记录-固定'!C:C,A118)=0,COUNTIF('调整社保记录-固定'!C:C,A118)=1),0,IF(C118&gt;=DATE(2021,7,1),IFERROR(VLOOKUP(A118&amp;"2",'调整社保记录-固定'!F:G,2,0),0),0))</f>
        <v>0</v>
      </c>
    </row>
    <row r="119" customHeight="1" spans="1:25">
      <c r="A119" s="54" t="s">
        <v>25</v>
      </c>
      <c r="B119" s="54" t="s">
        <v>26</v>
      </c>
      <c r="C119" s="54" t="s">
        <v>146</v>
      </c>
      <c r="D119" s="54" t="s">
        <v>6</v>
      </c>
      <c r="E119" s="55">
        <f>IFERROR(DATEDIF(VLOOKUP(A119,员工个人数据信息!A:K,11,0),C119,"Y"),0)</f>
        <v>0</v>
      </c>
      <c r="F119" s="55" t="str">
        <f>IF(COUNTIF(通用项目!A:A,B119)=1,"通用项目","非通用项目")</f>
        <v>非通用项目</v>
      </c>
      <c r="G119" s="55">
        <f t="shared" si="19"/>
        <v>1</v>
      </c>
      <c r="H119" s="55">
        <f t="shared" si="20"/>
        <v>0</v>
      </c>
      <c r="I119" s="55">
        <f t="shared" si="21"/>
        <v>0</v>
      </c>
      <c r="J119" s="55">
        <f t="shared" si="22"/>
        <v>0</v>
      </c>
      <c r="K119" s="55">
        <f t="shared" si="23"/>
        <v>0</v>
      </c>
      <c r="L119" s="55">
        <f t="shared" si="24"/>
        <v>0</v>
      </c>
      <c r="M119" s="55">
        <f t="shared" si="25"/>
        <v>0</v>
      </c>
      <c r="N119" s="55">
        <f t="shared" si="26"/>
        <v>0</v>
      </c>
      <c r="O119" s="55">
        <f t="shared" si="27"/>
        <v>0</v>
      </c>
      <c r="P119" s="57">
        <f t="shared" si="30"/>
        <v>1</v>
      </c>
      <c r="Q119" s="57">
        <f t="shared" si="31"/>
        <v>1</v>
      </c>
      <c r="R119" s="57">
        <f t="shared" si="29"/>
        <v>0</v>
      </c>
      <c r="S119" s="57">
        <f t="shared" si="28"/>
        <v>0</v>
      </c>
      <c r="T119" s="57">
        <f t="shared" si="32"/>
        <v>1</v>
      </c>
      <c r="U119" s="57">
        <f>G119*1+I119*IFERROR(VLOOKUP(A119,员工个人数据信息!A:V,22,0),0.9)+J119*0+IF(OR(E119&gt;=3,F119="通用项目"),K119*0,K119*0.2)+H119*0.8*IF(E119&lt;2,0.6,IF(E119&lt;4,0.7,IF(E119&lt;6,0.8,IF(E119&lt;8,0.9,1))))+L119*0.7-O119</f>
        <v>1</v>
      </c>
      <c r="V119" s="57">
        <f t="shared" si="33"/>
        <v>0</v>
      </c>
      <c r="W119" s="57">
        <f>ROUND(IFERROR(IF((YEAR(VLOOKUP(A119,员工个人数据信息!A:S,11,0))&amp;MONTH(VLOOKUP(A119,员工个人数据信息!A:S,11,0)))=(YEAR(C119)&amp;MONTH(C119)),VLOOKUP(A119,员工个人数据信息!A:U,20,0),IF((YEAR(VLOOKUP(A119,员工个人数据信息!A:S,12,0))&amp;MONTH(VLOOKUP(A119,员工个人数据信息!A:S,12,0)))=(YEAR(C119)&amp;MONTH(C119)),VLOOKUP(A119,员工个人数据信息!A:U,21,0),VLOOKUP(A119,员工个人数据信息!A:U,19,0))),0)+Y119/21.75,2)*SUM(G119:L119)+ROUND(IFERROR(VLOOKUP(A119,员工个人数据信息!A:S,18,0),0)+X119/21.75,2)*(IF(OR(E119&gt;=3,F119="通用项目"),SUM(G119,J119:K119),SUM(G119,J119,K119*0.8))+0.8*H119*IF(E119&lt;2,0.6,IF(E119&lt;4,0.7,IF(E119&lt;6,0.8,IF(E119&lt;8,0.9,1)))))+ROUND(3000/21.75*L119,2)</f>
        <v>0</v>
      </c>
      <c r="X119" s="57">
        <f t="array" ref="X119">_xlfn.IFS(COUNTIF('调薪记录-固定'!$C:$C,A119)=0,0,COUNTIF('调薪记录-固定'!$C:$C,A119)=1,IF(VLOOKUP(A119,'调薪记录-固定'!$C:$F,4,0)&lt;=C119,VLOOKUP(A119,'调薪记录-固定'!$C:$K,9,0),0),COUNTIF('调薪记录-固定'!$C:$C,A119)=2,IF(C119&lt;_xlfn.MINIFS('调薪记录-固定'!F:F,'调薪记录-固定'!C:C,A119),0,IF(C119&lt;_xlfn.MAXIFS('调薪记录-固定'!F:F,'调薪记录-固定'!C:C,A119),_xlfn.XLOOKUP(A119&amp;"1",'调薪记录-固定'!M:M,'调薪记录-固定'!K:K,0),_xlfn.XLOOKUP(A119&amp;"2",'调薪记录-固定'!M:M,'调薪记录-固定'!K:K,0))))</f>
        <v>0</v>
      </c>
      <c r="Y119" s="57">
        <f>IF(OR(COUNTIF('调整社保记录-固定'!C:C,A119)=0,COUNTIF('调整社保记录-固定'!C:C,A119)=1),0,IF(C119&gt;=DATE(2021,7,1),IFERROR(VLOOKUP(A119&amp;"2",'调整社保记录-固定'!F:G,2,0),0),0))</f>
        <v>0</v>
      </c>
    </row>
    <row r="120" customHeight="1" spans="1:25">
      <c r="A120" s="54" t="s">
        <v>25</v>
      </c>
      <c r="B120" s="54" t="s">
        <v>26</v>
      </c>
      <c r="C120" s="54" t="s">
        <v>147</v>
      </c>
      <c r="D120" s="54" t="s">
        <v>6</v>
      </c>
      <c r="E120" s="55">
        <f>IFERROR(DATEDIF(VLOOKUP(A120,员工个人数据信息!A:K,11,0),C120,"Y"),0)</f>
        <v>0</v>
      </c>
      <c r="F120" s="55" t="str">
        <f>IF(COUNTIF(通用项目!A:A,B120)=1,"通用项目","非通用项目")</f>
        <v>非通用项目</v>
      </c>
      <c r="G120" s="55">
        <f t="shared" si="19"/>
        <v>1</v>
      </c>
      <c r="H120" s="55">
        <f t="shared" si="20"/>
        <v>0</v>
      </c>
      <c r="I120" s="55">
        <f t="shared" si="21"/>
        <v>0</v>
      </c>
      <c r="J120" s="55">
        <f t="shared" si="22"/>
        <v>0</v>
      </c>
      <c r="K120" s="55">
        <f t="shared" si="23"/>
        <v>0</v>
      </c>
      <c r="L120" s="55">
        <f t="shared" si="24"/>
        <v>0</v>
      </c>
      <c r="M120" s="55">
        <f t="shared" si="25"/>
        <v>0</v>
      </c>
      <c r="N120" s="55">
        <f t="shared" si="26"/>
        <v>0</v>
      </c>
      <c r="O120" s="55">
        <f t="shared" si="27"/>
        <v>0</v>
      </c>
      <c r="P120" s="57">
        <f t="shared" si="30"/>
        <v>1</v>
      </c>
      <c r="Q120" s="57">
        <f t="shared" si="31"/>
        <v>1</v>
      </c>
      <c r="R120" s="57">
        <f t="shared" si="29"/>
        <v>0</v>
      </c>
      <c r="S120" s="57">
        <f t="shared" si="28"/>
        <v>0</v>
      </c>
      <c r="T120" s="57">
        <f t="shared" si="32"/>
        <v>1</v>
      </c>
      <c r="U120" s="57">
        <f>G120*1+I120*IFERROR(VLOOKUP(A120,员工个人数据信息!A:V,22,0),0.9)+J120*0+IF(OR(E120&gt;=3,F120="通用项目"),K120*0,K120*0.2)+H120*0.8*IF(E120&lt;2,0.6,IF(E120&lt;4,0.7,IF(E120&lt;6,0.8,IF(E120&lt;8,0.9,1))))+L120*0.7-O120</f>
        <v>1</v>
      </c>
      <c r="V120" s="57">
        <f t="shared" si="33"/>
        <v>0</v>
      </c>
      <c r="W120" s="57">
        <f>ROUND(IFERROR(IF((YEAR(VLOOKUP(A120,员工个人数据信息!A:S,11,0))&amp;MONTH(VLOOKUP(A120,员工个人数据信息!A:S,11,0)))=(YEAR(C120)&amp;MONTH(C120)),VLOOKUP(A120,员工个人数据信息!A:U,20,0),IF((YEAR(VLOOKUP(A120,员工个人数据信息!A:S,12,0))&amp;MONTH(VLOOKUP(A120,员工个人数据信息!A:S,12,0)))=(YEAR(C120)&amp;MONTH(C120)),VLOOKUP(A120,员工个人数据信息!A:U,21,0),VLOOKUP(A120,员工个人数据信息!A:U,19,0))),0)+Y120/21.75,2)*SUM(G120:L120)+ROUND(IFERROR(VLOOKUP(A120,员工个人数据信息!A:S,18,0),0)+X120/21.75,2)*(IF(OR(E120&gt;=3,F120="通用项目"),SUM(G120,J120:K120),SUM(G120,J120,K120*0.8))+0.8*H120*IF(E120&lt;2,0.6,IF(E120&lt;4,0.7,IF(E120&lt;6,0.8,IF(E120&lt;8,0.9,1)))))+ROUND(3000/21.75*L120,2)</f>
        <v>0</v>
      </c>
      <c r="X120" s="57">
        <f t="array" ref="X120">_xlfn.IFS(COUNTIF('调薪记录-固定'!$C:$C,A120)=0,0,COUNTIF('调薪记录-固定'!$C:$C,A120)=1,IF(VLOOKUP(A120,'调薪记录-固定'!$C:$F,4,0)&lt;=C120,VLOOKUP(A120,'调薪记录-固定'!$C:$K,9,0),0),COUNTIF('调薪记录-固定'!$C:$C,A120)=2,IF(C120&lt;_xlfn.MINIFS('调薪记录-固定'!F:F,'调薪记录-固定'!C:C,A120),0,IF(C120&lt;_xlfn.MAXIFS('调薪记录-固定'!F:F,'调薪记录-固定'!C:C,A120),_xlfn.XLOOKUP(A120&amp;"1",'调薪记录-固定'!M:M,'调薪记录-固定'!K:K,0),_xlfn.XLOOKUP(A120&amp;"2",'调薪记录-固定'!M:M,'调薪记录-固定'!K:K,0))))</f>
        <v>0</v>
      </c>
      <c r="Y120" s="57">
        <f>IF(OR(COUNTIF('调整社保记录-固定'!C:C,A120)=0,COUNTIF('调整社保记录-固定'!C:C,A120)=1),0,IF(C120&gt;=DATE(2021,7,1),IFERROR(VLOOKUP(A120&amp;"2",'调整社保记录-固定'!F:G,2,0),0),0))</f>
        <v>0</v>
      </c>
    </row>
    <row r="121" customHeight="1" spans="1:25">
      <c r="A121" s="54" t="s">
        <v>25</v>
      </c>
      <c r="B121" s="54" t="s">
        <v>26</v>
      </c>
      <c r="C121" s="54" t="s">
        <v>148</v>
      </c>
      <c r="D121" s="54" t="s">
        <v>6</v>
      </c>
      <c r="E121" s="55">
        <f>IFERROR(DATEDIF(VLOOKUP(A121,员工个人数据信息!A:K,11,0),C121,"Y"),0)</f>
        <v>0</v>
      </c>
      <c r="F121" s="55" t="str">
        <f>IF(COUNTIF(通用项目!A:A,B121)=1,"通用项目","非通用项目")</f>
        <v>非通用项目</v>
      </c>
      <c r="G121" s="55">
        <f t="shared" si="19"/>
        <v>1</v>
      </c>
      <c r="H121" s="55">
        <f t="shared" si="20"/>
        <v>0</v>
      </c>
      <c r="I121" s="55">
        <f t="shared" si="21"/>
        <v>0</v>
      </c>
      <c r="J121" s="55">
        <f t="shared" si="22"/>
        <v>0</v>
      </c>
      <c r="K121" s="55">
        <f t="shared" si="23"/>
        <v>0</v>
      </c>
      <c r="L121" s="55">
        <f t="shared" si="24"/>
        <v>0</v>
      </c>
      <c r="M121" s="55">
        <f t="shared" si="25"/>
        <v>0</v>
      </c>
      <c r="N121" s="55">
        <f t="shared" si="26"/>
        <v>0</v>
      </c>
      <c r="O121" s="55">
        <f t="shared" si="27"/>
        <v>0</v>
      </c>
      <c r="P121" s="57">
        <f t="shared" si="30"/>
        <v>1</v>
      </c>
      <c r="Q121" s="57">
        <f t="shared" si="31"/>
        <v>1</v>
      </c>
      <c r="R121" s="57">
        <f t="shared" si="29"/>
        <v>0</v>
      </c>
      <c r="S121" s="57">
        <f t="shared" si="28"/>
        <v>0</v>
      </c>
      <c r="T121" s="57">
        <f t="shared" si="32"/>
        <v>1</v>
      </c>
      <c r="U121" s="57">
        <f>G121*1+I121*IFERROR(VLOOKUP(A121,员工个人数据信息!A:V,22,0),0.9)+J121*0+IF(OR(E121&gt;=3,F121="通用项目"),K121*0,K121*0.2)+H121*0.8*IF(E121&lt;2,0.6,IF(E121&lt;4,0.7,IF(E121&lt;6,0.8,IF(E121&lt;8,0.9,1))))+L121*0.7-O121</f>
        <v>1</v>
      </c>
      <c r="V121" s="57">
        <f t="shared" si="33"/>
        <v>0</v>
      </c>
      <c r="W121" s="57">
        <f>ROUND(IFERROR(IF((YEAR(VLOOKUP(A121,员工个人数据信息!A:S,11,0))&amp;MONTH(VLOOKUP(A121,员工个人数据信息!A:S,11,0)))=(YEAR(C121)&amp;MONTH(C121)),VLOOKUP(A121,员工个人数据信息!A:U,20,0),IF((YEAR(VLOOKUP(A121,员工个人数据信息!A:S,12,0))&amp;MONTH(VLOOKUP(A121,员工个人数据信息!A:S,12,0)))=(YEAR(C121)&amp;MONTH(C121)),VLOOKUP(A121,员工个人数据信息!A:U,21,0),VLOOKUP(A121,员工个人数据信息!A:U,19,0))),0)+Y121/21.75,2)*SUM(G121:L121)+ROUND(IFERROR(VLOOKUP(A121,员工个人数据信息!A:S,18,0),0)+X121/21.75,2)*(IF(OR(E121&gt;=3,F121="通用项目"),SUM(G121,J121:K121),SUM(G121,J121,K121*0.8))+0.8*H121*IF(E121&lt;2,0.6,IF(E121&lt;4,0.7,IF(E121&lt;6,0.8,IF(E121&lt;8,0.9,1)))))+ROUND(3000/21.75*L121,2)</f>
        <v>0</v>
      </c>
      <c r="X121" s="57">
        <f t="array" ref="X121">_xlfn.IFS(COUNTIF('调薪记录-固定'!$C:$C,A121)=0,0,COUNTIF('调薪记录-固定'!$C:$C,A121)=1,IF(VLOOKUP(A121,'调薪记录-固定'!$C:$F,4,0)&lt;=C121,VLOOKUP(A121,'调薪记录-固定'!$C:$K,9,0),0),COUNTIF('调薪记录-固定'!$C:$C,A121)=2,IF(C121&lt;_xlfn.MINIFS('调薪记录-固定'!F:F,'调薪记录-固定'!C:C,A121),0,IF(C121&lt;_xlfn.MAXIFS('调薪记录-固定'!F:F,'调薪记录-固定'!C:C,A121),_xlfn.XLOOKUP(A121&amp;"1",'调薪记录-固定'!M:M,'调薪记录-固定'!K:K,0),_xlfn.XLOOKUP(A121&amp;"2",'调薪记录-固定'!M:M,'调薪记录-固定'!K:K,0))))</f>
        <v>0</v>
      </c>
      <c r="Y121" s="57">
        <f>IF(OR(COUNTIF('调整社保记录-固定'!C:C,A121)=0,COUNTIF('调整社保记录-固定'!C:C,A121)=1),0,IF(C121&gt;=DATE(2021,7,1),IFERROR(VLOOKUP(A121&amp;"2",'调整社保记录-固定'!F:G,2,0),0),0))</f>
        <v>0</v>
      </c>
    </row>
    <row r="122" customHeight="1" spans="1:25">
      <c r="A122" s="54" t="s">
        <v>25</v>
      </c>
      <c r="B122" s="54" t="s">
        <v>26</v>
      </c>
      <c r="C122" s="54" t="s">
        <v>149</v>
      </c>
      <c r="D122" s="54" t="s">
        <v>28</v>
      </c>
      <c r="E122" s="55">
        <f>IFERROR(DATEDIF(VLOOKUP(A122,员工个人数据信息!A:K,11,0),C122,"Y"),0)</f>
        <v>0</v>
      </c>
      <c r="F122" s="55" t="str">
        <f>IF(COUNTIF(通用项目!A:A,B122)=1,"通用项目","非通用项目")</f>
        <v>非通用项目</v>
      </c>
      <c r="G122" s="55">
        <f t="shared" si="19"/>
        <v>0</v>
      </c>
      <c r="H122" s="55">
        <f t="shared" si="20"/>
        <v>0</v>
      </c>
      <c r="I122" s="55">
        <f t="shared" si="21"/>
        <v>0</v>
      </c>
      <c r="J122" s="55">
        <f t="shared" si="22"/>
        <v>0</v>
      </c>
      <c r="K122" s="55">
        <f t="shared" si="23"/>
        <v>0</v>
      </c>
      <c r="L122" s="55">
        <f t="shared" si="24"/>
        <v>0</v>
      </c>
      <c r="M122" s="55">
        <f t="shared" si="25"/>
        <v>0</v>
      </c>
      <c r="N122" s="55">
        <f t="shared" si="26"/>
        <v>0</v>
      </c>
      <c r="O122" s="55">
        <f t="shared" si="27"/>
        <v>0</v>
      </c>
      <c r="P122" s="57">
        <f t="shared" si="30"/>
        <v>0</v>
      </c>
      <c r="Q122" s="57">
        <f t="shared" si="31"/>
        <v>0</v>
      </c>
      <c r="R122" s="57">
        <f t="shared" si="29"/>
        <v>0</v>
      </c>
      <c r="S122" s="57">
        <f t="shared" si="28"/>
        <v>0</v>
      </c>
      <c r="T122" s="57">
        <f t="shared" si="32"/>
        <v>0</v>
      </c>
      <c r="U122" s="57">
        <f>G122*1+I122*IFERROR(VLOOKUP(A122,员工个人数据信息!A:V,22,0),0.9)+J122*0+IF(OR(E122&gt;=3,F122="通用项目"),K122*0,K122*0.2)+H122*0.8*IF(E122&lt;2,0.6,IF(E122&lt;4,0.7,IF(E122&lt;6,0.8,IF(E122&lt;8,0.9,1))))+L122*0.7-O122</f>
        <v>0</v>
      </c>
      <c r="V122" s="57">
        <f t="shared" si="33"/>
        <v>0</v>
      </c>
      <c r="W122" s="57">
        <f>ROUND(IFERROR(IF((YEAR(VLOOKUP(A122,员工个人数据信息!A:S,11,0))&amp;MONTH(VLOOKUP(A122,员工个人数据信息!A:S,11,0)))=(YEAR(C122)&amp;MONTH(C122)),VLOOKUP(A122,员工个人数据信息!A:U,20,0),IF((YEAR(VLOOKUP(A122,员工个人数据信息!A:S,12,0))&amp;MONTH(VLOOKUP(A122,员工个人数据信息!A:S,12,0)))=(YEAR(C122)&amp;MONTH(C122)),VLOOKUP(A122,员工个人数据信息!A:U,21,0),VLOOKUP(A122,员工个人数据信息!A:U,19,0))),0)+Y122/21.75,2)*SUM(G122:L122)+ROUND(IFERROR(VLOOKUP(A122,员工个人数据信息!A:S,18,0),0)+X122/21.75,2)*(IF(OR(E122&gt;=3,F122="通用项目"),SUM(G122,J122:K122),SUM(G122,J122,K122*0.8))+0.8*H122*IF(E122&lt;2,0.6,IF(E122&lt;4,0.7,IF(E122&lt;6,0.8,IF(E122&lt;8,0.9,1)))))+ROUND(3000/21.75*L122,2)</f>
        <v>0</v>
      </c>
      <c r="X122" s="57">
        <f t="array" ref="X122">_xlfn.IFS(COUNTIF('调薪记录-固定'!$C:$C,A122)=0,0,COUNTIF('调薪记录-固定'!$C:$C,A122)=1,IF(VLOOKUP(A122,'调薪记录-固定'!$C:$F,4,0)&lt;=C122,VLOOKUP(A122,'调薪记录-固定'!$C:$K,9,0),0),COUNTIF('调薪记录-固定'!$C:$C,A122)=2,IF(C122&lt;_xlfn.MINIFS('调薪记录-固定'!F:F,'调薪记录-固定'!C:C,A122),0,IF(C122&lt;_xlfn.MAXIFS('调薪记录-固定'!F:F,'调薪记录-固定'!C:C,A122),_xlfn.XLOOKUP(A122&amp;"1",'调薪记录-固定'!M:M,'调薪记录-固定'!K:K,0),_xlfn.XLOOKUP(A122&amp;"2",'调薪记录-固定'!M:M,'调薪记录-固定'!K:K,0))))</f>
        <v>0</v>
      </c>
      <c r="Y122" s="57">
        <f>IF(OR(COUNTIF('调整社保记录-固定'!C:C,A122)=0,COUNTIF('调整社保记录-固定'!C:C,A122)=1),0,IF(C122&gt;=DATE(2021,7,1),IFERROR(VLOOKUP(A122&amp;"2",'调整社保记录-固定'!F:G,2,0),0),0))</f>
        <v>0</v>
      </c>
    </row>
    <row r="123" customHeight="1" spans="1:25">
      <c r="A123" s="54" t="s">
        <v>25</v>
      </c>
      <c r="B123" s="54" t="s">
        <v>26</v>
      </c>
      <c r="C123" s="54" t="s">
        <v>150</v>
      </c>
      <c r="D123" s="54" t="s">
        <v>28</v>
      </c>
      <c r="E123" s="55">
        <f>IFERROR(DATEDIF(VLOOKUP(A123,员工个人数据信息!A:K,11,0),C123,"Y"),0)</f>
        <v>0</v>
      </c>
      <c r="F123" s="55" t="str">
        <f>IF(COUNTIF(通用项目!A:A,B123)=1,"通用项目","非通用项目")</f>
        <v>非通用项目</v>
      </c>
      <c r="G123" s="55">
        <f t="shared" si="19"/>
        <v>0</v>
      </c>
      <c r="H123" s="55">
        <f t="shared" si="20"/>
        <v>0</v>
      </c>
      <c r="I123" s="55">
        <f t="shared" si="21"/>
        <v>0</v>
      </c>
      <c r="J123" s="55">
        <f t="shared" si="22"/>
        <v>0</v>
      </c>
      <c r="K123" s="55">
        <f t="shared" si="23"/>
        <v>0</v>
      </c>
      <c r="L123" s="55">
        <f t="shared" si="24"/>
        <v>0</v>
      </c>
      <c r="M123" s="55">
        <f t="shared" si="25"/>
        <v>0</v>
      </c>
      <c r="N123" s="55">
        <f t="shared" si="26"/>
        <v>0</v>
      </c>
      <c r="O123" s="55">
        <f t="shared" si="27"/>
        <v>0</v>
      </c>
      <c r="P123" s="57">
        <f t="shared" si="30"/>
        <v>0</v>
      </c>
      <c r="Q123" s="57">
        <f t="shared" si="31"/>
        <v>0</v>
      </c>
      <c r="R123" s="57">
        <f t="shared" si="29"/>
        <v>0</v>
      </c>
      <c r="S123" s="57">
        <f t="shared" si="28"/>
        <v>0</v>
      </c>
      <c r="T123" s="57">
        <f t="shared" si="32"/>
        <v>0</v>
      </c>
      <c r="U123" s="57">
        <f>G123*1+I123*IFERROR(VLOOKUP(A123,员工个人数据信息!A:V,22,0),0.9)+J123*0+IF(OR(E123&gt;=3,F123="通用项目"),K123*0,K123*0.2)+H123*0.8*IF(E123&lt;2,0.6,IF(E123&lt;4,0.7,IF(E123&lt;6,0.8,IF(E123&lt;8,0.9,1))))+L123*0.7-O123</f>
        <v>0</v>
      </c>
      <c r="V123" s="57">
        <f t="shared" si="33"/>
        <v>0</v>
      </c>
      <c r="W123" s="57">
        <f>ROUND(IFERROR(IF((YEAR(VLOOKUP(A123,员工个人数据信息!A:S,11,0))&amp;MONTH(VLOOKUP(A123,员工个人数据信息!A:S,11,0)))=(YEAR(C123)&amp;MONTH(C123)),VLOOKUP(A123,员工个人数据信息!A:U,20,0),IF((YEAR(VLOOKUP(A123,员工个人数据信息!A:S,12,0))&amp;MONTH(VLOOKUP(A123,员工个人数据信息!A:S,12,0)))=(YEAR(C123)&amp;MONTH(C123)),VLOOKUP(A123,员工个人数据信息!A:U,21,0),VLOOKUP(A123,员工个人数据信息!A:U,19,0))),0)+Y123/21.75,2)*SUM(G123:L123)+ROUND(IFERROR(VLOOKUP(A123,员工个人数据信息!A:S,18,0),0)+X123/21.75,2)*(IF(OR(E123&gt;=3,F123="通用项目"),SUM(G123,J123:K123),SUM(G123,J123,K123*0.8))+0.8*H123*IF(E123&lt;2,0.6,IF(E123&lt;4,0.7,IF(E123&lt;6,0.8,IF(E123&lt;8,0.9,1)))))+ROUND(3000/21.75*L123,2)</f>
        <v>0</v>
      </c>
      <c r="X123" s="57">
        <f t="array" ref="X123">_xlfn.IFS(COUNTIF('调薪记录-固定'!$C:$C,A123)=0,0,COUNTIF('调薪记录-固定'!$C:$C,A123)=1,IF(VLOOKUP(A123,'调薪记录-固定'!$C:$F,4,0)&lt;=C123,VLOOKUP(A123,'调薪记录-固定'!$C:$K,9,0),0),COUNTIF('调薪记录-固定'!$C:$C,A123)=2,IF(C123&lt;_xlfn.MINIFS('调薪记录-固定'!F:F,'调薪记录-固定'!C:C,A123),0,IF(C123&lt;_xlfn.MAXIFS('调薪记录-固定'!F:F,'调薪记录-固定'!C:C,A123),_xlfn.XLOOKUP(A123&amp;"1",'调薪记录-固定'!M:M,'调薪记录-固定'!K:K,0),_xlfn.XLOOKUP(A123&amp;"2",'调薪记录-固定'!M:M,'调薪记录-固定'!K:K,0))))</f>
        <v>0</v>
      </c>
      <c r="Y123" s="57">
        <f>IF(OR(COUNTIF('调整社保记录-固定'!C:C,A123)=0,COUNTIF('调整社保记录-固定'!C:C,A123)=1),0,IF(C123&gt;=DATE(2021,7,1),IFERROR(VLOOKUP(A123&amp;"2",'调整社保记录-固定'!F:G,2,0),0),0))</f>
        <v>0</v>
      </c>
    </row>
    <row r="124" customHeight="1" spans="1:25">
      <c r="A124" s="54" t="s">
        <v>25</v>
      </c>
      <c r="B124" s="54" t="s">
        <v>26</v>
      </c>
      <c r="C124" s="54" t="s">
        <v>151</v>
      </c>
      <c r="D124" s="54" t="s">
        <v>28</v>
      </c>
      <c r="E124" s="55">
        <f>IFERROR(DATEDIF(VLOOKUP(A124,员工个人数据信息!A:K,11,0),C124,"Y"),0)</f>
        <v>0</v>
      </c>
      <c r="F124" s="55" t="str">
        <f>IF(COUNTIF(通用项目!A:A,B124)=1,"通用项目","非通用项目")</f>
        <v>非通用项目</v>
      </c>
      <c r="G124" s="55">
        <f t="shared" si="19"/>
        <v>0</v>
      </c>
      <c r="H124" s="55">
        <f t="shared" si="20"/>
        <v>0</v>
      </c>
      <c r="I124" s="55">
        <f t="shared" si="21"/>
        <v>0</v>
      </c>
      <c r="J124" s="55">
        <f t="shared" si="22"/>
        <v>0</v>
      </c>
      <c r="K124" s="55">
        <f t="shared" si="23"/>
        <v>0</v>
      </c>
      <c r="L124" s="55">
        <f t="shared" si="24"/>
        <v>0</v>
      </c>
      <c r="M124" s="55">
        <f t="shared" si="25"/>
        <v>0</v>
      </c>
      <c r="N124" s="55">
        <f t="shared" si="26"/>
        <v>0</v>
      </c>
      <c r="O124" s="55">
        <f t="shared" si="27"/>
        <v>0</v>
      </c>
      <c r="P124" s="57">
        <f t="shared" si="30"/>
        <v>0</v>
      </c>
      <c r="Q124" s="57">
        <f t="shared" si="31"/>
        <v>0</v>
      </c>
      <c r="R124" s="57">
        <f t="shared" si="29"/>
        <v>0</v>
      </c>
      <c r="S124" s="57">
        <f t="shared" si="28"/>
        <v>0</v>
      </c>
      <c r="T124" s="57">
        <f t="shared" si="32"/>
        <v>0</v>
      </c>
      <c r="U124" s="57">
        <f>G124*1+I124*IFERROR(VLOOKUP(A124,员工个人数据信息!A:V,22,0),0.9)+J124*0+IF(OR(E124&gt;=3,F124="通用项目"),K124*0,K124*0.2)+H124*0.8*IF(E124&lt;2,0.6,IF(E124&lt;4,0.7,IF(E124&lt;6,0.8,IF(E124&lt;8,0.9,1))))+L124*0.7-O124</f>
        <v>0</v>
      </c>
      <c r="V124" s="57">
        <f t="shared" si="33"/>
        <v>0</v>
      </c>
      <c r="W124" s="57">
        <f>ROUND(IFERROR(IF((YEAR(VLOOKUP(A124,员工个人数据信息!A:S,11,0))&amp;MONTH(VLOOKUP(A124,员工个人数据信息!A:S,11,0)))=(YEAR(C124)&amp;MONTH(C124)),VLOOKUP(A124,员工个人数据信息!A:U,20,0),IF((YEAR(VLOOKUP(A124,员工个人数据信息!A:S,12,0))&amp;MONTH(VLOOKUP(A124,员工个人数据信息!A:S,12,0)))=(YEAR(C124)&amp;MONTH(C124)),VLOOKUP(A124,员工个人数据信息!A:U,21,0),VLOOKUP(A124,员工个人数据信息!A:U,19,0))),0)+Y124/21.75,2)*SUM(G124:L124)+ROUND(IFERROR(VLOOKUP(A124,员工个人数据信息!A:S,18,0),0)+X124/21.75,2)*(IF(OR(E124&gt;=3,F124="通用项目"),SUM(G124,J124:K124),SUM(G124,J124,K124*0.8))+0.8*H124*IF(E124&lt;2,0.6,IF(E124&lt;4,0.7,IF(E124&lt;6,0.8,IF(E124&lt;8,0.9,1)))))+ROUND(3000/21.75*L124,2)</f>
        <v>0</v>
      </c>
      <c r="X124" s="57">
        <f t="array" ref="X124">_xlfn.IFS(COUNTIF('调薪记录-固定'!$C:$C,A124)=0,0,COUNTIF('调薪记录-固定'!$C:$C,A124)=1,IF(VLOOKUP(A124,'调薪记录-固定'!$C:$F,4,0)&lt;=C124,VLOOKUP(A124,'调薪记录-固定'!$C:$K,9,0),0),COUNTIF('调薪记录-固定'!$C:$C,A124)=2,IF(C124&lt;_xlfn.MINIFS('调薪记录-固定'!F:F,'调薪记录-固定'!C:C,A124),0,IF(C124&lt;_xlfn.MAXIFS('调薪记录-固定'!F:F,'调薪记录-固定'!C:C,A124),_xlfn.XLOOKUP(A124&amp;"1",'调薪记录-固定'!M:M,'调薪记录-固定'!K:K,0),_xlfn.XLOOKUP(A124&amp;"2",'调薪记录-固定'!M:M,'调薪记录-固定'!K:K,0))))</f>
        <v>0</v>
      </c>
      <c r="Y124" s="57">
        <f>IF(OR(COUNTIF('调整社保记录-固定'!C:C,A124)=0,COUNTIF('调整社保记录-固定'!C:C,A124)=1),0,IF(C124&gt;=DATE(2021,7,1),IFERROR(VLOOKUP(A124&amp;"2",'调整社保记录-固定'!F:G,2,0),0),0))</f>
        <v>0</v>
      </c>
    </row>
    <row r="125" customHeight="1" spans="1:25">
      <c r="A125" s="54" t="s">
        <v>25</v>
      </c>
      <c r="B125" s="54" t="s">
        <v>26</v>
      </c>
      <c r="C125" s="54" t="s">
        <v>152</v>
      </c>
      <c r="D125" s="54" t="s">
        <v>28</v>
      </c>
      <c r="E125" s="55">
        <f>IFERROR(DATEDIF(VLOOKUP(A125,员工个人数据信息!A:K,11,0),C125,"Y"),0)</f>
        <v>0</v>
      </c>
      <c r="F125" s="55" t="str">
        <f>IF(COUNTIF(通用项目!A:A,B125)=1,"通用项目","非通用项目")</f>
        <v>非通用项目</v>
      </c>
      <c r="G125" s="55">
        <f t="shared" si="19"/>
        <v>0</v>
      </c>
      <c r="H125" s="55">
        <f t="shared" si="20"/>
        <v>0</v>
      </c>
      <c r="I125" s="55">
        <f t="shared" si="21"/>
        <v>0</v>
      </c>
      <c r="J125" s="55">
        <f t="shared" si="22"/>
        <v>0</v>
      </c>
      <c r="K125" s="55">
        <f t="shared" si="23"/>
        <v>0</v>
      </c>
      <c r="L125" s="55">
        <f t="shared" si="24"/>
        <v>0</v>
      </c>
      <c r="M125" s="55">
        <f t="shared" si="25"/>
        <v>0</v>
      </c>
      <c r="N125" s="55">
        <f t="shared" si="26"/>
        <v>0</v>
      </c>
      <c r="O125" s="55">
        <f t="shared" si="27"/>
        <v>0</v>
      </c>
      <c r="P125" s="57">
        <f t="shared" si="30"/>
        <v>0</v>
      </c>
      <c r="Q125" s="57">
        <f t="shared" si="31"/>
        <v>0</v>
      </c>
      <c r="R125" s="57">
        <f t="shared" si="29"/>
        <v>0</v>
      </c>
      <c r="S125" s="57">
        <f t="shared" si="28"/>
        <v>0</v>
      </c>
      <c r="T125" s="57">
        <f t="shared" si="32"/>
        <v>0</v>
      </c>
      <c r="U125" s="57">
        <f>G125*1+I125*IFERROR(VLOOKUP(A125,员工个人数据信息!A:V,22,0),0.9)+J125*0+IF(OR(E125&gt;=3,F125="通用项目"),K125*0,K125*0.2)+H125*0.8*IF(E125&lt;2,0.6,IF(E125&lt;4,0.7,IF(E125&lt;6,0.8,IF(E125&lt;8,0.9,1))))+L125*0.7-O125</f>
        <v>0</v>
      </c>
      <c r="V125" s="57">
        <f t="shared" si="33"/>
        <v>0</v>
      </c>
      <c r="W125" s="57">
        <f>ROUND(IFERROR(IF((YEAR(VLOOKUP(A125,员工个人数据信息!A:S,11,0))&amp;MONTH(VLOOKUP(A125,员工个人数据信息!A:S,11,0)))=(YEAR(C125)&amp;MONTH(C125)),VLOOKUP(A125,员工个人数据信息!A:U,20,0),IF((YEAR(VLOOKUP(A125,员工个人数据信息!A:S,12,0))&amp;MONTH(VLOOKUP(A125,员工个人数据信息!A:S,12,0)))=(YEAR(C125)&amp;MONTH(C125)),VLOOKUP(A125,员工个人数据信息!A:U,21,0),VLOOKUP(A125,员工个人数据信息!A:U,19,0))),0)+Y125/21.75,2)*SUM(G125:L125)+ROUND(IFERROR(VLOOKUP(A125,员工个人数据信息!A:S,18,0),0)+X125/21.75,2)*(IF(OR(E125&gt;=3,F125="通用项目"),SUM(G125,J125:K125),SUM(G125,J125,K125*0.8))+0.8*H125*IF(E125&lt;2,0.6,IF(E125&lt;4,0.7,IF(E125&lt;6,0.8,IF(E125&lt;8,0.9,1)))))+ROUND(3000/21.75*L125,2)</f>
        <v>0</v>
      </c>
      <c r="X125" s="57">
        <f t="array" ref="X125">_xlfn.IFS(COUNTIF('调薪记录-固定'!$C:$C,A125)=0,0,COUNTIF('调薪记录-固定'!$C:$C,A125)=1,IF(VLOOKUP(A125,'调薪记录-固定'!$C:$F,4,0)&lt;=C125,VLOOKUP(A125,'调薪记录-固定'!$C:$K,9,0),0),COUNTIF('调薪记录-固定'!$C:$C,A125)=2,IF(C125&lt;_xlfn.MINIFS('调薪记录-固定'!F:F,'调薪记录-固定'!C:C,A125),0,IF(C125&lt;_xlfn.MAXIFS('调薪记录-固定'!F:F,'调薪记录-固定'!C:C,A125),_xlfn.XLOOKUP(A125&amp;"1",'调薪记录-固定'!M:M,'调薪记录-固定'!K:K,0),_xlfn.XLOOKUP(A125&amp;"2",'调薪记录-固定'!M:M,'调薪记录-固定'!K:K,0))))</f>
        <v>0</v>
      </c>
      <c r="Y125" s="57">
        <f>IF(OR(COUNTIF('调整社保记录-固定'!C:C,A125)=0,COUNTIF('调整社保记录-固定'!C:C,A125)=1),0,IF(C125&gt;=DATE(2021,7,1),IFERROR(VLOOKUP(A125&amp;"2",'调整社保记录-固定'!F:G,2,0),0),0))</f>
        <v>0</v>
      </c>
    </row>
    <row r="126" customHeight="1" spans="1:25">
      <c r="A126" s="54" t="s">
        <v>25</v>
      </c>
      <c r="B126" s="54" t="s">
        <v>26</v>
      </c>
      <c r="C126" s="54" t="s">
        <v>153</v>
      </c>
      <c r="D126" s="54" t="s">
        <v>28</v>
      </c>
      <c r="E126" s="55">
        <f>IFERROR(DATEDIF(VLOOKUP(A126,员工个人数据信息!A:K,11,0),C126,"Y"),0)</f>
        <v>0</v>
      </c>
      <c r="F126" s="55" t="str">
        <f>IF(COUNTIF(通用项目!A:A,B126)=1,"通用项目","非通用项目")</f>
        <v>非通用项目</v>
      </c>
      <c r="G126" s="55">
        <f t="shared" si="19"/>
        <v>0</v>
      </c>
      <c r="H126" s="55">
        <f t="shared" si="20"/>
        <v>0</v>
      </c>
      <c r="I126" s="55">
        <f t="shared" si="21"/>
        <v>0</v>
      </c>
      <c r="J126" s="55">
        <f t="shared" si="22"/>
        <v>0</v>
      </c>
      <c r="K126" s="55">
        <f t="shared" si="23"/>
        <v>0</v>
      </c>
      <c r="L126" s="55">
        <f t="shared" si="24"/>
        <v>0</v>
      </c>
      <c r="M126" s="55">
        <f t="shared" si="25"/>
        <v>0</v>
      </c>
      <c r="N126" s="55">
        <f t="shared" si="26"/>
        <v>0</v>
      </c>
      <c r="O126" s="55">
        <f t="shared" si="27"/>
        <v>0</v>
      </c>
      <c r="P126" s="57">
        <f t="shared" si="30"/>
        <v>0</v>
      </c>
      <c r="Q126" s="57">
        <f t="shared" si="31"/>
        <v>0</v>
      </c>
      <c r="R126" s="57">
        <f t="shared" si="29"/>
        <v>0</v>
      </c>
      <c r="S126" s="57">
        <f t="shared" si="28"/>
        <v>0</v>
      </c>
      <c r="T126" s="57">
        <f t="shared" si="32"/>
        <v>0</v>
      </c>
      <c r="U126" s="57">
        <f>G126*1+I126*IFERROR(VLOOKUP(A126,员工个人数据信息!A:V,22,0),0.9)+J126*0+IF(OR(E126&gt;=3,F126="通用项目"),K126*0,K126*0.2)+H126*0.8*IF(E126&lt;2,0.6,IF(E126&lt;4,0.7,IF(E126&lt;6,0.8,IF(E126&lt;8,0.9,1))))+L126*0.7-O126</f>
        <v>0</v>
      </c>
      <c r="V126" s="57">
        <f t="shared" si="33"/>
        <v>0</v>
      </c>
      <c r="W126" s="57">
        <f>ROUND(IFERROR(IF((YEAR(VLOOKUP(A126,员工个人数据信息!A:S,11,0))&amp;MONTH(VLOOKUP(A126,员工个人数据信息!A:S,11,0)))=(YEAR(C126)&amp;MONTH(C126)),VLOOKUP(A126,员工个人数据信息!A:U,20,0),IF((YEAR(VLOOKUP(A126,员工个人数据信息!A:S,12,0))&amp;MONTH(VLOOKUP(A126,员工个人数据信息!A:S,12,0)))=(YEAR(C126)&amp;MONTH(C126)),VLOOKUP(A126,员工个人数据信息!A:U,21,0),VLOOKUP(A126,员工个人数据信息!A:U,19,0))),0)+Y126/21.75,2)*SUM(G126:L126)+ROUND(IFERROR(VLOOKUP(A126,员工个人数据信息!A:S,18,0),0)+X126/21.75,2)*(IF(OR(E126&gt;=3,F126="通用项目"),SUM(G126,J126:K126),SUM(G126,J126,K126*0.8))+0.8*H126*IF(E126&lt;2,0.6,IF(E126&lt;4,0.7,IF(E126&lt;6,0.8,IF(E126&lt;8,0.9,1)))))+ROUND(3000/21.75*L126,2)</f>
        <v>0</v>
      </c>
      <c r="X126" s="57">
        <f t="array" ref="X126">_xlfn.IFS(COUNTIF('调薪记录-固定'!$C:$C,A126)=0,0,COUNTIF('调薪记录-固定'!$C:$C,A126)=1,IF(VLOOKUP(A126,'调薪记录-固定'!$C:$F,4,0)&lt;=C126,VLOOKUP(A126,'调薪记录-固定'!$C:$K,9,0),0),COUNTIF('调薪记录-固定'!$C:$C,A126)=2,IF(C126&lt;_xlfn.MINIFS('调薪记录-固定'!F:F,'调薪记录-固定'!C:C,A126),0,IF(C126&lt;_xlfn.MAXIFS('调薪记录-固定'!F:F,'调薪记录-固定'!C:C,A126),_xlfn.XLOOKUP(A126&amp;"1",'调薪记录-固定'!M:M,'调薪记录-固定'!K:K,0),_xlfn.XLOOKUP(A126&amp;"2",'调薪记录-固定'!M:M,'调薪记录-固定'!K:K,0))))</f>
        <v>0</v>
      </c>
      <c r="Y126" s="57">
        <f>IF(OR(COUNTIF('调整社保记录-固定'!C:C,A126)=0,COUNTIF('调整社保记录-固定'!C:C,A126)=1),0,IF(C126&gt;=DATE(2021,7,1),IFERROR(VLOOKUP(A126&amp;"2",'调整社保记录-固定'!F:G,2,0),0),0))</f>
        <v>0</v>
      </c>
    </row>
    <row r="127" customHeight="1" spans="1:25">
      <c r="A127" s="54" t="s">
        <v>25</v>
      </c>
      <c r="B127" s="54" t="s">
        <v>26</v>
      </c>
      <c r="C127" s="54" t="s">
        <v>154</v>
      </c>
      <c r="D127" s="54" t="s">
        <v>155</v>
      </c>
      <c r="E127" s="55">
        <f>IFERROR(DATEDIF(VLOOKUP(A127,员工个人数据信息!A:K,11,0),C127,"Y"),0)</f>
        <v>0</v>
      </c>
      <c r="F127" s="55" t="str">
        <f>IF(COUNTIF(通用项目!A:A,B127)=1,"通用项目","非通用项目")</f>
        <v>非通用项目</v>
      </c>
      <c r="G127" s="55">
        <f t="shared" si="19"/>
        <v>0</v>
      </c>
      <c r="H127" s="55">
        <f t="shared" si="20"/>
        <v>0</v>
      </c>
      <c r="I127" s="55">
        <f t="shared" si="21"/>
        <v>1</v>
      </c>
      <c r="J127" s="55">
        <f t="shared" si="22"/>
        <v>0</v>
      </c>
      <c r="K127" s="55">
        <f t="shared" si="23"/>
        <v>0</v>
      </c>
      <c r="L127" s="55">
        <f t="shared" si="24"/>
        <v>0</v>
      </c>
      <c r="M127" s="55">
        <f t="shared" si="25"/>
        <v>0</v>
      </c>
      <c r="N127" s="55">
        <f t="shared" si="26"/>
        <v>0</v>
      </c>
      <c r="O127" s="55">
        <f t="shared" si="27"/>
        <v>0</v>
      </c>
      <c r="P127" s="57">
        <f t="shared" si="30"/>
        <v>-0.14</v>
      </c>
      <c r="Q127" s="57">
        <f t="shared" si="31"/>
        <v>1</v>
      </c>
      <c r="R127" s="57">
        <f t="shared" si="29"/>
        <v>0</v>
      </c>
      <c r="S127" s="57">
        <f t="shared" si="28"/>
        <v>0</v>
      </c>
      <c r="T127" s="57">
        <f t="shared" si="32"/>
        <v>1</v>
      </c>
      <c r="U127" s="57">
        <f>G127*1+I127*IFERROR(VLOOKUP(A127,员工个人数据信息!A:V,22,0),0.9)+J127*0+IF(OR(E127&gt;=3,F127="通用项目"),K127*0,K127*0.2)+H127*0.8*IF(E127&lt;2,0.6,IF(E127&lt;4,0.7,IF(E127&lt;6,0.8,IF(E127&lt;8,0.9,1))))+L127*0.7-O127</f>
        <v>0.86</v>
      </c>
      <c r="V127" s="57">
        <f t="shared" si="33"/>
        <v>1</v>
      </c>
      <c r="W127" s="57">
        <f>ROUND(IFERROR(IF((YEAR(VLOOKUP(A127,员工个人数据信息!A:S,11,0))&amp;MONTH(VLOOKUP(A127,员工个人数据信息!A:S,11,0)))=(YEAR(C127)&amp;MONTH(C127)),VLOOKUP(A127,员工个人数据信息!A:U,20,0),IF((YEAR(VLOOKUP(A127,员工个人数据信息!A:S,12,0))&amp;MONTH(VLOOKUP(A127,员工个人数据信息!A:S,12,0)))=(YEAR(C127)&amp;MONTH(C127)),VLOOKUP(A127,员工个人数据信息!A:U,21,0),VLOOKUP(A127,员工个人数据信息!A:U,19,0))),0)+Y127/21.75,2)*SUM(G127:L127)+ROUND(IFERROR(VLOOKUP(A127,员工个人数据信息!A:S,18,0),0)+X127/21.75,2)*(IF(OR(E127&gt;=3,F127="通用项目"),SUM(G127,J127:K127),SUM(G127,J127,K127*0.8))+0.8*H127*IF(E127&lt;2,0.6,IF(E127&lt;4,0.7,IF(E127&lt;6,0.8,IF(E127&lt;8,0.9,1)))))+ROUND(3000/21.75*L127,2)</f>
        <v>0</v>
      </c>
      <c r="X127" s="57">
        <f t="array" ref="X127">_xlfn.IFS(COUNTIF('调薪记录-固定'!$C:$C,A127)=0,0,COUNTIF('调薪记录-固定'!$C:$C,A127)=1,IF(VLOOKUP(A127,'调薪记录-固定'!$C:$F,4,0)&lt;=C127,VLOOKUP(A127,'调薪记录-固定'!$C:$K,9,0),0),COUNTIF('调薪记录-固定'!$C:$C,A127)=2,IF(C127&lt;_xlfn.MINIFS('调薪记录-固定'!F:F,'调薪记录-固定'!C:C,A127),0,IF(C127&lt;_xlfn.MAXIFS('调薪记录-固定'!F:F,'调薪记录-固定'!C:C,A127),_xlfn.XLOOKUP(A127&amp;"1",'调薪记录-固定'!M:M,'调薪记录-固定'!K:K,0),_xlfn.XLOOKUP(A127&amp;"2",'调薪记录-固定'!M:M,'调薪记录-固定'!K:K,0))))</f>
        <v>0</v>
      </c>
      <c r="Y127" s="57">
        <f>IF(OR(COUNTIF('调整社保记录-固定'!C:C,A127)=0,COUNTIF('调整社保记录-固定'!C:C,A127)=1),0,IF(C127&gt;=DATE(2021,7,1),IFERROR(VLOOKUP(A127&amp;"2",'调整社保记录-固定'!F:G,2,0),0),0))</f>
        <v>0</v>
      </c>
    </row>
    <row r="128" customHeight="1" spans="1:25">
      <c r="A128" s="54" t="s">
        <v>25</v>
      </c>
      <c r="B128" s="54" t="s">
        <v>26</v>
      </c>
      <c r="C128" s="54" t="s">
        <v>156</v>
      </c>
      <c r="D128" s="54" t="s">
        <v>155</v>
      </c>
      <c r="E128" s="55">
        <f>IFERROR(DATEDIF(VLOOKUP(A128,员工个人数据信息!A:K,11,0),C128,"Y"),0)</f>
        <v>0</v>
      </c>
      <c r="F128" s="55" t="str">
        <f>IF(COUNTIF(通用项目!A:A,B128)=1,"通用项目","非通用项目")</f>
        <v>非通用项目</v>
      </c>
      <c r="G128" s="55">
        <f t="shared" si="19"/>
        <v>0</v>
      </c>
      <c r="H128" s="55">
        <f t="shared" si="20"/>
        <v>0</v>
      </c>
      <c r="I128" s="55">
        <f t="shared" si="21"/>
        <v>1</v>
      </c>
      <c r="J128" s="55">
        <f t="shared" si="22"/>
        <v>0</v>
      </c>
      <c r="K128" s="55">
        <f t="shared" si="23"/>
        <v>0</v>
      </c>
      <c r="L128" s="55">
        <f t="shared" si="24"/>
        <v>0</v>
      </c>
      <c r="M128" s="55">
        <f t="shared" si="25"/>
        <v>0</v>
      </c>
      <c r="N128" s="55">
        <f t="shared" si="26"/>
        <v>0</v>
      </c>
      <c r="O128" s="55">
        <f t="shared" si="27"/>
        <v>0</v>
      </c>
      <c r="P128" s="57">
        <f t="shared" si="30"/>
        <v>-0.14</v>
      </c>
      <c r="Q128" s="57">
        <f t="shared" si="31"/>
        <v>1</v>
      </c>
      <c r="R128" s="57">
        <f t="shared" si="29"/>
        <v>0</v>
      </c>
      <c r="S128" s="57">
        <f t="shared" si="28"/>
        <v>0</v>
      </c>
      <c r="T128" s="57">
        <f t="shared" si="32"/>
        <v>1</v>
      </c>
      <c r="U128" s="57">
        <f>G128*1+I128*IFERROR(VLOOKUP(A128,员工个人数据信息!A:V,22,0),0.9)+J128*0+IF(OR(E128&gt;=3,F128="通用项目"),K128*0,K128*0.2)+H128*0.8*IF(E128&lt;2,0.6,IF(E128&lt;4,0.7,IF(E128&lt;6,0.8,IF(E128&lt;8,0.9,1))))+L128*0.7-O128</f>
        <v>0.86</v>
      </c>
      <c r="V128" s="57">
        <f t="shared" si="33"/>
        <v>1</v>
      </c>
      <c r="W128" s="57">
        <f>ROUND(IFERROR(IF((YEAR(VLOOKUP(A128,员工个人数据信息!A:S,11,0))&amp;MONTH(VLOOKUP(A128,员工个人数据信息!A:S,11,0)))=(YEAR(C128)&amp;MONTH(C128)),VLOOKUP(A128,员工个人数据信息!A:U,20,0),IF((YEAR(VLOOKUP(A128,员工个人数据信息!A:S,12,0))&amp;MONTH(VLOOKUP(A128,员工个人数据信息!A:S,12,0)))=(YEAR(C128)&amp;MONTH(C128)),VLOOKUP(A128,员工个人数据信息!A:U,21,0),VLOOKUP(A128,员工个人数据信息!A:U,19,0))),0)+Y128/21.75,2)*SUM(G128:L128)+ROUND(IFERROR(VLOOKUP(A128,员工个人数据信息!A:S,18,0),0)+X128/21.75,2)*(IF(OR(E128&gt;=3,F128="通用项目"),SUM(G128,J128:K128),SUM(G128,J128,K128*0.8))+0.8*H128*IF(E128&lt;2,0.6,IF(E128&lt;4,0.7,IF(E128&lt;6,0.8,IF(E128&lt;8,0.9,1)))))+ROUND(3000/21.75*L128,2)</f>
        <v>0</v>
      </c>
      <c r="X128" s="57">
        <f t="array" ref="X128">_xlfn.IFS(COUNTIF('调薪记录-固定'!$C:$C,A128)=0,0,COUNTIF('调薪记录-固定'!$C:$C,A128)=1,IF(VLOOKUP(A128,'调薪记录-固定'!$C:$F,4,0)&lt;=C128,VLOOKUP(A128,'调薪记录-固定'!$C:$K,9,0),0),COUNTIF('调薪记录-固定'!$C:$C,A128)=2,IF(C128&lt;_xlfn.MINIFS('调薪记录-固定'!F:F,'调薪记录-固定'!C:C,A128),0,IF(C128&lt;_xlfn.MAXIFS('调薪记录-固定'!F:F,'调薪记录-固定'!C:C,A128),_xlfn.XLOOKUP(A128&amp;"1",'调薪记录-固定'!M:M,'调薪记录-固定'!K:K,0),_xlfn.XLOOKUP(A128&amp;"2",'调薪记录-固定'!M:M,'调薪记录-固定'!K:K,0))))</f>
        <v>0</v>
      </c>
      <c r="Y128" s="57">
        <f>IF(OR(COUNTIF('调整社保记录-固定'!C:C,A128)=0,COUNTIF('调整社保记录-固定'!C:C,A128)=1),0,IF(C128&gt;=DATE(2021,7,1),IFERROR(VLOOKUP(A128&amp;"2",'调整社保记录-固定'!F:G,2,0),0),0))</f>
        <v>0</v>
      </c>
    </row>
    <row r="129" customHeight="1" spans="1:25">
      <c r="A129" s="54" t="s">
        <v>25</v>
      </c>
      <c r="B129" s="54" t="s">
        <v>26</v>
      </c>
      <c r="C129" s="54" t="s">
        <v>157</v>
      </c>
      <c r="D129" s="54" t="s">
        <v>155</v>
      </c>
      <c r="E129" s="55">
        <f>IFERROR(DATEDIF(VLOOKUP(A129,员工个人数据信息!A:K,11,0),C129,"Y"),0)</f>
        <v>0</v>
      </c>
      <c r="F129" s="55" t="str">
        <f>IF(COUNTIF(通用项目!A:A,B129)=1,"通用项目","非通用项目")</f>
        <v>非通用项目</v>
      </c>
      <c r="G129" s="55">
        <f t="shared" si="19"/>
        <v>0</v>
      </c>
      <c r="H129" s="55">
        <f t="shared" si="20"/>
        <v>0</v>
      </c>
      <c r="I129" s="55">
        <f t="shared" si="21"/>
        <v>1</v>
      </c>
      <c r="J129" s="55">
        <f t="shared" si="22"/>
        <v>0</v>
      </c>
      <c r="K129" s="55">
        <f t="shared" si="23"/>
        <v>0</v>
      </c>
      <c r="L129" s="55">
        <f t="shared" si="24"/>
        <v>0</v>
      </c>
      <c r="M129" s="55">
        <f t="shared" si="25"/>
        <v>0</v>
      </c>
      <c r="N129" s="55">
        <f t="shared" si="26"/>
        <v>0</v>
      </c>
      <c r="O129" s="55">
        <f t="shared" si="27"/>
        <v>0</v>
      </c>
      <c r="P129" s="57">
        <f t="shared" si="30"/>
        <v>-0.14</v>
      </c>
      <c r="Q129" s="57">
        <f t="shared" si="31"/>
        <v>1</v>
      </c>
      <c r="R129" s="57">
        <f t="shared" si="29"/>
        <v>0</v>
      </c>
      <c r="S129" s="57">
        <f t="shared" si="28"/>
        <v>0</v>
      </c>
      <c r="T129" s="57">
        <f t="shared" si="32"/>
        <v>1</v>
      </c>
      <c r="U129" s="57">
        <f>G129*1+I129*IFERROR(VLOOKUP(A129,员工个人数据信息!A:V,22,0),0.9)+J129*0+IF(OR(E129&gt;=3,F129="通用项目"),K129*0,K129*0.2)+H129*0.8*IF(E129&lt;2,0.6,IF(E129&lt;4,0.7,IF(E129&lt;6,0.8,IF(E129&lt;8,0.9,1))))+L129*0.7-O129</f>
        <v>0.86</v>
      </c>
      <c r="V129" s="57">
        <f t="shared" si="33"/>
        <v>1</v>
      </c>
      <c r="W129" s="57">
        <f>ROUND(IFERROR(IF((YEAR(VLOOKUP(A129,员工个人数据信息!A:S,11,0))&amp;MONTH(VLOOKUP(A129,员工个人数据信息!A:S,11,0)))=(YEAR(C129)&amp;MONTH(C129)),VLOOKUP(A129,员工个人数据信息!A:U,20,0),IF((YEAR(VLOOKUP(A129,员工个人数据信息!A:S,12,0))&amp;MONTH(VLOOKUP(A129,员工个人数据信息!A:S,12,0)))=(YEAR(C129)&amp;MONTH(C129)),VLOOKUP(A129,员工个人数据信息!A:U,21,0),VLOOKUP(A129,员工个人数据信息!A:U,19,0))),0)+Y129/21.75,2)*SUM(G129:L129)+ROUND(IFERROR(VLOOKUP(A129,员工个人数据信息!A:S,18,0),0)+X129/21.75,2)*(IF(OR(E129&gt;=3,F129="通用项目"),SUM(G129,J129:K129),SUM(G129,J129,K129*0.8))+0.8*H129*IF(E129&lt;2,0.6,IF(E129&lt;4,0.7,IF(E129&lt;6,0.8,IF(E129&lt;8,0.9,1)))))+ROUND(3000/21.75*L129,2)</f>
        <v>0</v>
      </c>
      <c r="X129" s="57">
        <f t="array" ref="X129">_xlfn.IFS(COUNTIF('调薪记录-固定'!$C:$C,A129)=0,0,COUNTIF('调薪记录-固定'!$C:$C,A129)=1,IF(VLOOKUP(A129,'调薪记录-固定'!$C:$F,4,0)&lt;=C129,VLOOKUP(A129,'调薪记录-固定'!$C:$K,9,0),0),COUNTIF('调薪记录-固定'!$C:$C,A129)=2,IF(C129&lt;_xlfn.MINIFS('调薪记录-固定'!F:F,'调薪记录-固定'!C:C,A129),0,IF(C129&lt;_xlfn.MAXIFS('调薪记录-固定'!F:F,'调薪记录-固定'!C:C,A129),_xlfn.XLOOKUP(A129&amp;"1",'调薪记录-固定'!M:M,'调薪记录-固定'!K:K,0),_xlfn.XLOOKUP(A129&amp;"2",'调薪记录-固定'!M:M,'调薪记录-固定'!K:K,0))))</f>
        <v>0</v>
      </c>
      <c r="Y129" s="57">
        <f>IF(OR(COUNTIF('调整社保记录-固定'!C:C,A129)=0,COUNTIF('调整社保记录-固定'!C:C,A129)=1),0,IF(C129&gt;=DATE(2021,7,1),IFERROR(VLOOKUP(A129&amp;"2",'调整社保记录-固定'!F:G,2,0),0),0))</f>
        <v>0</v>
      </c>
    </row>
    <row r="130" customHeight="1" spans="1:25">
      <c r="A130" s="54" t="s">
        <v>25</v>
      </c>
      <c r="B130" s="54" t="s">
        <v>26</v>
      </c>
      <c r="C130" s="54" t="s">
        <v>158</v>
      </c>
      <c r="D130" s="54" t="s">
        <v>28</v>
      </c>
      <c r="E130" s="55">
        <f>IFERROR(DATEDIF(VLOOKUP(A130,员工个人数据信息!A:K,11,0),C130,"Y"),0)</f>
        <v>0</v>
      </c>
      <c r="F130" s="55" t="str">
        <f>IF(COUNTIF(通用项目!A:A,B130)=1,"通用项目","非通用项目")</f>
        <v>非通用项目</v>
      </c>
      <c r="G130" s="55">
        <f t="shared" ref="G130:G193" si="34">COUNTIF(D130,"现场")+COUNTIF(D130,"现场0.5*")*0.5+COUNTIF(D130,"现场（扣绩效）")+COUNTIF(D130,"现场0.875*")*0.875+COUNTIF(D130,"现场0.75*")*0.75+COUNTIF(D130,"现场0.625*")*0.625+COUNTIF(D130,"现场0.87*")*0.87+COUNTIF(D130,"远程")+COUNTIF(D130,"远程0.5*")*0.5+COUNTIF(D130,"现场0.8125*")*0.8125+COUNTIF(D130,"现场0.6875*")*0.6875+COUNTIF(D130,"现场0.25*")*0.25+COUNTIF(D130,"现场0.375*")*0.375+COUNTIF(D130,"现场0.125*")*0.125</f>
        <v>0</v>
      </c>
      <c r="H130" s="55">
        <f t="shared" ref="H130:H193" si="35">COUNTIF(D130,"病假")+COUNTIF(D130,"*病假0.5*")*0.5+COUNTIF(D130,"*病假0.25*")*0.25+COUNTIF(D130,"*病假0.13*")*0.13+COUNTIF(D130,"*病假0.63*")*0.63+COUNTIF(D130,"*病假0.38*")*0.38+COUNTIF(D130,"*病假0.75*")*0.75</f>
        <v>0</v>
      </c>
      <c r="I130" s="55">
        <f t="shared" ref="I130:I193" si="36">COUNTIF(D130,"待岗")+COUNTIF(D130,"*待岗0.5")*0.5+COUNTIF(D130,"旷工")+COUNTIF(D130,"*旷工0.5")*0.5+COUNTIF(D130,"事假")+COUNTIF(D130,"*事假0.5*")*0.5+COUNTIF(D130,"*事假0.13*")*0.13+COUNTIF(D130,"*事假0.25*")*0.25+COUNTIF(D130,"*事假0.375*")*0.375+COUNTIF(D130,"*事假0.125*")*0.13+COUNTIF(D130,"*事假0.3125*")*0.31+COUNTIF(D130,"*事假0.1875*")*0.19+COUNTIF(D130,"*事假0.625*")*0.63+COUNTIF(D130,"*事假0.75*")*0.75+COUNTIF(D130,"*事假0.875*")*0.88</f>
        <v>0</v>
      </c>
      <c r="J130" s="55">
        <f t="shared" ref="J130:J193" si="37">COUNTIF(D130,"调休")+COUNTIF(D130,"*调休0.5*")*0.5+COUNTIF(D130,"*调休0.25")*0.25+COUNTIF(D130,"*调休0.13")*0.13+COUNTIF(D130,"*调休0.75")*0.75+COUNTIF(D130,"*调休0.63")*0.63+COUNTIF(D130,"*调休0.38")*0.38+COUNTIF(D130,"年假")+COUNTIF(D130,"*年假0.5*")*0.5</f>
        <v>0</v>
      </c>
      <c r="K130" s="55">
        <f t="shared" ref="K130:K193" si="38">COUNTIF(D130,"婚假")+COUNTIF(D130,"*婚假0.5")*0.5+COUNTIF(D130,"丧假")+COUNTIF(D130,"产检假")+COUNTIF(D130,"*产检假0.5*")*0.5+COUNTIF(D130,"*产检假0.25*")*0.25+COUNTIF(D130,"产假")+COUNTIF(D130,"陪产假")+COUNTIF(D130,"*陪产假0.5")*0.5+COUNTIF(D130,"育儿假")+COUNTIF(D130,"*育儿假0.5")*0.5</f>
        <v>0</v>
      </c>
      <c r="L130" s="55">
        <f t="shared" ref="L130:L193" si="39">COUNTIF(D130,"培训期")+COUNTIF(D130,"培训期0.5*")*0.5</f>
        <v>0</v>
      </c>
      <c r="M130" s="55">
        <f t="shared" ref="M130:M193" si="40">COUNTIF(E130,"*公休*")*0+COUNTIF(E130,"*离职*")*0</f>
        <v>0</v>
      </c>
      <c r="N130" s="55">
        <f t="shared" ref="N130:N193" si="41">COUNTIF(D130,"离职空岗")</f>
        <v>0</v>
      </c>
      <c r="O130" s="55">
        <f t="shared" ref="O130:O193" si="42">COUNTIF(D130,"离职替换")</f>
        <v>0</v>
      </c>
      <c r="P130" s="57">
        <f t="shared" si="30"/>
        <v>0</v>
      </c>
      <c r="Q130" s="57">
        <f t="shared" si="31"/>
        <v>0</v>
      </c>
      <c r="R130" s="57">
        <f t="shared" si="29"/>
        <v>0</v>
      </c>
      <c r="S130" s="57">
        <f t="shared" ref="S130:S193" si="43">IF(D130="离职",1,0)</f>
        <v>0</v>
      </c>
      <c r="T130" s="57">
        <f t="shared" si="32"/>
        <v>0</v>
      </c>
      <c r="U130" s="57">
        <f>G130*1+I130*IFERROR(VLOOKUP(A130,员工个人数据信息!A:V,22,0),0.9)+J130*0+IF(OR(E130&gt;=3,F130="通用项目"),K130*0,K130*0.2)+H130*0.8*IF(E130&lt;2,0.6,IF(E130&lt;4,0.7,IF(E130&lt;6,0.8,IF(E130&lt;8,0.9,1))))+L130*0.7-O130</f>
        <v>0</v>
      </c>
      <c r="V130" s="57">
        <f t="shared" si="33"/>
        <v>0</v>
      </c>
      <c r="W130" s="57">
        <f>ROUND(IFERROR(IF((YEAR(VLOOKUP(A130,员工个人数据信息!A:S,11,0))&amp;MONTH(VLOOKUP(A130,员工个人数据信息!A:S,11,0)))=(YEAR(C130)&amp;MONTH(C130)),VLOOKUP(A130,员工个人数据信息!A:U,20,0),IF((YEAR(VLOOKUP(A130,员工个人数据信息!A:S,12,0))&amp;MONTH(VLOOKUP(A130,员工个人数据信息!A:S,12,0)))=(YEAR(C130)&amp;MONTH(C130)),VLOOKUP(A130,员工个人数据信息!A:U,21,0),VLOOKUP(A130,员工个人数据信息!A:U,19,0))),0)+Y130/21.75,2)*SUM(G130:L130)+ROUND(IFERROR(VLOOKUP(A130,员工个人数据信息!A:S,18,0),0)+X130/21.75,2)*(IF(OR(E130&gt;=3,F130="通用项目"),SUM(G130,J130:K130),SUM(G130,J130,K130*0.8))+0.8*H130*IF(E130&lt;2,0.6,IF(E130&lt;4,0.7,IF(E130&lt;6,0.8,IF(E130&lt;8,0.9,1)))))+ROUND(3000/21.75*L130,2)</f>
        <v>0</v>
      </c>
      <c r="X130" s="57">
        <f t="array" ref="X130">_xlfn.IFS(COUNTIF('调薪记录-固定'!$C:$C,A130)=0,0,COUNTIF('调薪记录-固定'!$C:$C,A130)=1,IF(VLOOKUP(A130,'调薪记录-固定'!$C:$F,4,0)&lt;=C130,VLOOKUP(A130,'调薪记录-固定'!$C:$K,9,0),0),COUNTIF('调薪记录-固定'!$C:$C,A130)=2,IF(C130&lt;_xlfn.MINIFS('调薪记录-固定'!F:F,'调薪记录-固定'!C:C,A130),0,IF(C130&lt;_xlfn.MAXIFS('调薪记录-固定'!F:F,'调薪记录-固定'!C:C,A130),_xlfn.XLOOKUP(A130&amp;"1",'调薪记录-固定'!M:M,'调薪记录-固定'!K:K,0),_xlfn.XLOOKUP(A130&amp;"2",'调薪记录-固定'!M:M,'调薪记录-固定'!K:K,0))))</f>
        <v>0</v>
      </c>
      <c r="Y130" s="57">
        <f>IF(OR(COUNTIF('调整社保记录-固定'!C:C,A130)=0,COUNTIF('调整社保记录-固定'!C:C,A130)=1),0,IF(C130&gt;=DATE(2021,7,1),IFERROR(VLOOKUP(A130&amp;"2",'调整社保记录-固定'!F:G,2,0),0),0))</f>
        <v>0</v>
      </c>
    </row>
    <row r="131" customHeight="1" spans="1:25">
      <c r="A131" s="54" t="s">
        <v>25</v>
      </c>
      <c r="B131" s="54" t="s">
        <v>26</v>
      </c>
      <c r="C131" s="54" t="s">
        <v>159</v>
      </c>
      <c r="D131" s="54" t="s">
        <v>6</v>
      </c>
      <c r="E131" s="55">
        <f>IFERROR(DATEDIF(VLOOKUP(A131,员工个人数据信息!A:K,11,0),C131,"Y"),0)</f>
        <v>0</v>
      </c>
      <c r="F131" s="55" t="str">
        <f>IF(COUNTIF(通用项目!A:A,B131)=1,"通用项目","非通用项目")</f>
        <v>非通用项目</v>
      </c>
      <c r="G131" s="55">
        <f t="shared" si="34"/>
        <v>1</v>
      </c>
      <c r="H131" s="55">
        <f t="shared" si="35"/>
        <v>0</v>
      </c>
      <c r="I131" s="55">
        <f t="shared" si="36"/>
        <v>0</v>
      </c>
      <c r="J131" s="55">
        <f t="shared" si="37"/>
        <v>0</v>
      </c>
      <c r="K131" s="55">
        <f t="shared" si="38"/>
        <v>0</v>
      </c>
      <c r="L131" s="55">
        <f t="shared" si="39"/>
        <v>0</v>
      </c>
      <c r="M131" s="55">
        <f t="shared" si="40"/>
        <v>0</v>
      </c>
      <c r="N131" s="55">
        <f t="shared" si="41"/>
        <v>0</v>
      </c>
      <c r="O131" s="55">
        <f t="shared" si="42"/>
        <v>0</v>
      </c>
      <c r="P131" s="57">
        <f t="shared" si="30"/>
        <v>1</v>
      </c>
      <c r="Q131" s="57">
        <f t="shared" si="31"/>
        <v>1</v>
      </c>
      <c r="R131" s="57">
        <f t="shared" ref="R131:R194" si="44">IF(O131=1,1,0)</f>
        <v>0</v>
      </c>
      <c r="S131" s="57">
        <f t="shared" si="43"/>
        <v>0</v>
      </c>
      <c r="T131" s="57">
        <f t="shared" si="32"/>
        <v>1</v>
      </c>
      <c r="U131" s="57">
        <f>G131*1+I131*IFERROR(VLOOKUP(A131,员工个人数据信息!A:V,22,0),0.9)+J131*0+IF(OR(E131&gt;=3,F131="通用项目"),K131*0,K131*0.2)+H131*0.8*IF(E131&lt;2,0.6,IF(E131&lt;4,0.7,IF(E131&lt;6,0.8,IF(E131&lt;8,0.9,1))))+L131*0.7-O131</f>
        <v>1</v>
      </c>
      <c r="V131" s="57">
        <f t="shared" si="33"/>
        <v>0</v>
      </c>
      <c r="W131" s="57">
        <f>ROUND(IFERROR(IF((YEAR(VLOOKUP(A131,员工个人数据信息!A:S,11,0))&amp;MONTH(VLOOKUP(A131,员工个人数据信息!A:S,11,0)))=(YEAR(C131)&amp;MONTH(C131)),VLOOKUP(A131,员工个人数据信息!A:U,20,0),IF((YEAR(VLOOKUP(A131,员工个人数据信息!A:S,12,0))&amp;MONTH(VLOOKUP(A131,员工个人数据信息!A:S,12,0)))=(YEAR(C131)&amp;MONTH(C131)),VLOOKUP(A131,员工个人数据信息!A:U,21,0),VLOOKUP(A131,员工个人数据信息!A:U,19,0))),0)+Y131/21.75,2)*SUM(G131:L131)+ROUND(IFERROR(VLOOKUP(A131,员工个人数据信息!A:S,18,0),0)+X131/21.75,2)*(IF(OR(E131&gt;=3,F131="通用项目"),SUM(G131,J131:K131),SUM(G131,J131,K131*0.8))+0.8*H131*IF(E131&lt;2,0.6,IF(E131&lt;4,0.7,IF(E131&lt;6,0.8,IF(E131&lt;8,0.9,1)))))+ROUND(3000/21.75*L131,2)</f>
        <v>0</v>
      </c>
      <c r="X131" s="57">
        <f t="array" ref="X131">_xlfn.IFS(COUNTIF('调薪记录-固定'!$C:$C,A131)=0,0,COUNTIF('调薪记录-固定'!$C:$C,A131)=1,IF(VLOOKUP(A131,'调薪记录-固定'!$C:$F,4,0)&lt;=C131,VLOOKUP(A131,'调薪记录-固定'!$C:$K,9,0),0),COUNTIF('调薪记录-固定'!$C:$C,A131)=2,IF(C131&lt;_xlfn.MINIFS('调薪记录-固定'!F:F,'调薪记录-固定'!C:C,A131),0,IF(C131&lt;_xlfn.MAXIFS('调薪记录-固定'!F:F,'调薪记录-固定'!C:C,A131),_xlfn.XLOOKUP(A131&amp;"1",'调薪记录-固定'!M:M,'调薪记录-固定'!K:K,0),_xlfn.XLOOKUP(A131&amp;"2",'调薪记录-固定'!M:M,'调薪记录-固定'!K:K,0))))</f>
        <v>0</v>
      </c>
      <c r="Y131" s="57">
        <f>IF(OR(COUNTIF('调整社保记录-固定'!C:C,A131)=0,COUNTIF('调整社保记录-固定'!C:C,A131)=1),0,IF(C131&gt;=DATE(2021,7,1),IFERROR(VLOOKUP(A131&amp;"2",'调整社保记录-固定'!F:G,2,0),0),0))</f>
        <v>0</v>
      </c>
    </row>
    <row r="132" customHeight="1" spans="1:25">
      <c r="A132" s="54" t="s">
        <v>25</v>
      </c>
      <c r="B132" s="54" t="s">
        <v>26</v>
      </c>
      <c r="C132" s="54" t="s">
        <v>160</v>
      </c>
      <c r="D132" s="54" t="s">
        <v>6</v>
      </c>
      <c r="E132" s="55">
        <f>IFERROR(DATEDIF(VLOOKUP(A132,员工个人数据信息!A:K,11,0),C132,"Y"),0)</f>
        <v>0</v>
      </c>
      <c r="F132" s="55" t="str">
        <f>IF(COUNTIF(通用项目!A:A,B132)=1,"通用项目","非通用项目")</f>
        <v>非通用项目</v>
      </c>
      <c r="G132" s="55">
        <f t="shared" si="34"/>
        <v>1</v>
      </c>
      <c r="H132" s="55">
        <f t="shared" si="35"/>
        <v>0</v>
      </c>
      <c r="I132" s="55">
        <f t="shared" si="36"/>
        <v>0</v>
      </c>
      <c r="J132" s="55">
        <f t="shared" si="37"/>
        <v>0</v>
      </c>
      <c r="K132" s="55">
        <f t="shared" si="38"/>
        <v>0</v>
      </c>
      <c r="L132" s="55">
        <f t="shared" si="39"/>
        <v>0</v>
      </c>
      <c r="M132" s="55">
        <f t="shared" si="40"/>
        <v>0</v>
      </c>
      <c r="N132" s="55">
        <f t="shared" si="41"/>
        <v>0</v>
      </c>
      <c r="O132" s="55">
        <f t="shared" si="42"/>
        <v>0</v>
      </c>
      <c r="P132" s="57">
        <f t="shared" si="30"/>
        <v>1</v>
      </c>
      <c r="Q132" s="57">
        <f t="shared" si="31"/>
        <v>1</v>
      </c>
      <c r="R132" s="57">
        <f t="shared" si="44"/>
        <v>0</v>
      </c>
      <c r="S132" s="57">
        <f t="shared" si="43"/>
        <v>0</v>
      </c>
      <c r="T132" s="57">
        <f t="shared" si="32"/>
        <v>1</v>
      </c>
      <c r="U132" s="57">
        <f>G132*1+I132*IFERROR(VLOOKUP(A132,员工个人数据信息!A:V,22,0),0.9)+J132*0+IF(OR(E132&gt;=3,F132="通用项目"),K132*0,K132*0.2)+H132*0.8*IF(E132&lt;2,0.6,IF(E132&lt;4,0.7,IF(E132&lt;6,0.8,IF(E132&lt;8,0.9,1))))+L132*0.7-O132</f>
        <v>1</v>
      </c>
      <c r="V132" s="57">
        <f t="shared" si="33"/>
        <v>0</v>
      </c>
      <c r="W132" s="57">
        <f>ROUND(IFERROR(IF((YEAR(VLOOKUP(A132,员工个人数据信息!A:S,11,0))&amp;MONTH(VLOOKUP(A132,员工个人数据信息!A:S,11,0)))=(YEAR(C132)&amp;MONTH(C132)),VLOOKUP(A132,员工个人数据信息!A:U,20,0),IF((YEAR(VLOOKUP(A132,员工个人数据信息!A:S,12,0))&amp;MONTH(VLOOKUP(A132,员工个人数据信息!A:S,12,0)))=(YEAR(C132)&amp;MONTH(C132)),VLOOKUP(A132,员工个人数据信息!A:U,21,0),VLOOKUP(A132,员工个人数据信息!A:U,19,0))),0)+Y132/21.75,2)*SUM(G132:L132)+ROUND(IFERROR(VLOOKUP(A132,员工个人数据信息!A:S,18,0),0)+X132/21.75,2)*(IF(OR(E132&gt;=3,F132="通用项目"),SUM(G132,J132:K132),SUM(G132,J132,K132*0.8))+0.8*H132*IF(E132&lt;2,0.6,IF(E132&lt;4,0.7,IF(E132&lt;6,0.8,IF(E132&lt;8,0.9,1)))))+ROUND(3000/21.75*L132,2)</f>
        <v>0</v>
      </c>
      <c r="X132" s="57">
        <f t="array" ref="X132">_xlfn.IFS(COUNTIF('调薪记录-固定'!$C:$C,A132)=0,0,COUNTIF('调薪记录-固定'!$C:$C,A132)=1,IF(VLOOKUP(A132,'调薪记录-固定'!$C:$F,4,0)&lt;=C132,VLOOKUP(A132,'调薪记录-固定'!$C:$K,9,0),0),COUNTIF('调薪记录-固定'!$C:$C,A132)=2,IF(C132&lt;_xlfn.MINIFS('调薪记录-固定'!F:F,'调薪记录-固定'!C:C,A132),0,IF(C132&lt;_xlfn.MAXIFS('调薪记录-固定'!F:F,'调薪记录-固定'!C:C,A132),_xlfn.XLOOKUP(A132&amp;"1",'调薪记录-固定'!M:M,'调薪记录-固定'!K:K,0),_xlfn.XLOOKUP(A132&amp;"2",'调薪记录-固定'!M:M,'调薪记录-固定'!K:K,0))))</f>
        <v>0</v>
      </c>
      <c r="Y132" s="57">
        <f>IF(OR(COUNTIF('调整社保记录-固定'!C:C,A132)=0,COUNTIF('调整社保记录-固定'!C:C,A132)=1),0,IF(C132&gt;=DATE(2021,7,1),IFERROR(VLOOKUP(A132&amp;"2",'调整社保记录-固定'!F:G,2,0),0),0))</f>
        <v>0</v>
      </c>
    </row>
    <row r="133" customHeight="1" spans="1:25">
      <c r="A133" s="54" t="s">
        <v>25</v>
      </c>
      <c r="B133" s="54" t="s">
        <v>26</v>
      </c>
      <c r="C133" s="54" t="s">
        <v>161</v>
      </c>
      <c r="D133" s="54" t="s">
        <v>6</v>
      </c>
      <c r="E133" s="55">
        <f>IFERROR(DATEDIF(VLOOKUP(A133,员工个人数据信息!A:K,11,0),C133,"Y"),0)</f>
        <v>0</v>
      </c>
      <c r="F133" s="55" t="str">
        <f>IF(COUNTIF(通用项目!A:A,B133)=1,"通用项目","非通用项目")</f>
        <v>非通用项目</v>
      </c>
      <c r="G133" s="55">
        <f t="shared" si="34"/>
        <v>1</v>
      </c>
      <c r="H133" s="55">
        <f t="shared" si="35"/>
        <v>0</v>
      </c>
      <c r="I133" s="55">
        <f t="shared" si="36"/>
        <v>0</v>
      </c>
      <c r="J133" s="55">
        <f t="shared" si="37"/>
        <v>0</v>
      </c>
      <c r="K133" s="55">
        <f t="shared" si="38"/>
        <v>0</v>
      </c>
      <c r="L133" s="55">
        <f t="shared" si="39"/>
        <v>0</v>
      </c>
      <c r="M133" s="55">
        <f t="shared" si="40"/>
        <v>0</v>
      </c>
      <c r="N133" s="55">
        <f t="shared" si="41"/>
        <v>0</v>
      </c>
      <c r="O133" s="55">
        <f t="shared" si="42"/>
        <v>0</v>
      </c>
      <c r="P133" s="57">
        <f t="shared" si="30"/>
        <v>1</v>
      </c>
      <c r="Q133" s="57">
        <f t="shared" si="31"/>
        <v>1</v>
      </c>
      <c r="R133" s="57">
        <f t="shared" si="44"/>
        <v>0</v>
      </c>
      <c r="S133" s="57">
        <f t="shared" si="43"/>
        <v>0</v>
      </c>
      <c r="T133" s="57">
        <f t="shared" si="32"/>
        <v>1</v>
      </c>
      <c r="U133" s="57">
        <f>G133*1+I133*IFERROR(VLOOKUP(A133,员工个人数据信息!A:V,22,0),0.9)+J133*0+IF(OR(E133&gt;=3,F133="通用项目"),K133*0,K133*0.2)+H133*0.8*IF(E133&lt;2,0.6,IF(E133&lt;4,0.7,IF(E133&lt;6,0.8,IF(E133&lt;8,0.9,1))))+L133*0.7-O133</f>
        <v>1</v>
      </c>
      <c r="V133" s="57">
        <f t="shared" si="33"/>
        <v>0</v>
      </c>
      <c r="W133" s="57">
        <f>ROUND(IFERROR(IF((YEAR(VLOOKUP(A133,员工个人数据信息!A:S,11,0))&amp;MONTH(VLOOKUP(A133,员工个人数据信息!A:S,11,0)))=(YEAR(C133)&amp;MONTH(C133)),VLOOKUP(A133,员工个人数据信息!A:U,20,0),IF((YEAR(VLOOKUP(A133,员工个人数据信息!A:S,12,0))&amp;MONTH(VLOOKUP(A133,员工个人数据信息!A:S,12,0)))=(YEAR(C133)&amp;MONTH(C133)),VLOOKUP(A133,员工个人数据信息!A:U,21,0),VLOOKUP(A133,员工个人数据信息!A:U,19,0))),0)+Y133/21.75,2)*SUM(G133:L133)+ROUND(IFERROR(VLOOKUP(A133,员工个人数据信息!A:S,18,0),0)+X133/21.75,2)*(IF(OR(E133&gt;=3,F133="通用项目"),SUM(G133,J133:K133),SUM(G133,J133,K133*0.8))+0.8*H133*IF(E133&lt;2,0.6,IF(E133&lt;4,0.7,IF(E133&lt;6,0.8,IF(E133&lt;8,0.9,1)))))+ROUND(3000/21.75*L133,2)</f>
        <v>0</v>
      </c>
      <c r="X133" s="57">
        <f t="array" ref="X133">_xlfn.IFS(COUNTIF('调薪记录-固定'!$C:$C,A133)=0,0,COUNTIF('调薪记录-固定'!$C:$C,A133)=1,IF(VLOOKUP(A133,'调薪记录-固定'!$C:$F,4,0)&lt;=C133,VLOOKUP(A133,'调薪记录-固定'!$C:$K,9,0),0),COUNTIF('调薪记录-固定'!$C:$C,A133)=2,IF(C133&lt;_xlfn.MINIFS('调薪记录-固定'!F:F,'调薪记录-固定'!C:C,A133),0,IF(C133&lt;_xlfn.MAXIFS('调薪记录-固定'!F:F,'调薪记录-固定'!C:C,A133),_xlfn.XLOOKUP(A133&amp;"1",'调薪记录-固定'!M:M,'调薪记录-固定'!K:K,0),_xlfn.XLOOKUP(A133&amp;"2",'调薪记录-固定'!M:M,'调薪记录-固定'!K:K,0))))</f>
        <v>0</v>
      </c>
      <c r="Y133" s="57">
        <f>IF(OR(COUNTIF('调整社保记录-固定'!C:C,A133)=0,COUNTIF('调整社保记录-固定'!C:C,A133)=1),0,IF(C133&gt;=DATE(2021,7,1),IFERROR(VLOOKUP(A133&amp;"2",'调整社保记录-固定'!F:G,2,0),0),0))</f>
        <v>0</v>
      </c>
    </row>
    <row r="134" customHeight="1" spans="1:25">
      <c r="A134" s="54" t="s">
        <v>25</v>
      </c>
      <c r="B134" s="54" t="s">
        <v>26</v>
      </c>
      <c r="C134" s="54" t="s">
        <v>162</v>
      </c>
      <c r="D134" s="54" t="s">
        <v>6</v>
      </c>
      <c r="E134" s="55">
        <f>IFERROR(DATEDIF(VLOOKUP(A134,员工个人数据信息!A:K,11,0),C134,"Y"),0)</f>
        <v>0</v>
      </c>
      <c r="F134" s="55" t="str">
        <f>IF(COUNTIF(通用项目!A:A,B134)=1,"通用项目","非通用项目")</f>
        <v>非通用项目</v>
      </c>
      <c r="G134" s="55">
        <f t="shared" si="34"/>
        <v>1</v>
      </c>
      <c r="H134" s="55">
        <f t="shared" si="35"/>
        <v>0</v>
      </c>
      <c r="I134" s="55">
        <f t="shared" si="36"/>
        <v>0</v>
      </c>
      <c r="J134" s="55">
        <f t="shared" si="37"/>
        <v>0</v>
      </c>
      <c r="K134" s="55">
        <f t="shared" si="38"/>
        <v>0</v>
      </c>
      <c r="L134" s="55">
        <f t="shared" si="39"/>
        <v>0</v>
      </c>
      <c r="M134" s="55">
        <f t="shared" si="40"/>
        <v>0</v>
      </c>
      <c r="N134" s="55">
        <f t="shared" si="41"/>
        <v>0</v>
      </c>
      <c r="O134" s="55">
        <f t="shared" si="42"/>
        <v>0</v>
      </c>
      <c r="P134" s="57">
        <f t="shared" si="30"/>
        <v>1</v>
      </c>
      <c r="Q134" s="57">
        <f t="shared" si="31"/>
        <v>1</v>
      </c>
      <c r="R134" s="57">
        <f t="shared" si="44"/>
        <v>0</v>
      </c>
      <c r="S134" s="57">
        <f t="shared" si="43"/>
        <v>0</v>
      </c>
      <c r="T134" s="57">
        <f t="shared" si="32"/>
        <v>1</v>
      </c>
      <c r="U134" s="57">
        <f>G134*1+I134*IFERROR(VLOOKUP(A134,员工个人数据信息!A:V,22,0),0.9)+J134*0+IF(OR(E134&gt;=3,F134="通用项目"),K134*0,K134*0.2)+H134*0.8*IF(E134&lt;2,0.6,IF(E134&lt;4,0.7,IF(E134&lt;6,0.8,IF(E134&lt;8,0.9,1))))+L134*0.7-O134</f>
        <v>1</v>
      </c>
      <c r="V134" s="57">
        <f t="shared" si="33"/>
        <v>0</v>
      </c>
      <c r="W134" s="57">
        <f>ROUND(IFERROR(IF((YEAR(VLOOKUP(A134,员工个人数据信息!A:S,11,0))&amp;MONTH(VLOOKUP(A134,员工个人数据信息!A:S,11,0)))=(YEAR(C134)&amp;MONTH(C134)),VLOOKUP(A134,员工个人数据信息!A:U,20,0),IF((YEAR(VLOOKUP(A134,员工个人数据信息!A:S,12,0))&amp;MONTH(VLOOKUP(A134,员工个人数据信息!A:S,12,0)))=(YEAR(C134)&amp;MONTH(C134)),VLOOKUP(A134,员工个人数据信息!A:U,21,0),VLOOKUP(A134,员工个人数据信息!A:U,19,0))),0)+Y134/21.75,2)*SUM(G134:L134)+ROUND(IFERROR(VLOOKUP(A134,员工个人数据信息!A:S,18,0),0)+X134/21.75,2)*(IF(OR(E134&gt;=3,F134="通用项目"),SUM(G134,J134:K134),SUM(G134,J134,K134*0.8))+0.8*H134*IF(E134&lt;2,0.6,IF(E134&lt;4,0.7,IF(E134&lt;6,0.8,IF(E134&lt;8,0.9,1)))))+ROUND(3000/21.75*L134,2)</f>
        <v>0</v>
      </c>
      <c r="X134" s="57">
        <f t="array" ref="X134">_xlfn.IFS(COUNTIF('调薪记录-固定'!$C:$C,A134)=0,0,COUNTIF('调薪记录-固定'!$C:$C,A134)=1,IF(VLOOKUP(A134,'调薪记录-固定'!$C:$F,4,0)&lt;=C134,VLOOKUP(A134,'调薪记录-固定'!$C:$K,9,0),0),COUNTIF('调薪记录-固定'!$C:$C,A134)=2,IF(C134&lt;_xlfn.MINIFS('调薪记录-固定'!F:F,'调薪记录-固定'!C:C,A134),0,IF(C134&lt;_xlfn.MAXIFS('调薪记录-固定'!F:F,'调薪记录-固定'!C:C,A134),_xlfn.XLOOKUP(A134&amp;"1",'调薪记录-固定'!M:M,'调薪记录-固定'!K:K,0),_xlfn.XLOOKUP(A134&amp;"2",'调薪记录-固定'!M:M,'调薪记录-固定'!K:K,0))))</f>
        <v>0</v>
      </c>
      <c r="Y134" s="57">
        <f>IF(OR(COUNTIF('调整社保记录-固定'!C:C,A134)=0,COUNTIF('调整社保记录-固定'!C:C,A134)=1),0,IF(C134&gt;=DATE(2021,7,1),IFERROR(VLOOKUP(A134&amp;"2",'调整社保记录-固定'!F:G,2,0),0),0))</f>
        <v>0</v>
      </c>
    </row>
    <row r="135" customHeight="1" spans="1:25">
      <c r="A135" s="54" t="s">
        <v>25</v>
      </c>
      <c r="B135" s="54" t="s">
        <v>26</v>
      </c>
      <c r="C135" s="54" t="s">
        <v>163</v>
      </c>
      <c r="D135" s="54" t="s">
        <v>6</v>
      </c>
      <c r="E135" s="55">
        <f>IFERROR(DATEDIF(VLOOKUP(A135,员工个人数据信息!A:K,11,0),C135,"Y"),0)</f>
        <v>0</v>
      </c>
      <c r="F135" s="55" t="str">
        <f>IF(COUNTIF(通用项目!A:A,B135)=1,"通用项目","非通用项目")</f>
        <v>非通用项目</v>
      </c>
      <c r="G135" s="55">
        <f t="shared" si="34"/>
        <v>1</v>
      </c>
      <c r="H135" s="55">
        <f t="shared" si="35"/>
        <v>0</v>
      </c>
      <c r="I135" s="55">
        <f t="shared" si="36"/>
        <v>0</v>
      </c>
      <c r="J135" s="55">
        <f t="shared" si="37"/>
        <v>0</v>
      </c>
      <c r="K135" s="55">
        <f t="shared" si="38"/>
        <v>0</v>
      </c>
      <c r="L135" s="55">
        <f t="shared" si="39"/>
        <v>0</v>
      </c>
      <c r="M135" s="55">
        <f t="shared" si="40"/>
        <v>0</v>
      </c>
      <c r="N135" s="55">
        <f t="shared" si="41"/>
        <v>0</v>
      </c>
      <c r="O135" s="55">
        <f t="shared" si="42"/>
        <v>0</v>
      </c>
      <c r="P135" s="57">
        <f t="shared" si="30"/>
        <v>1</v>
      </c>
      <c r="Q135" s="57">
        <f t="shared" si="31"/>
        <v>1</v>
      </c>
      <c r="R135" s="57">
        <f t="shared" si="44"/>
        <v>0</v>
      </c>
      <c r="S135" s="57">
        <f t="shared" si="43"/>
        <v>0</v>
      </c>
      <c r="T135" s="57">
        <f t="shared" si="32"/>
        <v>1</v>
      </c>
      <c r="U135" s="57">
        <f>G135*1+I135*IFERROR(VLOOKUP(A135,员工个人数据信息!A:V,22,0),0.9)+J135*0+IF(OR(E135&gt;=3,F135="通用项目"),K135*0,K135*0.2)+H135*0.8*IF(E135&lt;2,0.6,IF(E135&lt;4,0.7,IF(E135&lt;6,0.8,IF(E135&lt;8,0.9,1))))+L135*0.7-O135</f>
        <v>1</v>
      </c>
      <c r="V135" s="57">
        <f t="shared" si="33"/>
        <v>0</v>
      </c>
      <c r="W135" s="57">
        <f>ROUND(IFERROR(IF((YEAR(VLOOKUP(A135,员工个人数据信息!A:S,11,0))&amp;MONTH(VLOOKUP(A135,员工个人数据信息!A:S,11,0)))=(YEAR(C135)&amp;MONTH(C135)),VLOOKUP(A135,员工个人数据信息!A:U,20,0),IF((YEAR(VLOOKUP(A135,员工个人数据信息!A:S,12,0))&amp;MONTH(VLOOKUP(A135,员工个人数据信息!A:S,12,0)))=(YEAR(C135)&amp;MONTH(C135)),VLOOKUP(A135,员工个人数据信息!A:U,21,0),VLOOKUP(A135,员工个人数据信息!A:U,19,0))),0)+Y135/21.75,2)*SUM(G135:L135)+ROUND(IFERROR(VLOOKUP(A135,员工个人数据信息!A:S,18,0),0)+X135/21.75,2)*(IF(OR(E135&gt;=3,F135="通用项目"),SUM(G135,J135:K135),SUM(G135,J135,K135*0.8))+0.8*H135*IF(E135&lt;2,0.6,IF(E135&lt;4,0.7,IF(E135&lt;6,0.8,IF(E135&lt;8,0.9,1)))))+ROUND(3000/21.75*L135,2)</f>
        <v>0</v>
      </c>
      <c r="X135" s="57">
        <f t="array" ref="X135">_xlfn.IFS(COUNTIF('调薪记录-固定'!$C:$C,A135)=0,0,COUNTIF('调薪记录-固定'!$C:$C,A135)=1,IF(VLOOKUP(A135,'调薪记录-固定'!$C:$F,4,0)&lt;=C135,VLOOKUP(A135,'调薪记录-固定'!$C:$K,9,0),0),COUNTIF('调薪记录-固定'!$C:$C,A135)=2,IF(C135&lt;_xlfn.MINIFS('调薪记录-固定'!F:F,'调薪记录-固定'!C:C,A135),0,IF(C135&lt;_xlfn.MAXIFS('调薪记录-固定'!F:F,'调薪记录-固定'!C:C,A135),_xlfn.XLOOKUP(A135&amp;"1",'调薪记录-固定'!M:M,'调薪记录-固定'!K:K,0),_xlfn.XLOOKUP(A135&amp;"2",'调薪记录-固定'!M:M,'调薪记录-固定'!K:K,0))))</f>
        <v>0</v>
      </c>
      <c r="Y135" s="57">
        <f>IF(OR(COUNTIF('调整社保记录-固定'!C:C,A135)=0,COUNTIF('调整社保记录-固定'!C:C,A135)=1),0,IF(C135&gt;=DATE(2021,7,1),IFERROR(VLOOKUP(A135&amp;"2",'调整社保记录-固定'!F:G,2,0),0),0))</f>
        <v>0</v>
      </c>
    </row>
    <row r="136" customHeight="1" spans="1:25">
      <c r="A136" s="54" t="s">
        <v>25</v>
      </c>
      <c r="B136" s="54" t="s">
        <v>26</v>
      </c>
      <c r="C136" s="54" t="s">
        <v>164</v>
      </c>
      <c r="D136" s="54" t="s">
        <v>28</v>
      </c>
      <c r="E136" s="55">
        <f>IFERROR(DATEDIF(VLOOKUP(A136,员工个人数据信息!A:K,11,0),C136,"Y"),0)</f>
        <v>0</v>
      </c>
      <c r="F136" s="55" t="str">
        <f>IF(COUNTIF(通用项目!A:A,B136)=1,"通用项目","非通用项目")</f>
        <v>非通用项目</v>
      </c>
      <c r="G136" s="55">
        <f t="shared" si="34"/>
        <v>0</v>
      </c>
      <c r="H136" s="55">
        <f t="shared" si="35"/>
        <v>0</v>
      </c>
      <c r="I136" s="55">
        <f t="shared" si="36"/>
        <v>0</v>
      </c>
      <c r="J136" s="55">
        <f t="shared" si="37"/>
        <v>0</v>
      </c>
      <c r="K136" s="55">
        <f t="shared" si="38"/>
        <v>0</v>
      </c>
      <c r="L136" s="55">
        <f t="shared" si="39"/>
        <v>0</v>
      </c>
      <c r="M136" s="55">
        <f t="shared" si="40"/>
        <v>0</v>
      </c>
      <c r="N136" s="55">
        <f t="shared" si="41"/>
        <v>0</v>
      </c>
      <c r="O136" s="55">
        <f t="shared" si="42"/>
        <v>0</v>
      </c>
      <c r="P136" s="57">
        <f t="shared" si="30"/>
        <v>0</v>
      </c>
      <c r="Q136" s="57">
        <f t="shared" si="31"/>
        <v>0</v>
      </c>
      <c r="R136" s="57">
        <f t="shared" si="44"/>
        <v>0</v>
      </c>
      <c r="S136" s="57">
        <f t="shared" si="43"/>
        <v>0</v>
      </c>
      <c r="T136" s="57">
        <f t="shared" si="32"/>
        <v>0</v>
      </c>
      <c r="U136" s="57">
        <f>G136*1+I136*IFERROR(VLOOKUP(A136,员工个人数据信息!A:V,22,0),0.9)+J136*0+IF(OR(E136&gt;=3,F136="通用项目"),K136*0,K136*0.2)+H136*0.8*IF(E136&lt;2,0.6,IF(E136&lt;4,0.7,IF(E136&lt;6,0.8,IF(E136&lt;8,0.9,1))))+L136*0.7-O136</f>
        <v>0</v>
      </c>
      <c r="V136" s="57">
        <f t="shared" si="33"/>
        <v>0</v>
      </c>
      <c r="W136" s="57">
        <f>ROUND(IFERROR(IF((YEAR(VLOOKUP(A136,员工个人数据信息!A:S,11,0))&amp;MONTH(VLOOKUP(A136,员工个人数据信息!A:S,11,0)))=(YEAR(C136)&amp;MONTH(C136)),VLOOKUP(A136,员工个人数据信息!A:U,20,0),IF((YEAR(VLOOKUP(A136,员工个人数据信息!A:S,12,0))&amp;MONTH(VLOOKUP(A136,员工个人数据信息!A:S,12,0)))=(YEAR(C136)&amp;MONTH(C136)),VLOOKUP(A136,员工个人数据信息!A:U,21,0),VLOOKUP(A136,员工个人数据信息!A:U,19,0))),0)+Y136/21.75,2)*SUM(G136:L136)+ROUND(IFERROR(VLOOKUP(A136,员工个人数据信息!A:S,18,0),0)+X136/21.75,2)*(IF(OR(E136&gt;=3,F136="通用项目"),SUM(G136,J136:K136),SUM(G136,J136,K136*0.8))+0.8*H136*IF(E136&lt;2,0.6,IF(E136&lt;4,0.7,IF(E136&lt;6,0.8,IF(E136&lt;8,0.9,1)))))+ROUND(3000/21.75*L136,2)</f>
        <v>0</v>
      </c>
      <c r="X136" s="57">
        <f t="array" ref="X136">_xlfn.IFS(COUNTIF('调薪记录-固定'!$C:$C,A136)=0,0,COUNTIF('调薪记录-固定'!$C:$C,A136)=1,IF(VLOOKUP(A136,'调薪记录-固定'!$C:$F,4,0)&lt;=C136,VLOOKUP(A136,'调薪记录-固定'!$C:$K,9,0),0),COUNTIF('调薪记录-固定'!$C:$C,A136)=2,IF(C136&lt;_xlfn.MINIFS('调薪记录-固定'!F:F,'调薪记录-固定'!C:C,A136),0,IF(C136&lt;_xlfn.MAXIFS('调薪记录-固定'!F:F,'调薪记录-固定'!C:C,A136),_xlfn.XLOOKUP(A136&amp;"1",'调薪记录-固定'!M:M,'调薪记录-固定'!K:K,0),_xlfn.XLOOKUP(A136&amp;"2",'调薪记录-固定'!M:M,'调薪记录-固定'!K:K,0))))</f>
        <v>0</v>
      </c>
      <c r="Y136" s="57">
        <f>IF(OR(COUNTIF('调整社保记录-固定'!C:C,A136)=0,COUNTIF('调整社保记录-固定'!C:C,A136)=1),0,IF(C136&gt;=DATE(2021,7,1),IFERROR(VLOOKUP(A136&amp;"2",'调整社保记录-固定'!F:G,2,0),0),0))</f>
        <v>0</v>
      </c>
    </row>
    <row r="137" customHeight="1" spans="1:25">
      <c r="A137" s="54" t="s">
        <v>25</v>
      </c>
      <c r="B137" s="54" t="s">
        <v>26</v>
      </c>
      <c r="C137" s="54" t="s">
        <v>165</v>
      </c>
      <c r="D137" s="54" t="s">
        <v>28</v>
      </c>
      <c r="E137" s="55">
        <f>IFERROR(DATEDIF(VLOOKUP(A137,员工个人数据信息!A:K,11,0),C137,"Y"),0)</f>
        <v>0</v>
      </c>
      <c r="F137" s="55" t="str">
        <f>IF(COUNTIF(通用项目!A:A,B137)=1,"通用项目","非通用项目")</f>
        <v>非通用项目</v>
      </c>
      <c r="G137" s="55">
        <f t="shared" si="34"/>
        <v>0</v>
      </c>
      <c r="H137" s="55">
        <f t="shared" si="35"/>
        <v>0</v>
      </c>
      <c r="I137" s="55">
        <f t="shared" si="36"/>
        <v>0</v>
      </c>
      <c r="J137" s="55">
        <f t="shared" si="37"/>
        <v>0</v>
      </c>
      <c r="K137" s="55">
        <f t="shared" si="38"/>
        <v>0</v>
      </c>
      <c r="L137" s="55">
        <f t="shared" si="39"/>
        <v>0</v>
      </c>
      <c r="M137" s="55">
        <f t="shared" si="40"/>
        <v>0</v>
      </c>
      <c r="N137" s="55">
        <f t="shared" si="41"/>
        <v>0</v>
      </c>
      <c r="O137" s="55">
        <f t="shared" si="42"/>
        <v>0</v>
      </c>
      <c r="P137" s="57">
        <f t="shared" si="30"/>
        <v>0</v>
      </c>
      <c r="Q137" s="57">
        <f t="shared" si="31"/>
        <v>0</v>
      </c>
      <c r="R137" s="57">
        <f t="shared" si="44"/>
        <v>0</v>
      </c>
      <c r="S137" s="57">
        <f t="shared" si="43"/>
        <v>0</v>
      </c>
      <c r="T137" s="57">
        <f t="shared" si="32"/>
        <v>0</v>
      </c>
      <c r="U137" s="57">
        <f>G137*1+I137*IFERROR(VLOOKUP(A137,员工个人数据信息!A:V,22,0),0.9)+J137*0+IF(OR(E137&gt;=3,F137="通用项目"),K137*0,K137*0.2)+H137*0.8*IF(E137&lt;2,0.6,IF(E137&lt;4,0.7,IF(E137&lt;6,0.8,IF(E137&lt;8,0.9,1))))+L137*0.7-O137</f>
        <v>0</v>
      </c>
      <c r="V137" s="57">
        <f t="shared" si="33"/>
        <v>0</v>
      </c>
      <c r="W137" s="57">
        <f>ROUND(IFERROR(IF((YEAR(VLOOKUP(A137,员工个人数据信息!A:S,11,0))&amp;MONTH(VLOOKUP(A137,员工个人数据信息!A:S,11,0)))=(YEAR(C137)&amp;MONTH(C137)),VLOOKUP(A137,员工个人数据信息!A:U,20,0),IF((YEAR(VLOOKUP(A137,员工个人数据信息!A:S,12,0))&amp;MONTH(VLOOKUP(A137,员工个人数据信息!A:S,12,0)))=(YEAR(C137)&amp;MONTH(C137)),VLOOKUP(A137,员工个人数据信息!A:U,21,0),VLOOKUP(A137,员工个人数据信息!A:U,19,0))),0)+Y137/21.75,2)*SUM(G137:L137)+ROUND(IFERROR(VLOOKUP(A137,员工个人数据信息!A:S,18,0),0)+X137/21.75,2)*(IF(OR(E137&gt;=3,F137="通用项目"),SUM(G137,J137:K137),SUM(G137,J137,K137*0.8))+0.8*H137*IF(E137&lt;2,0.6,IF(E137&lt;4,0.7,IF(E137&lt;6,0.8,IF(E137&lt;8,0.9,1)))))+ROUND(3000/21.75*L137,2)</f>
        <v>0</v>
      </c>
      <c r="X137" s="57">
        <f t="array" ref="X137">_xlfn.IFS(COUNTIF('调薪记录-固定'!$C:$C,A137)=0,0,COUNTIF('调薪记录-固定'!$C:$C,A137)=1,IF(VLOOKUP(A137,'调薪记录-固定'!$C:$F,4,0)&lt;=C137,VLOOKUP(A137,'调薪记录-固定'!$C:$K,9,0),0),COUNTIF('调薪记录-固定'!$C:$C,A137)=2,IF(C137&lt;_xlfn.MINIFS('调薪记录-固定'!F:F,'调薪记录-固定'!C:C,A137),0,IF(C137&lt;_xlfn.MAXIFS('调薪记录-固定'!F:F,'调薪记录-固定'!C:C,A137),_xlfn.XLOOKUP(A137&amp;"1",'调薪记录-固定'!M:M,'调薪记录-固定'!K:K,0),_xlfn.XLOOKUP(A137&amp;"2",'调薪记录-固定'!M:M,'调薪记录-固定'!K:K,0))))</f>
        <v>0</v>
      </c>
      <c r="Y137" s="57">
        <f>IF(OR(COUNTIF('调整社保记录-固定'!C:C,A137)=0,COUNTIF('调整社保记录-固定'!C:C,A137)=1),0,IF(C137&gt;=DATE(2021,7,1),IFERROR(VLOOKUP(A137&amp;"2",'调整社保记录-固定'!F:G,2,0),0),0))</f>
        <v>0</v>
      </c>
    </row>
    <row r="138" customHeight="1" spans="1:25">
      <c r="A138" s="54" t="s">
        <v>25</v>
      </c>
      <c r="B138" s="54" t="s">
        <v>26</v>
      </c>
      <c r="C138" s="54" t="s">
        <v>166</v>
      </c>
      <c r="D138" s="54" t="s">
        <v>6</v>
      </c>
      <c r="E138" s="55">
        <f>IFERROR(DATEDIF(VLOOKUP(A138,员工个人数据信息!A:K,11,0),C138,"Y"),0)</f>
        <v>0</v>
      </c>
      <c r="F138" s="55" t="str">
        <f>IF(COUNTIF(通用项目!A:A,B138)=1,"通用项目","非通用项目")</f>
        <v>非通用项目</v>
      </c>
      <c r="G138" s="55">
        <f t="shared" si="34"/>
        <v>1</v>
      </c>
      <c r="H138" s="55">
        <f t="shared" si="35"/>
        <v>0</v>
      </c>
      <c r="I138" s="55">
        <f t="shared" si="36"/>
        <v>0</v>
      </c>
      <c r="J138" s="55">
        <f t="shared" si="37"/>
        <v>0</v>
      </c>
      <c r="K138" s="55">
        <f t="shared" si="38"/>
        <v>0</v>
      </c>
      <c r="L138" s="55">
        <f t="shared" si="39"/>
        <v>0</v>
      </c>
      <c r="M138" s="55">
        <f t="shared" si="40"/>
        <v>0</v>
      </c>
      <c r="N138" s="55">
        <f t="shared" si="41"/>
        <v>0</v>
      </c>
      <c r="O138" s="55">
        <f t="shared" si="42"/>
        <v>0</v>
      </c>
      <c r="P138" s="57">
        <f t="shared" si="30"/>
        <v>1</v>
      </c>
      <c r="Q138" s="57">
        <f t="shared" si="31"/>
        <v>1</v>
      </c>
      <c r="R138" s="57">
        <f t="shared" si="44"/>
        <v>0</v>
      </c>
      <c r="S138" s="57">
        <f t="shared" si="43"/>
        <v>0</v>
      </c>
      <c r="T138" s="57">
        <f t="shared" si="32"/>
        <v>1</v>
      </c>
      <c r="U138" s="57">
        <f>G138*1+I138*IFERROR(VLOOKUP(A138,员工个人数据信息!A:V,22,0),0.9)+J138*0+IF(OR(E138&gt;=3,F138="通用项目"),K138*0,K138*0.2)+H138*0.8*IF(E138&lt;2,0.6,IF(E138&lt;4,0.7,IF(E138&lt;6,0.8,IF(E138&lt;8,0.9,1))))+L138*0.7-O138</f>
        <v>1</v>
      </c>
      <c r="V138" s="57">
        <f t="shared" si="33"/>
        <v>0</v>
      </c>
      <c r="W138" s="57">
        <f>ROUND(IFERROR(IF((YEAR(VLOOKUP(A138,员工个人数据信息!A:S,11,0))&amp;MONTH(VLOOKUP(A138,员工个人数据信息!A:S,11,0)))=(YEAR(C138)&amp;MONTH(C138)),VLOOKUP(A138,员工个人数据信息!A:U,20,0),IF((YEAR(VLOOKUP(A138,员工个人数据信息!A:S,12,0))&amp;MONTH(VLOOKUP(A138,员工个人数据信息!A:S,12,0)))=(YEAR(C138)&amp;MONTH(C138)),VLOOKUP(A138,员工个人数据信息!A:U,21,0),VLOOKUP(A138,员工个人数据信息!A:U,19,0))),0)+Y138/21.75,2)*SUM(G138:L138)+ROUND(IFERROR(VLOOKUP(A138,员工个人数据信息!A:S,18,0),0)+X138/21.75,2)*(IF(OR(E138&gt;=3,F138="通用项目"),SUM(G138,J138:K138),SUM(G138,J138,K138*0.8))+0.8*H138*IF(E138&lt;2,0.6,IF(E138&lt;4,0.7,IF(E138&lt;6,0.8,IF(E138&lt;8,0.9,1)))))+ROUND(3000/21.75*L138,2)</f>
        <v>0</v>
      </c>
      <c r="X138" s="57">
        <f t="array" ref="X138">_xlfn.IFS(COUNTIF('调薪记录-固定'!$C:$C,A138)=0,0,COUNTIF('调薪记录-固定'!$C:$C,A138)=1,IF(VLOOKUP(A138,'调薪记录-固定'!$C:$F,4,0)&lt;=C138,VLOOKUP(A138,'调薪记录-固定'!$C:$K,9,0),0),COUNTIF('调薪记录-固定'!$C:$C,A138)=2,IF(C138&lt;_xlfn.MINIFS('调薪记录-固定'!F:F,'调薪记录-固定'!C:C,A138),0,IF(C138&lt;_xlfn.MAXIFS('调薪记录-固定'!F:F,'调薪记录-固定'!C:C,A138),_xlfn.XLOOKUP(A138&amp;"1",'调薪记录-固定'!M:M,'调薪记录-固定'!K:K,0),_xlfn.XLOOKUP(A138&amp;"2",'调薪记录-固定'!M:M,'调薪记录-固定'!K:K,0))))</f>
        <v>0</v>
      </c>
      <c r="Y138" s="57">
        <f>IF(OR(COUNTIF('调整社保记录-固定'!C:C,A138)=0,COUNTIF('调整社保记录-固定'!C:C,A138)=1),0,IF(C138&gt;=DATE(2021,7,1),IFERROR(VLOOKUP(A138&amp;"2",'调整社保记录-固定'!F:G,2,0),0),0))</f>
        <v>0</v>
      </c>
    </row>
    <row r="139" customHeight="1" spans="1:25">
      <c r="A139" s="54" t="s">
        <v>25</v>
      </c>
      <c r="B139" s="54" t="s">
        <v>26</v>
      </c>
      <c r="C139" s="54" t="s">
        <v>167</v>
      </c>
      <c r="D139" s="54" t="s">
        <v>6</v>
      </c>
      <c r="E139" s="55">
        <f>IFERROR(DATEDIF(VLOOKUP(A139,员工个人数据信息!A:K,11,0),C139,"Y"),0)</f>
        <v>0</v>
      </c>
      <c r="F139" s="55" t="str">
        <f>IF(COUNTIF(通用项目!A:A,B139)=1,"通用项目","非通用项目")</f>
        <v>非通用项目</v>
      </c>
      <c r="G139" s="55">
        <f t="shared" si="34"/>
        <v>1</v>
      </c>
      <c r="H139" s="55">
        <f t="shared" si="35"/>
        <v>0</v>
      </c>
      <c r="I139" s="55">
        <f t="shared" si="36"/>
        <v>0</v>
      </c>
      <c r="J139" s="55">
        <f t="shared" si="37"/>
        <v>0</v>
      </c>
      <c r="K139" s="55">
        <f t="shared" si="38"/>
        <v>0</v>
      </c>
      <c r="L139" s="55">
        <f t="shared" si="39"/>
        <v>0</v>
      </c>
      <c r="M139" s="55">
        <f t="shared" si="40"/>
        <v>0</v>
      </c>
      <c r="N139" s="55">
        <f t="shared" si="41"/>
        <v>0</v>
      </c>
      <c r="O139" s="55">
        <f t="shared" si="42"/>
        <v>0</v>
      </c>
      <c r="P139" s="57">
        <f t="shared" si="30"/>
        <v>1</v>
      </c>
      <c r="Q139" s="57">
        <f t="shared" si="31"/>
        <v>1</v>
      </c>
      <c r="R139" s="57">
        <f t="shared" si="44"/>
        <v>0</v>
      </c>
      <c r="S139" s="57">
        <f t="shared" si="43"/>
        <v>0</v>
      </c>
      <c r="T139" s="57">
        <f t="shared" si="32"/>
        <v>1</v>
      </c>
      <c r="U139" s="57">
        <f>G139*1+I139*IFERROR(VLOOKUP(A139,员工个人数据信息!A:V,22,0),0.9)+J139*0+IF(OR(E139&gt;=3,F139="通用项目"),K139*0,K139*0.2)+H139*0.8*IF(E139&lt;2,0.6,IF(E139&lt;4,0.7,IF(E139&lt;6,0.8,IF(E139&lt;8,0.9,1))))+L139*0.7-O139</f>
        <v>1</v>
      </c>
      <c r="V139" s="57">
        <f t="shared" si="33"/>
        <v>0</v>
      </c>
      <c r="W139" s="57">
        <f>ROUND(IFERROR(IF((YEAR(VLOOKUP(A139,员工个人数据信息!A:S,11,0))&amp;MONTH(VLOOKUP(A139,员工个人数据信息!A:S,11,0)))=(YEAR(C139)&amp;MONTH(C139)),VLOOKUP(A139,员工个人数据信息!A:U,20,0),IF((YEAR(VLOOKUP(A139,员工个人数据信息!A:S,12,0))&amp;MONTH(VLOOKUP(A139,员工个人数据信息!A:S,12,0)))=(YEAR(C139)&amp;MONTH(C139)),VLOOKUP(A139,员工个人数据信息!A:U,21,0),VLOOKUP(A139,员工个人数据信息!A:U,19,0))),0)+Y139/21.75,2)*SUM(G139:L139)+ROUND(IFERROR(VLOOKUP(A139,员工个人数据信息!A:S,18,0),0)+X139/21.75,2)*(IF(OR(E139&gt;=3,F139="通用项目"),SUM(G139,J139:K139),SUM(G139,J139,K139*0.8))+0.8*H139*IF(E139&lt;2,0.6,IF(E139&lt;4,0.7,IF(E139&lt;6,0.8,IF(E139&lt;8,0.9,1)))))+ROUND(3000/21.75*L139,2)</f>
        <v>0</v>
      </c>
      <c r="X139" s="57">
        <f t="array" ref="X139">_xlfn.IFS(COUNTIF('调薪记录-固定'!$C:$C,A139)=0,0,COUNTIF('调薪记录-固定'!$C:$C,A139)=1,IF(VLOOKUP(A139,'调薪记录-固定'!$C:$F,4,0)&lt;=C139,VLOOKUP(A139,'调薪记录-固定'!$C:$K,9,0),0),COUNTIF('调薪记录-固定'!$C:$C,A139)=2,IF(C139&lt;_xlfn.MINIFS('调薪记录-固定'!F:F,'调薪记录-固定'!C:C,A139),0,IF(C139&lt;_xlfn.MAXIFS('调薪记录-固定'!F:F,'调薪记录-固定'!C:C,A139),_xlfn.XLOOKUP(A139&amp;"1",'调薪记录-固定'!M:M,'调薪记录-固定'!K:K,0),_xlfn.XLOOKUP(A139&amp;"2",'调薪记录-固定'!M:M,'调薪记录-固定'!K:K,0))))</f>
        <v>0</v>
      </c>
      <c r="Y139" s="57">
        <f>IF(OR(COUNTIF('调整社保记录-固定'!C:C,A139)=0,COUNTIF('调整社保记录-固定'!C:C,A139)=1),0,IF(C139&gt;=DATE(2021,7,1),IFERROR(VLOOKUP(A139&amp;"2",'调整社保记录-固定'!F:G,2,0),0),0))</f>
        <v>0</v>
      </c>
    </row>
    <row r="140" customHeight="1" spans="1:25">
      <c r="A140" s="54" t="s">
        <v>25</v>
      </c>
      <c r="B140" s="54" t="s">
        <v>26</v>
      </c>
      <c r="C140" s="54" t="s">
        <v>168</v>
      </c>
      <c r="D140" s="54" t="s">
        <v>6</v>
      </c>
      <c r="E140" s="55">
        <f>IFERROR(DATEDIF(VLOOKUP(A140,员工个人数据信息!A:K,11,0),C140,"Y"),0)</f>
        <v>0</v>
      </c>
      <c r="F140" s="55" t="str">
        <f>IF(COUNTIF(通用项目!A:A,B140)=1,"通用项目","非通用项目")</f>
        <v>非通用项目</v>
      </c>
      <c r="G140" s="55">
        <f t="shared" si="34"/>
        <v>1</v>
      </c>
      <c r="H140" s="55">
        <f t="shared" si="35"/>
        <v>0</v>
      </c>
      <c r="I140" s="55">
        <f t="shared" si="36"/>
        <v>0</v>
      </c>
      <c r="J140" s="55">
        <f t="shared" si="37"/>
        <v>0</v>
      </c>
      <c r="K140" s="55">
        <f t="shared" si="38"/>
        <v>0</v>
      </c>
      <c r="L140" s="55">
        <f t="shared" si="39"/>
        <v>0</v>
      </c>
      <c r="M140" s="55">
        <f t="shared" si="40"/>
        <v>0</v>
      </c>
      <c r="N140" s="55">
        <f t="shared" si="41"/>
        <v>0</v>
      </c>
      <c r="O140" s="55">
        <f t="shared" si="42"/>
        <v>0</v>
      </c>
      <c r="P140" s="57">
        <f t="shared" si="30"/>
        <v>1</v>
      </c>
      <c r="Q140" s="57">
        <f t="shared" si="31"/>
        <v>1</v>
      </c>
      <c r="R140" s="57">
        <f t="shared" si="44"/>
        <v>0</v>
      </c>
      <c r="S140" s="57">
        <f t="shared" si="43"/>
        <v>0</v>
      </c>
      <c r="T140" s="57">
        <f t="shared" si="32"/>
        <v>1</v>
      </c>
      <c r="U140" s="57">
        <f>G140*1+I140*IFERROR(VLOOKUP(A140,员工个人数据信息!A:V,22,0),0.9)+J140*0+IF(OR(E140&gt;=3,F140="通用项目"),K140*0,K140*0.2)+H140*0.8*IF(E140&lt;2,0.6,IF(E140&lt;4,0.7,IF(E140&lt;6,0.8,IF(E140&lt;8,0.9,1))))+L140*0.7-O140</f>
        <v>1</v>
      </c>
      <c r="V140" s="57">
        <f t="shared" si="33"/>
        <v>0</v>
      </c>
      <c r="W140" s="57">
        <f>ROUND(IFERROR(IF((YEAR(VLOOKUP(A140,员工个人数据信息!A:S,11,0))&amp;MONTH(VLOOKUP(A140,员工个人数据信息!A:S,11,0)))=(YEAR(C140)&amp;MONTH(C140)),VLOOKUP(A140,员工个人数据信息!A:U,20,0),IF((YEAR(VLOOKUP(A140,员工个人数据信息!A:S,12,0))&amp;MONTH(VLOOKUP(A140,员工个人数据信息!A:S,12,0)))=(YEAR(C140)&amp;MONTH(C140)),VLOOKUP(A140,员工个人数据信息!A:U,21,0),VLOOKUP(A140,员工个人数据信息!A:U,19,0))),0)+Y140/21.75,2)*SUM(G140:L140)+ROUND(IFERROR(VLOOKUP(A140,员工个人数据信息!A:S,18,0),0)+X140/21.75,2)*(IF(OR(E140&gt;=3,F140="通用项目"),SUM(G140,J140:K140),SUM(G140,J140,K140*0.8))+0.8*H140*IF(E140&lt;2,0.6,IF(E140&lt;4,0.7,IF(E140&lt;6,0.8,IF(E140&lt;8,0.9,1)))))+ROUND(3000/21.75*L140,2)</f>
        <v>0</v>
      </c>
      <c r="X140" s="57">
        <f t="array" ref="X140">_xlfn.IFS(COUNTIF('调薪记录-固定'!$C:$C,A140)=0,0,COUNTIF('调薪记录-固定'!$C:$C,A140)=1,IF(VLOOKUP(A140,'调薪记录-固定'!$C:$F,4,0)&lt;=C140,VLOOKUP(A140,'调薪记录-固定'!$C:$K,9,0),0),COUNTIF('调薪记录-固定'!$C:$C,A140)=2,IF(C140&lt;_xlfn.MINIFS('调薪记录-固定'!F:F,'调薪记录-固定'!C:C,A140),0,IF(C140&lt;_xlfn.MAXIFS('调薪记录-固定'!F:F,'调薪记录-固定'!C:C,A140),_xlfn.XLOOKUP(A140&amp;"1",'调薪记录-固定'!M:M,'调薪记录-固定'!K:K,0),_xlfn.XLOOKUP(A140&amp;"2",'调薪记录-固定'!M:M,'调薪记录-固定'!K:K,0))))</f>
        <v>0</v>
      </c>
      <c r="Y140" s="57">
        <f>IF(OR(COUNTIF('调整社保记录-固定'!C:C,A140)=0,COUNTIF('调整社保记录-固定'!C:C,A140)=1),0,IF(C140&gt;=DATE(2021,7,1),IFERROR(VLOOKUP(A140&amp;"2",'调整社保记录-固定'!F:G,2,0),0),0))</f>
        <v>0</v>
      </c>
    </row>
    <row r="141" customHeight="1" spans="1:25">
      <c r="A141" s="54" t="s">
        <v>25</v>
      </c>
      <c r="B141" s="54" t="s">
        <v>26</v>
      </c>
      <c r="C141" s="54" t="s">
        <v>169</v>
      </c>
      <c r="D141" s="54" t="s">
        <v>6</v>
      </c>
      <c r="E141" s="55">
        <f>IFERROR(DATEDIF(VLOOKUP(A141,员工个人数据信息!A:K,11,0),C141,"Y"),0)</f>
        <v>0</v>
      </c>
      <c r="F141" s="55" t="str">
        <f>IF(COUNTIF(通用项目!A:A,B141)=1,"通用项目","非通用项目")</f>
        <v>非通用项目</v>
      </c>
      <c r="G141" s="55">
        <f t="shared" si="34"/>
        <v>1</v>
      </c>
      <c r="H141" s="55">
        <f t="shared" si="35"/>
        <v>0</v>
      </c>
      <c r="I141" s="55">
        <f t="shared" si="36"/>
        <v>0</v>
      </c>
      <c r="J141" s="55">
        <f t="shared" si="37"/>
        <v>0</v>
      </c>
      <c r="K141" s="55">
        <f t="shared" si="38"/>
        <v>0</v>
      </c>
      <c r="L141" s="55">
        <f t="shared" si="39"/>
        <v>0</v>
      </c>
      <c r="M141" s="55">
        <f t="shared" si="40"/>
        <v>0</v>
      </c>
      <c r="N141" s="55">
        <f t="shared" si="41"/>
        <v>0</v>
      </c>
      <c r="O141" s="55">
        <f t="shared" si="42"/>
        <v>0</v>
      </c>
      <c r="P141" s="57">
        <f t="shared" si="30"/>
        <v>1</v>
      </c>
      <c r="Q141" s="57">
        <f t="shared" si="31"/>
        <v>1</v>
      </c>
      <c r="R141" s="57">
        <f t="shared" si="44"/>
        <v>0</v>
      </c>
      <c r="S141" s="57">
        <f t="shared" si="43"/>
        <v>0</v>
      </c>
      <c r="T141" s="57">
        <f t="shared" si="32"/>
        <v>1</v>
      </c>
      <c r="U141" s="57">
        <f>G141*1+I141*IFERROR(VLOOKUP(A141,员工个人数据信息!A:V,22,0),0.9)+J141*0+IF(OR(E141&gt;=3,F141="通用项目"),K141*0,K141*0.2)+H141*0.8*IF(E141&lt;2,0.6,IF(E141&lt;4,0.7,IF(E141&lt;6,0.8,IF(E141&lt;8,0.9,1))))+L141*0.7-O141</f>
        <v>1</v>
      </c>
      <c r="V141" s="57">
        <f t="shared" si="33"/>
        <v>0</v>
      </c>
      <c r="W141" s="57">
        <f>ROUND(IFERROR(IF((YEAR(VLOOKUP(A141,员工个人数据信息!A:S,11,0))&amp;MONTH(VLOOKUP(A141,员工个人数据信息!A:S,11,0)))=(YEAR(C141)&amp;MONTH(C141)),VLOOKUP(A141,员工个人数据信息!A:U,20,0),IF((YEAR(VLOOKUP(A141,员工个人数据信息!A:S,12,0))&amp;MONTH(VLOOKUP(A141,员工个人数据信息!A:S,12,0)))=(YEAR(C141)&amp;MONTH(C141)),VLOOKUP(A141,员工个人数据信息!A:U,21,0),VLOOKUP(A141,员工个人数据信息!A:U,19,0))),0)+Y141/21.75,2)*SUM(G141:L141)+ROUND(IFERROR(VLOOKUP(A141,员工个人数据信息!A:S,18,0),0)+X141/21.75,2)*(IF(OR(E141&gt;=3,F141="通用项目"),SUM(G141,J141:K141),SUM(G141,J141,K141*0.8))+0.8*H141*IF(E141&lt;2,0.6,IF(E141&lt;4,0.7,IF(E141&lt;6,0.8,IF(E141&lt;8,0.9,1)))))+ROUND(3000/21.75*L141,2)</f>
        <v>0</v>
      </c>
      <c r="X141" s="57">
        <f t="array" ref="X141">_xlfn.IFS(COUNTIF('调薪记录-固定'!$C:$C,A141)=0,0,COUNTIF('调薪记录-固定'!$C:$C,A141)=1,IF(VLOOKUP(A141,'调薪记录-固定'!$C:$F,4,0)&lt;=C141,VLOOKUP(A141,'调薪记录-固定'!$C:$K,9,0),0),COUNTIF('调薪记录-固定'!$C:$C,A141)=2,IF(C141&lt;_xlfn.MINIFS('调薪记录-固定'!F:F,'调薪记录-固定'!C:C,A141),0,IF(C141&lt;_xlfn.MAXIFS('调薪记录-固定'!F:F,'调薪记录-固定'!C:C,A141),_xlfn.XLOOKUP(A141&amp;"1",'调薪记录-固定'!M:M,'调薪记录-固定'!K:K,0),_xlfn.XLOOKUP(A141&amp;"2",'调薪记录-固定'!M:M,'调薪记录-固定'!K:K,0))))</f>
        <v>0</v>
      </c>
      <c r="Y141" s="57">
        <f>IF(OR(COUNTIF('调整社保记录-固定'!C:C,A141)=0,COUNTIF('调整社保记录-固定'!C:C,A141)=1),0,IF(C141&gt;=DATE(2021,7,1),IFERROR(VLOOKUP(A141&amp;"2",'调整社保记录-固定'!F:G,2,0),0),0))</f>
        <v>0</v>
      </c>
    </row>
    <row r="142" customHeight="1" spans="1:25">
      <c r="A142" s="54" t="s">
        <v>25</v>
      </c>
      <c r="B142" s="54" t="s">
        <v>26</v>
      </c>
      <c r="C142" s="54" t="s">
        <v>170</v>
      </c>
      <c r="D142" s="54" t="s">
        <v>6</v>
      </c>
      <c r="E142" s="55">
        <f>IFERROR(DATEDIF(VLOOKUP(A142,员工个人数据信息!A:K,11,0),C142,"Y"),0)</f>
        <v>0</v>
      </c>
      <c r="F142" s="55" t="str">
        <f>IF(COUNTIF(通用项目!A:A,B142)=1,"通用项目","非通用项目")</f>
        <v>非通用项目</v>
      </c>
      <c r="G142" s="55">
        <f t="shared" si="34"/>
        <v>1</v>
      </c>
      <c r="H142" s="55">
        <f t="shared" si="35"/>
        <v>0</v>
      </c>
      <c r="I142" s="55">
        <f t="shared" si="36"/>
        <v>0</v>
      </c>
      <c r="J142" s="55">
        <f t="shared" si="37"/>
        <v>0</v>
      </c>
      <c r="K142" s="55">
        <f t="shared" si="38"/>
        <v>0</v>
      </c>
      <c r="L142" s="55">
        <f t="shared" si="39"/>
        <v>0</v>
      </c>
      <c r="M142" s="55">
        <f t="shared" si="40"/>
        <v>0</v>
      </c>
      <c r="N142" s="55">
        <f t="shared" si="41"/>
        <v>0</v>
      </c>
      <c r="O142" s="55">
        <f t="shared" si="42"/>
        <v>0</v>
      </c>
      <c r="P142" s="57">
        <f t="shared" si="30"/>
        <v>1</v>
      </c>
      <c r="Q142" s="57">
        <f t="shared" si="31"/>
        <v>1</v>
      </c>
      <c r="R142" s="57">
        <f t="shared" si="44"/>
        <v>0</v>
      </c>
      <c r="S142" s="57">
        <f t="shared" si="43"/>
        <v>0</v>
      </c>
      <c r="T142" s="57">
        <f t="shared" si="32"/>
        <v>1</v>
      </c>
      <c r="U142" s="57">
        <f>G142*1+I142*IFERROR(VLOOKUP(A142,员工个人数据信息!A:V,22,0),0.9)+J142*0+IF(OR(E142&gt;=3,F142="通用项目"),K142*0,K142*0.2)+H142*0.8*IF(E142&lt;2,0.6,IF(E142&lt;4,0.7,IF(E142&lt;6,0.8,IF(E142&lt;8,0.9,1))))+L142*0.7-O142</f>
        <v>1</v>
      </c>
      <c r="V142" s="57">
        <f t="shared" si="33"/>
        <v>0</v>
      </c>
      <c r="W142" s="57">
        <f>ROUND(IFERROR(IF((YEAR(VLOOKUP(A142,员工个人数据信息!A:S,11,0))&amp;MONTH(VLOOKUP(A142,员工个人数据信息!A:S,11,0)))=(YEAR(C142)&amp;MONTH(C142)),VLOOKUP(A142,员工个人数据信息!A:U,20,0),IF((YEAR(VLOOKUP(A142,员工个人数据信息!A:S,12,0))&amp;MONTH(VLOOKUP(A142,员工个人数据信息!A:S,12,0)))=(YEAR(C142)&amp;MONTH(C142)),VLOOKUP(A142,员工个人数据信息!A:U,21,0),VLOOKUP(A142,员工个人数据信息!A:U,19,0))),0)+Y142/21.75,2)*SUM(G142:L142)+ROUND(IFERROR(VLOOKUP(A142,员工个人数据信息!A:S,18,0),0)+X142/21.75,2)*(IF(OR(E142&gt;=3,F142="通用项目"),SUM(G142,J142:K142),SUM(G142,J142,K142*0.8))+0.8*H142*IF(E142&lt;2,0.6,IF(E142&lt;4,0.7,IF(E142&lt;6,0.8,IF(E142&lt;8,0.9,1)))))+ROUND(3000/21.75*L142,2)</f>
        <v>0</v>
      </c>
      <c r="X142" s="57">
        <f t="array" ref="X142">_xlfn.IFS(COUNTIF('调薪记录-固定'!$C:$C,A142)=0,0,COUNTIF('调薪记录-固定'!$C:$C,A142)=1,IF(VLOOKUP(A142,'调薪记录-固定'!$C:$F,4,0)&lt;=C142,VLOOKUP(A142,'调薪记录-固定'!$C:$K,9,0),0),COUNTIF('调薪记录-固定'!$C:$C,A142)=2,IF(C142&lt;_xlfn.MINIFS('调薪记录-固定'!F:F,'调薪记录-固定'!C:C,A142),0,IF(C142&lt;_xlfn.MAXIFS('调薪记录-固定'!F:F,'调薪记录-固定'!C:C,A142),_xlfn.XLOOKUP(A142&amp;"1",'调薪记录-固定'!M:M,'调薪记录-固定'!K:K,0),_xlfn.XLOOKUP(A142&amp;"2",'调薪记录-固定'!M:M,'调薪记录-固定'!K:K,0))))</f>
        <v>0</v>
      </c>
      <c r="Y142" s="57">
        <f>IF(OR(COUNTIF('调整社保记录-固定'!C:C,A142)=0,COUNTIF('调整社保记录-固定'!C:C,A142)=1),0,IF(C142&gt;=DATE(2021,7,1),IFERROR(VLOOKUP(A142&amp;"2",'调整社保记录-固定'!F:G,2,0),0),0))</f>
        <v>0</v>
      </c>
    </row>
    <row r="143" customHeight="1" spans="1:25">
      <c r="A143" s="54" t="s">
        <v>25</v>
      </c>
      <c r="B143" s="54" t="s">
        <v>26</v>
      </c>
      <c r="C143" s="54" t="s">
        <v>171</v>
      </c>
      <c r="D143" s="54" t="s">
        <v>28</v>
      </c>
      <c r="E143" s="55">
        <f>IFERROR(DATEDIF(VLOOKUP(A143,员工个人数据信息!A:K,11,0),C143,"Y"),0)</f>
        <v>0</v>
      </c>
      <c r="F143" s="55" t="str">
        <f>IF(COUNTIF(通用项目!A:A,B143)=1,"通用项目","非通用项目")</f>
        <v>非通用项目</v>
      </c>
      <c r="G143" s="55">
        <f t="shared" si="34"/>
        <v>0</v>
      </c>
      <c r="H143" s="55">
        <f t="shared" si="35"/>
        <v>0</v>
      </c>
      <c r="I143" s="55">
        <f t="shared" si="36"/>
        <v>0</v>
      </c>
      <c r="J143" s="55">
        <f t="shared" si="37"/>
        <v>0</v>
      </c>
      <c r="K143" s="55">
        <f t="shared" si="38"/>
        <v>0</v>
      </c>
      <c r="L143" s="55">
        <f t="shared" si="39"/>
        <v>0</v>
      </c>
      <c r="M143" s="55">
        <f t="shared" si="40"/>
        <v>0</v>
      </c>
      <c r="N143" s="55">
        <f t="shared" si="41"/>
        <v>0</v>
      </c>
      <c r="O143" s="55">
        <f t="shared" si="42"/>
        <v>0</v>
      </c>
      <c r="P143" s="57">
        <f t="shared" si="30"/>
        <v>0</v>
      </c>
      <c r="Q143" s="57">
        <f t="shared" si="31"/>
        <v>0</v>
      </c>
      <c r="R143" s="57">
        <f t="shared" si="44"/>
        <v>0</v>
      </c>
      <c r="S143" s="57">
        <f t="shared" si="43"/>
        <v>0</v>
      </c>
      <c r="T143" s="57">
        <f t="shared" si="32"/>
        <v>0</v>
      </c>
      <c r="U143" s="57">
        <f>G143*1+I143*IFERROR(VLOOKUP(A143,员工个人数据信息!A:V,22,0),0.9)+J143*0+IF(OR(E143&gt;=3,F143="通用项目"),K143*0,K143*0.2)+H143*0.8*IF(E143&lt;2,0.6,IF(E143&lt;4,0.7,IF(E143&lt;6,0.8,IF(E143&lt;8,0.9,1))))+L143*0.7-O143</f>
        <v>0</v>
      </c>
      <c r="V143" s="57">
        <f t="shared" si="33"/>
        <v>0</v>
      </c>
      <c r="W143" s="57">
        <f>ROUND(IFERROR(IF((YEAR(VLOOKUP(A143,员工个人数据信息!A:S,11,0))&amp;MONTH(VLOOKUP(A143,员工个人数据信息!A:S,11,0)))=(YEAR(C143)&amp;MONTH(C143)),VLOOKUP(A143,员工个人数据信息!A:U,20,0),IF((YEAR(VLOOKUP(A143,员工个人数据信息!A:S,12,0))&amp;MONTH(VLOOKUP(A143,员工个人数据信息!A:S,12,0)))=(YEAR(C143)&amp;MONTH(C143)),VLOOKUP(A143,员工个人数据信息!A:U,21,0),VLOOKUP(A143,员工个人数据信息!A:U,19,0))),0)+Y143/21.75,2)*SUM(G143:L143)+ROUND(IFERROR(VLOOKUP(A143,员工个人数据信息!A:S,18,0),0)+X143/21.75,2)*(IF(OR(E143&gt;=3,F143="通用项目"),SUM(G143,J143:K143),SUM(G143,J143,K143*0.8))+0.8*H143*IF(E143&lt;2,0.6,IF(E143&lt;4,0.7,IF(E143&lt;6,0.8,IF(E143&lt;8,0.9,1)))))+ROUND(3000/21.75*L143,2)</f>
        <v>0</v>
      </c>
      <c r="X143" s="57">
        <f t="array" ref="X143">_xlfn.IFS(COUNTIF('调薪记录-固定'!$C:$C,A143)=0,0,COUNTIF('调薪记录-固定'!$C:$C,A143)=1,IF(VLOOKUP(A143,'调薪记录-固定'!$C:$F,4,0)&lt;=C143,VLOOKUP(A143,'调薪记录-固定'!$C:$K,9,0),0),COUNTIF('调薪记录-固定'!$C:$C,A143)=2,IF(C143&lt;_xlfn.MINIFS('调薪记录-固定'!F:F,'调薪记录-固定'!C:C,A143),0,IF(C143&lt;_xlfn.MAXIFS('调薪记录-固定'!F:F,'调薪记录-固定'!C:C,A143),_xlfn.XLOOKUP(A143&amp;"1",'调薪记录-固定'!M:M,'调薪记录-固定'!K:K,0),_xlfn.XLOOKUP(A143&amp;"2",'调薪记录-固定'!M:M,'调薪记录-固定'!K:K,0))))</f>
        <v>0</v>
      </c>
      <c r="Y143" s="57">
        <f>IF(OR(COUNTIF('调整社保记录-固定'!C:C,A143)=0,COUNTIF('调整社保记录-固定'!C:C,A143)=1),0,IF(C143&gt;=DATE(2021,7,1),IFERROR(VLOOKUP(A143&amp;"2",'调整社保记录-固定'!F:G,2,0),0),0))</f>
        <v>0</v>
      </c>
    </row>
    <row r="144" customHeight="1" spans="1:25">
      <c r="A144" s="54" t="s">
        <v>25</v>
      </c>
      <c r="B144" s="54" t="s">
        <v>26</v>
      </c>
      <c r="C144" s="54" t="s">
        <v>172</v>
      </c>
      <c r="D144" s="54" t="s">
        <v>28</v>
      </c>
      <c r="E144" s="55">
        <f>IFERROR(DATEDIF(VLOOKUP(A144,员工个人数据信息!A:K,11,0),C144,"Y"),0)</f>
        <v>0</v>
      </c>
      <c r="F144" s="55" t="str">
        <f>IF(COUNTIF(通用项目!A:A,B144)=1,"通用项目","非通用项目")</f>
        <v>非通用项目</v>
      </c>
      <c r="G144" s="55">
        <f t="shared" si="34"/>
        <v>0</v>
      </c>
      <c r="H144" s="55">
        <f t="shared" si="35"/>
        <v>0</v>
      </c>
      <c r="I144" s="55">
        <f t="shared" si="36"/>
        <v>0</v>
      </c>
      <c r="J144" s="55">
        <f t="shared" si="37"/>
        <v>0</v>
      </c>
      <c r="K144" s="55">
        <f t="shared" si="38"/>
        <v>0</v>
      </c>
      <c r="L144" s="55">
        <f t="shared" si="39"/>
        <v>0</v>
      </c>
      <c r="M144" s="55">
        <f t="shared" si="40"/>
        <v>0</v>
      </c>
      <c r="N144" s="55">
        <f t="shared" si="41"/>
        <v>0</v>
      </c>
      <c r="O144" s="55">
        <f t="shared" si="42"/>
        <v>0</v>
      </c>
      <c r="P144" s="57">
        <f t="shared" si="30"/>
        <v>0</v>
      </c>
      <c r="Q144" s="57">
        <f t="shared" si="31"/>
        <v>0</v>
      </c>
      <c r="R144" s="57">
        <f t="shared" si="44"/>
        <v>0</v>
      </c>
      <c r="S144" s="57">
        <f t="shared" si="43"/>
        <v>0</v>
      </c>
      <c r="T144" s="57">
        <f t="shared" si="32"/>
        <v>0</v>
      </c>
      <c r="U144" s="57">
        <f>G144*1+I144*IFERROR(VLOOKUP(A144,员工个人数据信息!A:V,22,0),0.9)+J144*0+IF(OR(E144&gt;=3,F144="通用项目"),K144*0,K144*0.2)+H144*0.8*IF(E144&lt;2,0.6,IF(E144&lt;4,0.7,IF(E144&lt;6,0.8,IF(E144&lt;8,0.9,1))))+L144*0.7-O144</f>
        <v>0</v>
      </c>
      <c r="V144" s="57">
        <f t="shared" si="33"/>
        <v>0</v>
      </c>
      <c r="W144" s="57">
        <f>ROUND(IFERROR(IF((YEAR(VLOOKUP(A144,员工个人数据信息!A:S,11,0))&amp;MONTH(VLOOKUP(A144,员工个人数据信息!A:S,11,0)))=(YEAR(C144)&amp;MONTH(C144)),VLOOKUP(A144,员工个人数据信息!A:U,20,0),IF((YEAR(VLOOKUP(A144,员工个人数据信息!A:S,12,0))&amp;MONTH(VLOOKUP(A144,员工个人数据信息!A:S,12,0)))=(YEAR(C144)&amp;MONTH(C144)),VLOOKUP(A144,员工个人数据信息!A:U,21,0),VLOOKUP(A144,员工个人数据信息!A:U,19,0))),0)+Y144/21.75,2)*SUM(G144:L144)+ROUND(IFERROR(VLOOKUP(A144,员工个人数据信息!A:S,18,0),0)+X144/21.75,2)*(IF(OR(E144&gt;=3,F144="通用项目"),SUM(G144,J144:K144),SUM(G144,J144,K144*0.8))+0.8*H144*IF(E144&lt;2,0.6,IF(E144&lt;4,0.7,IF(E144&lt;6,0.8,IF(E144&lt;8,0.9,1)))))+ROUND(3000/21.75*L144,2)</f>
        <v>0</v>
      </c>
      <c r="X144" s="57">
        <f t="array" ref="X144">_xlfn.IFS(COUNTIF('调薪记录-固定'!$C:$C,A144)=0,0,COUNTIF('调薪记录-固定'!$C:$C,A144)=1,IF(VLOOKUP(A144,'调薪记录-固定'!$C:$F,4,0)&lt;=C144,VLOOKUP(A144,'调薪记录-固定'!$C:$K,9,0),0),COUNTIF('调薪记录-固定'!$C:$C,A144)=2,IF(C144&lt;_xlfn.MINIFS('调薪记录-固定'!F:F,'调薪记录-固定'!C:C,A144),0,IF(C144&lt;_xlfn.MAXIFS('调薪记录-固定'!F:F,'调薪记录-固定'!C:C,A144),_xlfn.XLOOKUP(A144&amp;"1",'调薪记录-固定'!M:M,'调薪记录-固定'!K:K,0),_xlfn.XLOOKUP(A144&amp;"2",'调薪记录-固定'!M:M,'调薪记录-固定'!K:K,0))))</f>
        <v>0</v>
      </c>
      <c r="Y144" s="57">
        <f>IF(OR(COUNTIF('调整社保记录-固定'!C:C,A144)=0,COUNTIF('调整社保记录-固定'!C:C,A144)=1),0,IF(C144&gt;=DATE(2021,7,1),IFERROR(VLOOKUP(A144&amp;"2",'调整社保记录-固定'!F:G,2,0),0),0))</f>
        <v>0</v>
      </c>
    </row>
    <row r="145" customHeight="1" spans="1:25">
      <c r="A145" s="54" t="s">
        <v>25</v>
      </c>
      <c r="B145" s="54" t="s">
        <v>26</v>
      </c>
      <c r="C145" s="54" t="s">
        <v>173</v>
      </c>
      <c r="D145" s="54" t="s">
        <v>6</v>
      </c>
      <c r="E145" s="55">
        <f>IFERROR(DATEDIF(VLOOKUP(A145,员工个人数据信息!A:K,11,0),C145,"Y"),0)</f>
        <v>0</v>
      </c>
      <c r="F145" s="55" t="str">
        <f>IF(COUNTIF(通用项目!A:A,B145)=1,"通用项目","非通用项目")</f>
        <v>非通用项目</v>
      </c>
      <c r="G145" s="55">
        <f t="shared" si="34"/>
        <v>1</v>
      </c>
      <c r="H145" s="55">
        <f t="shared" si="35"/>
        <v>0</v>
      </c>
      <c r="I145" s="55">
        <f t="shared" si="36"/>
        <v>0</v>
      </c>
      <c r="J145" s="55">
        <f t="shared" si="37"/>
        <v>0</v>
      </c>
      <c r="K145" s="55">
        <f t="shared" si="38"/>
        <v>0</v>
      </c>
      <c r="L145" s="55">
        <f t="shared" si="39"/>
        <v>0</v>
      </c>
      <c r="M145" s="55">
        <f t="shared" si="40"/>
        <v>0</v>
      </c>
      <c r="N145" s="55">
        <f t="shared" si="41"/>
        <v>0</v>
      </c>
      <c r="O145" s="55">
        <f t="shared" si="42"/>
        <v>0</v>
      </c>
      <c r="P145" s="57">
        <f t="shared" si="30"/>
        <v>1</v>
      </c>
      <c r="Q145" s="57">
        <f t="shared" si="31"/>
        <v>1</v>
      </c>
      <c r="R145" s="57">
        <f t="shared" si="44"/>
        <v>0</v>
      </c>
      <c r="S145" s="57">
        <f t="shared" si="43"/>
        <v>0</v>
      </c>
      <c r="T145" s="57">
        <f t="shared" si="32"/>
        <v>1</v>
      </c>
      <c r="U145" s="57">
        <f>G145*1+I145*IFERROR(VLOOKUP(A145,员工个人数据信息!A:V,22,0),0.9)+J145*0+IF(OR(E145&gt;=3,F145="通用项目"),K145*0,K145*0.2)+H145*0.8*IF(E145&lt;2,0.6,IF(E145&lt;4,0.7,IF(E145&lt;6,0.8,IF(E145&lt;8,0.9,1))))+L145*0.7-O145</f>
        <v>1</v>
      </c>
      <c r="V145" s="57">
        <f t="shared" si="33"/>
        <v>0</v>
      </c>
      <c r="W145" s="57">
        <f>ROUND(IFERROR(IF((YEAR(VLOOKUP(A145,员工个人数据信息!A:S,11,0))&amp;MONTH(VLOOKUP(A145,员工个人数据信息!A:S,11,0)))=(YEAR(C145)&amp;MONTH(C145)),VLOOKUP(A145,员工个人数据信息!A:U,20,0),IF((YEAR(VLOOKUP(A145,员工个人数据信息!A:S,12,0))&amp;MONTH(VLOOKUP(A145,员工个人数据信息!A:S,12,0)))=(YEAR(C145)&amp;MONTH(C145)),VLOOKUP(A145,员工个人数据信息!A:U,21,0),VLOOKUP(A145,员工个人数据信息!A:U,19,0))),0)+Y145/21.75,2)*SUM(G145:L145)+ROUND(IFERROR(VLOOKUP(A145,员工个人数据信息!A:S,18,0),0)+X145/21.75,2)*(IF(OR(E145&gt;=3,F145="通用项目"),SUM(G145,J145:K145),SUM(G145,J145,K145*0.8))+0.8*H145*IF(E145&lt;2,0.6,IF(E145&lt;4,0.7,IF(E145&lt;6,0.8,IF(E145&lt;8,0.9,1)))))+ROUND(3000/21.75*L145,2)</f>
        <v>0</v>
      </c>
      <c r="X145" s="57">
        <f t="array" ref="X145">_xlfn.IFS(COUNTIF('调薪记录-固定'!$C:$C,A145)=0,0,COUNTIF('调薪记录-固定'!$C:$C,A145)=1,IF(VLOOKUP(A145,'调薪记录-固定'!$C:$F,4,0)&lt;=C145,VLOOKUP(A145,'调薪记录-固定'!$C:$K,9,0),0),COUNTIF('调薪记录-固定'!$C:$C,A145)=2,IF(C145&lt;_xlfn.MINIFS('调薪记录-固定'!F:F,'调薪记录-固定'!C:C,A145),0,IF(C145&lt;_xlfn.MAXIFS('调薪记录-固定'!F:F,'调薪记录-固定'!C:C,A145),_xlfn.XLOOKUP(A145&amp;"1",'调薪记录-固定'!M:M,'调薪记录-固定'!K:K,0),_xlfn.XLOOKUP(A145&amp;"2",'调薪记录-固定'!M:M,'调薪记录-固定'!K:K,0))))</f>
        <v>0</v>
      </c>
      <c r="Y145" s="57">
        <f>IF(OR(COUNTIF('调整社保记录-固定'!C:C,A145)=0,COUNTIF('调整社保记录-固定'!C:C,A145)=1),0,IF(C145&gt;=DATE(2021,7,1),IFERROR(VLOOKUP(A145&amp;"2",'调整社保记录-固定'!F:G,2,0),0),0))</f>
        <v>0</v>
      </c>
    </row>
    <row r="146" customHeight="1" spans="1:25">
      <c r="A146" s="54" t="s">
        <v>25</v>
      </c>
      <c r="B146" s="54" t="s">
        <v>26</v>
      </c>
      <c r="C146" s="54" t="s">
        <v>174</v>
      </c>
      <c r="D146" s="54" t="s">
        <v>6</v>
      </c>
      <c r="E146" s="55">
        <f>IFERROR(DATEDIF(VLOOKUP(A146,员工个人数据信息!A:K,11,0),C146,"Y"),0)</f>
        <v>0</v>
      </c>
      <c r="F146" s="55" t="str">
        <f>IF(COUNTIF(通用项目!A:A,B146)=1,"通用项目","非通用项目")</f>
        <v>非通用项目</v>
      </c>
      <c r="G146" s="55">
        <f t="shared" si="34"/>
        <v>1</v>
      </c>
      <c r="H146" s="55">
        <f t="shared" si="35"/>
        <v>0</v>
      </c>
      <c r="I146" s="55">
        <f t="shared" si="36"/>
        <v>0</v>
      </c>
      <c r="J146" s="55">
        <f t="shared" si="37"/>
        <v>0</v>
      </c>
      <c r="K146" s="55">
        <f t="shared" si="38"/>
        <v>0</v>
      </c>
      <c r="L146" s="55">
        <f t="shared" si="39"/>
        <v>0</v>
      </c>
      <c r="M146" s="55">
        <f t="shared" si="40"/>
        <v>0</v>
      </c>
      <c r="N146" s="55">
        <f t="shared" si="41"/>
        <v>0</v>
      </c>
      <c r="O146" s="55">
        <f t="shared" si="42"/>
        <v>0</v>
      </c>
      <c r="P146" s="57">
        <f t="shared" si="30"/>
        <v>1</v>
      </c>
      <c r="Q146" s="57">
        <f t="shared" si="31"/>
        <v>1</v>
      </c>
      <c r="R146" s="57">
        <f t="shared" si="44"/>
        <v>0</v>
      </c>
      <c r="S146" s="57">
        <f t="shared" si="43"/>
        <v>0</v>
      </c>
      <c r="T146" s="57">
        <f t="shared" si="32"/>
        <v>1</v>
      </c>
      <c r="U146" s="57">
        <f>G146*1+I146*IFERROR(VLOOKUP(A146,员工个人数据信息!A:V,22,0),0.9)+J146*0+IF(OR(E146&gt;=3,F146="通用项目"),K146*0,K146*0.2)+H146*0.8*IF(E146&lt;2,0.6,IF(E146&lt;4,0.7,IF(E146&lt;6,0.8,IF(E146&lt;8,0.9,1))))+L146*0.7-O146</f>
        <v>1</v>
      </c>
      <c r="V146" s="57">
        <f t="shared" si="33"/>
        <v>0</v>
      </c>
      <c r="W146" s="57">
        <f>ROUND(IFERROR(IF((YEAR(VLOOKUP(A146,员工个人数据信息!A:S,11,0))&amp;MONTH(VLOOKUP(A146,员工个人数据信息!A:S,11,0)))=(YEAR(C146)&amp;MONTH(C146)),VLOOKUP(A146,员工个人数据信息!A:U,20,0),IF((YEAR(VLOOKUP(A146,员工个人数据信息!A:S,12,0))&amp;MONTH(VLOOKUP(A146,员工个人数据信息!A:S,12,0)))=(YEAR(C146)&amp;MONTH(C146)),VLOOKUP(A146,员工个人数据信息!A:U,21,0),VLOOKUP(A146,员工个人数据信息!A:U,19,0))),0)+Y146/21.75,2)*SUM(G146:L146)+ROUND(IFERROR(VLOOKUP(A146,员工个人数据信息!A:S,18,0),0)+X146/21.75,2)*(IF(OR(E146&gt;=3,F146="通用项目"),SUM(G146,J146:K146),SUM(G146,J146,K146*0.8))+0.8*H146*IF(E146&lt;2,0.6,IF(E146&lt;4,0.7,IF(E146&lt;6,0.8,IF(E146&lt;8,0.9,1)))))+ROUND(3000/21.75*L146,2)</f>
        <v>0</v>
      </c>
      <c r="X146" s="57">
        <f t="array" ref="X146">_xlfn.IFS(COUNTIF('调薪记录-固定'!$C:$C,A146)=0,0,COUNTIF('调薪记录-固定'!$C:$C,A146)=1,IF(VLOOKUP(A146,'调薪记录-固定'!$C:$F,4,0)&lt;=C146,VLOOKUP(A146,'调薪记录-固定'!$C:$K,9,0),0),COUNTIF('调薪记录-固定'!$C:$C,A146)=2,IF(C146&lt;_xlfn.MINIFS('调薪记录-固定'!F:F,'调薪记录-固定'!C:C,A146),0,IF(C146&lt;_xlfn.MAXIFS('调薪记录-固定'!F:F,'调薪记录-固定'!C:C,A146),_xlfn.XLOOKUP(A146&amp;"1",'调薪记录-固定'!M:M,'调薪记录-固定'!K:K,0),_xlfn.XLOOKUP(A146&amp;"2",'调薪记录-固定'!M:M,'调薪记录-固定'!K:K,0))))</f>
        <v>0</v>
      </c>
      <c r="Y146" s="57">
        <f>IF(OR(COUNTIF('调整社保记录-固定'!C:C,A146)=0,COUNTIF('调整社保记录-固定'!C:C,A146)=1),0,IF(C146&gt;=DATE(2021,7,1),IFERROR(VLOOKUP(A146&amp;"2",'调整社保记录-固定'!F:G,2,0),0),0))</f>
        <v>0</v>
      </c>
    </row>
    <row r="147" customHeight="1" spans="1:25">
      <c r="A147" s="54" t="s">
        <v>25</v>
      </c>
      <c r="B147" s="54" t="s">
        <v>26</v>
      </c>
      <c r="C147" s="54" t="s">
        <v>175</v>
      </c>
      <c r="D147" s="54" t="s">
        <v>6</v>
      </c>
      <c r="E147" s="55">
        <f>IFERROR(DATEDIF(VLOOKUP(A147,员工个人数据信息!A:K,11,0),C147,"Y"),0)</f>
        <v>0</v>
      </c>
      <c r="F147" s="55" t="str">
        <f>IF(COUNTIF(通用项目!A:A,B147)=1,"通用项目","非通用项目")</f>
        <v>非通用项目</v>
      </c>
      <c r="G147" s="55">
        <f t="shared" si="34"/>
        <v>1</v>
      </c>
      <c r="H147" s="55">
        <f t="shared" si="35"/>
        <v>0</v>
      </c>
      <c r="I147" s="55">
        <f t="shared" si="36"/>
        <v>0</v>
      </c>
      <c r="J147" s="55">
        <f t="shared" si="37"/>
        <v>0</v>
      </c>
      <c r="K147" s="55">
        <f t="shared" si="38"/>
        <v>0</v>
      </c>
      <c r="L147" s="55">
        <f t="shared" si="39"/>
        <v>0</v>
      </c>
      <c r="M147" s="55">
        <f t="shared" si="40"/>
        <v>0</v>
      </c>
      <c r="N147" s="55">
        <f t="shared" si="41"/>
        <v>0</v>
      </c>
      <c r="O147" s="55">
        <f t="shared" si="42"/>
        <v>0</v>
      </c>
      <c r="P147" s="57">
        <f t="shared" si="30"/>
        <v>1</v>
      </c>
      <c r="Q147" s="57">
        <f t="shared" si="31"/>
        <v>1</v>
      </c>
      <c r="R147" s="57">
        <f t="shared" si="44"/>
        <v>0</v>
      </c>
      <c r="S147" s="57">
        <f t="shared" si="43"/>
        <v>0</v>
      </c>
      <c r="T147" s="57">
        <f t="shared" si="32"/>
        <v>1</v>
      </c>
      <c r="U147" s="57">
        <f>G147*1+I147*IFERROR(VLOOKUP(A147,员工个人数据信息!A:V,22,0),0.9)+J147*0+IF(OR(E147&gt;=3,F147="通用项目"),K147*0,K147*0.2)+H147*0.8*IF(E147&lt;2,0.6,IF(E147&lt;4,0.7,IF(E147&lt;6,0.8,IF(E147&lt;8,0.9,1))))+L147*0.7-O147</f>
        <v>1</v>
      </c>
      <c r="V147" s="57">
        <f t="shared" si="33"/>
        <v>0</v>
      </c>
      <c r="W147" s="57">
        <f>ROUND(IFERROR(IF((YEAR(VLOOKUP(A147,员工个人数据信息!A:S,11,0))&amp;MONTH(VLOOKUP(A147,员工个人数据信息!A:S,11,0)))=(YEAR(C147)&amp;MONTH(C147)),VLOOKUP(A147,员工个人数据信息!A:U,20,0),IF((YEAR(VLOOKUP(A147,员工个人数据信息!A:S,12,0))&amp;MONTH(VLOOKUP(A147,员工个人数据信息!A:S,12,0)))=(YEAR(C147)&amp;MONTH(C147)),VLOOKUP(A147,员工个人数据信息!A:U,21,0),VLOOKUP(A147,员工个人数据信息!A:U,19,0))),0)+Y147/21.75,2)*SUM(G147:L147)+ROUND(IFERROR(VLOOKUP(A147,员工个人数据信息!A:S,18,0),0)+X147/21.75,2)*(IF(OR(E147&gt;=3,F147="通用项目"),SUM(G147,J147:K147),SUM(G147,J147,K147*0.8))+0.8*H147*IF(E147&lt;2,0.6,IF(E147&lt;4,0.7,IF(E147&lt;6,0.8,IF(E147&lt;8,0.9,1)))))+ROUND(3000/21.75*L147,2)</f>
        <v>0</v>
      </c>
      <c r="X147" s="57">
        <f t="array" ref="X147">_xlfn.IFS(COUNTIF('调薪记录-固定'!$C:$C,A147)=0,0,COUNTIF('调薪记录-固定'!$C:$C,A147)=1,IF(VLOOKUP(A147,'调薪记录-固定'!$C:$F,4,0)&lt;=C147,VLOOKUP(A147,'调薪记录-固定'!$C:$K,9,0),0),COUNTIF('调薪记录-固定'!$C:$C,A147)=2,IF(C147&lt;_xlfn.MINIFS('调薪记录-固定'!F:F,'调薪记录-固定'!C:C,A147),0,IF(C147&lt;_xlfn.MAXIFS('调薪记录-固定'!F:F,'调薪记录-固定'!C:C,A147),_xlfn.XLOOKUP(A147&amp;"1",'调薪记录-固定'!M:M,'调薪记录-固定'!K:K,0),_xlfn.XLOOKUP(A147&amp;"2",'调薪记录-固定'!M:M,'调薪记录-固定'!K:K,0))))</f>
        <v>0</v>
      </c>
      <c r="Y147" s="57">
        <f>IF(OR(COUNTIF('调整社保记录-固定'!C:C,A147)=0,COUNTIF('调整社保记录-固定'!C:C,A147)=1),0,IF(C147&gt;=DATE(2021,7,1),IFERROR(VLOOKUP(A147&amp;"2",'调整社保记录-固定'!F:G,2,0),0),0))</f>
        <v>0</v>
      </c>
    </row>
    <row r="148" customHeight="1" spans="1:25">
      <c r="A148" s="54" t="s">
        <v>25</v>
      </c>
      <c r="B148" s="54" t="s">
        <v>26</v>
      </c>
      <c r="C148" s="54" t="s">
        <v>176</v>
      </c>
      <c r="D148" s="54" t="s">
        <v>6</v>
      </c>
      <c r="E148" s="55">
        <f>IFERROR(DATEDIF(VLOOKUP(A148,员工个人数据信息!A:K,11,0),C148,"Y"),0)</f>
        <v>0</v>
      </c>
      <c r="F148" s="55" t="str">
        <f>IF(COUNTIF(通用项目!A:A,B148)=1,"通用项目","非通用项目")</f>
        <v>非通用项目</v>
      </c>
      <c r="G148" s="55">
        <f t="shared" si="34"/>
        <v>1</v>
      </c>
      <c r="H148" s="55">
        <f t="shared" si="35"/>
        <v>0</v>
      </c>
      <c r="I148" s="55">
        <f t="shared" si="36"/>
        <v>0</v>
      </c>
      <c r="J148" s="55">
        <f t="shared" si="37"/>
        <v>0</v>
      </c>
      <c r="K148" s="55">
        <f t="shared" si="38"/>
        <v>0</v>
      </c>
      <c r="L148" s="55">
        <f t="shared" si="39"/>
        <v>0</v>
      </c>
      <c r="M148" s="55">
        <f t="shared" si="40"/>
        <v>0</v>
      </c>
      <c r="N148" s="55">
        <f t="shared" si="41"/>
        <v>0</v>
      </c>
      <c r="O148" s="55">
        <f t="shared" si="42"/>
        <v>0</v>
      </c>
      <c r="P148" s="57">
        <f t="shared" si="30"/>
        <v>1</v>
      </c>
      <c r="Q148" s="57">
        <f t="shared" si="31"/>
        <v>1</v>
      </c>
      <c r="R148" s="57">
        <f t="shared" si="44"/>
        <v>0</v>
      </c>
      <c r="S148" s="57">
        <f t="shared" si="43"/>
        <v>0</v>
      </c>
      <c r="T148" s="57">
        <f t="shared" si="32"/>
        <v>1</v>
      </c>
      <c r="U148" s="57">
        <f>G148*1+I148*IFERROR(VLOOKUP(A148,员工个人数据信息!A:V,22,0),0.9)+J148*0+IF(OR(E148&gt;=3,F148="通用项目"),K148*0,K148*0.2)+H148*0.8*IF(E148&lt;2,0.6,IF(E148&lt;4,0.7,IF(E148&lt;6,0.8,IF(E148&lt;8,0.9,1))))+L148*0.7-O148</f>
        <v>1</v>
      </c>
      <c r="V148" s="57">
        <f t="shared" si="33"/>
        <v>0</v>
      </c>
      <c r="W148" s="57">
        <f>ROUND(IFERROR(IF((YEAR(VLOOKUP(A148,员工个人数据信息!A:S,11,0))&amp;MONTH(VLOOKUP(A148,员工个人数据信息!A:S,11,0)))=(YEAR(C148)&amp;MONTH(C148)),VLOOKUP(A148,员工个人数据信息!A:U,20,0),IF((YEAR(VLOOKUP(A148,员工个人数据信息!A:S,12,0))&amp;MONTH(VLOOKUP(A148,员工个人数据信息!A:S,12,0)))=(YEAR(C148)&amp;MONTH(C148)),VLOOKUP(A148,员工个人数据信息!A:U,21,0),VLOOKUP(A148,员工个人数据信息!A:U,19,0))),0)+Y148/21.75,2)*SUM(G148:L148)+ROUND(IFERROR(VLOOKUP(A148,员工个人数据信息!A:S,18,0),0)+X148/21.75,2)*(IF(OR(E148&gt;=3,F148="通用项目"),SUM(G148,J148:K148),SUM(G148,J148,K148*0.8))+0.8*H148*IF(E148&lt;2,0.6,IF(E148&lt;4,0.7,IF(E148&lt;6,0.8,IF(E148&lt;8,0.9,1)))))+ROUND(3000/21.75*L148,2)</f>
        <v>0</v>
      </c>
      <c r="X148" s="57">
        <f t="array" ref="X148">_xlfn.IFS(COUNTIF('调薪记录-固定'!$C:$C,A148)=0,0,COUNTIF('调薪记录-固定'!$C:$C,A148)=1,IF(VLOOKUP(A148,'调薪记录-固定'!$C:$F,4,0)&lt;=C148,VLOOKUP(A148,'调薪记录-固定'!$C:$K,9,0),0),COUNTIF('调薪记录-固定'!$C:$C,A148)=2,IF(C148&lt;_xlfn.MINIFS('调薪记录-固定'!F:F,'调薪记录-固定'!C:C,A148),0,IF(C148&lt;_xlfn.MAXIFS('调薪记录-固定'!F:F,'调薪记录-固定'!C:C,A148),_xlfn.XLOOKUP(A148&amp;"1",'调薪记录-固定'!M:M,'调薪记录-固定'!K:K,0),_xlfn.XLOOKUP(A148&amp;"2",'调薪记录-固定'!M:M,'调薪记录-固定'!K:K,0))))</f>
        <v>0</v>
      </c>
      <c r="Y148" s="57">
        <f>IF(OR(COUNTIF('调整社保记录-固定'!C:C,A148)=0,COUNTIF('调整社保记录-固定'!C:C,A148)=1),0,IF(C148&gt;=DATE(2021,7,1),IFERROR(VLOOKUP(A148&amp;"2",'调整社保记录-固定'!F:G,2,0),0),0))</f>
        <v>0</v>
      </c>
    </row>
    <row r="149" customHeight="1" spans="1:25">
      <c r="A149" s="54" t="s">
        <v>25</v>
      </c>
      <c r="B149" s="54" t="s">
        <v>26</v>
      </c>
      <c r="C149" s="54" t="s">
        <v>177</v>
      </c>
      <c r="D149" s="54" t="s">
        <v>6</v>
      </c>
      <c r="E149" s="55">
        <f>IFERROR(DATEDIF(VLOOKUP(A149,员工个人数据信息!A:K,11,0),C149,"Y"),0)</f>
        <v>0</v>
      </c>
      <c r="F149" s="55" t="str">
        <f>IF(COUNTIF(通用项目!A:A,B149)=1,"通用项目","非通用项目")</f>
        <v>非通用项目</v>
      </c>
      <c r="G149" s="55">
        <f t="shared" si="34"/>
        <v>1</v>
      </c>
      <c r="H149" s="55">
        <f t="shared" si="35"/>
        <v>0</v>
      </c>
      <c r="I149" s="55">
        <f t="shared" si="36"/>
        <v>0</v>
      </c>
      <c r="J149" s="55">
        <f t="shared" si="37"/>
        <v>0</v>
      </c>
      <c r="K149" s="55">
        <f t="shared" si="38"/>
        <v>0</v>
      </c>
      <c r="L149" s="55">
        <f t="shared" si="39"/>
        <v>0</v>
      </c>
      <c r="M149" s="55">
        <f t="shared" si="40"/>
        <v>0</v>
      </c>
      <c r="N149" s="55">
        <f t="shared" si="41"/>
        <v>0</v>
      </c>
      <c r="O149" s="55">
        <f t="shared" si="42"/>
        <v>0</v>
      </c>
      <c r="P149" s="57">
        <f t="shared" si="30"/>
        <v>1</v>
      </c>
      <c r="Q149" s="57">
        <f t="shared" si="31"/>
        <v>1</v>
      </c>
      <c r="R149" s="57">
        <f t="shared" si="44"/>
        <v>0</v>
      </c>
      <c r="S149" s="57">
        <f t="shared" si="43"/>
        <v>0</v>
      </c>
      <c r="T149" s="57">
        <f t="shared" si="32"/>
        <v>1</v>
      </c>
      <c r="U149" s="57">
        <f>G149*1+I149*IFERROR(VLOOKUP(A149,员工个人数据信息!A:V,22,0),0.9)+J149*0+IF(OR(E149&gt;=3,F149="通用项目"),K149*0,K149*0.2)+H149*0.8*IF(E149&lt;2,0.6,IF(E149&lt;4,0.7,IF(E149&lt;6,0.8,IF(E149&lt;8,0.9,1))))+L149*0.7-O149</f>
        <v>1</v>
      </c>
      <c r="V149" s="57">
        <f t="shared" si="33"/>
        <v>0</v>
      </c>
      <c r="W149" s="57">
        <f>ROUND(IFERROR(IF((YEAR(VLOOKUP(A149,员工个人数据信息!A:S,11,0))&amp;MONTH(VLOOKUP(A149,员工个人数据信息!A:S,11,0)))=(YEAR(C149)&amp;MONTH(C149)),VLOOKUP(A149,员工个人数据信息!A:U,20,0),IF((YEAR(VLOOKUP(A149,员工个人数据信息!A:S,12,0))&amp;MONTH(VLOOKUP(A149,员工个人数据信息!A:S,12,0)))=(YEAR(C149)&amp;MONTH(C149)),VLOOKUP(A149,员工个人数据信息!A:U,21,0),VLOOKUP(A149,员工个人数据信息!A:U,19,0))),0)+Y149/21.75,2)*SUM(G149:L149)+ROUND(IFERROR(VLOOKUP(A149,员工个人数据信息!A:S,18,0),0)+X149/21.75,2)*(IF(OR(E149&gt;=3,F149="通用项目"),SUM(G149,J149:K149),SUM(G149,J149,K149*0.8))+0.8*H149*IF(E149&lt;2,0.6,IF(E149&lt;4,0.7,IF(E149&lt;6,0.8,IF(E149&lt;8,0.9,1)))))+ROUND(3000/21.75*L149,2)</f>
        <v>0</v>
      </c>
      <c r="X149" s="57">
        <f t="array" ref="X149">_xlfn.IFS(COUNTIF('调薪记录-固定'!$C:$C,A149)=0,0,COUNTIF('调薪记录-固定'!$C:$C,A149)=1,IF(VLOOKUP(A149,'调薪记录-固定'!$C:$F,4,0)&lt;=C149,VLOOKUP(A149,'调薪记录-固定'!$C:$K,9,0),0),COUNTIF('调薪记录-固定'!$C:$C,A149)=2,IF(C149&lt;_xlfn.MINIFS('调薪记录-固定'!F:F,'调薪记录-固定'!C:C,A149),0,IF(C149&lt;_xlfn.MAXIFS('调薪记录-固定'!F:F,'调薪记录-固定'!C:C,A149),_xlfn.XLOOKUP(A149&amp;"1",'调薪记录-固定'!M:M,'调薪记录-固定'!K:K,0),_xlfn.XLOOKUP(A149&amp;"2",'调薪记录-固定'!M:M,'调薪记录-固定'!K:K,0))))</f>
        <v>0</v>
      </c>
      <c r="Y149" s="57">
        <f>IF(OR(COUNTIF('调整社保记录-固定'!C:C,A149)=0,COUNTIF('调整社保记录-固定'!C:C,A149)=1),0,IF(C149&gt;=DATE(2021,7,1),IFERROR(VLOOKUP(A149&amp;"2",'调整社保记录-固定'!F:G,2,0),0),0))</f>
        <v>0</v>
      </c>
    </row>
    <row r="150" customHeight="1" spans="1:25">
      <c r="A150" s="54" t="s">
        <v>25</v>
      </c>
      <c r="B150" s="54" t="s">
        <v>26</v>
      </c>
      <c r="C150" s="54" t="s">
        <v>178</v>
      </c>
      <c r="D150" s="54" t="s">
        <v>28</v>
      </c>
      <c r="E150" s="55">
        <f>IFERROR(DATEDIF(VLOOKUP(A150,员工个人数据信息!A:K,11,0),C150,"Y"),0)</f>
        <v>0</v>
      </c>
      <c r="F150" s="55" t="str">
        <f>IF(COUNTIF(通用项目!A:A,B150)=1,"通用项目","非通用项目")</f>
        <v>非通用项目</v>
      </c>
      <c r="G150" s="55">
        <f t="shared" si="34"/>
        <v>0</v>
      </c>
      <c r="H150" s="55">
        <f t="shared" si="35"/>
        <v>0</v>
      </c>
      <c r="I150" s="55">
        <f t="shared" si="36"/>
        <v>0</v>
      </c>
      <c r="J150" s="55">
        <f t="shared" si="37"/>
        <v>0</v>
      </c>
      <c r="K150" s="55">
        <f t="shared" si="38"/>
        <v>0</v>
      </c>
      <c r="L150" s="55">
        <f t="shared" si="39"/>
        <v>0</v>
      </c>
      <c r="M150" s="55">
        <f t="shared" si="40"/>
        <v>0</v>
      </c>
      <c r="N150" s="55">
        <f t="shared" si="41"/>
        <v>0</v>
      </c>
      <c r="O150" s="55">
        <f t="shared" si="42"/>
        <v>0</v>
      </c>
      <c r="P150" s="57">
        <f t="shared" si="30"/>
        <v>0</v>
      </c>
      <c r="Q150" s="57">
        <f t="shared" si="31"/>
        <v>0</v>
      </c>
      <c r="R150" s="57">
        <f t="shared" si="44"/>
        <v>0</v>
      </c>
      <c r="S150" s="57">
        <f t="shared" si="43"/>
        <v>0</v>
      </c>
      <c r="T150" s="57">
        <f t="shared" si="32"/>
        <v>0</v>
      </c>
      <c r="U150" s="57">
        <f>G150*1+I150*IFERROR(VLOOKUP(A150,员工个人数据信息!A:V,22,0),0.9)+J150*0+IF(OR(E150&gt;=3,F150="通用项目"),K150*0,K150*0.2)+H150*0.8*IF(E150&lt;2,0.6,IF(E150&lt;4,0.7,IF(E150&lt;6,0.8,IF(E150&lt;8,0.9,1))))+L150*0.7-O150</f>
        <v>0</v>
      </c>
      <c r="V150" s="57">
        <f t="shared" si="33"/>
        <v>0</v>
      </c>
      <c r="W150" s="57">
        <f>ROUND(IFERROR(IF((YEAR(VLOOKUP(A150,员工个人数据信息!A:S,11,0))&amp;MONTH(VLOOKUP(A150,员工个人数据信息!A:S,11,0)))=(YEAR(C150)&amp;MONTH(C150)),VLOOKUP(A150,员工个人数据信息!A:U,20,0),IF((YEAR(VLOOKUP(A150,员工个人数据信息!A:S,12,0))&amp;MONTH(VLOOKUP(A150,员工个人数据信息!A:S,12,0)))=(YEAR(C150)&amp;MONTH(C150)),VLOOKUP(A150,员工个人数据信息!A:U,21,0),VLOOKUP(A150,员工个人数据信息!A:U,19,0))),0)+Y150/21.75,2)*SUM(G150:L150)+ROUND(IFERROR(VLOOKUP(A150,员工个人数据信息!A:S,18,0),0)+X150/21.75,2)*(IF(OR(E150&gt;=3,F150="通用项目"),SUM(G150,J150:K150),SUM(G150,J150,K150*0.8))+0.8*H150*IF(E150&lt;2,0.6,IF(E150&lt;4,0.7,IF(E150&lt;6,0.8,IF(E150&lt;8,0.9,1)))))+ROUND(3000/21.75*L150,2)</f>
        <v>0</v>
      </c>
      <c r="X150" s="57">
        <f t="array" ref="X150">_xlfn.IFS(COUNTIF('调薪记录-固定'!$C:$C,A150)=0,0,COUNTIF('调薪记录-固定'!$C:$C,A150)=1,IF(VLOOKUP(A150,'调薪记录-固定'!$C:$F,4,0)&lt;=C150,VLOOKUP(A150,'调薪记录-固定'!$C:$K,9,0),0),COUNTIF('调薪记录-固定'!$C:$C,A150)=2,IF(C150&lt;_xlfn.MINIFS('调薪记录-固定'!F:F,'调薪记录-固定'!C:C,A150),0,IF(C150&lt;_xlfn.MAXIFS('调薪记录-固定'!F:F,'调薪记录-固定'!C:C,A150),_xlfn.XLOOKUP(A150&amp;"1",'调薪记录-固定'!M:M,'调薪记录-固定'!K:K,0),_xlfn.XLOOKUP(A150&amp;"2",'调薪记录-固定'!M:M,'调薪记录-固定'!K:K,0))))</f>
        <v>0</v>
      </c>
      <c r="Y150" s="57">
        <f>IF(OR(COUNTIF('调整社保记录-固定'!C:C,A150)=0,COUNTIF('调整社保记录-固定'!C:C,A150)=1),0,IF(C150&gt;=DATE(2021,7,1),IFERROR(VLOOKUP(A150&amp;"2",'调整社保记录-固定'!F:G,2,0),0),0))</f>
        <v>0</v>
      </c>
    </row>
    <row r="151" customHeight="1" spans="1:25">
      <c r="A151" s="54" t="s">
        <v>25</v>
      </c>
      <c r="B151" s="54" t="s">
        <v>26</v>
      </c>
      <c r="C151" s="54" t="s">
        <v>179</v>
      </c>
      <c r="D151" s="54" t="s">
        <v>28</v>
      </c>
      <c r="E151" s="55">
        <f>IFERROR(DATEDIF(VLOOKUP(A151,员工个人数据信息!A:K,11,0),C151,"Y"),0)</f>
        <v>0</v>
      </c>
      <c r="F151" s="55" t="str">
        <f>IF(COUNTIF(通用项目!A:A,B151)=1,"通用项目","非通用项目")</f>
        <v>非通用项目</v>
      </c>
      <c r="G151" s="55">
        <f t="shared" si="34"/>
        <v>0</v>
      </c>
      <c r="H151" s="55">
        <f t="shared" si="35"/>
        <v>0</v>
      </c>
      <c r="I151" s="55">
        <f t="shared" si="36"/>
        <v>0</v>
      </c>
      <c r="J151" s="55">
        <f t="shared" si="37"/>
        <v>0</v>
      </c>
      <c r="K151" s="55">
        <f t="shared" si="38"/>
        <v>0</v>
      </c>
      <c r="L151" s="55">
        <f t="shared" si="39"/>
        <v>0</v>
      </c>
      <c r="M151" s="55">
        <f t="shared" si="40"/>
        <v>0</v>
      </c>
      <c r="N151" s="55">
        <f t="shared" si="41"/>
        <v>0</v>
      </c>
      <c r="O151" s="55">
        <f t="shared" si="42"/>
        <v>0</v>
      </c>
      <c r="P151" s="57">
        <f t="shared" si="30"/>
        <v>0</v>
      </c>
      <c r="Q151" s="57">
        <f t="shared" si="31"/>
        <v>0</v>
      </c>
      <c r="R151" s="57">
        <f t="shared" si="44"/>
        <v>0</v>
      </c>
      <c r="S151" s="57">
        <f t="shared" si="43"/>
        <v>0</v>
      </c>
      <c r="T151" s="57">
        <f t="shared" si="32"/>
        <v>0</v>
      </c>
      <c r="U151" s="57">
        <f>G151*1+I151*IFERROR(VLOOKUP(A151,员工个人数据信息!A:V,22,0),0.9)+J151*0+IF(OR(E151&gt;=3,F151="通用项目"),K151*0,K151*0.2)+H151*0.8*IF(E151&lt;2,0.6,IF(E151&lt;4,0.7,IF(E151&lt;6,0.8,IF(E151&lt;8,0.9,1))))+L151*0.7-O151</f>
        <v>0</v>
      </c>
      <c r="V151" s="57">
        <f t="shared" si="33"/>
        <v>0</v>
      </c>
      <c r="W151" s="57">
        <f>ROUND(IFERROR(IF((YEAR(VLOOKUP(A151,员工个人数据信息!A:S,11,0))&amp;MONTH(VLOOKUP(A151,员工个人数据信息!A:S,11,0)))=(YEAR(C151)&amp;MONTH(C151)),VLOOKUP(A151,员工个人数据信息!A:U,20,0),IF((YEAR(VLOOKUP(A151,员工个人数据信息!A:S,12,0))&amp;MONTH(VLOOKUP(A151,员工个人数据信息!A:S,12,0)))=(YEAR(C151)&amp;MONTH(C151)),VLOOKUP(A151,员工个人数据信息!A:U,21,0),VLOOKUP(A151,员工个人数据信息!A:U,19,0))),0)+Y151/21.75,2)*SUM(G151:L151)+ROUND(IFERROR(VLOOKUP(A151,员工个人数据信息!A:S,18,0),0)+X151/21.75,2)*(IF(OR(E151&gt;=3,F151="通用项目"),SUM(G151,J151:K151),SUM(G151,J151,K151*0.8))+0.8*H151*IF(E151&lt;2,0.6,IF(E151&lt;4,0.7,IF(E151&lt;6,0.8,IF(E151&lt;8,0.9,1)))))+ROUND(3000/21.75*L151,2)</f>
        <v>0</v>
      </c>
      <c r="X151" s="57">
        <f t="array" ref="X151">_xlfn.IFS(COUNTIF('调薪记录-固定'!$C:$C,A151)=0,0,COUNTIF('调薪记录-固定'!$C:$C,A151)=1,IF(VLOOKUP(A151,'调薪记录-固定'!$C:$F,4,0)&lt;=C151,VLOOKUP(A151,'调薪记录-固定'!$C:$K,9,0),0),COUNTIF('调薪记录-固定'!$C:$C,A151)=2,IF(C151&lt;_xlfn.MINIFS('调薪记录-固定'!F:F,'调薪记录-固定'!C:C,A151),0,IF(C151&lt;_xlfn.MAXIFS('调薪记录-固定'!F:F,'调薪记录-固定'!C:C,A151),_xlfn.XLOOKUP(A151&amp;"1",'调薪记录-固定'!M:M,'调薪记录-固定'!K:K,0),_xlfn.XLOOKUP(A151&amp;"2",'调薪记录-固定'!M:M,'调薪记录-固定'!K:K,0))))</f>
        <v>0</v>
      </c>
      <c r="Y151" s="57">
        <f>IF(OR(COUNTIF('调整社保记录-固定'!C:C,A151)=0,COUNTIF('调整社保记录-固定'!C:C,A151)=1),0,IF(C151&gt;=DATE(2021,7,1),IFERROR(VLOOKUP(A151&amp;"2",'调整社保记录-固定'!F:G,2,0),0),0))</f>
        <v>0</v>
      </c>
    </row>
    <row r="152" customHeight="1" spans="1:25">
      <c r="A152" s="54" t="s">
        <v>25</v>
      </c>
      <c r="B152" s="54" t="s">
        <v>26</v>
      </c>
      <c r="C152" s="54" t="s">
        <v>180</v>
      </c>
      <c r="D152" s="54" t="s">
        <v>6</v>
      </c>
      <c r="E152" s="55">
        <f>IFERROR(DATEDIF(VLOOKUP(A152,员工个人数据信息!A:K,11,0),C152,"Y"),0)</f>
        <v>0</v>
      </c>
      <c r="F152" s="55" t="str">
        <f>IF(COUNTIF(通用项目!A:A,B152)=1,"通用项目","非通用项目")</f>
        <v>非通用项目</v>
      </c>
      <c r="G152" s="55">
        <f t="shared" si="34"/>
        <v>1</v>
      </c>
      <c r="H152" s="55">
        <f t="shared" si="35"/>
        <v>0</v>
      </c>
      <c r="I152" s="55">
        <f t="shared" si="36"/>
        <v>0</v>
      </c>
      <c r="J152" s="55">
        <f t="shared" si="37"/>
        <v>0</v>
      </c>
      <c r="K152" s="55">
        <f t="shared" si="38"/>
        <v>0</v>
      </c>
      <c r="L152" s="55">
        <f t="shared" si="39"/>
        <v>0</v>
      </c>
      <c r="M152" s="55">
        <f t="shared" si="40"/>
        <v>0</v>
      </c>
      <c r="N152" s="55">
        <f t="shared" si="41"/>
        <v>0</v>
      </c>
      <c r="O152" s="55">
        <f t="shared" si="42"/>
        <v>0</v>
      </c>
      <c r="P152" s="57">
        <f t="shared" si="30"/>
        <v>1</v>
      </c>
      <c r="Q152" s="57">
        <f t="shared" si="31"/>
        <v>1</v>
      </c>
      <c r="R152" s="57">
        <f t="shared" si="44"/>
        <v>0</v>
      </c>
      <c r="S152" s="57">
        <f t="shared" si="43"/>
        <v>0</v>
      </c>
      <c r="T152" s="57">
        <f t="shared" si="32"/>
        <v>1</v>
      </c>
      <c r="U152" s="57">
        <f>G152*1+I152*IFERROR(VLOOKUP(A152,员工个人数据信息!A:V,22,0),0.9)+J152*0+IF(OR(E152&gt;=3,F152="通用项目"),K152*0,K152*0.2)+H152*0.8*IF(E152&lt;2,0.6,IF(E152&lt;4,0.7,IF(E152&lt;6,0.8,IF(E152&lt;8,0.9,1))))+L152*0.7-O152</f>
        <v>1</v>
      </c>
      <c r="V152" s="57">
        <f t="shared" si="33"/>
        <v>0</v>
      </c>
      <c r="W152" s="57">
        <f>ROUND(IFERROR(IF((YEAR(VLOOKUP(A152,员工个人数据信息!A:S,11,0))&amp;MONTH(VLOOKUP(A152,员工个人数据信息!A:S,11,0)))=(YEAR(C152)&amp;MONTH(C152)),VLOOKUP(A152,员工个人数据信息!A:U,20,0),IF((YEAR(VLOOKUP(A152,员工个人数据信息!A:S,12,0))&amp;MONTH(VLOOKUP(A152,员工个人数据信息!A:S,12,0)))=(YEAR(C152)&amp;MONTH(C152)),VLOOKUP(A152,员工个人数据信息!A:U,21,0),VLOOKUP(A152,员工个人数据信息!A:U,19,0))),0)+Y152/21.75,2)*SUM(G152:L152)+ROUND(IFERROR(VLOOKUP(A152,员工个人数据信息!A:S,18,0),0)+X152/21.75,2)*(IF(OR(E152&gt;=3,F152="通用项目"),SUM(G152,J152:K152),SUM(G152,J152,K152*0.8))+0.8*H152*IF(E152&lt;2,0.6,IF(E152&lt;4,0.7,IF(E152&lt;6,0.8,IF(E152&lt;8,0.9,1)))))+ROUND(3000/21.75*L152,2)</f>
        <v>0</v>
      </c>
      <c r="X152" s="57">
        <f t="array" ref="X152">_xlfn.IFS(COUNTIF('调薪记录-固定'!$C:$C,A152)=0,0,COUNTIF('调薪记录-固定'!$C:$C,A152)=1,IF(VLOOKUP(A152,'调薪记录-固定'!$C:$F,4,0)&lt;=C152,VLOOKUP(A152,'调薪记录-固定'!$C:$K,9,0),0),COUNTIF('调薪记录-固定'!$C:$C,A152)=2,IF(C152&lt;_xlfn.MINIFS('调薪记录-固定'!F:F,'调薪记录-固定'!C:C,A152),0,IF(C152&lt;_xlfn.MAXIFS('调薪记录-固定'!F:F,'调薪记录-固定'!C:C,A152),_xlfn.XLOOKUP(A152&amp;"1",'调薪记录-固定'!M:M,'调薪记录-固定'!K:K,0),_xlfn.XLOOKUP(A152&amp;"2",'调薪记录-固定'!M:M,'调薪记录-固定'!K:K,0))))</f>
        <v>0</v>
      </c>
      <c r="Y152" s="57">
        <f>IF(OR(COUNTIF('调整社保记录-固定'!C:C,A152)=0,COUNTIF('调整社保记录-固定'!C:C,A152)=1),0,IF(C152&gt;=DATE(2021,7,1),IFERROR(VLOOKUP(A152&amp;"2",'调整社保记录-固定'!F:G,2,0),0),0))</f>
        <v>0</v>
      </c>
    </row>
    <row r="153" customHeight="1" spans="1:25">
      <c r="A153" s="54" t="s">
        <v>25</v>
      </c>
      <c r="B153" s="54" t="s">
        <v>26</v>
      </c>
      <c r="C153" s="54" t="s">
        <v>181</v>
      </c>
      <c r="D153" s="54" t="s">
        <v>6</v>
      </c>
      <c r="E153" s="55">
        <f>IFERROR(DATEDIF(VLOOKUP(A153,员工个人数据信息!A:K,11,0),C153,"Y"),0)</f>
        <v>0</v>
      </c>
      <c r="F153" s="55" t="str">
        <f>IF(COUNTIF(通用项目!A:A,B153)=1,"通用项目","非通用项目")</f>
        <v>非通用项目</v>
      </c>
      <c r="G153" s="55">
        <f t="shared" si="34"/>
        <v>1</v>
      </c>
      <c r="H153" s="55">
        <f t="shared" si="35"/>
        <v>0</v>
      </c>
      <c r="I153" s="55">
        <f t="shared" si="36"/>
        <v>0</v>
      </c>
      <c r="J153" s="55">
        <f t="shared" si="37"/>
        <v>0</v>
      </c>
      <c r="K153" s="55">
        <f t="shared" si="38"/>
        <v>0</v>
      </c>
      <c r="L153" s="55">
        <f t="shared" si="39"/>
        <v>0</v>
      </c>
      <c r="M153" s="55">
        <f t="shared" si="40"/>
        <v>0</v>
      </c>
      <c r="N153" s="55">
        <f t="shared" si="41"/>
        <v>0</v>
      </c>
      <c r="O153" s="55">
        <f t="shared" si="42"/>
        <v>0</v>
      </c>
      <c r="P153" s="57">
        <f t="shared" si="30"/>
        <v>1</v>
      </c>
      <c r="Q153" s="57">
        <f t="shared" si="31"/>
        <v>1</v>
      </c>
      <c r="R153" s="57">
        <f t="shared" si="44"/>
        <v>0</v>
      </c>
      <c r="S153" s="57">
        <f t="shared" si="43"/>
        <v>0</v>
      </c>
      <c r="T153" s="57">
        <f t="shared" si="32"/>
        <v>1</v>
      </c>
      <c r="U153" s="57">
        <f>G153*1+I153*IFERROR(VLOOKUP(A153,员工个人数据信息!A:V,22,0),0.9)+J153*0+IF(OR(E153&gt;=3,F153="通用项目"),K153*0,K153*0.2)+H153*0.8*IF(E153&lt;2,0.6,IF(E153&lt;4,0.7,IF(E153&lt;6,0.8,IF(E153&lt;8,0.9,1))))+L153*0.7-O153</f>
        <v>1</v>
      </c>
      <c r="V153" s="57">
        <f t="shared" si="33"/>
        <v>0</v>
      </c>
      <c r="W153" s="57">
        <f>ROUND(IFERROR(IF((YEAR(VLOOKUP(A153,员工个人数据信息!A:S,11,0))&amp;MONTH(VLOOKUP(A153,员工个人数据信息!A:S,11,0)))=(YEAR(C153)&amp;MONTH(C153)),VLOOKUP(A153,员工个人数据信息!A:U,20,0),IF((YEAR(VLOOKUP(A153,员工个人数据信息!A:S,12,0))&amp;MONTH(VLOOKUP(A153,员工个人数据信息!A:S,12,0)))=(YEAR(C153)&amp;MONTH(C153)),VLOOKUP(A153,员工个人数据信息!A:U,21,0),VLOOKUP(A153,员工个人数据信息!A:U,19,0))),0)+Y153/21.75,2)*SUM(G153:L153)+ROUND(IFERROR(VLOOKUP(A153,员工个人数据信息!A:S,18,0),0)+X153/21.75,2)*(IF(OR(E153&gt;=3,F153="通用项目"),SUM(G153,J153:K153),SUM(G153,J153,K153*0.8))+0.8*H153*IF(E153&lt;2,0.6,IF(E153&lt;4,0.7,IF(E153&lt;6,0.8,IF(E153&lt;8,0.9,1)))))+ROUND(3000/21.75*L153,2)</f>
        <v>0</v>
      </c>
      <c r="X153" s="57">
        <f t="array" ref="X153">_xlfn.IFS(COUNTIF('调薪记录-固定'!$C:$C,A153)=0,0,COUNTIF('调薪记录-固定'!$C:$C,A153)=1,IF(VLOOKUP(A153,'调薪记录-固定'!$C:$F,4,0)&lt;=C153,VLOOKUP(A153,'调薪记录-固定'!$C:$K,9,0),0),COUNTIF('调薪记录-固定'!$C:$C,A153)=2,IF(C153&lt;_xlfn.MINIFS('调薪记录-固定'!F:F,'调薪记录-固定'!C:C,A153),0,IF(C153&lt;_xlfn.MAXIFS('调薪记录-固定'!F:F,'调薪记录-固定'!C:C,A153),_xlfn.XLOOKUP(A153&amp;"1",'调薪记录-固定'!M:M,'调薪记录-固定'!K:K,0),_xlfn.XLOOKUP(A153&amp;"2",'调薪记录-固定'!M:M,'调薪记录-固定'!K:K,0))))</f>
        <v>0</v>
      </c>
      <c r="Y153" s="57">
        <f>IF(OR(COUNTIF('调整社保记录-固定'!C:C,A153)=0,COUNTIF('调整社保记录-固定'!C:C,A153)=1),0,IF(C153&gt;=DATE(2021,7,1),IFERROR(VLOOKUP(A153&amp;"2",'调整社保记录-固定'!F:G,2,0),0),0))</f>
        <v>0</v>
      </c>
    </row>
    <row r="154" customHeight="1" spans="1:25">
      <c r="A154" s="54" t="s">
        <v>25</v>
      </c>
      <c r="B154" s="54" t="s">
        <v>26</v>
      </c>
      <c r="C154" s="54" t="s">
        <v>182</v>
      </c>
      <c r="D154" s="54" t="s">
        <v>6</v>
      </c>
      <c r="E154" s="55">
        <f>IFERROR(DATEDIF(VLOOKUP(A154,员工个人数据信息!A:K,11,0),C154,"Y"),0)</f>
        <v>0</v>
      </c>
      <c r="F154" s="55" t="str">
        <f>IF(COUNTIF(通用项目!A:A,B154)=1,"通用项目","非通用项目")</f>
        <v>非通用项目</v>
      </c>
      <c r="G154" s="55">
        <f t="shared" si="34"/>
        <v>1</v>
      </c>
      <c r="H154" s="55">
        <f t="shared" si="35"/>
        <v>0</v>
      </c>
      <c r="I154" s="55">
        <f t="shared" si="36"/>
        <v>0</v>
      </c>
      <c r="J154" s="55">
        <f t="shared" si="37"/>
        <v>0</v>
      </c>
      <c r="K154" s="55">
        <f t="shared" si="38"/>
        <v>0</v>
      </c>
      <c r="L154" s="55">
        <f t="shared" si="39"/>
        <v>0</v>
      </c>
      <c r="M154" s="55">
        <f t="shared" si="40"/>
        <v>0</v>
      </c>
      <c r="N154" s="55">
        <f t="shared" si="41"/>
        <v>0</v>
      </c>
      <c r="O154" s="55">
        <f t="shared" si="42"/>
        <v>0</v>
      </c>
      <c r="P154" s="57">
        <f t="shared" si="30"/>
        <v>1</v>
      </c>
      <c r="Q154" s="57">
        <f t="shared" si="31"/>
        <v>1</v>
      </c>
      <c r="R154" s="57">
        <f t="shared" si="44"/>
        <v>0</v>
      </c>
      <c r="S154" s="57">
        <f t="shared" si="43"/>
        <v>0</v>
      </c>
      <c r="T154" s="57">
        <f t="shared" si="32"/>
        <v>1</v>
      </c>
      <c r="U154" s="57">
        <f>G154*1+I154*IFERROR(VLOOKUP(A154,员工个人数据信息!A:V,22,0),0.9)+J154*0+IF(OR(E154&gt;=3,F154="通用项目"),K154*0,K154*0.2)+H154*0.8*IF(E154&lt;2,0.6,IF(E154&lt;4,0.7,IF(E154&lt;6,0.8,IF(E154&lt;8,0.9,1))))+L154*0.7-O154</f>
        <v>1</v>
      </c>
      <c r="V154" s="57">
        <f t="shared" si="33"/>
        <v>0</v>
      </c>
      <c r="W154" s="57">
        <f>ROUND(IFERROR(IF((YEAR(VLOOKUP(A154,员工个人数据信息!A:S,11,0))&amp;MONTH(VLOOKUP(A154,员工个人数据信息!A:S,11,0)))=(YEAR(C154)&amp;MONTH(C154)),VLOOKUP(A154,员工个人数据信息!A:U,20,0),IF((YEAR(VLOOKUP(A154,员工个人数据信息!A:S,12,0))&amp;MONTH(VLOOKUP(A154,员工个人数据信息!A:S,12,0)))=(YEAR(C154)&amp;MONTH(C154)),VLOOKUP(A154,员工个人数据信息!A:U,21,0),VLOOKUP(A154,员工个人数据信息!A:U,19,0))),0)+Y154/21.75,2)*SUM(G154:L154)+ROUND(IFERROR(VLOOKUP(A154,员工个人数据信息!A:S,18,0),0)+X154/21.75,2)*(IF(OR(E154&gt;=3,F154="通用项目"),SUM(G154,J154:K154),SUM(G154,J154,K154*0.8))+0.8*H154*IF(E154&lt;2,0.6,IF(E154&lt;4,0.7,IF(E154&lt;6,0.8,IF(E154&lt;8,0.9,1)))))+ROUND(3000/21.75*L154,2)</f>
        <v>0</v>
      </c>
      <c r="X154" s="57">
        <f t="array" ref="X154">_xlfn.IFS(COUNTIF('调薪记录-固定'!$C:$C,A154)=0,0,COUNTIF('调薪记录-固定'!$C:$C,A154)=1,IF(VLOOKUP(A154,'调薪记录-固定'!$C:$F,4,0)&lt;=C154,VLOOKUP(A154,'调薪记录-固定'!$C:$K,9,0),0),COUNTIF('调薪记录-固定'!$C:$C,A154)=2,IF(C154&lt;_xlfn.MINIFS('调薪记录-固定'!F:F,'调薪记录-固定'!C:C,A154),0,IF(C154&lt;_xlfn.MAXIFS('调薪记录-固定'!F:F,'调薪记录-固定'!C:C,A154),_xlfn.XLOOKUP(A154&amp;"1",'调薪记录-固定'!M:M,'调薪记录-固定'!K:K,0),_xlfn.XLOOKUP(A154&amp;"2",'调薪记录-固定'!M:M,'调薪记录-固定'!K:K,0))))</f>
        <v>0</v>
      </c>
      <c r="Y154" s="57">
        <f>IF(OR(COUNTIF('调整社保记录-固定'!C:C,A154)=0,COUNTIF('调整社保记录-固定'!C:C,A154)=1),0,IF(C154&gt;=DATE(2021,7,1),IFERROR(VLOOKUP(A154&amp;"2",'调整社保记录-固定'!F:G,2,0),0),0))</f>
        <v>0</v>
      </c>
    </row>
    <row r="155" customHeight="1" spans="1:25">
      <c r="A155" s="54" t="s">
        <v>25</v>
      </c>
      <c r="B155" s="54" t="s">
        <v>26</v>
      </c>
      <c r="C155" s="54" t="s">
        <v>183</v>
      </c>
      <c r="D155" s="54" t="s">
        <v>69</v>
      </c>
      <c r="E155" s="55">
        <f>IFERROR(DATEDIF(VLOOKUP(A155,员工个人数据信息!A:K,11,0),C155,"Y"),0)</f>
        <v>0</v>
      </c>
      <c r="F155" s="55" t="str">
        <f>IF(COUNTIF(通用项目!A:A,B155)=1,"通用项目","非通用项目")</f>
        <v>非通用项目</v>
      </c>
      <c r="G155" s="55">
        <f t="shared" si="34"/>
        <v>0.5</v>
      </c>
      <c r="H155" s="55">
        <f t="shared" si="35"/>
        <v>0</v>
      </c>
      <c r="I155" s="55">
        <f t="shared" si="36"/>
        <v>0</v>
      </c>
      <c r="J155" s="55">
        <f t="shared" si="37"/>
        <v>0.5</v>
      </c>
      <c r="K155" s="55">
        <f t="shared" si="38"/>
        <v>0</v>
      </c>
      <c r="L155" s="55">
        <f t="shared" si="39"/>
        <v>0</v>
      </c>
      <c r="M155" s="55">
        <f t="shared" si="40"/>
        <v>0</v>
      </c>
      <c r="N155" s="55">
        <f t="shared" si="41"/>
        <v>0</v>
      </c>
      <c r="O155" s="55">
        <f t="shared" si="42"/>
        <v>0</v>
      </c>
      <c r="P155" s="57">
        <f t="shared" si="30"/>
        <v>0</v>
      </c>
      <c r="Q155" s="57">
        <f t="shared" si="31"/>
        <v>1</v>
      </c>
      <c r="R155" s="57">
        <f t="shared" si="44"/>
        <v>0</v>
      </c>
      <c r="S155" s="57">
        <f t="shared" si="43"/>
        <v>0</v>
      </c>
      <c r="T155" s="57">
        <f t="shared" si="32"/>
        <v>1</v>
      </c>
      <c r="U155" s="57">
        <f>G155*1+I155*IFERROR(VLOOKUP(A155,员工个人数据信息!A:V,22,0),0.9)+J155*0+IF(OR(E155&gt;=3,F155="通用项目"),K155*0,K155*0.2)+H155*0.8*IF(E155&lt;2,0.6,IF(E155&lt;4,0.7,IF(E155&lt;6,0.8,IF(E155&lt;8,0.9,1))))+L155*0.7-O155</f>
        <v>0.5</v>
      </c>
      <c r="V155" s="57">
        <f t="shared" si="33"/>
        <v>0.5</v>
      </c>
      <c r="W155" s="57">
        <f>ROUND(IFERROR(IF((YEAR(VLOOKUP(A155,员工个人数据信息!A:S,11,0))&amp;MONTH(VLOOKUP(A155,员工个人数据信息!A:S,11,0)))=(YEAR(C155)&amp;MONTH(C155)),VLOOKUP(A155,员工个人数据信息!A:U,20,0),IF((YEAR(VLOOKUP(A155,员工个人数据信息!A:S,12,0))&amp;MONTH(VLOOKUP(A155,员工个人数据信息!A:S,12,0)))=(YEAR(C155)&amp;MONTH(C155)),VLOOKUP(A155,员工个人数据信息!A:U,21,0),VLOOKUP(A155,员工个人数据信息!A:U,19,0))),0)+Y155/21.75,2)*SUM(G155:L155)+ROUND(IFERROR(VLOOKUP(A155,员工个人数据信息!A:S,18,0),0)+X155/21.75,2)*(IF(OR(E155&gt;=3,F155="通用项目"),SUM(G155,J155:K155),SUM(G155,J155,K155*0.8))+0.8*H155*IF(E155&lt;2,0.6,IF(E155&lt;4,0.7,IF(E155&lt;6,0.8,IF(E155&lt;8,0.9,1)))))+ROUND(3000/21.75*L155,2)</f>
        <v>0</v>
      </c>
      <c r="X155" s="57">
        <f t="array" ref="X155">_xlfn.IFS(COUNTIF('调薪记录-固定'!$C:$C,A155)=0,0,COUNTIF('调薪记录-固定'!$C:$C,A155)=1,IF(VLOOKUP(A155,'调薪记录-固定'!$C:$F,4,0)&lt;=C155,VLOOKUP(A155,'调薪记录-固定'!$C:$K,9,0),0),COUNTIF('调薪记录-固定'!$C:$C,A155)=2,IF(C155&lt;_xlfn.MINIFS('调薪记录-固定'!F:F,'调薪记录-固定'!C:C,A155),0,IF(C155&lt;_xlfn.MAXIFS('调薪记录-固定'!F:F,'调薪记录-固定'!C:C,A155),_xlfn.XLOOKUP(A155&amp;"1",'调薪记录-固定'!M:M,'调薪记录-固定'!K:K,0),_xlfn.XLOOKUP(A155&amp;"2",'调薪记录-固定'!M:M,'调薪记录-固定'!K:K,0))))</f>
        <v>0</v>
      </c>
      <c r="Y155" s="57">
        <f>IF(OR(COUNTIF('调整社保记录-固定'!C:C,A155)=0,COUNTIF('调整社保记录-固定'!C:C,A155)=1),0,IF(C155&gt;=DATE(2021,7,1),IFERROR(VLOOKUP(A155&amp;"2",'调整社保记录-固定'!F:G,2,0),0),0))</f>
        <v>0</v>
      </c>
    </row>
    <row r="156" customHeight="1" spans="1:25">
      <c r="A156" s="54" t="s">
        <v>25</v>
      </c>
      <c r="B156" s="54" t="s">
        <v>26</v>
      </c>
      <c r="C156" s="54" t="s">
        <v>184</v>
      </c>
      <c r="D156" s="54" t="s">
        <v>185</v>
      </c>
      <c r="E156" s="55">
        <f>IFERROR(DATEDIF(VLOOKUP(A156,员工个人数据信息!A:K,11,0),C156,"Y"),0)</f>
        <v>0</v>
      </c>
      <c r="F156" s="55" t="str">
        <f>IF(COUNTIF(通用项目!A:A,B156)=1,"通用项目","非通用项目")</f>
        <v>非通用项目</v>
      </c>
      <c r="G156" s="55">
        <f t="shared" si="34"/>
        <v>0</v>
      </c>
      <c r="H156" s="55">
        <f t="shared" si="35"/>
        <v>0</v>
      </c>
      <c r="I156" s="55">
        <f t="shared" si="36"/>
        <v>0</v>
      </c>
      <c r="J156" s="55">
        <f t="shared" si="37"/>
        <v>1</v>
      </c>
      <c r="K156" s="55">
        <f t="shared" si="38"/>
        <v>0</v>
      </c>
      <c r="L156" s="55">
        <f t="shared" si="39"/>
        <v>0</v>
      </c>
      <c r="M156" s="55">
        <f t="shared" si="40"/>
        <v>0</v>
      </c>
      <c r="N156" s="55">
        <f t="shared" si="41"/>
        <v>0</v>
      </c>
      <c r="O156" s="55">
        <f t="shared" si="42"/>
        <v>0</v>
      </c>
      <c r="P156" s="57">
        <f t="shared" si="30"/>
        <v>-1</v>
      </c>
      <c r="Q156" s="57">
        <f t="shared" si="31"/>
        <v>1</v>
      </c>
      <c r="R156" s="57">
        <f t="shared" si="44"/>
        <v>0</v>
      </c>
      <c r="S156" s="57">
        <f t="shared" si="43"/>
        <v>0</v>
      </c>
      <c r="T156" s="57">
        <f t="shared" si="32"/>
        <v>1</v>
      </c>
      <c r="U156" s="57">
        <f>G156*1+I156*IFERROR(VLOOKUP(A156,员工个人数据信息!A:V,22,0),0.9)+J156*0+IF(OR(E156&gt;=3,F156="通用项目"),K156*0,K156*0.2)+H156*0.8*IF(E156&lt;2,0.6,IF(E156&lt;4,0.7,IF(E156&lt;6,0.8,IF(E156&lt;8,0.9,1))))+L156*0.7-O156</f>
        <v>0</v>
      </c>
      <c r="V156" s="57">
        <f t="shared" si="33"/>
        <v>1</v>
      </c>
      <c r="W156" s="57">
        <f>ROUND(IFERROR(IF((YEAR(VLOOKUP(A156,员工个人数据信息!A:S,11,0))&amp;MONTH(VLOOKUP(A156,员工个人数据信息!A:S,11,0)))=(YEAR(C156)&amp;MONTH(C156)),VLOOKUP(A156,员工个人数据信息!A:U,20,0),IF((YEAR(VLOOKUP(A156,员工个人数据信息!A:S,12,0))&amp;MONTH(VLOOKUP(A156,员工个人数据信息!A:S,12,0)))=(YEAR(C156)&amp;MONTH(C156)),VLOOKUP(A156,员工个人数据信息!A:U,21,0),VLOOKUP(A156,员工个人数据信息!A:U,19,0))),0)+Y156/21.75,2)*SUM(G156:L156)+ROUND(IFERROR(VLOOKUP(A156,员工个人数据信息!A:S,18,0),0)+X156/21.75,2)*(IF(OR(E156&gt;=3,F156="通用项目"),SUM(G156,J156:K156),SUM(G156,J156,K156*0.8))+0.8*H156*IF(E156&lt;2,0.6,IF(E156&lt;4,0.7,IF(E156&lt;6,0.8,IF(E156&lt;8,0.9,1)))))+ROUND(3000/21.75*L156,2)</f>
        <v>0</v>
      </c>
      <c r="X156" s="57">
        <f t="array" ref="X156">_xlfn.IFS(COUNTIF('调薪记录-固定'!$C:$C,A156)=0,0,COUNTIF('调薪记录-固定'!$C:$C,A156)=1,IF(VLOOKUP(A156,'调薪记录-固定'!$C:$F,4,0)&lt;=C156,VLOOKUP(A156,'调薪记录-固定'!$C:$K,9,0),0),COUNTIF('调薪记录-固定'!$C:$C,A156)=2,IF(C156&lt;_xlfn.MINIFS('调薪记录-固定'!F:F,'调薪记录-固定'!C:C,A156),0,IF(C156&lt;_xlfn.MAXIFS('调薪记录-固定'!F:F,'调薪记录-固定'!C:C,A156),_xlfn.XLOOKUP(A156&amp;"1",'调薪记录-固定'!M:M,'调薪记录-固定'!K:K,0),_xlfn.XLOOKUP(A156&amp;"2",'调薪记录-固定'!M:M,'调薪记录-固定'!K:K,0))))</f>
        <v>0</v>
      </c>
      <c r="Y156" s="57">
        <f>IF(OR(COUNTIF('调整社保记录-固定'!C:C,A156)=0,COUNTIF('调整社保记录-固定'!C:C,A156)=1),0,IF(C156&gt;=DATE(2021,7,1),IFERROR(VLOOKUP(A156&amp;"2",'调整社保记录-固定'!F:G,2,0),0),0))</f>
        <v>0</v>
      </c>
    </row>
    <row r="157" customHeight="1" spans="1:25">
      <c r="A157" s="54" t="s">
        <v>25</v>
      </c>
      <c r="B157" s="54" t="s">
        <v>26</v>
      </c>
      <c r="C157" s="54" t="s">
        <v>186</v>
      </c>
      <c r="D157" s="54" t="s">
        <v>28</v>
      </c>
      <c r="E157" s="55">
        <f>IFERROR(DATEDIF(VLOOKUP(A157,员工个人数据信息!A:K,11,0),C157,"Y"),0)</f>
        <v>0</v>
      </c>
      <c r="F157" s="55" t="str">
        <f>IF(COUNTIF(通用项目!A:A,B157)=1,"通用项目","非通用项目")</f>
        <v>非通用项目</v>
      </c>
      <c r="G157" s="55">
        <f t="shared" si="34"/>
        <v>0</v>
      </c>
      <c r="H157" s="55">
        <f t="shared" si="35"/>
        <v>0</v>
      </c>
      <c r="I157" s="55">
        <f t="shared" si="36"/>
        <v>0</v>
      </c>
      <c r="J157" s="55">
        <f t="shared" si="37"/>
        <v>0</v>
      </c>
      <c r="K157" s="55">
        <f t="shared" si="38"/>
        <v>0</v>
      </c>
      <c r="L157" s="55">
        <f t="shared" si="39"/>
        <v>0</v>
      </c>
      <c r="M157" s="55">
        <f t="shared" si="40"/>
        <v>0</v>
      </c>
      <c r="N157" s="55">
        <f t="shared" si="41"/>
        <v>0</v>
      </c>
      <c r="O157" s="55">
        <f t="shared" si="42"/>
        <v>0</v>
      </c>
      <c r="P157" s="57">
        <f t="shared" si="30"/>
        <v>0</v>
      </c>
      <c r="Q157" s="57">
        <f t="shared" si="31"/>
        <v>0</v>
      </c>
      <c r="R157" s="57">
        <f t="shared" si="44"/>
        <v>0</v>
      </c>
      <c r="S157" s="57">
        <f t="shared" si="43"/>
        <v>0</v>
      </c>
      <c r="T157" s="57">
        <f t="shared" si="32"/>
        <v>0</v>
      </c>
      <c r="U157" s="57">
        <f>G157*1+I157*IFERROR(VLOOKUP(A157,员工个人数据信息!A:V,22,0),0.9)+J157*0+IF(OR(E157&gt;=3,F157="通用项目"),K157*0,K157*0.2)+H157*0.8*IF(E157&lt;2,0.6,IF(E157&lt;4,0.7,IF(E157&lt;6,0.8,IF(E157&lt;8,0.9,1))))+L157*0.7-O157</f>
        <v>0</v>
      </c>
      <c r="V157" s="57">
        <f t="shared" si="33"/>
        <v>0</v>
      </c>
      <c r="W157" s="57">
        <f>ROUND(IFERROR(IF((YEAR(VLOOKUP(A157,员工个人数据信息!A:S,11,0))&amp;MONTH(VLOOKUP(A157,员工个人数据信息!A:S,11,0)))=(YEAR(C157)&amp;MONTH(C157)),VLOOKUP(A157,员工个人数据信息!A:U,20,0),IF((YEAR(VLOOKUP(A157,员工个人数据信息!A:S,12,0))&amp;MONTH(VLOOKUP(A157,员工个人数据信息!A:S,12,0)))=(YEAR(C157)&amp;MONTH(C157)),VLOOKUP(A157,员工个人数据信息!A:U,21,0),VLOOKUP(A157,员工个人数据信息!A:U,19,0))),0)+Y157/21.75,2)*SUM(G157:L157)+ROUND(IFERROR(VLOOKUP(A157,员工个人数据信息!A:S,18,0),0)+X157/21.75,2)*(IF(OR(E157&gt;=3,F157="通用项目"),SUM(G157,J157:K157),SUM(G157,J157,K157*0.8))+0.8*H157*IF(E157&lt;2,0.6,IF(E157&lt;4,0.7,IF(E157&lt;6,0.8,IF(E157&lt;8,0.9,1)))))+ROUND(3000/21.75*L157,2)</f>
        <v>0</v>
      </c>
      <c r="X157" s="57">
        <f t="array" ref="X157">_xlfn.IFS(COUNTIF('调薪记录-固定'!$C:$C,A157)=0,0,COUNTIF('调薪记录-固定'!$C:$C,A157)=1,IF(VLOOKUP(A157,'调薪记录-固定'!$C:$F,4,0)&lt;=C157,VLOOKUP(A157,'调薪记录-固定'!$C:$K,9,0),0),COUNTIF('调薪记录-固定'!$C:$C,A157)=2,IF(C157&lt;_xlfn.MINIFS('调薪记录-固定'!F:F,'调薪记录-固定'!C:C,A157),0,IF(C157&lt;_xlfn.MAXIFS('调薪记录-固定'!F:F,'调薪记录-固定'!C:C,A157),_xlfn.XLOOKUP(A157&amp;"1",'调薪记录-固定'!M:M,'调薪记录-固定'!K:K,0),_xlfn.XLOOKUP(A157&amp;"2",'调薪记录-固定'!M:M,'调薪记录-固定'!K:K,0))))</f>
        <v>0</v>
      </c>
      <c r="Y157" s="57">
        <f>IF(OR(COUNTIF('调整社保记录-固定'!C:C,A157)=0,COUNTIF('调整社保记录-固定'!C:C,A157)=1),0,IF(C157&gt;=DATE(2021,7,1),IFERROR(VLOOKUP(A157&amp;"2",'调整社保记录-固定'!F:G,2,0),0),0))</f>
        <v>0</v>
      </c>
    </row>
    <row r="158" customHeight="1" spans="1:25">
      <c r="A158" s="54" t="s">
        <v>25</v>
      </c>
      <c r="B158" s="54" t="s">
        <v>26</v>
      </c>
      <c r="C158" s="54" t="s">
        <v>187</v>
      </c>
      <c r="D158" s="54" t="s">
        <v>28</v>
      </c>
      <c r="E158" s="55">
        <f>IFERROR(DATEDIF(VLOOKUP(A158,员工个人数据信息!A:K,11,0),C158,"Y"),0)</f>
        <v>0</v>
      </c>
      <c r="F158" s="55" t="str">
        <f>IF(COUNTIF(通用项目!A:A,B158)=1,"通用项目","非通用项目")</f>
        <v>非通用项目</v>
      </c>
      <c r="G158" s="55">
        <f t="shared" si="34"/>
        <v>0</v>
      </c>
      <c r="H158" s="55">
        <f t="shared" si="35"/>
        <v>0</v>
      </c>
      <c r="I158" s="55">
        <f t="shared" si="36"/>
        <v>0</v>
      </c>
      <c r="J158" s="55">
        <f t="shared" si="37"/>
        <v>0</v>
      </c>
      <c r="K158" s="55">
        <f t="shared" si="38"/>
        <v>0</v>
      </c>
      <c r="L158" s="55">
        <f t="shared" si="39"/>
        <v>0</v>
      </c>
      <c r="M158" s="55">
        <f t="shared" si="40"/>
        <v>0</v>
      </c>
      <c r="N158" s="55">
        <f t="shared" si="41"/>
        <v>0</v>
      </c>
      <c r="O158" s="55">
        <f t="shared" si="42"/>
        <v>0</v>
      </c>
      <c r="P158" s="57">
        <f t="shared" si="30"/>
        <v>0</v>
      </c>
      <c r="Q158" s="57">
        <f t="shared" si="31"/>
        <v>0</v>
      </c>
      <c r="R158" s="57">
        <f t="shared" si="44"/>
        <v>0</v>
      </c>
      <c r="S158" s="57">
        <f t="shared" si="43"/>
        <v>0</v>
      </c>
      <c r="T158" s="57">
        <f t="shared" si="32"/>
        <v>0</v>
      </c>
      <c r="U158" s="57">
        <f>G158*1+I158*IFERROR(VLOOKUP(A158,员工个人数据信息!A:V,22,0),0.9)+J158*0+IF(OR(E158&gt;=3,F158="通用项目"),K158*0,K158*0.2)+H158*0.8*IF(E158&lt;2,0.6,IF(E158&lt;4,0.7,IF(E158&lt;6,0.8,IF(E158&lt;8,0.9,1))))+L158*0.7-O158</f>
        <v>0</v>
      </c>
      <c r="V158" s="57">
        <f t="shared" si="33"/>
        <v>0</v>
      </c>
      <c r="W158" s="57">
        <f>ROUND(IFERROR(IF((YEAR(VLOOKUP(A158,员工个人数据信息!A:S,11,0))&amp;MONTH(VLOOKUP(A158,员工个人数据信息!A:S,11,0)))=(YEAR(C158)&amp;MONTH(C158)),VLOOKUP(A158,员工个人数据信息!A:U,20,0),IF((YEAR(VLOOKUP(A158,员工个人数据信息!A:S,12,0))&amp;MONTH(VLOOKUP(A158,员工个人数据信息!A:S,12,0)))=(YEAR(C158)&amp;MONTH(C158)),VLOOKUP(A158,员工个人数据信息!A:U,21,0),VLOOKUP(A158,员工个人数据信息!A:U,19,0))),0)+Y158/21.75,2)*SUM(G158:L158)+ROUND(IFERROR(VLOOKUP(A158,员工个人数据信息!A:S,18,0),0)+X158/21.75,2)*(IF(OR(E158&gt;=3,F158="通用项目"),SUM(G158,J158:K158),SUM(G158,J158,K158*0.8))+0.8*H158*IF(E158&lt;2,0.6,IF(E158&lt;4,0.7,IF(E158&lt;6,0.8,IF(E158&lt;8,0.9,1)))))+ROUND(3000/21.75*L158,2)</f>
        <v>0</v>
      </c>
      <c r="X158" s="57">
        <f t="array" ref="X158">_xlfn.IFS(COUNTIF('调薪记录-固定'!$C:$C,A158)=0,0,COUNTIF('调薪记录-固定'!$C:$C,A158)=1,IF(VLOOKUP(A158,'调薪记录-固定'!$C:$F,4,0)&lt;=C158,VLOOKUP(A158,'调薪记录-固定'!$C:$K,9,0),0),COUNTIF('调薪记录-固定'!$C:$C,A158)=2,IF(C158&lt;_xlfn.MINIFS('调薪记录-固定'!F:F,'调薪记录-固定'!C:C,A158),0,IF(C158&lt;_xlfn.MAXIFS('调薪记录-固定'!F:F,'调薪记录-固定'!C:C,A158),_xlfn.XLOOKUP(A158&amp;"1",'调薪记录-固定'!M:M,'调薪记录-固定'!K:K,0),_xlfn.XLOOKUP(A158&amp;"2",'调薪记录-固定'!M:M,'调薪记录-固定'!K:K,0))))</f>
        <v>0</v>
      </c>
      <c r="Y158" s="57">
        <f>IF(OR(COUNTIF('调整社保记录-固定'!C:C,A158)=0,COUNTIF('调整社保记录-固定'!C:C,A158)=1),0,IF(C158&gt;=DATE(2021,7,1),IFERROR(VLOOKUP(A158&amp;"2",'调整社保记录-固定'!F:G,2,0),0),0))</f>
        <v>0</v>
      </c>
    </row>
    <row r="159" customHeight="1" spans="1:25">
      <c r="A159" s="54" t="s">
        <v>25</v>
      </c>
      <c r="B159" s="54" t="s">
        <v>26</v>
      </c>
      <c r="C159" s="54" t="s">
        <v>188</v>
      </c>
      <c r="D159" s="54" t="s">
        <v>6</v>
      </c>
      <c r="E159" s="55">
        <f>IFERROR(DATEDIF(VLOOKUP(A159,员工个人数据信息!A:K,11,0),C159,"Y"),0)</f>
        <v>0</v>
      </c>
      <c r="F159" s="55" t="str">
        <f>IF(COUNTIF(通用项目!A:A,B159)=1,"通用项目","非通用项目")</f>
        <v>非通用项目</v>
      </c>
      <c r="G159" s="55">
        <f t="shared" si="34"/>
        <v>1</v>
      </c>
      <c r="H159" s="55">
        <f t="shared" si="35"/>
        <v>0</v>
      </c>
      <c r="I159" s="55">
        <f t="shared" si="36"/>
        <v>0</v>
      </c>
      <c r="J159" s="55">
        <f t="shared" si="37"/>
        <v>0</v>
      </c>
      <c r="K159" s="55">
        <f t="shared" si="38"/>
        <v>0</v>
      </c>
      <c r="L159" s="55">
        <f t="shared" si="39"/>
        <v>0</v>
      </c>
      <c r="M159" s="55">
        <f t="shared" si="40"/>
        <v>0</v>
      </c>
      <c r="N159" s="55">
        <f t="shared" si="41"/>
        <v>0</v>
      </c>
      <c r="O159" s="55">
        <f t="shared" si="42"/>
        <v>0</v>
      </c>
      <c r="P159" s="57">
        <f t="shared" si="30"/>
        <v>1</v>
      </c>
      <c r="Q159" s="57">
        <f t="shared" si="31"/>
        <v>1</v>
      </c>
      <c r="R159" s="57">
        <f t="shared" si="44"/>
        <v>0</v>
      </c>
      <c r="S159" s="57">
        <f t="shared" si="43"/>
        <v>0</v>
      </c>
      <c r="T159" s="57">
        <f t="shared" si="32"/>
        <v>1</v>
      </c>
      <c r="U159" s="57">
        <f>G159*1+I159*IFERROR(VLOOKUP(A159,员工个人数据信息!A:V,22,0),0.9)+J159*0+IF(OR(E159&gt;=3,F159="通用项目"),K159*0,K159*0.2)+H159*0.8*IF(E159&lt;2,0.6,IF(E159&lt;4,0.7,IF(E159&lt;6,0.8,IF(E159&lt;8,0.9,1))))+L159*0.7-O159</f>
        <v>1</v>
      </c>
      <c r="V159" s="57">
        <f t="shared" si="33"/>
        <v>0</v>
      </c>
      <c r="W159" s="57">
        <f>ROUND(IFERROR(IF((YEAR(VLOOKUP(A159,员工个人数据信息!A:S,11,0))&amp;MONTH(VLOOKUP(A159,员工个人数据信息!A:S,11,0)))=(YEAR(C159)&amp;MONTH(C159)),VLOOKUP(A159,员工个人数据信息!A:U,20,0),IF((YEAR(VLOOKUP(A159,员工个人数据信息!A:S,12,0))&amp;MONTH(VLOOKUP(A159,员工个人数据信息!A:S,12,0)))=(YEAR(C159)&amp;MONTH(C159)),VLOOKUP(A159,员工个人数据信息!A:U,21,0),VLOOKUP(A159,员工个人数据信息!A:U,19,0))),0)+Y159/21.75,2)*SUM(G159:L159)+ROUND(IFERROR(VLOOKUP(A159,员工个人数据信息!A:S,18,0),0)+X159/21.75,2)*(IF(OR(E159&gt;=3,F159="通用项目"),SUM(G159,J159:K159),SUM(G159,J159,K159*0.8))+0.8*H159*IF(E159&lt;2,0.6,IF(E159&lt;4,0.7,IF(E159&lt;6,0.8,IF(E159&lt;8,0.9,1)))))+ROUND(3000/21.75*L159,2)</f>
        <v>0</v>
      </c>
      <c r="X159" s="57">
        <f t="array" ref="X159">_xlfn.IFS(COUNTIF('调薪记录-固定'!$C:$C,A159)=0,0,COUNTIF('调薪记录-固定'!$C:$C,A159)=1,IF(VLOOKUP(A159,'调薪记录-固定'!$C:$F,4,0)&lt;=C159,VLOOKUP(A159,'调薪记录-固定'!$C:$K,9,0),0),COUNTIF('调薪记录-固定'!$C:$C,A159)=2,IF(C159&lt;_xlfn.MINIFS('调薪记录-固定'!F:F,'调薪记录-固定'!C:C,A159),0,IF(C159&lt;_xlfn.MAXIFS('调薪记录-固定'!F:F,'调薪记录-固定'!C:C,A159),_xlfn.XLOOKUP(A159&amp;"1",'调薪记录-固定'!M:M,'调薪记录-固定'!K:K,0),_xlfn.XLOOKUP(A159&amp;"2",'调薪记录-固定'!M:M,'调薪记录-固定'!K:K,0))))</f>
        <v>0</v>
      </c>
      <c r="Y159" s="57">
        <f>IF(OR(COUNTIF('调整社保记录-固定'!C:C,A159)=0,COUNTIF('调整社保记录-固定'!C:C,A159)=1),0,IF(C159&gt;=DATE(2021,7,1),IFERROR(VLOOKUP(A159&amp;"2",'调整社保记录-固定'!F:G,2,0),0),0))</f>
        <v>0</v>
      </c>
    </row>
    <row r="160" customHeight="1" spans="1:25">
      <c r="A160" s="54" t="s">
        <v>25</v>
      </c>
      <c r="B160" s="54" t="s">
        <v>26</v>
      </c>
      <c r="C160" s="54" t="s">
        <v>189</v>
      </c>
      <c r="D160" s="54" t="s">
        <v>6</v>
      </c>
      <c r="E160" s="55">
        <f>IFERROR(DATEDIF(VLOOKUP(A160,员工个人数据信息!A:K,11,0),C160,"Y"),0)</f>
        <v>0</v>
      </c>
      <c r="F160" s="55" t="str">
        <f>IF(COUNTIF(通用项目!A:A,B160)=1,"通用项目","非通用项目")</f>
        <v>非通用项目</v>
      </c>
      <c r="G160" s="55">
        <f t="shared" si="34"/>
        <v>1</v>
      </c>
      <c r="H160" s="55">
        <f t="shared" si="35"/>
        <v>0</v>
      </c>
      <c r="I160" s="55">
        <f t="shared" si="36"/>
        <v>0</v>
      </c>
      <c r="J160" s="55">
        <f t="shared" si="37"/>
        <v>0</v>
      </c>
      <c r="K160" s="55">
        <f t="shared" si="38"/>
        <v>0</v>
      </c>
      <c r="L160" s="55">
        <f t="shared" si="39"/>
        <v>0</v>
      </c>
      <c r="M160" s="55">
        <f t="shared" si="40"/>
        <v>0</v>
      </c>
      <c r="N160" s="55">
        <f t="shared" si="41"/>
        <v>0</v>
      </c>
      <c r="O160" s="55">
        <f t="shared" si="42"/>
        <v>0</v>
      </c>
      <c r="P160" s="57">
        <f t="shared" si="30"/>
        <v>1</v>
      </c>
      <c r="Q160" s="57">
        <f t="shared" si="31"/>
        <v>1</v>
      </c>
      <c r="R160" s="57">
        <f t="shared" si="44"/>
        <v>0</v>
      </c>
      <c r="S160" s="57">
        <f t="shared" si="43"/>
        <v>0</v>
      </c>
      <c r="T160" s="57">
        <f t="shared" si="32"/>
        <v>1</v>
      </c>
      <c r="U160" s="57">
        <f>G160*1+I160*IFERROR(VLOOKUP(A160,员工个人数据信息!A:V,22,0),0.9)+J160*0+IF(OR(E160&gt;=3,F160="通用项目"),K160*0,K160*0.2)+H160*0.8*IF(E160&lt;2,0.6,IF(E160&lt;4,0.7,IF(E160&lt;6,0.8,IF(E160&lt;8,0.9,1))))+L160*0.7-O160</f>
        <v>1</v>
      </c>
      <c r="V160" s="57">
        <f t="shared" si="33"/>
        <v>0</v>
      </c>
      <c r="W160" s="57">
        <f>ROUND(IFERROR(IF((YEAR(VLOOKUP(A160,员工个人数据信息!A:S,11,0))&amp;MONTH(VLOOKUP(A160,员工个人数据信息!A:S,11,0)))=(YEAR(C160)&amp;MONTH(C160)),VLOOKUP(A160,员工个人数据信息!A:U,20,0),IF((YEAR(VLOOKUP(A160,员工个人数据信息!A:S,12,0))&amp;MONTH(VLOOKUP(A160,员工个人数据信息!A:S,12,0)))=(YEAR(C160)&amp;MONTH(C160)),VLOOKUP(A160,员工个人数据信息!A:U,21,0),VLOOKUP(A160,员工个人数据信息!A:U,19,0))),0)+Y160/21.75,2)*SUM(G160:L160)+ROUND(IFERROR(VLOOKUP(A160,员工个人数据信息!A:S,18,0),0)+X160/21.75,2)*(IF(OR(E160&gt;=3,F160="通用项目"),SUM(G160,J160:K160),SUM(G160,J160,K160*0.8))+0.8*H160*IF(E160&lt;2,0.6,IF(E160&lt;4,0.7,IF(E160&lt;6,0.8,IF(E160&lt;8,0.9,1)))))+ROUND(3000/21.75*L160,2)</f>
        <v>0</v>
      </c>
      <c r="X160" s="57">
        <f t="array" ref="X160">_xlfn.IFS(COUNTIF('调薪记录-固定'!$C:$C,A160)=0,0,COUNTIF('调薪记录-固定'!$C:$C,A160)=1,IF(VLOOKUP(A160,'调薪记录-固定'!$C:$F,4,0)&lt;=C160,VLOOKUP(A160,'调薪记录-固定'!$C:$K,9,0),0),COUNTIF('调薪记录-固定'!$C:$C,A160)=2,IF(C160&lt;_xlfn.MINIFS('调薪记录-固定'!F:F,'调薪记录-固定'!C:C,A160),0,IF(C160&lt;_xlfn.MAXIFS('调薪记录-固定'!F:F,'调薪记录-固定'!C:C,A160),_xlfn.XLOOKUP(A160&amp;"1",'调薪记录-固定'!M:M,'调薪记录-固定'!K:K,0),_xlfn.XLOOKUP(A160&amp;"2",'调薪记录-固定'!M:M,'调薪记录-固定'!K:K,0))))</f>
        <v>0</v>
      </c>
      <c r="Y160" s="57">
        <f>IF(OR(COUNTIF('调整社保记录-固定'!C:C,A160)=0,COUNTIF('调整社保记录-固定'!C:C,A160)=1),0,IF(C160&gt;=DATE(2021,7,1),IFERROR(VLOOKUP(A160&amp;"2",'调整社保记录-固定'!F:G,2,0),0),0))</f>
        <v>0</v>
      </c>
    </row>
    <row r="161" customHeight="1" spans="1:25">
      <c r="A161" s="54" t="s">
        <v>25</v>
      </c>
      <c r="B161" s="54" t="s">
        <v>26</v>
      </c>
      <c r="C161" s="54" t="s">
        <v>190</v>
      </c>
      <c r="D161" s="54" t="s">
        <v>6</v>
      </c>
      <c r="E161" s="55">
        <f>IFERROR(DATEDIF(VLOOKUP(A161,员工个人数据信息!A:K,11,0),C161,"Y"),0)</f>
        <v>0</v>
      </c>
      <c r="F161" s="55" t="str">
        <f>IF(COUNTIF(通用项目!A:A,B161)=1,"通用项目","非通用项目")</f>
        <v>非通用项目</v>
      </c>
      <c r="G161" s="55">
        <f t="shared" si="34"/>
        <v>1</v>
      </c>
      <c r="H161" s="55">
        <f t="shared" si="35"/>
        <v>0</v>
      </c>
      <c r="I161" s="55">
        <f t="shared" si="36"/>
        <v>0</v>
      </c>
      <c r="J161" s="55">
        <f t="shared" si="37"/>
        <v>0</v>
      </c>
      <c r="K161" s="55">
        <f t="shared" si="38"/>
        <v>0</v>
      </c>
      <c r="L161" s="55">
        <f t="shared" si="39"/>
        <v>0</v>
      </c>
      <c r="M161" s="55">
        <f t="shared" si="40"/>
        <v>0</v>
      </c>
      <c r="N161" s="55">
        <f t="shared" si="41"/>
        <v>0</v>
      </c>
      <c r="O161" s="55">
        <f t="shared" si="42"/>
        <v>0</v>
      </c>
      <c r="P161" s="57">
        <f t="shared" ref="P161:P224" si="45">Q161+R161-S161-T161+U161-V161</f>
        <v>1</v>
      </c>
      <c r="Q161" s="57">
        <f t="shared" ref="Q161:Q224" si="46">SUM(G161:L161,N161:O161)</f>
        <v>1</v>
      </c>
      <c r="R161" s="57">
        <f t="shared" si="44"/>
        <v>0</v>
      </c>
      <c r="S161" s="57">
        <f t="shared" si="43"/>
        <v>0</v>
      </c>
      <c r="T161" s="57">
        <f t="shared" ref="T161:T224" si="47">SUM(G161:L161,O161)</f>
        <v>1</v>
      </c>
      <c r="U161" s="57">
        <f>G161*1+I161*IFERROR(VLOOKUP(A161,员工个人数据信息!A:V,22,0),0.9)+J161*0+IF(OR(E161&gt;=3,F161="通用项目"),K161*0,K161*0.2)+H161*0.8*IF(E161&lt;2,0.6,IF(E161&lt;4,0.7,IF(E161&lt;6,0.8,IF(E161&lt;8,0.9,1))))+L161*0.7-O161</f>
        <v>1</v>
      </c>
      <c r="V161" s="57">
        <f t="shared" ref="V161:V224" si="48">SUM(H161:L161,N161,O161*0)</f>
        <v>0</v>
      </c>
      <c r="W161" s="57">
        <f>ROUND(IFERROR(IF((YEAR(VLOOKUP(A161,员工个人数据信息!A:S,11,0))&amp;MONTH(VLOOKUP(A161,员工个人数据信息!A:S,11,0)))=(YEAR(C161)&amp;MONTH(C161)),VLOOKUP(A161,员工个人数据信息!A:U,20,0),IF((YEAR(VLOOKUP(A161,员工个人数据信息!A:S,12,0))&amp;MONTH(VLOOKUP(A161,员工个人数据信息!A:S,12,0)))=(YEAR(C161)&amp;MONTH(C161)),VLOOKUP(A161,员工个人数据信息!A:U,21,0),VLOOKUP(A161,员工个人数据信息!A:U,19,0))),0)+Y161/21.75,2)*SUM(G161:L161)+ROUND(IFERROR(VLOOKUP(A161,员工个人数据信息!A:S,18,0),0)+X161/21.75,2)*(IF(OR(E161&gt;=3,F161="通用项目"),SUM(G161,J161:K161),SUM(G161,J161,K161*0.8))+0.8*H161*IF(E161&lt;2,0.6,IF(E161&lt;4,0.7,IF(E161&lt;6,0.8,IF(E161&lt;8,0.9,1)))))+ROUND(3000/21.75*L161,2)</f>
        <v>0</v>
      </c>
      <c r="X161" s="57">
        <f t="array" ref="X161">_xlfn.IFS(COUNTIF('调薪记录-固定'!$C:$C,A161)=0,0,COUNTIF('调薪记录-固定'!$C:$C,A161)=1,IF(VLOOKUP(A161,'调薪记录-固定'!$C:$F,4,0)&lt;=C161,VLOOKUP(A161,'调薪记录-固定'!$C:$K,9,0),0),COUNTIF('调薪记录-固定'!$C:$C,A161)=2,IF(C161&lt;_xlfn.MINIFS('调薪记录-固定'!F:F,'调薪记录-固定'!C:C,A161),0,IF(C161&lt;_xlfn.MAXIFS('调薪记录-固定'!F:F,'调薪记录-固定'!C:C,A161),_xlfn.XLOOKUP(A161&amp;"1",'调薪记录-固定'!M:M,'调薪记录-固定'!K:K,0),_xlfn.XLOOKUP(A161&amp;"2",'调薪记录-固定'!M:M,'调薪记录-固定'!K:K,0))))</f>
        <v>0</v>
      </c>
      <c r="Y161" s="57">
        <f>IF(OR(COUNTIF('调整社保记录-固定'!C:C,A161)=0,COUNTIF('调整社保记录-固定'!C:C,A161)=1),0,IF(C161&gt;=DATE(2021,7,1),IFERROR(VLOOKUP(A161&amp;"2",'调整社保记录-固定'!F:G,2,0),0),0))</f>
        <v>0</v>
      </c>
    </row>
    <row r="162" customHeight="1" spans="1:25">
      <c r="A162" s="54" t="s">
        <v>25</v>
      </c>
      <c r="B162" s="54" t="s">
        <v>26</v>
      </c>
      <c r="C162" s="54" t="s">
        <v>191</v>
      </c>
      <c r="D162" s="54" t="s">
        <v>6</v>
      </c>
      <c r="E162" s="55">
        <f>IFERROR(DATEDIF(VLOOKUP(A162,员工个人数据信息!A:K,11,0),C162,"Y"),0)</f>
        <v>0</v>
      </c>
      <c r="F162" s="55" t="str">
        <f>IF(COUNTIF(通用项目!A:A,B162)=1,"通用项目","非通用项目")</f>
        <v>非通用项目</v>
      </c>
      <c r="G162" s="55">
        <f t="shared" si="34"/>
        <v>1</v>
      </c>
      <c r="H162" s="55">
        <f t="shared" si="35"/>
        <v>0</v>
      </c>
      <c r="I162" s="55">
        <f t="shared" si="36"/>
        <v>0</v>
      </c>
      <c r="J162" s="55">
        <f t="shared" si="37"/>
        <v>0</v>
      </c>
      <c r="K162" s="55">
        <f t="shared" si="38"/>
        <v>0</v>
      </c>
      <c r="L162" s="55">
        <f t="shared" si="39"/>
        <v>0</v>
      </c>
      <c r="M162" s="55">
        <f t="shared" si="40"/>
        <v>0</v>
      </c>
      <c r="N162" s="55">
        <f t="shared" si="41"/>
        <v>0</v>
      </c>
      <c r="O162" s="55">
        <f t="shared" si="42"/>
        <v>0</v>
      </c>
      <c r="P162" s="57">
        <f t="shared" si="45"/>
        <v>1</v>
      </c>
      <c r="Q162" s="57">
        <f t="shared" si="46"/>
        <v>1</v>
      </c>
      <c r="R162" s="57">
        <f t="shared" si="44"/>
        <v>0</v>
      </c>
      <c r="S162" s="57">
        <f t="shared" si="43"/>
        <v>0</v>
      </c>
      <c r="T162" s="57">
        <f t="shared" si="47"/>
        <v>1</v>
      </c>
      <c r="U162" s="57">
        <f>G162*1+I162*IFERROR(VLOOKUP(A162,员工个人数据信息!A:V,22,0),0.9)+J162*0+IF(OR(E162&gt;=3,F162="通用项目"),K162*0,K162*0.2)+H162*0.8*IF(E162&lt;2,0.6,IF(E162&lt;4,0.7,IF(E162&lt;6,0.8,IF(E162&lt;8,0.9,1))))+L162*0.7-O162</f>
        <v>1</v>
      </c>
      <c r="V162" s="57">
        <f t="shared" si="48"/>
        <v>0</v>
      </c>
      <c r="W162" s="57">
        <f>ROUND(IFERROR(IF((YEAR(VLOOKUP(A162,员工个人数据信息!A:S,11,0))&amp;MONTH(VLOOKUP(A162,员工个人数据信息!A:S,11,0)))=(YEAR(C162)&amp;MONTH(C162)),VLOOKUP(A162,员工个人数据信息!A:U,20,0),IF((YEAR(VLOOKUP(A162,员工个人数据信息!A:S,12,0))&amp;MONTH(VLOOKUP(A162,员工个人数据信息!A:S,12,0)))=(YEAR(C162)&amp;MONTH(C162)),VLOOKUP(A162,员工个人数据信息!A:U,21,0),VLOOKUP(A162,员工个人数据信息!A:U,19,0))),0)+Y162/21.75,2)*SUM(G162:L162)+ROUND(IFERROR(VLOOKUP(A162,员工个人数据信息!A:S,18,0),0)+X162/21.75,2)*(IF(OR(E162&gt;=3,F162="通用项目"),SUM(G162,J162:K162),SUM(G162,J162,K162*0.8))+0.8*H162*IF(E162&lt;2,0.6,IF(E162&lt;4,0.7,IF(E162&lt;6,0.8,IF(E162&lt;8,0.9,1)))))+ROUND(3000/21.75*L162,2)</f>
        <v>0</v>
      </c>
      <c r="X162" s="57">
        <f t="array" ref="X162">_xlfn.IFS(COUNTIF('调薪记录-固定'!$C:$C,A162)=0,0,COUNTIF('调薪记录-固定'!$C:$C,A162)=1,IF(VLOOKUP(A162,'调薪记录-固定'!$C:$F,4,0)&lt;=C162,VLOOKUP(A162,'调薪记录-固定'!$C:$K,9,0),0),COUNTIF('调薪记录-固定'!$C:$C,A162)=2,IF(C162&lt;_xlfn.MINIFS('调薪记录-固定'!F:F,'调薪记录-固定'!C:C,A162),0,IF(C162&lt;_xlfn.MAXIFS('调薪记录-固定'!F:F,'调薪记录-固定'!C:C,A162),_xlfn.XLOOKUP(A162&amp;"1",'调薪记录-固定'!M:M,'调薪记录-固定'!K:K,0),_xlfn.XLOOKUP(A162&amp;"2",'调薪记录-固定'!M:M,'调薪记录-固定'!K:K,0))))</f>
        <v>0</v>
      </c>
      <c r="Y162" s="57">
        <f>IF(OR(COUNTIF('调整社保记录-固定'!C:C,A162)=0,COUNTIF('调整社保记录-固定'!C:C,A162)=1),0,IF(C162&gt;=DATE(2021,7,1),IFERROR(VLOOKUP(A162&amp;"2",'调整社保记录-固定'!F:G,2,0),0),0))</f>
        <v>0</v>
      </c>
    </row>
    <row r="163" customHeight="1" spans="1:25">
      <c r="A163" s="54" t="s">
        <v>25</v>
      </c>
      <c r="B163" s="54" t="s">
        <v>26</v>
      </c>
      <c r="C163" s="54" t="s">
        <v>192</v>
      </c>
      <c r="D163" s="54" t="s">
        <v>6</v>
      </c>
      <c r="E163" s="55">
        <f>IFERROR(DATEDIF(VLOOKUP(A163,员工个人数据信息!A:K,11,0),C163,"Y"),0)</f>
        <v>0</v>
      </c>
      <c r="F163" s="55" t="str">
        <f>IF(COUNTIF(通用项目!A:A,B163)=1,"通用项目","非通用项目")</f>
        <v>非通用项目</v>
      </c>
      <c r="G163" s="55">
        <f t="shared" si="34"/>
        <v>1</v>
      </c>
      <c r="H163" s="55">
        <f t="shared" si="35"/>
        <v>0</v>
      </c>
      <c r="I163" s="55">
        <f t="shared" si="36"/>
        <v>0</v>
      </c>
      <c r="J163" s="55">
        <f t="shared" si="37"/>
        <v>0</v>
      </c>
      <c r="K163" s="55">
        <f t="shared" si="38"/>
        <v>0</v>
      </c>
      <c r="L163" s="55">
        <f t="shared" si="39"/>
        <v>0</v>
      </c>
      <c r="M163" s="55">
        <f t="shared" si="40"/>
        <v>0</v>
      </c>
      <c r="N163" s="55">
        <f t="shared" si="41"/>
        <v>0</v>
      </c>
      <c r="O163" s="55">
        <f t="shared" si="42"/>
        <v>0</v>
      </c>
      <c r="P163" s="57">
        <f t="shared" si="45"/>
        <v>1</v>
      </c>
      <c r="Q163" s="57">
        <f t="shared" si="46"/>
        <v>1</v>
      </c>
      <c r="R163" s="57">
        <f t="shared" si="44"/>
        <v>0</v>
      </c>
      <c r="S163" s="57">
        <f t="shared" si="43"/>
        <v>0</v>
      </c>
      <c r="T163" s="57">
        <f t="shared" si="47"/>
        <v>1</v>
      </c>
      <c r="U163" s="57">
        <f>G163*1+I163*IFERROR(VLOOKUP(A163,员工个人数据信息!A:V,22,0),0.9)+J163*0+IF(OR(E163&gt;=3,F163="通用项目"),K163*0,K163*0.2)+H163*0.8*IF(E163&lt;2,0.6,IF(E163&lt;4,0.7,IF(E163&lt;6,0.8,IF(E163&lt;8,0.9,1))))+L163*0.7-O163</f>
        <v>1</v>
      </c>
      <c r="V163" s="57">
        <f t="shared" si="48"/>
        <v>0</v>
      </c>
      <c r="W163" s="57">
        <f>ROUND(IFERROR(IF((YEAR(VLOOKUP(A163,员工个人数据信息!A:S,11,0))&amp;MONTH(VLOOKUP(A163,员工个人数据信息!A:S,11,0)))=(YEAR(C163)&amp;MONTH(C163)),VLOOKUP(A163,员工个人数据信息!A:U,20,0),IF((YEAR(VLOOKUP(A163,员工个人数据信息!A:S,12,0))&amp;MONTH(VLOOKUP(A163,员工个人数据信息!A:S,12,0)))=(YEAR(C163)&amp;MONTH(C163)),VLOOKUP(A163,员工个人数据信息!A:U,21,0),VLOOKUP(A163,员工个人数据信息!A:U,19,0))),0)+Y163/21.75,2)*SUM(G163:L163)+ROUND(IFERROR(VLOOKUP(A163,员工个人数据信息!A:S,18,0),0)+X163/21.75,2)*(IF(OR(E163&gt;=3,F163="通用项目"),SUM(G163,J163:K163),SUM(G163,J163,K163*0.8))+0.8*H163*IF(E163&lt;2,0.6,IF(E163&lt;4,0.7,IF(E163&lt;6,0.8,IF(E163&lt;8,0.9,1)))))+ROUND(3000/21.75*L163,2)</f>
        <v>0</v>
      </c>
      <c r="X163" s="57">
        <f t="array" ref="X163">_xlfn.IFS(COUNTIF('调薪记录-固定'!$C:$C,A163)=0,0,COUNTIF('调薪记录-固定'!$C:$C,A163)=1,IF(VLOOKUP(A163,'调薪记录-固定'!$C:$F,4,0)&lt;=C163,VLOOKUP(A163,'调薪记录-固定'!$C:$K,9,0),0),COUNTIF('调薪记录-固定'!$C:$C,A163)=2,IF(C163&lt;_xlfn.MINIFS('调薪记录-固定'!F:F,'调薪记录-固定'!C:C,A163),0,IF(C163&lt;_xlfn.MAXIFS('调薪记录-固定'!F:F,'调薪记录-固定'!C:C,A163),_xlfn.XLOOKUP(A163&amp;"1",'调薪记录-固定'!M:M,'调薪记录-固定'!K:K,0),_xlfn.XLOOKUP(A163&amp;"2",'调薪记录-固定'!M:M,'调薪记录-固定'!K:K,0))))</f>
        <v>0</v>
      </c>
      <c r="Y163" s="57">
        <f>IF(OR(COUNTIF('调整社保记录-固定'!C:C,A163)=0,COUNTIF('调整社保记录-固定'!C:C,A163)=1),0,IF(C163&gt;=DATE(2021,7,1),IFERROR(VLOOKUP(A163&amp;"2",'调整社保记录-固定'!F:G,2,0),0),0))</f>
        <v>0</v>
      </c>
    </row>
    <row r="164" customHeight="1" spans="1:25">
      <c r="A164" s="54" t="s">
        <v>25</v>
      </c>
      <c r="B164" s="54" t="s">
        <v>26</v>
      </c>
      <c r="C164" s="54" t="s">
        <v>193</v>
      </c>
      <c r="D164" s="54" t="s">
        <v>28</v>
      </c>
      <c r="E164" s="55">
        <f>IFERROR(DATEDIF(VLOOKUP(A164,员工个人数据信息!A:K,11,0),C164,"Y"),0)</f>
        <v>0</v>
      </c>
      <c r="F164" s="55" t="str">
        <f>IF(COUNTIF(通用项目!A:A,B164)=1,"通用项目","非通用项目")</f>
        <v>非通用项目</v>
      </c>
      <c r="G164" s="55">
        <f t="shared" si="34"/>
        <v>0</v>
      </c>
      <c r="H164" s="55">
        <f t="shared" si="35"/>
        <v>0</v>
      </c>
      <c r="I164" s="55">
        <f t="shared" si="36"/>
        <v>0</v>
      </c>
      <c r="J164" s="55">
        <f t="shared" si="37"/>
        <v>0</v>
      </c>
      <c r="K164" s="55">
        <f t="shared" si="38"/>
        <v>0</v>
      </c>
      <c r="L164" s="55">
        <f t="shared" si="39"/>
        <v>0</v>
      </c>
      <c r="M164" s="55">
        <f t="shared" si="40"/>
        <v>0</v>
      </c>
      <c r="N164" s="55">
        <f t="shared" si="41"/>
        <v>0</v>
      </c>
      <c r="O164" s="55">
        <f t="shared" si="42"/>
        <v>0</v>
      </c>
      <c r="P164" s="57">
        <f t="shared" si="45"/>
        <v>0</v>
      </c>
      <c r="Q164" s="57">
        <f t="shared" si="46"/>
        <v>0</v>
      </c>
      <c r="R164" s="57">
        <f t="shared" si="44"/>
        <v>0</v>
      </c>
      <c r="S164" s="57">
        <f t="shared" si="43"/>
        <v>0</v>
      </c>
      <c r="T164" s="57">
        <f t="shared" si="47"/>
        <v>0</v>
      </c>
      <c r="U164" s="57">
        <f>G164*1+I164*IFERROR(VLOOKUP(A164,员工个人数据信息!A:V,22,0),0.9)+J164*0+IF(OR(E164&gt;=3,F164="通用项目"),K164*0,K164*0.2)+H164*0.8*IF(E164&lt;2,0.6,IF(E164&lt;4,0.7,IF(E164&lt;6,0.8,IF(E164&lt;8,0.9,1))))+L164*0.7-O164</f>
        <v>0</v>
      </c>
      <c r="V164" s="57">
        <f t="shared" si="48"/>
        <v>0</v>
      </c>
      <c r="W164" s="57">
        <f>ROUND(IFERROR(IF((YEAR(VLOOKUP(A164,员工个人数据信息!A:S,11,0))&amp;MONTH(VLOOKUP(A164,员工个人数据信息!A:S,11,0)))=(YEAR(C164)&amp;MONTH(C164)),VLOOKUP(A164,员工个人数据信息!A:U,20,0),IF((YEAR(VLOOKUP(A164,员工个人数据信息!A:S,12,0))&amp;MONTH(VLOOKUP(A164,员工个人数据信息!A:S,12,0)))=(YEAR(C164)&amp;MONTH(C164)),VLOOKUP(A164,员工个人数据信息!A:U,21,0),VLOOKUP(A164,员工个人数据信息!A:U,19,0))),0)+Y164/21.75,2)*SUM(G164:L164)+ROUND(IFERROR(VLOOKUP(A164,员工个人数据信息!A:S,18,0),0)+X164/21.75,2)*(IF(OR(E164&gt;=3,F164="通用项目"),SUM(G164,J164:K164),SUM(G164,J164,K164*0.8))+0.8*H164*IF(E164&lt;2,0.6,IF(E164&lt;4,0.7,IF(E164&lt;6,0.8,IF(E164&lt;8,0.9,1)))))+ROUND(3000/21.75*L164,2)</f>
        <v>0</v>
      </c>
      <c r="X164" s="57">
        <f t="array" ref="X164">_xlfn.IFS(COUNTIF('调薪记录-固定'!$C:$C,A164)=0,0,COUNTIF('调薪记录-固定'!$C:$C,A164)=1,IF(VLOOKUP(A164,'调薪记录-固定'!$C:$F,4,0)&lt;=C164,VLOOKUP(A164,'调薪记录-固定'!$C:$K,9,0),0),COUNTIF('调薪记录-固定'!$C:$C,A164)=2,IF(C164&lt;_xlfn.MINIFS('调薪记录-固定'!F:F,'调薪记录-固定'!C:C,A164),0,IF(C164&lt;_xlfn.MAXIFS('调薪记录-固定'!F:F,'调薪记录-固定'!C:C,A164),_xlfn.XLOOKUP(A164&amp;"1",'调薪记录-固定'!M:M,'调薪记录-固定'!K:K,0),_xlfn.XLOOKUP(A164&amp;"2",'调薪记录-固定'!M:M,'调薪记录-固定'!K:K,0))))</f>
        <v>0</v>
      </c>
      <c r="Y164" s="57">
        <f>IF(OR(COUNTIF('调整社保记录-固定'!C:C,A164)=0,COUNTIF('调整社保记录-固定'!C:C,A164)=1),0,IF(C164&gt;=DATE(2021,7,1),IFERROR(VLOOKUP(A164&amp;"2",'调整社保记录-固定'!F:G,2,0),0),0))</f>
        <v>0</v>
      </c>
    </row>
    <row r="165" customHeight="1" spans="1:25">
      <c r="A165" s="54" t="s">
        <v>25</v>
      </c>
      <c r="B165" s="54" t="s">
        <v>26</v>
      </c>
      <c r="C165" s="54" t="s">
        <v>194</v>
      </c>
      <c r="D165" s="54" t="s">
        <v>28</v>
      </c>
      <c r="E165" s="55">
        <f>IFERROR(DATEDIF(VLOOKUP(A165,员工个人数据信息!A:K,11,0),C165,"Y"),0)</f>
        <v>0</v>
      </c>
      <c r="F165" s="55" t="str">
        <f>IF(COUNTIF(通用项目!A:A,B165)=1,"通用项目","非通用项目")</f>
        <v>非通用项目</v>
      </c>
      <c r="G165" s="55">
        <f t="shared" si="34"/>
        <v>0</v>
      </c>
      <c r="H165" s="55">
        <f t="shared" si="35"/>
        <v>0</v>
      </c>
      <c r="I165" s="55">
        <f t="shared" si="36"/>
        <v>0</v>
      </c>
      <c r="J165" s="55">
        <f t="shared" si="37"/>
        <v>0</v>
      </c>
      <c r="K165" s="55">
        <f t="shared" si="38"/>
        <v>0</v>
      </c>
      <c r="L165" s="55">
        <f t="shared" si="39"/>
        <v>0</v>
      </c>
      <c r="M165" s="55">
        <f t="shared" si="40"/>
        <v>0</v>
      </c>
      <c r="N165" s="55">
        <f t="shared" si="41"/>
        <v>0</v>
      </c>
      <c r="O165" s="55">
        <f t="shared" si="42"/>
        <v>0</v>
      </c>
      <c r="P165" s="57">
        <f t="shared" si="45"/>
        <v>0</v>
      </c>
      <c r="Q165" s="57">
        <f t="shared" si="46"/>
        <v>0</v>
      </c>
      <c r="R165" s="57">
        <f t="shared" si="44"/>
        <v>0</v>
      </c>
      <c r="S165" s="57">
        <f t="shared" si="43"/>
        <v>0</v>
      </c>
      <c r="T165" s="57">
        <f t="shared" si="47"/>
        <v>0</v>
      </c>
      <c r="U165" s="57">
        <f>G165*1+I165*IFERROR(VLOOKUP(A165,员工个人数据信息!A:V,22,0),0.9)+J165*0+IF(OR(E165&gt;=3,F165="通用项目"),K165*0,K165*0.2)+H165*0.8*IF(E165&lt;2,0.6,IF(E165&lt;4,0.7,IF(E165&lt;6,0.8,IF(E165&lt;8,0.9,1))))+L165*0.7-O165</f>
        <v>0</v>
      </c>
      <c r="V165" s="57">
        <f t="shared" si="48"/>
        <v>0</v>
      </c>
      <c r="W165" s="57">
        <f>ROUND(IFERROR(IF((YEAR(VLOOKUP(A165,员工个人数据信息!A:S,11,0))&amp;MONTH(VLOOKUP(A165,员工个人数据信息!A:S,11,0)))=(YEAR(C165)&amp;MONTH(C165)),VLOOKUP(A165,员工个人数据信息!A:U,20,0),IF((YEAR(VLOOKUP(A165,员工个人数据信息!A:S,12,0))&amp;MONTH(VLOOKUP(A165,员工个人数据信息!A:S,12,0)))=(YEAR(C165)&amp;MONTH(C165)),VLOOKUP(A165,员工个人数据信息!A:U,21,0),VLOOKUP(A165,员工个人数据信息!A:U,19,0))),0)+Y165/21.75,2)*SUM(G165:L165)+ROUND(IFERROR(VLOOKUP(A165,员工个人数据信息!A:S,18,0),0)+X165/21.75,2)*(IF(OR(E165&gt;=3,F165="通用项目"),SUM(G165,J165:K165),SUM(G165,J165,K165*0.8))+0.8*H165*IF(E165&lt;2,0.6,IF(E165&lt;4,0.7,IF(E165&lt;6,0.8,IF(E165&lt;8,0.9,1)))))+ROUND(3000/21.75*L165,2)</f>
        <v>0</v>
      </c>
      <c r="X165" s="57">
        <f t="array" ref="X165">_xlfn.IFS(COUNTIF('调薪记录-固定'!$C:$C,A165)=0,0,COUNTIF('调薪记录-固定'!$C:$C,A165)=1,IF(VLOOKUP(A165,'调薪记录-固定'!$C:$F,4,0)&lt;=C165,VLOOKUP(A165,'调薪记录-固定'!$C:$K,9,0),0),COUNTIF('调薪记录-固定'!$C:$C,A165)=2,IF(C165&lt;_xlfn.MINIFS('调薪记录-固定'!F:F,'调薪记录-固定'!C:C,A165),0,IF(C165&lt;_xlfn.MAXIFS('调薪记录-固定'!F:F,'调薪记录-固定'!C:C,A165),_xlfn.XLOOKUP(A165&amp;"1",'调薪记录-固定'!M:M,'调薪记录-固定'!K:K,0),_xlfn.XLOOKUP(A165&amp;"2",'调薪记录-固定'!M:M,'调薪记录-固定'!K:K,0))))</f>
        <v>0</v>
      </c>
      <c r="Y165" s="57">
        <f>IF(OR(COUNTIF('调整社保记录-固定'!C:C,A165)=0,COUNTIF('调整社保记录-固定'!C:C,A165)=1),0,IF(C165&gt;=DATE(2021,7,1),IFERROR(VLOOKUP(A165&amp;"2",'调整社保记录-固定'!F:G,2,0),0),0))</f>
        <v>0</v>
      </c>
    </row>
    <row r="166" customHeight="1" spans="1:25">
      <c r="A166" s="54" t="s">
        <v>25</v>
      </c>
      <c r="B166" s="54" t="s">
        <v>26</v>
      </c>
      <c r="C166" s="54" t="s">
        <v>195</v>
      </c>
      <c r="D166" s="54" t="s">
        <v>28</v>
      </c>
      <c r="E166" s="55">
        <f>IFERROR(DATEDIF(VLOOKUP(A166,员工个人数据信息!A:K,11,0),C166,"Y"),0)</f>
        <v>0</v>
      </c>
      <c r="F166" s="55" t="str">
        <f>IF(COUNTIF(通用项目!A:A,B166)=1,"通用项目","非通用项目")</f>
        <v>非通用项目</v>
      </c>
      <c r="G166" s="55">
        <f t="shared" si="34"/>
        <v>0</v>
      </c>
      <c r="H166" s="55">
        <f t="shared" si="35"/>
        <v>0</v>
      </c>
      <c r="I166" s="55">
        <f t="shared" si="36"/>
        <v>0</v>
      </c>
      <c r="J166" s="55">
        <f t="shared" si="37"/>
        <v>0</v>
      </c>
      <c r="K166" s="55">
        <f t="shared" si="38"/>
        <v>0</v>
      </c>
      <c r="L166" s="55">
        <f t="shared" si="39"/>
        <v>0</v>
      </c>
      <c r="M166" s="55">
        <f t="shared" si="40"/>
        <v>0</v>
      </c>
      <c r="N166" s="55">
        <f t="shared" si="41"/>
        <v>0</v>
      </c>
      <c r="O166" s="55">
        <f t="shared" si="42"/>
        <v>0</v>
      </c>
      <c r="P166" s="57">
        <f t="shared" si="45"/>
        <v>0</v>
      </c>
      <c r="Q166" s="57">
        <f t="shared" si="46"/>
        <v>0</v>
      </c>
      <c r="R166" s="57">
        <f t="shared" si="44"/>
        <v>0</v>
      </c>
      <c r="S166" s="57">
        <f t="shared" si="43"/>
        <v>0</v>
      </c>
      <c r="T166" s="57">
        <f t="shared" si="47"/>
        <v>0</v>
      </c>
      <c r="U166" s="57">
        <f>G166*1+I166*IFERROR(VLOOKUP(A166,员工个人数据信息!A:V,22,0),0.9)+J166*0+IF(OR(E166&gt;=3,F166="通用项目"),K166*0,K166*0.2)+H166*0.8*IF(E166&lt;2,0.6,IF(E166&lt;4,0.7,IF(E166&lt;6,0.8,IF(E166&lt;8,0.9,1))))+L166*0.7-O166</f>
        <v>0</v>
      </c>
      <c r="V166" s="57">
        <f t="shared" si="48"/>
        <v>0</v>
      </c>
      <c r="W166" s="57">
        <f>ROUND(IFERROR(IF((YEAR(VLOOKUP(A166,员工个人数据信息!A:S,11,0))&amp;MONTH(VLOOKUP(A166,员工个人数据信息!A:S,11,0)))=(YEAR(C166)&amp;MONTH(C166)),VLOOKUP(A166,员工个人数据信息!A:U,20,0),IF((YEAR(VLOOKUP(A166,员工个人数据信息!A:S,12,0))&amp;MONTH(VLOOKUP(A166,员工个人数据信息!A:S,12,0)))=(YEAR(C166)&amp;MONTH(C166)),VLOOKUP(A166,员工个人数据信息!A:U,21,0),VLOOKUP(A166,员工个人数据信息!A:U,19,0))),0)+Y166/21.75,2)*SUM(G166:L166)+ROUND(IFERROR(VLOOKUP(A166,员工个人数据信息!A:S,18,0),0)+X166/21.75,2)*(IF(OR(E166&gt;=3,F166="通用项目"),SUM(G166,J166:K166),SUM(G166,J166,K166*0.8))+0.8*H166*IF(E166&lt;2,0.6,IF(E166&lt;4,0.7,IF(E166&lt;6,0.8,IF(E166&lt;8,0.9,1)))))+ROUND(3000/21.75*L166,2)</f>
        <v>0</v>
      </c>
      <c r="X166" s="57">
        <f t="array" ref="X166">_xlfn.IFS(COUNTIF('调薪记录-固定'!$C:$C,A166)=0,0,COUNTIF('调薪记录-固定'!$C:$C,A166)=1,IF(VLOOKUP(A166,'调薪记录-固定'!$C:$F,4,0)&lt;=C166,VLOOKUP(A166,'调薪记录-固定'!$C:$K,9,0),0),COUNTIF('调薪记录-固定'!$C:$C,A166)=2,IF(C166&lt;_xlfn.MINIFS('调薪记录-固定'!F:F,'调薪记录-固定'!C:C,A166),0,IF(C166&lt;_xlfn.MAXIFS('调薪记录-固定'!F:F,'调薪记录-固定'!C:C,A166),_xlfn.XLOOKUP(A166&amp;"1",'调薪记录-固定'!M:M,'调薪记录-固定'!K:K,0),_xlfn.XLOOKUP(A166&amp;"2",'调薪记录-固定'!M:M,'调薪记录-固定'!K:K,0))))</f>
        <v>0</v>
      </c>
      <c r="Y166" s="57">
        <f>IF(OR(COUNTIF('调整社保记录-固定'!C:C,A166)=0,COUNTIF('调整社保记录-固定'!C:C,A166)=1),0,IF(C166&gt;=DATE(2021,7,1),IFERROR(VLOOKUP(A166&amp;"2",'调整社保记录-固定'!F:G,2,0),0),0))</f>
        <v>0</v>
      </c>
    </row>
    <row r="167" customHeight="1" spans="1:25">
      <c r="A167" s="54" t="s">
        <v>25</v>
      </c>
      <c r="B167" s="54" t="s">
        <v>26</v>
      </c>
      <c r="C167" s="54" t="s">
        <v>196</v>
      </c>
      <c r="D167" s="54" t="s">
        <v>6</v>
      </c>
      <c r="E167" s="55">
        <f>IFERROR(DATEDIF(VLOOKUP(A167,员工个人数据信息!A:K,11,0),C167,"Y"),0)</f>
        <v>0</v>
      </c>
      <c r="F167" s="55" t="str">
        <f>IF(COUNTIF(通用项目!A:A,B167)=1,"通用项目","非通用项目")</f>
        <v>非通用项目</v>
      </c>
      <c r="G167" s="55">
        <f t="shared" si="34"/>
        <v>1</v>
      </c>
      <c r="H167" s="55">
        <f t="shared" si="35"/>
        <v>0</v>
      </c>
      <c r="I167" s="55">
        <f t="shared" si="36"/>
        <v>0</v>
      </c>
      <c r="J167" s="55">
        <f t="shared" si="37"/>
        <v>0</v>
      </c>
      <c r="K167" s="55">
        <f t="shared" si="38"/>
        <v>0</v>
      </c>
      <c r="L167" s="55">
        <f t="shared" si="39"/>
        <v>0</v>
      </c>
      <c r="M167" s="55">
        <f t="shared" si="40"/>
        <v>0</v>
      </c>
      <c r="N167" s="55">
        <f t="shared" si="41"/>
        <v>0</v>
      </c>
      <c r="O167" s="55">
        <f t="shared" si="42"/>
        <v>0</v>
      </c>
      <c r="P167" s="57">
        <f t="shared" si="45"/>
        <v>1</v>
      </c>
      <c r="Q167" s="57">
        <f t="shared" si="46"/>
        <v>1</v>
      </c>
      <c r="R167" s="57">
        <f t="shared" si="44"/>
        <v>0</v>
      </c>
      <c r="S167" s="57">
        <f t="shared" si="43"/>
        <v>0</v>
      </c>
      <c r="T167" s="57">
        <f t="shared" si="47"/>
        <v>1</v>
      </c>
      <c r="U167" s="57">
        <f>G167*1+I167*IFERROR(VLOOKUP(A167,员工个人数据信息!A:V,22,0),0.9)+J167*0+IF(OR(E167&gt;=3,F167="通用项目"),K167*0,K167*0.2)+H167*0.8*IF(E167&lt;2,0.6,IF(E167&lt;4,0.7,IF(E167&lt;6,0.8,IF(E167&lt;8,0.9,1))))+L167*0.7-O167</f>
        <v>1</v>
      </c>
      <c r="V167" s="57">
        <f t="shared" si="48"/>
        <v>0</v>
      </c>
      <c r="W167" s="57">
        <f>ROUND(IFERROR(IF((YEAR(VLOOKUP(A167,员工个人数据信息!A:S,11,0))&amp;MONTH(VLOOKUP(A167,员工个人数据信息!A:S,11,0)))=(YEAR(C167)&amp;MONTH(C167)),VLOOKUP(A167,员工个人数据信息!A:U,20,0),IF((YEAR(VLOOKUP(A167,员工个人数据信息!A:S,12,0))&amp;MONTH(VLOOKUP(A167,员工个人数据信息!A:S,12,0)))=(YEAR(C167)&amp;MONTH(C167)),VLOOKUP(A167,员工个人数据信息!A:U,21,0),VLOOKUP(A167,员工个人数据信息!A:U,19,0))),0)+Y167/21.75,2)*SUM(G167:L167)+ROUND(IFERROR(VLOOKUP(A167,员工个人数据信息!A:S,18,0),0)+X167/21.75,2)*(IF(OR(E167&gt;=3,F167="通用项目"),SUM(G167,J167:K167),SUM(G167,J167,K167*0.8))+0.8*H167*IF(E167&lt;2,0.6,IF(E167&lt;4,0.7,IF(E167&lt;6,0.8,IF(E167&lt;8,0.9,1)))))+ROUND(3000/21.75*L167,2)</f>
        <v>0</v>
      </c>
      <c r="X167" s="57">
        <f t="array" ref="X167">_xlfn.IFS(COUNTIF('调薪记录-固定'!$C:$C,A167)=0,0,COUNTIF('调薪记录-固定'!$C:$C,A167)=1,IF(VLOOKUP(A167,'调薪记录-固定'!$C:$F,4,0)&lt;=C167,VLOOKUP(A167,'调薪记录-固定'!$C:$K,9,0),0),COUNTIF('调薪记录-固定'!$C:$C,A167)=2,IF(C167&lt;_xlfn.MINIFS('调薪记录-固定'!F:F,'调薪记录-固定'!C:C,A167),0,IF(C167&lt;_xlfn.MAXIFS('调薪记录-固定'!F:F,'调薪记录-固定'!C:C,A167),_xlfn.XLOOKUP(A167&amp;"1",'调薪记录-固定'!M:M,'调薪记录-固定'!K:K,0),_xlfn.XLOOKUP(A167&amp;"2",'调薪记录-固定'!M:M,'调薪记录-固定'!K:K,0))))</f>
        <v>0</v>
      </c>
      <c r="Y167" s="57">
        <f>IF(OR(COUNTIF('调整社保记录-固定'!C:C,A167)=0,COUNTIF('调整社保记录-固定'!C:C,A167)=1),0,IF(C167&gt;=DATE(2021,7,1),IFERROR(VLOOKUP(A167&amp;"2",'调整社保记录-固定'!F:G,2,0),0),0))</f>
        <v>0</v>
      </c>
    </row>
    <row r="168" customHeight="1" spans="1:25">
      <c r="A168" s="54" t="s">
        <v>25</v>
      </c>
      <c r="B168" s="54" t="s">
        <v>26</v>
      </c>
      <c r="C168" s="54" t="s">
        <v>197</v>
      </c>
      <c r="D168" s="54" t="s">
        <v>6</v>
      </c>
      <c r="E168" s="55">
        <f>IFERROR(DATEDIF(VLOOKUP(A168,员工个人数据信息!A:K,11,0),C168,"Y"),0)</f>
        <v>0</v>
      </c>
      <c r="F168" s="55" t="str">
        <f>IF(COUNTIF(通用项目!A:A,B168)=1,"通用项目","非通用项目")</f>
        <v>非通用项目</v>
      </c>
      <c r="G168" s="55">
        <f t="shared" si="34"/>
        <v>1</v>
      </c>
      <c r="H168" s="55">
        <f t="shared" si="35"/>
        <v>0</v>
      </c>
      <c r="I168" s="55">
        <f t="shared" si="36"/>
        <v>0</v>
      </c>
      <c r="J168" s="55">
        <f t="shared" si="37"/>
        <v>0</v>
      </c>
      <c r="K168" s="55">
        <f t="shared" si="38"/>
        <v>0</v>
      </c>
      <c r="L168" s="55">
        <f t="shared" si="39"/>
        <v>0</v>
      </c>
      <c r="M168" s="55">
        <f t="shared" si="40"/>
        <v>0</v>
      </c>
      <c r="N168" s="55">
        <f t="shared" si="41"/>
        <v>0</v>
      </c>
      <c r="O168" s="55">
        <f t="shared" si="42"/>
        <v>0</v>
      </c>
      <c r="P168" s="57">
        <f t="shared" si="45"/>
        <v>1</v>
      </c>
      <c r="Q168" s="57">
        <f t="shared" si="46"/>
        <v>1</v>
      </c>
      <c r="R168" s="57">
        <f t="shared" si="44"/>
        <v>0</v>
      </c>
      <c r="S168" s="57">
        <f t="shared" si="43"/>
        <v>0</v>
      </c>
      <c r="T168" s="57">
        <f t="shared" si="47"/>
        <v>1</v>
      </c>
      <c r="U168" s="57">
        <f>G168*1+I168*IFERROR(VLOOKUP(A168,员工个人数据信息!A:V,22,0),0.9)+J168*0+IF(OR(E168&gt;=3,F168="通用项目"),K168*0,K168*0.2)+H168*0.8*IF(E168&lt;2,0.6,IF(E168&lt;4,0.7,IF(E168&lt;6,0.8,IF(E168&lt;8,0.9,1))))+L168*0.7-O168</f>
        <v>1</v>
      </c>
      <c r="V168" s="57">
        <f t="shared" si="48"/>
        <v>0</v>
      </c>
      <c r="W168" s="57">
        <f>ROUND(IFERROR(IF((YEAR(VLOOKUP(A168,员工个人数据信息!A:S,11,0))&amp;MONTH(VLOOKUP(A168,员工个人数据信息!A:S,11,0)))=(YEAR(C168)&amp;MONTH(C168)),VLOOKUP(A168,员工个人数据信息!A:U,20,0),IF((YEAR(VLOOKUP(A168,员工个人数据信息!A:S,12,0))&amp;MONTH(VLOOKUP(A168,员工个人数据信息!A:S,12,0)))=(YEAR(C168)&amp;MONTH(C168)),VLOOKUP(A168,员工个人数据信息!A:U,21,0),VLOOKUP(A168,员工个人数据信息!A:U,19,0))),0)+Y168/21.75,2)*SUM(G168:L168)+ROUND(IFERROR(VLOOKUP(A168,员工个人数据信息!A:S,18,0),0)+X168/21.75,2)*(IF(OR(E168&gt;=3,F168="通用项目"),SUM(G168,J168:K168),SUM(G168,J168,K168*0.8))+0.8*H168*IF(E168&lt;2,0.6,IF(E168&lt;4,0.7,IF(E168&lt;6,0.8,IF(E168&lt;8,0.9,1)))))+ROUND(3000/21.75*L168,2)</f>
        <v>0</v>
      </c>
      <c r="X168" s="57">
        <f t="array" ref="X168">_xlfn.IFS(COUNTIF('调薪记录-固定'!$C:$C,A168)=0,0,COUNTIF('调薪记录-固定'!$C:$C,A168)=1,IF(VLOOKUP(A168,'调薪记录-固定'!$C:$F,4,0)&lt;=C168,VLOOKUP(A168,'调薪记录-固定'!$C:$K,9,0),0),COUNTIF('调薪记录-固定'!$C:$C,A168)=2,IF(C168&lt;_xlfn.MINIFS('调薪记录-固定'!F:F,'调薪记录-固定'!C:C,A168),0,IF(C168&lt;_xlfn.MAXIFS('调薪记录-固定'!F:F,'调薪记录-固定'!C:C,A168),_xlfn.XLOOKUP(A168&amp;"1",'调薪记录-固定'!M:M,'调薪记录-固定'!K:K,0),_xlfn.XLOOKUP(A168&amp;"2",'调薪记录-固定'!M:M,'调薪记录-固定'!K:K,0))))</f>
        <v>0</v>
      </c>
      <c r="Y168" s="57">
        <f>IF(OR(COUNTIF('调整社保记录-固定'!C:C,A168)=0,COUNTIF('调整社保记录-固定'!C:C,A168)=1),0,IF(C168&gt;=DATE(2021,7,1),IFERROR(VLOOKUP(A168&amp;"2",'调整社保记录-固定'!F:G,2,0),0),0))</f>
        <v>0</v>
      </c>
    </row>
    <row r="169" customHeight="1" spans="1:25">
      <c r="A169" s="54" t="s">
        <v>25</v>
      </c>
      <c r="B169" s="54" t="s">
        <v>26</v>
      </c>
      <c r="C169" s="54" t="s">
        <v>198</v>
      </c>
      <c r="D169" s="54" t="s">
        <v>6</v>
      </c>
      <c r="E169" s="55">
        <f>IFERROR(DATEDIF(VLOOKUP(A169,员工个人数据信息!A:K,11,0),C169,"Y"),0)</f>
        <v>0</v>
      </c>
      <c r="F169" s="55" t="str">
        <f>IF(COUNTIF(通用项目!A:A,B169)=1,"通用项目","非通用项目")</f>
        <v>非通用项目</v>
      </c>
      <c r="G169" s="55">
        <f t="shared" si="34"/>
        <v>1</v>
      </c>
      <c r="H169" s="55">
        <f t="shared" si="35"/>
        <v>0</v>
      </c>
      <c r="I169" s="55">
        <f t="shared" si="36"/>
        <v>0</v>
      </c>
      <c r="J169" s="55">
        <f t="shared" si="37"/>
        <v>0</v>
      </c>
      <c r="K169" s="55">
        <f t="shared" si="38"/>
        <v>0</v>
      </c>
      <c r="L169" s="55">
        <f t="shared" si="39"/>
        <v>0</v>
      </c>
      <c r="M169" s="55">
        <f t="shared" si="40"/>
        <v>0</v>
      </c>
      <c r="N169" s="55">
        <f t="shared" si="41"/>
        <v>0</v>
      </c>
      <c r="O169" s="55">
        <f t="shared" si="42"/>
        <v>0</v>
      </c>
      <c r="P169" s="57">
        <f t="shared" si="45"/>
        <v>1</v>
      </c>
      <c r="Q169" s="57">
        <f t="shared" si="46"/>
        <v>1</v>
      </c>
      <c r="R169" s="57">
        <f t="shared" si="44"/>
        <v>0</v>
      </c>
      <c r="S169" s="57">
        <f t="shared" si="43"/>
        <v>0</v>
      </c>
      <c r="T169" s="57">
        <f t="shared" si="47"/>
        <v>1</v>
      </c>
      <c r="U169" s="57">
        <f>G169*1+I169*IFERROR(VLOOKUP(A169,员工个人数据信息!A:V,22,0),0.9)+J169*0+IF(OR(E169&gt;=3,F169="通用项目"),K169*0,K169*0.2)+H169*0.8*IF(E169&lt;2,0.6,IF(E169&lt;4,0.7,IF(E169&lt;6,0.8,IF(E169&lt;8,0.9,1))))+L169*0.7-O169</f>
        <v>1</v>
      </c>
      <c r="V169" s="57">
        <f t="shared" si="48"/>
        <v>0</v>
      </c>
      <c r="W169" s="57">
        <f>ROUND(IFERROR(IF((YEAR(VLOOKUP(A169,员工个人数据信息!A:S,11,0))&amp;MONTH(VLOOKUP(A169,员工个人数据信息!A:S,11,0)))=(YEAR(C169)&amp;MONTH(C169)),VLOOKUP(A169,员工个人数据信息!A:U,20,0),IF((YEAR(VLOOKUP(A169,员工个人数据信息!A:S,12,0))&amp;MONTH(VLOOKUP(A169,员工个人数据信息!A:S,12,0)))=(YEAR(C169)&amp;MONTH(C169)),VLOOKUP(A169,员工个人数据信息!A:U,21,0),VLOOKUP(A169,员工个人数据信息!A:U,19,0))),0)+Y169/21.75,2)*SUM(G169:L169)+ROUND(IFERROR(VLOOKUP(A169,员工个人数据信息!A:S,18,0),0)+X169/21.75,2)*(IF(OR(E169&gt;=3,F169="通用项目"),SUM(G169,J169:K169),SUM(G169,J169,K169*0.8))+0.8*H169*IF(E169&lt;2,0.6,IF(E169&lt;4,0.7,IF(E169&lt;6,0.8,IF(E169&lt;8,0.9,1)))))+ROUND(3000/21.75*L169,2)</f>
        <v>0</v>
      </c>
      <c r="X169" s="57">
        <f t="array" ref="X169">_xlfn.IFS(COUNTIF('调薪记录-固定'!$C:$C,A169)=0,0,COUNTIF('调薪记录-固定'!$C:$C,A169)=1,IF(VLOOKUP(A169,'调薪记录-固定'!$C:$F,4,0)&lt;=C169,VLOOKUP(A169,'调薪记录-固定'!$C:$K,9,0),0),COUNTIF('调薪记录-固定'!$C:$C,A169)=2,IF(C169&lt;_xlfn.MINIFS('调薪记录-固定'!F:F,'调薪记录-固定'!C:C,A169),0,IF(C169&lt;_xlfn.MAXIFS('调薪记录-固定'!F:F,'调薪记录-固定'!C:C,A169),_xlfn.XLOOKUP(A169&amp;"1",'调薪记录-固定'!M:M,'调薪记录-固定'!K:K,0),_xlfn.XLOOKUP(A169&amp;"2",'调薪记录-固定'!M:M,'调薪记录-固定'!K:K,0))))</f>
        <v>0</v>
      </c>
      <c r="Y169" s="57">
        <f>IF(OR(COUNTIF('调整社保记录-固定'!C:C,A169)=0,COUNTIF('调整社保记录-固定'!C:C,A169)=1),0,IF(C169&gt;=DATE(2021,7,1),IFERROR(VLOOKUP(A169&amp;"2",'调整社保记录-固定'!F:G,2,0),0),0))</f>
        <v>0</v>
      </c>
    </row>
    <row r="170" customHeight="1" spans="1:25">
      <c r="A170" s="54" t="s">
        <v>25</v>
      </c>
      <c r="B170" s="54" t="s">
        <v>26</v>
      </c>
      <c r="C170" s="54" t="s">
        <v>199</v>
      </c>
      <c r="D170" s="54" t="s">
        <v>6</v>
      </c>
      <c r="E170" s="55">
        <f>IFERROR(DATEDIF(VLOOKUP(A170,员工个人数据信息!A:K,11,0),C170,"Y"),0)</f>
        <v>0</v>
      </c>
      <c r="F170" s="55" t="str">
        <f>IF(COUNTIF(通用项目!A:A,B170)=1,"通用项目","非通用项目")</f>
        <v>非通用项目</v>
      </c>
      <c r="G170" s="55">
        <f t="shared" si="34"/>
        <v>1</v>
      </c>
      <c r="H170" s="55">
        <f t="shared" si="35"/>
        <v>0</v>
      </c>
      <c r="I170" s="55">
        <f t="shared" si="36"/>
        <v>0</v>
      </c>
      <c r="J170" s="55">
        <f t="shared" si="37"/>
        <v>0</v>
      </c>
      <c r="K170" s="55">
        <f t="shared" si="38"/>
        <v>0</v>
      </c>
      <c r="L170" s="55">
        <f t="shared" si="39"/>
        <v>0</v>
      </c>
      <c r="M170" s="55">
        <f t="shared" si="40"/>
        <v>0</v>
      </c>
      <c r="N170" s="55">
        <f t="shared" si="41"/>
        <v>0</v>
      </c>
      <c r="O170" s="55">
        <f t="shared" si="42"/>
        <v>0</v>
      </c>
      <c r="P170" s="57">
        <f t="shared" si="45"/>
        <v>1</v>
      </c>
      <c r="Q170" s="57">
        <f t="shared" si="46"/>
        <v>1</v>
      </c>
      <c r="R170" s="57">
        <f t="shared" si="44"/>
        <v>0</v>
      </c>
      <c r="S170" s="57">
        <f t="shared" si="43"/>
        <v>0</v>
      </c>
      <c r="T170" s="57">
        <f t="shared" si="47"/>
        <v>1</v>
      </c>
      <c r="U170" s="57">
        <f>G170*1+I170*IFERROR(VLOOKUP(A170,员工个人数据信息!A:V,22,0),0.9)+J170*0+IF(OR(E170&gt;=3,F170="通用项目"),K170*0,K170*0.2)+H170*0.8*IF(E170&lt;2,0.6,IF(E170&lt;4,0.7,IF(E170&lt;6,0.8,IF(E170&lt;8,0.9,1))))+L170*0.7-O170</f>
        <v>1</v>
      </c>
      <c r="V170" s="57">
        <f t="shared" si="48"/>
        <v>0</v>
      </c>
      <c r="W170" s="57">
        <f>ROUND(IFERROR(IF((YEAR(VLOOKUP(A170,员工个人数据信息!A:S,11,0))&amp;MONTH(VLOOKUP(A170,员工个人数据信息!A:S,11,0)))=(YEAR(C170)&amp;MONTH(C170)),VLOOKUP(A170,员工个人数据信息!A:U,20,0),IF((YEAR(VLOOKUP(A170,员工个人数据信息!A:S,12,0))&amp;MONTH(VLOOKUP(A170,员工个人数据信息!A:S,12,0)))=(YEAR(C170)&amp;MONTH(C170)),VLOOKUP(A170,员工个人数据信息!A:U,21,0),VLOOKUP(A170,员工个人数据信息!A:U,19,0))),0)+Y170/21.75,2)*SUM(G170:L170)+ROUND(IFERROR(VLOOKUP(A170,员工个人数据信息!A:S,18,0),0)+X170/21.75,2)*(IF(OR(E170&gt;=3,F170="通用项目"),SUM(G170,J170:K170),SUM(G170,J170,K170*0.8))+0.8*H170*IF(E170&lt;2,0.6,IF(E170&lt;4,0.7,IF(E170&lt;6,0.8,IF(E170&lt;8,0.9,1)))))+ROUND(3000/21.75*L170,2)</f>
        <v>0</v>
      </c>
      <c r="X170" s="57">
        <f t="array" ref="X170">_xlfn.IFS(COUNTIF('调薪记录-固定'!$C:$C,A170)=0,0,COUNTIF('调薪记录-固定'!$C:$C,A170)=1,IF(VLOOKUP(A170,'调薪记录-固定'!$C:$F,4,0)&lt;=C170,VLOOKUP(A170,'调薪记录-固定'!$C:$K,9,0),0),COUNTIF('调薪记录-固定'!$C:$C,A170)=2,IF(C170&lt;_xlfn.MINIFS('调薪记录-固定'!F:F,'调薪记录-固定'!C:C,A170),0,IF(C170&lt;_xlfn.MAXIFS('调薪记录-固定'!F:F,'调薪记录-固定'!C:C,A170),_xlfn.XLOOKUP(A170&amp;"1",'调薪记录-固定'!M:M,'调薪记录-固定'!K:K,0),_xlfn.XLOOKUP(A170&amp;"2",'调薪记录-固定'!M:M,'调薪记录-固定'!K:K,0))))</f>
        <v>0</v>
      </c>
      <c r="Y170" s="57">
        <f>IF(OR(COUNTIF('调整社保记录-固定'!C:C,A170)=0,COUNTIF('调整社保记录-固定'!C:C,A170)=1),0,IF(C170&gt;=DATE(2021,7,1),IFERROR(VLOOKUP(A170&amp;"2",'调整社保记录-固定'!F:G,2,0),0),0))</f>
        <v>0</v>
      </c>
    </row>
    <row r="171" customHeight="1" spans="1:25">
      <c r="A171" s="54" t="s">
        <v>25</v>
      </c>
      <c r="B171" s="54" t="s">
        <v>26</v>
      </c>
      <c r="C171" s="54" t="s">
        <v>200</v>
      </c>
      <c r="D171" s="54" t="s">
        <v>28</v>
      </c>
      <c r="E171" s="55">
        <f>IFERROR(DATEDIF(VLOOKUP(A171,员工个人数据信息!A:K,11,0),C171,"Y"),0)</f>
        <v>0</v>
      </c>
      <c r="F171" s="55" t="str">
        <f>IF(COUNTIF(通用项目!A:A,B171)=1,"通用项目","非通用项目")</f>
        <v>非通用项目</v>
      </c>
      <c r="G171" s="55">
        <f t="shared" si="34"/>
        <v>0</v>
      </c>
      <c r="H171" s="55">
        <f t="shared" si="35"/>
        <v>0</v>
      </c>
      <c r="I171" s="55">
        <f t="shared" si="36"/>
        <v>0</v>
      </c>
      <c r="J171" s="55">
        <f t="shared" si="37"/>
        <v>0</v>
      </c>
      <c r="K171" s="55">
        <f t="shared" si="38"/>
        <v>0</v>
      </c>
      <c r="L171" s="55">
        <f t="shared" si="39"/>
        <v>0</v>
      </c>
      <c r="M171" s="55">
        <f t="shared" si="40"/>
        <v>0</v>
      </c>
      <c r="N171" s="55">
        <f t="shared" si="41"/>
        <v>0</v>
      </c>
      <c r="O171" s="55">
        <f t="shared" si="42"/>
        <v>0</v>
      </c>
      <c r="P171" s="57">
        <f t="shared" si="45"/>
        <v>0</v>
      </c>
      <c r="Q171" s="57">
        <f t="shared" si="46"/>
        <v>0</v>
      </c>
      <c r="R171" s="57">
        <f t="shared" si="44"/>
        <v>0</v>
      </c>
      <c r="S171" s="57">
        <f t="shared" si="43"/>
        <v>0</v>
      </c>
      <c r="T171" s="57">
        <f t="shared" si="47"/>
        <v>0</v>
      </c>
      <c r="U171" s="57">
        <f>G171*1+I171*IFERROR(VLOOKUP(A171,员工个人数据信息!A:V,22,0),0.9)+J171*0+IF(OR(E171&gt;=3,F171="通用项目"),K171*0,K171*0.2)+H171*0.8*IF(E171&lt;2,0.6,IF(E171&lt;4,0.7,IF(E171&lt;6,0.8,IF(E171&lt;8,0.9,1))))+L171*0.7-O171</f>
        <v>0</v>
      </c>
      <c r="V171" s="57">
        <f t="shared" si="48"/>
        <v>0</v>
      </c>
      <c r="W171" s="57">
        <f>ROUND(IFERROR(IF((YEAR(VLOOKUP(A171,员工个人数据信息!A:S,11,0))&amp;MONTH(VLOOKUP(A171,员工个人数据信息!A:S,11,0)))=(YEAR(C171)&amp;MONTH(C171)),VLOOKUP(A171,员工个人数据信息!A:U,20,0),IF((YEAR(VLOOKUP(A171,员工个人数据信息!A:S,12,0))&amp;MONTH(VLOOKUP(A171,员工个人数据信息!A:S,12,0)))=(YEAR(C171)&amp;MONTH(C171)),VLOOKUP(A171,员工个人数据信息!A:U,21,0),VLOOKUP(A171,员工个人数据信息!A:U,19,0))),0)+Y171/21.75,2)*SUM(G171:L171)+ROUND(IFERROR(VLOOKUP(A171,员工个人数据信息!A:S,18,0),0)+X171/21.75,2)*(IF(OR(E171&gt;=3,F171="通用项目"),SUM(G171,J171:K171),SUM(G171,J171,K171*0.8))+0.8*H171*IF(E171&lt;2,0.6,IF(E171&lt;4,0.7,IF(E171&lt;6,0.8,IF(E171&lt;8,0.9,1)))))+ROUND(3000/21.75*L171,2)</f>
        <v>0</v>
      </c>
      <c r="X171" s="57">
        <f t="array" ref="X171">_xlfn.IFS(COUNTIF('调薪记录-固定'!$C:$C,A171)=0,0,COUNTIF('调薪记录-固定'!$C:$C,A171)=1,IF(VLOOKUP(A171,'调薪记录-固定'!$C:$F,4,0)&lt;=C171,VLOOKUP(A171,'调薪记录-固定'!$C:$K,9,0),0),COUNTIF('调薪记录-固定'!$C:$C,A171)=2,IF(C171&lt;_xlfn.MINIFS('调薪记录-固定'!F:F,'调薪记录-固定'!C:C,A171),0,IF(C171&lt;_xlfn.MAXIFS('调薪记录-固定'!F:F,'调薪记录-固定'!C:C,A171),_xlfn.XLOOKUP(A171&amp;"1",'调薪记录-固定'!M:M,'调薪记录-固定'!K:K,0),_xlfn.XLOOKUP(A171&amp;"2",'调薪记录-固定'!M:M,'调薪记录-固定'!K:K,0))))</f>
        <v>0</v>
      </c>
      <c r="Y171" s="57">
        <f>IF(OR(COUNTIF('调整社保记录-固定'!C:C,A171)=0,COUNTIF('调整社保记录-固定'!C:C,A171)=1),0,IF(C171&gt;=DATE(2021,7,1),IFERROR(VLOOKUP(A171&amp;"2",'调整社保记录-固定'!F:G,2,0),0),0))</f>
        <v>0</v>
      </c>
    </row>
    <row r="172" customHeight="1" spans="1:25">
      <c r="A172" s="54" t="s">
        <v>25</v>
      </c>
      <c r="B172" s="54" t="s">
        <v>26</v>
      </c>
      <c r="C172" s="54" t="s">
        <v>201</v>
      </c>
      <c r="D172" s="54" t="s">
        <v>28</v>
      </c>
      <c r="E172" s="55">
        <f>IFERROR(DATEDIF(VLOOKUP(A172,员工个人数据信息!A:K,11,0),C172,"Y"),0)</f>
        <v>0</v>
      </c>
      <c r="F172" s="55" t="str">
        <f>IF(COUNTIF(通用项目!A:A,B172)=1,"通用项目","非通用项目")</f>
        <v>非通用项目</v>
      </c>
      <c r="G172" s="55">
        <f t="shared" si="34"/>
        <v>0</v>
      </c>
      <c r="H172" s="55">
        <f t="shared" si="35"/>
        <v>0</v>
      </c>
      <c r="I172" s="55">
        <f t="shared" si="36"/>
        <v>0</v>
      </c>
      <c r="J172" s="55">
        <f t="shared" si="37"/>
        <v>0</v>
      </c>
      <c r="K172" s="55">
        <f t="shared" si="38"/>
        <v>0</v>
      </c>
      <c r="L172" s="55">
        <f t="shared" si="39"/>
        <v>0</v>
      </c>
      <c r="M172" s="55">
        <f t="shared" si="40"/>
        <v>0</v>
      </c>
      <c r="N172" s="55">
        <f t="shared" si="41"/>
        <v>0</v>
      </c>
      <c r="O172" s="55">
        <f t="shared" si="42"/>
        <v>0</v>
      </c>
      <c r="P172" s="57">
        <f t="shared" si="45"/>
        <v>0</v>
      </c>
      <c r="Q172" s="57">
        <f t="shared" si="46"/>
        <v>0</v>
      </c>
      <c r="R172" s="57">
        <f t="shared" si="44"/>
        <v>0</v>
      </c>
      <c r="S172" s="57">
        <f t="shared" si="43"/>
        <v>0</v>
      </c>
      <c r="T172" s="57">
        <f t="shared" si="47"/>
        <v>0</v>
      </c>
      <c r="U172" s="57">
        <f>G172*1+I172*IFERROR(VLOOKUP(A172,员工个人数据信息!A:V,22,0),0.9)+J172*0+IF(OR(E172&gt;=3,F172="通用项目"),K172*0,K172*0.2)+H172*0.8*IF(E172&lt;2,0.6,IF(E172&lt;4,0.7,IF(E172&lt;6,0.8,IF(E172&lt;8,0.9,1))))+L172*0.7-O172</f>
        <v>0</v>
      </c>
      <c r="V172" s="57">
        <f t="shared" si="48"/>
        <v>0</v>
      </c>
      <c r="W172" s="57">
        <f>ROUND(IFERROR(IF((YEAR(VLOOKUP(A172,员工个人数据信息!A:S,11,0))&amp;MONTH(VLOOKUP(A172,员工个人数据信息!A:S,11,0)))=(YEAR(C172)&amp;MONTH(C172)),VLOOKUP(A172,员工个人数据信息!A:U,20,0),IF((YEAR(VLOOKUP(A172,员工个人数据信息!A:S,12,0))&amp;MONTH(VLOOKUP(A172,员工个人数据信息!A:S,12,0)))=(YEAR(C172)&amp;MONTH(C172)),VLOOKUP(A172,员工个人数据信息!A:U,21,0),VLOOKUP(A172,员工个人数据信息!A:U,19,0))),0)+Y172/21.75,2)*SUM(G172:L172)+ROUND(IFERROR(VLOOKUP(A172,员工个人数据信息!A:S,18,0),0)+X172/21.75,2)*(IF(OR(E172&gt;=3,F172="通用项目"),SUM(G172,J172:K172),SUM(G172,J172,K172*0.8))+0.8*H172*IF(E172&lt;2,0.6,IF(E172&lt;4,0.7,IF(E172&lt;6,0.8,IF(E172&lt;8,0.9,1)))))+ROUND(3000/21.75*L172,2)</f>
        <v>0</v>
      </c>
      <c r="X172" s="57">
        <f t="array" ref="X172">_xlfn.IFS(COUNTIF('调薪记录-固定'!$C:$C,A172)=0,0,COUNTIF('调薪记录-固定'!$C:$C,A172)=1,IF(VLOOKUP(A172,'调薪记录-固定'!$C:$F,4,0)&lt;=C172,VLOOKUP(A172,'调薪记录-固定'!$C:$K,9,0),0),COUNTIF('调薪记录-固定'!$C:$C,A172)=2,IF(C172&lt;_xlfn.MINIFS('调薪记录-固定'!F:F,'调薪记录-固定'!C:C,A172),0,IF(C172&lt;_xlfn.MAXIFS('调薪记录-固定'!F:F,'调薪记录-固定'!C:C,A172),_xlfn.XLOOKUP(A172&amp;"1",'调薪记录-固定'!M:M,'调薪记录-固定'!K:K,0),_xlfn.XLOOKUP(A172&amp;"2",'调薪记录-固定'!M:M,'调薪记录-固定'!K:K,0))))</f>
        <v>0</v>
      </c>
      <c r="Y172" s="57">
        <f>IF(OR(COUNTIF('调整社保记录-固定'!C:C,A172)=0,COUNTIF('调整社保记录-固定'!C:C,A172)=1),0,IF(C172&gt;=DATE(2021,7,1),IFERROR(VLOOKUP(A172&amp;"2",'调整社保记录-固定'!F:G,2,0),0),0))</f>
        <v>0</v>
      </c>
    </row>
    <row r="173" customHeight="1" spans="1:25">
      <c r="A173" s="54" t="s">
        <v>25</v>
      </c>
      <c r="B173" s="54" t="s">
        <v>26</v>
      </c>
      <c r="C173" s="54" t="s">
        <v>202</v>
      </c>
      <c r="D173" s="54" t="s">
        <v>6</v>
      </c>
      <c r="E173" s="55">
        <f>IFERROR(DATEDIF(VLOOKUP(A173,员工个人数据信息!A:K,11,0),C173,"Y"),0)</f>
        <v>0</v>
      </c>
      <c r="F173" s="55" t="str">
        <f>IF(COUNTIF(通用项目!A:A,B173)=1,"通用项目","非通用项目")</f>
        <v>非通用项目</v>
      </c>
      <c r="G173" s="55">
        <f t="shared" si="34"/>
        <v>1</v>
      </c>
      <c r="H173" s="55">
        <f t="shared" si="35"/>
        <v>0</v>
      </c>
      <c r="I173" s="55">
        <f t="shared" si="36"/>
        <v>0</v>
      </c>
      <c r="J173" s="55">
        <f t="shared" si="37"/>
        <v>0</v>
      </c>
      <c r="K173" s="55">
        <f t="shared" si="38"/>
        <v>0</v>
      </c>
      <c r="L173" s="55">
        <f t="shared" si="39"/>
        <v>0</v>
      </c>
      <c r="M173" s="55">
        <f t="shared" si="40"/>
        <v>0</v>
      </c>
      <c r="N173" s="55">
        <f t="shared" si="41"/>
        <v>0</v>
      </c>
      <c r="O173" s="55">
        <f t="shared" si="42"/>
        <v>0</v>
      </c>
      <c r="P173" s="57">
        <f t="shared" si="45"/>
        <v>1</v>
      </c>
      <c r="Q173" s="57">
        <f t="shared" si="46"/>
        <v>1</v>
      </c>
      <c r="R173" s="57">
        <f t="shared" si="44"/>
        <v>0</v>
      </c>
      <c r="S173" s="57">
        <f t="shared" si="43"/>
        <v>0</v>
      </c>
      <c r="T173" s="57">
        <f t="shared" si="47"/>
        <v>1</v>
      </c>
      <c r="U173" s="57">
        <f>G173*1+I173*IFERROR(VLOOKUP(A173,员工个人数据信息!A:V,22,0),0.9)+J173*0+IF(OR(E173&gt;=3,F173="通用项目"),K173*0,K173*0.2)+H173*0.8*IF(E173&lt;2,0.6,IF(E173&lt;4,0.7,IF(E173&lt;6,0.8,IF(E173&lt;8,0.9,1))))+L173*0.7-O173</f>
        <v>1</v>
      </c>
      <c r="V173" s="57">
        <f t="shared" si="48"/>
        <v>0</v>
      </c>
      <c r="W173" s="57">
        <f>ROUND(IFERROR(IF((YEAR(VLOOKUP(A173,员工个人数据信息!A:S,11,0))&amp;MONTH(VLOOKUP(A173,员工个人数据信息!A:S,11,0)))=(YEAR(C173)&amp;MONTH(C173)),VLOOKUP(A173,员工个人数据信息!A:U,20,0),IF((YEAR(VLOOKUP(A173,员工个人数据信息!A:S,12,0))&amp;MONTH(VLOOKUP(A173,员工个人数据信息!A:S,12,0)))=(YEAR(C173)&amp;MONTH(C173)),VLOOKUP(A173,员工个人数据信息!A:U,21,0),VLOOKUP(A173,员工个人数据信息!A:U,19,0))),0)+Y173/21.75,2)*SUM(G173:L173)+ROUND(IFERROR(VLOOKUP(A173,员工个人数据信息!A:S,18,0),0)+X173/21.75,2)*(IF(OR(E173&gt;=3,F173="通用项目"),SUM(G173,J173:K173),SUM(G173,J173,K173*0.8))+0.8*H173*IF(E173&lt;2,0.6,IF(E173&lt;4,0.7,IF(E173&lt;6,0.8,IF(E173&lt;8,0.9,1)))))+ROUND(3000/21.75*L173,2)</f>
        <v>0</v>
      </c>
      <c r="X173" s="57">
        <f t="array" ref="X173">_xlfn.IFS(COUNTIF('调薪记录-固定'!$C:$C,A173)=0,0,COUNTIF('调薪记录-固定'!$C:$C,A173)=1,IF(VLOOKUP(A173,'调薪记录-固定'!$C:$F,4,0)&lt;=C173,VLOOKUP(A173,'调薪记录-固定'!$C:$K,9,0),0),COUNTIF('调薪记录-固定'!$C:$C,A173)=2,IF(C173&lt;_xlfn.MINIFS('调薪记录-固定'!F:F,'调薪记录-固定'!C:C,A173),0,IF(C173&lt;_xlfn.MAXIFS('调薪记录-固定'!F:F,'调薪记录-固定'!C:C,A173),_xlfn.XLOOKUP(A173&amp;"1",'调薪记录-固定'!M:M,'调薪记录-固定'!K:K,0),_xlfn.XLOOKUP(A173&amp;"2",'调薪记录-固定'!M:M,'调薪记录-固定'!K:K,0))))</f>
        <v>0</v>
      </c>
      <c r="Y173" s="57">
        <f>IF(OR(COUNTIF('调整社保记录-固定'!C:C,A173)=0,COUNTIF('调整社保记录-固定'!C:C,A173)=1),0,IF(C173&gt;=DATE(2021,7,1),IFERROR(VLOOKUP(A173&amp;"2",'调整社保记录-固定'!F:G,2,0),0),0))</f>
        <v>0</v>
      </c>
    </row>
    <row r="174" customHeight="1" spans="1:25">
      <c r="A174" s="54" t="s">
        <v>25</v>
      </c>
      <c r="B174" s="54" t="s">
        <v>26</v>
      </c>
      <c r="C174" s="54" t="s">
        <v>203</v>
      </c>
      <c r="D174" s="54" t="s">
        <v>6</v>
      </c>
      <c r="E174" s="55">
        <f>IFERROR(DATEDIF(VLOOKUP(A174,员工个人数据信息!A:K,11,0),C174,"Y"),0)</f>
        <v>0</v>
      </c>
      <c r="F174" s="55" t="str">
        <f>IF(COUNTIF(通用项目!A:A,B174)=1,"通用项目","非通用项目")</f>
        <v>非通用项目</v>
      </c>
      <c r="G174" s="55">
        <f t="shared" si="34"/>
        <v>1</v>
      </c>
      <c r="H174" s="55">
        <f t="shared" si="35"/>
        <v>0</v>
      </c>
      <c r="I174" s="55">
        <f t="shared" si="36"/>
        <v>0</v>
      </c>
      <c r="J174" s="55">
        <f t="shared" si="37"/>
        <v>0</v>
      </c>
      <c r="K174" s="55">
        <f t="shared" si="38"/>
        <v>0</v>
      </c>
      <c r="L174" s="55">
        <f t="shared" si="39"/>
        <v>0</v>
      </c>
      <c r="M174" s="55">
        <f t="shared" si="40"/>
        <v>0</v>
      </c>
      <c r="N174" s="55">
        <f t="shared" si="41"/>
        <v>0</v>
      </c>
      <c r="O174" s="55">
        <f t="shared" si="42"/>
        <v>0</v>
      </c>
      <c r="P174" s="57">
        <f t="shared" si="45"/>
        <v>1</v>
      </c>
      <c r="Q174" s="57">
        <f t="shared" si="46"/>
        <v>1</v>
      </c>
      <c r="R174" s="57">
        <f t="shared" si="44"/>
        <v>0</v>
      </c>
      <c r="S174" s="57">
        <f t="shared" si="43"/>
        <v>0</v>
      </c>
      <c r="T174" s="57">
        <f t="shared" si="47"/>
        <v>1</v>
      </c>
      <c r="U174" s="57">
        <f>G174*1+I174*IFERROR(VLOOKUP(A174,员工个人数据信息!A:V,22,0),0.9)+J174*0+IF(OR(E174&gt;=3,F174="通用项目"),K174*0,K174*0.2)+H174*0.8*IF(E174&lt;2,0.6,IF(E174&lt;4,0.7,IF(E174&lt;6,0.8,IF(E174&lt;8,0.9,1))))+L174*0.7-O174</f>
        <v>1</v>
      </c>
      <c r="V174" s="57">
        <f t="shared" si="48"/>
        <v>0</v>
      </c>
      <c r="W174" s="57">
        <f>ROUND(IFERROR(IF((YEAR(VLOOKUP(A174,员工个人数据信息!A:S,11,0))&amp;MONTH(VLOOKUP(A174,员工个人数据信息!A:S,11,0)))=(YEAR(C174)&amp;MONTH(C174)),VLOOKUP(A174,员工个人数据信息!A:U,20,0),IF((YEAR(VLOOKUP(A174,员工个人数据信息!A:S,12,0))&amp;MONTH(VLOOKUP(A174,员工个人数据信息!A:S,12,0)))=(YEAR(C174)&amp;MONTH(C174)),VLOOKUP(A174,员工个人数据信息!A:U,21,0),VLOOKUP(A174,员工个人数据信息!A:U,19,0))),0)+Y174/21.75,2)*SUM(G174:L174)+ROUND(IFERROR(VLOOKUP(A174,员工个人数据信息!A:S,18,0),0)+X174/21.75,2)*(IF(OR(E174&gt;=3,F174="通用项目"),SUM(G174,J174:K174),SUM(G174,J174,K174*0.8))+0.8*H174*IF(E174&lt;2,0.6,IF(E174&lt;4,0.7,IF(E174&lt;6,0.8,IF(E174&lt;8,0.9,1)))))+ROUND(3000/21.75*L174,2)</f>
        <v>0</v>
      </c>
      <c r="X174" s="57">
        <f t="array" ref="X174">_xlfn.IFS(COUNTIF('调薪记录-固定'!$C:$C,A174)=0,0,COUNTIF('调薪记录-固定'!$C:$C,A174)=1,IF(VLOOKUP(A174,'调薪记录-固定'!$C:$F,4,0)&lt;=C174,VLOOKUP(A174,'调薪记录-固定'!$C:$K,9,0),0),COUNTIF('调薪记录-固定'!$C:$C,A174)=2,IF(C174&lt;_xlfn.MINIFS('调薪记录-固定'!F:F,'调薪记录-固定'!C:C,A174),0,IF(C174&lt;_xlfn.MAXIFS('调薪记录-固定'!F:F,'调薪记录-固定'!C:C,A174),_xlfn.XLOOKUP(A174&amp;"1",'调薪记录-固定'!M:M,'调薪记录-固定'!K:K,0),_xlfn.XLOOKUP(A174&amp;"2",'调薪记录-固定'!M:M,'调薪记录-固定'!K:K,0))))</f>
        <v>0</v>
      </c>
      <c r="Y174" s="57">
        <f>IF(OR(COUNTIF('调整社保记录-固定'!C:C,A174)=0,COUNTIF('调整社保记录-固定'!C:C,A174)=1),0,IF(C174&gt;=DATE(2021,7,1),IFERROR(VLOOKUP(A174&amp;"2",'调整社保记录-固定'!F:G,2,0),0),0))</f>
        <v>0</v>
      </c>
    </row>
    <row r="175" customHeight="1" spans="1:25">
      <c r="A175" s="54" t="s">
        <v>25</v>
      </c>
      <c r="B175" s="54" t="s">
        <v>26</v>
      </c>
      <c r="C175" s="54" t="s">
        <v>204</v>
      </c>
      <c r="D175" s="54" t="s">
        <v>6</v>
      </c>
      <c r="E175" s="55">
        <f>IFERROR(DATEDIF(VLOOKUP(A175,员工个人数据信息!A:K,11,0),C175,"Y"),0)</f>
        <v>0</v>
      </c>
      <c r="F175" s="55" t="str">
        <f>IF(COUNTIF(通用项目!A:A,B175)=1,"通用项目","非通用项目")</f>
        <v>非通用项目</v>
      </c>
      <c r="G175" s="55">
        <f t="shared" si="34"/>
        <v>1</v>
      </c>
      <c r="H175" s="55">
        <f t="shared" si="35"/>
        <v>0</v>
      </c>
      <c r="I175" s="55">
        <f t="shared" si="36"/>
        <v>0</v>
      </c>
      <c r="J175" s="55">
        <f t="shared" si="37"/>
        <v>0</v>
      </c>
      <c r="K175" s="55">
        <f t="shared" si="38"/>
        <v>0</v>
      </c>
      <c r="L175" s="55">
        <f t="shared" si="39"/>
        <v>0</v>
      </c>
      <c r="M175" s="55">
        <f t="shared" si="40"/>
        <v>0</v>
      </c>
      <c r="N175" s="55">
        <f t="shared" si="41"/>
        <v>0</v>
      </c>
      <c r="O175" s="55">
        <f t="shared" si="42"/>
        <v>0</v>
      </c>
      <c r="P175" s="57">
        <f t="shared" si="45"/>
        <v>1</v>
      </c>
      <c r="Q175" s="57">
        <f t="shared" si="46"/>
        <v>1</v>
      </c>
      <c r="R175" s="57">
        <f t="shared" si="44"/>
        <v>0</v>
      </c>
      <c r="S175" s="57">
        <f t="shared" si="43"/>
        <v>0</v>
      </c>
      <c r="T175" s="57">
        <f t="shared" si="47"/>
        <v>1</v>
      </c>
      <c r="U175" s="57">
        <f>G175*1+I175*IFERROR(VLOOKUP(A175,员工个人数据信息!A:V,22,0),0.9)+J175*0+IF(OR(E175&gt;=3,F175="通用项目"),K175*0,K175*0.2)+H175*0.8*IF(E175&lt;2,0.6,IF(E175&lt;4,0.7,IF(E175&lt;6,0.8,IF(E175&lt;8,0.9,1))))+L175*0.7-O175</f>
        <v>1</v>
      </c>
      <c r="V175" s="57">
        <f t="shared" si="48"/>
        <v>0</v>
      </c>
      <c r="W175" s="57">
        <f>ROUND(IFERROR(IF((YEAR(VLOOKUP(A175,员工个人数据信息!A:S,11,0))&amp;MONTH(VLOOKUP(A175,员工个人数据信息!A:S,11,0)))=(YEAR(C175)&amp;MONTH(C175)),VLOOKUP(A175,员工个人数据信息!A:U,20,0),IF((YEAR(VLOOKUP(A175,员工个人数据信息!A:S,12,0))&amp;MONTH(VLOOKUP(A175,员工个人数据信息!A:S,12,0)))=(YEAR(C175)&amp;MONTH(C175)),VLOOKUP(A175,员工个人数据信息!A:U,21,0),VLOOKUP(A175,员工个人数据信息!A:U,19,0))),0)+Y175/21.75,2)*SUM(G175:L175)+ROUND(IFERROR(VLOOKUP(A175,员工个人数据信息!A:S,18,0),0)+X175/21.75,2)*(IF(OR(E175&gt;=3,F175="通用项目"),SUM(G175,J175:K175),SUM(G175,J175,K175*0.8))+0.8*H175*IF(E175&lt;2,0.6,IF(E175&lt;4,0.7,IF(E175&lt;6,0.8,IF(E175&lt;8,0.9,1)))))+ROUND(3000/21.75*L175,2)</f>
        <v>0</v>
      </c>
      <c r="X175" s="57">
        <f t="array" ref="X175">_xlfn.IFS(COUNTIF('调薪记录-固定'!$C:$C,A175)=0,0,COUNTIF('调薪记录-固定'!$C:$C,A175)=1,IF(VLOOKUP(A175,'调薪记录-固定'!$C:$F,4,0)&lt;=C175,VLOOKUP(A175,'调薪记录-固定'!$C:$K,9,0),0),COUNTIF('调薪记录-固定'!$C:$C,A175)=2,IF(C175&lt;_xlfn.MINIFS('调薪记录-固定'!F:F,'调薪记录-固定'!C:C,A175),0,IF(C175&lt;_xlfn.MAXIFS('调薪记录-固定'!F:F,'调薪记录-固定'!C:C,A175),_xlfn.XLOOKUP(A175&amp;"1",'调薪记录-固定'!M:M,'调薪记录-固定'!K:K,0),_xlfn.XLOOKUP(A175&amp;"2",'调薪记录-固定'!M:M,'调薪记录-固定'!K:K,0))))</f>
        <v>0</v>
      </c>
      <c r="Y175" s="57">
        <f>IF(OR(COUNTIF('调整社保记录-固定'!C:C,A175)=0,COUNTIF('调整社保记录-固定'!C:C,A175)=1),0,IF(C175&gt;=DATE(2021,7,1),IFERROR(VLOOKUP(A175&amp;"2",'调整社保记录-固定'!F:G,2,0),0),0))</f>
        <v>0</v>
      </c>
    </row>
    <row r="176" customHeight="1" spans="1:25">
      <c r="A176" s="54" t="s">
        <v>25</v>
      </c>
      <c r="B176" s="54" t="s">
        <v>26</v>
      </c>
      <c r="C176" s="54" t="s">
        <v>205</v>
      </c>
      <c r="D176" s="54" t="s">
        <v>6</v>
      </c>
      <c r="E176" s="55">
        <f>IFERROR(DATEDIF(VLOOKUP(A176,员工个人数据信息!A:K,11,0),C176,"Y"),0)</f>
        <v>0</v>
      </c>
      <c r="F176" s="55" t="str">
        <f>IF(COUNTIF(通用项目!A:A,B176)=1,"通用项目","非通用项目")</f>
        <v>非通用项目</v>
      </c>
      <c r="G176" s="55">
        <f t="shared" si="34"/>
        <v>1</v>
      </c>
      <c r="H176" s="55">
        <f t="shared" si="35"/>
        <v>0</v>
      </c>
      <c r="I176" s="55">
        <f t="shared" si="36"/>
        <v>0</v>
      </c>
      <c r="J176" s="55">
        <f t="shared" si="37"/>
        <v>0</v>
      </c>
      <c r="K176" s="55">
        <f t="shared" si="38"/>
        <v>0</v>
      </c>
      <c r="L176" s="55">
        <f t="shared" si="39"/>
        <v>0</v>
      </c>
      <c r="M176" s="55">
        <f t="shared" si="40"/>
        <v>0</v>
      </c>
      <c r="N176" s="55">
        <f t="shared" si="41"/>
        <v>0</v>
      </c>
      <c r="O176" s="55">
        <f t="shared" si="42"/>
        <v>0</v>
      </c>
      <c r="P176" s="57">
        <f t="shared" si="45"/>
        <v>1</v>
      </c>
      <c r="Q176" s="57">
        <f t="shared" si="46"/>
        <v>1</v>
      </c>
      <c r="R176" s="57">
        <f t="shared" si="44"/>
        <v>0</v>
      </c>
      <c r="S176" s="57">
        <f t="shared" si="43"/>
        <v>0</v>
      </c>
      <c r="T176" s="57">
        <f t="shared" si="47"/>
        <v>1</v>
      </c>
      <c r="U176" s="57">
        <f>G176*1+I176*IFERROR(VLOOKUP(A176,员工个人数据信息!A:V,22,0),0.9)+J176*0+IF(OR(E176&gt;=3,F176="通用项目"),K176*0,K176*0.2)+H176*0.8*IF(E176&lt;2,0.6,IF(E176&lt;4,0.7,IF(E176&lt;6,0.8,IF(E176&lt;8,0.9,1))))+L176*0.7-O176</f>
        <v>1</v>
      </c>
      <c r="V176" s="57">
        <f t="shared" si="48"/>
        <v>0</v>
      </c>
      <c r="W176" s="57">
        <f>ROUND(IFERROR(IF((YEAR(VLOOKUP(A176,员工个人数据信息!A:S,11,0))&amp;MONTH(VLOOKUP(A176,员工个人数据信息!A:S,11,0)))=(YEAR(C176)&amp;MONTH(C176)),VLOOKUP(A176,员工个人数据信息!A:U,20,0),IF((YEAR(VLOOKUP(A176,员工个人数据信息!A:S,12,0))&amp;MONTH(VLOOKUP(A176,员工个人数据信息!A:S,12,0)))=(YEAR(C176)&amp;MONTH(C176)),VLOOKUP(A176,员工个人数据信息!A:U,21,0),VLOOKUP(A176,员工个人数据信息!A:U,19,0))),0)+Y176/21.75,2)*SUM(G176:L176)+ROUND(IFERROR(VLOOKUP(A176,员工个人数据信息!A:S,18,0),0)+X176/21.75,2)*(IF(OR(E176&gt;=3,F176="通用项目"),SUM(G176,J176:K176),SUM(G176,J176,K176*0.8))+0.8*H176*IF(E176&lt;2,0.6,IF(E176&lt;4,0.7,IF(E176&lt;6,0.8,IF(E176&lt;8,0.9,1)))))+ROUND(3000/21.75*L176,2)</f>
        <v>0</v>
      </c>
      <c r="X176" s="57">
        <f t="array" ref="X176">_xlfn.IFS(COUNTIF('调薪记录-固定'!$C:$C,A176)=0,0,COUNTIF('调薪记录-固定'!$C:$C,A176)=1,IF(VLOOKUP(A176,'调薪记录-固定'!$C:$F,4,0)&lt;=C176,VLOOKUP(A176,'调薪记录-固定'!$C:$K,9,0),0),COUNTIF('调薪记录-固定'!$C:$C,A176)=2,IF(C176&lt;_xlfn.MINIFS('调薪记录-固定'!F:F,'调薪记录-固定'!C:C,A176),0,IF(C176&lt;_xlfn.MAXIFS('调薪记录-固定'!F:F,'调薪记录-固定'!C:C,A176),_xlfn.XLOOKUP(A176&amp;"1",'调薪记录-固定'!M:M,'调薪记录-固定'!K:K,0),_xlfn.XLOOKUP(A176&amp;"2",'调薪记录-固定'!M:M,'调薪记录-固定'!K:K,0))))</f>
        <v>0</v>
      </c>
      <c r="Y176" s="57">
        <f>IF(OR(COUNTIF('调整社保记录-固定'!C:C,A176)=0,COUNTIF('调整社保记录-固定'!C:C,A176)=1),0,IF(C176&gt;=DATE(2021,7,1),IFERROR(VLOOKUP(A176&amp;"2",'调整社保记录-固定'!F:G,2,0),0),0))</f>
        <v>0</v>
      </c>
    </row>
    <row r="177" customHeight="1" spans="1:25">
      <c r="A177" s="54" t="s">
        <v>25</v>
      </c>
      <c r="B177" s="54" t="s">
        <v>26</v>
      </c>
      <c r="C177" s="54" t="s">
        <v>206</v>
      </c>
      <c r="D177" s="54" t="s">
        <v>6</v>
      </c>
      <c r="E177" s="55">
        <f>IFERROR(DATEDIF(VLOOKUP(A177,员工个人数据信息!A:K,11,0),C177,"Y"),0)</f>
        <v>0</v>
      </c>
      <c r="F177" s="55" t="str">
        <f>IF(COUNTIF(通用项目!A:A,B177)=1,"通用项目","非通用项目")</f>
        <v>非通用项目</v>
      </c>
      <c r="G177" s="55">
        <f t="shared" si="34"/>
        <v>1</v>
      </c>
      <c r="H177" s="55">
        <f t="shared" si="35"/>
        <v>0</v>
      </c>
      <c r="I177" s="55">
        <f t="shared" si="36"/>
        <v>0</v>
      </c>
      <c r="J177" s="55">
        <f t="shared" si="37"/>
        <v>0</v>
      </c>
      <c r="K177" s="55">
        <f t="shared" si="38"/>
        <v>0</v>
      </c>
      <c r="L177" s="55">
        <f t="shared" si="39"/>
        <v>0</v>
      </c>
      <c r="M177" s="55">
        <f t="shared" si="40"/>
        <v>0</v>
      </c>
      <c r="N177" s="55">
        <f t="shared" si="41"/>
        <v>0</v>
      </c>
      <c r="O177" s="55">
        <f t="shared" si="42"/>
        <v>0</v>
      </c>
      <c r="P177" s="57">
        <f t="shared" si="45"/>
        <v>1</v>
      </c>
      <c r="Q177" s="57">
        <f t="shared" si="46"/>
        <v>1</v>
      </c>
      <c r="R177" s="57">
        <f t="shared" si="44"/>
        <v>0</v>
      </c>
      <c r="S177" s="57">
        <f t="shared" si="43"/>
        <v>0</v>
      </c>
      <c r="T177" s="57">
        <f t="shared" si="47"/>
        <v>1</v>
      </c>
      <c r="U177" s="57">
        <f>G177*1+I177*IFERROR(VLOOKUP(A177,员工个人数据信息!A:V,22,0),0.9)+J177*0+IF(OR(E177&gt;=3,F177="通用项目"),K177*0,K177*0.2)+H177*0.8*IF(E177&lt;2,0.6,IF(E177&lt;4,0.7,IF(E177&lt;6,0.8,IF(E177&lt;8,0.9,1))))+L177*0.7-O177</f>
        <v>1</v>
      </c>
      <c r="V177" s="57">
        <f t="shared" si="48"/>
        <v>0</v>
      </c>
      <c r="W177" s="57">
        <f>ROUND(IFERROR(IF((YEAR(VLOOKUP(A177,员工个人数据信息!A:S,11,0))&amp;MONTH(VLOOKUP(A177,员工个人数据信息!A:S,11,0)))=(YEAR(C177)&amp;MONTH(C177)),VLOOKUP(A177,员工个人数据信息!A:U,20,0),IF((YEAR(VLOOKUP(A177,员工个人数据信息!A:S,12,0))&amp;MONTH(VLOOKUP(A177,员工个人数据信息!A:S,12,0)))=(YEAR(C177)&amp;MONTH(C177)),VLOOKUP(A177,员工个人数据信息!A:U,21,0),VLOOKUP(A177,员工个人数据信息!A:U,19,0))),0)+Y177/21.75,2)*SUM(G177:L177)+ROUND(IFERROR(VLOOKUP(A177,员工个人数据信息!A:S,18,0),0)+X177/21.75,2)*(IF(OR(E177&gt;=3,F177="通用项目"),SUM(G177,J177:K177),SUM(G177,J177,K177*0.8))+0.8*H177*IF(E177&lt;2,0.6,IF(E177&lt;4,0.7,IF(E177&lt;6,0.8,IF(E177&lt;8,0.9,1)))))+ROUND(3000/21.75*L177,2)</f>
        <v>0</v>
      </c>
      <c r="X177" s="57">
        <f t="array" ref="X177">_xlfn.IFS(COUNTIF('调薪记录-固定'!$C:$C,A177)=0,0,COUNTIF('调薪记录-固定'!$C:$C,A177)=1,IF(VLOOKUP(A177,'调薪记录-固定'!$C:$F,4,0)&lt;=C177,VLOOKUP(A177,'调薪记录-固定'!$C:$K,9,0),0),COUNTIF('调薪记录-固定'!$C:$C,A177)=2,IF(C177&lt;_xlfn.MINIFS('调薪记录-固定'!F:F,'调薪记录-固定'!C:C,A177),0,IF(C177&lt;_xlfn.MAXIFS('调薪记录-固定'!F:F,'调薪记录-固定'!C:C,A177),_xlfn.XLOOKUP(A177&amp;"1",'调薪记录-固定'!M:M,'调薪记录-固定'!K:K,0),_xlfn.XLOOKUP(A177&amp;"2",'调薪记录-固定'!M:M,'调薪记录-固定'!K:K,0))))</f>
        <v>0</v>
      </c>
      <c r="Y177" s="57">
        <f>IF(OR(COUNTIF('调整社保记录-固定'!C:C,A177)=0,COUNTIF('调整社保记录-固定'!C:C,A177)=1),0,IF(C177&gt;=DATE(2021,7,1),IFERROR(VLOOKUP(A177&amp;"2",'调整社保记录-固定'!F:G,2,0),0),0))</f>
        <v>0</v>
      </c>
    </row>
    <row r="178" customHeight="1" spans="1:25">
      <c r="A178" s="54" t="s">
        <v>25</v>
      </c>
      <c r="B178" s="54" t="s">
        <v>26</v>
      </c>
      <c r="C178" s="54" t="s">
        <v>207</v>
      </c>
      <c r="D178" s="54" t="s">
        <v>28</v>
      </c>
      <c r="E178" s="55">
        <f>IFERROR(DATEDIF(VLOOKUP(A178,员工个人数据信息!A:K,11,0),C178,"Y"),0)</f>
        <v>0</v>
      </c>
      <c r="F178" s="55" t="str">
        <f>IF(COUNTIF(通用项目!A:A,B178)=1,"通用项目","非通用项目")</f>
        <v>非通用项目</v>
      </c>
      <c r="G178" s="55">
        <f t="shared" si="34"/>
        <v>0</v>
      </c>
      <c r="H178" s="55">
        <f t="shared" si="35"/>
        <v>0</v>
      </c>
      <c r="I178" s="55">
        <f t="shared" si="36"/>
        <v>0</v>
      </c>
      <c r="J178" s="55">
        <f t="shared" si="37"/>
        <v>0</v>
      </c>
      <c r="K178" s="55">
        <f t="shared" si="38"/>
        <v>0</v>
      </c>
      <c r="L178" s="55">
        <f t="shared" si="39"/>
        <v>0</v>
      </c>
      <c r="M178" s="55">
        <f t="shared" si="40"/>
        <v>0</v>
      </c>
      <c r="N178" s="55">
        <f t="shared" si="41"/>
        <v>0</v>
      </c>
      <c r="O178" s="55">
        <f t="shared" si="42"/>
        <v>0</v>
      </c>
      <c r="P178" s="57">
        <f t="shared" si="45"/>
        <v>0</v>
      </c>
      <c r="Q178" s="57">
        <f t="shared" si="46"/>
        <v>0</v>
      </c>
      <c r="R178" s="57">
        <f t="shared" si="44"/>
        <v>0</v>
      </c>
      <c r="S178" s="57">
        <f t="shared" si="43"/>
        <v>0</v>
      </c>
      <c r="T178" s="57">
        <f t="shared" si="47"/>
        <v>0</v>
      </c>
      <c r="U178" s="57">
        <f>G178*1+I178*IFERROR(VLOOKUP(A178,员工个人数据信息!A:V,22,0),0.9)+J178*0+IF(OR(E178&gt;=3,F178="通用项目"),K178*0,K178*0.2)+H178*0.8*IF(E178&lt;2,0.6,IF(E178&lt;4,0.7,IF(E178&lt;6,0.8,IF(E178&lt;8,0.9,1))))+L178*0.7-O178</f>
        <v>0</v>
      </c>
      <c r="V178" s="57">
        <f t="shared" si="48"/>
        <v>0</v>
      </c>
      <c r="W178" s="57">
        <f>ROUND(IFERROR(IF((YEAR(VLOOKUP(A178,员工个人数据信息!A:S,11,0))&amp;MONTH(VLOOKUP(A178,员工个人数据信息!A:S,11,0)))=(YEAR(C178)&amp;MONTH(C178)),VLOOKUP(A178,员工个人数据信息!A:U,20,0),IF((YEAR(VLOOKUP(A178,员工个人数据信息!A:S,12,0))&amp;MONTH(VLOOKUP(A178,员工个人数据信息!A:S,12,0)))=(YEAR(C178)&amp;MONTH(C178)),VLOOKUP(A178,员工个人数据信息!A:U,21,0),VLOOKUP(A178,员工个人数据信息!A:U,19,0))),0)+Y178/21.75,2)*SUM(G178:L178)+ROUND(IFERROR(VLOOKUP(A178,员工个人数据信息!A:S,18,0),0)+X178/21.75,2)*(IF(OR(E178&gt;=3,F178="通用项目"),SUM(G178,J178:K178),SUM(G178,J178,K178*0.8))+0.8*H178*IF(E178&lt;2,0.6,IF(E178&lt;4,0.7,IF(E178&lt;6,0.8,IF(E178&lt;8,0.9,1)))))+ROUND(3000/21.75*L178,2)</f>
        <v>0</v>
      </c>
      <c r="X178" s="57">
        <f t="array" ref="X178">_xlfn.IFS(COUNTIF('调薪记录-固定'!$C:$C,A178)=0,0,COUNTIF('调薪记录-固定'!$C:$C,A178)=1,IF(VLOOKUP(A178,'调薪记录-固定'!$C:$F,4,0)&lt;=C178,VLOOKUP(A178,'调薪记录-固定'!$C:$K,9,0),0),COUNTIF('调薪记录-固定'!$C:$C,A178)=2,IF(C178&lt;_xlfn.MINIFS('调薪记录-固定'!F:F,'调薪记录-固定'!C:C,A178),0,IF(C178&lt;_xlfn.MAXIFS('调薪记录-固定'!F:F,'调薪记录-固定'!C:C,A178),_xlfn.XLOOKUP(A178&amp;"1",'调薪记录-固定'!M:M,'调薪记录-固定'!K:K,0),_xlfn.XLOOKUP(A178&amp;"2",'调薪记录-固定'!M:M,'调薪记录-固定'!K:K,0))))</f>
        <v>0</v>
      </c>
      <c r="Y178" s="57">
        <f>IF(OR(COUNTIF('调整社保记录-固定'!C:C,A178)=0,COUNTIF('调整社保记录-固定'!C:C,A178)=1),0,IF(C178&gt;=DATE(2021,7,1),IFERROR(VLOOKUP(A178&amp;"2",'调整社保记录-固定'!F:G,2,0),0),0))</f>
        <v>0</v>
      </c>
    </row>
    <row r="179" customHeight="1" spans="1:25">
      <c r="A179" s="54" t="s">
        <v>25</v>
      </c>
      <c r="B179" s="54" t="s">
        <v>26</v>
      </c>
      <c r="C179" s="54" t="s">
        <v>208</v>
      </c>
      <c r="D179" s="54" t="s">
        <v>28</v>
      </c>
      <c r="E179" s="55">
        <f>IFERROR(DATEDIF(VLOOKUP(A179,员工个人数据信息!A:K,11,0),C179,"Y"),0)</f>
        <v>0</v>
      </c>
      <c r="F179" s="55" t="str">
        <f>IF(COUNTIF(通用项目!A:A,B179)=1,"通用项目","非通用项目")</f>
        <v>非通用项目</v>
      </c>
      <c r="G179" s="55">
        <f t="shared" si="34"/>
        <v>0</v>
      </c>
      <c r="H179" s="55">
        <f t="shared" si="35"/>
        <v>0</v>
      </c>
      <c r="I179" s="55">
        <f t="shared" si="36"/>
        <v>0</v>
      </c>
      <c r="J179" s="55">
        <f t="shared" si="37"/>
        <v>0</v>
      </c>
      <c r="K179" s="55">
        <f t="shared" si="38"/>
        <v>0</v>
      </c>
      <c r="L179" s="55">
        <f t="shared" si="39"/>
        <v>0</v>
      </c>
      <c r="M179" s="55">
        <f t="shared" si="40"/>
        <v>0</v>
      </c>
      <c r="N179" s="55">
        <f t="shared" si="41"/>
        <v>0</v>
      </c>
      <c r="O179" s="55">
        <f t="shared" si="42"/>
        <v>0</v>
      </c>
      <c r="P179" s="57">
        <f t="shared" si="45"/>
        <v>0</v>
      </c>
      <c r="Q179" s="57">
        <f t="shared" si="46"/>
        <v>0</v>
      </c>
      <c r="R179" s="57">
        <f t="shared" si="44"/>
        <v>0</v>
      </c>
      <c r="S179" s="57">
        <f t="shared" si="43"/>
        <v>0</v>
      </c>
      <c r="T179" s="57">
        <f t="shared" si="47"/>
        <v>0</v>
      </c>
      <c r="U179" s="57">
        <f>G179*1+I179*IFERROR(VLOOKUP(A179,员工个人数据信息!A:V,22,0),0.9)+J179*0+IF(OR(E179&gt;=3,F179="通用项目"),K179*0,K179*0.2)+H179*0.8*IF(E179&lt;2,0.6,IF(E179&lt;4,0.7,IF(E179&lt;6,0.8,IF(E179&lt;8,0.9,1))))+L179*0.7-O179</f>
        <v>0</v>
      </c>
      <c r="V179" s="57">
        <f t="shared" si="48"/>
        <v>0</v>
      </c>
      <c r="W179" s="57">
        <f>ROUND(IFERROR(IF((YEAR(VLOOKUP(A179,员工个人数据信息!A:S,11,0))&amp;MONTH(VLOOKUP(A179,员工个人数据信息!A:S,11,0)))=(YEAR(C179)&amp;MONTH(C179)),VLOOKUP(A179,员工个人数据信息!A:U,20,0),IF((YEAR(VLOOKUP(A179,员工个人数据信息!A:S,12,0))&amp;MONTH(VLOOKUP(A179,员工个人数据信息!A:S,12,0)))=(YEAR(C179)&amp;MONTH(C179)),VLOOKUP(A179,员工个人数据信息!A:U,21,0),VLOOKUP(A179,员工个人数据信息!A:U,19,0))),0)+Y179/21.75,2)*SUM(G179:L179)+ROUND(IFERROR(VLOOKUP(A179,员工个人数据信息!A:S,18,0),0)+X179/21.75,2)*(IF(OR(E179&gt;=3,F179="通用项目"),SUM(G179,J179:K179),SUM(G179,J179,K179*0.8))+0.8*H179*IF(E179&lt;2,0.6,IF(E179&lt;4,0.7,IF(E179&lt;6,0.8,IF(E179&lt;8,0.9,1)))))+ROUND(3000/21.75*L179,2)</f>
        <v>0</v>
      </c>
      <c r="X179" s="57">
        <f t="array" ref="X179">_xlfn.IFS(COUNTIF('调薪记录-固定'!$C:$C,A179)=0,0,COUNTIF('调薪记录-固定'!$C:$C,A179)=1,IF(VLOOKUP(A179,'调薪记录-固定'!$C:$F,4,0)&lt;=C179,VLOOKUP(A179,'调薪记录-固定'!$C:$K,9,0),0),COUNTIF('调薪记录-固定'!$C:$C,A179)=2,IF(C179&lt;_xlfn.MINIFS('调薪记录-固定'!F:F,'调薪记录-固定'!C:C,A179),0,IF(C179&lt;_xlfn.MAXIFS('调薪记录-固定'!F:F,'调薪记录-固定'!C:C,A179),_xlfn.XLOOKUP(A179&amp;"1",'调薪记录-固定'!M:M,'调薪记录-固定'!K:K,0),_xlfn.XLOOKUP(A179&amp;"2",'调薪记录-固定'!M:M,'调薪记录-固定'!K:K,0))))</f>
        <v>0</v>
      </c>
      <c r="Y179" s="57">
        <f>IF(OR(COUNTIF('调整社保记录-固定'!C:C,A179)=0,COUNTIF('调整社保记录-固定'!C:C,A179)=1),0,IF(C179&gt;=DATE(2021,7,1),IFERROR(VLOOKUP(A179&amp;"2",'调整社保记录-固定'!F:G,2,0),0),0))</f>
        <v>0</v>
      </c>
    </row>
    <row r="180" customHeight="1" spans="1:25">
      <c r="A180" s="54" t="s">
        <v>25</v>
      </c>
      <c r="B180" s="54" t="s">
        <v>26</v>
      </c>
      <c r="C180" s="54" t="s">
        <v>209</v>
      </c>
      <c r="D180" s="54" t="s">
        <v>6</v>
      </c>
      <c r="E180" s="55">
        <f>IFERROR(DATEDIF(VLOOKUP(A180,员工个人数据信息!A:K,11,0),C180,"Y"),0)</f>
        <v>0</v>
      </c>
      <c r="F180" s="55" t="str">
        <f>IF(COUNTIF(通用项目!A:A,B180)=1,"通用项目","非通用项目")</f>
        <v>非通用项目</v>
      </c>
      <c r="G180" s="55">
        <f t="shared" si="34"/>
        <v>1</v>
      </c>
      <c r="H180" s="55">
        <f t="shared" si="35"/>
        <v>0</v>
      </c>
      <c r="I180" s="55">
        <f t="shared" si="36"/>
        <v>0</v>
      </c>
      <c r="J180" s="55">
        <f t="shared" si="37"/>
        <v>0</v>
      </c>
      <c r="K180" s="55">
        <f t="shared" si="38"/>
        <v>0</v>
      </c>
      <c r="L180" s="55">
        <f t="shared" si="39"/>
        <v>0</v>
      </c>
      <c r="M180" s="55">
        <f t="shared" si="40"/>
        <v>0</v>
      </c>
      <c r="N180" s="55">
        <f t="shared" si="41"/>
        <v>0</v>
      </c>
      <c r="O180" s="55">
        <f t="shared" si="42"/>
        <v>0</v>
      </c>
      <c r="P180" s="57">
        <f t="shared" si="45"/>
        <v>1</v>
      </c>
      <c r="Q180" s="57">
        <f t="shared" si="46"/>
        <v>1</v>
      </c>
      <c r="R180" s="57">
        <f t="shared" si="44"/>
        <v>0</v>
      </c>
      <c r="S180" s="57">
        <f t="shared" si="43"/>
        <v>0</v>
      </c>
      <c r="T180" s="57">
        <f t="shared" si="47"/>
        <v>1</v>
      </c>
      <c r="U180" s="57">
        <f>G180*1+I180*IFERROR(VLOOKUP(A180,员工个人数据信息!A:V,22,0),0.9)+J180*0+IF(OR(E180&gt;=3,F180="通用项目"),K180*0,K180*0.2)+H180*0.8*IF(E180&lt;2,0.6,IF(E180&lt;4,0.7,IF(E180&lt;6,0.8,IF(E180&lt;8,0.9,1))))+L180*0.7-O180</f>
        <v>1</v>
      </c>
      <c r="V180" s="57">
        <f t="shared" si="48"/>
        <v>0</v>
      </c>
      <c r="W180" s="57">
        <f>ROUND(IFERROR(IF((YEAR(VLOOKUP(A180,员工个人数据信息!A:S,11,0))&amp;MONTH(VLOOKUP(A180,员工个人数据信息!A:S,11,0)))=(YEAR(C180)&amp;MONTH(C180)),VLOOKUP(A180,员工个人数据信息!A:U,20,0),IF((YEAR(VLOOKUP(A180,员工个人数据信息!A:S,12,0))&amp;MONTH(VLOOKUP(A180,员工个人数据信息!A:S,12,0)))=(YEAR(C180)&amp;MONTH(C180)),VLOOKUP(A180,员工个人数据信息!A:U,21,0),VLOOKUP(A180,员工个人数据信息!A:U,19,0))),0)+Y180/21.75,2)*SUM(G180:L180)+ROUND(IFERROR(VLOOKUP(A180,员工个人数据信息!A:S,18,0),0)+X180/21.75,2)*(IF(OR(E180&gt;=3,F180="通用项目"),SUM(G180,J180:K180),SUM(G180,J180,K180*0.8))+0.8*H180*IF(E180&lt;2,0.6,IF(E180&lt;4,0.7,IF(E180&lt;6,0.8,IF(E180&lt;8,0.9,1)))))+ROUND(3000/21.75*L180,2)</f>
        <v>0</v>
      </c>
      <c r="X180" s="57">
        <f t="array" ref="X180">_xlfn.IFS(COUNTIF('调薪记录-固定'!$C:$C,A180)=0,0,COUNTIF('调薪记录-固定'!$C:$C,A180)=1,IF(VLOOKUP(A180,'调薪记录-固定'!$C:$F,4,0)&lt;=C180,VLOOKUP(A180,'调薪记录-固定'!$C:$K,9,0),0),COUNTIF('调薪记录-固定'!$C:$C,A180)=2,IF(C180&lt;_xlfn.MINIFS('调薪记录-固定'!F:F,'调薪记录-固定'!C:C,A180),0,IF(C180&lt;_xlfn.MAXIFS('调薪记录-固定'!F:F,'调薪记录-固定'!C:C,A180),_xlfn.XLOOKUP(A180&amp;"1",'调薪记录-固定'!M:M,'调薪记录-固定'!K:K,0),_xlfn.XLOOKUP(A180&amp;"2",'调薪记录-固定'!M:M,'调薪记录-固定'!K:K,0))))</f>
        <v>0</v>
      </c>
      <c r="Y180" s="57">
        <f>IF(OR(COUNTIF('调整社保记录-固定'!C:C,A180)=0,COUNTIF('调整社保记录-固定'!C:C,A180)=1),0,IF(C180&gt;=DATE(2021,7,1),IFERROR(VLOOKUP(A180&amp;"2",'调整社保记录-固定'!F:G,2,0),0),0))</f>
        <v>0</v>
      </c>
    </row>
    <row r="181" customHeight="1" spans="1:25">
      <c r="A181" s="54" t="s">
        <v>25</v>
      </c>
      <c r="B181" s="54" t="s">
        <v>26</v>
      </c>
      <c r="C181" s="54" t="s">
        <v>210</v>
      </c>
      <c r="D181" s="54" t="s">
        <v>6</v>
      </c>
      <c r="E181" s="55">
        <f>IFERROR(DATEDIF(VLOOKUP(A181,员工个人数据信息!A:K,11,0),C181,"Y"),0)</f>
        <v>0</v>
      </c>
      <c r="F181" s="55" t="str">
        <f>IF(COUNTIF(通用项目!A:A,B181)=1,"通用项目","非通用项目")</f>
        <v>非通用项目</v>
      </c>
      <c r="G181" s="55">
        <f t="shared" si="34"/>
        <v>1</v>
      </c>
      <c r="H181" s="55">
        <f t="shared" si="35"/>
        <v>0</v>
      </c>
      <c r="I181" s="55">
        <f t="shared" si="36"/>
        <v>0</v>
      </c>
      <c r="J181" s="55">
        <f t="shared" si="37"/>
        <v>0</v>
      </c>
      <c r="K181" s="55">
        <f t="shared" si="38"/>
        <v>0</v>
      </c>
      <c r="L181" s="55">
        <f t="shared" si="39"/>
        <v>0</v>
      </c>
      <c r="M181" s="55">
        <f t="shared" si="40"/>
        <v>0</v>
      </c>
      <c r="N181" s="55">
        <f t="shared" si="41"/>
        <v>0</v>
      </c>
      <c r="O181" s="55">
        <f t="shared" si="42"/>
        <v>0</v>
      </c>
      <c r="P181" s="57">
        <f t="shared" si="45"/>
        <v>1</v>
      </c>
      <c r="Q181" s="57">
        <f t="shared" si="46"/>
        <v>1</v>
      </c>
      <c r="R181" s="57">
        <f t="shared" si="44"/>
        <v>0</v>
      </c>
      <c r="S181" s="57">
        <f t="shared" si="43"/>
        <v>0</v>
      </c>
      <c r="T181" s="57">
        <f t="shared" si="47"/>
        <v>1</v>
      </c>
      <c r="U181" s="57">
        <f>G181*1+I181*IFERROR(VLOOKUP(A181,员工个人数据信息!A:V,22,0),0.9)+J181*0+IF(OR(E181&gt;=3,F181="通用项目"),K181*0,K181*0.2)+H181*0.8*IF(E181&lt;2,0.6,IF(E181&lt;4,0.7,IF(E181&lt;6,0.8,IF(E181&lt;8,0.9,1))))+L181*0.7-O181</f>
        <v>1</v>
      </c>
      <c r="V181" s="57">
        <f t="shared" si="48"/>
        <v>0</v>
      </c>
      <c r="W181" s="57">
        <f>ROUND(IFERROR(IF((YEAR(VLOOKUP(A181,员工个人数据信息!A:S,11,0))&amp;MONTH(VLOOKUP(A181,员工个人数据信息!A:S,11,0)))=(YEAR(C181)&amp;MONTH(C181)),VLOOKUP(A181,员工个人数据信息!A:U,20,0),IF((YEAR(VLOOKUP(A181,员工个人数据信息!A:S,12,0))&amp;MONTH(VLOOKUP(A181,员工个人数据信息!A:S,12,0)))=(YEAR(C181)&amp;MONTH(C181)),VLOOKUP(A181,员工个人数据信息!A:U,21,0),VLOOKUP(A181,员工个人数据信息!A:U,19,0))),0)+Y181/21.75,2)*SUM(G181:L181)+ROUND(IFERROR(VLOOKUP(A181,员工个人数据信息!A:S,18,0),0)+X181/21.75,2)*(IF(OR(E181&gt;=3,F181="通用项目"),SUM(G181,J181:K181),SUM(G181,J181,K181*0.8))+0.8*H181*IF(E181&lt;2,0.6,IF(E181&lt;4,0.7,IF(E181&lt;6,0.8,IF(E181&lt;8,0.9,1)))))+ROUND(3000/21.75*L181,2)</f>
        <v>0</v>
      </c>
      <c r="X181" s="57">
        <f t="array" ref="X181">_xlfn.IFS(COUNTIF('调薪记录-固定'!$C:$C,A181)=0,0,COUNTIF('调薪记录-固定'!$C:$C,A181)=1,IF(VLOOKUP(A181,'调薪记录-固定'!$C:$F,4,0)&lt;=C181,VLOOKUP(A181,'调薪记录-固定'!$C:$K,9,0),0),COUNTIF('调薪记录-固定'!$C:$C,A181)=2,IF(C181&lt;_xlfn.MINIFS('调薪记录-固定'!F:F,'调薪记录-固定'!C:C,A181),0,IF(C181&lt;_xlfn.MAXIFS('调薪记录-固定'!F:F,'调薪记录-固定'!C:C,A181),_xlfn.XLOOKUP(A181&amp;"1",'调薪记录-固定'!M:M,'调薪记录-固定'!K:K,0),_xlfn.XLOOKUP(A181&amp;"2",'调薪记录-固定'!M:M,'调薪记录-固定'!K:K,0))))</f>
        <v>0</v>
      </c>
      <c r="Y181" s="57">
        <f>IF(OR(COUNTIF('调整社保记录-固定'!C:C,A181)=0,COUNTIF('调整社保记录-固定'!C:C,A181)=1),0,IF(C181&gt;=DATE(2021,7,1),IFERROR(VLOOKUP(A181&amp;"2",'调整社保记录-固定'!F:G,2,0),0),0))</f>
        <v>0</v>
      </c>
    </row>
    <row r="182" customHeight="1" spans="1:25">
      <c r="A182" s="54" t="s">
        <v>25</v>
      </c>
      <c r="B182" s="54" t="s">
        <v>26</v>
      </c>
      <c r="C182" s="54" t="s">
        <v>211</v>
      </c>
      <c r="D182" s="54" t="s">
        <v>6</v>
      </c>
      <c r="E182" s="55">
        <f>IFERROR(DATEDIF(VLOOKUP(A182,员工个人数据信息!A:K,11,0),C182,"Y"),0)</f>
        <v>0</v>
      </c>
      <c r="F182" s="55" t="str">
        <f>IF(COUNTIF(通用项目!A:A,B182)=1,"通用项目","非通用项目")</f>
        <v>非通用项目</v>
      </c>
      <c r="G182" s="55">
        <f t="shared" si="34"/>
        <v>1</v>
      </c>
      <c r="H182" s="55">
        <f t="shared" si="35"/>
        <v>0</v>
      </c>
      <c r="I182" s="55">
        <f t="shared" si="36"/>
        <v>0</v>
      </c>
      <c r="J182" s="55">
        <f t="shared" si="37"/>
        <v>0</v>
      </c>
      <c r="K182" s="55">
        <f t="shared" si="38"/>
        <v>0</v>
      </c>
      <c r="L182" s="55">
        <f t="shared" si="39"/>
        <v>0</v>
      </c>
      <c r="M182" s="55">
        <f t="shared" si="40"/>
        <v>0</v>
      </c>
      <c r="N182" s="55">
        <f t="shared" si="41"/>
        <v>0</v>
      </c>
      <c r="O182" s="55">
        <f t="shared" si="42"/>
        <v>0</v>
      </c>
      <c r="P182" s="57">
        <f t="shared" si="45"/>
        <v>1</v>
      </c>
      <c r="Q182" s="57">
        <f t="shared" si="46"/>
        <v>1</v>
      </c>
      <c r="R182" s="57">
        <f t="shared" si="44"/>
        <v>0</v>
      </c>
      <c r="S182" s="57">
        <f t="shared" si="43"/>
        <v>0</v>
      </c>
      <c r="T182" s="57">
        <f t="shared" si="47"/>
        <v>1</v>
      </c>
      <c r="U182" s="57">
        <f>G182*1+I182*IFERROR(VLOOKUP(A182,员工个人数据信息!A:V,22,0),0.9)+J182*0+IF(OR(E182&gt;=3,F182="通用项目"),K182*0,K182*0.2)+H182*0.8*IF(E182&lt;2,0.6,IF(E182&lt;4,0.7,IF(E182&lt;6,0.8,IF(E182&lt;8,0.9,1))))+L182*0.7-O182</f>
        <v>1</v>
      </c>
      <c r="V182" s="57">
        <f t="shared" si="48"/>
        <v>0</v>
      </c>
      <c r="W182" s="57">
        <f>ROUND(IFERROR(IF((YEAR(VLOOKUP(A182,员工个人数据信息!A:S,11,0))&amp;MONTH(VLOOKUP(A182,员工个人数据信息!A:S,11,0)))=(YEAR(C182)&amp;MONTH(C182)),VLOOKUP(A182,员工个人数据信息!A:U,20,0),IF((YEAR(VLOOKUP(A182,员工个人数据信息!A:S,12,0))&amp;MONTH(VLOOKUP(A182,员工个人数据信息!A:S,12,0)))=(YEAR(C182)&amp;MONTH(C182)),VLOOKUP(A182,员工个人数据信息!A:U,21,0),VLOOKUP(A182,员工个人数据信息!A:U,19,0))),0)+Y182/21.75,2)*SUM(G182:L182)+ROUND(IFERROR(VLOOKUP(A182,员工个人数据信息!A:S,18,0),0)+X182/21.75,2)*(IF(OR(E182&gt;=3,F182="通用项目"),SUM(G182,J182:K182),SUM(G182,J182,K182*0.8))+0.8*H182*IF(E182&lt;2,0.6,IF(E182&lt;4,0.7,IF(E182&lt;6,0.8,IF(E182&lt;8,0.9,1)))))+ROUND(3000/21.75*L182,2)</f>
        <v>0</v>
      </c>
      <c r="X182" s="57">
        <f t="array" ref="X182">_xlfn.IFS(COUNTIF('调薪记录-固定'!$C:$C,A182)=0,0,COUNTIF('调薪记录-固定'!$C:$C,A182)=1,IF(VLOOKUP(A182,'调薪记录-固定'!$C:$F,4,0)&lt;=C182,VLOOKUP(A182,'调薪记录-固定'!$C:$K,9,0),0),COUNTIF('调薪记录-固定'!$C:$C,A182)=2,IF(C182&lt;_xlfn.MINIFS('调薪记录-固定'!F:F,'调薪记录-固定'!C:C,A182),0,IF(C182&lt;_xlfn.MAXIFS('调薪记录-固定'!F:F,'调薪记录-固定'!C:C,A182),_xlfn.XLOOKUP(A182&amp;"1",'调薪记录-固定'!M:M,'调薪记录-固定'!K:K,0),_xlfn.XLOOKUP(A182&amp;"2",'调薪记录-固定'!M:M,'调薪记录-固定'!K:K,0))))</f>
        <v>0</v>
      </c>
      <c r="Y182" s="57">
        <f>IF(OR(COUNTIF('调整社保记录-固定'!C:C,A182)=0,COUNTIF('调整社保记录-固定'!C:C,A182)=1),0,IF(C182&gt;=DATE(2021,7,1),IFERROR(VLOOKUP(A182&amp;"2",'调整社保记录-固定'!F:G,2,0),0),0))</f>
        <v>0</v>
      </c>
    </row>
    <row r="183" customHeight="1" spans="1:25">
      <c r="A183" s="54" t="s">
        <v>25</v>
      </c>
      <c r="B183" s="54" t="s">
        <v>26</v>
      </c>
      <c r="C183" s="54" t="s">
        <v>212</v>
      </c>
      <c r="D183" s="54" t="s">
        <v>6</v>
      </c>
      <c r="E183" s="55">
        <f>IFERROR(DATEDIF(VLOOKUP(A183,员工个人数据信息!A:K,11,0),C183,"Y"),0)</f>
        <v>0</v>
      </c>
      <c r="F183" s="55" t="str">
        <f>IF(COUNTIF(通用项目!A:A,B183)=1,"通用项目","非通用项目")</f>
        <v>非通用项目</v>
      </c>
      <c r="G183" s="55">
        <f t="shared" si="34"/>
        <v>1</v>
      </c>
      <c r="H183" s="55">
        <f t="shared" si="35"/>
        <v>0</v>
      </c>
      <c r="I183" s="55">
        <f t="shared" si="36"/>
        <v>0</v>
      </c>
      <c r="J183" s="55">
        <f t="shared" si="37"/>
        <v>0</v>
      </c>
      <c r="K183" s="55">
        <f t="shared" si="38"/>
        <v>0</v>
      </c>
      <c r="L183" s="55">
        <f t="shared" si="39"/>
        <v>0</v>
      </c>
      <c r="M183" s="55">
        <f t="shared" si="40"/>
        <v>0</v>
      </c>
      <c r="N183" s="55">
        <f t="shared" si="41"/>
        <v>0</v>
      </c>
      <c r="O183" s="55">
        <f t="shared" si="42"/>
        <v>0</v>
      </c>
      <c r="P183" s="57">
        <f t="shared" si="45"/>
        <v>1</v>
      </c>
      <c r="Q183" s="57">
        <f t="shared" si="46"/>
        <v>1</v>
      </c>
      <c r="R183" s="57">
        <f t="shared" si="44"/>
        <v>0</v>
      </c>
      <c r="S183" s="57">
        <f t="shared" si="43"/>
        <v>0</v>
      </c>
      <c r="T183" s="57">
        <f t="shared" si="47"/>
        <v>1</v>
      </c>
      <c r="U183" s="57">
        <f>G183*1+I183*IFERROR(VLOOKUP(A183,员工个人数据信息!A:V,22,0),0.9)+J183*0+IF(OR(E183&gt;=3,F183="通用项目"),K183*0,K183*0.2)+H183*0.8*IF(E183&lt;2,0.6,IF(E183&lt;4,0.7,IF(E183&lt;6,0.8,IF(E183&lt;8,0.9,1))))+L183*0.7-O183</f>
        <v>1</v>
      </c>
      <c r="V183" s="57">
        <f t="shared" si="48"/>
        <v>0</v>
      </c>
      <c r="W183" s="57">
        <f>ROUND(IFERROR(IF((YEAR(VLOOKUP(A183,员工个人数据信息!A:S,11,0))&amp;MONTH(VLOOKUP(A183,员工个人数据信息!A:S,11,0)))=(YEAR(C183)&amp;MONTH(C183)),VLOOKUP(A183,员工个人数据信息!A:U,20,0),IF((YEAR(VLOOKUP(A183,员工个人数据信息!A:S,12,0))&amp;MONTH(VLOOKUP(A183,员工个人数据信息!A:S,12,0)))=(YEAR(C183)&amp;MONTH(C183)),VLOOKUP(A183,员工个人数据信息!A:U,21,0),VLOOKUP(A183,员工个人数据信息!A:U,19,0))),0)+Y183/21.75,2)*SUM(G183:L183)+ROUND(IFERROR(VLOOKUP(A183,员工个人数据信息!A:S,18,0),0)+X183/21.75,2)*(IF(OR(E183&gt;=3,F183="通用项目"),SUM(G183,J183:K183),SUM(G183,J183,K183*0.8))+0.8*H183*IF(E183&lt;2,0.6,IF(E183&lt;4,0.7,IF(E183&lt;6,0.8,IF(E183&lt;8,0.9,1)))))+ROUND(3000/21.75*L183,2)</f>
        <v>0</v>
      </c>
      <c r="X183" s="57">
        <f t="array" ref="X183">_xlfn.IFS(COUNTIF('调薪记录-固定'!$C:$C,A183)=0,0,COUNTIF('调薪记录-固定'!$C:$C,A183)=1,IF(VLOOKUP(A183,'调薪记录-固定'!$C:$F,4,0)&lt;=C183,VLOOKUP(A183,'调薪记录-固定'!$C:$K,9,0),0),COUNTIF('调薪记录-固定'!$C:$C,A183)=2,IF(C183&lt;_xlfn.MINIFS('调薪记录-固定'!F:F,'调薪记录-固定'!C:C,A183),0,IF(C183&lt;_xlfn.MAXIFS('调薪记录-固定'!F:F,'调薪记录-固定'!C:C,A183),_xlfn.XLOOKUP(A183&amp;"1",'调薪记录-固定'!M:M,'调薪记录-固定'!K:K,0),_xlfn.XLOOKUP(A183&amp;"2",'调薪记录-固定'!M:M,'调薪记录-固定'!K:K,0))))</f>
        <v>0</v>
      </c>
      <c r="Y183" s="57">
        <f>IF(OR(COUNTIF('调整社保记录-固定'!C:C,A183)=0,COUNTIF('调整社保记录-固定'!C:C,A183)=1),0,IF(C183&gt;=DATE(2021,7,1),IFERROR(VLOOKUP(A183&amp;"2",'调整社保记录-固定'!F:G,2,0),0),0))</f>
        <v>0</v>
      </c>
    </row>
    <row r="184" customHeight="1" spans="1:25">
      <c r="A184" s="54" t="s">
        <v>25</v>
      </c>
      <c r="B184" s="54" t="s">
        <v>26</v>
      </c>
      <c r="C184" s="54" t="s">
        <v>213</v>
      </c>
      <c r="D184" s="54" t="s">
        <v>6</v>
      </c>
      <c r="E184" s="55">
        <f>IFERROR(DATEDIF(VLOOKUP(A184,员工个人数据信息!A:K,11,0),C184,"Y"),0)</f>
        <v>0</v>
      </c>
      <c r="F184" s="55" t="str">
        <f>IF(COUNTIF(通用项目!A:A,B184)=1,"通用项目","非通用项目")</f>
        <v>非通用项目</v>
      </c>
      <c r="G184" s="55">
        <f t="shared" si="34"/>
        <v>1</v>
      </c>
      <c r="H184" s="55">
        <f t="shared" si="35"/>
        <v>0</v>
      </c>
      <c r="I184" s="55">
        <f t="shared" si="36"/>
        <v>0</v>
      </c>
      <c r="J184" s="55">
        <f t="shared" si="37"/>
        <v>0</v>
      </c>
      <c r="K184" s="55">
        <f t="shared" si="38"/>
        <v>0</v>
      </c>
      <c r="L184" s="55">
        <f t="shared" si="39"/>
        <v>0</v>
      </c>
      <c r="M184" s="55">
        <f t="shared" si="40"/>
        <v>0</v>
      </c>
      <c r="N184" s="55">
        <f t="shared" si="41"/>
        <v>0</v>
      </c>
      <c r="O184" s="55">
        <f t="shared" si="42"/>
        <v>0</v>
      </c>
      <c r="P184" s="57">
        <f t="shared" si="45"/>
        <v>1</v>
      </c>
      <c r="Q184" s="57">
        <f t="shared" si="46"/>
        <v>1</v>
      </c>
      <c r="R184" s="57">
        <f t="shared" si="44"/>
        <v>0</v>
      </c>
      <c r="S184" s="57">
        <f t="shared" si="43"/>
        <v>0</v>
      </c>
      <c r="T184" s="57">
        <f t="shared" si="47"/>
        <v>1</v>
      </c>
      <c r="U184" s="57">
        <f>G184*1+I184*IFERROR(VLOOKUP(A184,员工个人数据信息!A:V,22,0),0.9)+J184*0+IF(OR(E184&gt;=3,F184="通用项目"),K184*0,K184*0.2)+H184*0.8*IF(E184&lt;2,0.6,IF(E184&lt;4,0.7,IF(E184&lt;6,0.8,IF(E184&lt;8,0.9,1))))+L184*0.7-O184</f>
        <v>1</v>
      </c>
      <c r="V184" s="57">
        <f t="shared" si="48"/>
        <v>0</v>
      </c>
      <c r="W184" s="57">
        <f>ROUND(IFERROR(IF((YEAR(VLOOKUP(A184,员工个人数据信息!A:S,11,0))&amp;MONTH(VLOOKUP(A184,员工个人数据信息!A:S,11,0)))=(YEAR(C184)&amp;MONTH(C184)),VLOOKUP(A184,员工个人数据信息!A:U,20,0),IF((YEAR(VLOOKUP(A184,员工个人数据信息!A:S,12,0))&amp;MONTH(VLOOKUP(A184,员工个人数据信息!A:S,12,0)))=(YEAR(C184)&amp;MONTH(C184)),VLOOKUP(A184,员工个人数据信息!A:U,21,0),VLOOKUP(A184,员工个人数据信息!A:U,19,0))),0)+Y184/21.75,2)*SUM(G184:L184)+ROUND(IFERROR(VLOOKUP(A184,员工个人数据信息!A:S,18,0),0)+X184/21.75,2)*(IF(OR(E184&gt;=3,F184="通用项目"),SUM(G184,J184:K184),SUM(G184,J184,K184*0.8))+0.8*H184*IF(E184&lt;2,0.6,IF(E184&lt;4,0.7,IF(E184&lt;6,0.8,IF(E184&lt;8,0.9,1)))))+ROUND(3000/21.75*L184,2)</f>
        <v>0</v>
      </c>
      <c r="X184" s="57">
        <f t="array" ref="X184">_xlfn.IFS(COUNTIF('调薪记录-固定'!$C:$C,A184)=0,0,COUNTIF('调薪记录-固定'!$C:$C,A184)=1,IF(VLOOKUP(A184,'调薪记录-固定'!$C:$F,4,0)&lt;=C184,VLOOKUP(A184,'调薪记录-固定'!$C:$K,9,0),0),COUNTIF('调薪记录-固定'!$C:$C,A184)=2,IF(C184&lt;_xlfn.MINIFS('调薪记录-固定'!F:F,'调薪记录-固定'!C:C,A184),0,IF(C184&lt;_xlfn.MAXIFS('调薪记录-固定'!F:F,'调薪记录-固定'!C:C,A184),_xlfn.XLOOKUP(A184&amp;"1",'调薪记录-固定'!M:M,'调薪记录-固定'!K:K,0),_xlfn.XLOOKUP(A184&amp;"2",'调薪记录-固定'!M:M,'调薪记录-固定'!K:K,0))))</f>
        <v>0</v>
      </c>
      <c r="Y184" s="57">
        <f>IF(OR(COUNTIF('调整社保记录-固定'!C:C,A184)=0,COUNTIF('调整社保记录-固定'!C:C,A184)=1),0,IF(C184&gt;=DATE(2021,7,1),IFERROR(VLOOKUP(A184&amp;"2",'调整社保记录-固定'!F:G,2,0),0),0))</f>
        <v>0</v>
      </c>
    </row>
    <row r="185" customHeight="1" spans="1:25">
      <c r="A185" s="54" t="s">
        <v>25</v>
      </c>
      <c r="B185" s="54" t="s">
        <v>26</v>
      </c>
      <c r="C185" s="54" t="s">
        <v>214</v>
      </c>
      <c r="D185" s="54" t="s">
        <v>28</v>
      </c>
      <c r="E185" s="55">
        <f>IFERROR(DATEDIF(VLOOKUP(A185,员工个人数据信息!A:K,11,0),C185,"Y"),0)</f>
        <v>0</v>
      </c>
      <c r="F185" s="55" t="str">
        <f>IF(COUNTIF(通用项目!A:A,B185)=1,"通用项目","非通用项目")</f>
        <v>非通用项目</v>
      </c>
      <c r="G185" s="55">
        <f t="shared" si="34"/>
        <v>0</v>
      </c>
      <c r="H185" s="55">
        <f t="shared" si="35"/>
        <v>0</v>
      </c>
      <c r="I185" s="55">
        <f t="shared" si="36"/>
        <v>0</v>
      </c>
      <c r="J185" s="55">
        <f t="shared" si="37"/>
        <v>0</v>
      </c>
      <c r="K185" s="55">
        <f t="shared" si="38"/>
        <v>0</v>
      </c>
      <c r="L185" s="55">
        <f t="shared" si="39"/>
        <v>0</v>
      </c>
      <c r="M185" s="55">
        <f t="shared" si="40"/>
        <v>0</v>
      </c>
      <c r="N185" s="55">
        <f t="shared" si="41"/>
        <v>0</v>
      </c>
      <c r="O185" s="55">
        <f t="shared" si="42"/>
        <v>0</v>
      </c>
      <c r="P185" s="57">
        <f t="shared" si="45"/>
        <v>0</v>
      </c>
      <c r="Q185" s="57">
        <f t="shared" si="46"/>
        <v>0</v>
      </c>
      <c r="R185" s="57">
        <f t="shared" si="44"/>
        <v>0</v>
      </c>
      <c r="S185" s="57">
        <f t="shared" si="43"/>
        <v>0</v>
      </c>
      <c r="T185" s="57">
        <f t="shared" si="47"/>
        <v>0</v>
      </c>
      <c r="U185" s="57">
        <f>G185*1+I185*IFERROR(VLOOKUP(A185,员工个人数据信息!A:V,22,0),0.9)+J185*0+IF(OR(E185&gt;=3,F185="通用项目"),K185*0,K185*0.2)+H185*0.8*IF(E185&lt;2,0.6,IF(E185&lt;4,0.7,IF(E185&lt;6,0.8,IF(E185&lt;8,0.9,1))))+L185*0.7-O185</f>
        <v>0</v>
      </c>
      <c r="V185" s="57">
        <f t="shared" si="48"/>
        <v>0</v>
      </c>
      <c r="W185" s="57">
        <f>ROUND(IFERROR(IF((YEAR(VLOOKUP(A185,员工个人数据信息!A:S,11,0))&amp;MONTH(VLOOKUP(A185,员工个人数据信息!A:S,11,0)))=(YEAR(C185)&amp;MONTH(C185)),VLOOKUP(A185,员工个人数据信息!A:U,20,0),IF((YEAR(VLOOKUP(A185,员工个人数据信息!A:S,12,0))&amp;MONTH(VLOOKUP(A185,员工个人数据信息!A:S,12,0)))=(YEAR(C185)&amp;MONTH(C185)),VLOOKUP(A185,员工个人数据信息!A:U,21,0),VLOOKUP(A185,员工个人数据信息!A:U,19,0))),0)+Y185/21.75,2)*SUM(G185:L185)+ROUND(IFERROR(VLOOKUP(A185,员工个人数据信息!A:S,18,0),0)+X185/21.75,2)*(IF(OR(E185&gt;=3,F185="通用项目"),SUM(G185,J185:K185),SUM(G185,J185,K185*0.8))+0.8*H185*IF(E185&lt;2,0.6,IF(E185&lt;4,0.7,IF(E185&lt;6,0.8,IF(E185&lt;8,0.9,1)))))+ROUND(3000/21.75*L185,2)</f>
        <v>0</v>
      </c>
      <c r="X185" s="57">
        <f t="array" ref="X185">_xlfn.IFS(COUNTIF('调薪记录-固定'!$C:$C,A185)=0,0,COUNTIF('调薪记录-固定'!$C:$C,A185)=1,IF(VLOOKUP(A185,'调薪记录-固定'!$C:$F,4,0)&lt;=C185,VLOOKUP(A185,'调薪记录-固定'!$C:$K,9,0),0),COUNTIF('调薪记录-固定'!$C:$C,A185)=2,IF(C185&lt;_xlfn.MINIFS('调薪记录-固定'!F:F,'调薪记录-固定'!C:C,A185),0,IF(C185&lt;_xlfn.MAXIFS('调薪记录-固定'!F:F,'调薪记录-固定'!C:C,A185),_xlfn.XLOOKUP(A185&amp;"1",'调薪记录-固定'!M:M,'调薪记录-固定'!K:K,0),_xlfn.XLOOKUP(A185&amp;"2",'调薪记录-固定'!M:M,'调薪记录-固定'!K:K,0))))</f>
        <v>0</v>
      </c>
      <c r="Y185" s="57">
        <f>IF(OR(COUNTIF('调整社保记录-固定'!C:C,A185)=0,COUNTIF('调整社保记录-固定'!C:C,A185)=1),0,IF(C185&gt;=DATE(2021,7,1),IFERROR(VLOOKUP(A185&amp;"2",'调整社保记录-固定'!F:G,2,0),0),0))</f>
        <v>0</v>
      </c>
    </row>
    <row r="186" customHeight="1" spans="1:25">
      <c r="A186" s="54" t="s">
        <v>25</v>
      </c>
      <c r="B186" s="54" t="s">
        <v>26</v>
      </c>
      <c r="C186" s="54" t="s">
        <v>215</v>
      </c>
      <c r="D186" s="54" t="s">
        <v>28</v>
      </c>
      <c r="E186" s="55">
        <f>IFERROR(DATEDIF(VLOOKUP(A186,员工个人数据信息!A:K,11,0),C186,"Y"),0)</f>
        <v>0</v>
      </c>
      <c r="F186" s="55" t="str">
        <f>IF(COUNTIF(通用项目!A:A,B186)=1,"通用项目","非通用项目")</f>
        <v>非通用项目</v>
      </c>
      <c r="G186" s="55">
        <f t="shared" si="34"/>
        <v>0</v>
      </c>
      <c r="H186" s="55">
        <f t="shared" si="35"/>
        <v>0</v>
      </c>
      <c r="I186" s="55">
        <f t="shared" si="36"/>
        <v>0</v>
      </c>
      <c r="J186" s="55">
        <f t="shared" si="37"/>
        <v>0</v>
      </c>
      <c r="K186" s="55">
        <f t="shared" si="38"/>
        <v>0</v>
      </c>
      <c r="L186" s="55">
        <f t="shared" si="39"/>
        <v>0</v>
      </c>
      <c r="M186" s="55">
        <f t="shared" si="40"/>
        <v>0</v>
      </c>
      <c r="N186" s="55">
        <f t="shared" si="41"/>
        <v>0</v>
      </c>
      <c r="O186" s="55">
        <f t="shared" si="42"/>
        <v>0</v>
      </c>
      <c r="P186" s="57">
        <f t="shared" si="45"/>
        <v>0</v>
      </c>
      <c r="Q186" s="57">
        <f t="shared" si="46"/>
        <v>0</v>
      </c>
      <c r="R186" s="57">
        <f t="shared" si="44"/>
        <v>0</v>
      </c>
      <c r="S186" s="57">
        <f t="shared" si="43"/>
        <v>0</v>
      </c>
      <c r="T186" s="57">
        <f t="shared" si="47"/>
        <v>0</v>
      </c>
      <c r="U186" s="57">
        <f>G186*1+I186*IFERROR(VLOOKUP(A186,员工个人数据信息!A:V,22,0),0.9)+J186*0+IF(OR(E186&gt;=3,F186="通用项目"),K186*0,K186*0.2)+H186*0.8*IF(E186&lt;2,0.6,IF(E186&lt;4,0.7,IF(E186&lt;6,0.8,IF(E186&lt;8,0.9,1))))+L186*0.7-O186</f>
        <v>0</v>
      </c>
      <c r="V186" s="57">
        <f t="shared" si="48"/>
        <v>0</v>
      </c>
      <c r="W186" s="57">
        <f>ROUND(IFERROR(IF((YEAR(VLOOKUP(A186,员工个人数据信息!A:S,11,0))&amp;MONTH(VLOOKUP(A186,员工个人数据信息!A:S,11,0)))=(YEAR(C186)&amp;MONTH(C186)),VLOOKUP(A186,员工个人数据信息!A:U,20,0),IF((YEAR(VLOOKUP(A186,员工个人数据信息!A:S,12,0))&amp;MONTH(VLOOKUP(A186,员工个人数据信息!A:S,12,0)))=(YEAR(C186)&amp;MONTH(C186)),VLOOKUP(A186,员工个人数据信息!A:U,21,0),VLOOKUP(A186,员工个人数据信息!A:U,19,0))),0)+Y186/21.75,2)*SUM(G186:L186)+ROUND(IFERROR(VLOOKUP(A186,员工个人数据信息!A:S,18,0),0)+X186/21.75,2)*(IF(OR(E186&gt;=3,F186="通用项目"),SUM(G186,J186:K186),SUM(G186,J186,K186*0.8))+0.8*H186*IF(E186&lt;2,0.6,IF(E186&lt;4,0.7,IF(E186&lt;6,0.8,IF(E186&lt;8,0.9,1)))))+ROUND(3000/21.75*L186,2)</f>
        <v>0</v>
      </c>
      <c r="X186" s="57">
        <f t="array" ref="X186">_xlfn.IFS(COUNTIF('调薪记录-固定'!$C:$C,A186)=0,0,COUNTIF('调薪记录-固定'!$C:$C,A186)=1,IF(VLOOKUP(A186,'调薪记录-固定'!$C:$F,4,0)&lt;=C186,VLOOKUP(A186,'调薪记录-固定'!$C:$K,9,0),0),COUNTIF('调薪记录-固定'!$C:$C,A186)=2,IF(C186&lt;_xlfn.MINIFS('调薪记录-固定'!F:F,'调薪记录-固定'!C:C,A186),0,IF(C186&lt;_xlfn.MAXIFS('调薪记录-固定'!F:F,'调薪记录-固定'!C:C,A186),_xlfn.XLOOKUP(A186&amp;"1",'调薪记录-固定'!M:M,'调薪记录-固定'!K:K,0),_xlfn.XLOOKUP(A186&amp;"2",'调薪记录-固定'!M:M,'调薪记录-固定'!K:K,0))))</f>
        <v>0</v>
      </c>
      <c r="Y186" s="57">
        <f>IF(OR(COUNTIF('调整社保记录-固定'!C:C,A186)=0,COUNTIF('调整社保记录-固定'!C:C,A186)=1),0,IF(C186&gt;=DATE(2021,7,1),IFERROR(VLOOKUP(A186&amp;"2",'调整社保记录-固定'!F:G,2,0),0),0))</f>
        <v>0</v>
      </c>
    </row>
    <row r="187" customHeight="1" spans="1:25">
      <c r="A187" s="54" t="s">
        <v>25</v>
      </c>
      <c r="B187" s="54" t="s">
        <v>26</v>
      </c>
      <c r="C187" s="54" t="s">
        <v>216</v>
      </c>
      <c r="D187" s="54" t="s">
        <v>6</v>
      </c>
      <c r="E187" s="55">
        <f>IFERROR(DATEDIF(VLOOKUP(A187,员工个人数据信息!A:K,11,0),C187,"Y"),0)</f>
        <v>0</v>
      </c>
      <c r="F187" s="55" t="str">
        <f>IF(COUNTIF(通用项目!A:A,B187)=1,"通用项目","非通用项目")</f>
        <v>非通用项目</v>
      </c>
      <c r="G187" s="55">
        <f t="shared" si="34"/>
        <v>1</v>
      </c>
      <c r="H187" s="55">
        <f t="shared" si="35"/>
        <v>0</v>
      </c>
      <c r="I187" s="55">
        <f t="shared" si="36"/>
        <v>0</v>
      </c>
      <c r="J187" s="55">
        <f t="shared" si="37"/>
        <v>0</v>
      </c>
      <c r="K187" s="55">
        <f t="shared" si="38"/>
        <v>0</v>
      </c>
      <c r="L187" s="55">
        <f t="shared" si="39"/>
        <v>0</v>
      </c>
      <c r="M187" s="55">
        <f t="shared" si="40"/>
        <v>0</v>
      </c>
      <c r="N187" s="55">
        <f t="shared" si="41"/>
        <v>0</v>
      </c>
      <c r="O187" s="55">
        <f t="shared" si="42"/>
        <v>0</v>
      </c>
      <c r="P187" s="57">
        <f t="shared" si="45"/>
        <v>1</v>
      </c>
      <c r="Q187" s="57">
        <f t="shared" si="46"/>
        <v>1</v>
      </c>
      <c r="R187" s="57">
        <f t="shared" si="44"/>
        <v>0</v>
      </c>
      <c r="S187" s="57">
        <f t="shared" si="43"/>
        <v>0</v>
      </c>
      <c r="T187" s="57">
        <f t="shared" si="47"/>
        <v>1</v>
      </c>
      <c r="U187" s="57">
        <f>G187*1+I187*IFERROR(VLOOKUP(A187,员工个人数据信息!A:V,22,0),0.9)+J187*0+IF(OR(E187&gt;=3,F187="通用项目"),K187*0,K187*0.2)+H187*0.8*IF(E187&lt;2,0.6,IF(E187&lt;4,0.7,IF(E187&lt;6,0.8,IF(E187&lt;8,0.9,1))))+L187*0.7-O187</f>
        <v>1</v>
      </c>
      <c r="V187" s="57">
        <f t="shared" si="48"/>
        <v>0</v>
      </c>
      <c r="W187" s="57">
        <f>ROUND(IFERROR(IF((YEAR(VLOOKUP(A187,员工个人数据信息!A:S,11,0))&amp;MONTH(VLOOKUP(A187,员工个人数据信息!A:S,11,0)))=(YEAR(C187)&amp;MONTH(C187)),VLOOKUP(A187,员工个人数据信息!A:U,20,0),IF((YEAR(VLOOKUP(A187,员工个人数据信息!A:S,12,0))&amp;MONTH(VLOOKUP(A187,员工个人数据信息!A:S,12,0)))=(YEAR(C187)&amp;MONTH(C187)),VLOOKUP(A187,员工个人数据信息!A:U,21,0),VLOOKUP(A187,员工个人数据信息!A:U,19,0))),0)+Y187/21.75,2)*SUM(G187:L187)+ROUND(IFERROR(VLOOKUP(A187,员工个人数据信息!A:S,18,0),0)+X187/21.75,2)*(IF(OR(E187&gt;=3,F187="通用项目"),SUM(G187,J187:K187),SUM(G187,J187,K187*0.8))+0.8*H187*IF(E187&lt;2,0.6,IF(E187&lt;4,0.7,IF(E187&lt;6,0.8,IF(E187&lt;8,0.9,1)))))+ROUND(3000/21.75*L187,2)</f>
        <v>0</v>
      </c>
      <c r="X187" s="57">
        <f t="array" ref="X187">_xlfn.IFS(COUNTIF('调薪记录-固定'!$C:$C,A187)=0,0,COUNTIF('调薪记录-固定'!$C:$C,A187)=1,IF(VLOOKUP(A187,'调薪记录-固定'!$C:$F,4,0)&lt;=C187,VLOOKUP(A187,'调薪记录-固定'!$C:$K,9,0),0),COUNTIF('调薪记录-固定'!$C:$C,A187)=2,IF(C187&lt;_xlfn.MINIFS('调薪记录-固定'!F:F,'调薪记录-固定'!C:C,A187),0,IF(C187&lt;_xlfn.MAXIFS('调薪记录-固定'!F:F,'调薪记录-固定'!C:C,A187),_xlfn.XLOOKUP(A187&amp;"1",'调薪记录-固定'!M:M,'调薪记录-固定'!K:K,0),_xlfn.XLOOKUP(A187&amp;"2",'调薪记录-固定'!M:M,'调薪记录-固定'!K:K,0))))</f>
        <v>0</v>
      </c>
      <c r="Y187" s="57">
        <f>IF(OR(COUNTIF('调整社保记录-固定'!C:C,A187)=0,COUNTIF('调整社保记录-固定'!C:C,A187)=1),0,IF(C187&gt;=DATE(2021,7,1),IFERROR(VLOOKUP(A187&amp;"2",'调整社保记录-固定'!F:G,2,0),0),0))</f>
        <v>0</v>
      </c>
    </row>
    <row r="188" customHeight="1" spans="1:25">
      <c r="A188" s="54" t="s">
        <v>25</v>
      </c>
      <c r="B188" s="54" t="s">
        <v>26</v>
      </c>
      <c r="C188" s="54" t="s">
        <v>217</v>
      </c>
      <c r="D188" s="54" t="s">
        <v>155</v>
      </c>
      <c r="E188" s="55">
        <f>IFERROR(DATEDIF(VLOOKUP(A188,员工个人数据信息!A:K,11,0),C188,"Y"),0)</f>
        <v>0</v>
      </c>
      <c r="F188" s="55" t="str">
        <f>IF(COUNTIF(通用项目!A:A,B188)=1,"通用项目","非通用项目")</f>
        <v>非通用项目</v>
      </c>
      <c r="G188" s="55">
        <f t="shared" si="34"/>
        <v>0</v>
      </c>
      <c r="H188" s="55">
        <f t="shared" si="35"/>
        <v>0</v>
      </c>
      <c r="I188" s="55">
        <f t="shared" si="36"/>
        <v>1</v>
      </c>
      <c r="J188" s="55">
        <f t="shared" si="37"/>
        <v>0</v>
      </c>
      <c r="K188" s="55">
        <f t="shared" si="38"/>
        <v>0</v>
      </c>
      <c r="L188" s="55">
        <f t="shared" si="39"/>
        <v>0</v>
      </c>
      <c r="M188" s="55">
        <f t="shared" si="40"/>
        <v>0</v>
      </c>
      <c r="N188" s="55">
        <f t="shared" si="41"/>
        <v>0</v>
      </c>
      <c r="O188" s="55">
        <f t="shared" si="42"/>
        <v>0</v>
      </c>
      <c r="P188" s="57">
        <f t="shared" si="45"/>
        <v>-0.14</v>
      </c>
      <c r="Q188" s="57">
        <f t="shared" si="46"/>
        <v>1</v>
      </c>
      <c r="R188" s="57">
        <f t="shared" si="44"/>
        <v>0</v>
      </c>
      <c r="S188" s="57">
        <f t="shared" si="43"/>
        <v>0</v>
      </c>
      <c r="T188" s="57">
        <f t="shared" si="47"/>
        <v>1</v>
      </c>
      <c r="U188" s="57">
        <f>G188*1+I188*IFERROR(VLOOKUP(A188,员工个人数据信息!A:V,22,0),0.9)+J188*0+IF(OR(E188&gt;=3,F188="通用项目"),K188*0,K188*0.2)+H188*0.8*IF(E188&lt;2,0.6,IF(E188&lt;4,0.7,IF(E188&lt;6,0.8,IF(E188&lt;8,0.9,1))))+L188*0.7-O188</f>
        <v>0.86</v>
      </c>
      <c r="V188" s="57">
        <f t="shared" si="48"/>
        <v>1</v>
      </c>
      <c r="W188" s="57">
        <f>ROUND(IFERROR(IF((YEAR(VLOOKUP(A188,员工个人数据信息!A:S,11,0))&amp;MONTH(VLOOKUP(A188,员工个人数据信息!A:S,11,0)))=(YEAR(C188)&amp;MONTH(C188)),VLOOKUP(A188,员工个人数据信息!A:U,20,0),IF((YEAR(VLOOKUP(A188,员工个人数据信息!A:S,12,0))&amp;MONTH(VLOOKUP(A188,员工个人数据信息!A:S,12,0)))=(YEAR(C188)&amp;MONTH(C188)),VLOOKUP(A188,员工个人数据信息!A:U,21,0),VLOOKUP(A188,员工个人数据信息!A:U,19,0))),0)+Y188/21.75,2)*SUM(G188:L188)+ROUND(IFERROR(VLOOKUP(A188,员工个人数据信息!A:S,18,0),0)+X188/21.75,2)*(IF(OR(E188&gt;=3,F188="通用项目"),SUM(G188,J188:K188),SUM(G188,J188,K188*0.8))+0.8*H188*IF(E188&lt;2,0.6,IF(E188&lt;4,0.7,IF(E188&lt;6,0.8,IF(E188&lt;8,0.9,1)))))+ROUND(3000/21.75*L188,2)</f>
        <v>0</v>
      </c>
      <c r="X188" s="57">
        <f t="array" ref="X188">_xlfn.IFS(COUNTIF('调薪记录-固定'!$C:$C,A188)=0,0,COUNTIF('调薪记录-固定'!$C:$C,A188)=1,IF(VLOOKUP(A188,'调薪记录-固定'!$C:$F,4,0)&lt;=C188,VLOOKUP(A188,'调薪记录-固定'!$C:$K,9,0),0),COUNTIF('调薪记录-固定'!$C:$C,A188)=2,IF(C188&lt;_xlfn.MINIFS('调薪记录-固定'!F:F,'调薪记录-固定'!C:C,A188),0,IF(C188&lt;_xlfn.MAXIFS('调薪记录-固定'!F:F,'调薪记录-固定'!C:C,A188),_xlfn.XLOOKUP(A188&amp;"1",'调薪记录-固定'!M:M,'调薪记录-固定'!K:K,0),_xlfn.XLOOKUP(A188&amp;"2",'调薪记录-固定'!M:M,'调薪记录-固定'!K:K,0))))</f>
        <v>0</v>
      </c>
      <c r="Y188" s="57">
        <f>IF(OR(COUNTIF('调整社保记录-固定'!C:C,A188)=0,COUNTIF('调整社保记录-固定'!C:C,A188)=1),0,IF(C188&gt;=DATE(2021,7,1),IFERROR(VLOOKUP(A188&amp;"2",'调整社保记录-固定'!F:G,2,0),0),0))</f>
        <v>0</v>
      </c>
    </row>
    <row r="189" customHeight="1" spans="1:25">
      <c r="A189" s="54" t="s">
        <v>25</v>
      </c>
      <c r="B189" s="54" t="s">
        <v>26</v>
      </c>
      <c r="C189" s="54" t="s">
        <v>218</v>
      </c>
      <c r="D189" s="54" t="s">
        <v>6</v>
      </c>
      <c r="E189" s="55">
        <f>IFERROR(DATEDIF(VLOOKUP(A189,员工个人数据信息!A:K,11,0),C189,"Y"),0)</f>
        <v>0</v>
      </c>
      <c r="F189" s="55" t="str">
        <f>IF(COUNTIF(通用项目!A:A,B189)=1,"通用项目","非通用项目")</f>
        <v>非通用项目</v>
      </c>
      <c r="G189" s="55">
        <f t="shared" si="34"/>
        <v>1</v>
      </c>
      <c r="H189" s="55">
        <f t="shared" si="35"/>
        <v>0</v>
      </c>
      <c r="I189" s="55">
        <f t="shared" si="36"/>
        <v>0</v>
      </c>
      <c r="J189" s="55">
        <f t="shared" si="37"/>
        <v>0</v>
      </c>
      <c r="K189" s="55">
        <f t="shared" si="38"/>
        <v>0</v>
      </c>
      <c r="L189" s="55">
        <f t="shared" si="39"/>
        <v>0</v>
      </c>
      <c r="M189" s="55">
        <f t="shared" si="40"/>
        <v>0</v>
      </c>
      <c r="N189" s="55">
        <f t="shared" si="41"/>
        <v>0</v>
      </c>
      <c r="O189" s="55">
        <f t="shared" si="42"/>
        <v>0</v>
      </c>
      <c r="P189" s="57">
        <f t="shared" si="45"/>
        <v>1</v>
      </c>
      <c r="Q189" s="57">
        <f t="shared" si="46"/>
        <v>1</v>
      </c>
      <c r="R189" s="57">
        <f t="shared" si="44"/>
        <v>0</v>
      </c>
      <c r="S189" s="57">
        <f t="shared" si="43"/>
        <v>0</v>
      </c>
      <c r="T189" s="57">
        <f t="shared" si="47"/>
        <v>1</v>
      </c>
      <c r="U189" s="57">
        <f>G189*1+I189*IFERROR(VLOOKUP(A189,员工个人数据信息!A:V,22,0),0.9)+J189*0+IF(OR(E189&gt;=3,F189="通用项目"),K189*0,K189*0.2)+H189*0.8*IF(E189&lt;2,0.6,IF(E189&lt;4,0.7,IF(E189&lt;6,0.8,IF(E189&lt;8,0.9,1))))+L189*0.7-O189</f>
        <v>1</v>
      </c>
      <c r="V189" s="57">
        <f t="shared" si="48"/>
        <v>0</v>
      </c>
      <c r="W189" s="57">
        <f>ROUND(IFERROR(IF((YEAR(VLOOKUP(A189,员工个人数据信息!A:S,11,0))&amp;MONTH(VLOOKUP(A189,员工个人数据信息!A:S,11,0)))=(YEAR(C189)&amp;MONTH(C189)),VLOOKUP(A189,员工个人数据信息!A:U,20,0),IF((YEAR(VLOOKUP(A189,员工个人数据信息!A:S,12,0))&amp;MONTH(VLOOKUP(A189,员工个人数据信息!A:S,12,0)))=(YEAR(C189)&amp;MONTH(C189)),VLOOKUP(A189,员工个人数据信息!A:U,21,0),VLOOKUP(A189,员工个人数据信息!A:U,19,0))),0)+Y189/21.75,2)*SUM(G189:L189)+ROUND(IFERROR(VLOOKUP(A189,员工个人数据信息!A:S,18,0),0)+X189/21.75,2)*(IF(OR(E189&gt;=3,F189="通用项目"),SUM(G189,J189:K189),SUM(G189,J189,K189*0.8))+0.8*H189*IF(E189&lt;2,0.6,IF(E189&lt;4,0.7,IF(E189&lt;6,0.8,IF(E189&lt;8,0.9,1)))))+ROUND(3000/21.75*L189,2)</f>
        <v>0</v>
      </c>
      <c r="X189" s="57">
        <f t="array" ref="X189">_xlfn.IFS(COUNTIF('调薪记录-固定'!$C:$C,A189)=0,0,COUNTIF('调薪记录-固定'!$C:$C,A189)=1,IF(VLOOKUP(A189,'调薪记录-固定'!$C:$F,4,0)&lt;=C189,VLOOKUP(A189,'调薪记录-固定'!$C:$K,9,0),0),COUNTIF('调薪记录-固定'!$C:$C,A189)=2,IF(C189&lt;_xlfn.MINIFS('调薪记录-固定'!F:F,'调薪记录-固定'!C:C,A189),0,IF(C189&lt;_xlfn.MAXIFS('调薪记录-固定'!F:F,'调薪记录-固定'!C:C,A189),_xlfn.XLOOKUP(A189&amp;"1",'调薪记录-固定'!M:M,'调薪记录-固定'!K:K,0),_xlfn.XLOOKUP(A189&amp;"2",'调薪记录-固定'!M:M,'调薪记录-固定'!K:K,0))))</f>
        <v>0</v>
      </c>
      <c r="Y189" s="57">
        <f>IF(OR(COUNTIF('调整社保记录-固定'!C:C,A189)=0,COUNTIF('调整社保记录-固定'!C:C,A189)=1),0,IF(C189&gt;=DATE(2021,7,1),IFERROR(VLOOKUP(A189&amp;"2",'调整社保记录-固定'!F:G,2,0),0),0))</f>
        <v>0</v>
      </c>
    </row>
    <row r="190" customHeight="1" spans="1:25">
      <c r="A190" s="54" t="s">
        <v>25</v>
      </c>
      <c r="B190" s="54" t="s">
        <v>26</v>
      </c>
      <c r="C190" s="54" t="s">
        <v>219</v>
      </c>
      <c r="D190" s="54" t="s">
        <v>6</v>
      </c>
      <c r="E190" s="55">
        <f>IFERROR(DATEDIF(VLOOKUP(A190,员工个人数据信息!A:K,11,0),C190,"Y"),0)</f>
        <v>0</v>
      </c>
      <c r="F190" s="55" t="str">
        <f>IF(COUNTIF(通用项目!A:A,B190)=1,"通用项目","非通用项目")</f>
        <v>非通用项目</v>
      </c>
      <c r="G190" s="55">
        <f t="shared" si="34"/>
        <v>1</v>
      </c>
      <c r="H190" s="55">
        <f t="shared" si="35"/>
        <v>0</v>
      </c>
      <c r="I190" s="55">
        <f t="shared" si="36"/>
        <v>0</v>
      </c>
      <c r="J190" s="55">
        <f t="shared" si="37"/>
        <v>0</v>
      </c>
      <c r="K190" s="55">
        <f t="shared" si="38"/>
        <v>0</v>
      </c>
      <c r="L190" s="55">
        <f t="shared" si="39"/>
        <v>0</v>
      </c>
      <c r="M190" s="55">
        <f t="shared" si="40"/>
        <v>0</v>
      </c>
      <c r="N190" s="55">
        <f t="shared" si="41"/>
        <v>0</v>
      </c>
      <c r="O190" s="55">
        <f t="shared" si="42"/>
        <v>0</v>
      </c>
      <c r="P190" s="57">
        <f t="shared" si="45"/>
        <v>1</v>
      </c>
      <c r="Q190" s="57">
        <f t="shared" si="46"/>
        <v>1</v>
      </c>
      <c r="R190" s="57">
        <f t="shared" si="44"/>
        <v>0</v>
      </c>
      <c r="S190" s="57">
        <f t="shared" si="43"/>
        <v>0</v>
      </c>
      <c r="T190" s="57">
        <f t="shared" si="47"/>
        <v>1</v>
      </c>
      <c r="U190" s="57">
        <f>G190*1+I190*IFERROR(VLOOKUP(A190,员工个人数据信息!A:V,22,0),0.9)+J190*0+IF(OR(E190&gt;=3,F190="通用项目"),K190*0,K190*0.2)+H190*0.8*IF(E190&lt;2,0.6,IF(E190&lt;4,0.7,IF(E190&lt;6,0.8,IF(E190&lt;8,0.9,1))))+L190*0.7-O190</f>
        <v>1</v>
      </c>
      <c r="V190" s="57">
        <f t="shared" si="48"/>
        <v>0</v>
      </c>
      <c r="W190" s="57">
        <f>ROUND(IFERROR(IF((YEAR(VLOOKUP(A190,员工个人数据信息!A:S,11,0))&amp;MONTH(VLOOKUP(A190,员工个人数据信息!A:S,11,0)))=(YEAR(C190)&amp;MONTH(C190)),VLOOKUP(A190,员工个人数据信息!A:U,20,0),IF((YEAR(VLOOKUP(A190,员工个人数据信息!A:S,12,0))&amp;MONTH(VLOOKUP(A190,员工个人数据信息!A:S,12,0)))=(YEAR(C190)&amp;MONTH(C190)),VLOOKUP(A190,员工个人数据信息!A:U,21,0),VLOOKUP(A190,员工个人数据信息!A:U,19,0))),0)+Y190/21.75,2)*SUM(G190:L190)+ROUND(IFERROR(VLOOKUP(A190,员工个人数据信息!A:S,18,0),0)+X190/21.75,2)*(IF(OR(E190&gt;=3,F190="通用项目"),SUM(G190,J190:K190),SUM(G190,J190,K190*0.8))+0.8*H190*IF(E190&lt;2,0.6,IF(E190&lt;4,0.7,IF(E190&lt;6,0.8,IF(E190&lt;8,0.9,1)))))+ROUND(3000/21.75*L190,2)</f>
        <v>0</v>
      </c>
      <c r="X190" s="57">
        <f t="array" ref="X190">_xlfn.IFS(COUNTIF('调薪记录-固定'!$C:$C,A190)=0,0,COUNTIF('调薪记录-固定'!$C:$C,A190)=1,IF(VLOOKUP(A190,'调薪记录-固定'!$C:$F,4,0)&lt;=C190,VLOOKUP(A190,'调薪记录-固定'!$C:$K,9,0),0),COUNTIF('调薪记录-固定'!$C:$C,A190)=2,IF(C190&lt;_xlfn.MINIFS('调薪记录-固定'!F:F,'调薪记录-固定'!C:C,A190),0,IF(C190&lt;_xlfn.MAXIFS('调薪记录-固定'!F:F,'调薪记录-固定'!C:C,A190),_xlfn.XLOOKUP(A190&amp;"1",'调薪记录-固定'!M:M,'调薪记录-固定'!K:K,0),_xlfn.XLOOKUP(A190&amp;"2",'调薪记录-固定'!M:M,'调薪记录-固定'!K:K,0))))</f>
        <v>0</v>
      </c>
      <c r="Y190" s="57">
        <f>IF(OR(COUNTIF('调整社保记录-固定'!C:C,A190)=0,COUNTIF('调整社保记录-固定'!C:C,A190)=1),0,IF(C190&gt;=DATE(2021,7,1),IFERROR(VLOOKUP(A190&amp;"2",'调整社保记录-固定'!F:G,2,0),0),0))</f>
        <v>0</v>
      </c>
    </row>
    <row r="191" customHeight="1" spans="1:25">
      <c r="A191" s="54" t="s">
        <v>25</v>
      </c>
      <c r="B191" s="54" t="s">
        <v>26</v>
      </c>
      <c r="C191" s="54" t="s">
        <v>220</v>
      </c>
      <c r="D191" s="54" t="s">
        <v>6</v>
      </c>
      <c r="E191" s="55">
        <f>IFERROR(DATEDIF(VLOOKUP(A191,员工个人数据信息!A:K,11,0),C191,"Y"),0)</f>
        <v>0</v>
      </c>
      <c r="F191" s="55" t="str">
        <f>IF(COUNTIF(通用项目!A:A,B191)=1,"通用项目","非通用项目")</f>
        <v>非通用项目</v>
      </c>
      <c r="G191" s="55">
        <f t="shared" si="34"/>
        <v>1</v>
      </c>
      <c r="H191" s="55">
        <f t="shared" si="35"/>
        <v>0</v>
      </c>
      <c r="I191" s="55">
        <f t="shared" si="36"/>
        <v>0</v>
      </c>
      <c r="J191" s="55">
        <f t="shared" si="37"/>
        <v>0</v>
      </c>
      <c r="K191" s="55">
        <f t="shared" si="38"/>
        <v>0</v>
      </c>
      <c r="L191" s="55">
        <f t="shared" si="39"/>
        <v>0</v>
      </c>
      <c r="M191" s="55">
        <f t="shared" si="40"/>
        <v>0</v>
      </c>
      <c r="N191" s="55">
        <f t="shared" si="41"/>
        <v>0</v>
      </c>
      <c r="O191" s="55">
        <f t="shared" si="42"/>
        <v>0</v>
      </c>
      <c r="P191" s="57">
        <f t="shared" si="45"/>
        <v>1</v>
      </c>
      <c r="Q191" s="57">
        <f t="shared" si="46"/>
        <v>1</v>
      </c>
      <c r="R191" s="57">
        <f t="shared" si="44"/>
        <v>0</v>
      </c>
      <c r="S191" s="57">
        <f t="shared" si="43"/>
        <v>0</v>
      </c>
      <c r="T191" s="57">
        <f t="shared" si="47"/>
        <v>1</v>
      </c>
      <c r="U191" s="57">
        <f>G191*1+I191*IFERROR(VLOOKUP(A191,员工个人数据信息!A:V,22,0),0.9)+J191*0+IF(OR(E191&gt;=3,F191="通用项目"),K191*0,K191*0.2)+H191*0.8*IF(E191&lt;2,0.6,IF(E191&lt;4,0.7,IF(E191&lt;6,0.8,IF(E191&lt;8,0.9,1))))+L191*0.7-O191</f>
        <v>1</v>
      </c>
      <c r="V191" s="57">
        <f t="shared" si="48"/>
        <v>0</v>
      </c>
      <c r="W191" s="57">
        <f>ROUND(IFERROR(IF((YEAR(VLOOKUP(A191,员工个人数据信息!A:S,11,0))&amp;MONTH(VLOOKUP(A191,员工个人数据信息!A:S,11,0)))=(YEAR(C191)&amp;MONTH(C191)),VLOOKUP(A191,员工个人数据信息!A:U,20,0),IF((YEAR(VLOOKUP(A191,员工个人数据信息!A:S,12,0))&amp;MONTH(VLOOKUP(A191,员工个人数据信息!A:S,12,0)))=(YEAR(C191)&amp;MONTH(C191)),VLOOKUP(A191,员工个人数据信息!A:U,21,0),VLOOKUP(A191,员工个人数据信息!A:U,19,0))),0)+Y191/21.75,2)*SUM(G191:L191)+ROUND(IFERROR(VLOOKUP(A191,员工个人数据信息!A:S,18,0),0)+X191/21.75,2)*(IF(OR(E191&gt;=3,F191="通用项目"),SUM(G191,J191:K191),SUM(G191,J191,K191*0.8))+0.8*H191*IF(E191&lt;2,0.6,IF(E191&lt;4,0.7,IF(E191&lt;6,0.8,IF(E191&lt;8,0.9,1)))))+ROUND(3000/21.75*L191,2)</f>
        <v>0</v>
      </c>
      <c r="X191" s="57">
        <f t="array" ref="X191">_xlfn.IFS(COUNTIF('调薪记录-固定'!$C:$C,A191)=0,0,COUNTIF('调薪记录-固定'!$C:$C,A191)=1,IF(VLOOKUP(A191,'调薪记录-固定'!$C:$F,4,0)&lt;=C191,VLOOKUP(A191,'调薪记录-固定'!$C:$K,9,0),0),COUNTIF('调薪记录-固定'!$C:$C,A191)=2,IF(C191&lt;_xlfn.MINIFS('调薪记录-固定'!F:F,'调薪记录-固定'!C:C,A191),0,IF(C191&lt;_xlfn.MAXIFS('调薪记录-固定'!F:F,'调薪记录-固定'!C:C,A191),_xlfn.XLOOKUP(A191&amp;"1",'调薪记录-固定'!M:M,'调薪记录-固定'!K:K,0),_xlfn.XLOOKUP(A191&amp;"2",'调薪记录-固定'!M:M,'调薪记录-固定'!K:K,0))))</f>
        <v>0</v>
      </c>
      <c r="Y191" s="57">
        <f>IF(OR(COUNTIF('调整社保记录-固定'!C:C,A191)=0,COUNTIF('调整社保记录-固定'!C:C,A191)=1),0,IF(C191&gt;=DATE(2021,7,1),IFERROR(VLOOKUP(A191&amp;"2",'调整社保记录-固定'!F:G,2,0),0),0))</f>
        <v>0</v>
      </c>
    </row>
    <row r="192" customHeight="1" spans="1:25">
      <c r="A192" s="54" t="s">
        <v>25</v>
      </c>
      <c r="B192" s="54" t="s">
        <v>26</v>
      </c>
      <c r="C192" s="54" t="s">
        <v>221</v>
      </c>
      <c r="D192" s="54" t="s">
        <v>28</v>
      </c>
      <c r="E192" s="55">
        <f>IFERROR(DATEDIF(VLOOKUP(A192,员工个人数据信息!A:K,11,0),C192,"Y"),0)</f>
        <v>0</v>
      </c>
      <c r="F192" s="55" t="str">
        <f>IF(COUNTIF(通用项目!A:A,B192)=1,"通用项目","非通用项目")</f>
        <v>非通用项目</v>
      </c>
      <c r="G192" s="55">
        <f t="shared" si="34"/>
        <v>0</v>
      </c>
      <c r="H192" s="55">
        <f t="shared" si="35"/>
        <v>0</v>
      </c>
      <c r="I192" s="55">
        <f t="shared" si="36"/>
        <v>0</v>
      </c>
      <c r="J192" s="55">
        <f t="shared" si="37"/>
        <v>0</v>
      </c>
      <c r="K192" s="55">
        <f t="shared" si="38"/>
        <v>0</v>
      </c>
      <c r="L192" s="55">
        <f t="shared" si="39"/>
        <v>0</v>
      </c>
      <c r="M192" s="55">
        <f t="shared" si="40"/>
        <v>0</v>
      </c>
      <c r="N192" s="55">
        <f t="shared" si="41"/>
        <v>0</v>
      </c>
      <c r="O192" s="55">
        <f t="shared" si="42"/>
        <v>0</v>
      </c>
      <c r="P192" s="57">
        <f t="shared" si="45"/>
        <v>0</v>
      </c>
      <c r="Q192" s="57">
        <f t="shared" si="46"/>
        <v>0</v>
      </c>
      <c r="R192" s="57">
        <f t="shared" si="44"/>
        <v>0</v>
      </c>
      <c r="S192" s="57">
        <f t="shared" si="43"/>
        <v>0</v>
      </c>
      <c r="T192" s="57">
        <f t="shared" si="47"/>
        <v>0</v>
      </c>
      <c r="U192" s="57">
        <f>G192*1+I192*IFERROR(VLOOKUP(A192,员工个人数据信息!A:V,22,0),0.9)+J192*0+IF(OR(E192&gt;=3,F192="通用项目"),K192*0,K192*0.2)+H192*0.8*IF(E192&lt;2,0.6,IF(E192&lt;4,0.7,IF(E192&lt;6,0.8,IF(E192&lt;8,0.9,1))))+L192*0.7-O192</f>
        <v>0</v>
      </c>
      <c r="V192" s="57">
        <f t="shared" si="48"/>
        <v>0</v>
      </c>
      <c r="W192" s="57">
        <f>ROUND(IFERROR(IF((YEAR(VLOOKUP(A192,员工个人数据信息!A:S,11,0))&amp;MONTH(VLOOKUP(A192,员工个人数据信息!A:S,11,0)))=(YEAR(C192)&amp;MONTH(C192)),VLOOKUP(A192,员工个人数据信息!A:U,20,0),IF((YEAR(VLOOKUP(A192,员工个人数据信息!A:S,12,0))&amp;MONTH(VLOOKUP(A192,员工个人数据信息!A:S,12,0)))=(YEAR(C192)&amp;MONTH(C192)),VLOOKUP(A192,员工个人数据信息!A:U,21,0),VLOOKUP(A192,员工个人数据信息!A:U,19,0))),0)+Y192/21.75,2)*SUM(G192:L192)+ROUND(IFERROR(VLOOKUP(A192,员工个人数据信息!A:S,18,0),0)+X192/21.75,2)*(IF(OR(E192&gt;=3,F192="通用项目"),SUM(G192,J192:K192),SUM(G192,J192,K192*0.8))+0.8*H192*IF(E192&lt;2,0.6,IF(E192&lt;4,0.7,IF(E192&lt;6,0.8,IF(E192&lt;8,0.9,1)))))+ROUND(3000/21.75*L192,2)</f>
        <v>0</v>
      </c>
      <c r="X192" s="57">
        <f t="array" ref="X192">_xlfn.IFS(COUNTIF('调薪记录-固定'!$C:$C,A192)=0,0,COUNTIF('调薪记录-固定'!$C:$C,A192)=1,IF(VLOOKUP(A192,'调薪记录-固定'!$C:$F,4,0)&lt;=C192,VLOOKUP(A192,'调薪记录-固定'!$C:$K,9,0),0),COUNTIF('调薪记录-固定'!$C:$C,A192)=2,IF(C192&lt;_xlfn.MINIFS('调薪记录-固定'!F:F,'调薪记录-固定'!C:C,A192),0,IF(C192&lt;_xlfn.MAXIFS('调薪记录-固定'!F:F,'调薪记录-固定'!C:C,A192),_xlfn.XLOOKUP(A192&amp;"1",'调薪记录-固定'!M:M,'调薪记录-固定'!K:K,0),_xlfn.XLOOKUP(A192&amp;"2",'调薪记录-固定'!M:M,'调薪记录-固定'!K:K,0))))</f>
        <v>0</v>
      </c>
      <c r="Y192" s="57">
        <f>IF(OR(COUNTIF('调整社保记录-固定'!C:C,A192)=0,COUNTIF('调整社保记录-固定'!C:C,A192)=1),0,IF(C192&gt;=DATE(2021,7,1),IFERROR(VLOOKUP(A192&amp;"2",'调整社保记录-固定'!F:G,2,0),0),0))</f>
        <v>0</v>
      </c>
    </row>
    <row r="193" customHeight="1" spans="1:25">
      <c r="A193" s="54" t="s">
        <v>25</v>
      </c>
      <c r="B193" s="54" t="s">
        <v>26</v>
      </c>
      <c r="C193" s="54" t="s">
        <v>222</v>
      </c>
      <c r="D193" s="54" t="s">
        <v>28</v>
      </c>
      <c r="E193" s="55">
        <f>IFERROR(DATEDIF(VLOOKUP(A193,员工个人数据信息!A:K,11,0),C193,"Y"),0)</f>
        <v>0</v>
      </c>
      <c r="F193" s="55" t="str">
        <f>IF(COUNTIF(通用项目!A:A,B193)=1,"通用项目","非通用项目")</f>
        <v>非通用项目</v>
      </c>
      <c r="G193" s="55">
        <f t="shared" si="34"/>
        <v>0</v>
      </c>
      <c r="H193" s="55">
        <f t="shared" si="35"/>
        <v>0</v>
      </c>
      <c r="I193" s="55">
        <f t="shared" si="36"/>
        <v>0</v>
      </c>
      <c r="J193" s="55">
        <f t="shared" si="37"/>
        <v>0</v>
      </c>
      <c r="K193" s="55">
        <f t="shared" si="38"/>
        <v>0</v>
      </c>
      <c r="L193" s="55">
        <f t="shared" si="39"/>
        <v>0</v>
      </c>
      <c r="M193" s="55">
        <f t="shared" si="40"/>
        <v>0</v>
      </c>
      <c r="N193" s="55">
        <f t="shared" si="41"/>
        <v>0</v>
      </c>
      <c r="O193" s="55">
        <f t="shared" si="42"/>
        <v>0</v>
      </c>
      <c r="P193" s="57">
        <f t="shared" si="45"/>
        <v>0</v>
      </c>
      <c r="Q193" s="57">
        <f t="shared" si="46"/>
        <v>0</v>
      </c>
      <c r="R193" s="57">
        <f t="shared" si="44"/>
        <v>0</v>
      </c>
      <c r="S193" s="57">
        <f t="shared" si="43"/>
        <v>0</v>
      </c>
      <c r="T193" s="57">
        <f t="shared" si="47"/>
        <v>0</v>
      </c>
      <c r="U193" s="57">
        <f>G193*1+I193*IFERROR(VLOOKUP(A193,员工个人数据信息!A:V,22,0),0.9)+J193*0+IF(OR(E193&gt;=3,F193="通用项目"),K193*0,K193*0.2)+H193*0.8*IF(E193&lt;2,0.6,IF(E193&lt;4,0.7,IF(E193&lt;6,0.8,IF(E193&lt;8,0.9,1))))+L193*0.7-O193</f>
        <v>0</v>
      </c>
      <c r="V193" s="57">
        <f t="shared" si="48"/>
        <v>0</v>
      </c>
      <c r="W193" s="57">
        <f>ROUND(IFERROR(IF((YEAR(VLOOKUP(A193,员工个人数据信息!A:S,11,0))&amp;MONTH(VLOOKUP(A193,员工个人数据信息!A:S,11,0)))=(YEAR(C193)&amp;MONTH(C193)),VLOOKUP(A193,员工个人数据信息!A:U,20,0),IF((YEAR(VLOOKUP(A193,员工个人数据信息!A:S,12,0))&amp;MONTH(VLOOKUP(A193,员工个人数据信息!A:S,12,0)))=(YEAR(C193)&amp;MONTH(C193)),VLOOKUP(A193,员工个人数据信息!A:U,21,0),VLOOKUP(A193,员工个人数据信息!A:U,19,0))),0)+Y193/21.75,2)*SUM(G193:L193)+ROUND(IFERROR(VLOOKUP(A193,员工个人数据信息!A:S,18,0),0)+X193/21.75,2)*(IF(OR(E193&gt;=3,F193="通用项目"),SUM(G193,J193:K193),SUM(G193,J193,K193*0.8))+0.8*H193*IF(E193&lt;2,0.6,IF(E193&lt;4,0.7,IF(E193&lt;6,0.8,IF(E193&lt;8,0.9,1)))))+ROUND(3000/21.75*L193,2)</f>
        <v>0</v>
      </c>
      <c r="X193" s="57">
        <f t="array" ref="X193">_xlfn.IFS(COUNTIF('调薪记录-固定'!$C:$C,A193)=0,0,COUNTIF('调薪记录-固定'!$C:$C,A193)=1,IF(VLOOKUP(A193,'调薪记录-固定'!$C:$F,4,0)&lt;=C193,VLOOKUP(A193,'调薪记录-固定'!$C:$K,9,0),0),COUNTIF('调薪记录-固定'!$C:$C,A193)=2,IF(C193&lt;_xlfn.MINIFS('调薪记录-固定'!F:F,'调薪记录-固定'!C:C,A193),0,IF(C193&lt;_xlfn.MAXIFS('调薪记录-固定'!F:F,'调薪记录-固定'!C:C,A193),_xlfn.XLOOKUP(A193&amp;"1",'调薪记录-固定'!M:M,'调薪记录-固定'!K:K,0),_xlfn.XLOOKUP(A193&amp;"2",'调薪记录-固定'!M:M,'调薪记录-固定'!K:K,0))))</f>
        <v>0</v>
      </c>
      <c r="Y193" s="57">
        <f>IF(OR(COUNTIF('调整社保记录-固定'!C:C,A193)=0,COUNTIF('调整社保记录-固定'!C:C,A193)=1),0,IF(C193&gt;=DATE(2021,7,1),IFERROR(VLOOKUP(A193&amp;"2",'调整社保记录-固定'!F:G,2,0),0),0))</f>
        <v>0</v>
      </c>
    </row>
    <row r="194" customHeight="1" spans="1:25">
      <c r="A194" s="54" t="s">
        <v>25</v>
      </c>
      <c r="B194" s="54" t="s">
        <v>26</v>
      </c>
      <c r="C194" s="54" t="s">
        <v>223</v>
      </c>
      <c r="D194" s="54" t="s">
        <v>6</v>
      </c>
      <c r="E194" s="55">
        <f>IFERROR(DATEDIF(VLOOKUP(A194,员工个人数据信息!A:K,11,0),C194,"Y"),0)</f>
        <v>0</v>
      </c>
      <c r="F194" s="55" t="str">
        <f>IF(COUNTIF(通用项目!A:A,B194)=1,"通用项目","非通用项目")</f>
        <v>非通用项目</v>
      </c>
      <c r="G194" s="55">
        <f t="shared" ref="G194:G257" si="49">COUNTIF(D194,"现场")+COUNTIF(D194,"现场0.5*")*0.5+COUNTIF(D194,"现场（扣绩效）")+COUNTIF(D194,"现场0.875*")*0.875+COUNTIF(D194,"现场0.75*")*0.75+COUNTIF(D194,"现场0.625*")*0.625+COUNTIF(D194,"现场0.87*")*0.87+COUNTIF(D194,"远程")+COUNTIF(D194,"远程0.5*")*0.5+COUNTIF(D194,"现场0.8125*")*0.8125+COUNTIF(D194,"现场0.6875*")*0.6875+COUNTIF(D194,"现场0.25*")*0.25+COUNTIF(D194,"现场0.375*")*0.375+COUNTIF(D194,"现场0.125*")*0.125</f>
        <v>1</v>
      </c>
      <c r="H194" s="55">
        <f t="shared" ref="H194:H257" si="50">COUNTIF(D194,"病假")+COUNTIF(D194,"*病假0.5*")*0.5+COUNTIF(D194,"*病假0.25*")*0.25+COUNTIF(D194,"*病假0.13*")*0.13+COUNTIF(D194,"*病假0.63*")*0.63+COUNTIF(D194,"*病假0.38*")*0.38+COUNTIF(D194,"*病假0.75*")*0.75</f>
        <v>0</v>
      </c>
      <c r="I194" s="55">
        <f t="shared" ref="I194:I257" si="51">COUNTIF(D194,"待岗")+COUNTIF(D194,"*待岗0.5")*0.5+COUNTIF(D194,"旷工")+COUNTIF(D194,"*旷工0.5")*0.5+COUNTIF(D194,"事假")+COUNTIF(D194,"*事假0.5*")*0.5+COUNTIF(D194,"*事假0.13*")*0.13+COUNTIF(D194,"*事假0.25*")*0.25+COUNTIF(D194,"*事假0.375*")*0.375+COUNTIF(D194,"*事假0.125*")*0.13+COUNTIF(D194,"*事假0.3125*")*0.31+COUNTIF(D194,"*事假0.1875*")*0.19+COUNTIF(D194,"*事假0.625*")*0.63+COUNTIF(D194,"*事假0.75*")*0.75+COUNTIF(D194,"*事假0.875*")*0.88</f>
        <v>0</v>
      </c>
      <c r="J194" s="55">
        <f t="shared" ref="J194:J257" si="52">COUNTIF(D194,"调休")+COUNTIF(D194,"*调休0.5*")*0.5+COUNTIF(D194,"*调休0.25")*0.25+COUNTIF(D194,"*调休0.13")*0.13+COUNTIF(D194,"*调休0.75")*0.75+COUNTIF(D194,"*调休0.63")*0.63+COUNTIF(D194,"*调休0.38")*0.38+COUNTIF(D194,"年假")+COUNTIF(D194,"*年假0.5*")*0.5</f>
        <v>0</v>
      </c>
      <c r="K194" s="55">
        <f t="shared" ref="K194:K257" si="53">COUNTIF(D194,"婚假")+COUNTIF(D194,"*婚假0.5")*0.5+COUNTIF(D194,"丧假")+COUNTIF(D194,"产检假")+COUNTIF(D194,"*产检假0.5*")*0.5+COUNTIF(D194,"*产检假0.25*")*0.25+COUNTIF(D194,"产假")+COUNTIF(D194,"陪产假")+COUNTIF(D194,"*陪产假0.5")*0.5+COUNTIF(D194,"育儿假")+COUNTIF(D194,"*育儿假0.5")*0.5</f>
        <v>0</v>
      </c>
      <c r="L194" s="55">
        <f t="shared" ref="L194:L257" si="54">COUNTIF(D194,"培训期")+COUNTIF(D194,"培训期0.5*")*0.5</f>
        <v>0</v>
      </c>
      <c r="M194" s="55">
        <f t="shared" ref="M194:M257" si="55">COUNTIF(E194,"*公休*")*0+COUNTIF(E194,"*离职*")*0</f>
        <v>0</v>
      </c>
      <c r="N194" s="55">
        <f t="shared" ref="N194:N257" si="56">COUNTIF(D194,"离职空岗")</f>
        <v>0</v>
      </c>
      <c r="O194" s="55">
        <f t="shared" ref="O194:O257" si="57">COUNTIF(D194,"离职替换")</f>
        <v>0</v>
      </c>
      <c r="P194" s="57">
        <f t="shared" si="45"/>
        <v>1</v>
      </c>
      <c r="Q194" s="57">
        <f t="shared" si="46"/>
        <v>1</v>
      </c>
      <c r="R194" s="57">
        <f t="shared" si="44"/>
        <v>0</v>
      </c>
      <c r="S194" s="57">
        <f t="shared" ref="S194:S257" si="58">IF(D194="离职",1,0)</f>
        <v>0</v>
      </c>
      <c r="T194" s="57">
        <f t="shared" si="47"/>
        <v>1</v>
      </c>
      <c r="U194" s="57">
        <f>G194*1+I194*IFERROR(VLOOKUP(A194,员工个人数据信息!A:V,22,0),0.9)+J194*0+IF(OR(E194&gt;=3,F194="通用项目"),K194*0,K194*0.2)+H194*0.8*IF(E194&lt;2,0.6,IF(E194&lt;4,0.7,IF(E194&lt;6,0.8,IF(E194&lt;8,0.9,1))))+L194*0.7-O194</f>
        <v>1</v>
      </c>
      <c r="V194" s="57">
        <f t="shared" si="48"/>
        <v>0</v>
      </c>
      <c r="W194" s="57">
        <f>ROUND(IFERROR(IF((YEAR(VLOOKUP(A194,员工个人数据信息!A:S,11,0))&amp;MONTH(VLOOKUP(A194,员工个人数据信息!A:S,11,0)))=(YEAR(C194)&amp;MONTH(C194)),VLOOKUP(A194,员工个人数据信息!A:U,20,0),IF((YEAR(VLOOKUP(A194,员工个人数据信息!A:S,12,0))&amp;MONTH(VLOOKUP(A194,员工个人数据信息!A:S,12,0)))=(YEAR(C194)&amp;MONTH(C194)),VLOOKUP(A194,员工个人数据信息!A:U,21,0),VLOOKUP(A194,员工个人数据信息!A:U,19,0))),0)+Y194/21.75,2)*SUM(G194:L194)+ROUND(IFERROR(VLOOKUP(A194,员工个人数据信息!A:S,18,0),0)+X194/21.75,2)*(IF(OR(E194&gt;=3,F194="通用项目"),SUM(G194,J194:K194),SUM(G194,J194,K194*0.8))+0.8*H194*IF(E194&lt;2,0.6,IF(E194&lt;4,0.7,IF(E194&lt;6,0.8,IF(E194&lt;8,0.9,1)))))+ROUND(3000/21.75*L194,2)</f>
        <v>0</v>
      </c>
      <c r="X194" s="57">
        <f t="array" ref="X194">_xlfn.IFS(COUNTIF('调薪记录-固定'!$C:$C,A194)=0,0,COUNTIF('调薪记录-固定'!$C:$C,A194)=1,IF(VLOOKUP(A194,'调薪记录-固定'!$C:$F,4,0)&lt;=C194,VLOOKUP(A194,'调薪记录-固定'!$C:$K,9,0),0),COUNTIF('调薪记录-固定'!$C:$C,A194)=2,IF(C194&lt;_xlfn.MINIFS('调薪记录-固定'!F:F,'调薪记录-固定'!C:C,A194),0,IF(C194&lt;_xlfn.MAXIFS('调薪记录-固定'!F:F,'调薪记录-固定'!C:C,A194),_xlfn.XLOOKUP(A194&amp;"1",'调薪记录-固定'!M:M,'调薪记录-固定'!K:K,0),_xlfn.XLOOKUP(A194&amp;"2",'调薪记录-固定'!M:M,'调薪记录-固定'!K:K,0))))</f>
        <v>0</v>
      </c>
      <c r="Y194" s="57">
        <f>IF(OR(COUNTIF('调整社保记录-固定'!C:C,A194)=0,COUNTIF('调整社保记录-固定'!C:C,A194)=1),0,IF(C194&gt;=DATE(2021,7,1),IFERROR(VLOOKUP(A194&amp;"2",'调整社保记录-固定'!F:G,2,0),0),0))</f>
        <v>0</v>
      </c>
    </row>
    <row r="195" customHeight="1" spans="1:25">
      <c r="A195" s="54" t="s">
        <v>25</v>
      </c>
      <c r="B195" s="54" t="s">
        <v>26</v>
      </c>
      <c r="C195" s="54" t="s">
        <v>224</v>
      </c>
      <c r="D195" s="54" t="s">
        <v>6</v>
      </c>
      <c r="E195" s="55">
        <f>IFERROR(DATEDIF(VLOOKUP(A195,员工个人数据信息!A:K,11,0),C195,"Y"),0)</f>
        <v>0</v>
      </c>
      <c r="F195" s="55" t="str">
        <f>IF(COUNTIF(通用项目!A:A,B195)=1,"通用项目","非通用项目")</f>
        <v>非通用项目</v>
      </c>
      <c r="G195" s="55">
        <f t="shared" si="49"/>
        <v>1</v>
      </c>
      <c r="H195" s="55">
        <f t="shared" si="50"/>
        <v>0</v>
      </c>
      <c r="I195" s="55">
        <f t="shared" si="51"/>
        <v>0</v>
      </c>
      <c r="J195" s="55">
        <f t="shared" si="52"/>
        <v>0</v>
      </c>
      <c r="K195" s="55">
        <f t="shared" si="53"/>
        <v>0</v>
      </c>
      <c r="L195" s="55">
        <f t="shared" si="54"/>
        <v>0</v>
      </c>
      <c r="M195" s="55">
        <f t="shared" si="55"/>
        <v>0</v>
      </c>
      <c r="N195" s="55">
        <f t="shared" si="56"/>
        <v>0</v>
      </c>
      <c r="O195" s="55">
        <f t="shared" si="57"/>
        <v>0</v>
      </c>
      <c r="P195" s="57">
        <f t="shared" si="45"/>
        <v>1</v>
      </c>
      <c r="Q195" s="57">
        <f t="shared" si="46"/>
        <v>1</v>
      </c>
      <c r="R195" s="57">
        <f t="shared" ref="R195:R258" si="59">IF(O195=1,1,0)</f>
        <v>0</v>
      </c>
      <c r="S195" s="57">
        <f t="shared" si="58"/>
        <v>0</v>
      </c>
      <c r="T195" s="57">
        <f t="shared" si="47"/>
        <v>1</v>
      </c>
      <c r="U195" s="57">
        <f>G195*1+I195*IFERROR(VLOOKUP(A195,员工个人数据信息!A:V,22,0),0.9)+J195*0+IF(OR(E195&gt;=3,F195="通用项目"),K195*0,K195*0.2)+H195*0.8*IF(E195&lt;2,0.6,IF(E195&lt;4,0.7,IF(E195&lt;6,0.8,IF(E195&lt;8,0.9,1))))+L195*0.7-O195</f>
        <v>1</v>
      </c>
      <c r="V195" s="57">
        <f t="shared" si="48"/>
        <v>0</v>
      </c>
      <c r="W195" s="57">
        <f>ROUND(IFERROR(IF((YEAR(VLOOKUP(A195,员工个人数据信息!A:S,11,0))&amp;MONTH(VLOOKUP(A195,员工个人数据信息!A:S,11,0)))=(YEAR(C195)&amp;MONTH(C195)),VLOOKUP(A195,员工个人数据信息!A:U,20,0),IF((YEAR(VLOOKUP(A195,员工个人数据信息!A:S,12,0))&amp;MONTH(VLOOKUP(A195,员工个人数据信息!A:S,12,0)))=(YEAR(C195)&amp;MONTH(C195)),VLOOKUP(A195,员工个人数据信息!A:U,21,0),VLOOKUP(A195,员工个人数据信息!A:U,19,0))),0)+Y195/21.75,2)*SUM(G195:L195)+ROUND(IFERROR(VLOOKUP(A195,员工个人数据信息!A:S,18,0),0)+X195/21.75,2)*(IF(OR(E195&gt;=3,F195="通用项目"),SUM(G195,J195:K195),SUM(G195,J195,K195*0.8))+0.8*H195*IF(E195&lt;2,0.6,IF(E195&lt;4,0.7,IF(E195&lt;6,0.8,IF(E195&lt;8,0.9,1)))))+ROUND(3000/21.75*L195,2)</f>
        <v>0</v>
      </c>
      <c r="X195" s="57">
        <f t="array" ref="X195">_xlfn.IFS(COUNTIF('调薪记录-固定'!$C:$C,A195)=0,0,COUNTIF('调薪记录-固定'!$C:$C,A195)=1,IF(VLOOKUP(A195,'调薪记录-固定'!$C:$F,4,0)&lt;=C195,VLOOKUP(A195,'调薪记录-固定'!$C:$K,9,0),0),COUNTIF('调薪记录-固定'!$C:$C,A195)=2,IF(C195&lt;_xlfn.MINIFS('调薪记录-固定'!F:F,'调薪记录-固定'!C:C,A195),0,IF(C195&lt;_xlfn.MAXIFS('调薪记录-固定'!F:F,'调薪记录-固定'!C:C,A195),_xlfn.XLOOKUP(A195&amp;"1",'调薪记录-固定'!M:M,'调薪记录-固定'!K:K,0),_xlfn.XLOOKUP(A195&amp;"2",'调薪记录-固定'!M:M,'调薪记录-固定'!K:K,0))))</f>
        <v>0</v>
      </c>
      <c r="Y195" s="57">
        <f>IF(OR(COUNTIF('调整社保记录-固定'!C:C,A195)=0,COUNTIF('调整社保记录-固定'!C:C,A195)=1),0,IF(C195&gt;=DATE(2021,7,1),IFERROR(VLOOKUP(A195&amp;"2",'调整社保记录-固定'!F:G,2,0),0),0))</f>
        <v>0</v>
      </c>
    </row>
    <row r="196" customHeight="1" spans="1:25">
      <c r="A196" s="54" t="s">
        <v>25</v>
      </c>
      <c r="B196" s="54" t="s">
        <v>26</v>
      </c>
      <c r="C196" s="54" t="s">
        <v>225</v>
      </c>
      <c r="D196" s="54" t="s">
        <v>6</v>
      </c>
      <c r="E196" s="55">
        <f>IFERROR(DATEDIF(VLOOKUP(A196,员工个人数据信息!A:K,11,0),C196,"Y"),0)</f>
        <v>0</v>
      </c>
      <c r="F196" s="55" t="str">
        <f>IF(COUNTIF(通用项目!A:A,B196)=1,"通用项目","非通用项目")</f>
        <v>非通用项目</v>
      </c>
      <c r="G196" s="55">
        <f t="shared" si="49"/>
        <v>1</v>
      </c>
      <c r="H196" s="55">
        <f t="shared" si="50"/>
        <v>0</v>
      </c>
      <c r="I196" s="55">
        <f t="shared" si="51"/>
        <v>0</v>
      </c>
      <c r="J196" s="55">
        <f t="shared" si="52"/>
        <v>0</v>
      </c>
      <c r="K196" s="55">
        <f t="shared" si="53"/>
        <v>0</v>
      </c>
      <c r="L196" s="55">
        <f t="shared" si="54"/>
        <v>0</v>
      </c>
      <c r="M196" s="55">
        <f t="shared" si="55"/>
        <v>0</v>
      </c>
      <c r="N196" s="55">
        <f t="shared" si="56"/>
        <v>0</v>
      </c>
      <c r="O196" s="55">
        <f t="shared" si="57"/>
        <v>0</v>
      </c>
      <c r="P196" s="57">
        <f t="shared" si="45"/>
        <v>1</v>
      </c>
      <c r="Q196" s="57">
        <f t="shared" si="46"/>
        <v>1</v>
      </c>
      <c r="R196" s="57">
        <f t="shared" si="59"/>
        <v>0</v>
      </c>
      <c r="S196" s="57">
        <f t="shared" si="58"/>
        <v>0</v>
      </c>
      <c r="T196" s="57">
        <f t="shared" si="47"/>
        <v>1</v>
      </c>
      <c r="U196" s="57">
        <f>G196*1+I196*IFERROR(VLOOKUP(A196,员工个人数据信息!A:V,22,0),0.9)+J196*0+IF(OR(E196&gt;=3,F196="通用项目"),K196*0,K196*0.2)+H196*0.8*IF(E196&lt;2,0.6,IF(E196&lt;4,0.7,IF(E196&lt;6,0.8,IF(E196&lt;8,0.9,1))))+L196*0.7-O196</f>
        <v>1</v>
      </c>
      <c r="V196" s="57">
        <f t="shared" si="48"/>
        <v>0</v>
      </c>
      <c r="W196" s="57">
        <f>ROUND(IFERROR(IF((YEAR(VLOOKUP(A196,员工个人数据信息!A:S,11,0))&amp;MONTH(VLOOKUP(A196,员工个人数据信息!A:S,11,0)))=(YEAR(C196)&amp;MONTH(C196)),VLOOKUP(A196,员工个人数据信息!A:U,20,0),IF((YEAR(VLOOKUP(A196,员工个人数据信息!A:S,12,0))&amp;MONTH(VLOOKUP(A196,员工个人数据信息!A:S,12,0)))=(YEAR(C196)&amp;MONTH(C196)),VLOOKUP(A196,员工个人数据信息!A:U,21,0),VLOOKUP(A196,员工个人数据信息!A:U,19,0))),0)+Y196/21.75,2)*SUM(G196:L196)+ROUND(IFERROR(VLOOKUP(A196,员工个人数据信息!A:S,18,0),0)+X196/21.75,2)*(IF(OR(E196&gt;=3,F196="通用项目"),SUM(G196,J196:K196),SUM(G196,J196,K196*0.8))+0.8*H196*IF(E196&lt;2,0.6,IF(E196&lt;4,0.7,IF(E196&lt;6,0.8,IF(E196&lt;8,0.9,1)))))+ROUND(3000/21.75*L196,2)</f>
        <v>0</v>
      </c>
      <c r="X196" s="57">
        <f t="array" ref="X196">_xlfn.IFS(COUNTIF('调薪记录-固定'!$C:$C,A196)=0,0,COUNTIF('调薪记录-固定'!$C:$C,A196)=1,IF(VLOOKUP(A196,'调薪记录-固定'!$C:$F,4,0)&lt;=C196,VLOOKUP(A196,'调薪记录-固定'!$C:$K,9,0),0),COUNTIF('调薪记录-固定'!$C:$C,A196)=2,IF(C196&lt;_xlfn.MINIFS('调薪记录-固定'!F:F,'调薪记录-固定'!C:C,A196),0,IF(C196&lt;_xlfn.MAXIFS('调薪记录-固定'!F:F,'调薪记录-固定'!C:C,A196),_xlfn.XLOOKUP(A196&amp;"1",'调薪记录-固定'!M:M,'调薪记录-固定'!K:K,0),_xlfn.XLOOKUP(A196&amp;"2",'调薪记录-固定'!M:M,'调薪记录-固定'!K:K,0))))</f>
        <v>0</v>
      </c>
      <c r="Y196" s="57">
        <f>IF(OR(COUNTIF('调整社保记录-固定'!C:C,A196)=0,COUNTIF('调整社保记录-固定'!C:C,A196)=1),0,IF(C196&gt;=DATE(2021,7,1),IFERROR(VLOOKUP(A196&amp;"2",'调整社保记录-固定'!F:G,2,0),0),0))</f>
        <v>0</v>
      </c>
    </row>
    <row r="197" customHeight="1" spans="1:25">
      <c r="A197" s="54" t="s">
        <v>25</v>
      </c>
      <c r="B197" s="54" t="s">
        <v>26</v>
      </c>
      <c r="C197" s="54" t="s">
        <v>226</v>
      </c>
      <c r="D197" s="54" t="s">
        <v>6</v>
      </c>
      <c r="E197" s="55">
        <f>IFERROR(DATEDIF(VLOOKUP(A197,员工个人数据信息!A:K,11,0),C197,"Y"),0)</f>
        <v>0</v>
      </c>
      <c r="F197" s="55" t="str">
        <f>IF(COUNTIF(通用项目!A:A,B197)=1,"通用项目","非通用项目")</f>
        <v>非通用项目</v>
      </c>
      <c r="G197" s="55">
        <f t="shared" si="49"/>
        <v>1</v>
      </c>
      <c r="H197" s="55">
        <f t="shared" si="50"/>
        <v>0</v>
      </c>
      <c r="I197" s="55">
        <f t="shared" si="51"/>
        <v>0</v>
      </c>
      <c r="J197" s="55">
        <f t="shared" si="52"/>
        <v>0</v>
      </c>
      <c r="K197" s="55">
        <f t="shared" si="53"/>
        <v>0</v>
      </c>
      <c r="L197" s="55">
        <f t="shared" si="54"/>
        <v>0</v>
      </c>
      <c r="M197" s="55">
        <f t="shared" si="55"/>
        <v>0</v>
      </c>
      <c r="N197" s="55">
        <f t="shared" si="56"/>
        <v>0</v>
      </c>
      <c r="O197" s="55">
        <f t="shared" si="57"/>
        <v>0</v>
      </c>
      <c r="P197" s="57">
        <f t="shared" si="45"/>
        <v>1</v>
      </c>
      <c r="Q197" s="57">
        <f t="shared" si="46"/>
        <v>1</v>
      </c>
      <c r="R197" s="57">
        <f t="shared" si="59"/>
        <v>0</v>
      </c>
      <c r="S197" s="57">
        <f t="shared" si="58"/>
        <v>0</v>
      </c>
      <c r="T197" s="57">
        <f t="shared" si="47"/>
        <v>1</v>
      </c>
      <c r="U197" s="57">
        <f>G197*1+I197*IFERROR(VLOOKUP(A197,员工个人数据信息!A:V,22,0),0.9)+J197*0+IF(OR(E197&gt;=3,F197="通用项目"),K197*0,K197*0.2)+H197*0.8*IF(E197&lt;2,0.6,IF(E197&lt;4,0.7,IF(E197&lt;6,0.8,IF(E197&lt;8,0.9,1))))+L197*0.7-O197</f>
        <v>1</v>
      </c>
      <c r="V197" s="57">
        <f t="shared" si="48"/>
        <v>0</v>
      </c>
      <c r="W197" s="57">
        <f>ROUND(IFERROR(IF((YEAR(VLOOKUP(A197,员工个人数据信息!A:S,11,0))&amp;MONTH(VLOOKUP(A197,员工个人数据信息!A:S,11,0)))=(YEAR(C197)&amp;MONTH(C197)),VLOOKUP(A197,员工个人数据信息!A:U,20,0),IF((YEAR(VLOOKUP(A197,员工个人数据信息!A:S,12,0))&amp;MONTH(VLOOKUP(A197,员工个人数据信息!A:S,12,0)))=(YEAR(C197)&amp;MONTH(C197)),VLOOKUP(A197,员工个人数据信息!A:U,21,0),VLOOKUP(A197,员工个人数据信息!A:U,19,0))),0)+Y197/21.75,2)*SUM(G197:L197)+ROUND(IFERROR(VLOOKUP(A197,员工个人数据信息!A:S,18,0),0)+X197/21.75,2)*(IF(OR(E197&gt;=3,F197="通用项目"),SUM(G197,J197:K197),SUM(G197,J197,K197*0.8))+0.8*H197*IF(E197&lt;2,0.6,IF(E197&lt;4,0.7,IF(E197&lt;6,0.8,IF(E197&lt;8,0.9,1)))))+ROUND(3000/21.75*L197,2)</f>
        <v>0</v>
      </c>
      <c r="X197" s="57">
        <f t="array" ref="X197">_xlfn.IFS(COUNTIF('调薪记录-固定'!$C:$C,A197)=0,0,COUNTIF('调薪记录-固定'!$C:$C,A197)=1,IF(VLOOKUP(A197,'调薪记录-固定'!$C:$F,4,0)&lt;=C197,VLOOKUP(A197,'调薪记录-固定'!$C:$K,9,0),0),COUNTIF('调薪记录-固定'!$C:$C,A197)=2,IF(C197&lt;_xlfn.MINIFS('调薪记录-固定'!F:F,'调薪记录-固定'!C:C,A197),0,IF(C197&lt;_xlfn.MAXIFS('调薪记录-固定'!F:F,'调薪记录-固定'!C:C,A197),_xlfn.XLOOKUP(A197&amp;"1",'调薪记录-固定'!M:M,'调薪记录-固定'!K:K,0),_xlfn.XLOOKUP(A197&amp;"2",'调薪记录-固定'!M:M,'调薪记录-固定'!K:K,0))))</f>
        <v>0</v>
      </c>
      <c r="Y197" s="57">
        <f>IF(OR(COUNTIF('调整社保记录-固定'!C:C,A197)=0,COUNTIF('调整社保记录-固定'!C:C,A197)=1),0,IF(C197&gt;=DATE(2021,7,1),IFERROR(VLOOKUP(A197&amp;"2",'调整社保记录-固定'!F:G,2,0),0),0))</f>
        <v>0</v>
      </c>
    </row>
    <row r="198" customHeight="1" spans="1:25">
      <c r="A198" s="54" t="s">
        <v>25</v>
      </c>
      <c r="B198" s="54" t="s">
        <v>26</v>
      </c>
      <c r="C198" s="54" t="s">
        <v>227</v>
      </c>
      <c r="D198" s="54" t="s">
        <v>6</v>
      </c>
      <c r="E198" s="55">
        <f>IFERROR(DATEDIF(VLOOKUP(A198,员工个人数据信息!A:K,11,0),C198,"Y"),0)</f>
        <v>0</v>
      </c>
      <c r="F198" s="55" t="str">
        <f>IF(COUNTIF(通用项目!A:A,B198)=1,"通用项目","非通用项目")</f>
        <v>非通用项目</v>
      </c>
      <c r="G198" s="55">
        <f t="shared" si="49"/>
        <v>1</v>
      </c>
      <c r="H198" s="55">
        <f t="shared" si="50"/>
        <v>0</v>
      </c>
      <c r="I198" s="55">
        <f t="shared" si="51"/>
        <v>0</v>
      </c>
      <c r="J198" s="55">
        <f t="shared" si="52"/>
        <v>0</v>
      </c>
      <c r="K198" s="55">
        <f t="shared" si="53"/>
        <v>0</v>
      </c>
      <c r="L198" s="55">
        <f t="shared" si="54"/>
        <v>0</v>
      </c>
      <c r="M198" s="55">
        <f t="shared" si="55"/>
        <v>0</v>
      </c>
      <c r="N198" s="55">
        <f t="shared" si="56"/>
        <v>0</v>
      </c>
      <c r="O198" s="55">
        <f t="shared" si="57"/>
        <v>0</v>
      </c>
      <c r="P198" s="57">
        <f t="shared" si="45"/>
        <v>1</v>
      </c>
      <c r="Q198" s="57">
        <f t="shared" si="46"/>
        <v>1</v>
      </c>
      <c r="R198" s="57">
        <f t="shared" si="59"/>
        <v>0</v>
      </c>
      <c r="S198" s="57">
        <f t="shared" si="58"/>
        <v>0</v>
      </c>
      <c r="T198" s="57">
        <f t="shared" si="47"/>
        <v>1</v>
      </c>
      <c r="U198" s="57">
        <f>G198*1+I198*IFERROR(VLOOKUP(A198,员工个人数据信息!A:V,22,0),0.9)+J198*0+IF(OR(E198&gt;=3,F198="通用项目"),K198*0,K198*0.2)+H198*0.8*IF(E198&lt;2,0.6,IF(E198&lt;4,0.7,IF(E198&lt;6,0.8,IF(E198&lt;8,0.9,1))))+L198*0.7-O198</f>
        <v>1</v>
      </c>
      <c r="V198" s="57">
        <f t="shared" si="48"/>
        <v>0</v>
      </c>
      <c r="W198" s="57">
        <f>ROUND(IFERROR(IF((YEAR(VLOOKUP(A198,员工个人数据信息!A:S,11,0))&amp;MONTH(VLOOKUP(A198,员工个人数据信息!A:S,11,0)))=(YEAR(C198)&amp;MONTH(C198)),VLOOKUP(A198,员工个人数据信息!A:U,20,0),IF((YEAR(VLOOKUP(A198,员工个人数据信息!A:S,12,0))&amp;MONTH(VLOOKUP(A198,员工个人数据信息!A:S,12,0)))=(YEAR(C198)&amp;MONTH(C198)),VLOOKUP(A198,员工个人数据信息!A:U,21,0),VLOOKUP(A198,员工个人数据信息!A:U,19,0))),0)+Y198/21.75,2)*SUM(G198:L198)+ROUND(IFERROR(VLOOKUP(A198,员工个人数据信息!A:S,18,0),0)+X198/21.75,2)*(IF(OR(E198&gt;=3,F198="通用项目"),SUM(G198,J198:K198),SUM(G198,J198,K198*0.8))+0.8*H198*IF(E198&lt;2,0.6,IF(E198&lt;4,0.7,IF(E198&lt;6,0.8,IF(E198&lt;8,0.9,1)))))+ROUND(3000/21.75*L198,2)</f>
        <v>0</v>
      </c>
      <c r="X198" s="57">
        <f t="array" ref="X198">_xlfn.IFS(COUNTIF('调薪记录-固定'!$C:$C,A198)=0,0,COUNTIF('调薪记录-固定'!$C:$C,A198)=1,IF(VLOOKUP(A198,'调薪记录-固定'!$C:$F,4,0)&lt;=C198,VLOOKUP(A198,'调薪记录-固定'!$C:$K,9,0),0),COUNTIF('调薪记录-固定'!$C:$C,A198)=2,IF(C198&lt;_xlfn.MINIFS('调薪记录-固定'!F:F,'调薪记录-固定'!C:C,A198),0,IF(C198&lt;_xlfn.MAXIFS('调薪记录-固定'!F:F,'调薪记录-固定'!C:C,A198),_xlfn.XLOOKUP(A198&amp;"1",'调薪记录-固定'!M:M,'调薪记录-固定'!K:K,0),_xlfn.XLOOKUP(A198&amp;"2",'调薪记录-固定'!M:M,'调薪记录-固定'!K:K,0))))</f>
        <v>0</v>
      </c>
      <c r="Y198" s="57">
        <f>IF(OR(COUNTIF('调整社保记录-固定'!C:C,A198)=0,COUNTIF('调整社保记录-固定'!C:C,A198)=1),0,IF(C198&gt;=DATE(2021,7,1),IFERROR(VLOOKUP(A198&amp;"2",'调整社保记录-固定'!F:G,2,0),0),0))</f>
        <v>0</v>
      </c>
    </row>
    <row r="199" customHeight="1" spans="1:25">
      <c r="A199" s="54" t="s">
        <v>25</v>
      </c>
      <c r="B199" s="54" t="s">
        <v>26</v>
      </c>
      <c r="C199" s="54" t="s">
        <v>228</v>
      </c>
      <c r="D199" s="54" t="s">
        <v>28</v>
      </c>
      <c r="E199" s="55">
        <f>IFERROR(DATEDIF(VLOOKUP(A199,员工个人数据信息!A:K,11,0),C199,"Y"),0)</f>
        <v>0</v>
      </c>
      <c r="F199" s="55" t="str">
        <f>IF(COUNTIF(通用项目!A:A,B199)=1,"通用项目","非通用项目")</f>
        <v>非通用项目</v>
      </c>
      <c r="G199" s="55">
        <f t="shared" si="49"/>
        <v>0</v>
      </c>
      <c r="H199" s="55">
        <f t="shared" si="50"/>
        <v>0</v>
      </c>
      <c r="I199" s="55">
        <f t="shared" si="51"/>
        <v>0</v>
      </c>
      <c r="J199" s="55">
        <f t="shared" si="52"/>
        <v>0</v>
      </c>
      <c r="K199" s="55">
        <f t="shared" si="53"/>
        <v>0</v>
      </c>
      <c r="L199" s="55">
        <f t="shared" si="54"/>
        <v>0</v>
      </c>
      <c r="M199" s="55">
        <f t="shared" si="55"/>
        <v>0</v>
      </c>
      <c r="N199" s="55">
        <f t="shared" si="56"/>
        <v>0</v>
      </c>
      <c r="O199" s="55">
        <f t="shared" si="57"/>
        <v>0</v>
      </c>
      <c r="P199" s="57">
        <f t="shared" si="45"/>
        <v>0</v>
      </c>
      <c r="Q199" s="57">
        <f t="shared" si="46"/>
        <v>0</v>
      </c>
      <c r="R199" s="57">
        <f t="shared" si="59"/>
        <v>0</v>
      </c>
      <c r="S199" s="57">
        <f t="shared" si="58"/>
        <v>0</v>
      </c>
      <c r="T199" s="57">
        <f t="shared" si="47"/>
        <v>0</v>
      </c>
      <c r="U199" s="57">
        <f>G199*1+I199*IFERROR(VLOOKUP(A199,员工个人数据信息!A:V,22,0),0.9)+J199*0+IF(OR(E199&gt;=3,F199="通用项目"),K199*0,K199*0.2)+H199*0.8*IF(E199&lt;2,0.6,IF(E199&lt;4,0.7,IF(E199&lt;6,0.8,IF(E199&lt;8,0.9,1))))+L199*0.7-O199</f>
        <v>0</v>
      </c>
      <c r="V199" s="57">
        <f t="shared" si="48"/>
        <v>0</v>
      </c>
      <c r="W199" s="57">
        <f>ROUND(IFERROR(IF((YEAR(VLOOKUP(A199,员工个人数据信息!A:S,11,0))&amp;MONTH(VLOOKUP(A199,员工个人数据信息!A:S,11,0)))=(YEAR(C199)&amp;MONTH(C199)),VLOOKUP(A199,员工个人数据信息!A:U,20,0),IF((YEAR(VLOOKUP(A199,员工个人数据信息!A:S,12,0))&amp;MONTH(VLOOKUP(A199,员工个人数据信息!A:S,12,0)))=(YEAR(C199)&amp;MONTH(C199)),VLOOKUP(A199,员工个人数据信息!A:U,21,0),VLOOKUP(A199,员工个人数据信息!A:U,19,0))),0)+Y199/21.75,2)*SUM(G199:L199)+ROUND(IFERROR(VLOOKUP(A199,员工个人数据信息!A:S,18,0),0)+X199/21.75,2)*(IF(OR(E199&gt;=3,F199="通用项目"),SUM(G199,J199:K199),SUM(G199,J199,K199*0.8))+0.8*H199*IF(E199&lt;2,0.6,IF(E199&lt;4,0.7,IF(E199&lt;6,0.8,IF(E199&lt;8,0.9,1)))))+ROUND(3000/21.75*L199,2)</f>
        <v>0</v>
      </c>
      <c r="X199" s="57">
        <f t="array" ref="X199">_xlfn.IFS(COUNTIF('调薪记录-固定'!$C:$C,A199)=0,0,COUNTIF('调薪记录-固定'!$C:$C,A199)=1,IF(VLOOKUP(A199,'调薪记录-固定'!$C:$F,4,0)&lt;=C199,VLOOKUP(A199,'调薪记录-固定'!$C:$K,9,0),0),COUNTIF('调薪记录-固定'!$C:$C,A199)=2,IF(C199&lt;_xlfn.MINIFS('调薪记录-固定'!F:F,'调薪记录-固定'!C:C,A199),0,IF(C199&lt;_xlfn.MAXIFS('调薪记录-固定'!F:F,'调薪记录-固定'!C:C,A199),_xlfn.XLOOKUP(A199&amp;"1",'调薪记录-固定'!M:M,'调薪记录-固定'!K:K,0),_xlfn.XLOOKUP(A199&amp;"2",'调薪记录-固定'!M:M,'调薪记录-固定'!K:K,0))))</f>
        <v>0</v>
      </c>
      <c r="Y199" s="57">
        <f>IF(OR(COUNTIF('调整社保记录-固定'!C:C,A199)=0,COUNTIF('调整社保记录-固定'!C:C,A199)=1),0,IF(C199&gt;=DATE(2021,7,1),IFERROR(VLOOKUP(A199&amp;"2",'调整社保记录-固定'!F:G,2,0),0),0))</f>
        <v>0</v>
      </c>
    </row>
    <row r="200" customHeight="1" spans="1:25">
      <c r="A200" s="54" t="s">
        <v>25</v>
      </c>
      <c r="B200" s="54" t="s">
        <v>26</v>
      </c>
      <c r="C200" s="54" t="s">
        <v>229</v>
      </c>
      <c r="D200" s="54" t="s">
        <v>28</v>
      </c>
      <c r="E200" s="55">
        <f>IFERROR(DATEDIF(VLOOKUP(A200,员工个人数据信息!A:K,11,0),C200,"Y"),0)</f>
        <v>0</v>
      </c>
      <c r="F200" s="55" t="str">
        <f>IF(COUNTIF(通用项目!A:A,B200)=1,"通用项目","非通用项目")</f>
        <v>非通用项目</v>
      </c>
      <c r="G200" s="55">
        <f t="shared" si="49"/>
        <v>0</v>
      </c>
      <c r="H200" s="55">
        <f t="shared" si="50"/>
        <v>0</v>
      </c>
      <c r="I200" s="55">
        <f t="shared" si="51"/>
        <v>0</v>
      </c>
      <c r="J200" s="55">
        <f t="shared" si="52"/>
        <v>0</v>
      </c>
      <c r="K200" s="55">
        <f t="shared" si="53"/>
        <v>0</v>
      </c>
      <c r="L200" s="55">
        <f t="shared" si="54"/>
        <v>0</v>
      </c>
      <c r="M200" s="55">
        <f t="shared" si="55"/>
        <v>0</v>
      </c>
      <c r="N200" s="55">
        <f t="shared" si="56"/>
        <v>0</v>
      </c>
      <c r="O200" s="55">
        <f t="shared" si="57"/>
        <v>0</v>
      </c>
      <c r="P200" s="57">
        <f t="shared" si="45"/>
        <v>0</v>
      </c>
      <c r="Q200" s="57">
        <f t="shared" si="46"/>
        <v>0</v>
      </c>
      <c r="R200" s="57">
        <f t="shared" si="59"/>
        <v>0</v>
      </c>
      <c r="S200" s="57">
        <f t="shared" si="58"/>
        <v>0</v>
      </c>
      <c r="T200" s="57">
        <f t="shared" si="47"/>
        <v>0</v>
      </c>
      <c r="U200" s="57">
        <f>G200*1+I200*IFERROR(VLOOKUP(A200,员工个人数据信息!A:V,22,0),0.9)+J200*0+IF(OR(E200&gt;=3,F200="通用项目"),K200*0,K200*0.2)+H200*0.8*IF(E200&lt;2,0.6,IF(E200&lt;4,0.7,IF(E200&lt;6,0.8,IF(E200&lt;8,0.9,1))))+L200*0.7-O200</f>
        <v>0</v>
      </c>
      <c r="V200" s="57">
        <f t="shared" si="48"/>
        <v>0</v>
      </c>
      <c r="W200" s="57">
        <f>ROUND(IFERROR(IF((YEAR(VLOOKUP(A200,员工个人数据信息!A:S,11,0))&amp;MONTH(VLOOKUP(A200,员工个人数据信息!A:S,11,0)))=(YEAR(C200)&amp;MONTH(C200)),VLOOKUP(A200,员工个人数据信息!A:U,20,0),IF((YEAR(VLOOKUP(A200,员工个人数据信息!A:S,12,0))&amp;MONTH(VLOOKUP(A200,员工个人数据信息!A:S,12,0)))=(YEAR(C200)&amp;MONTH(C200)),VLOOKUP(A200,员工个人数据信息!A:U,21,0),VLOOKUP(A200,员工个人数据信息!A:U,19,0))),0)+Y200/21.75,2)*SUM(G200:L200)+ROUND(IFERROR(VLOOKUP(A200,员工个人数据信息!A:S,18,0),0)+X200/21.75,2)*(IF(OR(E200&gt;=3,F200="通用项目"),SUM(G200,J200:K200),SUM(G200,J200,K200*0.8))+0.8*H200*IF(E200&lt;2,0.6,IF(E200&lt;4,0.7,IF(E200&lt;6,0.8,IF(E200&lt;8,0.9,1)))))+ROUND(3000/21.75*L200,2)</f>
        <v>0</v>
      </c>
      <c r="X200" s="57">
        <f t="array" ref="X200">_xlfn.IFS(COUNTIF('调薪记录-固定'!$C:$C,A200)=0,0,COUNTIF('调薪记录-固定'!$C:$C,A200)=1,IF(VLOOKUP(A200,'调薪记录-固定'!$C:$F,4,0)&lt;=C200,VLOOKUP(A200,'调薪记录-固定'!$C:$K,9,0),0),COUNTIF('调薪记录-固定'!$C:$C,A200)=2,IF(C200&lt;_xlfn.MINIFS('调薪记录-固定'!F:F,'调薪记录-固定'!C:C,A200),0,IF(C200&lt;_xlfn.MAXIFS('调薪记录-固定'!F:F,'调薪记录-固定'!C:C,A200),_xlfn.XLOOKUP(A200&amp;"1",'调薪记录-固定'!M:M,'调薪记录-固定'!K:K,0),_xlfn.XLOOKUP(A200&amp;"2",'调薪记录-固定'!M:M,'调薪记录-固定'!K:K,0))))</f>
        <v>0</v>
      </c>
      <c r="Y200" s="57">
        <f>IF(OR(COUNTIF('调整社保记录-固定'!C:C,A200)=0,COUNTIF('调整社保记录-固定'!C:C,A200)=1),0,IF(C200&gt;=DATE(2021,7,1),IFERROR(VLOOKUP(A200&amp;"2",'调整社保记录-固定'!F:G,2,0),0),0))</f>
        <v>0</v>
      </c>
    </row>
    <row r="201" customHeight="1" spans="1:25">
      <c r="A201" s="54" t="s">
        <v>25</v>
      </c>
      <c r="B201" s="54" t="s">
        <v>26</v>
      </c>
      <c r="C201" s="54" t="s">
        <v>230</v>
      </c>
      <c r="D201" s="54" t="s">
        <v>6</v>
      </c>
      <c r="E201" s="55">
        <f>IFERROR(DATEDIF(VLOOKUP(A201,员工个人数据信息!A:K,11,0),C201,"Y"),0)</f>
        <v>0</v>
      </c>
      <c r="F201" s="55" t="str">
        <f>IF(COUNTIF(通用项目!A:A,B201)=1,"通用项目","非通用项目")</f>
        <v>非通用项目</v>
      </c>
      <c r="G201" s="55">
        <f t="shared" si="49"/>
        <v>1</v>
      </c>
      <c r="H201" s="55">
        <f t="shared" si="50"/>
        <v>0</v>
      </c>
      <c r="I201" s="55">
        <f t="shared" si="51"/>
        <v>0</v>
      </c>
      <c r="J201" s="55">
        <f t="shared" si="52"/>
        <v>0</v>
      </c>
      <c r="K201" s="55">
        <f t="shared" si="53"/>
        <v>0</v>
      </c>
      <c r="L201" s="55">
        <f t="shared" si="54"/>
        <v>0</v>
      </c>
      <c r="M201" s="55">
        <f t="shared" si="55"/>
        <v>0</v>
      </c>
      <c r="N201" s="55">
        <f t="shared" si="56"/>
        <v>0</v>
      </c>
      <c r="O201" s="55">
        <f t="shared" si="57"/>
        <v>0</v>
      </c>
      <c r="P201" s="57">
        <f t="shared" si="45"/>
        <v>1</v>
      </c>
      <c r="Q201" s="57">
        <f t="shared" si="46"/>
        <v>1</v>
      </c>
      <c r="R201" s="57">
        <f t="shared" si="59"/>
        <v>0</v>
      </c>
      <c r="S201" s="57">
        <f t="shared" si="58"/>
        <v>0</v>
      </c>
      <c r="T201" s="57">
        <f t="shared" si="47"/>
        <v>1</v>
      </c>
      <c r="U201" s="57">
        <f>G201*1+I201*IFERROR(VLOOKUP(A201,员工个人数据信息!A:V,22,0),0.9)+J201*0+IF(OR(E201&gt;=3,F201="通用项目"),K201*0,K201*0.2)+H201*0.8*IF(E201&lt;2,0.6,IF(E201&lt;4,0.7,IF(E201&lt;6,0.8,IF(E201&lt;8,0.9,1))))+L201*0.7-O201</f>
        <v>1</v>
      </c>
      <c r="V201" s="57">
        <f t="shared" si="48"/>
        <v>0</v>
      </c>
      <c r="W201" s="57">
        <f>ROUND(IFERROR(IF((YEAR(VLOOKUP(A201,员工个人数据信息!A:S,11,0))&amp;MONTH(VLOOKUP(A201,员工个人数据信息!A:S,11,0)))=(YEAR(C201)&amp;MONTH(C201)),VLOOKUP(A201,员工个人数据信息!A:U,20,0),IF((YEAR(VLOOKUP(A201,员工个人数据信息!A:S,12,0))&amp;MONTH(VLOOKUP(A201,员工个人数据信息!A:S,12,0)))=(YEAR(C201)&amp;MONTH(C201)),VLOOKUP(A201,员工个人数据信息!A:U,21,0),VLOOKUP(A201,员工个人数据信息!A:U,19,0))),0)+Y201/21.75,2)*SUM(G201:L201)+ROUND(IFERROR(VLOOKUP(A201,员工个人数据信息!A:S,18,0),0)+X201/21.75,2)*(IF(OR(E201&gt;=3,F201="通用项目"),SUM(G201,J201:K201),SUM(G201,J201,K201*0.8))+0.8*H201*IF(E201&lt;2,0.6,IF(E201&lt;4,0.7,IF(E201&lt;6,0.8,IF(E201&lt;8,0.9,1)))))+ROUND(3000/21.75*L201,2)</f>
        <v>0</v>
      </c>
      <c r="X201" s="57">
        <f t="array" ref="X201">_xlfn.IFS(COUNTIF('调薪记录-固定'!$C:$C,A201)=0,0,COUNTIF('调薪记录-固定'!$C:$C,A201)=1,IF(VLOOKUP(A201,'调薪记录-固定'!$C:$F,4,0)&lt;=C201,VLOOKUP(A201,'调薪记录-固定'!$C:$K,9,0),0),COUNTIF('调薪记录-固定'!$C:$C,A201)=2,IF(C201&lt;_xlfn.MINIFS('调薪记录-固定'!F:F,'调薪记录-固定'!C:C,A201),0,IF(C201&lt;_xlfn.MAXIFS('调薪记录-固定'!F:F,'调薪记录-固定'!C:C,A201),_xlfn.XLOOKUP(A201&amp;"1",'调薪记录-固定'!M:M,'调薪记录-固定'!K:K,0),_xlfn.XLOOKUP(A201&amp;"2",'调薪记录-固定'!M:M,'调薪记录-固定'!K:K,0))))</f>
        <v>0</v>
      </c>
      <c r="Y201" s="57">
        <f>IF(OR(COUNTIF('调整社保记录-固定'!C:C,A201)=0,COUNTIF('调整社保记录-固定'!C:C,A201)=1),0,IF(C201&gt;=DATE(2021,7,1),IFERROR(VLOOKUP(A201&amp;"2",'调整社保记录-固定'!F:G,2,0),0),0))</f>
        <v>0</v>
      </c>
    </row>
    <row r="202" customHeight="1" spans="1:25">
      <c r="A202" s="54" t="s">
        <v>25</v>
      </c>
      <c r="B202" s="54" t="s">
        <v>26</v>
      </c>
      <c r="C202" s="54" t="s">
        <v>231</v>
      </c>
      <c r="D202" s="54" t="s">
        <v>6</v>
      </c>
      <c r="E202" s="55">
        <f>IFERROR(DATEDIF(VLOOKUP(A202,员工个人数据信息!A:K,11,0),C202,"Y"),0)</f>
        <v>0</v>
      </c>
      <c r="F202" s="55" t="str">
        <f>IF(COUNTIF(通用项目!A:A,B202)=1,"通用项目","非通用项目")</f>
        <v>非通用项目</v>
      </c>
      <c r="G202" s="55">
        <f t="shared" si="49"/>
        <v>1</v>
      </c>
      <c r="H202" s="55">
        <f t="shared" si="50"/>
        <v>0</v>
      </c>
      <c r="I202" s="55">
        <f t="shared" si="51"/>
        <v>0</v>
      </c>
      <c r="J202" s="55">
        <f t="shared" si="52"/>
        <v>0</v>
      </c>
      <c r="K202" s="55">
        <f t="shared" si="53"/>
        <v>0</v>
      </c>
      <c r="L202" s="55">
        <f t="shared" si="54"/>
        <v>0</v>
      </c>
      <c r="M202" s="55">
        <f t="shared" si="55"/>
        <v>0</v>
      </c>
      <c r="N202" s="55">
        <f t="shared" si="56"/>
        <v>0</v>
      </c>
      <c r="O202" s="55">
        <f t="shared" si="57"/>
        <v>0</v>
      </c>
      <c r="P202" s="57">
        <f t="shared" si="45"/>
        <v>1</v>
      </c>
      <c r="Q202" s="57">
        <f t="shared" si="46"/>
        <v>1</v>
      </c>
      <c r="R202" s="57">
        <f t="shared" si="59"/>
        <v>0</v>
      </c>
      <c r="S202" s="57">
        <f t="shared" si="58"/>
        <v>0</v>
      </c>
      <c r="T202" s="57">
        <f t="shared" si="47"/>
        <v>1</v>
      </c>
      <c r="U202" s="57">
        <f>G202*1+I202*IFERROR(VLOOKUP(A202,员工个人数据信息!A:V,22,0),0.9)+J202*0+IF(OR(E202&gt;=3,F202="通用项目"),K202*0,K202*0.2)+H202*0.8*IF(E202&lt;2,0.6,IF(E202&lt;4,0.7,IF(E202&lt;6,0.8,IF(E202&lt;8,0.9,1))))+L202*0.7-O202</f>
        <v>1</v>
      </c>
      <c r="V202" s="57">
        <f t="shared" si="48"/>
        <v>0</v>
      </c>
      <c r="W202" s="57">
        <f>ROUND(IFERROR(IF((YEAR(VLOOKUP(A202,员工个人数据信息!A:S,11,0))&amp;MONTH(VLOOKUP(A202,员工个人数据信息!A:S,11,0)))=(YEAR(C202)&amp;MONTH(C202)),VLOOKUP(A202,员工个人数据信息!A:U,20,0),IF((YEAR(VLOOKUP(A202,员工个人数据信息!A:S,12,0))&amp;MONTH(VLOOKUP(A202,员工个人数据信息!A:S,12,0)))=(YEAR(C202)&amp;MONTH(C202)),VLOOKUP(A202,员工个人数据信息!A:U,21,0),VLOOKUP(A202,员工个人数据信息!A:U,19,0))),0)+Y202/21.75,2)*SUM(G202:L202)+ROUND(IFERROR(VLOOKUP(A202,员工个人数据信息!A:S,18,0),0)+X202/21.75,2)*(IF(OR(E202&gt;=3,F202="通用项目"),SUM(G202,J202:K202),SUM(G202,J202,K202*0.8))+0.8*H202*IF(E202&lt;2,0.6,IF(E202&lt;4,0.7,IF(E202&lt;6,0.8,IF(E202&lt;8,0.9,1)))))+ROUND(3000/21.75*L202,2)</f>
        <v>0</v>
      </c>
      <c r="X202" s="57">
        <f t="array" ref="X202">_xlfn.IFS(COUNTIF('调薪记录-固定'!$C:$C,A202)=0,0,COUNTIF('调薪记录-固定'!$C:$C,A202)=1,IF(VLOOKUP(A202,'调薪记录-固定'!$C:$F,4,0)&lt;=C202,VLOOKUP(A202,'调薪记录-固定'!$C:$K,9,0),0),COUNTIF('调薪记录-固定'!$C:$C,A202)=2,IF(C202&lt;_xlfn.MINIFS('调薪记录-固定'!F:F,'调薪记录-固定'!C:C,A202),0,IF(C202&lt;_xlfn.MAXIFS('调薪记录-固定'!F:F,'调薪记录-固定'!C:C,A202),_xlfn.XLOOKUP(A202&amp;"1",'调薪记录-固定'!M:M,'调薪记录-固定'!K:K,0),_xlfn.XLOOKUP(A202&amp;"2",'调薪记录-固定'!M:M,'调薪记录-固定'!K:K,0))))</f>
        <v>0</v>
      </c>
      <c r="Y202" s="57">
        <f>IF(OR(COUNTIF('调整社保记录-固定'!C:C,A202)=0,COUNTIF('调整社保记录-固定'!C:C,A202)=1),0,IF(C202&gt;=DATE(2021,7,1),IFERROR(VLOOKUP(A202&amp;"2",'调整社保记录-固定'!F:G,2,0),0),0))</f>
        <v>0</v>
      </c>
    </row>
    <row r="203" customHeight="1" spans="1:25">
      <c r="A203" s="54" t="s">
        <v>25</v>
      </c>
      <c r="B203" s="54" t="s">
        <v>26</v>
      </c>
      <c r="C203" s="54" t="s">
        <v>232</v>
      </c>
      <c r="D203" s="54" t="s">
        <v>6</v>
      </c>
      <c r="E203" s="55">
        <f>IFERROR(DATEDIF(VLOOKUP(A203,员工个人数据信息!A:K,11,0),C203,"Y"),0)</f>
        <v>0</v>
      </c>
      <c r="F203" s="55" t="str">
        <f>IF(COUNTIF(通用项目!A:A,B203)=1,"通用项目","非通用项目")</f>
        <v>非通用项目</v>
      </c>
      <c r="G203" s="55">
        <f t="shared" si="49"/>
        <v>1</v>
      </c>
      <c r="H203" s="55">
        <f t="shared" si="50"/>
        <v>0</v>
      </c>
      <c r="I203" s="55">
        <f t="shared" si="51"/>
        <v>0</v>
      </c>
      <c r="J203" s="55">
        <f t="shared" si="52"/>
        <v>0</v>
      </c>
      <c r="K203" s="55">
        <f t="shared" si="53"/>
        <v>0</v>
      </c>
      <c r="L203" s="55">
        <f t="shared" si="54"/>
        <v>0</v>
      </c>
      <c r="M203" s="55">
        <f t="shared" si="55"/>
        <v>0</v>
      </c>
      <c r="N203" s="55">
        <f t="shared" si="56"/>
        <v>0</v>
      </c>
      <c r="O203" s="55">
        <f t="shared" si="57"/>
        <v>0</v>
      </c>
      <c r="P203" s="57">
        <f t="shared" si="45"/>
        <v>1</v>
      </c>
      <c r="Q203" s="57">
        <f t="shared" si="46"/>
        <v>1</v>
      </c>
      <c r="R203" s="57">
        <f t="shared" si="59"/>
        <v>0</v>
      </c>
      <c r="S203" s="57">
        <f t="shared" si="58"/>
        <v>0</v>
      </c>
      <c r="T203" s="57">
        <f t="shared" si="47"/>
        <v>1</v>
      </c>
      <c r="U203" s="57">
        <f>G203*1+I203*IFERROR(VLOOKUP(A203,员工个人数据信息!A:V,22,0),0.9)+J203*0+IF(OR(E203&gt;=3,F203="通用项目"),K203*0,K203*0.2)+H203*0.8*IF(E203&lt;2,0.6,IF(E203&lt;4,0.7,IF(E203&lt;6,0.8,IF(E203&lt;8,0.9,1))))+L203*0.7-O203</f>
        <v>1</v>
      </c>
      <c r="V203" s="57">
        <f t="shared" si="48"/>
        <v>0</v>
      </c>
      <c r="W203" s="57">
        <f>ROUND(IFERROR(IF((YEAR(VLOOKUP(A203,员工个人数据信息!A:S,11,0))&amp;MONTH(VLOOKUP(A203,员工个人数据信息!A:S,11,0)))=(YEAR(C203)&amp;MONTH(C203)),VLOOKUP(A203,员工个人数据信息!A:U,20,0),IF((YEAR(VLOOKUP(A203,员工个人数据信息!A:S,12,0))&amp;MONTH(VLOOKUP(A203,员工个人数据信息!A:S,12,0)))=(YEAR(C203)&amp;MONTH(C203)),VLOOKUP(A203,员工个人数据信息!A:U,21,0),VLOOKUP(A203,员工个人数据信息!A:U,19,0))),0)+Y203/21.75,2)*SUM(G203:L203)+ROUND(IFERROR(VLOOKUP(A203,员工个人数据信息!A:S,18,0),0)+X203/21.75,2)*(IF(OR(E203&gt;=3,F203="通用项目"),SUM(G203,J203:K203),SUM(G203,J203,K203*0.8))+0.8*H203*IF(E203&lt;2,0.6,IF(E203&lt;4,0.7,IF(E203&lt;6,0.8,IF(E203&lt;8,0.9,1)))))+ROUND(3000/21.75*L203,2)</f>
        <v>0</v>
      </c>
      <c r="X203" s="57">
        <f t="array" ref="X203">_xlfn.IFS(COUNTIF('调薪记录-固定'!$C:$C,A203)=0,0,COUNTIF('调薪记录-固定'!$C:$C,A203)=1,IF(VLOOKUP(A203,'调薪记录-固定'!$C:$F,4,0)&lt;=C203,VLOOKUP(A203,'调薪记录-固定'!$C:$K,9,0),0),COUNTIF('调薪记录-固定'!$C:$C,A203)=2,IF(C203&lt;_xlfn.MINIFS('调薪记录-固定'!F:F,'调薪记录-固定'!C:C,A203),0,IF(C203&lt;_xlfn.MAXIFS('调薪记录-固定'!F:F,'调薪记录-固定'!C:C,A203),_xlfn.XLOOKUP(A203&amp;"1",'调薪记录-固定'!M:M,'调薪记录-固定'!K:K,0),_xlfn.XLOOKUP(A203&amp;"2",'调薪记录-固定'!M:M,'调薪记录-固定'!K:K,0))))</f>
        <v>0</v>
      </c>
      <c r="Y203" s="57">
        <f>IF(OR(COUNTIF('调整社保记录-固定'!C:C,A203)=0,COUNTIF('调整社保记录-固定'!C:C,A203)=1),0,IF(C203&gt;=DATE(2021,7,1),IFERROR(VLOOKUP(A203&amp;"2",'调整社保记录-固定'!F:G,2,0),0),0))</f>
        <v>0</v>
      </c>
    </row>
    <row r="204" customHeight="1" spans="1:25">
      <c r="A204" s="54" t="s">
        <v>25</v>
      </c>
      <c r="B204" s="54" t="s">
        <v>26</v>
      </c>
      <c r="C204" s="54" t="s">
        <v>233</v>
      </c>
      <c r="D204" s="54" t="s">
        <v>6</v>
      </c>
      <c r="E204" s="55">
        <f>IFERROR(DATEDIF(VLOOKUP(A204,员工个人数据信息!A:K,11,0),C204,"Y"),0)</f>
        <v>0</v>
      </c>
      <c r="F204" s="55" t="str">
        <f>IF(COUNTIF(通用项目!A:A,B204)=1,"通用项目","非通用项目")</f>
        <v>非通用项目</v>
      </c>
      <c r="G204" s="55">
        <f t="shared" si="49"/>
        <v>1</v>
      </c>
      <c r="H204" s="55">
        <f t="shared" si="50"/>
        <v>0</v>
      </c>
      <c r="I204" s="55">
        <f t="shared" si="51"/>
        <v>0</v>
      </c>
      <c r="J204" s="55">
        <f t="shared" si="52"/>
        <v>0</v>
      </c>
      <c r="K204" s="55">
        <f t="shared" si="53"/>
        <v>0</v>
      </c>
      <c r="L204" s="55">
        <f t="shared" si="54"/>
        <v>0</v>
      </c>
      <c r="M204" s="55">
        <f t="shared" si="55"/>
        <v>0</v>
      </c>
      <c r="N204" s="55">
        <f t="shared" si="56"/>
        <v>0</v>
      </c>
      <c r="O204" s="55">
        <f t="shared" si="57"/>
        <v>0</v>
      </c>
      <c r="P204" s="57">
        <f t="shared" si="45"/>
        <v>1</v>
      </c>
      <c r="Q204" s="57">
        <f t="shared" si="46"/>
        <v>1</v>
      </c>
      <c r="R204" s="57">
        <f t="shared" si="59"/>
        <v>0</v>
      </c>
      <c r="S204" s="57">
        <f t="shared" si="58"/>
        <v>0</v>
      </c>
      <c r="T204" s="57">
        <f t="shared" si="47"/>
        <v>1</v>
      </c>
      <c r="U204" s="57">
        <f>G204*1+I204*IFERROR(VLOOKUP(A204,员工个人数据信息!A:V,22,0),0.9)+J204*0+IF(OR(E204&gt;=3,F204="通用项目"),K204*0,K204*0.2)+H204*0.8*IF(E204&lt;2,0.6,IF(E204&lt;4,0.7,IF(E204&lt;6,0.8,IF(E204&lt;8,0.9,1))))+L204*0.7-O204</f>
        <v>1</v>
      </c>
      <c r="V204" s="57">
        <f t="shared" si="48"/>
        <v>0</v>
      </c>
      <c r="W204" s="57">
        <f>ROUND(IFERROR(IF((YEAR(VLOOKUP(A204,员工个人数据信息!A:S,11,0))&amp;MONTH(VLOOKUP(A204,员工个人数据信息!A:S,11,0)))=(YEAR(C204)&amp;MONTH(C204)),VLOOKUP(A204,员工个人数据信息!A:U,20,0),IF((YEAR(VLOOKUP(A204,员工个人数据信息!A:S,12,0))&amp;MONTH(VLOOKUP(A204,员工个人数据信息!A:S,12,0)))=(YEAR(C204)&amp;MONTH(C204)),VLOOKUP(A204,员工个人数据信息!A:U,21,0),VLOOKUP(A204,员工个人数据信息!A:U,19,0))),0)+Y204/21.75,2)*SUM(G204:L204)+ROUND(IFERROR(VLOOKUP(A204,员工个人数据信息!A:S,18,0),0)+X204/21.75,2)*(IF(OR(E204&gt;=3,F204="通用项目"),SUM(G204,J204:K204),SUM(G204,J204,K204*0.8))+0.8*H204*IF(E204&lt;2,0.6,IF(E204&lt;4,0.7,IF(E204&lt;6,0.8,IF(E204&lt;8,0.9,1)))))+ROUND(3000/21.75*L204,2)</f>
        <v>0</v>
      </c>
      <c r="X204" s="57">
        <f t="array" ref="X204">_xlfn.IFS(COUNTIF('调薪记录-固定'!$C:$C,A204)=0,0,COUNTIF('调薪记录-固定'!$C:$C,A204)=1,IF(VLOOKUP(A204,'调薪记录-固定'!$C:$F,4,0)&lt;=C204,VLOOKUP(A204,'调薪记录-固定'!$C:$K,9,0),0),COUNTIF('调薪记录-固定'!$C:$C,A204)=2,IF(C204&lt;_xlfn.MINIFS('调薪记录-固定'!F:F,'调薪记录-固定'!C:C,A204),0,IF(C204&lt;_xlfn.MAXIFS('调薪记录-固定'!F:F,'调薪记录-固定'!C:C,A204),_xlfn.XLOOKUP(A204&amp;"1",'调薪记录-固定'!M:M,'调薪记录-固定'!K:K,0),_xlfn.XLOOKUP(A204&amp;"2",'调薪记录-固定'!M:M,'调薪记录-固定'!K:K,0))))</f>
        <v>0</v>
      </c>
      <c r="Y204" s="57">
        <f>IF(OR(COUNTIF('调整社保记录-固定'!C:C,A204)=0,COUNTIF('调整社保记录-固定'!C:C,A204)=1),0,IF(C204&gt;=DATE(2021,7,1),IFERROR(VLOOKUP(A204&amp;"2",'调整社保记录-固定'!F:G,2,0),0),0))</f>
        <v>0</v>
      </c>
    </row>
    <row r="205" customHeight="1" spans="1:25">
      <c r="A205" s="54" t="s">
        <v>25</v>
      </c>
      <c r="B205" s="54" t="s">
        <v>26</v>
      </c>
      <c r="C205" s="54" t="s">
        <v>234</v>
      </c>
      <c r="D205" s="54" t="s">
        <v>6</v>
      </c>
      <c r="E205" s="55">
        <f>IFERROR(DATEDIF(VLOOKUP(A205,员工个人数据信息!A:K,11,0),C205,"Y"),0)</f>
        <v>0</v>
      </c>
      <c r="F205" s="55" t="str">
        <f>IF(COUNTIF(通用项目!A:A,B205)=1,"通用项目","非通用项目")</f>
        <v>非通用项目</v>
      </c>
      <c r="G205" s="55">
        <f t="shared" si="49"/>
        <v>1</v>
      </c>
      <c r="H205" s="55">
        <f t="shared" si="50"/>
        <v>0</v>
      </c>
      <c r="I205" s="55">
        <f t="shared" si="51"/>
        <v>0</v>
      </c>
      <c r="J205" s="55">
        <f t="shared" si="52"/>
        <v>0</v>
      </c>
      <c r="K205" s="55">
        <f t="shared" si="53"/>
        <v>0</v>
      </c>
      <c r="L205" s="55">
        <f t="shared" si="54"/>
        <v>0</v>
      </c>
      <c r="M205" s="55">
        <f t="shared" si="55"/>
        <v>0</v>
      </c>
      <c r="N205" s="55">
        <f t="shared" si="56"/>
        <v>0</v>
      </c>
      <c r="O205" s="55">
        <f t="shared" si="57"/>
        <v>0</v>
      </c>
      <c r="P205" s="57">
        <f t="shared" si="45"/>
        <v>1</v>
      </c>
      <c r="Q205" s="57">
        <f t="shared" si="46"/>
        <v>1</v>
      </c>
      <c r="R205" s="57">
        <f t="shared" si="59"/>
        <v>0</v>
      </c>
      <c r="S205" s="57">
        <f t="shared" si="58"/>
        <v>0</v>
      </c>
      <c r="T205" s="57">
        <f t="shared" si="47"/>
        <v>1</v>
      </c>
      <c r="U205" s="57">
        <f>G205*1+I205*IFERROR(VLOOKUP(A205,员工个人数据信息!A:V,22,0),0.9)+J205*0+IF(OR(E205&gt;=3,F205="通用项目"),K205*0,K205*0.2)+H205*0.8*IF(E205&lt;2,0.6,IF(E205&lt;4,0.7,IF(E205&lt;6,0.8,IF(E205&lt;8,0.9,1))))+L205*0.7-O205</f>
        <v>1</v>
      </c>
      <c r="V205" s="57">
        <f t="shared" si="48"/>
        <v>0</v>
      </c>
      <c r="W205" s="57">
        <f>ROUND(IFERROR(IF((YEAR(VLOOKUP(A205,员工个人数据信息!A:S,11,0))&amp;MONTH(VLOOKUP(A205,员工个人数据信息!A:S,11,0)))=(YEAR(C205)&amp;MONTH(C205)),VLOOKUP(A205,员工个人数据信息!A:U,20,0),IF((YEAR(VLOOKUP(A205,员工个人数据信息!A:S,12,0))&amp;MONTH(VLOOKUP(A205,员工个人数据信息!A:S,12,0)))=(YEAR(C205)&amp;MONTH(C205)),VLOOKUP(A205,员工个人数据信息!A:U,21,0),VLOOKUP(A205,员工个人数据信息!A:U,19,0))),0)+Y205/21.75,2)*SUM(G205:L205)+ROUND(IFERROR(VLOOKUP(A205,员工个人数据信息!A:S,18,0),0)+X205/21.75,2)*(IF(OR(E205&gt;=3,F205="通用项目"),SUM(G205,J205:K205),SUM(G205,J205,K205*0.8))+0.8*H205*IF(E205&lt;2,0.6,IF(E205&lt;4,0.7,IF(E205&lt;6,0.8,IF(E205&lt;8,0.9,1)))))+ROUND(3000/21.75*L205,2)</f>
        <v>0</v>
      </c>
      <c r="X205" s="57">
        <f t="array" ref="X205">_xlfn.IFS(COUNTIF('调薪记录-固定'!$C:$C,A205)=0,0,COUNTIF('调薪记录-固定'!$C:$C,A205)=1,IF(VLOOKUP(A205,'调薪记录-固定'!$C:$F,4,0)&lt;=C205,VLOOKUP(A205,'调薪记录-固定'!$C:$K,9,0),0),COUNTIF('调薪记录-固定'!$C:$C,A205)=2,IF(C205&lt;_xlfn.MINIFS('调薪记录-固定'!F:F,'调薪记录-固定'!C:C,A205),0,IF(C205&lt;_xlfn.MAXIFS('调薪记录-固定'!F:F,'调薪记录-固定'!C:C,A205),_xlfn.XLOOKUP(A205&amp;"1",'调薪记录-固定'!M:M,'调薪记录-固定'!K:K,0),_xlfn.XLOOKUP(A205&amp;"2",'调薪记录-固定'!M:M,'调薪记录-固定'!K:K,0))))</f>
        <v>0</v>
      </c>
      <c r="Y205" s="57">
        <f>IF(OR(COUNTIF('调整社保记录-固定'!C:C,A205)=0,COUNTIF('调整社保记录-固定'!C:C,A205)=1),0,IF(C205&gt;=DATE(2021,7,1),IFERROR(VLOOKUP(A205&amp;"2",'调整社保记录-固定'!F:G,2,0),0),0))</f>
        <v>0</v>
      </c>
    </row>
    <row r="206" customHeight="1" spans="1:25">
      <c r="A206" s="54" t="s">
        <v>25</v>
      </c>
      <c r="B206" s="54" t="s">
        <v>26</v>
      </c>
      <c r="C206" s="54" t="s">
        <v>235</v>
      </c>
      <c r="D206" s="54" t="s">
        <v>28</v>
      </c>
      <c r="E206" s="55">
        <f>IFERROR(DATEDIF(VLOOKUP(A206,员工个人数据信息!A:K,11,0),C206,"Y"),0)</f>
        <v>0</v>
      </c>
      <c r="F206" s="55" t="str">
        <f>IF(COUNTIF(通用项目!A:A,B206)=1,"通用项目","非通用项目")</f>
        <v>非通用项目</v>
      </c>
      <c r="G206" s="55">
        <f t="shared" si="49"/>
        <v>0</v>
      </c>
      <c r="H206" s="55">
        <f t="shared" si="50"/>
        <v>0</v>
      </c>
      <c r="I206" s="55">
        <f t="shared" si="51"/>
        <v>0</v>
      </c>
      <c r="J206" s="55">
        <f t="shared" si="52"/>
        <v>0</v>
      </c>
      <c r="K206" s="55">
        <f t="shared" si="53"/>
        <v>0</v>
      </c>
      <c r="L206" s="55">
        <f t="shared" si="54"/>
        <v>0</v>
      </c>
      <c r="M206" s="55">
        <f t="shared" si="55"/>
        <v>0</v>
      </c>
      <c r="N206" s="55">
        <f t="shared" si="56"/>
        <v>0</v>
      </c>
      <c r="O206" s="55">
        <f t="shared" si="57"/>
        <v>0</v>
      </c>
      <c r="P206" s="57">
        <f t="shared" si="45"/>
        <v>0</v>
      </c>
      <c r="Q206" s="57">
        <f t="shared" si="46"/>
        <v>0</v>
      </c>
      <c r="R206" s="57">
        <f t="shared" si="59"/>
        <v>0</v>
      </c>
      <c r="S206" s="57">
        <f t="shared" si="58"/>
        <v>0</v>
      </c>
      <c r="T206" s="57">
        <f t="shared" si="47"/>
        <v>0</v>
      </c>
      <c r="U206" s="57">
        <f>G206*1+I206*IFERROR(VLOOKUP(A206,员工个人数据信息!A:V,22,0),0.9)+J206*0+IF(OR(E206&gt;=3,F206="通用项目"),K206*0,K206*0.2)+H206*0.8*IF(E206&lt;2,0.6,IF(E206&lt;4,0.7,IF(E206&lt;6,0.8,IF(E206&lt;8,0.9,1))))+L206*0.7-O206</f>
        <v>0</v>
      </c>
      <c r="V206" s="57">
        <f t="shared" si="48"/>
        <v>0</v>
      </c>
      <c r="W206" s="57">
        <f>ROUND(IFERROR(IF((YEAR(VLOOKUP(A206,员工个人数据信息!A:S,11,0))&amp;MONTH(VLOOKUP(A206,员工个人数据信息!A:S,11,0)))=(YEAR(C206)&amp;MONTH(C206)),VLOOKUP(A206,员工个人数据信息!A:U,20,0),IF((YEAR(VLOOKUP(A206,员工个人数据信息!A:S,12,0))&amp;MONTH(VLOOKUP(A206,员工个人数据信息!A:S,12,0)))=(YEAR(C206)&amp;MONTH(C206)),VLOOKUP(A206,员工个人数据信息!A:U,21,0),VLOOKUP(A206,员工个人数据信息!A:U,19,0))),0)+Y206/21.75,2)*SUM(G206:L206)+ROUND(IFERROR(VLOOKUP(A206,员工个人数据信息!A:S,18,0),0)+X206/21.75,2)*(IF(OR(E206&gt;=3,F206="通用项目"),SUM(G206,J206:K206),SUM(G206,J206,K206*0.8))+0.8*H206*IF(E206&lt;2,0.6,IF(E206&lt;4,0.7,IF(E206&lt;6,0.8,IF(E206&lt;8,0.9,1)))))+ROUND(3000/21.75*L206,2)</f>
        <v>0</v>
      </c>
      <c r="X206" s="57">
        <f t="array" ref="X206">_xlfn.IFS(COUNTIF('调薪记录-固定'!$C:$C,A206)=0,0,COUNTIF('调薪记录-固定'!$C:$C,A206)=1,IF(VLOOKUP(A206,'调薪记录-固定'!$C:$F,4,0)&lt;=C206,VLOOKUP(A206,'调薪记录-固定'!$C:$K,9,0),0),COUNTIF('调薪记录-固定'!$C:$C,A206)=2,IF(C206&lt;_xlfn.MINIFS('调薪记录-固定'!F:F,'调薪记录-固定'!C:C,A206),0,IF(C206&lt;_xlfn.MAXIFS('调薪记录-固定'!F:F,'调薪记录-固定'!C:C,A206),_xlfn.XLOOKUP(A206&amp;"1",'调薪记录-固定'!M:M,'调薪记录-固定'!K:K,0),_xlfn.XLOOKUP(A206&amp;"2",'调薪记录-固定'!M:M,'调薪记录-固定'!K:K,0))))</f>
        <v>0</v>
      </c>
      <c r="Y206" s="57">
        <f>IF(OR(COUNTIF('调整社保记录-固定'!C:C,A206)=0,COUNTIF('调整社保记录-固定'!C:C,A206)=1),0,IF(C206&gt;=DATE(2021,7,1),IFERROR(VLOOKUP(A206&amp;"2",'调整社保记录-固定'!F:G,2,0),0),0))</f>
        <v>0</v>
      </c>
    </row>
    <row r="207" customHeight="1" spans="1:25">
      <c r="A207" s="54" t="s">
        <v>25</v>
      </c>
      <c r="B207" s="54" t="s">
        <v>26</v>
      </c>
      <c r="C207" s="54" t="s">
        <v>236</v>
      </c>
      <c r="D207" s="54" t="s">
        <v>28</v>
      </c>
      <c r="E207" s="55">
        <f>IFERROR(DATEDIF(VLOOKUP(A207,员工个人数据信息!A:K,11,0),C207,"Y"),0)</f>
        <v>0</v>
      </c>
      <c r="F207" s="55" t="str">
        <f>IF(COUNTIF(通用项目!A:A,B207)=1,"通用项目","非通用项目")</f>
        <v>非通用项目</v>
      </c>
      <c r="G207" s="55">
        <f t="shared" si="49"/>
        <v>0</v>
      </c>
      <c r="H207" s="55">
        <f t="shared" si="50"/>
        <v>0</v>
      </c>
      <c r="I207" s="55">
        <f t="shared" si="51"/>
        <v>0</v>
      </c>
      <c r="J207" s="55">
        <f t="shared" si="52"/>
        <v>0</v>
      </c>
      <c r="K207" s="55">
        <f t="shared" si="53"/>
        <v>0</v>
      </c>
      <c r="L207" s="55">
        <f t="shared" si="54"/>
        <v>0</v>
      </c>
      <c r="M207" s="55">
        <f t="shared" si="55"/>
        <v>0</v>
      </c>
      <c r="N207" s="55">
        <f t="shared" si="56"/>
        <v>0</v>
      </c>
      <c r="O207" s="55">
        <f t="shared" si="57"/>
        <v>0</v>
      </c>
      <c r="P207" s="57">
        <f t="shared" si="45"/>
        <v>0</v>
      </c>
      <c r="Q207" s="57">
        <f t="shared" si="46"/>
        <v>0</v>
      </c>
      <c r="R207" s="57">
        <f t="shared" si="59"/>
        <v>0</v>
      </c>
      <c r="S207" s="57">
        <f t="shared" si="58"/>
        <v>0</v>
      </c>
      <c r="T207" s="57">
        <f t="shared" si="47"/>
        <v>0</v>
      </c>
      <c r="U207" s="57">
        <f>G207*1+I207*IFERROR(VLOOKUP(A207,员工个人数据信息!A:V,22,0),0.9)+J207*0+IF(OR(E207&gt;=3,F207="通用项目"),K207*0,K207*0.2)+H207*0.8*IF(E207&lt;2,0.6,IF(E207&lt;4,0.7,IF(E207&lt;6,0.8,IF(E207&lt;8,0.9,1))))+L207*0.7-O207</f>
        <v>0</v>
      </c>
      <c r="V207" s="57">
        <f t="shared" si="48"/>
        <v>0</v>
      </c>
      <c r="W207" s="57">
        <f>ROUND(IFERROR(IF((YEAR(VLOOKUP(A207,员工个人数据信息!A:S,11,0))&amp;MONTH(VLOOKUP(A207,员工个人数据信息!A:S,11,0)))=(YEAR(C207)&amp;MONTH(C207)),VLOOKUP(A207,员工个人数据信息!A:U,20,0),IF((YEAR(VLOOKUP(A207,员工个人数据信息!A:S,12,0))&amp;MONTH(VLOOKUP(A207,员工个人数据信息!A:S,12,0)))=(YEAR(C207)&amp;MONTH(C207)),VLOOKUP(A207,员工个人数据信息!A:U,21,0),VLOOKUP(A207,员工个人数据信息!A:U,19,0))),0)+Y207/21.75,2)*SUM(G207:L207)+ROUND(IFERROR(VLOOKUP(A207,员工个人数据信息!A:S,18,0),0)+X207/21.75,2)*(IF(OR(E207&gt;=3,F207="通用项目"),SUM(G207,J207:K207),SUM(G207,J207,K207*0.8))+0.8*H207*IF(E207&lt;2,0.6,IF(E207&lt;4,0.7,IF(E207&lt;6,0.8,IF(E207&lt;8,0.9,1)))))+ROUND(3000/21.75*L207,2)</f>
        <v>0</v>
      </c>
      <c r="X207" s="57">
        <f t="array" ref="X207">_xlfn.IFS(COUNTIF('调薪记录-固定'!$C:$C,A207)=0,0,COUNTIF('调薪记录-固定'!$C:$C,A207)=1,IF(VLOOKUP(A207,'调薪记录-固定'!$C:$F,4,0)&lt;=C207,VLOOKUP(A207,'调薪记录-固定'!$C:$K,9,0),0),COUNTIF('调薪记录-固定'!$C:$C,A207)=2,IF(C207&lt;_xlfn.MINIFS('调薪记录-固定'!F:F,'调薪记录-固定'!C:C,A207),0,IF(C207&lt;_xlfn.MAXIFS('调薪记录-固定'!F:F,'调薪记录-固定'!C:C,A207),_xlfn.XLOOKUP(A207&amp;"1",'调薪记录-固定'!M:M,'调薪记录-固定'!K:K,0),_xlfn.XLOOKUP(A207&amp;"2",'调薪记录-固定'!M:M,'调薪记录-固定'!K:K,0))))</f>
        <v>0</v>
      </c>
      <c r="Y207" s="57">
        <f>IF(OR(COUNTIF('调整社保记录-固定'!C:C,A207)=0,COUNTIF('调整社保记录-固定'!C:C,A207)=1),0,IF(C207&gt;=DATE(2021,7,1),IFERROR(VLOOKUP(A207&amp;"2",'调整社保记录-固定'!F:G,2,0),0),0))</f>
        <v>0</v>
      </c>
    </row>
    <row r="208" customHeight="1" spans="1:25">
      <c r="A208" s="54" t="s">
        <v>25</v>
      </c>
      <c r="B208" s="54" t="s">
        <v>26</v>
      </c>
      <c r="C208" s="54" t="s">
        <v>237</v>
      </c>
      <c r="D208" s="54" t="s">
        <v>6</v>
      </c>
      <c r="E208" s="55">
        <f>IFERROR(DATEDIF(VLOOKUP(A208,员工个人数据信息!A:K,11,0),C208,"Y"),0)</f>
        <v>0</v>
      </c>
      <c r="F208" s="55" t="str">
        <f>IF(COUNTIF(通用项目!A:A,B208)=1,"通用项目","非通用项目")</f>
        <v>非通用项目</v>
      </c>
      <c r="G208" s="55">
        <f t="shared" si="49"/>
        <v>1</v>
      </c>
      <c r="H208" s="55">
        <f t="shared" si="50"/>
        <v>0</v>
      </c>
      <c r="I208" s="55">
        <f t="shared" si="51"/>
        <v>0</v>
      </c>
      <c r="J208" s="55">
        <f t="shared" si="52"/>
        <v>0</v>
      </c>
      <c r="K208" s="55">
        <f t="shared" si="53"/>
        <v>0</v>
      </c>
      <c r="L208" s="55">
        <f t="shared" si="54"/>
        <v>0</v>
      </c>
      <c r="M208" s="55">
        <f t="shared" si="55"/>
        <v>0</v>
      </c>
      <c r="N208" s="55">
        <f t="shared" si="56"/>
        <v>0</v>
      </c>
      <c r="O208" s="55">
        <f t="shared" si="57"/>
        <v>0</v>
      </c>
      <c r="P208" s="57">
        <f t="shared" si="45"/>
        <v>1</v>
      </c>
      <c r="Q208" s="57">
        <f t="shared" si="46"/>
        <v>1</v>
      </c>
      <c r="R208" s="57">
        <f t="shared" si="59"/>
        <v>0</v>
      </c>
      <c r="S208" s="57">
        <f t="shared" si="58"/>
        <v>0</v>
      </c>
      <c r="T208" s="57">
        <f t="shared" si="47"/>
        <v>1</v>
      </c>
      <c r="U208" s="57">
        <f>G208*1+I208*IFERROR(VLOOKUP(A208,员工个人数据信息!A:V,22,0),0.9)+J208*0+IF(OR(E208&gt;=3,F208="通用项目"),K208*0,K208*0.2)+H208*0.8*IF(E208&lt;2,0.6,IF(E208&lt;4,0.7,IF(E208&lt;6,0.8,IF(E208&lt;8,0.9,1))))+L208*0.7-O208</f>
        <v>1</v>
      </c>
      <c r="V208" s="57">
        <f t="shared" si="48"/>
        <v>0</v>
      </c>
      <c r="W208" s="57">
        <f>ROUND(IFERROR(IF((YEAR(VLOOKUP(A208,员工个人数据信息!A:S,11,0))&amp;MONTH(VLOOKUP(A208,员工个人数据信息!A:S,11,0)))=(YEAR(C208)&amp;MONTH(C208)),VLOOKUP(A208,员工个人数据信息!A:U,20,0),IF((YEAR(VLOOKUP(A208,员工个人数据信息!A:S,12,0))&amp;MONTH(VLOOKUP(A208,员工个人数据信息!A:S,12,0)))=(YEAR(C208)&amp;MONTH(C208)),VLOOKUP(A208,员工个人数据信息!A:U,21,0),VLOOKUP(A208,员工个人数据信息!A:U,19,0))),0)+Y208/21.75,2)*SUM(G208:L208)+ROUND(IFERROR(VLOOKUP(A208,员工个人数据信息!A:S,18,0),0)+X208/21.75,2)*(IF(OR(E208&gt;=3,F208="通用项目"),SUM(G208,J208:K208),SUM(G208,J208,K208*0.8))+0.8*H208*IF(E208&lt;2,0.6,IF(E208&lt;4,0.7,IF(E208&lt;6,0.8,IF(E208&lt;8,0.9,1)))))+ROUND(3000/21.75*L208,2)</f>
        <v>0</v>
      </c>
      <c r="X208" s="57">
        <f t="array" ref="X208">_xlfn.IFS(COUNTIF('调薪记录-固定'!$C:$C,A208)=0,0,COUNTIF('调薪记录-固定'!$C:$C,A208)=1,IF(VLOOKUP(A208,'调薪记录-固定'!$C:$F,4,0)&lt;=C208,VLOOKUP(A208,'调薪记录-固定'!$C:$K,9,0),0),COUNTIF('调薪记录-固定'!$C:$C,A208)=2,IF(C208&lt;_xlfn.MINIFS('调薪记录-固定'!F:F,'调薪记录-固定'!C:C,A208),0,IF(C208&lt;_xlfn.MAXIFS('调薪记录-固定'!F:F,'调薪记录-固定'!C:C,A208),_xlfn.XLOOKUP(A208&amp;"1",'调薪记录-固定'!M:M,'调薪记录-固定'!K:K,0),_xlfn.XLOOKUP(A208&amp;"2",'调薪记录-固定'!M:M,'调薪记录-固定'!K:K,0))))</f>
        <v>0</v>
      </c>
      <c r="Y208" s="57">
        <f>IF(OR(COUNTIF('调整社保记录-固定'!C:C,A208)=0,COUNTIF('调整社保记录-固定'!C:C,A208)=1),0,IF(C208&gt;=DATE(2021,7,1),IFERROR(VLOOKUP(A208&amp;"2",'调整社保记录-固定'!F:G,2,0),0),0))</f>
        <v>0</v>
      </c>
    </row>
    <row r="209" customHeight="1" spans="1:25">
      <c r="A209" s="54" t="s">
        <v>25</v>
      </c>
      <c r="B209" s="54" t="s">
        <v>26</v>
      </c>
      <c r="C209" s="54" t="s">
        <v>238</v>
      </c>
      <c r="D209" s="54" t="s">
        <v>6</v>
      </c>
      <c r="E209" s="55">
        <f>IFERROR(DATEDIF(VLOOKUP(A209,员工个人数据信息!A:K,11,0),C209,"Y"),0)</f>
        <v>0</v>
      </c>
      <c r="F209" s="55" t="str">
        <f>IF(COUNTIF(通用项目!A:A,B209)=1,"通用项目","非通用项目")</f>
        <v>非通用项目</v>
      </c>
      <c r="G209" s="55">
        <f t="shared" si="49"/>
        <v>1</v>
      </c>
      <c r="H209" s="55">
        <f t="shared" si="50"/>
        <v>0</v>
      </c>
      <c r="I209" s="55">
        <f t="shared" si="51"/>
        <v>0</v>
      </c>
      <c r="J209" s="55">
        <f t="shared" si="52"/>
        <v>0</v>
      </c>
      <c r="K209" s="55">
        <f t="shared" si="53"/>
        <v>0</v>
      </c>
      <c r="L209" s="55">
        <f t="shared" si="54"/>
        <v>0</v>
      </c>
      <c r="M209" s="55">
        <f t="shared" si="55"/>
        <v>0</v>
      </c>
      <c r="N209" s="55">
        <f t="shared" si="56"/>
        <v>0</v>
      </c>
      <c r="O209" s="55">
        <f t="shared" si="57"/>
        <v>0</v>
      </c>
      <c r="P209" s="57">
        <f t="shared" si="45"/>
        <v>1</v>
      </c>
      <c r="Q209" s="57">
        <f t="shared" si="46"/>
        <v>1</v>
      </c>
      <c r="R209" s="57">
        <f t="shared" si="59"/>
        <v>0</v>
      </c>
      <c r="S209" s="57">
        <f t="shared" si="58"/>
        <v>0</v>
      </c>
      <c r="T209" s="57">
        <f t="shared" si="47"/>
        <v>1</v>
      </c>
      <c r="U209" s="57">
        <f>G209*1+I209*IFERROR(VLOOKUP(A209,员工个人数据信息!A:V,22,0),0.9)+J209*0+IF(OR(E209&gt;=3,F209="通用项目"),K209*0,K209*0.2)+H209*0.8*IF(E209&lt;2,0.6,IF(E209&lt;4,0.7,IF(E209&lt;6,0.8,IF(E209&lt;8,0.9,1))))+L209*0.7-O209</f>
        <v>1</v>
      </c>
      <c r="V209" s="57">
        <f t="shared" si="48"/>
        <v>0</v>
      </c>
      <c r="W209" s="57">
        <f>ROUND(IFERROR(IF((YEAR(VLOOKUP(A209,员工个人数据信息!A:S,11,0))&amp;MONTH(VLOOKUP(A209,员工个人数据信息!A:S,11,0)))=(YEAR(C209)&amp;MONTH(C209)),VLOOKUP(A209,员工个人数据信息!A:U,20,0),IF((YEAR(VLOOKUP(A209,员工个人数据信息!A:S,12,0))&amp;MONTH(VLOOKUP(A209,员工个人数据信息!A:S,12,0)))=(YEAR(C209)&amp;MONTH(C209)),VLOOKUP(A209,员工个人数据信息!A:U,21,0),VLOOKUP(A209,员工个人数据信息!A:U,19,0))),0)+Y209/21.75,2)*SUM(G209:L209)+ROUND(IFERROR(VLOOKUP(A209,员工个人数据信息!A:S,18,0),0)+X209/21.75,2)*(IF(OR(E209&gt;=3,F209="通用项目"),SUM(G209,J209:K209),SUM(G209,J209,K209*0.8))+0.8*H209*IF(E209&lt;2,0.6,IF(E209&lt;4,0.7,IF(E209&lt;6,0.8,IF(E209&lt;8,0.9,1)))))+ROUND(3000/21.75*L209,2)</f>
        <v>0</v>
      </c>
      <c r="X209" s="57">
        <f t="array" ref="X209">_xlfn.IFS(COUNTIF('调薪记录-固定'!$C:$C,A209)=0,0,COUNTIF('调薪记录-固定'!$C:$C,A209)=1,IF(VLOOKUP(A209,'调薪记录-固定'!$C:$F,4,0)&lt;=C209,VLOOKUP(A209,'调薪记录-固定'!$C:$K,9,0),0),COUNTIF('调薪记录-固定'!$C:$C,A209)=2,IF(C209&lt;_xlfn.MINIFS('调薪记录-固定'!F:F,'调薪记录-固定'!C:C,A209),0,IF(C209&lt;_xlfn.MAXIFS('调薪记录-固定'!F:F,'调薪记录-固定'!C:C,A209),_xlfn.XLOOKUP(A209&amp;"1",'调薪记录-固定'!M:M,'调薪记录-固定'!K:K,0),_xlfn.XLOOKUP(A209&amp;"2",'调薪记录-固定'!M:M,'调薪记录-固定'!K:K,0))))</f>
        <v>0</v>
      </c>
      <c r="Y209" s="57">
        <f>IF(OR(COUNTIF('调整社保记录-固定'!C:C,A209)=0,COUNTIF('调整社保记录-固定'!C:C,A209)=1),0,IF(C209&gt;=DATE(2021,7,1),IFERROR(VLOOKUP(A209&amp;"2",'调整社保记录-固定'!F:G,2,0),0),0))</f>
        <v>0</v>
      </c>
    </row>
    <row r="210" customHeight="1" spans="1:25">
      <c r="A210" s="54" t="s">
        <v>25</v>
      </c>
      <c r="B210" s="54" t="s">
        <v>26</v>
      </c>
      <c r="C210" s="54" t="s">
        <v>239</v>
      </c>
      <c r="D210" s="54" t="s">
        <v>6</v>
      </c>
      <c r="E210" s="55">
        <f>IFERROR(DATEDIF(VLOOKUP(A210,员工个人数据信息!A:K,11,0),C210,"Y"),0)</f>
        <v>0</v>
      </c>
      <c r="F210" s="55" t="str">
        <f>IF(COUNTIF(通用项目!A:A,B210)=1,"通用项目","非通用项目")</f>
        <v>非通用项目</v>
      </c>
      <c r="G210" s="55">
        <f t="shared" si="49"/>
        <v>1</v>
      </c>
      <c r="H210" s="55">
        <f t="shared" si="50"/>
        <v>0</v>
      </c>
      <c r="I210" s="55">
        <f t="shared" si="51"/>
        <v>0</v>
      </c>
      <c r="J210" s="55">
        <f t="shared" si="52"/>
        <v>0</v>
      </c>
      <c r="K210" s="55">
        <f t="shared" si="53"/>
        <v>0</v>
      </c>
      <c r="L210" s="55">
        <f t="shared" si="54"/>
        <v>0</v>
      </c>
      <c r="M210" s="55">
        <f t="shared" si="55"/>
        <v>0</v>
      </c>
      <c r="N210" s="55">
        <f t="shared" si="56"/>
        <v>0</v>
      </c>
      <c r="O210" s="55">
        <f t="shared" si="57"/>
        <v>0</v>
      </c>
      <c r="P210" s="57">
        <f t="shared" si="45"/>
        <v>1</v>
      </c>
      <c r="Q210" s="57">
        <f t="shared" si="46"/>
        <v>1</v>
      </c>
      <c r="R210" s="57">
        <f t="shared" si="59"/>
        <v>0</v>
      </c>
      <c r="S210" s="57">
        <f t="shared" si="58"/>
        <v>0</v>
      </c>
      <c r="T210" s="57">
        <f t="shared" si="47"/>
        <v>1</v>
      </c>
      <c r="U210" s="57">
        <f>G210*1+I210*IFERROR(VLOOKUP(A210,员工个人数据信息!A:V,22,0),0.9)+J210*0+IF(OR(E210&gt;=3,F210="通用项目"),K210*0,K210*0.2)+H210*0.8*IF(E210&lt;2,0.6,IF(E210&lt;4,0.7,IF(E210&lt;6,0.8,IF(E210&lt;8,0.9,1))))+L210*0.7-O210</f>
        <v>1</v>
      </c>
      <c r="V210" s="57">
        <f t="shared" si="48"/>
        <v>0</v>
      </c>
      <c r="W210" s="57">
        <f>ROUND(IFERROR(IF((YEAR(VLOOKUP(A210,员工个人数据信息!A:S,11,0))&amp;MONTH(VLOOKUP(A210,员工个人数据信息!A:S,11,0)))=(YEAR(C210)&amp;MONTH(C210)),VLOOKUP(A210,员工个人数据信息!A:U,20,0),IF((YEAR(VLOOKUP(A210,员工个人数据信息!A:S,12,0))&amp;MONTH(VLOOKUP(A210,员工个人数据信息!A:S,12,0)))=(YEAR(C210)&amp;MONTH(C210)),VLOOKUP(A210,员工个人数据信息!A:U,21,0),VLOOKUP(A210,员工个人数据信息!A:U,19,0))),0)+Y210/21.75,2)*SUM(G210:L210)+ROUND(IFERROR(VLOOKUP(A210,员工个人数据信息!A:S,18,0),0)+X210/21.75,2)*(IF(OR(E210&gt;=3,F210="通用项目"),SUM(G210,J210:K210),SUM(G210,J210,K210*0.8))+0.8*H210*IF(E210&lt;2,0.6,IF(E210&lt;4,0.7,IF(E210&lt;6,0.8,IF(E210&lt;8,0.9,1)))))+ROUND(3000/21.75*L210,2)</f>
        <v>0</v>
      </c>
      <c r="X210" s="57">
        <f t="array" ref="X210">_xlfn.IFS(COUNTIF('调薪记录-固定'!$C:$C,A210)=0,0,COUNTIF('调薪记录-固定'!$C:$C,A210)=1,IF(VLOOKUP(A210,'调薪记录-固定'!$C:$F,4,0)&lt;=C210,VLOOKUP(A210,'调薪记录-固定'!$C:$K,9,0),0),COUNTIF('调薪记录-固定'!$C:$C,A210)=2,IF(C210&lt;_xlfn.MINIFS('调薪记录-固定'!F:F,'调薪记录-固定'!C:C,A210),0,IF(C210&lt;_xlfn.MAXIFS('调薪记录-固定'!F:F,'调薪记录-固定'!C:C,A210),_xlfn.XLOOKUP(A210&amp;"1",'调薪记录-固定'!M:M,'调薪记录-固定'!K:K,0),_xlfn.XLOOKUP(A210&amp;"2",'调薪记录-固定'!M:M,'调薪记录-固定'!K:K,0))))</f>
        <v>0</v>
      </c>
      <c r="Y210" s="57">
        <f>IF(OR(COUNTIF('调整社保记录-固定'!C:C,A210)=0,COUNTIF('调整社保记录-固定'!C:C,A210)=1),0,IF(C210&gt;=DATE(2021,7,1),IFERROR(VLOOKUP(A210&amp;"2",'调整社保记录-固定'!F:G,2,0),0),0))</f>
        <v>0</v>
      </c>
    </row>
    <row r="211" customHeight="1" spans="1:25">
      <c r="A211" s="54" t="s">
        <v>25</v>
      </c>
      <c r="B211" s="54" t="s">
        <v>26</v>
      </c>
      <c r="C211" s="54" t="s">
        <v>240</v>
      </c>
      <c r="D211" s="54" t="s">
        <v>6</v>
      </c>
      <c r="E211" s="55">
        <f>IFERROR(DATEDIF(VLOOKUP(A211,员工个人数据信息!A:K,11,0),C211,"Y"),0)</f>
        <v>0</v>
      </c>
      <c r="F211" s="55" t="str">
        <f>IF(COUNTIF(通用项目!A:A,B211)=1,"通用项目","非通用项目")</f>
        <v>非通用项目</v>
      </c>
      <c r="G211" s="55">
        <f t="shared" si="49"/>
        <v>1</v>
      </c>
      <c r="H211" s="55">
        <f t="shared" si="50"/>
        <v>0</v>
      </c>
      <c r="I211" s="55">
        <f t="shared" si="51"/>
        <v>0</v>
      </c>
      <c r="J211" s="55">
        <f t="shared" si="52"/>
        <v>0</v>
      </c>
      <c r="K211" s="55">
        <f t="shared" si="53"/>
        <v>0</v>
      </c>
      <c r="L211" s="55">
        <f t="shared" si="54"/>
        <v>0</v>
      </c>
      <c r="M211" s="55">
        <f t="shared" si="55"/>
        <v>0</v>
      </c>
      <c r="N211" s="55">
        <f t="shared" si="56"/>
        <v>0</v>
      </c>
      <c r="O211" s="55">
        <f t="shared" si="57"/>
        <v>0</v>
      </c>
      <c r="P211" s="57">
        <f t="shared" si="45"/>
        <v>1</v>
      </c>
      <c r="Q211" s="57">
        <f t="shared" si="46"/>
        <v>1</v>
      </c>
      <c r="R211" s="57">
        <f t="shared" si="59"/>
        <v>0</v>
      </c>
      <c r="S211" s="57">
        <f t="shared" si="58"/>
        <v>0</v>
      </c>
      <c r="T211" s="57">
        <f t="shared" si="47"/>
        <v>1</v>
      </c>
      <c r="U211" s="57">
        <f>G211*1+I211*IFERROR(VLOOKUP(A211,员工个人数据信息!A:V,22,0),0.9)+J211*0+IF(OR(E211&gt;=3,F211="通用项目"),K211*0,K211*0.2)+H211*0.8*IF(E211&lt;2,0.6,IF(E211&lt;4,0.7,IF(E211&lt;6,0.8,IF(E211&lt;8,0.9,1))))+L211*0.7-O211</f>
        <v>1</v>
      </c>
      <c r="V211" s="57">
        <f t="shared" si="48"/>
        <v>0</v>
      </c>
      <c r="W211" s="57">
        <f>ROUND(IFERROR(IF((YEAR(VLOOKUP(A211,员工个人数据信息!A:S,11,0))&amp;MONTH(VLOOKUP(A211,员工个人数据信息!A:S,11,0)))=(YEAR(C211)&amp;MONTH(C211)),VLOOKUP(A211,员工个人数据信息!A:U,20,0),IF((YEAR(VLOOKUP(A211,员工个人数据信息!A:S,12,0))&amp;MONTH(VLOOKUP(A211,员工个人数据信息!A:S,12,0)))=(YEAR(C211)&amp;MONTH(C211)),VLOOKUP(A211,员工个人数据信息!A:U,21,0),VLOOKUP(A211,员工个人数据信息!A:U,19,0))),0)+Y211/21.75,2)*SUM(G211:L211)+ROUND(IFERROR(VLOOKUP(A211,员工个人数据信息!A:S,18,0),0)+X211/21.75,2)*(IF(OR(E211&gt;=3,F211="通用项目"),SUM(G211,J211:K211),SUM(G211,J211,K211*0.8))+0.8*H211*IF(E211&lt;2,0.6,IF(E211&lt;4,0.7,IF(E211&lt;6,0.8,IF(E211&lt;8,0.9,1)))))+ROUND(3000/21.75*L211,2)</f>
        <v>0</v>
      </c>
      <c r="X211" s="57">
        <f t="array" ref="X211">_xlfn.IFS(COUNTIF('调薪记录-固定'!$C:$C,A211)=0,0,COUNTIF('调薪记录-固定'!$C:$C,A211)=1,IF(VLOOKUP(A211,'调薪记录-固定'!$C:$F,4,0)&lt;=C211,VLOOKUP(A211,'调薪记录-固定'!$C:$K,9,0),0),COUNTIF('调薪记录-固定'!$C:$C,A211)=2,IF(C211&lt;_xlfn.MINIFS('调薪记录-固定'!F:F,'调薪记录-固定'!C:C,A211),0,IF(C211&lt;_xlfn.MAXIFS('调薪记录-固定'!F:F,'调薪记录-固定'!C:C,A211),_xlfn.XLOOKUP(A211&amp;"1",'调薪记录-固定'!M:M,'调薪记录-固定'!K:K,0),_xlfn.XLOOKUP(A211&amp;"2",'调薪记录-固定'!M:M,'调薪记录-固定'!K:K,0))))</f>
        <v>0</v>
      </c>
      <c r="Y211" s="57">
        <f>IF(OR(COUNTIF('调整社保记录-固定'!C:C,A211)=0,COUNTIF('调整社保记录-固定'!C:C,A211)=1),0,IF(C211&gt;=DATE(2021,7,1),IFERROR(VLOOKUP(A211&amp;"2",'调整社保记录-固定'!F:G,2,0),0),0))</f>
        <v>0</v>
      </c>
    </row>
    <row r="212" customHeight="1" spans="1:25">
      <c r="A212" s="54" t="s">
        <v>25</v>
      </c>
      <c r="B212" s="54" t="s">
        <v>26</v>
      </c>
      <c r="C212" s="54" t="s">
        <v>241</v>
      </c>
      <c r="D212" s="54" t="s">
        <v>6</v>
      </c>
      <c r="E212" s="55">
        <f>IFERROR(DATEDIF(VLOOKUP(A212,员工个人数据信息!A:K,11,0),C212,"Y"),0)</f>
        <v>0</v>
      </c>
      <c r="F212" s="55" t="str">
        <f>IF(COUNTIF(通用项目!A:A,B212)=1,"通用项目","非通用项目")</f>
        <v>非通用项目</v>
      </c>
      <c r="G212" s="55">
        <f t="shared" si="49"/>
        <v>1</v>
      </c>
      <c r="H212" s="55">
        <f t="shared" si="50"/>
        <v>0</v>
      </c>
      <c r="I212" s="55">
        <f t="shared" si="51"/>
        <v>0</v>
      </c>
      <c r="J212" s="55">
        <f t="shared" si="52"/>
        <v>0</v>
      </c>
      <c r="K212" s="55">
        <f t="shared" si="53"/>
        <v>0</v>
      </c>
      <c r="L212" s="55">
        <f t="shared" si="54"/>
        <v>0</v>
      </c>
      <c r="M212" s="55">
        <f t="shared" si="55"/>
        <v>0</v>
      </c>
      <c r="N212" s="55">
        <f t="shared" si="56"/>
        <v>0</v>
      </c>
      <c r="O212" s="55">
        <f t="shared" si="57"/>
        <v>0</v>
      </c>
      <c r="P212" s="57">
        <f t="shared" si="45"/>
        <v>1</v>
      </c>
      <c r="Q212" s="57">
        <f t="shared" si="46"/>
        <v>1</v>
      </c>
      <c r="R212" s="57">
        <f t="shared" si="59"/>
        <v>0</v>
      </c>
      <c r="S212" s="57">
        <f t="shared" si="58"/>
        <v>0</v>
      </c>
      <c r="T212" s="57">
        <f t="shared" si="47"/>
        <v>1</v>
      </c>
      <c r="U212" s="57">
        <f>G212*1+I212*IFERROR(VLOOKUP(A212,员工个人数据信息!A:V,22,0),0.9)+J212*0+IF(OR(E212&gt;=3,F212="通用项目"),K212*0,K212*0.2)+H212*0.8*IF(E212&lt;2,0.6,IF(E212&lt;4,0.7,IF(E212&lt;6,0.8,IF(E212&lt;8,0.9,1))))+L212*0.7-O212</f>
        <v>1</v>
      </c>
      <c r="V212" s="57">
        <f t="shared" si="48"/>
        <v>0</v>
      </c>
      <c r="W212" s="57">
        <f>ROUND(IFERROR(IF((YEAR(VLOOKUP(A212,员工个人数据信息!A:S,11,0))&amp;MONTH(VLOOKUP(A212,员工个人数据信息!A:S,11,0)))=(YEAR(C212)&amp;MONTH(C212)),VLOOKUP(A212,员工个人数据信息!A:U,20,0),IF((YEAR(VLOOKUP(A212,员工个人数据信息!A:S,12,0))&amp;MONTH(VLOOKUP(A212,员工个人数据信息!A:S,12,0)))=(YEAR(C212)&amp;MONTH(C212)),VLOOKUP(A212,员工个人数据信息!A:U,21,0),VLOOKUP(A212,员工个人数据信息!A:U,19,0))),0)+Y212/21.75,2)*SUM(G212:L212)+ROUND(IFERROR(VLOOKUP(A212,员工个人数据信息!A:S,18,0),0)+X212/21.75,2)*(IF(OR(E212&gt;=3,F212="通用项目"),SUM(G212,J212:K212),SUM(G212,J212,K212*0.8))+0.8*H212*IF(E212&lt;2,0.6,IF(E212&lt;4,0.7,IF(E212&lt;6,0.8,IF(E212&lt;8,0.9,1)))))+ROUND(3000/21.75*L212,2)</f>
        <v>0</v>
      </c>
      <c r="X212" s="57">
        <f t="array" ref="X212">_xlfn.IFS(COUNTIF('调薪记录-固定'!$C:$C,A212)=0,0,COUNTIF('调薪记录-固定'!$C:$C,A212)=1,IF(VLOOKUP(A212,'调薪记录-固定'!$C:$F,4,0)&lt;=C212,VLOOKUP(A212,'调薪记录-固定'!$C:$K,9,0),0),COUNTIF('调薪记录-固定'!$C:$C,A212)=2,IF(C212&lt;_xlfn.MINIFS('调薪记录-固定'!F:F,'调薪记录-固定'!C:C,A212),0,IF(C212&lt;_xlfn.MAXIFS('调薪记录-固定'!F:F,'调薪记录-固定'!C:C,A212),_xlfn.XLOOKUP(A212&amp;"1",'调薪记录-固定'!M:M,'调薪记录-固定'!K:K,0),_xlfn.XLOOKUP(A212&amp;"2",'调薪记录-固定'!M:M,'调薪记录-固定'!K:K,0))))</f>
        <v>0</v>
      </c>
      <c r="Y212" s="57">
        <f>IF(OR(COUNTIF('调整社保记录-固定'!C:C,A212)=0,COUNTIF('调整社保记录-固定'!C:C,A212)=1),0,IF(C212&gt;=DATE(2021,7,1),IFERROR(VLOOKUP(A212&amp;"2",'调整社保记录-固定'!F:G,2,0),0),0))</f>
        <v>0</v>
      </c>
    </row>
    <row r="213" customHeight="1" spans="1:25">
      <c r="A213" s="54" t="s">
        <v>25</v>
      </c>
      <c r="B213" s="54" t="s">
        <v>26</v>
      </c>
      <c r="C213" s="54" t="s">
        <v>242</v>
      </c>
      <c r="D213" s="54" t="s">
        <v>28</v>
      </c>
      <c r="E213" s="55">
        <f>IFERROR(DATEDIF(VLOOKUP(A213,员工个人数据信息!A:K,11,0),C213,"Y"),0)</f>
        <v>0</v>
      </c>
      <c r="F213" s="55" t="str">
        <f>IF(COUNTIF(通用项目!A:A,B213)=1,"通用项目","非通用项目")</f>
        <v>非通用项目</v>
      </c>
      <c r="G213" s="55">
        <f t="shared" si="49"/>
        <v>0</v>
      </c>
      <c r="H213" s="55">
        <f t="shared" si="50"/>
        <v>0</v>
      </c>
      <c r="I213" s="55">
        <f t="shared" si="51"/>
        <v>0</v>
      </c>
      <c r="J213" s="55">
        <f t="shared" si="52"/>
        <v>0</v>
      </c>
      <c r="K213" s="55">
        <f t="shared" si="53"/>
        <v>0</v>
      </c>
      <c r="L213" s="55">
        <f t="shared" si="54"/>
        <v>0</v>
      </c>
      <c r="M213" s="55">
        <f t="shared" si="55"/>
        <v>0</v>
      </c>
      <c r="N213" s="55">
        <f t="shared" si="56"/>
        <v>0</v>
      </c>
      <c r="O213" s="55">
        <f t="shared" si="57"/>
        <v>0</v>
      </c>
      <c r="P213" s="57">
        <f t="shared" si="45"/>
        <v>0</v>
      </c>
      <c r="Q213" s="57">
        <f t="shared" si="46"/>
        <v>0</v>
      </c>
      <c r="R213" s="57">
        <f t="shared" si="59"/>
        <v>0</v>
      </c>
      <c r="S213" s="57">
        <f t="shared" si="58"/>
        <v>0</v>
      </c>
      <c r="T213" s="57">
        <f t="shared" si="47"/>
        <v>0</v>
      </c>
      <c r="U213" s="57">
        <f>G213*1+I213*IFERROR(VLOOKUP(A213,员工个人数据信息!A:V,22,0),0.9)+J213*0+IF(OR(E213&gt;=3,F213="通用项目"),K213*0,K213*0.2)+H213*0.8*IF(E213&lt;2,0.6,IF(E213&lt;4,0.7,IF(E213&lt;6,0.8,IF(E213&lt;8,0.9,1))))+L213*0.7-O213</f>
        <v>0</v>
      </c>
      <c r="V213" s="57">
        <f t="shared" si="48"/>
        <v>0</v>
      </c>
      <c r="W213" s="57">
        <f>ROUND(IFERROR(IF((YEAR(VLOOKUP(A213,员工个人数据信息!A:S,11,0))&amp;MONTH(VLOOKUP(A213,员工个人数据信息!A:S,11,0)))=(YEAR(C213)&amp;MONTH(C213)),VLOOKUP(A213,员工个人数据信息!A:U,20,0),IF((YEAR(VLOOKUP(A213,员工个人数据信息!A:S,12,0))&amp;MONTH(VLOOKUP(A213,员工个人数据信息!A:S,12,0)))=(YEAR(C213)&amp;MONTH(C213)),VLOOKUP(A213,员工个人数据信息!A:U,21,0),VLOOKUP(A213,员工个人数据信息!A:U,19,0))),0)+Y213/21.75,2)*SUM(G213:L213)+ROUND(IFERROR(VLOOKUP(A213,员工个人数据信息!A:S,18,0),0)+X213/21.75,2)*(IF(OR(E213&gt;=3,F213="通用项目"),SUM(G213,J213:K213),SUM(G213,J213,K213*0.8))+0.8*H213*IF(E213&lt;2,0.6,IF(E213&lt;4,0.7,IF(E213&lt;6,0.8,IF(E213&lt;8,0.9,1)))))+ROUND(3000/21.75*L213,2)</f>
        <v>0</v>
      </c>
      <c r="X213" s="57">
        <f t="array" ref="X213">_xlfn.IFS(COUNTIF('调薪记录-固定'!$C:$C,A213)=0,0,COUNTIF('调薪记录-固定'!$C:$C,A213)=1,IF(VLOOKUP(A213,'调薪记录-固定'!$C:$F,4,0)&lt;=C213,VLOOKUP(A213,'调薪记录-固定'!$C:$K,9,0),0),COUNTIF('调薪记录-固定'!$C:$C,A213)=2,IF(C213&lt;_xlfn.MINIFS('调薪记录-固定'!F:F,'调薪记录-固定'!C:C,A213),0,IF(C213&lt;_xlfn.MAXIFS('调薪记录-固定'!F:F,'调薪记录-固定'!C:C,A213),_xlfn.XLOOKUP(A213&amp;"1",'调薪记录-固定'!M:M,'调薪记录-固定'!K:K,0),_xlfn.XLOOKUP(A213&amp;"2",'调薪记录-固定'!M:M,'调薪记录-固定'!K:K,0))))</f>
        <v>0</v>
      </c>
      <c r="Y213" s="57">
        <f>IF(OR(COUNTIF('调整社保记录-固定'!C:C,A213)=0,COUNTIF('调整社保记录-固定'!C:C,A213)=1),0,IF(C213&gt;=DATE(2021,7,1),IFERROR(VLOOKUP(A213&amp;"2",'调整社保记录-固定'!F:G,2,0),0),0))</f>
        <v>0</v>
      </c>
    </row>
    <row r="214" customHeight="1" spans="1:25">
      <c r="A214" s="54" t="s">
        <v>25</v>
      </c>
      <c r="B214" s="54" t="s">
        <v>26</v>
      </c>
      <c r="C214" s="54" t="s">
        <v>243</v>
      </c>
      <c r="D214" s="54" t="s">
        <v>28</v>
      </c>
      <c r="E214" s="55">
        <f>IFERROR(DATEDIF(VLOOKUP(A214,员工个人数据信息!A:K,11,0),C214,"Y"),0)</f>
        <v>0</v>
      </c>
      <c r="F214" s="55" t="str">
        <f>IF(COUNTIF(通用项目!A:A,B214)=1,"通用项目","非通用项目")</f>
        <v>非通用项目</v>
      </c>
      <c r="G214" s="55">
        <f t="shared" si="49"/>
        <v>0</v>
      </c>
      <c r="H214" s="55">
        <f t="shared" si="50"/>
        <v>0</v>
      </c>
      <c r="I214" s="55">
        <f t="shared" si="51"/>
        <v>0</v>
      </c>
      <c r="J214" s="55">
        <f t="shared" si="52"/>
        <v>0</v>
      </c>
      <c r="K214" s="55">
        <f t="shared" si="53"/>
        <v>0</v>
      </c>
      <c r="L214" s="55">
        <f t="shared" si="54"/>
        <v>0</v>
      </c>
      <c r="M214" s="55">
        <f t="shared" si="55"/>
        <v>0</v>
      </c>
      <c r="N214" s="55">
        <f t="shared" si="56"/>
        <v>0</v>
      </c>
      <c r="O214" s="55">
        <f t="shared" si="57"/>
        <v>0</v>
      </c>
      <c r="P214" s="57">
        <f t="shared" si="45"/>
        <v>0</v>
      </c>
      <c r="Q214" s="57">
        <f t="shared" si="46"/>
        <v>0</v>
      </c>
      <c r="R214" s="57">
        <f t="shared" si="59"/>
        <v>0</v>
      </c>
      <c r="S214" s="57">
        <f t="shared" si="58"/>
        <v>0</v>
      </c>
      <c r="T214" s="57">
        <f t="shared" si="47"/>
        <v>0</v>
      </c>
      <c r="U214" s="57">
        <f>G214*1+I214*IFERROR(VLOOKUP(A214,员工个人数据信息!A:V,22,0),0.9)+J214*0+IF(OR(E214&gt;=3,F214="通用项目"),K214*0,K214*0.2)+H214*0.8*IF(E214&lt;2,0.6,IF(E214&lt;4,0.7,IF(E214&lt;6,0.8,IF(E214&lt;8,0.9,1))))+L214*0.7-O214</f>
        <v>0</v>
      </c>
      <c r="V214" s="57">
        <f t="shared" si="48"/>
        <v>0</v>
      </c>
      <c r="W214" s="57">
        <f>ROUND(IFERROR(IF((YEAR(VLOOKUP(A214,员工个人数据信息!A:S,11,0))&amp;MONTH(VLOOKUP(A214,员工个人数据信息!A:S,11,0)))=(YEAR(C214)&amp;MONTH(C214)),VLOOKUP(A214,员工个人数据信息!A:U,20,0),IF((YEAR(VLOOKUP(A214,员工个人数据信息!A:S,12,0))&amp;MONTH(VLOOKUP(A214,员工个人数据信息!A:S,12,0)))=(YEAR(C214)&amp;MONTH(C214)),VLOOKUP(A214,员工个人数据信息!A:U,21,0),VLOOKUP(A214,员工个人数据信息!A:U,19,0))),0)+Y214/21.75,2)*SUM(G214:L214)+ROUND(IFERROR(VLOOKUP(A214,员工个人数据信息!A:S,18,0),0)+X214/21.75,2)*(IF(OR(E214&gt;=3,F214="通用项目"),SUM(G214,J214:K214),SUM(G214,J214,K214*0.8))+0.8*H214*IF(E214&lt;2,0.6,IF(E214&lt;4,0.7,IF(E214&lt;6,0.8,IF(E214&lt;8,0.9,1)))))+ROUND(3000/21.75*L214,2)</f>
        <v>0</v>
      </c>
      <c r="X214" s="57">
        <f t="array" ref="X214">_xlfn.IFS(COUNTIF('调薪记录-固定'!$C:$C,A214)=0,0,COUNTIF('调薪记录-固定'!$C:$C,A214)=1,IF(VLOOKUP(A214,'调薪记录-固定'!$C:$F,4,0)&lt;=C214,VLOOKUP(A214,'调薪记录-固定'!$C:$K,9,0),0),COUNTIF('调薪记录-固定'!$C:$C,A214)=2,IF(C214&lt;_xlfn.MINIFS('调薪记录-固定'!F:F,'调薪记录-固定'!C:C,A214),0,IF(C214&lt;_xlfn.MAXIFS('调薪记录-固定'!F:F,'调薪记录-固定'!C:C,A214),_xlfn.XLOOKUP(A214&amp;"1",'调薪记录-固定'!M:M,'调薪记录-固定'!K:K,0),_xlfn.XLOOKUP(A214&amp;"2",'调薪记录-固定'!M:M,'调薪记录-固定'!K:K,0))))</f>
        <v>0</v>
      </c>
      <c r="Y214" s="57">
        <f>IF(OR(COUNTIF('调整社保记录-固定'!C:C,A214)=0,COUNTIF('调整社保记录-固定'!C:C,A214)=1),0,IF(C214&gt;=DATE(2021,7,1),IFERROR(VLOOKUP(A214&amp;"2",'调整社保记录-固定'!F:G,2,0),0),0))</f>
        <v>0</v>
      </c>
    </row>
    <row r="215" customHeight="1" spans="1:25">
      <c r="A215" s="54" t="s">
        <v>25</v>
      </c>
      <c r="B215" s="54" t="s">
        <v>26</v>
      </c>
      <c r="C215" s="54" t="s">
        <v>244</v>
      </c>
      <c r="D215" s="54" t="s">
        <v>6</v>
      </c>
      <c r="E215" s="55">
        <f>IFERROR(DATEDIF(VLOOKUP(A215,员工个人数据信息!A:K,11,0),C215,"Y"),0)</f>
        <v>0</v>
      </c>
      <c r="F215" s="55" t="str">
        <f>IF(COUNTIF(通用项目!A:A,B215)=1,"通用项目","非通用项目")</f>
        <v>非通用项目</v>
      </c>
      <c r="G215" s="55">
        <f t="shared" si="49"/>
        <v>1</v>
      </c>
      <c r="H215" s="55">
        <f t="shared" si="50"/>
        <v>0</v>
      </c>
      <c r="I215" s="55">
        <f t="shared" si="51"/>
        <v>0</v>
      </c>
      <c r="J215" s="55">
        <f t="shared" si="52"/>
        <v>0</v>
      </c>
      <c r="K215" s="55">
        <f t="shared" si="53"/>
        <v>0</v>
      </c>
      <c r="L215" s="55">
        <f t="shared" si="54"/>
        <v>0</v>
      </c>
      <c r="M215" s="55">
        <f t="shared" si="55"/>
        <v>0</v>
      </c>
      <c r="N215" s="55">
        <f t="shared" si="56"/>
        <v>0</v>
      </c>
      <c r="O215" s="55">
        <f t="shared" si="57"/>
        <v>0</v>
      </c>
      <c r="P215" s="57">
        <f t="shared" si="45"/>
        <v>1</v>
      </c>
      <c r="Q215" s="57">
        <f t="shared" si="46"/>
        <v>1</v>
      </c>
      <c r="R215" s="57">
        <f t="shared" si="59"/>
        <v>0</v>
      </c>
      <c r="S215" s="57">
        <f t="shared" si="58"/>
        <v>0</v>
      </c>
      <c r="T215" s="57">
        <f t="shared" si="47"/>
        <v>1</v>
      </c>
      <c r="U215" s="57">
        <f>G215*1+I215*IFERROR(VLOOKUP(A215,员工个人数据信息!A:V,22,0),0.9)+J215*0+IF(OR(E215&gt;=3,F215="通用项目"),K215*0,K215*0.2)+H215*0.8*IF(E215&lt;2,0.6,IF(E215&lt;4,0.7,IF(E215&lt;6,0.8,IF(E215&lt;8,0.9,1))))+L215*0.7-O215</f>
        <v>1</v>
      </c>
      <c r="V215" s="57">
        <f t="shared" si="48"/>
        <v>0</v>
      </c>
      <c r="W215" s="57">
        <f>ROUND(IFERROR(IF((YEAR(VLOOKUP(A215,员工个人数据信息!A:S,11,0))&amp;MONTH(VLOOKUP(A215,员工个人数据信息!A:S,11,0)))=(YEAR(C215)&amp;MONTH(C215)),VLOOKUP(A215,员工个人数据信息!A:U,20,0),IF((YEAR(VLOOKUP(A215,员工个人数据信息!A:S,12,0))&amp;MONTH(VLOOKUP(A215,员工个人数据信息!A:S,12,0)))=(YEAR(C215)&amp;MONTH(C215)),VLOOKUP(A215,员工个人数据信息!A:U,21,0),VLOOKUP(A215,员工个人数据信息!A:U,19,0))),0)+Y215/21.75,2)*SUM(G215:L215)+ROUND(IFERROR(VLOOKUP(A215,员工个人数据信息!A:S,18,0),0)+X215/21.75,2)*(IF(OR(E215&gt;=3,F215="通用项目"),SUM(G215,J215:K215),SUM(G215,J215,K215*0.8))+0.8*H215*IF(E215&lt;2,0.6,IF(E215&lt;4,0.7,IF(E215&lt;6,0.8,IF(E215&lt;8,0.9,1)))))+ROUND(3000/21.75*L215,2)</f>
        <v>0</v>
      </c>
      <c r="X215" s="57">
        <f t="array" ref="X215">_xlfn.IFS(COUNTIF('调薪记录-固定'!$C:$C,A215)=0,0,COUNTIF('调薪记录-固定'!$C:$C,A215)=1,IF(VLOOKUP(A215,'调薪记录-固定'!$C:$F,4,0)&lt;=C215,VLOOKUP(A215,'调薪记录-固定'!$C:$K,9,0),0),COUNTIF('调薪记录-固定'!$C:$C,A215)=2,IF(C215&lt;_xlfn.MINIFS('调薪记录-固定'!F:F,'调薪记录-固定'!C:C,A215),0,IF(C215&lt;_xlfn.MAXIFS('调薪记录-固定'!F:F,'调薪记录-固定'!C:C,A215),_xlfn.XLOOKUP(A215&amp;"1",'调薪记录-固定'!M:M,'调薪记录-固定'!K:K,0),_xlfn.XLOOKUP(A215&amp;"2",'调薪记录-固定'!M:M,'调薪记录-固定'!K:K,0))))</f>
        <v>0</v>
      </c>
      <c r="Y215" s="57">
        <f>IF(OR(COUNTIF('调整社保记录-固定'!C:C,A215)=0,COUNTIF('调整社保记录-固定'!C:C,A215)=1),0,IF(C215&gt;=DATE(2021,7,1),IFERROR(VLOOKUP(A215&amp;"2",'调整社保记录-固定'!F:G,2,0),0),0))</f>
        <v>0</v>
      </c>
    </row>
    <row r="216" customHeight="1" spans="1:25">
      <c r="A216" s="54" t="s">
        <v>25</v>
      </c>
      <c r="B216" s="54" t="s">
        <v>26</v>
      </c>
      <c r="C216" s="54" t="s">
        <v>245</v>
      </c>
      <c r="D216" s="54" t="s">
        <v>6</v>
      </c>
      <c r="E216" s="55">
        <f>IFERROR(DATEDIF(VLOOKUP(A216,员工个人数据信息!A:K,11,0),C216,"Y"),0)</f>
        <v>0</v>
      </c>
      <c r="F216" s="55" t="str">
        <f>IF(COUNTIF(通用项目!A:A,B216)=1,"通用项目","非通用项目")</f>
        <v>非通用项目</v>
      </c>
      <c r="G216" s="55">
        <f t="shared" si="49"/>
        <v>1</v>
      </c>
      <c r="H216" s="55">
        <f t="shared" si="50"/>
        <v>0</v>
      </c>
      <c r="I216" s="55">
        <f t="shared" si="51"/>
        <v>0</v>
      </c>
      <c r="J216" s="55">
        <f t="shared" si="52"/>
        <v>0</v>
      </c>
      <c r="K216" s="55">
        <f t="shared" si="53"/>
        <v>0</v>
      </c>
      <c r="L216" s="55">
        <f t="shared" si="54"/>
        <v>0</v>
      </c>
      <c r="M216" s="55">
        <f t="shared" si="55"/>
        <v>0</v>
      </c>
      <c r="N216" s="55">
        <f t="shared" si="56"/>
        <v>0</v>
      </c>
      <c r="O216" s="55">
        <f t="shared" si="57"/>
        <v>0</v>
      </c>
      <c r="P216" s="57">
        <f t="shared" si="45"/>
        <v>1</v>
      </c>
      <c r="Q216" s="57">
        <f t="shared" si="46"/>
        <v>1</v>
      </c>
      <c r="R216" s="57">
        <f t="shared" si="59"/>
        <v>0</v>
      </c>
      <c r="S216" s="57">
        <f t="shared" si="58"/>
        <v>0</v>
      </c>
      <c r="T216" s="57">
        <f t="shared" si="47"/>
        <v>1</v>
      </c>
      <c r="U216" s="57">
        <f>G216*1+I216*IFERROR(VLOOKUP(A216,员工个人数据信息!A:V,22,0),0.9)+J216*0+IF(OR(E216&gt;=3,F216="通用项目"),K216*0,K216*0.2)+H216*0.8*IF(E216&lt;2,0.6,IF(E216&lt;4,0.7,IF(E216&lt;6,0.8,IF(E216&lt;8,0.9,1))))+L216*0.7-O216</f>
        <v>1</v>
      </c>
      <c r="V216" s="57">
        <f t="shared" si="48"/>
        <v>0</v>
      </c>
      <c r="W216" s="57">
        <f>ROUND(IFERROR(IF((YEAR(VLOOKUP(A216,员工个人数据信息!A:S,11,0))&amp;MONTH(VLOOKUP(A216,员工个人数据信息!A:S,11,0)))=(YEAR(C216)&amp;MONTH(C216)),VLOOKUP(A216,员工个人数据信息!A:U,20,0),IF((YEAR(VLOOKUP(A216,员工个人数据信息!A:S,12,0))&amp;MONTH(VLOOKUP(A216,员工个人数据信息!A:S,12,0)))=(YEAR(C216)&amp;MONTH(C216)),VLOOKUP(A216,员工个人数据信息!A:U,21,0),VLOOKUP(A216,员工个人数据信息!A:U,19,0))),0)+Y216/21.75,2)*SUM(G216:L216)+ROUND(IFERROR(VLOOKUP(A216,员工个人数据信息!A:S,18,0),0)+X216/21.75,2)*(IF(OR(E216&gt;=3,F216="通用项目"),SUM(G216,J216:K216),SUM(G216,J216,K216*0.8))+0.8*H216*IF(E216&lt;2,0.6,IF(E216&lt;4,0.7,IF(E216&lt;6,0.8,IF(E216&lt;8,0.9,1)))))+ROUND(3000/21.75*L216,2)</f>
        <v>0</v>
      </c>
      <c r="X216" s="57">
        <f t="array" ref="X216">_xlfn.IFS(COUNTIF('调薪记录-固定'!$C:$C,A216)=0,0,COUNTIF('调薪记录-固定'!$C:$C,A216)=1,IF(VLOOKUP(A216,'调薪记录-固定'!$C:$F,4,0)&lt;=C216,VLOOKUP(A216,'调薪记录-固定'!$C:$K,9,0),0),COUNTIF('调薪记录-固定'!$C:$C,A216)=2,IF(C216&lt;_xlfn.MINIFS('调薪记录-固定'!F:F,'调薪记录-固定'!C:C,A216),0,IF(C216&lt;_xlfn.MAXIFS('调薪记录-固定'!F:F,'调薪记录-固定'!C:C,A216),_xlfn.XLOOKUP(A216&amp;"1",'调薪记录-固定'!M:M,'调薪记录-固定'!K:K,0),_xlfn.XLOOKUP(A216&amp;"2",'调薪记录-固定'!M:M,'调薪记录-固定'!K:K,0))))</f>
        <v>0</v>
      </c>
      <c r="Y216" s="57">
        <f>IF(OR(COUNTIF('调整社保记录-固定'!C:C,A216)=0,COUNTIF('调整社保记录-固定'!C:C,A216)=1),0,IF(C216&gt;=DATE(2021,7,1),IFERROR(VLOOKUP(A216&amp;"2",'调整社保记录-固定'!F:G,2,0),0),0))</f>
        <v>0</v>
      </c>
    </row>
    <row r="217" customHeight="1" spans="1:25">
      <c r="A217" s="54" t="s">
        <v>25</v>
      </c>
      <c r="B217" s="54" t="s">
        <v>26</v>
      </c>
      <c r="C217" s="54" t="s">
        <v>246</v>
      </c>
      <c r="D217" s="54" t="s">
        <v>6</v>
      </c>
      <c r="E217" s="55">
        <f>IFERROR(DATEDIF(VLOOKUP(A217,员工个人数据信息!A:K,11,0),C217,"Y"),0)</f>
        <v>0</v>
      </c>
      <c r="F217" s="55" t="str">
        <f>IF(COUNTIF(通用项目!A:A,B217)=1,"通用项目","非通用项目")</f>
        <v>非通用项目</v>
      </c>
      <c r="G217" s="55">
        <f t="shared" si="49"/>
        <v>1</v>
      </c>
      <c r="H217" s="55">
        <f t="shared" si="50"/>
        <v>0</v>
      </c>
      <c r="I217" s="55">
        <f t="shared" si="51"/>
        <v>0</v>
      </c>
      <c r="J217" s="55">
        <f t="shared" si="52"/>
        <v>0</v>
      </c>
      <c r="K217" s="55">
        <f t="shared" si="53"/>
        <v>0</v>
      </c>
      <c r="L217" s="55">
        <f t="shared" si="54"/>
        <v>0</v>
      </c>
      <c r="M217" s="55">
        <f t="shared" si="55"/>
        <v>0</v>
      </c>
      <c r="N217" s="55">
        <f t="shared" si="56"/>
        <v>0</v>
      </c>
      <c r="O217" s="55">
        <f t="shared" si="57"/>
        <v>0</v>
      </c>
      <c r="P217" s="57">
        <f t="shared" si="45"/>
        <v>1</v>
      </c>
      <c r="Q217" s="57">
        <f t="shared" si="46"/>
        <v>1</v>
      </c>
      <c r="R217" s="57">
        <f t="shared" si="59"/>
        <v>0</v>
      </c>
      <c r="S217" s="57">
        <f t="shared" si="58"/>
        <v>0</v>
      </c>
      <c r="T217" s="57">
        <f t="shared" si="47"/>
        <v>1</v>
      </c>
      <c r="U217" s="57">
        <f>G217*1+I217*IFERROR(VLOOKUP(A217,员工个人数据信息!A:V,22,0),0.9)+J217*0+IF(OR(E217&gt;=3,F217="通用项目"),K217*0,K217*0.2)+H217*0.8*IF(E217&lt;2,0.6,IF(E217&lt;4,0.7,IF(E217&lt;6,0.8,IF(E217&lt;8,0.9,1))))+L217*0.7-O217</f>
        <v>1</v>
      </c>
      <c r="V217" s="57">
        <f t="shared" si="48"/>
        <v>0</v>
      </c>
      <c r="W217" s="57">
        <f>ROUND(IFERROR(IF((YEAR(VLOOKUP(A217,员工个人数据信息!A:S,11,0))&amp;MONTH(VLOOKUP(A217,员工个人数据信息!A:S,11,0)))=(YEAR(C217)&amp;MONTH(C217)),VLOOKUP(A217,员工个人数据信息!A:U,20,0),IF((YEAR(VLOOKUP(A217,员工个人数据信息!A:S,12,0))&amp;MONTH(VLOOKUP(A217,员工个人数据信息!A:S,12,0)))=(YEAR(C217)&amp;MONTH(C217)),VLOOKUP(A217,员工个人数据信息!A:U,21,0),VLOOKUP(A217,员工个人数据信息!A:U,19,0))),0)+Y217/21.75,2)*SUM(G217:L217)+ROUND(IFERROR(VLOOKUP(A217,员工个人数据信息!A:S,18,0),0)+X217/21.75,2)*(IF(OR(E217&gt;=3,F217="通用项目"),SUM(G217,J217:K217),SUM(G217,J217,K217*0.8))+0.8*H217*IF(E217&lt;2,0.6,IF(E217&lt;4,0.7,IF(E217&lt;6,0.8,IF(E217&lt;8,0.9,1)))))+ROUND(3000/21.75*L217,2)</f>
        <v>0</v>
      </c>
      <c r="X217" s="57">
        <f t="array" ref="X217">_xlfn.IFS(COUNTIF('调薪记录-固定'!$C:$C,A217)=0,0,COUNTIF('调薪记录-固定'!$C:$C,A217)=1,IF(VLOOKUP(A217,'调薪记录-固定'!$C:$F,4,0)&lt;=C217,VLOOKUP(A217,'调薪记录-固定'!$C:$K,9,0),0),COUNTIF('调薪记录-固定'!$C:$C,A217)=2,IF(C217&lt;_xlfn.MINIFS('调薪记录-固定'!F:F,'调薪记录-固定'!C:C,A217),0,IF(C217&lt;_xlfn.MAXIFS('调薪记录-固定'!F:F,'调薪记录-固定'!C:C,A217),_xlfn.XLOOKUP(A217&amp;"1",'调薪记录-固定'!M:M,'调薪记录-固定'!K:K,0),_xlfn.XLOOKUP(A217&amp;"2",'调薪记录-固定'!M:M,'调薪记录-固定'!K:K,0))))</f>
        <v>0</v>
      </c>
      <c r="Y217" s="57">
        <f>IF(OR(COUNTIF('调整社保记录-固定'!C:C,A217)=0,COUNTIF('调整社保记录-固定'!C:C,A217)=1),0,IF(C217&gt;=DATE(2021,7,1),IFERROR(VLOOKUP(A217&amp;"2",'调整社保记录-固定'!F:G,2,0),0),0))</f>
        <v>0</v>
      </c>
    </row>
    <row r="218" customHeight="1" spans="1:25">
      <c r="A218" s="54" t="s">
        <v>25</v>
      </c>
      <c r="B218" s="54" t="s">
        <v>26</v>
      </c>
      <c r="C218" s="54" t="s">
        <v>247</v>
      </c>
      <c r="D218" s="54" t="s">
        <v>6</v>
      </c>
      <c r="E218" s="55">
        <f>IFERROR(DATEDIF(VLOOKUP(A218,员工个人数据信息!A:K,11,0),C218,"Y"),0)</f>
        <v>0</v>
      </c>
      <c r="F218" s="55" t="str">
        <f>IF(COUNTIF(通用项目!A:A,B218)=1,"通用项目","非通用项目")</f>
        <v>非通用项目</v>
      </c>
      <c r="G218" s="55">
        <f t="shared" si="49"/>
        <v>1</v>
      </c>
      <c r="H218" s="55">
        <f t="shared" si="50"/>
        <v>0</v>
      </c>
      <c r="I218" s="55">
        <f t="shared" si="51"/>
        <v>0</v>
      </c>
      <c r="J218" s="55">
        <f t="shared" si="52"/>
        <v>0</v>
      </c>
      <c r="K218" s="55">
        <f t="shared" si="53"/>
        <v>0</v>
      </c>
      <c r="L218" s="55">
        <f t="shared" si="54"/>
        <v>0</v>
      </c>
      <c r="M218" s="55">
        <f t="shared" si="55"/>
        <v>0</v>
      </c>
      <c r="N218" s="55">
        <f t="shared" si="56"/>
        <v>0</v>
      </c>
      <c r="O218" s="55">
        <f t="shared" si="57"/>
        <v>0</v>
      </c>
      <c r="P218" s="57">
        <f t="shared" si="45"/>
        <v>1</v>
      </c>
      <c r="Q218" s="57">
        <f t="shared" si="46"/>
        <v>1</v>
      </c>
      <c r="R218" s="57">
        <f t="shared" si="59"/>
        <v>0</v>
      </c>
      <c r="S218" s="57">
        <f t="shared" si="58"/>
        <v>0</v>
      </c>
      <c r="T218" s="57">
        <f t="shared" si="47"/>
        <v>1</v>
      </c>
      <c r="U218" s="57">
        <f>G218*1+I218*IFERROR(VLOOKUP(A218,员工个人数据信息!A:V,22,0),0.9)+J218*0+IF(OR(E218&gt;=3,F218="通用项目"),K218*0,K218*0.2)+H218*0.8*IF(E218&lt;2,0.6,IF(E218&lt;4,0.7,IF(E218&lt;6,0.8,IF(E218&lt;8,0.9,1))))+L218*0.7-O218</f>
        <v>1</v>
      </c>
      <c r="V218" s="57">
        <f t="shared" si="48"/>
        <v>0</v>
      </c>
      <c r="W218" s="57">
        <f>ROUND(IFERROR(IF((YEAR(VLOOKUP(A218,员工个人数据信息!A:S,11,0))&amp;MONTH(VLOOKUP(A218,员工个人数据信息!A:S,11,0)))=(YEAR(C218)&amp;MONTH(C218)),VLOOKUP(A218,员工个人数据信息!A:U,20,0),IF((YEAR(VLOOKUP(A218,员工个人数据信息!A:S,12,0))&amp;MONTH(VLOOKUP(A218,员工个人数据信息!A:S,12,0)))=(YEAR(C218)&amp;MONTH(C218)),VLOOKUP(A218,员工个人数据信息!A:U,21,0),VLOOKUP(A218,员工个人数据信息!A:U,19,0))),0)+Y218/21.75,2)*SUM(G218:L218)+ROUND(IFERROR(VLOOKUP(A218,员工个人数据信息!A:S,18,0),0)+X218/21.75,2)*(IF(OR(E218&gt;=3,F218="通用项目"),SUM(G218,J218:K218),SUM(G218,J218,K218*0.8))+0.8*H218*IF(E218&lt;2,0.6,IF(E218&lt;4,0.7,IF(E218&lt;6,0.8,IF(E218&lt;8,0.9,1)))))+ROUND(3000/21.75*L218,2)</f>
        <v>0</v>
      </c>
      <c r="X218" s="57">
        <f t="array" ref="X218">_xlfn.IFS(COUNTIF('调薪记录-固定'!$C:$C,A218)=0,0,COUNTIF('调薪记录-固定'!$C:$C,A218)=1,IF(VLOOKUP(A218,'调薪记录-固定'!$C:$F,4,0)&lt;=C218,VLOOKUP(A218,'调薪记录-固定'!$C:$K,9,0),0),COUNTIF('调薪记录-固定'!$C:$C,A218)=2,IF(C218&lt;_xlfn.MINIFS('调薪记录-固定'!F:F,'调薪记录-固定'!C:C,A218),0,IF(C218&lt;_xlfn.MAXIFS('调薪记录-固定'!F:F,'调薪记录-固定'!C:C,A218),_xlfn.XLOOKUP(A218&amp;"1",'调薪记录-固定'!M:M,'调薪记录-固定'!K:K,0),_xlfn.XLOOKUP(A218&amp;"2",'调薪记录-固定'!M:M,'调薪记录-固定'!K:K,0))))</f>
        <v>0</v>
      </c>
      <c r="Y218" s="57">
        <f>IF(OR(COUNTIF('调整社保记录-固定'!C:C,A218)=0,COUNTIF('调整社保记录-固定'!C:C,A218)=1),0,IF(C218&gt;=DATE(2021,7,1),IFERROR(VLOOKUP(A218&amp;"2",'调整社保记录-固定'!F:G,2,0),0),0))</f>
        <v>0</v>
      </c>
    </row>
    <row r="219" customHeight="1" spans="1:25">
      <c r="A219" s="54" t="s">
        <v>25</v>
      </c>
      <c r="B219" s="54" t="s">
        <v>26</v>
      </c>
      <c r="C219" s="54" t="s">
        <v>248</v>
      </c>
      <c r="D219" s="54" t="s">
        <v>6</v>
      </c>
      <c r="E219" s="55">
        <f>IFERROR(DATEDIF(VLOOKUP(A219,员工个人数据信息!A:K,11,0),C219,"Y"),0)</f>
        <v>0</v>
      </c>
      <c r="F219" s="55" t="str">
        <f>IF(COUNTIF(通用项目!A:A,B219)=1,"通用项目","非通用项目")</f>
        <v>非通用项目</v>
      </c>
      <c r="G219" s="55">
        <f t="shared" si="49"/>
        <v>1</v>
      </c>
      <c r="H219" s="55">
        <f t="shared" si="50"/>
        <v>0</v>
      </c>
      <c r="I219" s="55">
        <f t="shared" si="51"/>
        <v>0</v>
      </c>
      <c r="J219" s="55">
        <f t="shared" si="52"/>
        <v>0</v>
      </c>
      <c r="K219" s="55">
        <f t="shared" si="53"/>
        <v>0</v>
      </c>
      <c r="L219" s="55">
        <f t="shared" si="54"/>
        <v>0</v>
      </c>
      <c r="M219" s="55">
        <f t="shared" si="55"/>
        <v>0</v>
      </c>
      <c r="N219" s="55">
        <f t="shared" si="56"/>
        <v>0</v>
      </c>
      <c r="O219" s="55">
        <f t="shared" si="57"/>
        <v>0</v>
      </c>
      <c r="P219" s="57">
        <f t="shared" si="45"/>
        <v>1</v>
      </c>
      <c r="Q219" s="57">
        <f t="shared" si="46"/>
        <v>1</v>
      </c>
      <c r="R219" s="57">
        <f t="shared" si="59"/>
        <v>0</v>
      </c>
      <c r="S219" s="57">
        <f t="shared" si="58"/>
        <v>0</v>
      </c>
      <c r="T219" s="57">
        <f t="shared" si="47"/>
        <v>1</v>
      </c>
      <c r="U219" s="57">
        <f>G219*1+I219*IFERROR(VLOOKUP(A219,员工个人数据信息!A:V,22,0),0.9)+J219*0+IF(OR(E219&gt;=3,F219="通用项目"),K219*0,K219*0.2)+H219*0.8*IF(E219&lt;2,0.6,IF(E219&lt;4,0.7,IF(E219&lt;6,0.8,IF(E219&lt;8,0.9,1))))+L219*0.7-O219</f>
        <v>1</v>
      </c>
      <c r="V219" s="57">
        <f t="shared" si="48"/>
        <v>0</v>
      </c>
      <c r="W219" s="57">
        <f>ROUND(IFERROR(IF((YEAR(VLOOKUP(A219,员工个人数据信息!A:S,11,0))&amp;MONTH(VLOOKUP(A219,员工个人数据信息!A:S,11,0)))=(YEAR(C219)&amp;MONTH(C219)),VLOOKUP(A219,员工个人数据信息!A:U,20,0),IF((YEAR(VLOOKUP(A219,员工个人数据信息!A:S,12,0))&amp;MONTH(VLOOKUP(A219,员工个人数据信息!A:S,12,0)))=(YEAR(C219)&amp;MONTH(C219)),VLOOKUP(A219,员工个人数据信息!A:U,21,0),VLOOKUP(A219,员工个人数据信息!A:U,19,0))),0)+Y219/21.75,2)*SUM(G219:L219)+ROUND(IFERROR(VLOOKUP(A219,员工个人数据信息!A:S,18,0),0)+X219/21.75,2)*(IF(OR(E219&gt;=3,F219="通用项目"),SUM(G219,J219:K219),SUM(G219,J219,K219*0.8))+0.8*H219*IF(E219&lt;2,0.6,IF(E219&lt;4,0.7,IF(E219&lt;6,0.8,IF(E219&lt;8,0.9,1)))))+ROUND(3000/21.75*L219,2)</f>
        <v>0</v>
      </c>
      <c r="X219" s="57">
        <f t="array" ref="X219">_xlfn.IFS(COUNTIF('调薪记录-固定'!$C:$C,A219)=0,0,COUNTIF('调薪记录-固定'!$C:$C,A219)=1,IF(VLOOKUP(A219,'调薪记录-固定'!$C:$F,4,0)&lt;=C219,VLOOKUP(A219,'调薪记录-固定'!$C:$K,9,0),0),COUNTIF('调薪记录-固定'!$C:$C,A219)=2,IF(C219&lt;_xlfn.MINIFS('调薪记录-固定'!F:F,'调薪记录-固定'!C:C,A219),0,IF(C219&lt;_xlfn.MAXIFS('调薪记录-固定'!F:F,'调薪记录-固定'!C:C,A219),_xlfn.XLOOKUP(A219&amp;"1",'调薪记录-固定'!M:M,'调薪记录-固定'!K:K,0),_xlfn.XLOOKUP(A219&amp;"2",'调薪记录-固定'!M:M,'调薪记录-固定'!K:K,0))))</f>
        <v>0</v>
      </c>
      <c r="Y219" s="57">
        <f>IF(OR(COUNTIF('调整社保记录-固定'!C:C,A219)=0,COUNTIF('调整社保记录-固定'!C:C,A219)=1),0,IF(C219&gt;=DATE(2021,7,1),IFERROR(VLOOKUP(A219&amp;"2",'调整社保记录-固定'!F:G,2,0),0),0))</f>
        <v>0</v>
      </c>
    </row>
    <row r="220" customHeight="1" spans="1:25">
      <c r="A220" s="54" t="s">
        <v>25</v>
      </c>
      <c r="B220" s="54" t="s">
        <v>26</v>
      </c>
      <c r="C220" s="54" t="s">
        <v>249</v>
      </c>
      <c r="D220" s="54" t="s">
        <v>28</v>
      </c>
      <c r="E220" s="55">
        <f>IFERROR(DATEDIF(VLOOKUP(A220,员工个人数据信息!A:K,11,0),C220,"Y"),0)</f>
        <v>0</v>
      </c>
      <c r="F220" s="55" t="str">
        <f>IF(COUNTIF(通用项目!A:A,B220)=1,"通用项目","非通用项目")</f>
        <v>非通用项目</v>
      </c>
      <c r="G220" s="55">
        <f t="shared" si="49"/>
        <v>0</v>
      </c>
      <c r="H220" s="55">
        <f t="shared" si="50"/>
        <v>0</v>
      </c>
      <c r="I220" s="55">
        <f t="shared" si="51"/>
        <v>0</v>
      </c>
      <c r="J220" s="55">
        <f t="shared" si="52"/>
        <v>0</v>
      </c>
      <c r="K220" s="55">
        <f t="shared" si="53"/>
        <v>0</v>
      </c>
      <c r="L220" s="55">
        <f t="shared" si="54"/>
        <v>0</v>
      </c>
      <c r="M220" s="55">
        <f t="shared" si="55"/>
        <v>0</v>
      </c>
      <c r="N220" s="55">
        <f t="shared" si="56"/>
        <v>0</v>
      </c>
      <c r="O220" s="55">
        <f t="shared" si="57"/>
        <v>0</v>
      </c>
      <c r="P220" s="57">
        <f t="shared" si="45"/>
        <v>0</v>
      </c>
      <c r="Q220" s="57">
        <f t="shared" si="46"/>
        <v>0</v>
      </c>
      <c r="R220" s="57">
        <f t="shared" si="59"/>
        <v>0</v>
      </c>
      <c r="S220" s="57">
        <f t="shared" si="58"/>
        <v>0</v>
      </c>
      <c r="T220" s="57">
        <f t="shared" si="47"/>
        <v>0</v>
      </c>
      <c r="U220" s="57">
        <f>G220*1+I220*IFERROR(VLOOKUP(A220,员工个人数据信息!A:V,22,0),0.9)+J220*0+IF(OR(E220&gt;=3,F220="通用项目"),K220*0,K220*0.2)+H220*0.8*IF(E220&lt;2,0.6,IF(E220&lt;4,0.7,IF(E220&lt;6,0.8,IF(E220&lt;8,0.9,1))))+L220*0.7-O220</f>
        <v>0</v>
      </c>
      <c r="V220" s="57">
        <f t="shared" si="48"/>
        <v>0</v>
      </c>
      <c r="W220" s="57">
        <f>ROUND(IFERROR(IF((YEAR(VLOOKUP(A220,员工个人数据信息!A:S,11,0))&amp;MONTH(VLOOKUP(A220,员工个人数据信息!A:S,11,0)))=(YEAR(C220)&amp;MONTH(C220)),VLOOKUP(A220,员工个人数据信息!A:U,20,0),IF((YEAR(VLOOKUP(A220,员工个人数据信息!A:S,12,0))&amp;MONTH(VLOOKUP(A220,员工个人数据信息!A:S,12,0)))=(YEAR(C220)&amp;MONTH(C220)),VLOOKUP(A220,员工个人数据信息!A:U,21,0),VLOOKUP(A220,员工个人数据信息!A:U,19,0))),0)+Y220/21.75,2)*SUM(G220:L220)+ROUND(IFERROR(VLOOKUP(A220,员工个人数据信息!A:S,18,0),0)+X220/21.75,2)*(IF(OR(E220&gt;=3,F220="通用项目"),SUM(G220,J220:K220),SUM(G220,J220,K220*0.8))+0.8*H220*IF(E220&lt;2,0.6,IF(E220&lt;4,0.7,IF(E220&lt;6,0.8,IF(E220&lt;8,0.9,1)))))+ROUND(3000/21.75*L220,2)</f>
        <v>0</v>
      </c>
      <c r="X220" s="57">
        <f t="array" ref="X220">_xlfn.IFS(COUNTIF('调薪记录-固定'!$C:$C,A220)=0,0,COUNTIF('调薪记录-固定'!$C:$C,A220)=1,IF(VLOOKUP(A220,'调薪记录-固定'!$C:$F,4,0)&lt;=C220,VLOOKUP(A220,'调薪记录-固定'!$C:$K,9,0),0),COUNTIF('调薪记录-固定'!$C:$C,A220)=2,IF(C220&lt;_xlfn.MINIFS('调薪记录-固定'!F:F,'调薪记录-固定'!C:C,A220),0,IF(C220&lt;_xlfn.MAXIFS('调薪记录-固定'!F:F,'调薪记录-固定'!C:C,A220),_xlfn.XLOOKUP(A220&amp;"1",'调薪记录-固定'!M:M,'调薪记录-固定'!K:K,0),_xlfn.XLOOKUP(A220&amp;"2",'调薪记录-固定'!M:M,'调薪记录-固定'!K:K,0))))</f>
        <v>0</v>
      </c>
      <c r="Y220" s="57">
        <f>IF(OR(COUNTIF('调整社保记录-固定'!C:C,A220)=0,COUNTIF('调整社保记录-固定'!C:C,A220)=1),0,IF(C220&gt;=DATE(2021,7,1),IFERROR(VLOOKUP(A220&amp;"2",'调整社保记录-固定'!F:G,2,0),0),0))</f>
        <v>0</v>
      </c>
    </row>
    <row r="221" customHeight="1" spans="1:25">
      <c r="A221" s="54" t="s">
        <v>25</v>
      </c>
      <c r="B221" s="54" t="s">
        <v>26</v>
      </c>
      <c r="C221" s="54" t="s">
        <v>250</v>
      </c>
      <c r="D221" s="54" t="s">
        <v>28</v>
      </c>
      <c r="E221" s="55">
        <f>IFERROR(DATEDIF(VLOOKUP(A221,员工个人数据信息!A:K,11,0),C221,"Y"),0)</f>
        <v>0</v>
      </c>
      <c r="F221" s="55" t="str">
        <f>IF(COUNTIF(通用项目!A:A,B221)=1,"通用项目","非通用项目")</f>
        <v>非通用项目</v>
      </c>
      <c r="G221" s="55">
        <f t="shared" si="49"/>
        <v>0</v>
      </c>
      <c r="H221" s="55">
        <f t="shared" si="50"/>
        <v>0</v>
      </c>
      <c r="I221" s="55">
        <f t="shared" si="51"/>
        <v>0</v>
      </c>
      <c r="J221" s="55">
        <f t="shared" si="52"/>
        <v>0</v>
      </c>
      <c r="K221" s="55">
        <f t="shared" si="53"/>
        <v>0</v>
      </c>
      <c r="L221" s="55">
        <f t="shared" si="54"/>
        <v>0</v>
      </c>
      <c r="M221" s="55">
        <f t="shared" si="55"/>
        <v>0</v>
      </c>
      <c r="N221" s="55">
        <f t="shared" si="56"/>
        <v>0</v>
      </c>
      <c r="O221" s="55">
        <f t="shared" si="57"/>
        <v>0</v>
      </c>
      <c r="P221" s="57">
        <f t="shared" si="45"/>
        <v>0</v>
      </c>
      <c r="Q221" s="57">
        <f t="shared" si="46"/>
        <v>0</v>
      </c>
      <c r="R221" s="57">
        <f t="shared" si="59"/>
        <v>0</v>
      </c>
      <c r="S221" s="57">
        <f t="shared" si="58"/>
        <v>0</v>
      </c>
      <c r="T221" s="57">
        <f t="shared" si="47"/>
        <v>0</v>
      </c>
      <c r="U221" s="57">
        <f>G221*1+I221*IFERROR(VLOOKUP(A221,员工个人数据信息!A:V,22,0),0.9)+J221*0+IF(OR(E221&gt;=3,F221="通用项目"),K221*0,K221*0.2)+H221*0.8*IF(E221&lt;2,0.6,IF(E221&lt;4,0.7,IF(E221&lt;6,0.8,IF(E221&lt;8,0.9,1))))+L221*0.7-O221</f>
        <v>0</v>
      </c>
      <c r="V221" s="57">
        <f t="shared" si="48"/>
        <v>0</v>
      </c>
      <c r="W221" s="57">
        <f>ROUND(IFERROR(IF((YEAR(VLOOKUP(A221,员工个人数据信息!A:S,11,0))&amp;MONTH(VLOOKUP(A221,员工个人数据信息!A:S,11,0)))=(YEAR(C221)&amp;MONTH(C221)),VLOOKUP(A221,员工个人数据信息!A:U,20,0),IF((YEAR(VLOOKUP(A221,员工个人数据信息!A:S,12,0))&amp;MONTH(VLOOKUP(A221,员工个人数据信息!A:S,12,0)))=(YEAR(C221)&amp;MONTH(C221)),VLOOKUP(A221,员工个人数据信息!A:U,21,0),VLOOKUP(A221,员工个人数据信息!A:U,19,0))),0)+Y221/21.75,2)*SUM(G221:L221)+ROUND(IFERROR(VLOOKUP(A221,员工个人数据信息!A:S,18,0),0)+X221/21.75,2)*(IF(OR(E221&gt;=3,F221="通用项目"),SUM(G221,J221:K221),SUM(G221,J221,K221*0.8))+0.8*H221*IF(E221&lt;2,0.6,IF(E221&lt;4,0.7,IF(E221&lt;6,0.8,IF(E221&lt;8,0.9,1)))))+ROUND(3000/21.75*L221,2)</f>
        <v>0</v>
      </c>
      <c r="X221" s="57">
        <f t="array" ref="X221">_xlfn.IFS(COUNTIF('调薪记录-固定'!$C:$C,A221)=0,0,COUNTIF('调薪记录-固定'!$C:$C,A221)=1,IF(VLOOKUP(A221,'调薪记录-固定'!$C:$F,4,0)&lt;=C221,VLOOKUP(A221,'调薪记录-固定'!$C:$K,9,0),0),COUNTIF('调薪记录-固定'!$C:$C,A221)=2,IF(C221&lt;_xlfn.MINIFS('调薪记录-固定'!F:F,'调薪记录-固定'!C:C,A221),0,IF(C221&lt;_xlfn.MAXIFS('调薪记录-固定'!F:F,'调薪记录-固定'!C:C,A221),_xlfn.XLOOKUP(A221&amp;"1",'调薪记录-固定'!M:M,'调薪记录-固定'!K:K,0),_xlfn.XLOOKUP(A221&amp;"2",'调薪记录-固定'!M:M,'调薪记录-固定'!K:K,0))))</f>
        <v>0</v>
      </c>
      <c r="Y221" s="57">
        <f>IF(OR(COUNTIF('调整社保记录-固定'!C:C,A221)=0,COUNTIF('调整社保记录-固定'!C:C,A221)=1),0,IF(C221&gt;=DATE(2021,7,1),IFERROR(VLOOKUP(A221&amp;"2",'调整社保记录-固定'!F:G,2,0),0),0))</f>
        <v>0</v>
      </c>
    </row>
    <row r="222" customHeight="1" spans="1:25">
      <c r="A222" s="54" t="s">
        <v>25</v>
      </c>
      <c r="B222" s="54" t="s">
        <v>26</v>
      </c>
      <c r="C222" s="54" t="s">
        <v>251</v>
      </c>
      <c r="D222" s="54" t="s">
        <v>6</v>
      </c>
      <c r="E222" s="55">
        <f>IFERROR(DATEDIF(VLOOKUP(A222,员工个人数据信息!A:K,11,0),C222,"Y"),0)</f>
        <v>0</v>
      </c>
      <c r="F222" s="55" t="str">
        <f>IF(COUNTIF(通用项目!A:A,B222)=1,"通用项目","非通用项目")</f>
        <v>非通用项目</v>
      </c>
      <c r="G222" s="55">
        <f t="shared" si="49"/>
        <v>1</v>
      </c>
      <c r="H222" s="55">
        <f t="shared" si="50"/>
        <v>0</v>
      </c>
      <c r="I222" s="55">
        <f t="shared" si="51"/>
        <v>0</v>
      </c>
      <c r="J222" s="55">
        <f t="shared" si="52"/>
        <v>0</v>
      </c>
      <c r="K222" s="55">
        <f t="shared" si="53"/>
        <v>0</v>
      </c>
      <c r="L222" s="55">
        <f t="shared" si="54"/>
        <v>0</v>
      </c>
      <c r="M222" s="55">
        <f t="shared" si="55"/>
        <v>0</v>
      </c>
      <c r="N222" s="55">
        <f t="shared" si="56"/>
        <v>0</v>
      </c>
      <c r="O222" s="55">
        <f t="shared" si="57"/>
        <v>0</v>
      </c>
      <c r="P222" s="57">
        <f t="shared" si="45"/>
        <v>1</v>
      </c>
      <c r="Q222" s="57">
        <f t="shared" si="46"/>
        <v>1</v>
      </c>
      <c r="R222" s="57">
        <f t="shared" si="59"/>
        <v>0</v>
      </c>
      <c r="S222" s="57">
        <f t="shared" si="58"/>
        <v>0</v>
      </c>
      <c r="T222" s="57">
        <f t="shared" si="47"/>
        <v>1</v>
      </c>
      <c r="U222" s="57">
        <f>G222*1+I222*IFERROR(VLOOKUP(A222,员工个人数据信息!A:V,22,0),0.9)+J222*0+IF(OR(E222&gt;=3,F222="通用项目"),K222*0,K222*0.2)+H222*0.8*IF(E222&lt;2,0.6,IF(E222&lt;4,0.7,IF(E222&lt;6,0.8,IF(E222&lt;8,0.9,1))))+L222*0.7-O222</f>
        <v>1</v>
      </c>
      <c r="V222" s="57">
        <f t="shared" si="48"/>
        <v>0</v>
      </c>
      <c r="W222" s="57">
        <f>ROUND(IFERROR(IF((YEAR(VLOOKUP(A222,员工个人数据信息!A:S,11,0))&amp;MONTH(VLOOKUP(A222,员工个人数据信息!A:S,11,0)))=(YEAR(C222)&amp;MONTH(C222)),VLOOKUP(A222,员工个人数据信息!A:U,20,0),IF((YEAR(VLOOKUP(A222,员工个人数据信息!A:S,12,0))&amp;MONTH(VLOOKUP(A222,员工个人数据信息!A:S,12,0)))=(YEAR(C222)&amp;MONTH(C222)),VLOOKUP(A222,员工个人数据信息!A:U,21,0),VLOOKUP(A222,员工个人数据信息!A:U,19,0))),0)+Y222/21.75,2)*SUM(G222:L222)+ROUND(IFERROR(VLOOKUP(A222,员工个人数据信息!A:S,18,0),0)+X222/21.75,2)*(IF(OR(E222&gt;=3,F222="通用项目"),SUM(G222,J222:K222),SUM(G222,J222,K222*0.8))+0.8*H222*IF(E222&lt;2,0.6,IF(E222&lt;4,0.7,IF(E222&lt;6,0.8,IF(E222&lt;8,0.9,1)))))+ROUND(3000/21.75*L222,2)</f>
        <v>0</v>
      </c>
      <c r="X222" s="57">
        <f t="array" ref="X222">_xlfn.IFS(COUNTIF('调薪记录-固定'!$C:$C,A222)=0,0,COUNTIF('调薪记录-固定'!$C:$C,A222)=1,IF(VLOOKUP(A222,'调薪记录-固定'!$C:$F,4,0)&lt;=C222,VLOOKUP(A222,'调薪记录-固定'!$C:$K,9,0),0),COUNTIF('调薪记录-固定'!$C:$C,A222)=2,IF(C222&lt;_xlfn.MINIFS('调薪记录-固定'!F:F,'调薪记录-固定'!C:C,A222),0,IF(C222&lt;_xlfn.MAXIFS('调薪记录-固定'!F:F,'调薪记录-固定'!C:C,A222),_xlfn.XLOOKUP(A222&amp;"1",'调薪记录-固定'!M:M,'调薪记录-固定'!K:K,0),_xlfn.XLOOKUP(A222&amp;"2",'调薪记录-固定'!M:M,'调薪记录-固定'!K:K,0))))</f>
        <v>0</v>
      </c>
      <c r="Y222" s="57">
        <f>IF(OR(COUNTIF('调整社保记录-固定'!C:C,A222)=0,COUNTIF('调整社保记录-固定'!C:C,A222)=1),0,IF(C222&gt;=DATE(2021,7,1),IFERROR(VLOOKUP(A222&amp;"2",'调整社保记录-固定'!F:G,2,0),0),0))</f>
        <v>0</v>
      </c>
    </row>
    <row r="223" customHeight="1" spans="1:25">
      <c r="A223" s="54" t="s">
        <v>25</v>
      </c>
      <c r="B223" s="54" t="s">
        <v>26</v>
      </c>
      <c r="C223" s="54" t="s">
        <v>252</v>
      </c>
      <c r="D223" s="54" t="s">
        <v>6</v>
      </c>
      <c r="E223" s="55">
        <f>IFERROR(DATEDIF(VLOOKUP(A223,员工个人数据信息!A:K,11,0),C223,"Y"),0)</f>
        <v>0</v>
      </c>
      <c r="F223" s="55" t="str">
        <f>IF(COUNTIF(通用项目!A:A,B223)=1,"通用项目","非通用项目")</f>
        <v>非通用项目</v>
      </c>
      <c r="G223" s="55">
        <f t="shared" si="49"/>
        <v>1</v>
      </c>
      <c r="H223" s="55">
        <f t="shared" si="50"/>
        <v>0</v>
      </c>
      <c r="I223" s="55">
        <f t="shared" si="51"/>
        <v>0</v>
      </c>
      <c r="J223" s="55">
        <f t="shared" si="52"/>
        <v>0</v>
      </c>
      <c r="K223" s="55">
        <f t="shared" si="53"/>
        <v>0</v>
      </c>
      <c r="L223" s="55">
        <f t="shared" si="54"/>
        <v>0</v>
      </c>
      <c r="M223" s="55">
        <f t="shared" si="55"/>
        <v>0</v>
      </c>
      <c r="N223" s="55">
        <f t="shared" si="56"/>
        <v>0</v>
      </c>
      <c r="O223" s="55">
        <f t="shared" si="57"/>
        <v>0</v>
      </c>
      <c r="P223" s="57">
        <f t="shared" si="45"/>
        <v>1</v>
      </c>
      <c r="Q223" s="57">
        <f t="shared" si="46"/>
        <v>1</v>
      </c>
      <c r="R223" s="57">
        <f t="shared" si="59"/>
        <v>0</v>
      </c>
      <c r="S223" s="57">
        <f t="shared" si="58"/>
        <v>0</v>
      </c>
      <c r="T223" s="57">
        <f t="shared" si="47"/>
        <v>1</v>
      </c>
      <c r="U223" s="57">
        <f>G223*1+I223*IFERROR(VLOOKUP(A223,员工个人数据信息!A:V,22,0),0.9)+J223*0+IF(OR(E223&gt;=3,F223="通用项目"),K223*0,K223*0.2)+H223*0.8*IF(E223&lt;2,0.6,IF(E223&lt;4,0.7,IF(E223&lt;6,0.8,IF(E223&lt;8,0.9,1))))+L223*0.7-O223</f>
        <v>1</v>
      </c>
      <c r="V223" s="57">
        <f t="shared" si="48"/>
        <v>0</v>
      </c>
      <c r="W223" s="57">
        <f>ROUND(IFERROR(IF((YEAR(VLOOKUP(A223,员工个人数据信息!A:S,11,0))&amp;MONTH(VLOOKUP(A223,员工个人数据信息!A:S,11,0)))=(YEAR(C223)&amp;MONTH(C223)),VLOOKUP(A223,员工个人数据信息!A:U,20,0),IF((YEAR(VLOOKUP(A223,员工个人数据信息!A:S,12,0))&amp;MONTH(VLOOKUP(A223,员工个人数据信息!A:S,12,0)))=(YEAR(C223)&amp;MONTH(C223)),VLOOKUP(A223,员工个人数据信息!A:U,21,0),VLOOKUP(A223,员工个人数据信息!A:U,19,0))),0)+Y223/21.75,2)*SUM(G223:L223)+ROUND(IFERROR(VLOOKUP(A223,员工个人数据信息!A:S,18,0),0)+X223/21.75,2)*(IF(OR(E223&gt;=3,F223="通用项目"),SUM(G223,J223:K223),SUM(G223,J223,K223*0.8))+0.8*H223*IF(E223&lt;2,0.6,IF(E223&lt;4,0.7,IF(E223&lt;6,0.8,IF(E223&lt;8,0.9,1)))))+ROUND(3000/21.75*L223,2)</f>
        <v>0</v>
      </c>
      <c r="X223" s="57">
        <f t="array" ref="X223">_xlfn.IFS(COUNTIF('调薪记录-固定'!$C:$C,A223)=0,0,COUNTIF('调薪记录-固定'!$C:$C,A223)=1,IF(VLOOKUP(A223,'调薪记录-固定'!$C:$F,4,0)&lt;=C223,VLOOKUP(A223,'调薪记录-固定'!$C:$K,9,0),0),COUNTIF('调薪记录-固定'!$C:$C,A223)=2,IF(C223&lt;_xlfn.MINIFS('调薪记录-固定'!F:F,'调薪记录-固定'!C:C,A223),0,IF(C223&lt;_xlfn.MAXIFS('调薪记录-固定'!F:F,'调薪记录-固定'!C:C,A223),_xlfn.XLOOKUP(A223&amp;"1",'调薪记录-固定'!M:M,'调薪记录-固定'!K:K,0),_xlfn.XLOOKUP(A223&amp;"2",'调薪记录-固定'!M:M,'调薪记录-固定'!K:K,0))))</f>
        <v>0</v>
      </c>
      <c r="Y223" s="57">
        <f>IF(OR(COUNTIF('调整社保记录-固定'!C:C,A223)=0,COUNTIF('调整社保记录-固定'!C:C,A223)=1),0,IF(C223&gt;=DATE(2021,7,1),IFERROR(VLOOKUP(A223&amp;"2",'调整社保记录-固定'!F:G,2,0),0),0))</f>
        <v>0</v>
      </c>
    </row>
    <row r="224" customHeight="1" spans="1:25">
      <c r="A224" s="54" t="s">
        <v>25</v>
      </c>
      <c r="B224" s="54" t="s">
        <v>26</v>
      </c>
      <c r="C224" s="54" t="s">
        <v>253</v>
      </c>
      <c r="D224" s="54" t="s">
        <v>6</v>
      </c>
      <c r="E224" s="55">
        <f>IFERROR(DATEDIF(VLOOKUP(A224,员工个人数据信息!A:K,11,0),C224,"Y"),0)</f>
        <v>0</v>
      </c>
      <c r="F224" s="55" t="str">
        <f>IF(COUNTIF(通用项目!A:A,B224)=1,"通用项目","非通用项目")</f>
        <v>非通用项目</v>
      </c>
      <c r="G224" s="55">
        <f t="shared" si="49"/>
        <v>1</v>
      </c>
      <c r="H224" s="55">
        <f t="shared" si="50"/>
        <v>0</v>
      </c>
      <c r="I224" s="55">
        <f t="shared" si="51"/>
        <v>0</v>
      </c>
      <c r="J224" s="55">
        <f t="shared" si="52"/>
        <v>0</v>
      </c>
      <c r="K224" s="55">
        <f t="shared" si="53"/>
        <v>0</v>
      </c>
      <c r="L224" s="55">
        <f t="shared" si="54"/>
        <v>0</v>
      </c>
      <c r="M224" s="55">
        <f t="shared" si="55"/>
        <v>0</v>
      </c>
      <c r="N224" s="55">
        <f t="shared" si="56"/>
        <v>0</v>
      </c>
      <c r="O224" s="55">
        <f t="shared" si="57"/>
        <v>0</v>
      </c>
      <c r="P224" s="57">
        <f t="shared" si="45"/>
        <v>1</v>
      </c>
      <c r="Q224" s="57">
        <f t="shared" si="46"/>
        <v>1</v>
      </c>
      <c r="R224" s="57">
        <f t="shared" si="59"/>
        <v>0</v>
      </c>
      <c r="S224" s="57">
        <f t="shared" si="58"/>
        <v>0</v>
      </c>
      <c r="T224" s="57">
        <f t="shared" si="47"/>
        <v>1</v>
      </c>
      <c r="U224" s="57">
        <f>G224*1+I224*IFERROR(VLOOKUP(A224,员工个人数据信息!A:V,22,0),0.9)+J224*0+IF(OR(E224&gt;=3,F224="通用项目"),K224*0,K224*0.2)+H224*0.8*IF(E224&lt;2,0.6,IF(E224&lt;4,0.7,IF(E224&lt;6,0.8,IF(E224&lt;8,0.9,1))))+L224*0.7-O224</f>
        <v>1</v>
      </c>
      <c r="V224" s="57">
        <f t="shared" si="48"/>
        <v>0</v>
      </c>
      <c r="W224" s="57">
        <f>ROUND(IFERROR(IF((YEAR(VLOOKUP(A224,员工个人数据信息!A:S,11,0))&amp;MONTH(VLOOKUP(A224,员工个人数据信息!A:S,11,0)))=(YEAR(C224)&amp;MONTH(C224)),VLOOKUP(A224,员工个人数据信息!A:U,20,0),IF((YEAR(VLOOKUP(A224,员工个人数据信息!A:S,12,0))&amp;MONTH(VLOOKUP(A224,员工个人数据信息!A:S,12,0)))=(YEAR(C224)&amp;MONTH(C224)),VLOOKUP(A224,员工个人数据信息!A:U,21,0),VLOOKUP(A224,员工个人数据信息!A:U,19,0))),0)+Y224/21.75,2)*SUM(G224:L224)+ROUND(IFERROR(VLOOKUP(A224,员工个人数据信息!A:S,18,0),0)+X224/21.75,2)*(IF(OR(E224&gt;=3,F224="通用项目"),SUM(G224,J224:K224),SUM(G224,J224,K224*0.8))+0.8*H224*IF(E224&lt;2,0.6,IF(E224&lt;4,0.7,IF(E224&lt;6,0.8,IF(E224&lt;8,0.9,1)))))+ROUND(3000/21.75*L224,2)</f>
        <v>0</v>
      </c>
      <c r="X224" s="57">
        <f t="array" ref="X224">_xlfn.IFS(COUNTIF('调薪记录-固定'!$C:$C,A224)=0,0,COUNTIF('调薪记录-固定'!$C:$C,A224)=1,IF(VLOOKUP(A224,'调薪记录-固定'!$C:$F,4,0)&lt;=C224,VLOOKUP(A224,'调薪记录-固定'!$C:$K,9,0),0),COUNTIF('调薪记录-固定'!$C:$C,A224)=2,IF(C224&lt;_xlfn.MINIFS('调薪记录-固定'!F:F,'调薪记录-固定'!C:C,A224),0,IF(C224&lt;_xlfn.MAXIFS('调薪记录-固定'!F:F,'调薪记录-固定'!C:C,A224),_xlfn.XLOOKUP(A224&amp;"1",'调薪记录-固定'!M:M,'调薪记录-固定'!K:K,0),_xlfn.XLOOKUP(A224&amp;"2",'调薪记录-固定'!M:M,'调薪记录-固定'!K:K,0))))</f>
        <v>0</v>
      </c>
      <c r="Y224" s="57">
        <f>IF(OR(COUNTIF('调整社保记录-固定'!C:C,A224)=0,COUNTIF('调整社保记录-固定'!C:C,A224)=1),0,IF(C224&gt;=DATE(2021,7,1),IFERROR(VLOOKUP(A224&amp;"2",'调整社保记录-固定'!F:G,2,0),0),0))</f>
        <v>0</v>
      </c>
    </row>
    <row r="225" customHeight="1" spans="1:25">
      <c r="A225" s="54" t="s">
        <v>25</v>
      </c>
      <c r="B225" s="54" t="s">
        <v>26</v>
      </c>
      <c r="C225" s="54" t="s">
        <v>254</v>
      </c>
      <c r="D225" s="54" t="s">
        <v>6</v>
      </c>
      <c r="E225" s="55">
        <f>IFERROR(DATEDIF(VLOOKUP(A225,员工个人数据信息!A:K,11,0),C225,"Y"),0)</f>
        <v>0</v>
      </c>
      <c r="F225" s="55" t="str">
        <f>IF(COUNTIF(通用项目!A:A,B225)=1,"通用项目","非通用项目")</f>
        <v>非通用项目</v>
      </c>
      <c r="G225" s="55">
        <f t="shared" si="49"/>
        <v>1</v>
      </c>
      <c r="H225" s="55">
        <f t="shared" si="50"/>
        <v>0</v>
      </c>
      <c r="I225" s="55">
        <f t="shared" si="51"/>
        <v>0</v>
      </c>
      <c r="J225" s="55">
        <f t="shared" si="52"/>
        <v>0</v>
      </c>
      <c r="K225" s="55">
        <f t="shared" si="53"/>
        <v>0</v>
      </c>
      <c r="L225" s="55">
        <f t="shared" si="54"/>
        <v>0</v>
      </c>
      <c r="M225" s="55">
        <f t="shared" si="55"/>
        <v>0</v>
      </c>
      <c r="N225" s="55">
        <f t="shared" si="56"/>
        <v>0</v>
      </c>
      <c r="O225" s="55">
        <f t="shared" si="57"/>
        <v>0</v>
      </c>
      <c r="P225" s="57">
        <f t="shared" ref="P225:P288" si="60">Q225+R225-S225-T225+U225-V225</f>
        <v>1</v>
      </c>
      <c r="Q225" s="57">
        <f t="shared" ref="Q225:Q288" si="61">SUM(G225:L225,N225:O225)</f>
        <v>1</v>
      </c>
      <c r="R225" s="57">
        <f t="shared" si="59"/>
        <v>0</v>
      </c>
      <c r="S225" s="57">
        <f t="shared" si="58"/>
        <v>0</v>
      </c>
      <c r="T225" s="57">
        <f t="shared" ref="T225:T288" si="62">SUM(G225:L225,O225)</f>
        <v>1</v>
      </c>
      <c r="U225" s="57">
        <f>G225*1+I225*IFERROR(VLOOKUP(A225,员工个人数据信息!A:V,22,0),0.9)+J225*0+IF(OR(E225&gt;=3,F225="通用项目"),K225*0,K225*0.2)+H225*0.8*IF(E225&lt;2,0.6,IF(E225&lt;4,0.7,IF(E225&lt;6,0.8,IF(E225&lt;8,0.9,1))))+L225*0.7-O225</f>
        <v>1</v>
      </c>
      <c r="V225" s="57">
        <f t="shared" ref="V225:V288" si="63">SUM(H225:L225,N225,O225*0)</f>
        <v>0</v>
      </c>
      <c r="W225" s="57">
        <f>ROUND(IFERROR(IF((YEAR(VLOOKUP(A225,员工个人数据信息!A:S,11,0))&amp;MONTH(VLOOKUP(A225,员工个人数据信息!A:S,11,0)))=(YEAR(C225)&amp;MONTH(C225)),VLOOKUP(A225,员工个人数据信息!A:U,20,0),IF((YEAR(VLOOKUP(A225,员工个人数据信息!A:S,12,0))&amp;MONTH(VLOOKUP(A225,员工个人数据信息!A:S,12,0)))=(YEAR(C225)&amp;MONTH(C225)),VLOOKUP(A225,员工个人数据信息!A:U,21,0),VLOOKUP(A225,员工个人数据信息!A:U,19,0))),0)+Y225/21.75,2)*SUM(G225:L225)+ROUND(IFERROR(VLOOKUP(A225,员工个人数据信息!A:S,18,0),0)+X225/21.75,2)*(IF(OR(E225&gt;=3,F225="通用项目"),SUM(G225,J225:K225),SUM(G225,J225,K225*0.8))+0.8*H225*IF(E225&lt;2,0.6,IF(E225&lt;4,0.7,IF(E225&lt;6,0.8,IF(E225&lt;8,0.9,1)))))+ROUND(3000/21.75*L225,2)</f>
        <v>0</v>
      </c>
      <c r="X225" s="57">
        <f t="array" ref="X225">_xlfn.IFS(COUNTIF('调薪记录-固定'!$C:$C,A225)=0,0,COUNTIF('调薪记录-固定'!$C:$C,A225)=1,IF(VLOOKUP(A225,'调薪记录-固定'!$C:$F,4,0)&lt;=C225,VLOOKUP(A225,'调薪记录-固定'!$C:$K,9,0),0),COUNTIF('调薪记录-固定'!$C:$C,A225)=2,IF(C225&lt;_xlfn.MINIFS('调薪记录-固定'!F:F,'调薪记录-固定'!C:C,A225),0,IF(C225&lt;_xlfn.MAXIFS('调薪记录-固定'!F:F,'调薪记录-固定'!C:C,A225),_xlfn.XLOOKUP(A225&amp;"1",'调薪记录-固定'!M:M,'调薪记录-固定'!K:K,0),_xlfn.XLOOKUP(A225&amp;"2",'调薪记录-固定'!M:M,'调薪记录-固定'!K:K,0))))</f>
        <v>0</v>
      </c>
      <c r="Y225" s="57">
        <f>IF(OR(COUNTIF('调整社保记录-固定'!C:C,A225)=0,COUNTIF('调整社保记录-固定'!C:C,A225)=1),0,IF(C225&gt;=DATE(2021,7,1),IFERROR(VLOOKUP(A225&amp;"2",'调整社保记录-固定'!F:G,2,0),0),0))</f>
        <v>0</v>
      </c>
    </row>
    <row r="226" customHeight="1" spans="1:25">
      <c r="A226" s="54" t="s">
        <v>25</v>
      </c>
      <c r="B226" s="54" t="s">
        <v>26</v>
      </c>
      <c r="C226" s="54" t="s">
        <v>255</v>
      </c>
      <c r="D226" s="54" t="s">
        <v>6</v>
      </c>
      <c r="E226" s="55">
        <f>IFERROR(DATEDIF(VLOOKUP(A226,员工个人数据信息!A:K,11,0),C226,"Y"),0)</f>
        <v>0</v>
      </c>
      <c r="F226" s="55" t="str">
        <f>IF(COUNTIF(通用项目!A:A,B226)=1,"通用项目","非通用项目")</f>
        <v>非通用项目</v>
      </c>
      <c r="G226" s="55">
        <f t="shared" si="49"/>
        <v>1</v>
      </c>
      <c r="H226" s="55">
        <f t="shared" si="50"/>
        <v>0</v>
      </c>
      <c r="I226" s="55">
        <f t="shared" si="51"/>
        <v>0</v>
      </c>
      <c r="J226" s="55">
        <f t="shared" si="52"/>
        <v>0</v>
      </c>
      <c r="K226" s="55">
        <f t="shared" si="53"/>
        <v>0</v>
      </c>
      <c r="L226" s="55">
        <f t="shared" si="54"/>
        <v>0</v>
      </c>
      <c r="M226" s="55">
        <f t="shared" si="55"/>
        <v>0</v>
      </c>
      <c r="N226" s="55">
        <f t="shared" si="56"/>
        <v>0</v>
      </c>
      <c r="O226" s="55">
        <f t="shared" si="57"/>
        <v>0</v>
      </c>
      <c r="P226" s="57">
        <f t="shared" si="60"/>
        <v>1</v>
      </c>
      <c r="Q226" s="57">
        <f t="shared" si="61"/>
        <v>1</v>
      </c>
      <c r="R226" s="57">
        <f t="shared" si="59"/>
        <v>0</v>
      </c>
      <c r="S226" s="57">
        <f t="shared" si="58"/>
        <v>0</v>
      </c>
      <c r="T226" s="57">
        <f t="shared" si="62"/>
        <v>1</v>
      </c>
      <c r="U226" s="57">
        <f>G226*1+I226*IFERROR(VLOOKUP(A226,员工个人数据信息!A:V,22,0),0.9)+J226*0+IF(OR(E226&gt;=3,F226="通用项目"),K226*0,K226*0.2)+H226*0.8*IF(E226&lt;2,0.6,IF(E226&lt;4,0.7,IF(E226&lt;6,0.8,IF(E226&lt;8,0.9,1))))+L226*0.7-O226</f>
        <v>1</v>
      </c>
      <c r="V226" s="57">
        <f t="shared" si="63"/>
        <v>0</v>
      </c>
      <c r="W226" s="57">
        <f>ROUND(IFERROR(IF((YEAR(VLOOKUP(A226,员工个人数据信息!A:S,11,0))&amp;MONTH(VLOOKUP(A226,员工个人数据信息!A:S,11,0)))=(YEAR(C226)&amp;MONTH(C226)),VLOOKUP(A226,员工个人数据信息!A:U,20,0),IF((YEAR(VLOOKUP(A226,员工个人数据信息!A:S,12,0))&amp;MONTH(VLOOKUP(A226,员工个人数据信息!A:S,12,0)))=(YEAR(C226)&amp;MONTH(C226)),VLOOKUP(A226,员工个人数据信息!A:U,21,0),VLOOKUP(A226,员工个人数据信息!A:U,19,0))),0)+Y226/21.75,2)*SUM(G226:L226)+ROUND(IFERROR(VLOOKUP(A226,员工个人数据信息!A:S,18,0),0)+X226/21.75,2)*(IF(OR(E226&gt;=3,F226="通用项目"),SUM(G226,J226:K226),SUM(G226,J226,K226*0.8))+0.8*H226*IF(E226&lt;2,0.6,IF(E226&lt;4,0.7,IF(E226&lt;6,0.8,IF(E226&lt;8,0.9,1)))))+ROUND(3000/21.75*L226,2)</f>
        <v>0</v>
      </c>
      <c r="X226" s="57">
        <f t="array" ref="X226">_xlfn.IFS(COUNTIF('调薪记录-固定'!$C:$C,A226)=0,0,COUNTIF('调薪记录-固定'!$C:$C,A226)=1,IF(VLOOKUP(A226,'调薪记录-固定'!$C:$F,4,0)&lt;=C226,VLOOKUP(A226,'调薪记录-固定'!$C:$K,9,0),0),COUNTIF('调薪记录-固定'!$C:$C,A226)=2,IF(C226&lt;_xlfn.MINIFS('调薪记录-固定'!F:F,'调薪记录-固定'!C:C,A226),0,IF(C226&lt;_xlfn.MAXIFS('调薪记录-固定'!F:F,'调薪记录-固定'!C:C,A226),_xlfn.XLOOKUP(A226&amp;"1",'调薪记录-固定'!M:M,'调薪记录-固定'!K:K,0),_xlfn.XLOOKUP(A226&amp;"2",'调薪记录-固定'!M:M,'调薪记录-固定'!K:K,0))))</f>
        <v>0</v>
      </c>
      <c r="Y226" s="57">
        <f>IF(OR(COUNTIF('调整社保记录-固定'!C:C,A226)=0,COUNTIF('调整社保记录-固定'!C:C,A226)=1),0,IF(C226&gt;=DATE(2021,7,1),IFERROR(VLOOKUP(A226&amp;"2",'调整社保记录-固定'!F:G,2,0),0),0))</f>
        <v>0</v>
      </c>
    </row>
    <row r="227" customHeight="1" spans="1:25">
      <c r="A227" s="54" t="s">
        <v>25</v>
      </c>
      <c r="B227" s="54" t="s">
        <v>26</v>
      </c>
      <c r="C227" s="54" t="s">
        <v>256</v>
      </c>
      <c r="D227" s="54" t="s">
        <v>28</v>
      </c>
      <c r="E227" s="55">
        <f>IFERROR(DATEDIF(VLOOKUP(A227,员工个人数据信息!A:K,11,0),C227,"Y"),0)</f>
        <v>0</v>
      </c>
      <c r="F227" s="55" t="str">
        <f>IF(COUNTIF(通用项目!A:A,B227)=1,"通用项目","非通用项目")</f>
        <v>非通用项目</v>
      </c>
      <c r="G227" s="55">
        <f t="shared" si="49"/>
        <v>0</v>
      </c>
      <c r="H227" s="55">
        <f t="shared" si="50"/>
        <v>0</v>
      </c>
      <c r="I227" s="55">
        <f t="shared" si="51"/>
        <v>0</v>
      </c>
      <c r="J227" s="55">
        <f t="shared" si="52"/>
        <v>0</v>
      </c>
      <c r="K227" s="55">
        <f t="shared" si="53"/>
        <v>0</v>
      </c>
      <c r="L227" s="55">
        <f t="shared" si="54"/>
        <v>0</v>
      </c>
      <c r="M227" s="55">
        <f t="shared" si="55"/>
        <v>0</v>
      </c>
      <c r="N227" s="55">
        <f t="shared" si="56"/>
        <v>0</v>
      </c>
      <c r="O227" s="55">
        <f t="shared" si="57"/>
        <v>0</v>
      </c>
      <c r="P227" s="57">
        <f t="shared" si="60"/>
        <v>0</v>
      </c>
      <c r="Q227" s="57">
        <f t="shared" si="61"/>
        <v>0</v>
      </c>
      <c r="R227" s="57">
        <f t="shared" si="59"/>
        <v>0</v>
      </c>
      <c r="S227" s="57">
        <f t="shared" si="58"/>
        <v>0</v>
      </c>
      <c r="T227" s="57">
        <f t="shared" si="62"/>
        <v>0</v>
      </c>
      <c r="U227" s="57">
        <f>G227*1+I227*IFERROR(VLOOKUP(A227,员工个人数据信息!A:V,22,0),0.9)+J227*0+IF(OR(E227&gt;=3,F227="通用项目"),K227*0,K227*0.2)+H227*0.8*IF(E227&lt;2,0.6,IF(E227&lt;4,0.7,IF(E227&lt;6,0.8,IF(E227&lt;8,0.9,1))))+L227*0.7-O227</f>
        <v>0</v>
      </c>
      <c r="V227" s="57">
        <f t="shared" si="63"/>
        <v>0</v>
      </c>
      <c r="W227" s="57">
        <f>ROUND(IFERROR(IF((YEAR(VLOOKUP(A227,员工个人数据信息!A:S,11,0))&amp;MONTH(VLOOKUP(A227,员工个人数据信息!A:S,11,0)))=(YEAR(C227)&amp;MONTH(C227)),VLOOKUP(A227,员工个人数据信息!A:U,20,0),IF((YEAR(VLOOKUP(A227,员工个人数据信息!A:S,12,0))&amp;MONTH(VLOOKUP(A227,员工个人数据信息!A:S,12,0)))=(YEAR(C227)&amp;MONTH(C227)),VLOOKUP(A227,员工个人数据信息!A:U,21,0),VLOOKUP(A227,员工个人数据信息!A:U,19,0))),0)+Y227/21.75,2)*SUM(G227:L227)+ROUND(IFERROR(VLOOKUP(A227,员工个人数据信息!A:S,18,0),0)+X227/21.75,2)*(IF(OR(E227&gt;=3,F227="通用项目"),SUM(G227,J227:K227),SUM(G227,J227,K227*0.8))+0.8*H227*IF(E227&lt;2,0.6,IF(E227&lt;4,0.7,IF(E227&lt;6,0.8,IF(E227&lt;8,0.9,1)))))+ROUND(3000/21.75*L227,2)</f>
        <v>0</v>
      </c>
      <c r="X227" s="57">
        <f t="array" ref="X227">_xlfn.IFS(COUNTIF('调薪记录-固定'!$C:$C,A227)=0,0,COUNTIF('调薪记录-固定'!$C:$C,A227)=1,IF(VLOOKUP(A227,'调薪记录-固定'!$C:$F,4,0)&lt;=C227,VLOOKUP(A227,'调薪记录-固定'!$C:$K,9,0),0),COUNTIF('调薪记录-固定'!$C:$C,A227)=2,IF(C227&lt;_xlfn.MINIFS('调薪记录-固定'!F:F,'调薪记录-固定'!C:C,A227),0,IF(C227&lt;_xlfn.MAXIFS('调薪记录-固定'!F:F,'调薪记录-固定'!C:C,A227),_xlfn.XLOOKUP(A227&amp;"1",'调薪记录-固定'!M:M,'调薪记录-固定'!K:K,0),_xlfn.XLOOKUP(A227&amp;"2",'调薪记录-固定'!M:M,'调薪记录-固定'!K:K,0))))</f>
        <v>0</v>
      </c>
      <c r="Y227" s="57">
        <f>IF(OR(COUNTIF('调整社保记录-固定'!C:C,A227)=0,COUNTIF('调整社保记录-固定'!C:C,A227)=1),0,IF(C227&gt;=DATE(2021,7,1),IFERROR(VLOOKUP(A227&amp;"2",'调整社保记录-固定'!F:G,2,0),0),0))</f>
        <v>0</v>
      </c>
    </row>
    <row r="228" customHeight="1" spans="1:25">
      <c r="A228" s="54" t="s">
        <v>25</v>
      </c>
      <c r="B228" s="54" t="s">
        <v>26</v>
      </c>
      <c r="C228" s="54" t="s">
        <v>257</v>
      </c>
      <c r="D228" s="54" t="s">
        <v>28</v>
      </c>
      <c r="E228" s="55">
        <f>IFERROR(DATEDIF(VLOOKUP(A228,员工个人数据信息!A:K,11,0),C228,"Y"),0)</f>
        <v>0</v>
      </c>
      <c r="F228" s="55" t="str">
        <f>IF(COUNTIF(通用项目!A:A,B228)=1,"通用项目","非通用项目")</f>
        <v>非通用项目</v>
      </c>
      <c r="G228" s="55">
        <f t="shared" si="49"/>
        <v>0</v>
      </c>
      <c r="H228" s="55">
        <f t="shared" si="50"/>
        <v>0</v>
      </c>
      <c r="I228" s="55">
        <f t="shared" si="51"/>
        <v>0</v>
      </c>
      <c r="J228" s="55">
        <f t="shared" si="52"/>
        <v>0</v>
      </c>
      <c r="K228" s="55">
        <f t="shared" si="53"/>
        <v>0</v>
      </c>
      <c r="L228" s="55">
        <f t="shared" si="54"/>
        <v>0</v>
      </c>
      <c r="M228" s="55">
        <f t="shared" si="55"/>
        <v>0</v>
      </c>
      <c r="N228" s="55">
        <f t="shared" si="56"/>
        <v>0</v>
      </c>
      <c r="O228" s="55">
        <f t="shared" si="57"/>
        <v>0</v>
      </c>
      <c r="P228" s="57">
        <f t="shared" si="60"/>
        <v>0</v>
      </c>
      <c r="Q228" s="57">
        <f t="shared" si="61"/>
        <v>0</v>
      </c>
      <c r="R228" s="57">
        <f t="shared" si="59"/>
        <v>0</v>
      </c>
      <c r="S228" s="57">
        <f t="shared" si="58"/>
        <v>0</v>
      </c>
      <c r="T228" s="57">
        <f t="shared" si="62"/>
        <v>0</v>
      </c>
      <c r="U228" s="57">
        <f>G228*1+I228*IFERROR(VLOOKUP(A228,员工个人数据信息!A:V,22,0),0.9)+J228*0+IF(OR(E228&gt;=3,F228="通用项目"),K228*0,K228*0.2)+H228*0.8*IF(E228&lt;2,0.6,IF(E228&lt;4,0.7,IF(E228&lt;6,0.8,IF(E228&lt;8,0.9,1))))+L228*0.7-O228</f>
        <v>0</v>
      </c>
      <c r="V228" s="57">
        <f t="shared" si="63"/>
        <v>0</v>
      </c>
      <c r="W228" s="57">
        <f>ROUND(IFERROR(IF((YEAR(VLOOKUP(A228,员工个人数据信息!A:S,11,0))&amp;MONTH(VLOOKUP(A228,员工个人数据信息!A:S,11,0)))=(YEAR(C228)&amp;MONTH(C228)),VLOOKUP(A228,员工个人数据信息!A:U,20,0),IF((YEAR(VLOOKUP(A228,员工个人数据信息!A:S,12,0))&amp;MONTH(VLOOKUP(A228,员工个人数据信息!A:S,12,0)))=(YEAR(C228)&amp;MONTH(C228)),VLOOKUP(A228,员工个人数据信息!A:U,21,0),VLOOKUP(A228,员工个人数据信息!A:U,19,0))),0)+Y228/21.75,2)*SUM(G228:L228)+ROUND(IFERROR(VLOOKUP(A228,员工个人数据信息!A:S,18,0),0)+X228/21.75,2)*(IF(OR(E228&gt;=3,F228="通用项目"),SUM(G228,J228:K228),SUM(G228,J228,K228*0.8))+0.8*H228*IF(E228&lt;2,0.6,IF(E228&lt;4,0.7,IF(E228&lt;6,0.8,IF(E228&lt;8,0.9,1)))))+ROUND(3000/21.75*L228,2)</f>
        <v>0</v>
      </c>
      <c r="X228" s="57">
        <f t="array" ref="X228">_xlfn.IFS(COUNTIF('调薪记录-固定'!$C:$C,A228)=0,0,COUNTIF('调薪记录-固定'!$C:$C,A228)=1,IF(VLOOKUP(A228,'调薪记录-固定'!$C:$F,4,0)&lt;=C228,VLOOKUP(A228,'调薪记录-固定'!$C:$K,9,0),0),COUNTIF('调薪记录-固定'!$C:$C,A228)=2,IF(C228&lt;_xlfn.MINIFS('调薪记录-固定'!F:F,'调薪记录-固定'!C:C,A228),0,IF(C228&lt;_xlfn.MAXIFS('调薪记录-固定'!F:F,'调薪记录-固定'!C:C,A228),_xlfn.XLOOKUP(A228&amp;"1",'调薪记录-固定'!M:M,'调薪记录-固定'!K:K,0),_xlfn.XLOOKUP(A228&amp;"2",'调薪记录-固定'!M:M,'调薪记录-固定'!K:K,0))))</f>
        <v>0</v>
      </c>
      <c r="Y228" s="57">
        <f>IF(OR(COUNTIF('调整社保记录-固定'!C:C,A228)=0,COUNTIF('调整社保记录-固定'!C:C,A228)=1),0,IF(C228&gt;=DATE(2021,7,1),IFERROR(VLOOKUP(A228&amp;"2",'调整社保记录-固定'!F:G,2,0),0),0))</f>
        <v>0</v>
      </c>
    </row>
    <row r="229" customHeight="1" spans="1:25">
      <c r="A229" s="54" t="s">
        <v>25</v>
      </c>
      <c r="B229" s="54" t="s">
        <v>26</v>
      </c>
      <c r="C229" s="54" t="s">
        <v>258</v>
      </c>
      <c r="D229" s="54" t="s">
        <v>6</v>
      </c>
      <c r="E229" s="55">
        <f>IFERROR(DATEDIF(VLOOKUP(A229,员工个人数据信息!A:K,11,0),C229,"Y"),0)</f>
        <v>0</v>
      </c>
      <c r="F229" s="55" t="str">
        <f>IF(COUNTIF(通用项目!A:A,B229)=1,"通用项目","非通用项目")</f>
        <v>非通用项目</v>
      </c>
      <c r="G229" s="55">
        <f t="shared" si="49"/>
        <v>1</v>
      </c>
      <c r="H229" s="55">
        <f t="shared" si="50"/>
        <v>0</v>
      </c>
      <c r="I229" s="55">
        <f t="shared" si="51"/>
        <v>0</v>
      </c>
      <c r="J229" s="55">
        <f t="shared" si="52"/>
        <v>0</v>
      </c>
      <c r="K229" s="55">
        <f t="shared" si="53"/>
        <v>0</v>
      </c>
      <c r="L229" s="55">
        <f t="shared" si="54"/>
        <v>0</v>
      </c>
      <c r="M229" s="55">
        <f t="shared" si="55"/>
        <v>0</v>
      </c>
      <c r="N229" s="55">
        <f t="shared" si="56"/>
        <v>0</v>
      </c>
      <c r="O229" s="55">
        <f t="shared" si="57"/>
        <v>0</v>
      </c>
      <c r="P229" s="57">
        <f t="shared" si="60"/>
        <v>1</v>
      </c>
      <c r="Q229" s="57">
        <f t="shared" si="61"/>
        <v>1</v>
      </c>
      <c r="R229" s="57">
        <f t="shared" si="59"/>
        <v>0</v>
      </c>
      <c r="S229" s="57">
        <f t="shared" si="58"/>
        <v>0</v>
      </c>
      <c r="T229" s="57">
        <f t="shared" si="62"/>
        <v>1</v>
      </c>
      <c r="U229" s="57">
        <f>G229*1+I229*IFERROR(VLOOKUP(A229,员工个人数据信息!A:V,22,0),0.9)+J229*0+IF(OR(E229&gt;=3,F229="通用项目"),K229*0,K229*0.2)+H229*0.8*IF(E229&lt;2,0.6,IF(E229&lt;4,0.7,IF(E229&lt;6,0.8,IF(E229&lt;8,0.9,1))))+L229*0.7-O229</f>
        <v>1</v>
      </c>
      <c r="V229" s="57">
        <f t="shared" si="63"/>
        <v>0</v>
      </c>
      <c r="W229" s="57">
        <f>ROUND(IFERROR(IF((YEAR(VLOOKUP(A229,员工个人数据信息!A:S,11,0))&amp;MONTH(VLOOKUP(A229,员工个人数据信息!A:S,11,0)))=(YEAR(C229)&amp;MONTH(C229)),VLOOKUP(A229,员工个人数据信息!A:U,20,0),IF((YEAR(VLOOKUP(A229,员工个人数据信息!A:S,12,0))&amp;MONTH(VLOOKUP(A229,员工个人数据信息!A:S,12,0)))=(YEAR(C229)&amp;MONTH(C229)),VLOOKUP(A229,员工个人数据信息!A:U,21,0),VLOOKUP(A229,员工个人数据信息!A:U,19,0))),0)+Y229/21.75,2)*SUM(G229:L229)+ROUND(IFERROR(VLOOKUP(A229,员工个人数据信息!A:S,18,0),0)+X229/21.75,2)*(IF(OR(E229&gt;=3,F229="通用项目"),SUM(G229,J229:K229),SUM(G229,J229,K229*0.8))+0.8*H229*IF(E229&lt;2,0.6,IF(E229&lt;4,0.7,IF(E229&lt;6,0.8,IF(E229&lt;8,0.9,1)))))+ROUND(3000/21.75*L229,2)</f>
        <v>0</v>
      </c>
      <c r="X229" s="57">
        <f t="array" ref="X229">_xlfn.IFS(COUNTIF('调薪记录-固定'!$C:$C,A229)=0,0,COUNTIF('调薪记录-固定'!$C:$C,A229)=1,IF(VLOOKUP(A229,'调薪记录-固定'!$C:$F,4,0)&lt;=C229,VLOOKUP(A229,'调薪记录-固定'!$C:$K,9,0),0),COUNTIF('调薪记录-固定'!$C:$C,A229)=2,IF(C229&lt;_xlfn.MINIFS('调薪记录-固定'!F:F,'调薪记录-固定'!C:C,A229),0,IF(C229&lt;_xlfn.MAXIFS('调薪记录-固定'!F:F,'调薪记录-固定'!C:C,A229),_xlfn.XLOOKUP(A229&amp;"1",'调薪记录-固定'!M:M,'调薪记录-固定'!K:K,0),_xlfn.XLOOKUP(A229&amp;"2",'调薪记录-固定'!M:M,'调薪记录-固定'!K:K,0))))</f>
        <v>0</v>
      </c>
      <c r="Y229" s="57">
        <f>IF(OR(COUNTIF('调整社保记录-固定'!C:C,A229)=0,COUNTIF('调整社保记录-固定'!C:C,A229)=1),0,IF(C229&gt;=DATE(2021,7,1),IFERROR(VLOOKUP(A229&amp;"2",'调整社保记录-固定'!F:G,2,0),0),0))</f>
        <v>0</v>
      </c>
    </row>
    <row r="230" customHeight="1" spans="1:25">
      <c r="A230" s="54" t="s">
        <v>25</v>
      </c>
      <c r="B230" s="54" t="s">
        <v>26</v>
      </c>
      <c r="C230" s="54" t="s">
        <v>259</v>
      </c>
      <c r="D230" s="54" t="s">
        <v>6</v>
      </c>
      <c r="E230" s="55">
        <f>IFERROR(DATEDIF(VLOOKUP(A230,员工个人数据信息!A:K,11,0),C230,"Y"),0)</f>
        <v>0</v>
      </c>
      <c r="F230" s="55" t="str">
        <f>IF(COUNTIF(通用项目!A:A,B230)=1,"通用项目","非通用项目")</f>
        <v>非通用项目</v>
      </c>
      <c r="G230" s="55">
        <f t="shared" si="49"/>
        <v>1</v>
      </c>
      <c r="H230" s="55">
        <f t="shared" si="50"/>
        <v>0</v>
      </c>
      <c r="I230" s="55">
        <f t="shared" si="51"/>
        <v>0</v>
      </c>
      <c r="J230" s="55">
        <f t="shared" si="52"/>
        <v>0</v>
      </c>
      <c r="K230" s="55">
        <f t="shared" si="53"/>
        <v>0</v>
      </c>
      <c r="L230" s="55">
        <f t="shared" si="54"/>
        <v>0</v>
      </c>
      <c r="M230" s="55">
        <f t="shared" si="55"/>
        <v>0</v>
      </c>
      <c r="N230" s="55">
        <f t="shared" si="56"/>
        <v>0</v>
      </c>
      <c r="O230" s="55">
        <f t="shared" si="57"/>
        <v>0</v>
      </c>
      <c r="P230" s="57">
        <f t="shared" si="60"/>
        <v>1</v>
      </c>
      <c r="Q230" s="57">
        <f t="shared" si="61"/>
        <v>1</v>
      </c>
      <c r="R230" s="57">
        <f t="shared" si="59"/>
        <v>0</v>
      </c>
      <c r="S230" s="57">
        <f t="shared" si="58"/>
        <v>0</v>
      </c>
      <c r="T230" s="57">
        <f t="shared" si="62"/>
        <v>1</v>
      </c>
      <c r="U230" s="57">
        <f>G230*1+I230*IFERROR(VLOOKUP(A230,员工个人数据信息!A:V,22,0),0.9)+J230*0+IF(OR(E230&gt;=3,F230="通用项目"),K230*0,K230*0.2)+H230*0.8*IF(E230&lt;2,0.6,IF(E230&lt;4,0.7,IF(E230&lt;6,0.8,IF(E230&lt;8,0.9,1))))+L230*0.7-O230</f>
        <v>1</v>
      </c>
      <c r="V230" s="57">
        <f t="shared" si="63"/>
        <v>0</v>
      </c>
      <c r="W230" s="57">
        <f>ROUND(IFERROR(IF((YEAR(VLOOKUP(A230,员工个人数据信息!A:S,11,0))&amp;MONTH(VLOOKUP(A230,员工个人数据信息!A:S,11,0)))=(YEAR(C230)&amp;MONTH(C230)),VLOOKUP(A230,员工个人数据信息!A:U,20,0),IF((YEAR(VLOOKUP(A230,员工个人数据信息!A:S,12,0))&amp;MONTH(VLOOKUP(A230,员工个人数据信息!A:S,12,0)))=(YEAR(C230)&amp;MONTH(C230)),VLOOKUP(A230,员工个人数据信息!A:U,21,0),VLOOKUP(A230,员工个人数据信息!A:U,19,0))),0)+Y230/21.75,2)*SUM(G230:L230)+ROUND(IFERROR(VLOOKUP(A230,员工个人数据信息!A:S,18,0),0)+X230/21.75,2)*(IF(OR(E230&gt;=3,F230="通用项目"),SUM(G230,J230:K230),SUM(G230,J230,K230*0.8))+0.8*H230*IF(E230&lt;2,0.6,IF(E230&lt;4,0.7,IF(E230&lt;6,0.8,IF(E230&lt;8,0.9,1)))))+ROUND(3000/21.75*L230,2)</f>
        <v>0</v>
      </c>
      <c r="X230" s="57">
        <f t="array" ref="X230">_xlfn.IFS(COUNTIF('调薪记录-固定'!$C:$C,A230)=0,0,COUNTIF('调薪记录-固定'!$C:$C,A230)=1,IF(VLOOKUP(A230,'调薪记录-固定'!$C:$F,4,0)&lt;=C230,VLOOKUP(A230,'调薪记录-固定'!$C:$K,9,0),0),COUNTIF('调薪记录-固定'!$C:$C,A230)=2,IF(C230&lt;_xlfn.MINIFS('调薪记录-固定'!F:F,'调薪记录-固定'!C:C,A230),0,IF(C230&lt;_xlfn.MAXIFS('调薪记录-固定'!F:F,'调薪记录-固定'!C:C,A230),_xlfn.XLOOKUP(A230&amp;"1",'调薪记录-固定'!M:M,'调薪记录-固定'!K:K,0),_xlfn.XLOOKUP(A230&amp;"2",'调薪记录-固定'!M:M,'调薪记录-固定'!K:K,0))))</f>
        <v>0</v>
      </c>
      <c r="Y230" s="57">
        <f>IF(OR(COUNTIF('调整社保记录-固定'!C:C,A230)=0,COUNTIF('调整社保记录-固定'!C:C,A230)=1),0,IF(C230&gt;=DATE(2021,7,1),IFERROR(VLOOKUP(A230&amp;"2",'调整社保记录-固定'!F:G,2,0),0),0))</f>
        <v>0</v>
      </c>
    </row>
    <row r="231" customHeight="1" spans="1:25">
      <c r="A231" s="54" t="s">
        <v>25</v>
      </c>
      <c r="B231" s="54" t="s">
        <v>26</v>
      </c>
      <c r="C231" s="54" t="s">
        <v>260</v>
      </c>
      <c r="D231" s="54" t="s">
        <v>6</v>
      </c>
      <c r="E231" s="55">
        <f>IFERROR(DATEDIF(VLOOKUP(A231,员工个人数据信息!A:K,11,0),C231,"Y"),0)</f>
        <v>0</v>
      </c>
      <c r="F231" s="55" t="str">
        <f>IF(COUNTIF(通用项目!A:A,B231)=1,"通用项目","非通用项目")</f>
        <v>非通用项目</v>
      </c>
      <c r="G231" s="55">
        <f t="shared" si="49"/>
        <v>1</v>
      </c>
      <c r="H231" s="55">
        <f t="shared" si="50"/>
        <v>0</v>
      </c>
      <c r="I231" s="55">
        <f t="shared" si="51"/>
        <v>0</v>
      </c>
      <c r="J231" s="55">
        <f t="shared" si="52"/>
        <v>0</v>
      </c>
      <c r="K231" s="55">
        <f t="shared" si="53"/>
        <v>0</v>
      </c>
      <c r="L231" s="55">
        <f t="shared" si="54"/>
        <v>0</v>
      </c>
      <c r="M231" s="55">
        <f t="shared" si="55"/>
        <v>0</v>
      </c>
      <c r="N231" s="55">
        <f t="shared" si="56"/>
        <v>0</v>
      </c>
      <c r="O231" s="55">
        <f t="shared" si="57"/>
        <v>0</v>
      </c>
      <c r="P231" s="57">
        <f t="shared" si="60"/>
        <v>1</v>
      </c>
      <c r="Q231" s="57">
        <f t="shared" si="61"/>
        <v>1</v>
      </c>
      <c r="R231" s="57">
        <f t="shared" si="59"/>
        <v>0</v>
      </c>
      <c r="S231" s="57">
        <f t="shared" si="58"/>
        <v>0</v>
      </c>
      <c r="T231" s="57">
        <f t="shared" si="62"/>
        <v>1</v>
      </c>
      <c r="U231" s="57">
        <f>G231*1+I231*IFERROR(VLOOKUP(A231,员工个人数据信息!A:V,22,0),0.9)+J231*0+IF(OR(E231&gt;=3,F231="通用项目"),K231*0,K231*0.2)+H231*0.8*IF(E231&lt;2,0.6,IF(E231&lt;4,0.7,IF(E231&lt;6,0.8,IF(E231&lt;8,0.9,1))))+L231*0.7-O231</f>
        <v>1</v>
      </c>
      <c r="V231" s="57">
        <f t="shared" si="63"/>
        <v>0</v>
      </c>
      <c r="W231" s="57">
        <f>ROUND(IFERROR(IF((YEAR(VLOOKUP(A231,员工个人数据信息!A:S,11,0))&amp;MONTH(VLOOKUP(A231,员工个人数据信息!A:S,11,0)))=(YEAR(C231)&amp;MONTH(C231)),VLOOKUP(A231,员工个人数据信息!A:U,20,0),IF((YEAR(VLOOKUP(A231,员工个人数据信息!A:S,12,0))&amp;MONTH(VLOOKUP(A231,员工个人数据信息!A:S,12,0)))=(YEAR(C231)&amp;MONTH(C231)),VLOOKUP(A231,员工个人数据信息!A:U,21,0),VLOOKUP(A231,员工个人数据信息!A:U,19,0))),0)+Y231/21.75,2)*SUM(G231:L231)+ROUND(IFERROR(VLOOKUP(A231,员工个人数据信息!A:S,18,0),0)+X231/21.75,2)*(IF(OR(E231&gt;=3,F231="通用项目"),SUM(G231,J231:K231),SUM(G231,J231,K231*0.8))+0.8*H231*IF(E231&lt;2,0.6,IF(E231&lt;4,0.7,IF(E231&lt;6,0.8,IF(E231&lt;8,0.9,1)))))+ROUND(3000/21.75*L231,2)</f>
        <v>0</v>
      </c>
      <c r="X231" s="57">
        <f t="array" ref="X231">_xlfn.IFS(COUNTIF('调薪记录-固定'!$C:$C,A231)=0,0,COUNTIF('调薪记录-固定'!$C:$C,A231)=1,IF(VLOOKUP(A231,'调薪记录-固定'!$C:$F,4,0)&lt;=C231,VLOOKUP(A231,'调薪记录-固定'!$C:$K,9,0),0),COUNTIF('调薪记录-固定'!$C:$C,A231)=2,IF(C231&lt;_xlfn.MINIFS('调薪记录-固定'!F:F,'调薪记录-固定'!C:C,A231),0,IF(C231&lt;_xlfn.MAXIFS('调薪记录-固定'!F:F,'调薪记录-固定'!C:C,A231),_xlfn.XLOOKUP(A231&amp;"1",'调薪记录-固定'!M:M,'调薪记录-固定'!K:K,0),_xlfn.XLOOKUP(A231&amp;"2",'调薪记录-固定'!M:M,'调薪记录-固定'!K:K,0))))</f>
        <v>0</v>
      </c>
      <c r="Y231" s="57">
        <f>IF(OR(COUNTIF('调整社保记录-固定'!C:C,A231)=0,COUNTIF('调整社保记录-固定'!C:C,A231)=1),0,IF(C231&gt;=DATE(2021,7,1),IFERROR(VLOOKUP(A231&amp;"2",'调整社保记录-固定'!F:G,2,0),0),0))</f>
        <v>0</v>
      </c>
    </row>
    <row r="232" customHeight="1" spans="1:25">
      <c r="A232" s="54" t="s">
        <v>25</v>
      </c>
      <c r="B232" s="54" t="s">
        <v>26</v>
      </c>
      <c r="C232" s="54" t="s">
        <v>261</v>
      </c>
      <c r="D232" s="54" t="s">
        <v>6</v>
      </c>
      <c r="E232" s="55">
        <f>IFERROR(DATEDIF(VLOOKUP(A232,员工个人数据信息!A:K,11,0),C232,"Y"),0)</f>
        <v>0</v>
      </c>
      <c r="F232" s="55" t="str">
        <f>IF(COUNTIF(通用项目!A:A,B232)=1,"通用项目","非通用项目")</f>
        <v>非通用项目</v>
      </c>
      <c r="G232" s="55">
        <f t="shared" si="49"/>
        <v>1</v>
      </c>
      <c r="H232" s="55">
        <f t="shared" si="50"/>
        <v>0</v>
      </c>
      <c r="I232" s="55">
        <f t="shared" si="51"/>
        <v>0</v>
      </c>
      <c r="J232" s="55">
        <f t="shared" si="52"/>
        <v>0</v>
      </c>
      <c r="K232" s="55">
        <f t="shared" si="53"/>
        <v>0</v>
      </c>
      <c r="L232" s="55">
        <f t="shared" si="54"/>
        <v>0</v>
      </c>
      <c r="M232" s="55">
        <f t="shared" si="55"/>
        <v>0</v>
      </c>
      <c r="N232" s="55">
        <f t="shared" si="56"/>
        <v>0</v>
      </c>
      <c r="O232" s="55">
        <f t="shared" si="57"/>
        <v>0</v>
      </c>
      <c r="P232" s="57">
        <f t="shared" si="60"/>
        <v>1</v>
      </c>
      <c r="Q232" s="57">
        <f t="shared" si="61"/>
        <v>1</v>
      </c>
      <c r="R232" s="57">
        <f t="shared" si="59"/>
        <v>0</v>
      </c>
      <c r="S232" s="57">
        <f t="shared" si="58"/>
        <v>0</v>
      </c>
      <c r="T232" s="57">
        <f t="shared" si="62"/>
        <v>1</v>
      </c>
      <c r="U232" s="57">
        <f>G232*1+I232*IFERROR(VLOOKUP(A232,员工个人数据信息!A:V,22,0),0.9)+J232*0+IF(OR(E232&gt;=3,F232="通用项目"),K232*0,K232*0.2)+H232*0.8*IF(E232&lt;2,0.6,IF(E232&lt;4,0.7,IF(E232&lt;6,0.8,IF(E232&lt;8,0.9,1))))+L232*0.7-O232</f>
        <v>1</v>
      </c>
      <c r="V232" s="57">
        <f t="shared" si="63"/>
        <v>0</v>
      </c>
      <c r="W232" s="57">
        <f>ROUND(IFERROR(IF((YEAR(VLOOKUP(A232,员工个人数据信息!A:S,11,0))&amp;MONTH(VLOOKUP(A232,员工个人数据信息!A:S,11,0)))=(YEAR(C232)&amp;MONTH(C232)),VLOOKUP(A232,员工个人数据信息!A:U,20,0),IF((YEAR(VLOOKUP(A232,员工个人数据信息!A:S,12,0))&amp;MONTH(VLOOKUP(A232,员工个人数据信息!A:S,12,0)))=(YEAR(C232)&amp;MONTH(C232)),VLOOKUP(A232,员工个人数据信息!A:U,21,0),VLOOKUP(A232,员工个人数据信息!A:U,19,0))),0)+Y232/21.75,2)*SUM(G232:L232)+ROUND(IFERROR(VLOOKUP(A232,员工个人数据信息!A:S,18,0),0)+X232/21.75,2)*(IF(OR(E232&gt;=3,F232="通用项目"),SUM(G232,J232:K232),SUM(G232,J232,K232*0.8))+0.8*H232*IF(E232&lt;2,0.6,IF(E232&lt;4,0.7,IF(E232&lt;6,0.8,IF(E232&lt;8,0.9,1)))))+ROUND(3000/21.75*L232,2)</f>
        <v>0</v>
      </c>
      <c r="X232" s="57">
        <f t="array" ref="X232">_xlfn.IFS(COUNTIF('调薪记录-固定'!$C:$C,A232)=0,0,COUNTIF('调薪记录-固定'!$C:$C,A232)=1,IF(VLOOKUP(A232,'调薪记录-固定'!$C:$F,4,0)&lt;=C232,VLOOKUP(A232,'调薪记录-固定'!$C:$K,9,0),0),COUNTIF('调薪记录-固定'!$C:$C,A232)=2,IF(C232&lt;_xlfn.MINIFS('调薪记录-固定'!F:F,'调薪记录-固定'!C:C,A232),0,IF(C232&lt;_xlfn.MAXIFS('调薪记录-固定'!F:F,'调薪记录-固定'!C:C,A232),_xlfn.XLOOKUP(A232&amp;"1",'调薪记录-固定'!M:M,'调薪记录-固定'!K:K,0),_xlfn.XLOOKUP(A232&amp;"2",'调薪记录-固定'!M:M,'调薪记录-固定'!K:K,0))))</f>
        <v>0</v>
      </c>
      <c r="Y232" s="57">
        <f>IF(OR(COUNTIF('调整社保记录-固定'!C:C,A232)=0,COUNTIF('调整社保记录-固定'!C:C,A232)=1),0,IF(C232&gt;=DATE(2021,7,1),IFERROR(VLOOKUP(A232&amp;"2",'调整社保记录-固定'!F:G,2,0),0),0))</f>
        <v>0</v>
      </c>
    </row>
    <row r="233" customHeight="1" spans="1:25">
      <c r="A233" s="54" t="s">
        <v>25</v>
      </c>
      <c r="B233" s="54" t="s">
        <v>26</v>
      </c>
      <c r="C233" s="54" t="s">
        <v>262</v>
      </c>
      <c r="D233" s="54" t="s">
        <v>6</v>
      </c>
      <c r="E233" s="55">
        <f>IFERROR(DATEDIF(VLOOKUP(A233,员工个人数据信息!A:K,11,0),C233,"Y"),0)</f>
        <v>0</v>
      </c>
      <c r="F233" s="55" t="str">
        <f>IF(COUNTIF(通用项目!A:A,B233)=1,"通用项目","非通用项目")</f>
        <v>非通用项目</v>
      </c>
      <c r="G233" s="55">
        <f t="shared" si="49"/>
        <v>1</v>
      </c>
      <c r="H233" s="55">
        <f t="shared" si="50"/>
        <v>0</v>
      </c>
      <c r="I233" s="55">
        <f t="shared" si="51"/>
        <v>0</v>
      </c>
      <c r="J233" s="55">
        <f t="shared" si="52"/>
        <v>0</v>
      </c>
      <c r="K233" s="55">
        <f t="shared" si="53"/>
        <v>0</v>
      </c>
      <c r="L233" s="55">
        <f t="shared" si="54"/>
        <v>0</v>
      </c>
      <c r="M233" s="55">
        <f t="shared" si="55"/>
        <v>0</v>
      </c>
      <c r="N233" s="55">
        <f t="shared" si="56"/>
        <v>0</v>
      </c>
      <c r="O233" s="55">
        <f t="shared" si="57"/>
        <v>0</v>
      </c>
      <c r="P233" s="57">
        <f t="shared" si="60"/>
        <v>1</v>
      </c>
      <c r="Q233" s="57">
        <f t="shared" si="61"/>
        <v>1</v>
      </c>
      <c r="R233" s="57">
        <f t="shared" si="59"/>
        <v>0</v>
      </c>
      <c r="S233" s="57">
        <f t="shared" si="58"/>
        <v>0</v>
      </c>
      <c r="T233" s="57">
        <f t="shared" si="62"/>
        <v>1</v>
      </c>
      <c r="U233" s="57">
        <f>G233*1+I233*IFERROR(VLOOKUP(A233,员工个人数据信息!A:V,22,0),0.9)+J233*0+IF(OR(E233&gt;=3,F233="通用项目"),K233*0,K233*0.2)+H233*0.8*IF(E233&lt;2,0.6,IF(E233&lt;4,0.7,IF(E233&lt;6,0.8,IF(E233&lt;8,0.9,1))))+L233*0.7-O233</f>
        <v>1</v>
      </c>
      <c r="V233" s="57">
        <f t="shared" si="63"/>
        <v>0</v>
      </c>
      <c r="W233" s="57">
        <f>ROUND(IFERROR(IF((YEAR(VLOOKUP(A233,员工个人数据信息!A:S,11,0))&amp;MONTH(VLOOKUP(A233,员工个人数据信息!A:S,11,0)))=(YEAR(C233)&amp;MONTH(C233)),VLOOKUP(A233,员工个人数据信息!A:U,20,0),IF((YEAR(VLOOKUP(A233,员工个人数据信息!A:S,12,0))&amp;MONTH(VLOOKUP(A233,员工个人数据信息!A:S,12,0)))=(YEAR(C233)&amp;MONTH(C233)),VLOOKUP(A233,员工个人数据信息!A:U,21,0),VLOOKUP(A233,员工个人数据信息!A:U,19,0))),0)+Y233/21.75,2)*SUM(G233:L233)+ROUND(IFERROR(VLOOKUP(A233,员工个人数据信息!A:S,18,0),0)+X233/21.75,2)*(IF(OR(E233&gt;=3,F233="通用项目"),SUM(G233,J233:K233),SUM(G233,J233,K233*0.8))+0.8*H233*IF(E233&lt;2,0.6,IF(E233&lt;4,0.7,IF(E233&lt;6,0.8,IF(E233&lt;8,0.9,1)))))+ROUND(3000/21.75*L233,2)</f>
        <v>0</v>
      </c>
      <c r="X233" s="57">
        <f t="array" ref="X233">_xlfn.IFS(COUNTIF('调薪记录-固定'!$C:$C,A233)=0,0,COUNTIF('调薪记录-固定'!$C:$C,A233)=1,IF(VLOOKUP(A233,'调薪记录-固定'!$C:$F,4,0)&lt;=C233,VLOOKUP(A233,'调薪记录-固定'!$C:$K,9,0),0),COUNTIF('调薪记录-固定'!$C:$C,A233)=2,IF(C233&lt;_xlfn.MINIFS('调薪记录-固定'!F:F,'调薪记录-固定'!C:C,A233),0,IF(C233&lt;_xlfn.MAXIFS('调薪记录-固定'!F:F,'调薪记录-固定'!C:C,A233),_xlfn.XLOOKUP(A233&amp;"1",'调薪记录-固定'!M:M,'调薪记录-固定'!K:K,0),_xlfn.XLOOKUP(A233&amp;"2",'调薪记录-固定'!M:M,'调薪记录-固定'!K:K,0))))</f>
        <v>0</v>
      </c>
      <c r="Y233" s="57">
        <f>IF(OR(COUNTIF('调整社保记录-固定'!C:C,A233)=0,COUNTIF('调整社保记录-固定'!C:C,A233)=1),0,IF(C233&gt;=DATE(2021,7,1),IFERROR(VLOOKUP(A233&amp;"2",'调整社保记录-固定'!F:G,2,0),0),0))</f>
        <v>0</v>
      </c>
    </row>
    <row r="234" customHeight="1" spans="1:25">
      <c r="A234" s="54" t="s">
        <v>25</v>
      </c>
      <c r="B234" s="54" t="s">
        <v>26</v>
      </c>
      <c r="C234" s="54" t="s">
        <v>263</v>
      </c>
      <c r="D234" s="54" t="s">
        <v>28</v>
      </c>
      <c r="E234" s="55">
        <f>IFERROR(DATEDIF(VLOOKUP(A234,员工个人数据信息!A:K,11,0),C234,"Y"),0)</f>
        <v>0</v>
      </c>
      <c r="F234" s="55" t="str">
        <f>IF(COUNTIF(通用项目!A:A,B234)=1,"通用项目","非通用项目")</f>
        <v>非通用项目</v>
      </c>
      <c r="G234" s="55">
        <f t="shared" si="49"/>
        <v>0</v>
      </c>
      <c r="H234" s="55">
        <f t="shared" si="50"/>
        <v>0</v>
      </c>
      <c r="I234" s="55">
        <f t="shared" si="51"/>
        <v>0</v>
      </c>
      <c r="J234" s="55">
        <f t="shared" si="52"/>
        <v>0</v>
      </c>
      <c r="K234" s="55">
        <f t="shared" si="53"/>
        <v>0</v>
      </c>
      <c r="L234" s="55">
        <f t="shared" si="54"/>
        <v>0</v>
      </c>
      <c r="M234" s="55">
        <f t="shared" si="55"/>
        <v>0</v>
      </c>
      <c r="N234" s="55">
        <f t="shared" si="56"/>
        <v>0</v>
      </c>
      <c r="O234" s="55">
        <f t="shared" si="57"/>
        <v>0</v>
      </c>
      <c r="P234" s="57">
        <f t="shared" si="60"/>
        <v>0</v>
      </c>
      <c r="Q234" s="57">
        <f t="shared" si="61"/>
        <v>0</v>
      </c>
      <c r="R234" s="57">
        <f t="shared" si="59"/>
        <v>0</v>
      </c>
      <c r="S234" s="57">
        <f t="shared" si="58"/>
        <v>0</v>
      </c>
      <c r="T234" s="57">
        <f t="shared" si="62"/>
        <v>0</v>
      </c>
      <c r="U234" s="57">
        <f>G234*1+I234*IFERROR(VLOOKUP(A234,员工个人数据信息!A:V,22,0),0.9)+J234*0+IF(OR(E234&gt;=3,F234="通用项目"),K234*0,K234*0.2)+H234*0.8*IF(E234&lt;2,0.6,IF(E234&lt;4,0.7,IF(E234&lt;6,0.8,IF(E234&lt;8,0.9,1))))+L234*0.7-O234</f>
        <v>0</v>
      </c>
      <c r="V234" s="57">
        <f t="shared" si="63"/>
        <v>0</v>
      </c>
      <c r="W234" s="57">
        <f>ROUND(IFERROR(IF((YEAR(VLOOKUP(A234,员工个人数据信息!A:S,11,0))&amp;MONTH(VLOOKUP(A234,员工个人数据信息!A:S,11,0)))=(YEAR(C234)&amp;MONTH(C234)),VLOOKUP(A234,员工个人数据信息!A:U,20,0),IF((YEAR(VLOOKUP(A234,员工个人数据信息!A:S,12,0))&amp;MONTH(VLOOKUP(A234,员工个人数据信息!A:S,12,0)))=(YEAR(C234)&amp;MONTH(C234)),VLOOKUP(A234,员工个人数据信息!A:U,21,0),VLOOKUP(A234,员工个人数据信息!A:U,19,0))),0)+Y234/21.75,2)*SUM(G234:L234)+ROUND(IFERROR(VLOOKUP(A234,员工个人数据信息!A:S,18,0),0)+X234/21.75,2)*(IF(OR(E234&gt;=3,F234="通用项目"),SUM(G234,J234:K234),SUM(G234,J234,K234*0.8))+0.8*H234*IF(E234&lt;2,0.6,IF(E234&lt;4,0.7,IF(E234&lt;6,0.8,IF(E234&lt;8,0.9,1)))))+ROUND(3000/21.75*L234,2)</f>
        <v>0</v>
      </c>
      <c r="X234" s="57">
        <f t="array" ref="X234">_xlfn.IFS(COUNTIF('调薪记录-固定'!$C:$C,A234)=0,0,COUNTIF('调薪记录-固定'!$C:$C,A234)=1,IF(VLOOKUP(A234,'调薪记录-固定'!$C:$F,4,0)&lt;=C234,VLOOKUP(A234,'调薪记录-固定'!$C:$K,9,0),0),COUNTIF('调薪记录-固定'!$C:$C,A234)=2,IF(C234&lt;_xlfn.MINIFS('调薪记录-固定'!F:F,'调薪记录-固定'!C:C,A234),0,IF(C234&lt;_xlfn.MAXIFS('调薪记录-固定'!F:F,'调薪记录-固定'!C:C,A234),_xlfn.XLOOKUP(A234&amp;"1",'调薪记录-固定'!M:M,'调薪记录-固定'!K:K,0),_xlfn.XLOOKUP(A234&amp;"2",'调薪记录-固定'!M:M,'调薪记录-固定'!K:K,0))))</f>
        <v>0</v>
      </c>
      <c r="Y234" s="57">
        <f>IF(OR(COUNTIF('调整社保记录-固定'!C:C,A234)=0,COUNTIF('调整社保记录-固定'!C:C,A234)=1),0,IF(C234&gt;=DATE(2021,7,1),IFERROR(VLOOKUP(A234&amp;"2",'调整社保记录-固定'!F:G,2,0),0),0))</f>
        <v>0</v>
      </c>
    </row>
    <row r="235" customHeight="1" spans="1:25">
      <c r="A235" s="54" t="s">
        <v>25</v>
      </c>
      <c r="B235" s="54" t="s">
        <v>26</v>
      </c>
      <c r="C235" s="54" t="s">
        <v>264</v>
      </c>
      <c r="D235" s="54" t="s">
        <v>28</v>
      </c>
      <c r="E235" s="55">
        <f>IFERROR(DATEDIF(VLOOKUP(A235,员工个人数据信息!A:K,11,0),C235,"Y"),0)</f>
        <v>0</v>
      </c>
      <c r="F235" s="55" t="str">
        <f>IF(COUNTIF(通用项目!A:A,B235)=1,"通用项目","非通用项目")</f>
        <v>非通用项目</v>
      </c>
      <c r="G235" s="55">
        <f t="shared" si="49"/>
        <v>0</v>
      </c>
      <c r="H235" s="55">
        <f t="shared" si="50"/>
        <v>0</v>
      </c>
      <c r="I235" s="55">
        <f t="shared" si="51"/>
        <v>0</v>
      </c>
      <c r="J235" s="55">
        <f t="shared" si="52"/>
        <v>0</v>
      </c>
      <c r="K235" s="55">
        <f t="shared" si="53"/>
        <v>0</v>
      </c>
      <c r="L235" s="55">
        <f t="shared" si="54"/>
        <v>0</v>
      </c>
      <c r="M235" s="55">
        <f t="shared" si="55"/>
        <v>0</v>
      </c>
      <c r="N235" s="55">
        <f t="shared" si="56"/>
        <v>0</v>
      </c>
      <c r="O235" s="55">
        <f t="shared" si="57"/>
        <v>0</v>
      </c>
      <c r="P235" s="57">
        <f t="shared" si="60"/>
        <v>0</v>
      </c>
      <c r="Q235" s="57">
        <f t="shared" si="61"/>
        <v>0</v>
      </c>
      <c r="R235" s="57">
        <f t="shared" si="59"/>
        <v>0</v>
      </c>
      <c r="S235" s="57">
        <f t="shared" si="58"/>
        <v>0</v>
      </c>
      <c r="T235" s="57">
        <f t="shared" si="62"/>
        <v>0</v>
      </c>
      <c r="U235" s="57">
        <f>G235*1+I235*IFERROR(VLOOKUP(A235,员工个人数据信息!A:V,22,0),0.9)+J235*0+IF(OR(E235&gt;=3,F235="通用项目"),K235*0,K235*0.2)+H235*0.8*IF(E235&lt;2,0.6,IF(E235&lt;4,0.7,IF(E235&lt;6,0.8,IF(E235&lt;8,0.9,1))))+L235*0.7-O235</f>
        <v>0</v>
      </c>
      <c r="V235" s="57">
        <f t="shared" si="63"/>
        <v>0</v>
      </c>
      <c r="W235" s="57">
        <f>ROUND(IFERROR(IF((YEAR(VLOOKUP(A235,员工个人数据信息!A:S,11,0))&amp;MONTH(VLOOKUP(A235,员工个人数据信息!A:S,11,0)))=(YEAR(C235)&amp;MONTH(C235)),VLOOKUP(A235,员工个人数据信息!A:U,20,0),IF((YEAR(VLOOKUP(A235,员工个人数据信息!A:S,12,0))&amp;MONTH(VLOOKUP(A235,员工个人数据信息!A:S,12,0)))=(YEAR(C235)&amp;MONTH(C235)),VLOOKUP(A235,员工个人数据信息!A:U,21,0),VLOOKUP(A235,员工个人数据信息!A:U,19,0))),0)+Y235/21.75,2)*SUM(G235:L235)+ROUND(IFERROR(VLOOKUP(A235,员工个人数据信息!A:S,18,0),0)+X235/21.75,2)*(IF(OR(E235&gt;=3,F235="通用项目"),SUM(G235,J235:K235),SUM(G235,J235,K235*0.8))+0.8*H235*IF(E235&lt;2,0.6,IF(E235&lt;4,0.7,IF(E235&lt;6,0.8,IF(E235&lt;8,0.9,1)))))+ROUND(3000/21.75*L235,2)</f>
        <v>0</v>
      </c>
      <c r="X235" s="57">
        <f t="array" ref="X235">_xlfn.IFS(COUNTIF('调薪记录-固定'!$C:$C,A235)=0,0,COUNTIF('调薪记录-固定'!$C:$C,A235)=1,IF(VLOOKUP(A235,'调薪记录-固定'!$C:$F,4,0)&lt;=C235,VLOOKUP(A235,'调薪记录-固定'!$C:$K,9,0),0),COUNTIF('调薪记录-固定'!$C:$C,A235)=2,IF(C235&lt;_xlfn.MINIFS('调薪记录-固定'!F:F,'调薪记录-固定'!C:C,A235),0,IF(C235&lt;_xlfn.MAXIFS('调薪记录-固定'!F:F,'调薪记录-固定'!C:C,A235),_xlfn.XLOOKUP(A235&amp;"1",'调薪记录-固定'!M:M,'调薪记录-固定'!K:K,0),_xlfn.XLOOKUP(A235&amp;"2",'调薪记录-固定'!M:M,'调薪记录-固定'!K:K,0))))</f>
        <v>0</v>
      </c>
      <c r="Y235" s="57">
        <f>IF(OR(COUNTIF('调整社保记录-固定'!C:C,A235)=0,COUNTIF('调整社保记录-固定'!C:C,A235)=1),0,IF(C235&gt;=DATE(2021,7,1),IFERROR(VLOOKUP(A235&amp;"2",'调整社保记录-固定'!F:G,2,0),0),0))</f>
        <v>0</v>
      </c>
    </row>
    <row r="236" customHeight="1" spans="1:25">
      <c r="A236" s="54" t="s">
        <v>25</v>
      </c>
      <c r="B236" s="54" t="s">
        <v>26</v>
      </c>
      <c r="C236" s="54" t="s">
        <v>265</v>
      </c>
      <c r="D236" s="54" t="s">
        <v>6</v>
      </c>
      <c r="E236" s="55">
        <f>IFERROR(DATEDIF(VLOOKUP(A236,员工个人数据信息!A:K,11,0),C236,"Y"),0)</f>
        <v>0</v>
      </c>
      <c r="F236" s="55" t="str">
        <f>IF(COUNTIF(通用项目!A:A,B236)=1,"通用项目","非通用项目")</f>
        <v>非通用项目</v>
      </c>
      <c r="G236" s="55">
        <f t="shared" si="49"/>
        <v>1</v>
      </c>
      <c r="H236" s="55">
        <f t="shared" si="50"/>
        <v>0</v>
      </c>
      <c r="I236" s="55">
        <f t="shared" si="51"/>
        <v>0</v>
      </c>
      <c r="J236" s="55">
        <f t="shared" si="52"/>
        <v>0</v>
      </c>
      <c r="K236" s="55">
        <f t="shared" si="53"/>
        <v>0</v>
      </c>
      <c r="L236" s="55">
        <f t="shared" si="54"/>
        <v>0</v>
      </c>
      <c r="M236" s="55">
        <f t="shared" si="55"/>
        <v>0</v>
      </c>
      <c r="N236" s="55">
        <f t="shared" si="56"/>
        <v>0</v>
      </c>
      <c r="O236" s="55">
        <f t="shared" si="57"/>
        <v>0</v>
      </c>
      <c r="P236" s="57">
        <f t="shared" si="60"/>
        <v>1</v>
      </c>
      <c r="Q236" s="57">
        <f t="shared" si="61"/>
        <v>1</v>
      </c>
      <c r="R236" s="57">
        <f t="shared" si="59"/>
        <v>0</v>
      </c>
      <c r="S236" s="57">
        <f t="shared" si="58"/>
        <v>0</v>
      </c>
      <c r="T236" s="57">
        <f t="shared" si="62"/>
        <v>1</v>
      </c>
      <c r="U236" s="57">
        <f>G236*1+I236*IFERROR(VLOOKUP(A236,员工个人数据信息!A:V,22,0),0.9)+J236*0+IF(OR(E236&gt;=3,F236="通用项目"),K236*0,K236*0.2)+H236*0.8*IF(E236&lt;2,0.6,IF(E236&lt;4,0.7,IF(E236&lt;6,0.8,IF(E236&lt;8,0.9,1))))+L236*0.7-O236</f>
        <v>1</v>
      </c>
      <c r="V236" s="57">
        <f t="shared" si="63"/>
        <v>0</v>
      </c>
      <c r="W236" s="57">
        <f>ROUND(IFERROR(IF((YEAR(VLOOKUP(A236,员工个人数据信息!A:S,11,0))&amp;MONTH(VLOOKUP(A236,员工个人数据信息!A:S,11,0)))=(YEAR(C236)&amp;MONTH(C236)),VLOOKUP(A236,员工个人数据信息!A:U,20,0),IF((YEAR(VLOOKUP(A236,员工个人数据信息!A:S,12,0))&amp;MONTH(VLOOKUP(A236,员工个人数据信息!A:S,12,0)))=(YEAR(C236)&amp;MONTH(C236)),VLOOKUP(A236,员工个人数据信息!A:U,21,0),VLOOKUP(A236,员工个人数据信息!A:U,19,0))),0)+Y236/21.75,2)*SUM(G236:L236)+ROUND(IFERROR(VLOOKUP(A236,员工个人数据信息!A:S,18,0),0)+X236/21.75,2)*(IF(OR(E236&gt;=3,F236="通用项目"),SUM(G236,J236:K236),SUM(G236,J236,K236*0.8))+0.8*H236*IF(E236&lt;2,0.6,IF(E236&lt;4,0.7,IF(E236&lt;6,0.8,IF(E236&lt;8,0.9,1)))))+ROUND(3000/21.75*L236,2)</f>
        <v>0</v>
      </c>
      <c r="X236" s="57">
        <f t="array" ref="X236">_xlfn.IFS(COUNTIF('调薪记录-固定'!$C:$C,A236)=0,0,COUNTIF('调薪记录-固定'!$C:$C,A236)=1,IF(VLOOKUP(A236,'调薪记录-固定'!$C:$F,4,0)&lt;=C236,VLOOKUP(A236,'调薪记录-固定'!$C:$K,9,0),0),COUNTIF('调薪记录-固定'!$C:$C,A236)=2,IF(C236&lt;_xlfn.MINIFS('调薪记录-固定'!F:F,'调薪记录-固定'!C:C,A236),0,IF(C236&lt;_xlfn.MAXIFS('调薪记录-固定'!F:F,'调薪记录-固定'!C:C,A236),_xlfn.XLOOKUP(A236&amp;"1",'调薪记录-固定'!M:M,'调薪记录-固定'!K:K,0),_xlfn.XLOOKUP(A236&amp;"2",'调薪记录-固定'!M:M,'调薪记录-固定'!K:K,0))))</f>
        <v>0</v>
      </c>
      <c r="Y236" s="57">
        <f>IF(OR(COUNTIF('调整社保记录-固定'!C:C,A236)=0,COUNTIF('调整社保记录-固定'!C:C,A236)=1),0,IF(C236&gt;=DATE(2021,7,1),IFERROR(VLOOKUP(A236&amp;"2",'调整社保记录-固定'!F:G,2,0),0),0))</f>
        <v>0</v>
      </c>
    </row>
    <row r="237" customHeight="1" spans="1:25">
      <c r="A237" s="54" t="s">
        <v>25</v>
      </c>
      <c r="B237" s="54" t="s">
        <v>26</v>
      </c>
      <c r="C237" s="54" t="s">
        <v>266</v>
      </c>
      <c r="D237" s="54" t="s">
        <v>267</v>
      </c>
      <c r="E237" s="55">
        <f>IFERROR(DATEDIF(VLOOKUP(A237,员工个人数据信息!A:K,11,0),C237,"Y"),0)</f>
        <v>0</v>
      </c>
      <c r="F237" s="55" t="str">
        <f>IF(COUNTIF(通用项目!A:A,B237)=1,"通用项目","非通用项目")</f>
        <v>非通用项目</v>
      </c>
      <c r="G237" s="55">
        <f t="shared" si="49"/>
        <v>1</v>
      </c>
      <c r="H237" s="55">
        <f t="shared" si="50"/>
        <v>0</v>
      </c>
      <c r="I237" s="55">
        <f t="shared" si="51"/>
        <v>0</v>
      </c>
      <c r="J237" s="55">
        <f t="shared" si="52"/>
        <v>0</v>
      </c>
      <c r="K237" s="55">
        <f t="shared" si="53"/>
        <v>0</v>
      </c>
      <c r="L237" s="55">
        <f t="shared" si="54"/>
        <v>0</v>
      </c>
      <c r="M237" s="55">
        <f t="shared" si="55"/>
        <v>0</v>
      </c>
      <c r="N237" s="55">
        <f t="shared" si="56"/>
        <v>0</v>
      </c>
      <c r="O237" s="55">
        <f t="shared" si="57"/>
        <v>0</v>
      </c>
      <c r="P237" s="57">
        <f t="shared" si="60"/>
        <v>1</v>
      </c>
      <c r="Q237" s="57">
        <f t="shared" si="61"/>
        <v>1</v>
      </c>
      <c r="R237" s="57">
        <f t="shared" si="59"/>
        <v>0</v>
      </c>
      <c r="S237" s="57">
        <f t="shared" si="58"/>
        <v>0</v>
      </c>
      <c r="T237" s="57">
        <f t="shared" si="62"/>
        <v>1</v>
      </c>
      <c r="U237" s="57">
        <f>G237*1+I237*IFERROR(VLOOKUP(A237,员工个人数据信息!A:V,22,0),0.9)+J237*0+IF(OR(E237&gt;=3,F237="通用项目"),K237*0,K237*0.2)+H237*0.8*IF(E237&lt;2,0.6,IF(E237&lt;4,0.7,IF(E237&lt;6,0.8,IF(E237&lt;8,0.9,1))))+L237*0.7-O237</f>
        <v>1</v>
      </c>
      <c r="V237" s="57">
        <f t="shared" si="63"/>
        <v>0</v>
      </c>
      <c r="W237" s="57">
        <f>ROUND(IFERROR(IF((YEAR(VLOOKUP(A237,员工个人数据信息!A:S,11,0))&amp;MONTH(VLOOKUP(A237,员工个人数据信息!A:S,11,0)))=(YEAR(C237)&amp;MONTH(C237)),VLOOKUP(A237,员工个人数据信息!A:U,20,0),IF((YEAR(VLOOKUP(A237,员工个人数据信息!A:S,12,0))&amp;MONTH(VLOOKUP(A237,员工个人数据信息!A:S,12,0)))=(YEAR(C237)&amp;MONTH(C237)),VLOOKUP(A237,员工个人数据信息!A:U,21,0),VLOOKUP(A237,员工个人数据信息!A:U,19,0))),0)+Y237/21.75,2)*SUM(G237:L237)+ROUND(IFERROR(VLOOKUP(A237,员工个人数据信息!A:S,18,0),0)+X237/21.75,2)*(IF(OR(E237&gt;=3,F237="通用项目"),SUM(G237,J237:K237),SUM(G237,J237,K237*0.8))+0.8*H237*IF(E237&lt;2,0.6,IF(E237&lt;4,0.7,IF(E237&lt;6,0.8,IF(E237&lt;8,0.9,1)))))+ROUND(3000/21.75*L237,2)</f>
        <v>0</v>
      </c>
      <c r="X237" s="57">
        <f t="array" ref="X237">_xlfn.IFS(COUNTIF('调薪记录-固定'!$C:$C,A237)=0,0,COUNTIF('调薪记录-固定'!$C:$C,A237)=1,IF(VLOOKUP(A237,'调薪记录-固定'!$C:$F,4,0)&lt;=C237,VLOOKUP(A237,'调薪记录-固定'!$C:$K,9,0),0),COUNTIF('调薪记录-固定'!$C:$C,A237)=2,IF(C237&lt;_xlfn.MINIFS('调薪记录-固定'!F:F,'调薪记录-固定'!C:C,A237),0,IF(C237&lt;_xlfn.MAXIFS('调薪记录-固定'!F:F,'调薪记录-固定'!C:C,A237),_xlfn.XLOOKUP(A237&amp;"1",'调薪记录-固定'!M:M,'调薪记录-固定'!K:K,0),_xlfn.XLOOKUP(A237&amp;"2",'调薪记录-固定'!M:M,'调薪记录-固定'!K:K,0))))</f>
        <v>0</v>
      </c>
      <c r="Y237" s="57">
        <f>IF(OR(COUNTIF('调整社保记录-固定'!C:C,A237)=0,COUNTIF('调整社保记录-固定'!C:C,A237)=1),0,IF(C237&gt;=DATE(2021,7,1),IFERROR(VLOOKUP(A237&amp;"2",'调整社保记录-固定'!F:G,2,0),0),0))</f>
        <v>0</v>
      </c>
    </row>
    <row r="238" customHeight="1" spans="1:25">
      <c r="A238" s="54" t="s">
        <v>25</v>
      </c>
      <c r="B238" s="54" t="s">
        <v>26</v>
      </c>
      <c r="C238" s="54" t="s">
        <v>268</v>
      </c>
      <c r="D238" s="54" t="s">
        <v>6</v>
      </c>
      <c r="E238" s="55">
        <f>IFERROR(DATEDIF(VLOOKUP(A238,员工个人数据信息!A:K,11,0),C238,"Y"),0)</f>
        <v>0</v>
      </c>
      <c r="F238" s="55" t="str">
        <f>IF(COUNTIF(通用项目!A:A,B238)=1,"通用项目","非通用项目")</f>
        <v>非通用项目</v>
      </c>
      <c r="G238" s="55">
        <f t="shared" si="49"/>
        <v>1</v>
      </c>
      <c r="H238" s="55">
        <f t="shared" si="50"/>
        <v>0</v>
      </c>
      <c r="I238" s="55">
        <f t="shared" si="51"/>
        <v>0</v>
      </c>
      <c r="J238" s="55">
        <f t="shared" si="52"/>
        <v>0</v>
      </c>
      <c r="K238" s="55">
        <f t="shared" si="53"/>
        <v>0</v>
      </c>
      <c r="L238" s="55">
        <f t="shared" si="54"/>
        <v>0</v>
      </c>
      <c r="M238" s="55">
        <f t="shared" si="55"/>
        <v>0</v>
      </c>
      <c r="N238" s="55">
        <f t="shared" si="56"/>
        <v>0</v>
      </c>
      <c r="O238" s="55">
        <f t="shared" si="57"/>
        <v>0</v>
      </c>
      <c r="P238" s="57">
        <f t="shared" si="60"/>
        <v>1</v>
      </c>
      <c r="Q238" s="57">
        <f t="shared" si="61"/>
        <v>1</v>
      </c>
      <c r="R238" s="57">
        <f t="shared" si="59"/>
        <v>0</v>
      </c>
      <c r="S238" s="57">
        <f t="shared" si="58"/>
        <v>0</v>
      </c>
      <c r="T238" s="57">
        <f t="shared" si="62"/>
        <v>1</v>
      </c>
      <c r="U238" s="57">
        <f>G238*1+I238*IFERROR(VLOOKUP(A238,员工个人数据信息!A:V,22,0),0.9)+J238*0+IF(OR(E238&gt;=3,F238="通用项目"),K238*0,K238*0.2)+H238*0.8*IF(E238&lt;2,0.6,IF(E238&lt;4,0.7,IF(E238&lt;6,0.8,IF(E238&lt;8,0.9,1))))+L238*0.7-O238</f>
        <v>1</v>
      </c>
      <c r="V238" s="57">
        <f t="shared" si="63"/>
        <v>0</v>
      </c>
      <c r="W238" s="57">
        <f>ROUND(IFERROR(IF((YEAR(VLOOKUP(A238,员工个人数据信息!A:S,11,0))&amp;MONTH(VLOOKUP(A238,员工个人数据信息!A:S,11,0)))=(YEAR(C238)&amp;MONTH(C238)),VLOOKUP(A238,员工个人数据信息!A:U,20,0),IF((YEAR(VLOOKUP(A238,员工个人数据信息!A:S,12,0))&amp;MONTH(VLOOKUP(A238,员工个人数据信息!A:S,12,0)))=(YEAR(C238)&amp;MONTH(C238)),VLOOKUP(A238,员工个人数据信息!A:U,21,0),VLOOKUP(A238,员工个人数据信息!A:U,19,0))),0)+Y238/21.75,2)*SUM(G238:L238)+ROUND(IFERROR(VLOOKUP(A238,员工个人数据信息!A:S,18,0),0)+X238/21.75,2)*(IF(OR(E238&gt;=3,F238="通用项目"),SUM(G238,J238:K238),SUM(G238,J238,K238*0.8))+0.8*H238*IF(E238&lt;2,0.6,IF(E238&lt;4,0.7,IF(E238&lt;6,0.8,IF(E238&lt;8,0.9,1)))))+ROUND(3000/21.75*L238,2)</f>
        <v>0</v>
      </c>
      <c r="X238" s="57">
        <f t="array" ref="X238">_xlfn.IFS(COUNTIF('调薪记录-固定'!$C:$C,A238)=0,0,COUNTIF('调薪记录-固定'!$C:$C,A238)=1,IF(VLOOKUP(A238,'调薪记录-固定'!$C:$F,4,0)&lt;=C238,VLOOKUP(A238,'调薪记录-固定'!$C:$K,9,0),0),COUNTIF('调薪记录-固定'!$C:$C,A238)=2,IF(C238&lt;_xlfn.MINIFS('调薪记录-固定'!F:F,'调薪记录-固定'!C:C,A238),0,IF(C238&lt;_xlfn.MAXIFS('调薪记录-固定'!F:F,'调薪记录-固定'!C:C,A238),_xlfn.XLOOKUP(A238&amp;"1",'调薪记录-固定'!M:M,'调薪记录-固定'!K:K,0),_xlfn.XLOOKUP(A238&amp;"2",'调薪记录-固定'!M:M,'调薪记录-固定'!K:K,0))))</f>
        <v>0</v>
      </c>
      <c r="Y238" s="57">
        <f>IF(OR(COUNTIF('调整社保记录-固定'!C:C,A238)=0,COUNTIF('调整社保记录-固定'!C:C,A238)=1),0,IF(C238&gt;=DATE(2021,7,1),IFERROR(VLOOKUP(A238&amp;"2",'调整社保记录-固定'!F:G,2,0),0),0))</f>
        <v>0</v>
      </c>
    </row>
    <row r="239" customHeight="1" spans="1:25">
      <c r="A239" s="54" t="s">
        <v>25</v>
      </c>
      <c r="B239" s="54" t="s">
        <v>26</v>
      </c>
      <c r="C239" s="54" t="s">
        <v>269</v>
      </c>
      <c r="D239" s="54" t="s">
        <v>6</v>
      </c>
      <c r="E239" s="55">
        <f>IFERROR(DATEDIF(VLOOKUP(A239,员工个人数据信息!A:K,11,0),C239,"Y"),0)</f>
        <v>0</v>
      </c>
      <c r="F239" s="55" t="str">
        <f>IF(COUNTIF(通用项目!A:A,B239)=1,"通用项目","非通用项目")</f>
        <v>非通用项目</v>
      </c>
      <c r="G239" s="55">
        <f t="shared" si="49"/>
        <v>1</v>
      </c>
      <c r="H239" s="55">
        <f t="shared" si="50"/>
        <v>0</v>
      </c>
      <c r="I239" s="55">
        <f t="shared" si="51"/>
        <v>0</v>
      </c>
      <c r="J239" s="55">
        <f t="shared" si="52"/>
        <v>0</v>
      </c>
      <c r="K239" s="55">
        <f t="shared" si="53"/>
        <v>0</v>
      </c>
      <c r="L239" s="55">
        <f t="shared" si="54"/>
        <v>0</v>
      </c>
      <c r="M239" s="55">
        <f t="shared" si="55"/>
        <v>0</v>
      </c>
      <c r="N239" s="55">
        <f t="shared" si="56"/>
        <v>0</v>
      </c>
      <c r="O239" s="55">
        <f t="shared" si="57"/>
        <v>0</v>
      </c>
      <c r="P239" s="57">
        <f t="shared" si="60"/>
        <v>1</v>
      </c>
      <c r="Q239" s="57">
        <f t="shared" si="61"/>
        <v>1</v>
      </c>
      <c r="R239" s="57">
        <f t="shared" si="59"/>
        <v>0</v>
      </c>
      <c r="S239" s="57">
        <f t="shared" si="58"/>
        <v>0</v>
      </c>
      <c r="T239" s="57">
        <f t="shared" si="62"/>
        <v>1</v>
      </c>
      <c r="U239" s="57">
        <f>G239*1+I239*IFERROR(VLOOKUP(A239,员工个人数据信息!A:V,22,0),0.9)+J239*0+IF(OR(E239&gt;=3,F239="通用项目"),K239*0,K239*0.2)+H239*0.8*IF(E239&lt;2,0.6,IF(E239&lt;4,0.7,IF(E239&lt;6,0.8,IF(E239&lt;8,0.9,1))))+L239*0.7-O239</f>
        <v>1</v>
      </c>
      <c r="V239" s="57">
        <f t="shared" si="63"/>
        <v>0</v>
      </c>
      <c r="W239" s="57">
        <f>ROUND(IFERROR(IF((YEAR(VLOOKUP(A239,员工个人数据信息!A:S,11,0))&amp;MONTH(VLOOKUP(A239,员工个人数据信息!A:S,11,0)))=(YEAR(C239)&amp;MONTH(C239)),VLOOKUP(A239,员工个人数据信息!A:U,20,0),IF((YEAR(VLOOKUP(A239,员工个人数据信息!A:S,12,0))&amp;MONTH(VLOOKUP(A239,员工个人数据信息!A:S,12,0)))=(YEAR(C239)&amp;MONTH(C239)),VLOOKUP(A239,员工个人数据信息!A:U,21,0),VLOOKUP(A239,员工个人数据信息!A:U,19,0))),0)+Y239/21.75,2)*SUM(G239:L239)+ROUND(IFERROR(VLOOKUP(A239,员工个人数据信息!A:S,18,0),0)+X239/21.75,2)*(IF(OR(E239&gt;=3,F239="通用项目"),SUM(G239,J239:K239),SUM(G239,J239,K239*0.8))+0.8*H239*IF(E239&lt;2,0.6,IF(E239&lt;4,0.7,IF(E239&lt;6,0.8,IF(E239&lt;8,0.9,1)))))+ROUND(3000/21.75*L239,2)</f>
        <v>0</v>
      </c>
      <c r="X239" s="57">
        <f t="array" ref="X239">_xlfn.IFS(COUNTIF('调薪记录-固定'!$C:$C,A239)=0,0,COUNTIF('调薪记录-固定'!$C:$C,A239)=1,IF(VLOOKUP(A239,'调薪记录-固定'!$C:$F,4,0)&lt;=C239,VLOOKUP(A239,'调薪记录-固定'!$C:$K,9,0),0),COUNTIF('调薪记录-固定'!$C:$C,A239)=2,IF(C239&lt;_xlfn.MINIFS('调薪记录-固定'!F:F,'调薪记录-固定'!C:C,A239),0,IF(C239&lt;_xlfn.MAXIFS('调薪记录-固定'!F:F,'调薪记录-固定'!C:C,A239),_xlfn.XLOOKUP(A239&amp;"1",'调薪记录-固定'!M:M,'调薪记录-固定'!K:K,0),_xlfn.XLOOKUP(A239&amp;"2",'调薪记录-固定'!M:M,'调薪记录-固定'!K:K,0))))</f>
        <v>0</v>
      </c>
      <c r="Y239" s="57">
        <f>IF(OR(COUNTIF('调整社保记录-固定'!C:C,A239)=0,COUNTIF('调整社保记录-固定'!C:C,A239)=1),0,IF(C239&gt;=DATE(2021,7,1),IFERROR(VLOOKUP(A239&amp;"2",'调整社保记录-固定'!F:G,2,0),0),0))</f>
        <v>0</v>
      </c>
    </row>
    <row r="240" customHeight="1" spans="1:25">
      <c r="A240" s="54" t="s">
        <v>25</v>
      </c>
      <c r="B240" s="54" t="s">
        <v>26</v>
      </c>
      <c r="C240" s="54" t="s">
        <v>270</v>
      </c>
      <c r="D240" s="54" t="s">
        <v>6</v>
      </c>
      <c r="E240" s="55">
        <f>IFERROR(DATEDIF(VLOOKUP(A240,员工个人数据信息!A:K,11,0),C240,"Y"),0)</f>
        <v>0</v>
      </c>
      <c r="F240" s="55" t="str">
        <f>IF(COUNTIF(通用项目!A:A,B240)=1,"通用项目","非通用项目")</f>
        <v>非通用项目</v>
      </c>
      <c r="G240" s="55">
        <f t="shared" si="49"/>
        <v>1</v>
      </c>
      <c r="H240" s="55">
        <f t="shared" si="50"/>
        <v>0</v>
      </c>
      <c r="I240" s="55">
        <f t="shared" si="51"/>
        <v>0</v>
      </c>
      <c r="J240" s="55">
        <f t="shared" si="52"/>
        <v>0</v>
      </c>
      <c r="K240" s="55">
        <f t="shared" si="53"/>
        <v>0</v>
      </c>
      <c r="L240" s="55">
        <f t="shared" si="54"/>
        <v>0</v>
      </c>
      <c r="M240" s="55">
        <f t="shared" si="55"/>
        <v>0</v>
      </c>
      <c r="N240" s="55">
        <f t="shared" si="56"/>
        <v>0</v>
      </c>
      <c r="O240" s="55">
        <f t="shared" si="57"/>
        <v>0</v>
      </c>
      <c r="P240" s="57">
        <f t="shared" si="60"/>
        <v>1</v>
      </c>
      <c r="Q240" s="57">
        <f t="shared" si="61"/>
        <v>1</v>
      </c>
      <c r="R240" s="57">
        <f t="shared" si="59"/>
        <v>0</v>
      </c>
      <c r="S240" s="57">
        <f t="shared" si="58"/>
        <v>0</v>
      </c>
      <c r="T240" s="57">
        <f t="shared" si="62"/>
        <v>1</v>
      </c>
      <c r="U240" s="57">
        <f>G240*1+I240*IFERROR(VLOOKUP(A240,员工个人数据信息!A:V,22,0),0.9)+J240*0+IF(OR(E240&gt;=3,F240="通用项目"),K240*0,K240*0.2)+H240*0.8*IF(E240&lt;2,0.6,IF(E240&lt;4,0.7,IF(E240&lt;6,0.8,IF(E240&lt;8,0.9,1))))+L240*0.7-O240</f>
        <v>1</v>
      </c>
      <c r="V240" s="57">
        <f t="shared" si="63"/>
        <v>0</v>
      </c>
      <c r="W240" s="57">
        <f>ROUND(IFERROR(IF((YEAR(VLOOKUP(A240,员工个人数据信息!A:S,11,0))&amp;MONTH(VLOOKUP(A240,员工个人数据信息!A:S,11,0)))=(YEAR(C240)&amp;MONTH(C240)),VLOOKUP(A240,员工个人数据信息!A:U,20,0),IF((YEAR(VLOOKUP(A240,员工个人数据信息!A:S,12,0))&amp;MONTH(VLOOKUP(A240,员工个人数据信息!A:S,12,0)))=(YEAR(C240)&amp;MONTH(C240)),VLOOKUP(A240,员工个人数据信息!A:U,21,0),VLOOKUP(A240,员工个人数据信息!A:U,19,0))),0)+Y240/21.75,2)*SUM(G240:L240)+ROUND(IFERROR(VLOOKUP(A240,员工个人数据信息!A:S,18,0),0)+X240/21.75,2)*(IF(OR(E240&gt;=3,F240="通用项目"),SUM(G240,J240:K240),SUM(G240,J240,K240*0.8))+0.8*H240*IF(E240&lt;2,0.6,IF(E240&lt;4,0.7,IF(E240&lt;6,0.8,IF(E240&lt;8,0.9,1)))))+ROUND(3000/21.75*L240,2)</f>
        <v>0</v>
      </c>
      <c r="X240" s="57">
        <f t="array" ref="X240">_xlfn.IFS(COUNTIF('调薪记录-固定'!$C:$C,A240)=0,0,COUNTIF('调薪记录-固定'!$C:$C,A240)=1,IF(VLOOKUP(A240,'调薪记录-固定'!$C:$F,4,0)&lt;=C240,VLOOKUP(A240,'调薪记录-固定'!$C:$K,9,0),0),COUNTIF('调薪记录-固定'!$C:$C,A240)=2,IF(C240&lt;_xlfn.MINIFS('调薪记录-固定'!F:F,'调薪记录-固定'!C:C,A240),0,IF(C240&lt;_xlfn.MAXIFS('调薪记录-固定'!F:F,'调薪记录-固定'!C:C,A240),_xlfn.XLOOKUP(A240&amp;"1",'调薪记录-固定'!M:M,'调薪记录-固定'!K:K,0),_xlfn.XLOOKUP(A240&amp;"2",'调薪记录-固定'!M:M,'调薪记录-固定'!K:K,0))))</f>
        <v>0</v>
      </c>
      <c r="Y240" s="57">
        <f>IF(OR(COUNTIF('调整社保记录-固定'!C:C,A240)=0,COUNTIF('调整社保记录-固定'!C:C,A240)=1),0,IF(C240&gt;=DATE(2021,7,1),IFERROR(VLOOKUP(A240&amp;"2",'调整社保记录-固定'!F:G,2,0),0),0))</f>
        <v>0</v>
      </c>
    </row>
    <row r="241" customHeight="1" spans="1:25">
      <c r="A241" s="54" t="s">
        <v>25</v>
      </c>
      <c r="B241" s="54" t="s">
        <v>26</v>
      </c>
      <c r="C241" s="54" t="s">
        <v>271</v>
      </c>
      <c r="D241" s="54" t="s">
        <v>28</v>
      </c>
      <c r="E241" s="55">
        <f>IFERROR(DATEDIF(VLOOKUP(A241,员工个人数据信息!A:K,11,0),C241,"Y"),0)</f>
        <v>0</v>
      </c>
      <c r="F241" s="55" t="str">
        <f>IF(COUNTIF(通用项目!A:A,B241)=1,"通用项目","非通用项目")</f>
        <v>非通用项目</v>
      </c>
      <c r="G241" s="55">
        <f t="shared" si="49"/>
        <v>0</v>
      </c>
      <c r="H241" s="55">
        <f t="shared" si="50"/>
        <v>0</v>
      </c>
      <c r="I241" s="55">
        <f t="shared" si="51"/>
        <v>0</v>
      </c>
      <c r="J241" s="55">
        <f t="shared" si="52"/>
        <v>0</v>
      </c>
      <c r="K241" s="55">
        <f t="shared" si="53"/>
        <v>0</v>
      </c>
      <c r="L241" s="55">
        <f t="shared" si="54"/>
        <v>0</v>
      </c>
      <c r="M241" s="55">
        <f t="shared" si="55"/>
        <v>0</v>
      </c>
      <c r="N241" s="55">
        <f t="shared" si="56"/>
        <v>0</v>
      </c>
      <c r="O241" s="55">
        <f t="shared" si="57"/>
        <v>0</v>
      </c>
      <c r="P241" s="57">
        <f t="shared" si="60"/>
        <v>0</v>
      </c>
      <c r="Q241" s="57">
        <f t="shared" si="61"/>
        <v>0</v>
      </c>
      <c r="R241" s="57">
        <f t="shared" si="59"/>
        <v>0</v>
      </c>
      <c r="S241" s="57">
        <f t="shared" si="58"/>
        <v>0</v>
      </c>
      <c r="T241" s="57">
        <f t="shared" si="62"/>
        <v>0</v>
      </c>
      <c r="U241" s="57">
        <f>G241*1+I241*IFERROR(VLOOKUP(A241,员工个人数据信息!A:V,22,0),0.9)+J241*0+IF(OR(E241&gt;=3,F241="通用项目"),K241*0,K241*0.2)+H241*0.8*IF(E241&lt;2,0.6,IF(E241&lt;4,0.7,IF(E241&lt;6,0.8,IF(E241&lt;8,0.9,1))))+L241*0.7-O241</f>
        <v>0</v>
      </c>
      <c r="V241" s="57">
        <f t="shared" si="63"/>
        <v>0</v>
      </c>
      <c r="W241" s="57">
        <f>ROUND(IFERROR(IF((YEAR(VLOOKUP(A241,员工个人数据信息!A:S,11,0))&amp;MONTH(VLOOKUP(A241,员工个人数据信息!A:S,11,0)))=(YEAR(C241)&amp;MONTH(C241)),VLOOKUP(A241,员工个人数据信息!A:U,20,0),IF((YEAR(VLOOKUP(A241,员工个人数据信息!A:S,12,0))&amp;MONTH(VLOOKUP(A241,员工个人数据信息!A:S,12,0)))=(YEAR(C241)&amp;MONTH(C241)),VLOOKUP(A241,员工个人数据信息!A:U,21,0),VLOOKUP(A241,员工个人数据信息!A:U,19,0))),0)+Y241/21.75,2)*SUM(G241:L241)+ROUND(IFERROR(VLOOKUP(A241,员工个人数据信息!A:S,18,0),0)+X241/21.75,2)*(IF(OR(E241&gt;=3,F241="通用项目"),SUM(G241,J241:K241),SUM(G241,J241,K241*0.8))+0.8*H241*IF(E241&lt;2,0.6,IF(E241&lt;4,0.7,IF(E241&lt;6,0.8,IF(E241&lt;8,0.9,1)))))+ROUND(3000/21.75*L241,2)</f>
        <v>0</v>
      </c>
      <c r="X241" s="57">
        <f t="array" ref="X241">_xlfn.IFS(COUNTIF('调薪记录-固定'!$C:$C,A241)=0,0,COUNTIF('调薪记录-固定'!$C:$C,A241)=1,IF(VLOOKUP(A241,'调薪记录-固定'!$C:$F,4,0)&lt;=C241,VLOOKUP(A241,'调薪记录-固定'!$C:$K,9,0),0),COUNTIF('调薪记录-固定'!$C:$C,A241)=2,IF(C241&lt;_xlfn.MINIFS('调薪记录-固定'!F:F,'调薪记录-固定'!C:C,A241),0,IF(C241&lt;_xlfn.MAXIFS('调薪记录-固定'!F:F,'调薪记录-固定'!C:C,A241),_xlfn.XLOOKUP(A241&amp;"1",'调薪记录-固定'!M:M,'调薪记录-固定'!K:K,0),_xlfn.XLOOKUP(A241&amp;"2",'调薪记录-固定'!M:M,'调薪记录-固定'!K:K,0))))</f>
        <v>0</v>
      </c>
      <c r="Y241" s="57">
        <f>IF(OR(COUNTIF('调整社保记录-固定'!C:C,A241)=0,COUNTIF('调整社保记录-固定'!C:C,A241)=1),0,IF(C241&gt;=DATE(2021,7,1),IFERROR(VLOOKUP(A241&amp;"2",'调整社保记录-固定'!F:G,2,0),0),0))</f>
        <v>0</v>
      </c>
    </row>
    <row r="242" customHeight="1" spans="1:25">
      <c r="A242" s="54" t="s">
        <v>25</v>
      </c>
      <c r="B242" s="54" t="s">
        <v>26</v>
      </c>
      <c r="C242" s="54" t="s">
        <v>272</v>
      </c>
      <c r="D242" s="54" t="s">
        <v>28</v>
      </c>
      <c r="E242" s="55">
        <f>IFERROR(DATEDIF(VLOOKUP(A242,员工个人数据信息!A:K,11,0),C242,"Y"),0)</f>
        <v>0</v>
      </c>
      <c r="F242" s="55" t="str">
        <f>IF(COUNTIF(通用项目!A:A,B242)=1,"通用项目","非通用项目")</f>
        <v>非通用项目</v>
      </c>
      <c r="G242" s="55">
        <f t="shared" si="49"/>
        <v>0</v>
      </c>
      <c r="H242" s="55">
        <f t="shared" si="50"/>
        <v>0</v>
      </c>
      <c r="I242" s="55">
        <f t="shared" si="51"/>
        <v>0</v>
      </c>
      <c r="J242" s="55">
        <f t="shared" si="52"/>
        <v>0</v>
      </c>
      <c r="K242" s="55">
        <f t="shared" si="53"/>
        <v>0</v>
      </c>
      <c r="L242" s="55">
        <f t="shared" si="54"/>
        <v>0</v>
      </c>
      <c r="M242" s="55">
        <f t="shared" si="55"/>
        <v>0</v>
      </c>
      <c r="N242" s="55">
        <f t="shared" si="56"/>
        <v>0</v>
      </c>
      <c r="O242" s="55">
        <f t="shared" si="57"/>
        <v>0</v>
      </c>
      <c r="P242" s="57">
        <f t="shared" si="60"/>
        <v>0</v>
      </c>
      <c r="Q242" s="57">
        <f t="shared" si="61"/>
        <v>0</v>
      </c>
      <c r="R242" s="57">
        <f t="shared" si="59"/>
        <v>0</v>
      </c>
      <c r="S242" s="57">
        <f t="shared" si="58"/>
        <v>0</v>
      </c>
      <c r="T242" s="57">
        <f t="shared" si="62"/>
        <v>0</v>
      </c>
      <c r="U242" s="57">
        <f>G242*1+I242*IFERROR(VLOOKUP(A242,员工个人数据信息!A:V,22,0),0.9)+J242*0+IF(OR(E242&gt;=3,F242="通用项目"),K242*0,K242*0.2)+H242*0.8*IF(E242&lt;2,0.6,IF(E242&lt;4,0.7,IF(E242&lt;6,0.8,IF(E242&lt;8,0.9,1))))+L242*0.7-O242</f>
        <v>0</v>
      </c>
      <c r="V242" s="57">
        <f t="shared" si="63"/>
        <v>0</v>
      </c>
      <c r="W242" s="57">
        <f>ROUND(IFERROR(IF((YEAR(VLOOKUP(A242,员工个人数据信息!A:S,11,0))&amp;MONTH(VLOOKUP(A242,员工个人数据信息!A:S,11,0)))=(YEAR(C242)&amp;MONTH(C242)),VLOOKUP(A242,员工个人数据信息!A:U,20,0),IF((YEAR(VLOOKUP(A242,员工个人数据信息!A:S,12,0))&amp;MONTH(VLOOKUP(A242,员工个人数据信息!A:S,12,0)))=(YEAR(C242)&amp;MONTH(C242)),VLOOKUP(A242,员工个人数据信息!A:U,21,0),VLOOKUP(A242,员工个人数据信息!A:U,19,0))),0)+Y242/21.75,2)*SUM(G242:L242)+ROUND(IFERROR(VLOOKUP(A242,员工个人数据信息!A:S,18,0),0)+X242/21.75,2)*(IF(OR(E242&gt;=3,F242="通用项目"),SUM(G242,J242:K242),SUM(G242,J242,K242*0.8))+0.8*H242*IF(E242&lt;2,0.6,IF(E242&lt;4,0.7,IF(E242&lt;6,0.8,IF(E242&lt;8,0.9,1)))))+ROUND(3000/21.75*L242,2)</f>
        <v>0</v>
      </c>
      <c r="X242" s="57">
        <f t="array" ref="X242">_xlfn.IFS(COUNTIF('调薪记录-固定'!$C:$C,A242)=0,0,COUNTIF('调薪记录-固定'!$C:$C,A242)=1,IF(VLOOKUP(A242,'调薪记录-固定'!$C:$F,4,0)&lt;=C242,VLOOKUP(A242,'调薪记录-固定'!$C:$K,9,0),0),COUNTIF('调薪记录-固定'!$C:$C,A242)=2,IF(C242&lt;_xlfn.MINIFS('调薪记录-固定'!F:F,'调薪记录-固定'!C:C,A242),0,IF(C242&lt;_xlfn.MAXIFS('调薪记录-固定'!F:F,'调薪记录-固定'!C:C,A242),_xlfn.XLOOKUP(A242&amp;"1",'调薪记录-固定'!M:M,'调薪记录-固定'!K:K,0),_xlfn.XLOOKUP(A242&amp;"2",'调薪记录-固定'!M:M,'调薪记录-固定'!K:K,0))))</f>
        <v>0</v>
      </c>
      <c r="Y242" s="57">
        <f>IF(OR(COUNTIF('调整社保记录-固定'!C:C,A242)=0,COUNTIF('调整社保记录-固定'!C:C,A242)=1),0,IF(C242&gt;=DATE(2021,7,1),IFERROR(VLOOKUP(A242&amp;"2",'调整社保记录-固定'!F:G,2,0),0),0))</f>
        <v>0</v>
      </c>
    </row>
    <row r="243" customHeight="1" spans="1:25">
      <c r="A243" s="54" t="s">
        <v>25</v>
      </c>
      <c r="B243" s="54" t="s">
        <v>26</v>
      </c>
      <c r="C243" s="54" t="s">
        <v>273</v>
      </c>
      <c r="D243" s="54" t="s">
        <v>6</v>
      </c>
      <c r="E243" s="55">
        <f>IFERROR(DATEDIF(VLOOKUP(A243,员工个人数据信息!A:K,11,0),C243,"Y"),0)</f>
        <v>0</v>
      </c>
      <c r="F243" s="55" t="str">
        <f>IF(COUNTIF(通用项目!A:A,B243)=1,"通用项目","非通用项目")</f>
        <v>非通用项目</v>
      </c>
      <c r="G243" s="55">
        <f t="shared" si="49"/>
        <v>1</v>
      </c>
      <c r="H243" s="55">
        <f t="shared" si="50"/>
        <v>0</v>
      </c>
      <c r="I243" s="55">
        <f t="shared" si="51"/>
        <v>0</v>
      </c>
      <c r="J243" s="55">
        <f t="shared" si="52"/>
        <v>0</v>
      </c>
      <c r="K243" s="55">
        <f t="shared" si="53"/>
        <v>0</v>
      </c>
      <c r="L243" s="55">
        <f t="shared" si="54"/>
        <v>0</v>
      </c>
      <c r="M243" s="55">
        <f t="shared" si="55"/>
        <v>0</v>
      </c>
      <c r="N243" s="55">
        <f t="shared" si="56"/>
        <v>0</v>
      </c>
      <c r="O243" s="55">
        <f t="shared" si="57"/>
        <v>0</v>
      </c>
      <c r="P243" s="57">
        <f t="shared" si="60"/>
        <v>1</v>
      </c>
      <c r="Q243" s="57">
        <f t="shared" si="61"/>
        <v>1</v>
      </c>
      <c r="R243" s="57">
        <f t="shared" si="59"/>
        <v>0</v>
      </c>
      <c r="S243" s="57">
        <f t="shared" si="58"/>
        <v>0</v>
      </c>
      <c r="T243" s="57">
        <f t="shared" si="62"/>
        <v>1</v>
      </c>
      <c r="U243" s="57">
        <f>G243*1+I243*IFERROR(VLOOKUP(A243,员工个人数据信息!A:V,22,0),0.9)+J243*0+IF(OR(E243&gt;=3,F243="通用项目"),K243*0,K243*0.2)+H243*0.8*IF(E243&lt;2,0.6,IF(E243&lt;4,0.7,IF(E243&lt;6,0.8,IF(E243&lt;8,0.9,1))))+L243*0.7-O243</f>
        <v>1</v>
      </c>
      <c r="V243" s="57">
        <f t="shared" si="63"/>
        <v>0</v>
      </c>
      <c r="W243" s="57">
        <f>ROUND(IFERROR(IF((YEAR(VLOOKUP(A243,员工个人数据信息!A:S,11,0))&amp;MONTH(VLOOKUP(A243,员工个人数据信息!A:S,11,0)))=(YEAR(C243)&amp;MONTH(C243)),VLOOKUP(A243,员工个人数据信息!A:U,20,0),IF((YEAR(VLOOKUP(A243,员工个人数据信息!A:S,12,0))&amp;MONTH(VLOOKUP(A243,员工个人数据信息!A:S,12,0)))=(YEAR(C243)&amp;MONTH(C243)),VLOOKUP(A243,员工个人数据信息!A:U,21,0),VLOOKUP(A243,员工个人数据信息!A:U,19,0))),0)+Y243/21.75,2)*SUM(G243:L243)+ROUND(IFERROR(VLOOKUP(A243,员工个人数据信息!A:S,18,0),0)+X243/21.75,2)*(IF(OR(E243&gt;=3,F243="通用项目"),SUM(G243,J243:K243),SUM(G243,J243,K243*0.8))+0.8*H243*IF(E243&lt;2,0.6,IF(E243&lt;4,0.7,IF(E243&lt;6,0.8,IF(E243&lt;8,0.9,1)))))+ROUND(3000/21.75*L243,2)</f>
        <v>0</v>
      </c>
      <c r="X243" s="57">
        <f t="array" ref="X243">_xlfn.IFS(COUNTIF('调薪记录-固定'!$C:$C,A243)=0,0,COUNTIF('调薪记录-固定'!$C:$C,A243)=1,IF(VLOOKUP(A243,'调薪记录-固定'!$C:$F,4,0)&lt;=C243,VLOOKUP(A243,'调薪记录-固定'!$C:$K,9,0),0),COUNTIF('调薪记录-固定'!$C:$C,A243)=2,IF(C243&lt;_xlfn.MINIFS('调薪记录-固定'!F:F,'调薪记录-固定'!C:C,A243),0,IF(C243&lt;_xlfn.MAXIFS('调薪记录-固定'!F:F,'调薪记录-固定'!C:C,A243),_xlfn.XLOOKUP(A243&amp;"1",'调薪记录-固定'!M:M,'调薪记录-固定'!K:K,0),_xlfn.XLOOKUP(A243&amp;"2",'调薪记录-固定'!M:M,'调薪记录-固定'!K:K,0))))</f>
        <v>0</v>
      </c>
      <c r="Y243" s="57">
        <f>IF(OR(COUNTIF('调整社保记录-固定'!C:C,A243)=0,COUNTIF('调整社保记录-固定'!C:C,A243)=1),0,IF(C243&gt;=DATE(2021,7,1),IFERROR(VLOOKUP(A243&amp;"2",'调整社保记录-固定'!F:G,2,0),0),0))</f>
        <v>0</v>
      </c>
    </row>
    <row r="244" customHeight="1" spans="1:25">
      <c r="A244" s="54" t="s">
        <v>25</v>
      </c>
      <c r="B244" s="54" t="s">
        <v>26</v>
      </c>
      <c r="C244" s="54" t="s">
        <v>274</v>
      </c>
      <c r="D244" s="54" t="s">
        <v>6</v>
      </c>
      <c r="E244" s="55">
        <f>IFERROR(DATEDIF(VLOOKUP(A244,员工个人数据信息!A:K,11,0),C244,"Y"),0)</f>
        <v>0</v>
      </c>
      <c r="F244" s="55" t="str">
        <f>IF(COUNTIF(通用项目!A:A,B244)=1,"通用项目","非通用项目")</f>
        <v>非通用项目</v>
      </c>
      <c r="G244" s="55">
        <f t="shared" si="49"/>
        <v>1</v>
      </c>
      <c r="H244" s="55">
        <f t="shared" si="50"/>
        <v>0</v>
      </c>
      <c r="I244" s="55">
        <f t="shared" si="51"/>
        <v>0</v>
      </c>
      <c r="J244" s="55">
        <f t="shared" si="52"/>
        <v>0</v>
      </c>
      <c r="K244" s="55">
        <f t="shared" si="53"/>
        <v>0</v>
      </c>
      <c r="L244" s="55">
        <f t="shared" si="54"/>
        <v>0</v>
      </c>
      <c r="M244" s="55">
        <f t="shared" si="55"/>
        <v>0</v>
      </c>
      <c r="N244" s="55">
        <f t="shared" si="56"/>
        <v>0</v>
      </c>
      <c r="O244" s="55">
        <f t="shared" si="57"/>
        <v>0</v>
      </c>
      <c r="P244" s="57">
        <f t="shared" si="60"/>
        <v>1</v>
      </c>
      <c r="Q244" s="57">
        <f t="shared" si="61"/>
        <v>1</v>
      </c>
      <c r="R244" s="57">
        <f t="shared" si="59"/>
        <v>0</v>
      </c>
      <c r="S244" s="57">
        <f t="shared" si="58"/>
        <v>0</v>
      </c>
      <c r="T244" s="57">
        <f t="shared" si="62"/>
        <v>1</v>
      </c>
      <c r="U244" s="57">
        <f>G244*1+I244*IFERROR(VLOOKUP(A244,员工个人数据信息!A:V,22,0),0.9)+J244*0+IF(OR(E244&gt;=3,F244="通用项目"),K244*0,K244*0.2)+H244*0.8*IF(E244&lt;2,0.6,IF(E244&lt;4,0.7,IF(E244&lt;6,0.8,IF(E244&lt;8,0.9,1))))+L244*0.7-O244</f>
        <v>1</v>
      </c>
      <c r="V244" s="57">
        <f t="shared" si="63"/>
        <v>0</v>
      </c>
      <c r="W244" s="57">
        <f>ROUND(IFERROR(IF((YEAR(VLOOKUP(A244,员工个人数据信息!A:S,11,0))&amp;MONTH(VLOOKUP(A244,员工个人数据信息!A:S,11,0)))=(YEAR(C244)&amp;MONTH(C244)),VLOOKUP(A244,员工个人数据信息!A:U,20,0),IF((YEAR(VLOOKUP(A244,员工个人数据信息!A:S,12,0))&amp;MONTH(VLOOKUP(A244,员工个人数据信息!A:S,12,0)))=(YEAR(C244)&amp;MONTH(C244)),VLOOKUP(A244,员工个人数据信息!A:U,21,0),VLOOKUP(A244,员工个人数据信息!A:U,19,0))),0)+Y244/21.75,2)*SUM(G244:L244)+ROUND(IFERROR(VLOOKUP(A244,员工个人数据信息!A:S,18,0),0)+X244/21.75,2)*(IF(OR(E244&gt;=3,F244="通用项目"),SUM(G244,J244:K244),SUM(G244,J244,K244*0.8))+0.8*H244*IF(E244&lt;2,0.6,IF(E244&lt;4,0.7,IF(E244&lt;6,0.8,IF(E244&lt;8,0.9,1)))))+ROUND(3000/21.75*L244,2)</f>
        <v>0</v>
      </c>
      <c r="X244" s="57">
        <f t="array" ref="X244">_xlfn.IFS(COUNTIF('调薪记录-固定'!$C:$C,A244)=0,0,COUNTIF('调薪记录-固定'!$C:$C,A244)=1,IF(VLOOKUP(A244,'调薪记录-固定'!$C:$F,4,0)&lt;=C244,VLOOKUP(A244,'调薪记录-固定'!$C:$K,9,0),0),COUNTIF('调薪记录-固定'!$C:$C,A244)=2,IF(C244&lt;_xlfn.MINIFS('调薪记录-固定'!F:F,'调薪记录-固定'!C:C,A244),0,IF(C244&lt;_xlfn.MAXIFS('调薪记录-固定'!F:F,'调薪记录-固定'!C:C,A244),_xlfn.XLOOKUP(A244&amp;"1",'调薪记录-固定'!M:M,'调薪记录-固定'!K:K,0),_xlfn.XLOOKUP(A244&amp;"2",'调薪记录-固定'!M:M,'调薪记录-固定'!K:K,0))))</f>
        <v>0</v>
      </c>
      <c r="Y244" s="57">
        <f>IF(OR(COUNTIF('调整社保记录-固定'!C:C,A244)=0,COUNTIF('调整社保记录-固定'!C:C,A244)=1),0,IF(C244&gt;=DATE(2021,7,1),IFERROR(VLOOKUP(A244&amp;"2",'调整社保记录-固定'!F:G,2,0),0),0))</f>
        <v>0</v>
      </c>
    </row>
    <row r="245" customHeight="1" spans="1:25">
      <c r="A245" s="54" t="s">
        <v>25</v>
      </c>
      <c r="B245" s="54" t="s">
        <v>26</v>
      </c>
      <c r="C245" s="54" t="s">
        <v>275</v>
      </c>
      <c r="D245" s="54" t="s">
        <v>6</v>
      </c>
      <c r="E245" s="55">
        <f>IFERROR(DATEDIF(VLOOKUP(A245,员工个人数据信息!A:K,11,0),C245,"Y"),0)</f>
        <v>0</v>
      </c>
      <c r="F245" s="55" t="str">
        <f>IF(COUNTIF(通用项目!A:A,B245)=1,"通用项目","非通用项目")</f>
        <v>非通用项目</v>
      </c>
      <c r="G245" s="55">
        <f t="shared" si="49"/>
        <v>1</v>
      </c>
      <c r="H245" s="55">
        <f t="shared" si="50"/>
        <v>0</v>
      </c>
      <c r="I245" s="55">
        <f t="shared" si="51"/>
        <v>0</v>
      </c>
      <c r="J245" s="55">
        <f t="shared" si="52"/>
        <v>0</v>
      </c>
      <c r="K245" s="55">
        <f t="shared" si="53"/>
        <v>0</v>
      </c>
      <c r="L245" s="55">
        <f t="shared" si="54"/>
        <v>0</v>
      </c>
      <c r="M245" s="55">
        <f t="shared" si="55"/>
        <v>0</v>
      </c>
      <c r="N245" s="55">
        <f t="shared" si="56"/>
        <v>0</v>
      </c>
      <c r="O245" s="55">
        <f t="shared" si="57"/>
        <v>0</v>
      </c>
      <c r="P245" s="57">
        <f t="shared" si="60"/>
        <v>1</v>
      </c>
      <c r="Q245" s="57">
        <f t="shared" si="61"/>
        <v>1</v>
      </c>
      <c r="R245" s="57">
        <f t="shared" si="59"/>
        <v>0</v>
      </c>
      <c r="S245" s="57">
        <f t="shared" si="58"/>
        <v>0</v>
      </c>
      <c r="T245" s="57">
        <f t="shared" si="62"/>
        <v>1</v>
      </c>
      <c r="U245" s="57">
        <f>G245*1+I245*IFERROR(VLOOKUP(A245,员工个人数据信息!A:V,22,0),0.9)+J245*0+IF(OR(E245&gt;=3,F245="通用项目"),K245*0,K245*0.2)+H245*0.8*IF(E245&lt;2,0.6,IF(E245&lt;4,0.7,IF(E245&lt;6,0.8,IF(E245&lt;8,0.9,1))))+L245*0.7-O245</f>
        <v>1</v>
      </c>
      <c r="V245" s="57">
        <f t="shared" si="63"/>
        <v>0</v>
      </c>
      <c r="W245" s="57">
        <f>ROUND(IFERROR(IF((YEAR(VLOOKUP(A245,员工个人数据信息!A:S,11,0))&amp;MONTH(VLOOKUP(A245,员工个人数据信息!A:S,11,0)))=(YEAR(C245)&amp;MONTH(C245)),VLOOKUP(A245,员工个人数据信息!A:U,20,0),IF((YEAR(VLOOKUP(A245,员工个人数据信息!A:S,12,0))&amp;MONTH(VLOOKUP(A245,员工个人数据信息!A:S,12,0)))=(YEAR(C245)&amp;MONTH(C245)),VLOOKUP(A245,员工个人数据信息!A:U,21,0),VLOOKUP(A245,员工个人数据信息!A:U,19,0))),0)+Y245/21.75,2)*SUM(G245:L245)+ROUND(IFERROR(VLOOKUP(A245,员工个人数据信息!A:S,18,0),0)+X245/21.75,2)*(IF(OR(E245&gt;=3,F245="通用项目"),SUM(G245,J245:K245),SUM(G245,J245,K245*0.8))+0.8*H245*IF(E245&lt;2,0.6,IF(E245&lt;4,0.7,IF(E245&lt;6,0.8,IF(E245&lt;8,0.9,1)))))+ROUND(3000/21.75*L245,2)</f>
        <v>0</v>
      </c>
      <c r="X245" s="57">
        <f t="array" ref="X245">_xlfn.IFS(COUNTIF('调薪记录-固定'!$C:$C,A245)=0,0,COUNTIF('调薪记录-固定'!$C:$C,A245)=1,IF(VLOOKUP(A245,'调薪记录-固定'!$C:$F,4,0)&lt;=C245,VLOOKUP(A245,'调薪记录-固定'!$C:$K,9,0),0),COUNTIF('调薪记录-固定'!$C:$C,A245)=2,IF(C245&lt;_xlfn.MINIFS('调薪记录-固定'!F:F,'调薪记录-固定'!C:C,A245),0,IF(C245&lt;_xlfn.MAXIFS('调薪记录-固定'!F:F,'调薪记录-固定'!C:C,A245),_xlfn.XLOOKUP(A245&amp;"1",'调薪记录-固定'!M:M,'调薪记录-固定'!K:K,0),_xlfn.XLOOKUP(A245&amp;"2",'调薪记录-固定'!M:M,'调薪记录-固定'!K:K,0))))</f>
        <v>0</v>
      </c>
      <c r="Y245" s="57">
        <f>IF(OR(COUNTIF('调整社保记录-固定'!C:C,A245)=0,COUNTIF('调整社保记录-固定'!C:C,A245)=1),0,IF(C245&gt;=DATE(2021,7,1),IFERROR(VLOOKUP(A245&amp;"2",'调整社保记录-固定'!F:G,2,0),0),0))</f>
        <v>0</v>
      </c>
    </row>
    <row r="246" customHeight="1" spans="1:25">
      <c r="A246" s="54" t="s">
        <v>25</v>
      </c>
      <c r="B246" s="54" t="s">
        <v>26</v>
      </c>
      <c r="C246" s="54" t="s">
        <v>276</v>
      </c>
      <c r="D246" s="54" t="s">
        <v>6</v>
      </c>
      <c r="E246" s="55">
        <f>IFERROR(DATEDIF(VLOOKUP(A246,员工个人数据信息!A:K,11,0),C246,"Y"),0)</f>
        <v>0</v>
      </c>
      <c r="F246" s="55" t="str">
        <f>IF(COUNTIF(通用项目!A:A,B246)=1,"通用项目","非通用项目")</f>
        <v>非通用项目</v>
      </c>
      <c r="G246" s="55">
        <f t="shared" si="49"/>
        <v>1</v>
      </c>
      <c r="H246" s="55">
        <f t="shared" si="50"/>
        <v>0</v>
      </c>
      <c r="I246" s="55">
        <f t="shared" si="51"/>
        <v>0</v>
      </c>
      <c r="J246" s="55">
        <f t="shared" si="52"/>
        <v>0</v>
      </c>
      <c r="K246" s="55">
        <f t="shared" si="53"/>
        <v>0</v>
      </c>
      <c r="L246" s="55">
        <f t="shared" si="54"/>
        <v>0</v>
      </c>
      <c r="M246" s="55">
        <f t="shared" si="55"/>
        <v>0</v>
      </c>
      <c r="N246" s="55">
        <f t="shared" si="56"/>
        <v>0</v>
      </c>
      <c r="O246" s="55">
        <f t="shared" si="57"/>
        <v>0</v>
      </c>
      <c r="P246" s="57">
        <f t="shared" si="60"/>
        <v>1</v>
      </c>
      <c r="Q246" s="57">
        <f t="shared" si="61"/>
        <v>1</v>
      </c>
      <c r="R246" s="57">
        <f t="shared" si="59"/>
        <v>0</v>
      </c>
      <c r="S246" s="57">
        <f t="shared" si="58"/>
        <v>0</v>
      </c>
      <c r="T246" s="57">
        <f t="shared" si="62"/>
        <v>1</v>
      </c>
      <c r="U246" s="57">
        <f>G246*1+I246*IFERROR(VLOOKUP(A246,员工个人数据信息!A:V,22,0),0.9)+J246*0+IF(OR(E246&gt;=3,F246="通用项目"),K246*0,K246*0.2)+H246*0.8*IF(E246&lt;2,0.6,IF(E246&lt;4,0.7,IF(E246&lt;6,0.8,IF(E246&lt;8,0.9,1))))+L246*0.7-O246</f>
        <v>1</v>
      </c>
      <c r="V246" s="57">
        <f t="shared" si="63"/>
        <v>0</v>
      </c>
      <c r="W246" s="57">
        <f>ROUND(IFERROR(IF((YEAR(VLOOKUP(A246,员工个人数据信息!A:S,11,0))&amp;MONTH(VLOOKUP(A246,员工个人数据信息!A:S,11,0)))=(YEAR(C246)&amp;MONTH(C246)),VLOOKUP(A246,员工个人数据信息!A:U,20,0),IF((YEAR(VLOOKUP(A246,员工个人数据信息!A:S,12,0))&amp;MONTH(VLOOKUP(A246,员工个人数据信息!A:S,12,0)))=(YEAR(C246)&amp;MONTH(C246)),VLOOKUP(A246,员工个人数据信息!A:U,21,0),VLOOKUP(A246,员工个人数据信息!A:U,19,0))),0)+Y246/21.75,2)*SUM(G246:L246)+ROUND(IFERROR(VLOOKUP(A246,员工个人数据信息!A:S,18,0),0)+X246/21.75,2)*(IF(OR(E246&gt;=3,F246="通用项目"),SUM(G246,J246:K246),SUM(G246,J246,K246*0.8))+0.8*H246*IF(E246&lt;2,0.6,IF(E246&lt;4,0.7,IF(E246&lt;6,0.8,IF(E246&lt;8,0.9,1)))))+ROUND(3000/21.75*L246,2)</f>
        <v>0</v>
      </c>
      <c r="X246" s="57">
        <f t="array" ref="X246">_xlfn.IFS(COUNTIF('调薪记录-固定'!$C:$C,A246)=0,0,COUNTIF('调薪记录-固定'!$C:$C,A246)=1,IF(VLOOKUP(A246,'调薪记录-固定'!$C:$F,4,0)&lt;=C246,VLOOKUP(A246,'调薪记录-固定'!$C:$K,9,0),0),COUNTIF('调薪记录-固定'!$C:$C,A246)=2,IF(C246&lt;_xlfn.MINIFS('调薪记录-固定'!F:F,'调薪记录-固定'!C:C,A246),0,IF(C246&lt;_xlfn.MAXIFS('调薪记录-固定'!F:F,'调薪记录-固定'!C:C,A246),_xlfn.XLOOKUP(A246&amp;"1",'调薪记录-固定'!M:M,'调薪记录-固定'!K:K,0),_xlfn.XLOOKUP(A246&amp;"2",'调薪记录-固定'!M:M,'调薪记录-固定'!K:K,0))))</f>
        <v>0</v>
      </c>
      <c r="Y246" s="57">
        <f>IF(OR(COUNTIF('调整社保记录-固定'!C:C,A246)=0,COUNTIF('调整社保记录-固定'!C:C,A246)=1),0,IF(C246&gt;=DATE(2021,7,1),IFERROR(VLOOKUP(A246&amp;"2",'调整社保记录-固定'!F:G,2,0),0),0))</f>
        <v>0</v>
      </c>
    </row>
    <row r="247" customHeight="1" spans="1:25">
      <c r="A247" s="54" t="s">
        <v>25</v>
      </c>
      <c r="B247" s="54" t="s">
        <v>26</v>
      </c>
      <c r="C247" s="54" t="s">
        <v>277</v>
      </c>
      <c r="D247" s="54" t="s">
        <v>6</v>
      </c>
      <c r="E247" s="55">
        <f>IFERROR(DATEDIF(VLOOKUP(A247,员工个人数据信息!A:K,11,0),C247,"Y"),0)</f>
        <v>0</v>
      </c>
      <c r="F247" s="55" t="str">
        <f>IF(COUNTIF(通用项目!A:A,B247)=1,"通用项目","非通用项目")</f>
        <v>非通用项目</v>
      </c>
      <c r="G247" s="55">
        <f t="shared" si="49"/>
        <v>1</v>
      </c>
      <c r="H247" s="55">
        <f t="shared" si="50"/>
        <v>0</v>
      </c>
      <c r="I247" s="55">
        <f t="shared" si="51"/>
        <v>0</v>
      </c>
      <c r="J247" s="55">
        <f t="shared" si="52"/>
        <v>0</v>
      </c>
      <c r="K247" s="55">
        <f t="shared" si="53"/>
        <v>0</v>
      </c>
      <c r="L247" s="55">
        <f t="shared" si="54"/>
        <v>0</v>
      </c>
      <c r="M247" s="55">
        <f t="shared" si="55"/>
        <v>0</v>
      </c>
      <c r="N247" s="55">
        <f t="shared" si="56"/>
        <v>0</v>
      </c>
      <c r="O247" s="55">
        <f t="shared" si="57"/>
        <v>0</v>
      </c>
      <c r="P247" s="57">
        <f t="shared" si="60"/>
        <v>1</v>
      </c>
      <c r="Q247" s="57">
        <f t="shared" si="61"/>
        <v>1</v>
      </c>
      <c r="R247" s="57">
        <f t="shared" si="59"/>
        <v>0</v>
      </c>
      <c r="S247" s="57">
        <f t="shared" si="58"/>
        <v>0</v>
      </c>
      <c r="T247" s="57">
        <f t="shared" si="62"/>
        <v>1</v>
      </c>
      <c r="U247" s="57">
        <f>G247*1+I247*IFERROR(VLOOKUP(A247,员工个人数据信息!A:V,22,0),0.9)+J247*0+IF(OR(E247&gt;=3,F247="通用项目"),K247*0,K247*0.2)+H247*0.8*IF(E247&lt;2,0.6,IF(E247&lt;4,0.7,IF(E247&lt;6,0.8,IF(E247&lt;8,0.9,1))))+L247*0.7-O247</f>
        <v>1</v>
      </c>
      <c r="V247" s="57">
        <f t="shared" si="63"/>
        <v>0</v>
      </c>
      <c r="W247" s="57">
        <f>ROUND(IFERROR(IF((YEAR(VLOOKUP(A247,员工个人数据信息!A:S,11,0))&amp;MONTH(VLOOKUP(A247,员工个人数据信息!A:S,11,0)))=(YEAR(C247)&amp;MONTH(C247)),VLOOKUP(A247,员工个人数据信息!A:U,20,0),IF((YEAR(VLOOKUP(A247,员工个人数据信息!A:S,12,0))&amp;MONTH(VLOOKUP(A247,员工个人数据信息!A:S,12,0)))=(YEAR(C247)&amp;MONTH(C247)),VLOOKUP(A247,员工个人数据信息!A:U,21,0),VLOOKUP(A247,员工个人数据信息!A:U,19,0))),0)+Y247/21.75,2)*SUM(G247:L247)+ROUND(IFERROR(VLOOKUP(A247,员工个人数据信息!A:S,18,0),0)+X247/21.75,2)*(IF(OR(E247&gt;=3,F247="通用项目"),SUM(G247,J247:K247),SUM(G247,J247,K247*0.8))+0.8*H247*IF(E247&lt;2,0.6,IF(E247&lt;4,0.7,IF(E247&lt;6,0.8,IF(E247&lt;8,0.9,1)))))+ROUND(3000/21.75*L247,2)</f>
        <v>0</v>
      </c>
      <c r="X247" s="57">
        <f t="array" ref="X247">_xlfn.IFS(COUNTIF('调薪记录-固定'!$C:$C,A247)=0,0,COUNTIF('调薪记录-固定'!$C:$C,A247)=1,IF(VLOOKUP(A247,'调薪记录-固定'!$C:$F,4,0)&lt;=C247,VLOOKUP(A247,'调薪记录-固定'!$C:$K,9,0),0),COUNTIF('调薪记录-固定'!$C:$C,A247)=2,IF(C247&lt;_xlfn.MINIFS('调薪记录-固定'!F:F,'调薪记录-固定'!C:C,A247),0,IF(C247&lt;_xlfn.MAXIFS('调薪记录-固定'!F:F,'调薪记录-固定'!C:C,A247),_xlfn.XLOOKUP(A247&amp;"1",'调薪记录-固定'!M:M,'调薪记录-固定'!K:K,0),_xlfn.XLOOKUP(A247&amp;"2",'调薪记录-固定'!M:M,'调薪记录-固定'!K:K,0))))</f>
        <v>0</v>
      </c>
      <c r="Y247" s="57">
        <f>IF(OR(COUNTIF('调整社保记录-固定'!C:C,A247)=0,COUNTIF('调整社保记录-固定'!C:C,A247)=1),0,IF(C247&gt;=DATE(2021,7,1),IFERROR(VLOOKUP(A247&amp;"2",'调整社保记录-固定'!F:G,2,0),0),0))</f>
        <v>0</v>
      </c>
    </row>
    <row r="248" customHeight="1" spans="1:25">
      <c r="A248" s="54" t="s">
        <v>25</v>
      </c>
      <c r="B248" s="54" t="s">
        <v>26</v>
      </c>
      <c r="C248" s="54" t="s">
        <v>278</v>
      </c>
      <c r="D248" s="54" t="s">
        <v>28</v>
      </c>
      <c r="E248" s="55">
        <f>IFERROR(DATEDIF(VLOOKUP(A248,员工个人数据信息!A:K,11,0),C248,"Y"),0)</f>
        <v>0</v>
      </c>
      <c r="F248" s="55" t="str">
        <f>IF(COUNTIF(通用项目!A:A,B248)=1,"通用项目","非通用项目")</f>
        <v>非通用项目</v>
      </c>
      <c r="G248" s="55">
        <f t="shared" si="49"/>
        <v>0</v>
      </c>
      <c r="H248" s="55">
        <f t="shared" si="50"/>
        <v>0</v>
      </c>
      <c r="I248" s="55">
        <f t="shared" si="51"/>
        <v>0</v>
      </c>
      <c r="J248" s="55">
        <f t="shared" si="52"/>
        <v>0</v>
      </c>
      <c r="K248" s="55">
        <f t="shared" si="53"/>
        <v>0</v>
      </c>
      <c r="L248" s="55">
        <f t="shared" si="54"/>
        <v>0</v>
      </c>
      <c r="M248" s="55">
        <f t="shared" si="55"/>
        <v>0</v>
      </c>
      <c r="N248" s="55">
        <f t="shared" si="56"/>
        <v>0</v>
      </c>
      <c r="O248" s="55">
        <f t="shared" si="57"/>
        <v>0</v>
      </c>
      <c r="P248" s="57">
        <f t="shared" si="60"/>
        <v>0</v>
      </c>
      <c r="Q248" s="57">
        <f t="shared" si="61"/>
        <v>0</v>
      </c>
      <c r="R248" s="57">
        <f t="shared" si="59"/>
        <v>0</v>
      </c>
      <c r="S248" s="57">
        <f t="shared" si="58"/>
        <v>0</v>
      </c>
      <c r="T248" s="57">
        <f t="shared" si="62"/>
        <v>0</v>
      </c>
      <c r="U248" s="57">
        <f>G248*1+I248*IFERROR(VLOOKUP(A248,员工个人数据信息!A:V,22,0),0.9)+J248*0+IF(OR(E248&gt;=3,F248="通用项目"),K248*0,K248*0.2)+H248*0.8*IF(E248&lt;2,0.6,IF(E248&lt;4,0.7,IF(E248&lt;6,0.8,IF(E248&lt;8,0.9,1))))+L248*0.7-O248</f>
        <v>0</v>
      </c>
      <c r="V248" s="57">
        <f t="shared" si="63"/>
        <v>0</v>
      </c>
      <c r="W248" s="57">
        <f>ROUND(IFERROR(IF((YEAR(VLOOKUP(A248,员工个人数据信息!A:S,11,0))&amp;MONTH(VLOOKUP(A248,员工个人数据信息!A:S,11,0)))=(YEAR(C248)&amp;MONTH(C248)),VLOOKUP(A248,员工个人数据信息!A:U,20,0),IF((YEAR(VLOOKUP(A248,员工个人数据信息!A:S,12,0))&amp;MONTH(VLOOKUP(A248,员工个人数据信息!A:S,12,0)))=(YEAR(C248)&amp;MONTH(C248)),VLOOKUP(A248,员工个人数据信息!A:U,21,0),VLOOKUP(A248,员工个人数据信息!A:U,19,0))),0)+Y248/21.75,2)*SUM(G248:L248)+ROUND(IFERROR(VLOOKUP(A248,员工个人数据信息!A:S,18,0),0)+X248/21.75,2)*(IF(OR(E248&gt;=3,F248="通用项目"),SUM(G248,J248:K248),SUM(G248,J248,K248*0.8))+0.8*H248*IF(E248&lt;2,0.6,IF(E248&lt;4,0.7,IF(E248&lt;6,0.8,IF(E248&lt;8,0.9,1)))))+ROUND(3000/21.75*L248,2)</f>
        <v>0</v>
      </c>
      <c r="X248" s="57">
        <f t="array" ref="X248">_xlfn.IFS(COUNTIF('调薪记录-固定'!$C:$C,A248)=0,0,COUNTIF('调薪记录-固定'!$C:$C,A248)=1,IF(VLOOKUP(A248,'调薪记录-固定'!$C:$F,4,0)&lt;=C248,VLOOKUP(A248,'调薪记录-固定'!$C:$K,9,0),0),COUNTIF('调薪记录-固定'!$C:$C,A248)=2,IF(C248&lt;_xlfn.MINIFS('调薪记录-固定'!F:F,'调薪记录-固定'!C:C,A248),0,IF(C248&lt;_xlfn.MAXIFS('调薪记录-固定'!F:F,'调薪记录-固定'!C:C,A248),_xlfn.XLOOKUP(A248&amp;"1",'调薪记录-固定'!M:M,'调薪记录-固定'!K:K,0),_xlfn.XLOOKUP(A248&amp;"2",'调薪记录-固定'!M:M,'调薪记录-固定'!K:K,0))))</f>
        <v>0</v>
      </c>
      <c r="Y248" s="57">
        <f>IF(OR(COUNTIF('调整社保记录-固定'!C:C,A248)=0,COUNTIF('调整社保记录-固定'!C:C,A248)=1),0,IF(C248&gt;=DATE(2021,7,1),IFERROR(VLOOKUP(A248&amp;"2",'调整社保记录-固定'!F:G,2,0),0),0))</f>
        <v>0</v>
      </c>
    </row>
    <row r="249" customHeight="1" spans="1:25">
      <c r="A249" s="54" t="s">
        <v>25</v>
      </c>
      <c r="B249" s="54" t="s">
        <v>26</v>
      </c>
      <c r="C249" s="54" t="s">
        <v>279</v>
      </c>
      <c r="D249" s="54" t="s">
        <v>28</v>
      </c>
      <c r="E249" s="55">
        <f>IFERROR(DATEDIF(VLOOKUP(A249,员工个人数据信息!A:K,11,0),C249,"Y"),0)</f>
        <v>0</v>
      </c>
      <c r="F249" s="55" t="str">
        <f>IF(COUNTIF(通用项目!A:A,B249)=1,"通用项目","非通用项目")</f>
        <v>非通用项目</v>
      </c>
      <c r="G249" s="55">
        <f t="shared" si="49"/>
        <v>0</v>
      </c>
      <c r="H249" s="55">
        <f t="shared" si="50"/>
        <v>0</v>
      </c>
      <c r="I249" s="55">
        <f t="shared" si="51"/>
        <v>0</v>
      </c>
      <c r="J249" s="55">
        <f t="shared" si="52"/>
        <v>0</v>
      </c>
      <c r="K249" s="55">
        <f t="shared" si="53"/>
        <v>0</v>
      </c>
      <c r="L249" s="55">
        <f t="shared" si="54"/>
        <v>0</v>
      </c>
      <c r="M249" s="55">
        <f t="shared" si="55"/>
        <v>0</v>
      </c>
      <c r="N249" s="55">
        <f t="shared" si="56"/>
        <v>0</v>
      </c>
      <c r="O249" s="55">
        <f t="shared" si="57"/>
        <v>0</v>
      </c>
      <c r="P249" s="57">
        <f t="shared" si="60"/>
        <v>0</v>
      </c>
      <c r="Q249" s="57">
        <f t="shared" si="61"/>
        <v>0</v>
      </c>
      <c r="R249" s="57">
        <f t="shared" si="59"/>
        <v>0</v>
      </c>
      <c r="S249" s="57">
        <f t="shared" si="58"/>
        <v>0</v>
      </c>
      <c r="T249" s="57">
        <f t="shared" si="62"/>
        <v>0</v>
      </c>
      <c r="U249" s="57">
        <f>G249*1+I249*IFERROR(VLOOKUP(A249,员工个人数据信息!A:V,22,0),0.9)+J249*0+IF(OR(E249&gt;=3,F249="通用项目"),K249*0,K249*0.2)+H249*0.8*IF(E249&lt;2,0.6,IF(E249&lt;4,0.7,IF(E249&lt;6,0.8,IF(E249&lt;8,0.9,1))))+L249*0.7-O249</f>
        <v>0</v>
      </c>
      <c r="V249" s="57">
        <f t="shared" si="63"/>
        <v>0</v>
      </c>
      <c r="W249" s="57">
        <f>ROUND(IFERROR(IF((YEAR(VLOOKUP(A249,员工个人数据信息!A:S,11,0))&amp;MONTH(VLOOKUP(A249,员工个人数据信息!A:S,11,0)))=(YEAR(C249)&amp;MONTH(C249)),VLOOKUP(A249,员工个人数据信息!A:U,20,0),IF((YEAR(VLOOKUP(A249,员工个人数据信息!A:S,12,0))&amp;MONTH(VLOOKUP(A249,员工个人数据信息!A:S,12,0)))=(YEAR(C249)&amp;MONTH(C249)),VLOOKUP(A249,员工个人数据信息!A:U,21,0),VLOOKUP(A249,员工个人数据信息!A:U,19,0))),0)+Y249/21.75,2)*SUM(G249:L249)+ROUND(IFERROR(VLOOKUP(A249,员工个人数据信息!A:S,18,0),0)+X249/21.75,2)*(IF(OR(E249&gt;=3,F249="通用项目"),SUM(G249,J249:K249),SUM(G249,J249,K249*0.8))+0.8*H249*IF(E249&lt;2,0.6,IF(E249&lt;4,0.7,IF(E249&lt;6,0.8,IF(E249&lt;8,0.9,1)))))+ROUND(3000/21.75*L249,2)</f>
        <v>0</v>
      </c>
      <c r="X249" s="57">
        <f t="array" ref="X249">_xlfn.IFS(COUNTIF('调薪记录-固定'!$C:$C,A249)=0,0,COUNTIF('调薪记录-固定'!$C:$C,A249)=1,IF(VLOOKUP(A249,'调薪记录-固定'!$C:$F,4,0)&lt;=C249,VLOOKUP(A249,'调薪记录-固定'!$C:$K,9,0),0),COUNTIF('调薪记录-固定'!$C:$C,A249)=2,IF(C249&lt;_xlfn.MINIFS('调薪记录-固定'!F:F,'调薪记录-固定'!C:C,A249),0,IF(C249&lt;_xlfn.MAXIFS('调薪记录-固定'!F:F,'调薪记录-固定'!C:C,A249),_xlfn.XLOOKUP(A249&amp;"1",'调薪记录-固定'!M:M,'调薪记录-固定'!K:K,0),_xlfn.XLOOKUP(A249&amp;"2",'调薪记录-固定'!M:M,'调薪记录-固定'!K:K,0))))</f>
        <v>0</v>
      </c>
      <c r="Y249" s="57">
        <f>IF(OR(COUNTIF('调整社保记录-固定'!C:C,A249)=0,COUNTIF('调整社保记录-固定'!C:C,A249)=1),0,IF(C249&gt;=DATE(2021,7,1),IFERROR(VLOOKUP(A249&amp;"2",'调整社保记录-固定'!F:G,2,0),0),0))</f>
        <v>0</v>
      </c>
    </row>
    <row r="250" customHeight="1" spans="1:25">
      <c r="A250" s="54" t="s">
        <v>25</v>
      </c>
      <c r="B250" s="54" t="s">
        <v>26</v>
      </c>
      <c r="C250" s="54" t="s">
        <v>280</v>
      </c>
      <c r="D250" s="54" t="s">
        <v>6</v>
      </c>
      <c r="E250" s="55">
        <f>IFERROR(DATEDIF(VLOOKUP(A250,员工个人数据信息!A:K,11,0),C250,"Y"),0)</f>
        <v>0</v>
      </c>
      <c r="F250" s="55" t="str">
        <f>IF(COUNTIF(通用项目!A:A,B250)=1,"通用项目","非通用项目")</f>
        <v>非通用项目</v>
      </c>
      <c r="G250" s="55">
        <f t="shared" si="49"/>
        <v>1</v>
      </c>
      <c r="H250" s="55">
        <f t="shared" si="50"/>
        <v>0</v>
      </c>
      <c r="I250" s="55">
        <f t="shared" si="51"/>
        <v>0</v>
      </c>
      <c r="J250" s="55">
        <f t="shared" si="52"/>
        <v>0</v>
      </c>
      <c r="K250" s="55">
        <f t="shared" si="53"/>
        <v>0</v>
      </c>
      <c r="L250" s="55">
        <f t="shared" si="54"/>
        <v>0</v>
      </c>
      <c r="M250" s="55">
        <f t="shared" si="55"/>
        <v>0</v>
      </c>
      <c r="N250" s="55">
        <f t="shared" si="56"/>
        <v>0</v>
      </c>
      <c r="O250" s="55">
        <f t="shared" si="57"/>
        <v>0</v>
      </c>
      <c r="P250" s="57">
        <f t="shared" si="60"/>
        <v>1</v>
      </c>
      <c r="Q250" s="57">
        <f t="shared" si="61"/>
        <v>1</v>
      </c>
      <c r="R250" s="57">
        <f t="shared" si="59"/>
        <v>0</v>
      </c>
      <c r="S250" s="57">
        <f t="shared" si="58"/>
        <v>0</v>
      </c>
      <c r="T250" s="57">
        <f t="shared" si="62"/>
        <v>1</v>
      </c>
      <c r="U250" s="57">
        <f>G250*1+I250*IFERROR(VLOOKUP(A250,员工个人数据信息!A:V,22,0),0.9)+J250*0+IF(OR(E250&gt;=3,F250="通用项目"),K250*0,K250*0.2)+H250*0.8*IF(E250&lt;2,0.6,IF(E250&lt;4,0.7,IF(E250&lt;6,0.8,IF(E250&lt;8,0.9,1))))+L250*0.7-O250</f>
        <v>1</v>
      </c>
      <c r="V250" s="57">
        <f t="shared" si="63"/>
        <v>0</v>
      </c>
      <c r="W250" s="57">
        <f>ROUND(IFERROR(IF((YEAR(VLOOKUP(A250,员工个人数据信息!A:S,11,0))&amp;MONTH(VLOOKUP(A250,员工个人数据信息!A:S,11,0)))=(YEAR(C250)&amp;MONTH(C250)),VLOOKUP(A250,员工个人数据信息!A:U,20,0),IF((YEAR(VLOOKUP(A250,员工个人数据信息!A:S,12,0))&amp;MONTH(VLOOKUP(A250,员工个人数据信息!A:S,12,0)))=(YEAR(C250)&amp;MONTH(C250)),VLOOKUP(A250,员工个人数据信息!A:U,21,0),VLOOKUP(A250,员工个人数据信息!A:U,19,0))),0)+Y250/21.75,2)*SUM(G250:L250)+ROUND(IFERROR(VLOOKUP(A250,员工个人数据信息!A:S,18,0),0)+X250/21.75,2)*(IF(OR(E250&gt;=3,F250="通用项目"),SUM(G250,J250:K250),SUM(G250,J250,K250*0.8))+0.8*H250*IF(E250&lt;2,0.6,IF(E250&lt;4,0.7,IF(E250&lt;6,0.8,IF(E250&lt;8,0.9,1)))))+ROUND(3000/21.75*L250,2)</f>
        <v>0</v>
      </c>
      <c r="X250" s="57">
        <f t="array" ref="X250">_xlfn.IFS(COUNTIF('调薪记录-固定'!$C:$C,A250)=0,0,COUNTIF('调薪记录-固定'!$C:$C,A250)=1,IF(VLOOKUP(A250,'调薪记录-固定'!$C:$F,4,0)&lt;=C250,VLOOKUP(A250,'调薪记录-固定'!$C:$K,9,0),0),COUNTIF('调薪记录-固定'!$C:$C,A250)=2,IF(C250&lt;_xlfn.MINIFS('调薪记录-固定'!F:F,'调薪记录-固定'!C:C,A250),0,IF(C250&lt;_xlfn.MAXIFS('调薪记录-固定'!F:F,'调薪记录-固定'!C:C,A250),_xlfn.XLOOKUP(A250&amp;"1",'调薪记录-固定'!M:M,'调薪记录-固定'!K:K,0),_xlfn.XLOOKUP(A250&amp;"2",'调薪记录-固定'!M:M,'调薪记录-固定'!K:K,0))))</f>
        <v>0</v>
      </c>
      <c r="Y250" s="57">
        <f>IF(OR(COUNTIF('调整社保记录-固定'!C:C,A250)=0,COUNTIF('调整社保记录-固定'!C:C,A250)=1),0,IF(C250&gt;=DATE(2021,7,1),IFERROR(VLOOKUP(A250&amp;"2",'调整社保记录-固定'!F:G,2,0),0),0))</f>
        <v>0</v>
      </c>
    </row>
    <row r="251" customHeight="1" spans="1:25">
      <c r="A251" s="54" t="s">
        <v>25</v>
      </c>
      <c r="B251" s="54" t="s">
        <v>26</v>
      </c>
      <c r="C251" s="54" t="s">
        <v>281</v>
      </c>
      <c r="D251" s="54" t="s">
        <v>6</v>
      </c>
      <c r="E251" s="55">
        <f>IFERROR(DATEDIF(VLOOKUP(A251,员工个人数据信息!A:K,11,0),C251,"Y"),0)</f>
        <v>0</v>
      </c>
      <c r="F251" s="55" t="str">
        <f>IF(COUNTIF(通用项目!A:A,B251)=1,"通用项目","非通用项目")</f>
        <v>非通用项目</v>
      </c>
      <c r="G251" s="55">
        <f t="shared" si="49"/>
        <v>1</v>
      </c>
      <c r="H251" s="55">
        <f t="shared" si="50"/>
        <v>0</v>
      </c>
      <c r="I251" s="55">
        <f t="shared" si="51"/>
        <v>0</v>
      </c>
      <c r="J251" s="55">
        <f t="shared" si="52"/>
        <v>0</v>
      </c>
      <c r="K251" s="55">
        <f t="shared" si="53"/>
        <v>0</v>
      </c>
      <c r="L251" s="55">
        <f t="shared" si="54"/>
        <v>0</v>
      </c>
      <c r="M251" s="55">
        <f t="shared" si="55"/>
        <v>0</v>
      </c>
      <c r="N251" s="55">
        <f t="shared" si="56"/>
        <v>0</v>
      </c>
      <c r="O251" s="55">
        <f t="shared" si="57"/>
        <v>0</v>
      </c>
      <c r="P251" s="57">
        <f t="shared" si="60"/>
        <v>1</v>
      </c>
      <c r="Q251" s="57">
        <f t="shared" si="61"/>
        <v>1</v>
      </c>
      <c r="R251" s="57">
        <f t="shared" si="59"/>
        <v>0</v>
      </c>
      <c r="S251" s="57">
        <f t="shared" si="58"/>
        <v>0</v>
      </c>
      <c r="T251" s="57">
        <f t="shared" si="62"/>
        <v>1</v>
      </c>
      <c r="U251" s="57">
        <f>G251*1+I251*IFERROR(VLOOKUP(A251,员工个人数据信息!A:V,22,0),0.9)+J251*0+IF(OR(E251&gt;=3,F251="通用项目"),K251*0,K251*0.2)+H251*0.8*IF(E251&lt;2,0.6,IF(E251&lt;4,0.7,IF(E251&lt;6,0.8,IF(E251&lt;8,0.9,1))))+L251*0.7-O251</f>
        <v>1</v>
      </c>
      <c r="V251" s="57">
        <f t="shared" si="63"/>
        <v>0</v>
      </c>
      <c r="W251" s="57">
        <f>ROUND(IFERROR(IF((YEAR(VLOOKUP(A251,员工个人数据信息!A:S,11,0))&amp;MONTH(VLOOKUP(A251,员工个人数据信息!A:S,11,0)))=(YEAR(C251)&amp;MONTH(C251)),VLOOKUP(A251,员工个人数据信息!A:U,20,0),IF((YEAR(VLOOKUP(A251,员工个人数据信息!A:S,12,0))&amp;MONTH(VLOOKUP(A251,员工个人数据信息!A:S,12,0)))=(YEAR(C251)&amp;MONTH(C251)),VLOOKUP(A251,员工个人数据信息!A:U,21,0),VLOOKUP(A251,员工个人数据信息!A:U,19,0))),0)+Y251/21.75,2)*SUM(G251:L251)+ROUND(IFERROR(VLOOKUP(A251,员工个人数据信息!A:S,18,0),0)+X251/21.75,2)*(IF(OR(E251&gt;=3,F251="通用项目"),SUM(G251,J251:K251),SUM(G251,J251,K251*0.8))+0.8*H251*IF(E251&lt;2,0.6,IF(E251&lt;4,0.7,IF(E251&lt;6,0.8,IF(E251&lt;8,0.9,1)))))+ROUND(3000/21.75*L251,2)</f>
        <v>0</v>
      </c>
      <c r="X251" s="57">
        <f t="array" ref="X251">_xlfn.IFS(COUNTIF('调薪记录-固定'!$C:$C,A251)=0,0,COUNTIF('调薪记录-固定'!$C:$C,A251)=1,IF(VLOOKUP(A251,'调薪记录-固定'!$C:$F,4,0)&lt;=C251,VLOOKUP(A251,'调薪记录-固定'!$C:$K,9,0),0),COUNTIF('调薪记录-固定'!$C:$C,A251)=2,IF(C251&lt;_xlfn.MINIFS('调薪记录-固定'!F:F,'调薪记录-固定'!C:C,A251),0,IF(C251&lt;_xlfn.MAXIFS('调薪记录-固定'!F:F,'调薪记录-固定'!C:C,A251),_xlfn.XLOOKUP(A251&amp;"1",'调薪记录-固定'!M:M,'调薪记录-固定'!K:K,0),_xlfn.XLOOKUP(A251&amp;"2",'调薪记录-固定'!M:M,'调薪记录-固定'!K:K,0))))</f>
        <v>0</v>
      </c>
      <c r="Y251" s="57">
        <f>IF(OR(COUNTIF('调整社保记录-固定'!C:C,A251)=0,COUNTIF('调整社保记录-固定'!C:C,A251)=1),0,IF(C251&gt;=DATE(2021,7,1),IFERROR(VLOOKUP(A251&amp;"2",'调整社保记录-固定'!F:G,2,0),0),0))</f>
        <v>0</v>
      </c>
    </row>
    <row r="252" customHeight="1" spans="1:25">
      <c r="A252" s="54" t="s">
        <v>25</v>
      </c>
      <c r="B252" s="54" t="s">
        <v>26</v>
      </c>
      <c r="C252" s="54" t="s">
        <v>282</v>
      </c>
      <c r="D252" s="54" t="s">
        <v>6</v>
      </c>
      <c r="E252" s="55">
        <f>IFERROR(DATEDIF(VLOOKUP(A252,员工个人数据信息!A:K,11,0),C252,"Y"),0)</f>
        <v>0</v>
      </c>
      <c r="F252" s="55" t="str">
        <f>IF(COUNTIF(通用项目!A:A,B252)=1,"通用项目","非通用项目")</f>
        <v>非通用项目</v>
      </c>
      <c r="G252" s="55">
        <f t="shared" si="49"/>
        <v>1</v>
      </c>
      <c r="H252" s="55">
        <f t="shared" si="50"/>
        <v>0</v>
      </c>
      <c r="I252" s="55">
        <f t="shared" si="51"/>
        <v>0</v>
      </c>
      <c r="J252" s="55">
        <f t="shared" si="52"/>
        <v>0</v>
      </c>
      <c r="K252" s="55">
        <f t="shared" si="53"/>
        <v>0</v>
      </c>
      <c r="L252" s="55">
        <f t="shared" si="54"/>
        <v>0</v>
      </c>
      <c r="M252" s="55">
        <f t="shared" si="55"/>
        <v>0</v>
      </c>
      <c r="N252" s="55">
        <f t="shared" si="56"/>
        <v>0</v>
      </c>
      <c r="O252" s="55">
        <f t="shared" si="57"/>
        <v>0</v>
      </c>
      <c r="P252" s="57">
        <f t="shared" si="60"/>
        <v>1</v>
      </c>
      <c r="Q252" s="57">
        <f t="shared" si="61"/>
        <v>1</v>
      </c>
      <c r="R252" s="57">
        <f t="shared" si="59"/>
        <v>0</v>
      </c>
      <c r="S252" s="57">
        <f t="shared" si="58"/>
        <v>0</v>
      </c>
      <c r="T252" s="57">
        <f t="shared" si="62"/>
        <v>1</v>
      </c>
      <c r="U252" s="57">
        <f>G252*1+I252*IFERROR(VLOOKUP(A252,员工个人数据信息!A:V,22,0),0.9)+J252*0+IF(OR(E252&gt;=3,F252="通用项目"),K252*0,K252*0.2)+H252*0.8*IF(E252&lt;2,0.6,IF(E252&lt;4,0.7,IF(E252&lt;6,0.8,IF(E252&lt;8,0.9,1))))+L252*0.7-O252</f>
        <v>1</v>
      </c>
      <c r="V252" s="57">
        <f t="shared" si="63"/>
        <v>0</v>
      </c>
      <c r="W252" s="57">
        <f>ROUND(IFERROR(IF((YEAR(VLOOKUP(A252,员工个人数据信息!A:S,11,0))&amp;MONTH(VLOOKUP(A252,员工个人数据信息!A:S,11,0)))=(YEAR(C252)&amp;MONTH(C252)),VLOOKUP(A252,员工个人数据信息!A:U,20,0),IF((YEAR(VLOOKUP(A252,员工个人数据信息!A:S,12,0))&amp;MONTH(VLOOKUP(A252,员工个人数据信息!A:S,12,0)))=(YEAR(C252)&amp;MONTH(C252)),VLOOKUP(A252,员工个人数据信息!A:U,21,0),VLOOKUP(A252,员工个人数据信息!A:U,19,0))),0)+Y252/21.75,2)*SUM(G252:L252)+ROUND(IFERROR(VLOOKUP(A252,员工个人数据信息!A:S,18,0),0)+X252/21.75,2)*(IF(OR(E252&gt;=3,F252="通用项目"),SUM(G252,J252:K252),SUM(G252,J252,K252*0.8))+0.8*H252*IF(E252&lt;2,0.6,IF(E252&lt;4,0.7,IF(E252&lt;6,0.8,IF(E252&lt;8,0.9,1)))))+ROUND(3000/21.75*L252,2)</f>
        <v>0</v>
      </c>
      <c r="X252" s="57">
        <f t="array" ref="X252">_xlfn.IFS(COUNTIF('调薪记录-固定'!$C:$C,A252)=0,0,COUNTIF('调薪记录-固定'!$C:$C,A252)=1,IF(VLOOKUP(A252,'调薪记录-固定'!$C:$F,4,0)&lt;=C252,VLOOKUP(A252,'调薪记录-固定'!$C:$K,9,0),0),COUNTIF('调薪记录-固定'!$C:$C,A252)=2,IF(C252&lt;_xlfn.MINIFS('调薪记录-固定'!F:F,'调薪记录-固定'!C:C,A252),0,IF(C252&lt;_xlfn.MAXIFS('调薪记录-固定'!F:F,'调薪记录-固定'!C:C,A252),_xlfn.XLOOKUP(A252&amp;"1",'调薪记录-固定'!M:M,'调薪记录-固定'!K:K,0),_xlfn.XLOOKUP(A252&amp;"2",'调薪记录-固定'!M:M,'调薪记录-固定'!K:K,0))))</f>
        <v>0</v>
      </c>
      <c r="Y252" s="57">
        <f>IF(OR(COUNTIF('调整社保记录-固定'!C:C,A252)=0,COUNTIF('调整社保记录-固定'!C:C,A252)=1),0,IF(C252&gt;=DATE(2021,7,1),IFERROR(VLOOKUP(A252&amp;"2",'调整社保记录-固定'!F:G,2,0),0),0))</f>
        <v>0</v>
      </c>
    </row>
    <row r="253" customHeight="1" spans="1:25">
      <c r="A253" s="54" t="s">
        <v>25</v>
      </c>
      <c r="B253" s="54" t="s">
        <v>26</v>
      </c>
      <c r="C253" s="54" t="s">
        <v>283</v>
      </c>
      <c r="D253" s="54" t="s">
        <v>6</v>
      </c>
      <c r="E253" s="55">
        <f>IFERROR(DATEDIF(VLOOKUP(A253,员工个人数据信息!A:K,11,0),C253,"Y"),0)</f>
        <v>0</v>
      </c>
      <c r="F253" s="55" t="str">
        <f>IF(COUNTIF(通用项目!A:A,B253)=1,"通用项目","非通用项目")</f>
        <v>非通用项目</v>
      </c>
      <c r="G253" s="55">
        <f t="shared" si="49"/>
        <v>1</v>
      </c>
      <c r="H253" s="55">
        <f t="shared" si="50"/>
        <v>0</v>
      </c>
      <c r="I253" s="55">
        <f t="shared" si="51"/>
        <v>0</v>
      </c>
      <c r="J253" s="55">
        <f t="shared" si="52"/>
        <v>0</v>
      </c>
      <c r="K253" s="55">
        <f t="shared" si="53"/>
        <v>0</v>
      </c>
      <c r="L253" s="55">
        <f t="shared" si="54"/>
        <v>0</v>
      </c>
      <c r="M253" s="55">
        <f t="shared" si="55"/>
        <v>0</v>
      </c>
      <c r="N253" s="55">
        <f t="shared" si="56"/>
        <v>0</v>
      </c>
      <c r="O253" s="55">
        <f t="shared" si="57"/>
        <v>0</v>
      </c>
      <c r="P253" s="57">
        <f t="shared" si="60"/>
        <v>1</v>
      </c>
      <c r="Q253" s="57">
        <f t="shared" si="61"/>
        <v>1</v>
      </c>
      <c r="R253" s="57">
        <f t="shared" si="59"/>
        <v>0</v>
      </c>
      <c r="S253" s="57">
        <f t="shared" si="58"/>
        <v>0</v>
      </c>
      <c r="T253" s="57">
        <f t="shared" si="62"/>
        <v>1</v>
      </c>
      <c r="U253" s="57">
        <f>G253*1+I253*IFERROR(VLOOKUP(A253,员工个人数据信息!A:V,22,0),0.9)+J253*0+IF(OR(E253&gt;=3,F253="通用项目"),K253*0,K253*0.2)+H253*0.8*IF(E253&lt;2,0.6,IF(E253&lt;4,0.7,IF(E253&lt;6,0.8,IF(E253&lt;8,0.9,1))))+L253*0.7-O253</f>
        <v>1</v>
      </c>
      <c r="V253" s="57">
        <f t="shared" si="63"/>
        <v>0</v>
      </c>
      <c r="W253" s="57">
        <f>ROUND(IFERROR(IF((YEAR(VLOOKUP(A253,员工个人数据信息!A:S,11,0))&amp;MONTH(VLOOKUP(A253,员工个人数据信息!A:S,11,0)))=(YEAR(C253)&amp;MONTH(C253)),VLOOKUP(A253,员工个人数据信息!A:U,20,0),IF((YEAR(VLOOKUP(A253,员工个人数据信息!A:S,12,0))&amp;MONTH(VLOOKUP(A253,员工个人数据信息!A:S,12,0)))=(YEAR(C253)&amp;MONTH(C253)),VLOOKUP(A253,员工个人数据信息!A:U,21,0),VLOOKUP(A253,员工个人数据信息!A:U,19,0))),0)+Y253/21.75,2)*SUM(G253:L253)+ROUND(IFERROR(VLOOKUP(A253,员工个人数据信息!A:S,18,0),0)+X253/21.75,2)*(IF(OR(E253&gt;=3,F253="通用项目"),SUM(G253,J253:K253),SUM(G253,J253,K253*0.8))+0.8*H253*IF(E253&lt;2,0.6,IF(E253&lt;4,0.7,IF(E253&lt;6,0.8,IF(E253&lt;8,0.9,1)))))+ROUND(3000/21.75*L253,2)</f>
        <v>0</v>
      </c>
      <c r="X253" s="57">
        <f t="array" ref="X253">_xlfn.IFS(COUNTIF('调薪记录-固定'!$C:$C,A253)=0,0,COUNTIF('调薪记录-固定'!$C:$C,A253)=1,IF(VLOOKUP(A253,'调薪记录-固定'!$C:$F,4,0)&lt;=C253,VLOOKUP(A253,'调薪记录-固定'!$C:$K,9,0),0),COUNTIF('调薪记录-固定'!$C:$C,A253)=2,IF(C253&lt;_xlfn.MINIFS('调薪记录-固定'!F:F,'调薪记录-固定'!C:C,A253),0,IF(C253&lt;_xlfn.MAXIFS('调薪记录-固定'!F:F,'调薪记录-固定'!C:C,A253),_xlfn.XLOOKUP(A253&amp;"1",'调薪记录-固定'!M:M,'调薪记录-固定'!K:K,0),_xlfn.XLOOKUP(A253&amp;"2",'调薪记录-固定'!M:M,'调薪记录-固定'!K:K,0))))</f>
        <v>0</v>
      </c>
      <c r="Y253" s="57">
        <f>IF(OR(COUNTIF('调整社保记录-固定'!C:C,A253)=0,COUNTIF('调整社保记录-固定'!C:C,A253)=1),0,IF(C253&gt;=DATE(2021,7,1),IFERROR(VLOOKUP(A253&amp;"2",'调整社保记录-固定'!F:G,2,0),0),0))</f>
        <v>0</v>
      </c>
    </row>
    <row r="254" customHeight="1" spans="1:25">
      <c r="A254" s="54" t="s">
        <v>25</v>
      </c>
      <c r="B254" s="54" t="s">
        <v>26</v>
      </c>
      <c r="C254" s="54" t="s">
        <v>284</v>
      </c>
      <c r="D254" s="54" t="s">
        <v>6</v>
      </c>
      <c r="E254" s="55">
        <f>IFERROR(DATEDIF(VLOOKUP(A254,员工个人数据信息!A:K,11,0),C254,"Y"),0)</f>
        <v>0</v>
      </c>
      <c r="F254" s="55" t="str">
        <f>IF(COUNTIF(通用项目!A:A,B254)=1,"通用项目","非通用项目")</f>
        <v>非通用项目</v>
      </c>
      <c r="G254" s="55">
        <f t="shared" si="49"/>
        <v>1</v>
      </c>
      <c r="H254" s="55">
        <f t="shared" si="50"/>
        <v>0</v>
      </c>
      <c r="I254" s="55">
        <f t="shared" si="51"/>
        <v>0</v>
      </c>
      <c r="J254" s="55">
        <f t="shared" si="52"/>
        <v>0</v>
      </c>
      <c r="K254" s="55">
        <f t="shared" si="53"/>
        <v>0</v>
      </c>
      <c r="L254" s="55">
        <f t="shared" si="54"/>
        <v>0</v>
      </c>
      <c r="M254" s="55">
        <f t="shared" si="55"/>
        <v>0</v>
      </c>
      <c r="N254" s="55">
        <f t="shared" si="56"/>
        <v>0</v>
      </c>
      <c r="O254" s="55">
        <f t="shared" si="57"/>
        <v>0</v>
      </c>
      <c r="P254" s="57">
        <f t="shared" si="60"/>
        <v>1</v>
      </c>
      <c r="Q254" s="57">
        <f t="shared" si="61"/>
        <v>1</v>
      </c>
      <c r="R254" s="57">
        <f t="shared" si="59"/>
        <v>0</v>
      </c>
      <c r="S254" s="57">
        <f t="shared" si="58"/>
        <v>0</v>
      </c>
      <c r="T254" s="57">
        <f t="shared" si="62"/>
        <v>1</v>
      </c>
      <c r="U254" s="57">
        <f>G254*1+I254*IFERROR(VLOOKUP(A254,员工个人数据信息!A:V,22,0),0.9)+J254*0+IF(OR(E254&gt;=3,F254="通用项目"),K254*0,K254*0.2)+H254*0.8*IF(E254&lt;2,0.6,IF(E254&lt;4,0.7,IF(E254&lt;6,0.8,IF(E254&lt;8,0.9,1))))+L254*0.7-O254</f>
        <v>1</v>
      </c>
      <c r="V254" s="57">
        <f t="shared" si="63"/>
        <v>0</v>
      </c>
      <c r="W254" s="57">
        <f>ROUND(IFERROR(IF((YEAR(VLOOKUP(A254,员工个人数据信息!A:S,11,0))&amp;MONTH(VLOOKUP(A254,员工个人数据信息!A:S,11,0)))=(YEAR(C254)&amp;MONTH(C254)),VLOOKUP(A254,员工个人数据信息!A:U,20,0),IF((YEAR(VLOOKUP(A254,员工个人数据信息!A:S,12,0))&amp;MONTH(VLOOKUP(A254,员工个人数据信息!A:S,12,0)))=(YEAR(C254)&amp;MONTH(C254)),VLOOKUP(A254,员工个人数据信息!A:U,21,0),VLOOKUP(A254,员工个人数据信息!A:U,19,0))),0)+Y254/21.75,2)*SUM(G254:L254)+ROUND(IFERROR(VLOOKUP(A254,员工个人数据信息!A:S,18,0),0)+X254/21.75,2)*(IF(OR(E254&gt;=3,F254="通用项目"),SUM(G254,J254:K254),SUM(G254,J254,K254*0.8))+0.8*H254*IF(E254&lt;2,0.6,IF(E254&lt;4,0.7,IF(E254&lt;6,0.8,IF(E254&lt;8,0.9,1)))))+ROUND(3000/21.75*L254,2)</f>
        <v>0</v>
      </c>
      <c r="X254" s="57">
        <f t="array" ref="X254">_xlfn.IFS(COUNTIF('调薪记录-固定'!$C:$C,A254)=0,0,COUNTIF('调薪记录-固定'!$C:$C,A254)=1,IF(VLOOKUP(A254,'调薪记录-固定'!$C:$F,4,0)&lt;=C254,VLOOKUP(A254,'调薪记录-固定'!$C:$K,9,0),0),COUNTIF('调薪记录-固定'!$C:$C,A254)=2,IF(C254&lt;_xlfn.MINIFS('调薪记录-固定'!F:F,'调薪记录-固定'!C:C,A254),0,IF(C254&lt;_xlfn.MAXIFS('调薪记录-固定'!F:F,'调薪记录-固定'!C:C,A254),_xlfn.XLOOKUP(A254&amp;"1",'调薪记录-固定'!M:M,'调薪记录-固定'!K:K,0),_xlfn.XLOOKUP(A254&amp;"2",'调薪记录-固定'!M:M,'调薪记录-固定'!K:K,0))))</f>
        <v>0</v>
      </c>
      <c r="Y254" s="57">
        <f>IF(OR(COUNTIF('调整社保记录-固定'!C:C,A254)=0,COUNTIF('调整社保记录-固定'!C:C,A254)=1),0,IF(C254&gt;=DATE(2021,7,1),IFERROR(VLOOKUP(A254&amp;"2",'调整社保记录-固定'!F:G,2,0),0),0))</f>
        <v>0</v>
      </c>
    </row>
    <row r="255" customHeight="1" spans="1:25">
      <c r="A255" s="54" t="s">
        <v>25</v>
      </c>
      <c r="B255" s="54" t="s">
        <v>26</v>
      </c>
      <c r="C255" s="54" t="s">
        <v>285</v>
      </c>
      <c r="D255" s="54" t="s">
        <v>28</v>
      </c>
      <c r="E255" s="55">
        <f>IFERROR(DATEDIF(VLOOKUP(A255,员工个人数据信息!A:K,11,0),C255,"Y"),0)</f>
        <v>0</v>
      </c>
      <c r="F255" s="55" t="str">
        <f>IF(COUNTIF(通用项目!A:A,B255)=1,"通用项目","非通用项目")</f>
        <v>非通用项目</v>
      </c>
      <c r="G255" s="55">
        <f t="shared" si="49"/>
        <v>0</v>
      </c>
      <c r="H255" s="55">
        <f t="shared" si="50"/>
        <v>0</v>
      </c>
      <c r="I255" s="55">
        <f t="shared" si="51"/>
        <v>0</v>
      </c>
      <c r="J255" s="55">
        <f t="shared" si="52"/>
        <v>0</v>
      </c>
      <c r="K255" s="55">
        <f t="shared" si="53"/>
        <v>0</v>
      </c>
      <c r="L255" s="55">
        <f t="shared" si="54"/>
        <v>0</v>
      </c>
      <c r="M255" s="55">
        <f t="shared" si="55"/>
        <v>0</v>
      </c>
      <c r="N255" s="55">
        <f t="shared" si="56"/>
        <v>0</v>
      </c>
      <c r="O255" s="55">
        <f t="shared" si="57"/>
        <v>0</v>
      </c>
      <c r="P255" s="57">
        <f t="shared" si="60"/>
        <v>0</v>
      </c>
      <c r="Q255" s="57">
        <f t="shared" si="61"/>
        <v>0</v>
      </c>
      <c r="R255" s="57">
        <f t="shared" si="59"/>
        <v>0</v>
      </c>
      <c r="S255" s="57">
        <f t="shared" si="58"/>
        <v>0</v>
      </c>
      <c r="T255" s="57">
        <f t="shared" si="62"/>
        <v>0</v>
      </c>
      <c r="U255" s="57">
        <f>G255*1+I255*IFERROR(VLOOKUP(A255,员工个人数据信息!A:V,22,0),0.9)+J255*0+IF(OR(E255&gt;=3,F255="通用项目"),K255*0,K255*0.2)+H255*0.8*IF(E255&lt;2,0.6,IF(E255&lt;4,0.7,IF(E255&lt;6,0.8,IF(E255&lt;8,0.9,1))))+L255*0.7-O255</f>
        <v>0</v>
      </c>
      <c r="V255" s="57">
        <f t="shared" si="63"/>
        <v>0</v>
      </c>
      <c r="W255" s="57">
        <f>ROUND(IFERROR(IF((YEAR(VLOOKUP(A255,员工个人数据信息!A:S,11,0))&amp;MONTH(VLOOKUP(A255,员工个人数据信息!A:S,11,0)))=(YEAR(C255)&amp;MONTH(C255)),VLOOKUP(A255,员工个人数据信息!A:U,20,0),IF((YEAR(VLOOKUP(A255,员工个人数据信息!A:S,12,0))&amp;MONTH(VLOOKUP(A255,员工个人数据信息!A:S,12,0)))=(YEAR(C255)&amp;MONTH(C255)),VLOOKUP(A255,员工个人数据信息!A:U,21,0),VLOOKUP(A255,员工个人数据信息!A:U,19,0))),0)+Y255/21.75,2)*SUM(G255:L255)+ROUND(IFERROR(VLOOKUP(A255,员工个人数据信息!A:S,18,0),0)+X255/21.75,2)*(IF(OR(E255&gt;=3,F255="通用项目"),SUM(G255,J255:K255),SUM(G255,J255,K255*0.8))+0.8*H255*IF(E255&lt;2,0.6,IF(E255&lt;4,0.7,IF(E255&lt;6,0.8,IF(E255&lt;8,0.9,1)))))+ROUND(3000/21.75*L255,2)</f>
        <v>0</v>
      </c>
      <c r="X255" s="57">
        <f t="array" ref="X255">_xlfn.IFS(COUNTIF('调薪记录-固定'!$C:$C,A255)=0,0,COUNTIF('调薪记录-固定'!$C:$C,A255)=1,IF(VLOOKUP(A255,'调薪记录-固定'!$C:$F,4,0)&lt;=C255,VLOOKUP(A255,'调薪记录-固定'!$C:$K,9,0),0),COUNTIF('调薪记录-固定'!$C:$C,A255)=2,IF(C255&lt;_xlfn.MINIFS('调薪记录-固定'!F:F,'调薪记录-固定'!C:C,A255),0,IF(C255&lt;_xlfn.MAXIFS('调薪记录-固定'!F:F,'调薪记录-固定'!C:C,A255),_xlfn.XLOOKUP(A255&amp;"1",'调薪记录-固定'!M:M,'调薪记录-固定'!K:K,0),_xlfn.XLOOKUP(A255&amp;"2",'调薪记录-固定'!M:M,'调薪记录-固定'!K:K,0))))</f>
        <v>0</v>
      </c>
      <c r="Y255" s="57">
        <f>IF(OR(COUNTIF('调整社保记录-固定'!C:C,A255)=0,COUNTIF('调整社保记录-固定'!C:C,A255)=1),0,IF(C255&gt;=DATE(2021,7,1),IFERROR(VLOOKUP(A255&amp;"2",'调整社保记录-固定'!F:G,2,0),0),0))</f>
        <v>0</v>
      </c>
    </row>
    <row r="256" customHeight="1" spans="1:25">
      <c r="A256" s="54" t="s">
        <v>25</v>
      </c>
      <c r="B256" s="54" t="s">
        <v>26</v>
      </c>
      <c r="C256" s="54" t="s">
        <v>286</v>
      </c>
      <c r="D256" s="54" t="s">
        <v>28</v>
      </c>
      <c r="E256" s="55">
        <f>IFERROR(DATEDIF(VLOOKUP(A256,员工个人数据信息!A:K,11,0),C256,"Y"),0)</f>
        <v>0</v>
      </c>
      <c r="F256" s="55" t="str">
        <f>IF(COUNTIF(通用项目!A:A,B256)=1,"通用项目","非通用项目")</f>
        <v>非通用项目</v>
      </c>
      <c r="G256" s="55">
        <f t="shared" si="49"/>
        <v>0</v>
      </c>
      <c r="H256" s="55">
        <f t="shared" si="50"/>
        <v>0</v>
      </c>
      <c r="I256" s="55">
        <f t="shared" si="51"/>
        <v>0</v>
      </c>
      <c r="J256" s="55">
        <f t="shared" si="52"/>
        <v>0</v>
      </c>
      <c r="K256" s="55">
        <f t="shared" si="53"/>
        <v>0</v>
      </c>
      <c r="L256" s="55">
        <f t="shared" si="54"/>
        <v>0</v>
      </c>
      <c r="M256" s="55">
        <f t="shared" si="55"/>
        <v>0</v>
      </c>
      <c r="N256" s="55">
        <f t="shared" si="56"/>
        <v>0</v>
      </c>
      <c r="O256" s="55">
        <f t="shared" si="57"/>
        <v>0</v>
      </c>
      <c r="P256" s="57">
        <f t="shared" si="60"/>
        <v>0</v>
      </c>
      <c r="Q256" s="57">
        <f t="shared" si="61"/>
        <v>0</v>
      </c>
      <c r="R256" s="57">
        <f t="shared" si="59"/>
        <v>0</v>
      </c>
      <c r="S256" s="57">
        <f t="shared" si="58"/>
        <v>0</v>
      </c>
      <c r="T256" s="57">
        <f t="shared" si="62"/>
        <v>0</v>
      </c>
      <c r="U256" s="57">
        <f>G256*1+I256*IFERROR(VLOOKUP(A256,员工个人数据信息!A:V,22,0),0.9)+J256*0+IF(OR(E256&gt;=3,F256="通用项目"),K256*0,K256*0.2)+H256*0.8*IF(E256&lt;2,0.6,IF(E256&lt;4,0.7,IF(E256&lt;6,0.8,IF(E256&lt;8,0.9,1))))+L256*0.7-O256</f>
        <v>0</v>
      </c>
      <c r="V256" s="57">
        <f t="shared" si="63"/>
        <v>0</v>
      </c>
      <c r="W256" s="57">
        <f>ROUND(IFERROR(IF((YEAR(VLOOKUP(A256,员工个人数据信息!A:S,11,0))&amp;MONTH(VLOOKUP(A256,员工个人数据信息!A:S,11,0)))=(YEAR(C256)&amp;MONTH(C256)),VLOOKUP(A256,员工个人数据信息!A:U,20,0),IF((YEAR(VLOOKUP(A256,员工个人数据信息!A:S,12,0))&amp;MONTH(VLOOKUP(A256,员工个人数据信息!A:S,12,0)))=(YEAR(C256)&amp;MONTH(C256)),VLOOKUP(A256,员工个人数据信息!A:U,21,0),VLOOKUP(A256,员工个人数据信息!A:U,19,0))),0)+Y256/21.75,2)*SUM(G256:L256)+ROUND(IFERROR(VLOOKUP(A256,员工个人数据信息!A:S,18,0),0)+X256/21.75,2)*(IF(OR(E256&gt;=3,F256="通用项目"),SUM(G256,J256:K256),SUM(G256,J256,K256*0.8))+0.8*H256*IF(E256&lt;2,0.6,IF(E256&lt;4,0.7,IF(E256&lt;6,0.8,IF(E256&lt;8,0.9,1)))))+ROUND(3000/21.75*L256,2)</f>
        <v>0</v>
      </c>
      <c r="X256" s="57">
        <f t="array" ref="X256">_xlfn.IFS(COUNTIF('调薪记录-固定'!$C:$C,A256)=0,0,COUNTIF('调薪记录-固定'!$C:$C,A256)=1,IF(VLOOKUP(A256,'调薪记录-固定'!$C:$F,4,0)&lt;=C256,VLOOKUP(A256,'调薪记录-固定'!$C:$K,9,0),0),COUNTIF('调薪记录-固定'!$C:$C,A256)=2,IF(C256&lt;_xlfn.MINIFS('调薪记录-固定'!F:F,'调薪记录-固定'!C:C,A256),0,IF(C256&lt;_xlfn.MAXIFS('调薪记录-固定'!F:F,'调薪记录-固定'!C:C,A256),_xlfn.XLOOKUP(A256&amp;"1",'调薪记录-固定'!M:M,'调薪记录-固定'!K:K,0),_xlfn.XLOOKUP(A256&amp;"2",'调薪记录-固定'!M:M,'调薪记录-固定'!K:K,0))))</f>
        <v>0</v>
      </c>
      <c r="Y256" s="57">
        <f>IF(OR(COUNTIF('调整社保记录-固定'!C:C,A256)=0,COUNTIF('调整社保记录-固定'!C:C,A256)=1),0,IF(C256&gt;=DATE(2021,7,1),IFERROR(VLOOKUP(A256&amp;"2",'调整社保记录-固定'!F:G,2,0),0),0))</f>
        <v>0</v>
      </c>
    </row>
    <row r="257" customHeight="1" spans="1:25">
      <c r="A257" s="54" t="s">
        <v>25</v>
      </c>
      <c r="B257" s="54" t="s">
        <v>26</v>
      </c>
      <c r="C257" s="54" t="s">
        <v>287</v>
      </c>
      <c r="D257" s="54" t="s">
        <v>6</v>
      </c>
      <c r="E257" s="55">
        <f>IFERROR(DATEDIF(VLOOKUP(A257,员工个人数据信息!A:K,11,0),C257,"Y"),0)</f>
        <v>0</v>
      </c>
      <c r="F257" s="55" t="str">
        <f>IF(COUNTIF(通用项目!A:A,B257)=1,"通用项目","非通用项目")</f>
        <v>非通用项目</v>
      </c>
      <c r="G257" s="55">
        <f t="shared" si="49"/>
        <v>1</v>
      </c>
      <c r="H257" s="55">
        <f t="shared" si="50"/>
        <v>0</v>
      </c>
      <c r="I257" s="55">
        <f t="shared" si="51"/>
        <v>0</v>
      </c>
      <c r="J257" s="55">
        <f t="shared" si="52"/>
        <v>0</v>
      </c>
      <c r="K257" s="55">
        <f t="shared" si="53"/>
        <v>0</v>
      </c>
      <c r="L257" s="55">
        <f t="shared" si="54"/>
        <v>0</v>
      </c>
      <c r="M257" s="55">
        <f t="shared" si="55"/>
        <v>0</v>
      </c>
      <c r="N257" s="55">
        <f t="shared" si="56"/>
        <v>0</v>
      </c>
      <c r="O257" s="55">
        <f t="shared" si="57"/>
        <v>0</v>
      </c>
      <c r="P257" s="57">
        <f t="shared" si="60"/>
        <v>1</v>
      </c>
      <c r="Q257" s="57">
        <f t="shared" si="61"/>
        <v>1</v>
      </c>
      <c r="R257" s="57">
        <f t="shared" si="59"/>
        <v>0</v>
      </c>
      <c r="S257" s="57">
        <f t="shared" si="58"/>
        <v>0</v>
      </c>
      <c r="T257" s="57">
        <f t="shared" si="62"/>
        <v>1</v>
      </c>
      <c r="U257" s="57">
        <f>G257*1+I257*IFERROR(VLOOKUP(A257,员工个人数据信息!A:V,22,0),0.9)+J257*0+IF(OR(E257&gt;=3,F257="通用项目"),K257*0,K257*0.2)+H257*0.8*IF(E257&lt;2,0.6,IF(E257&lt;4,0.7,IF(E257&lt;6,0.8,IF(E257&lt;8,0.9,1))))+L257*0.7-O257</f>
        <v>1</v>
      </c>
      <c r="V257" s="57">
        <f t="shared" si="63"/>
        <v>0</v>
      </c>
      <c r="W257" s="57">
        <f>ROUND(IFERROR(IF((YEAR(VLOOKUP(A257,员工个人数据信息!A:S,11,0))&amp;MONTH(VLOOKUP(A257,员工个人数据信息!A:S,11,0)))=(YEAR(C257)&amp;MONTH(C257)),VLOOKUP(A257,员工个人数据信息!A:U,20,0),IF((YEAR(VLOOKUP(A257,员工个人数据信息!A:S,12,0))&amp;MONTH(VLOOKUP(A257,员工个人数据信息!A:S,12,0)))=(YEAR(C257)&amp;MONTH(C257)),VLOOKUP(A257,员工个人数据信息!A:U,21,0),VLOOKUP(A257,员工个人数据信息!A:U,19,0))),0)+Y257/21.75,2)*SUM(G257:L257)+ROUND(IFERROR(VLOOKUP(A257,员工个人数据信息!A:S,18,0),0)+X257/21.75,2)*(IF(OR(E257&gt;=3,F257="通用项目"),SUM(G257,J257:K257),SUM(G257,J257,K257*0.8))+0.8*H257*IF(E257&lt;2,0.6,IF(E257&lt;4,0.7,IF(E257&lt;6,0.8,IF(E257&lt;8,0.9,1)))))+ROUND(3000/21.75*L257,2)</f>
        <v>0</v>
      </c>
      <c r="X257" s="57">
        <f t="array" ref="X257">_xlfn.IFS(COUNTIF('调薪记录-固定'!$C:$C,A257)=0,0,COUNTIF('调薪记录-固定'!$C:$C,A257)=1,IF(VLOOKUP(A257,'调薪记录-固定'!$C:$F,4,0)&lt;=C257,VLOOKUP(A257,'调薪记录-固定'!$C:$K,9,0),0),COUNTIF('调薪记录-固定'!$C:$C,A257)=2,IF(C257&lt;_xlfn.MINIFS('调薪记录-固定'!F:F,'调薪记录-固定'!C:C,A257),0,IF(C257&lt;_xlfn.MAXIFS('调薪记录-固定'!F:F,'调薪记录-固定'!C:C,A257),_xlfn.XLOOKUP(A257&amp;"1",'调薪记录-固定'!M:M,'调薪记录-固定'!K:K,0),_xlfn.XLOOKUP(A257&amp;"2",'调薪记录-固定'!M:M,'调薪记录-固定'!K:K,0))))</f>
        <v>0</v>
      </c>
      <c r="Y257" s="57">
        <f>IF(OR(COUNTIF('调整社保记录-固定'!C:C,A257)=0,COUNTIF('调整社保记录-固定'!C:C,A257)=1),0,IF(C257&gt;=DATE(2021,7,1),IFERROR(VLOOKUP(A257&amp;"2",'调整社保记录-固定'!F:G,2,0),0),0))</f>
        <v>0</v>
      </c>
    </row>
    <row r="258" customHeight="1" spans="1:25">
      <c r="A258" s="54" t="s">
        <v>25</v>
      </c>
      <c r="B258" s="54" t="s">
        <v>26</v>
      </c>
      <c r="C258" s="54" t="s">
        <v>288</v>
      </c>
      <c r="D258" s="54" t="s">
        <v>6</v>
      </c>
      <c r="E258" s="55">
        <f>IFERROR(DATEDIF(VLOOKUP(A258,员工个人数据信息!A:K,11,0),C258,"Y"),0)</f>
        <v>0</v>
      </c>
      <c r="F258" s="55" t="str">
        <f>IF(COUNTIF(通用项目!A:A,B258)=1,"通用项目","非通用项目")</f>
        <v>非通用项目</v>
      </c>
      <c r="G258" s="55">
        <f t="shared" ref="G258:G321" si="64">COUNTIF(D258,"现场")+COUNTIF(D258,"现场0.5*")*0.5+COUNTIF(D258,"现场（扣绩效）")+COUNTIF(D258,"现场0.875*")*0.875+COUNTIF(D258,"现场0.75*")*0.75+COUNTIF(D258,"现场0.625*")*0.625+COUNTIF(D258,"现场0.87*")*0.87+COUNTIF(D258,"远程")+COUNTIF(D258,"远程0.5*")*0.5+COUNTIF(D258,"现场0.8125*")*0.8125+COUNTIF(D258,"现场0.6875*")*0.6875+COUNTIF(D258,"现场0.25*")*0.25+COUNTIF(D258,"现场0.375*")*0.375+COUNTIF(D258,"现场0.125*")*0.125</f>
        <v>1</v>
      </c>
      <c r="H258" s="55">
        <f t="shared" ref="H258:H321" si="65">COUNTIF(D258,"病假")+COUNTIF(D258,"*病假0.5*")*0.5+COUNTIF(D258,"*病假0.25*")*0.25+COUNTIF(D258,"*病假0.13*")*0.13+COUNTIF(D258,"*病假0.63*")*0.63+COUNTIF(D258,"*病假0.38*")*0.38+COUNTIF(D258,"*病假0.75*")*0.75</f>
        <v>0</v>
      </c>
      <c r="I258" s="55">
        <f t="shared" ref="I258:I321" si="66">COUNTIF(D258,"待岗")+COUNTIF(D258,"*待岗0.5")*0.5+COUNTIF(D258,"旷工")+COUNTIF(D258,"*旷工0.5")*0.5+COUNTIF(D258,"事假")+COUNTIF(D258,"*事假0.5*")*0.5+COUNTIF(D258,"*事假0.13*")*0.13+COUNTIF(D258,"*事假0.25*")*0.25+COUNTIF(D258,"*事假0.375*")*0.375+COUNTIF(D258,"*事假0.125*")*0.13+COUNTIF(D258,"*事假0.3125*")*0.31+COUNTIF(D258,"*事假0.1875*")*0.19+COUNTIF(D258,"*事假0.625*")*0.63+COUNTIF(D258,"*事假0.75*")*0.75+COUNTIF(D258,"*事假0.875*")*0.88</f>
        <v>0</v>
      </c>
      <c r="J258" s="55">
        <f t="shared" ref="J258:J321" si="67">COUNTIF(D258,"调休")+COUNTIF(D258,"*调休0.5*")*0.5+COUNTIF(D258,"*调休0.25")*0.25+COUNTIF(D258,"*调休0.13")*0.13+COUNTIF(D258,"*调休0.75")*0.75+COUNTIF(D258,"*调休0.63")*0.63+COUNTIF(D258,"*调休0.38")*0.38+COUNTIF(D258,"年假")+COUNTIF(D258,"*年假0.5*")*0.5</f>
        <v>0</v>
      </c>
      <c r="K258" s="55">
        <f t="shared" ref="K258:K321" si="68">COUNTIF(D258,"婚假")+COUNTIF(D258,"*婚假0.5")*0.5+COUNTIF(D258,"丧假")+COUNTIF(D258,"产检假")+COUNTIF(D258,"*产检假0.5*")*0.5+COUNTIF(D258,"*产检假0.25*")*0.25+COUNTIF(D258,"产假")+COUNTIF(D258,"陪产假")+COUNTIF(D258,"*陪产假0.5")*0.5+COUNTIF(D258,"育儿假")+COUNTIF(D258,"*育儿假0.5")*0.5</f>
        <v>0</v>
      </c>
      <c r="L258" s="55">
        <f t="shared" ref="L258:L321" si="69">COUNTIF(D258,"培训期")+COUNTIF(D258,"培训期0.5*")*0.5</f>
        <v>0</v>
      </c>
      <c r="M258" s="55">
        <f t="shared" ref="M258:M321" si="70">COUNTIF(E258,"*公休*")*0+COUNTIF(E258,"*离职*")*0</f>
        <v>0</v>
      </c>
      <c r="N258" s="55">
        <f t="shared" ref="N258:N321" si="71">COUNTIF(D258,"离职空岗")</f>
        <v>0</v>
      </c>
      <c r="O258" s="55">
        <f t="shared" ref="O258:O321" si="72">COUNTIF(D258,"离职替换")</f>
        <v>0</v>
      </c>
      <c r="P258" s="57">
        <f t="shared" si="60"/>
        <v>1</v>
      </c>
      <c r="Q258" s="57">
        <f t="shared" si="61"/>
        <v>1</v>
      </c>
      <c r="R258" s="57">
        <f t="shared" si="59"/>
        <v>0</v>
      </c>
      <c r="S258" s="57">
        <f t="shared" ref="S258:S321" si="73">IF(D258="离职",1,0)</f>
        <v>0</v>
      </c>
      <c r="T258" s="57">
        <f t="shared" si="62"/>
        <v>1</v>
      </c>
      <c r="U258" s="57">
        <f>G258*1+I258*IFERROR(VLOOKUP(A258,员工个人数据信息!A:V,22,0),0.9)+J258*0+IF(OR(E258&gt;=3,F258="通用项目"),K258*0,K258*0.2)+H258*0.8*IF(E258&lt;2,0.6,IF(E258&lt;4,0.7,IF(E258&lt;6,0.8,IF(E258&lt;8,0.9,1))))+L258*0.7-O258</f>
        <v>1</v>
      </c>
      <c r="V258" s="57">
        <f t="shared" si="63"/>
        <v>0</v>
      </c>
      <c r="W258" s="57">
        <f>ROUND(IFERROR(IF((YEAR(VLOOKUP(A258,员工个人数据信息!A:S,11,0))&amp;MONTH(VLOOKUP(A258,员工个人数据信息!A:S,11,0)))=(YEAR(C258)&amp;MONTH(C258)),VLOOKUP(A258,员工个人数据信息!A:U,20,0),IF((YEAR(VLOOKUP(A258,员工个人数据信息!A:S,12,0))&amp;MONTH(VLOOKUP(A258,员工个人数据信息!A:S,12,0)))=(YEAR(C258)&amp;MONTH(C258)),VLOOKUP(A258,员工个人数据信息!A:U,21,0),VLOOKUP(A258,员工个人数据信息!A:U,19,0))),0)+Y258/21.75,2)*SUM(G258:L258)+ROUND(IFERROR(VLOOKUP(A258,员工个人数据信息!A:S,18,0),0)+X258/21.75,2)*(IF(OR(E258&gt;=3,F258="通用项目"),SUM(G258,J258:K258),SUM(G258,J258,K258*0.8))+0.8*H258*IF(E258&lt;2,0.6,IF(E258&lt;4,0.7,IF(E258&lt;6,0.8,IF(E258&lt;8,0.9,1)))))+ROUND(3000/21.75*L258,2)</f>
        <v>0</v>
      </c>
      <c r="X258" s="57">
        <f t="array" ref="X258">_xlfn.IFS(COUNTIF('调薪记录-固定'!$C:$C,A258)=0,0,COUNTIF('调薪记录-固定'!$C:$C,A258)=1,IF(VLOOKUP(A258,'调薪记录-固定'!$C:$F,4,0)&lt;=C258,VLOOKUP(A258,'调薪记录-固定'!$C:$K,9,0),0),COUNTIF('调薪记录-固定'!$C:$C,A258)=2,IF(C258&lt;_xlfn.MINIFS('调薪记录-固定'!F:F,'调薪记录-固定'!C:C,A258),0,IF(C258&lt;_xlfn.MAXIFS('调薪记录-固定'!F:F,'调薪记录-固定'!C:C,A258),_xlfn.XLOOKUP(A258&amp;"1",'调薪记录-固定'!M:M,'调薪记录-固定'!K:K,0),_xlfn.XLOOKUP(A258&amp;"2",'调薪记录-固定'!M:M,'调薪记录-固定'!K:K,0))))</f>
        <v>0</v>
      </c>
      <c r="Y258" s="57">
        <f>IF(OR(COUNTIF('调整社保记录-固定'!C:C,A258)=0,COUNTIF('调整社保记录-固定'!C:C,A258)=1),0,IF(C258&gt;=DATE(2021,7,1),IFERROR(VLOOKUP(A258&amp;"2",'调整社保记录-固定'!F:G,2,0),0),0))</f>
        <v>0</v>
      </c>
    </row>
    <row r="259" customHeight="1" spans="1:25">
      <c r="A259" s="54" t="s">
        <v>25</v>
      </c>
      <c r="B259" s="54" t="s">
        <v>26</v>
      </c>
      <c r="C259" s="54" t="s">
        <v>289</v>
      </c>
      <c r="D259" s="54" t="s">
        <v>6</v>
      </c>
      <c r="E259" s="55">
        <f>IFERROR(DATEDIF(VLOOKUP(A259,员工个人数据信息!A:K,11,0),C259,"Y"),0)</f>
        <v>0</v>
      </c>
      <c r="F259" s="55" t="str">
        <f>IF(COUNTIF(通用项目!A:A,B259)=1,"通用项目","非通用项目")</f>
        <v>非通用项目</v>
      </c>
      <c r="G259" s="55">
        <f t="shared" si="64"/>
        <v>1</v>
      </c>
      <c r="H259" s="55">
        <f t="shared" si="65"/>
        <v>0</v>
      </c>
      <c r="I259" s="55">
        <f t="shared" si="66"/>
        <v>0</v>
      </c>
      <c r="J259" s="55">
        <f t="shared" si="67"/>
        <v>0</v>
      </c>
      <c r="K259" s="55">
        <f t="shared" si="68"/>
        <v>0</v>
      </c>
      <c r="L259" s="55">
        <f t="shared" si="69"/>
        <v>0</v>
      </c>
      <c r="M259" s="55">
        <f t="shared" si="70"/>
        <v>0</v>
      </c>
      <c r="N259" s="55">
        <f t="shared" si="71"/>
        <v>0</v>
      </c>
      <c r="O259" s="55">
        <f t="shared" si="72"/>
        <v>0</v>
      </c>
      <c r="P259" s="57">
        <f t="shared" si="60"/>
        <v>1</v>
      </c>
      <c r="Q259" s="57">
        <f t="shared" si="61"/>
        <v>1</v>
      </c>
      <c r="R259" s="57">
        <f t="shared" ref="R259:R322" si="74">IF(O259=1,1,0)</f>
        <v>0</v>
      </c>
      <c r="S259" s="57">
        <f t="shared" si="73"/>
        <v>0</v>
      </c>
      <c r="T259" s="57">
        <f t="shared" si="62"/>
        <v>1</v>
      </c>
      <c r="U259" s="57">
        <f>G259*1+I259*IFERROR(VLOOKUP(A259,员工个人数据信息!A:V,22,0),0.9)+J259*0+IF(OR(E259&gt;=3,F259="通用项目"),K259*0,K259*0.2)+H259*0.8*IF(E259&lt;2,0.6,IF(E259&lt;4,0.7,IF(E259&lt;6,0.8,IF(E259&lt;8,0.9,1))))+L259*0.7-O259</f>
        <v>1</v>
      </c>
      <c r="V259" s="57">
        <f t="shared" si="63"/>
        <v>0</v>
      </c>
      <c r="W259" s="57">
        <f>ROUND(IFERROR(IF((YEAR(VLOOKUP(A259,员工个人数据信息!A:S,11,0))&amp;MONTH(VLOOKUP(A259,员工个人数据信息!A:S,11,0)))=(YEAR(C259)&amp;MONTH(C259)),VLOOKUP(A259,员工个人数据信息!A:U,20,0),IF((YEAR(VLOOKUP(A259,员工个人数据信息!A:S,12,0))&amp;MONTH(VLOOKUP(A259,员工个人数据信息!A:S,12,0)))=(YEAR(C259)&amp;MONTH(C259)),VLOOKUP(A259,员工个人数据信息!A:U,21,0),VLOOKUP(A259,员工个人数据信息!A:U,19,0))),0)+Y259/21.75,2)*SUM(G259:L259)+ROUND(IFERROR(VLOOKUP(A259,员工个人数据信息!A:S,18,0),0)+X259/21.75,2)*(IF(OR(E259&gt;=3,F259="通用项目"),SUM(G259,J259:K259),SUM(G259,J259,K259*0.8))+0.8*H259*IF(E259&lt;2,0.6,IF(E259&lt;4,0.7,IF(E259&lt;6,0.8,IF(E259&lt;8,0.9,1)))))+ROUND(3000/21.75*L259,2)</f>
        <v>0</v>
      </c>
      <c r="X259" s="57">
        <f t="array" ref="X259">_xlfn.IFS(COUNTIF('调薪记录-固定'!$C:$C,A259)=0,0,COUNTIF('调薪记录-固定'!$C:$C,A259)=1,IF(VLOOKUP(A259,'调薪记录-固定'!$C:$F,4,0)&lt;=C259,VLOOKUP(A259,'调薪记录-固定'!$C:$K,9,0),0),COUNTIF('调薪记录-固定'!$C:$C,A259)=2,IF(C259&lt;_xlfn.MINIFS('调薪记录-固定'!F:F,'调薪记录-固定'!C:C,A259),0,IF(C259&lt;_xlfn.MAXIFS('调薪记录-固定'!F:F,'调薪记录-固定'!C:C,A259),_xlfn.XLOOKUP(A259&amp;"1",'调薪记录-固定'!M:M,'调薪记录-固定'!K:K,0),_xlfn.XLOOKUP(A259&amp;"2",'调薪记录-固定'!M:M,'调薪记录-固定'!K:K,0))))</f>
        <v>0</v>
      </c>
      <c r="Y259" s="57">
        <f>IF(OR(COUNTIF('调整社保记录-固定'!C:C,A259)=0,COUNTIF('调整社保记录-固定'!C:C,A259)=1),0,IF(C259&gt;=DATE(2021,7,1),IFERROR(VLOOKUP(A259&amp;"2",'调整社保记录-固定'!F:G,2,0),0),0))</f>
        <v>0</v>
      </c>
    </row>
    <row r="260" customHeight="1" spans="1:25">
      <c r="A260" s="54" t="s">
        <v>25</v>
      </c>
      <c r="B260" s="54" t="s">
        <v>26</v>
      </c>
      <c r="C260" s="54" t="s">
        <v>290</v>
      </c>
      <c r="D260" s="54" t="s">
        <v>6</v>
      </c>
      <c r="E260" s="55">
        <f>IFERROR(DATEDIF(VLOOKUP(A260,员工个人数据信息!A:K,11,0),C260,"Y"),0)</f>
        <v>0</v>
      </c>
      <c r="F260" s="55" t="str">
        <f>IF(COUNTIF(通用项目!A:A,B260)=1,"通用项目","非通用项目")</f>
        <v>非通用项目</v>
      </c>
      <c r="G260" s="55">
        <f t="shared" si="64"/>
        <v>1</v>
      </c>
      <c r="H260" s="55">
        <f t="shared" si="65"/>
        <v>0</v>
      </c>
      <c r="I260" s="55">
        <f t="shared" si="66"/>
        <v>0</v>
      </c>
      <c r="J260" s="55">
        <f t="shared" si="67"/>
        <v>0</v>
      </c>
      <c r="K260" s="55">
        <f t="shared" si="68"/>
        <v>0</v>
      </c>
      <c r="L260" s="55">
        <f t="shared" si="69"/>
        <v>0</v>
      </c>
      <c r="M260" s="55">
        <f t="shared" si="70"/>
        <v>0</v>
      </c>
      <c r="N260" s="55">
        <f t="shared" si="71"/>
        <v>0</v>
      </c>
      <c r="O260" s="55">
        <f t="shared" si="72"/>
        <v>0</v>
      </c>
      <c r="P260" s="57">
        <f t="shared" si="60"/>
        <v>1</v>
      </c>
      <c r="Q260" s="57">
        <f t="shared" si="61"/>
        <v>1</v>
      </c>
      <c r="R260" s="57">
        <f t="shared" si="74"/>
        <v>0</v>
      </c>
      <c r="S260" s="57">
        <f t="shared" si="73"/>
        <v>0</v>
      </c>
      <c r="T260" s="57">
        <f t="shared" si="62"/>
        <v>1</v>
      </c>
      <c r="U260" s="57">
        <f>G260*1+I260*IFERROR(VLOOKUP(A260,员工个人数据信息!A:V,22,0),0.9)+J260*0+IF(OR(E260&gt;=3,F260="通用项目"),K260*0,K260*0.2)+H260*0.8*IF(E260&lt;2,0.6,IF(E260&lt;4,0.7,IF(E260&lt;6,0.8,IF(E260&lt;8,0.9,1))))+L260*0.7-O260</f>
        <v>1</v>
      </c>
      <c r="V260" s="57">
        <f t="shared" si="63"/>
        <v>0</v>
      </c>
      <c r="W260" s="57">
        <f>ROUND(IFERROR(IF((YEAR(VLOOKUP(A260,员工个人数据信息!A:S,11,0))&amp;MONTH(VLOOKUP(A260,员工个人数据信息!A:S,11,0)))=(YEAR(C260)&amp;MONTH(C260)),VLOOKUP(A260,员工个人数据信息!A:U,20,0),IF((YEAR(VLOOKUP(A260,员工个人数据信息!A:S,12,0))&amp;MONTH(VLOOKUP(A260,员工个人数据信息!A:S,12,0)))=(YEAR(C260)&amp;MONTH(C260)),VLOOKUP(A260,员工个人数据信息!A:U,21,0),VLOOKUP(A260,员工个人数据信息!A:U,19,0))),0)+Y260/21.75,2)*SUM(G260:L260)+ROUND(IFERROR(VLOOKUP(A260,员工个人数据信息!A:S,18,0),0)+X260/21.75,2)*(IF(OR(E260&gt;=3,F260="通用项目"),SUM(G260,J260:K260),SUM(G260,J260,K260*0.8))+0.8*H260*IF(E260&lt;2,0.6,IF(E260&lt;4,0.7,IF(E260&lt;6,0.8,IF(E260&lt;8,0.9,1)))))+ROUND(3000/21.75*L260,2)</f>
        <v>0</v>
      </c>
      <c r="X260" s="57">
        <f t="array" ref="X260">_xlfn.IFS(COUNTIF('调薪记录-固定'!$C:$C,A260)=0,0,COUNTIF('调薪记录-固定'!$C:$C,A260)=1,IF(VLOOKUP(A260,'调薪记录-固定'!$C:$F,4,0)&lt;=C260,VLOOKUP(A260,'调薪记录-固定'!$C:$K,9,0),0),COUNTIF('调薪记录-固定'!$C:$C,A260)=2,IF(C260&lt;_xlfn.MINIFS('调薪记录-固定'!F:F,'调薪记录-固定'!C:C,A260),0,IF(C260&lt;_xlfn.MAXIFS('调薪记录-固定'!F:F,'调薪记录-固定'!C:C,A260),_xlfn.XLOOKUP(A260&amp;"1",'调薪记录-固定'!M:M,'调薪记录-固定'!K:K,0),_xlfn.XLOOKUP(A260&amp;"2",'调薪记录-固定'!M:M,'调薪记录-固定'!K:K,0))))</f>
        <v>0</v>
      </c>
      <c r="Y260" s="57">
        <f>IF(OR(COUNTIF('调整社保记录-固定'!C:C,A260)=0,COUNTIF('调整社保记录-固定'!C:C,A260)=1),0,IF(C260&gt;=DATE(2021,7,1),IFERROR(VLOOKUP(A260&amp;"2",'调整社保记录-固定'!F:G,2,0),0),0))</f>
        <v>0</v>
      </c>
    </row>
    <row r="261" customHeight="1" spans="1:25">
      <c r="A261" s="54" t="s">
        <v>25</v>
      </c>
      <c r="B261" s="54" t="s">
        <v>26</v>
      </c>
      <c r="C261" s="54" t="s">
        <v>291</v>
      </c>
      <c r="D261" s="54" t="s">
        <v>6</v>
      </c>
      <c r="E261" s="55">
        <f>IFERROR(DATEDIF(VLOOKUP(A261,员工个人数据信息!A:K,11,0),C261,"Y"),0)</f>
        <v>0</v>
      </c>
      <c r="F261" s="55" t="str">
        <f>IF(COUNTIF(通用项目!A:A,B261)=1,"通用项目","非通用项目")</f>
        <v>非通用项目</v>
      </c>
      <c r="G261" s="55">
        <f t="shared" si="64"/>
        <v>1</v>
      </c>
      <c r="H261" s="55">
        <f t="shared" si="65"/>
        <v>0</v>
      </c>
      <c r="I261" s="55">
        <f t="shared" si="66"/>
        <v>0</v>
      </c>
      <c r="J261" s="55">
        <f t="shared" si="67"/>
        <v>0</v>
      </c>
      <c r="K261" s="55">
        <f t="shared" si="68"/>
        <v>0</v>
      </c>
      <c r="L261" s="55">
        <f t="shared" si="69"/>
        <v>0</v>
      </c>
      <c r="M261" s="55">
        <f t="shared" si="70"/>
        <v>0</v>
      </c>
      <c r="N261" s="55">
        <f t="shared" si="71"/>
        <v>0</v>
      </c>
      <c r="O261" s="55">
        <f t="shared" si="72"/>
        <v>0</v>
      </c>
      <c r="P261" s="57">
        <f t="shared" si="60"/>
        <v>1</v>
      </c>
      <c r="Q261" s="57">
        <f t="shared" si="61"/>
        <v>1</v>
      </c>
      <c r="R261" s="57">
        <f t="shared" si="74"/>
        <v>0</v>
      </c>
      <c r="S261" s="57">
        <f t="shared" si="73"/>
        <v>0</v>
      </c>
      <c r="T261" s="57">
        <f t="shared" si="62"/>
        <v>1</v>
      </c>
      <c r="U261" s="57">
        <f>G261*1+I261*IFERROR(VLOOKUP(A261,员工个人数据信息!A:V,22,0),0.9)+J261*0+IF(OR(E261&gt;=3,F261="通用项目"),K261*0,K261*0.2)+H261*0.8*IF(E261&lt;2,0.6,IF(E261&lt;4,0.7,IF(E261&lt;6,0.8,IF(E261&lt;8,0.9,1))))+L261*0.7-O261</f>
        <v>1</v>
      </c>
      <c r="V261" s="57">
        <f t="shared" si="63"/>
        <v>0</v>
      </c>
      <c r="W261" s="57">
        <f>ROUND(IFERROR(IF((YEAR(VLOOKUP(A261,员工个人数据信息!A:S,11,0))&amp;MONTH(VLOOKUP(A261,员工个人数据信息!A:S,11,0)))=(YEAR(C261)&amp;MONTH(C261)),VLOOKUP(A261,员工个人数据信息!A:U,20,0),IF((YEAR(VLOOKUP(A261,员工个人数据信息!A:S,12,0))&amp;MONTH(VLOOKUP(A261,员工个人数据信息!A:S,12,0)))=(YEAR(C261)&amp;MONTH(C261)),VLOOKUP(A261,员工个人数据信息!A:U,21,0),VLOOKUP(A261,员工个人数据信息!A:U,19,0))),0)+Y261/21.75,2)*SUM(G261:L261)+ROUND(IFERROR(VLOOKUP(A261,员工个人数据信息!A:S,18,0),0)+X261/21.75,2)*(IF(OR(E261&gt;=3,F261="通用项目"),SUM(G261,J261:K261),SUM(G261,J261,K261*0.8))+0.8*H261*IF(E261&lt;2,0.6,IF(E261&lt;4,0.7,IF(E261&lt;6,0.8,IF(E261&lt;8,0.9,1)))))+ROUND(3000/21.75*L261,2)</f>
        <v>0</v>
      </c>
      <c r="X261" s="57">
        <f t="array" ref="X261">_xlfn.IFS(COUNTIF('调薪记录-固定'!$C:$C,A261)=0,0,COUNTIF('调薪记录-固定'!$C:$C,A261)=1,IF(VLOOKUP(A261,'调薪记录-固定'!$C:$F,4,0)&lt;=C261,VLOOKUP(A261,'调薪记录-固定'!$C:$K,9,0),0),COUNTIF('调薪记录-固定'!$C:$C,A261)=2,IF(C261&lt;_xlfn.MINIFS('调薪记录-固定'!F:F,'调薪记录-固定'!C:C,A261),0,IF(C261&lt;_xlfn.MAXIFS('调薪记录-固定'!F:F,'调薪记录-固定'!C:C,A261),_xlfn.XLOOKUP(A261&amp;"1",'调薪记录-固定'!M:M,'调薪记录-固定'!K:K,0),_xlfn.XLOOKUP(A261&amp;"2",'调薪记录-固定'!M:M,'调薪记录-固定'!K:K,0))))</f>
        <v>0</v>
      </c>
      <c r="Y261" s="57">
        <f>IF(OR(COUNTIF('调整社保记录-固定'!C:C,A261)=0,COUNTIF('调整社保记录-固定'!C:C,A261)=1),0,IF(C261&gt;=DATE(2021,7,1),IFERROR(VLOOKUP(A261&amp;"2",'调整社保记录-固定'!F:G,2,0),0),0))</f>
        <v>0</v>
      </c>
    </row>
    <row r="262" customHeight="1" spans="1:25">
      <c r="A262" s="54" t="s">
        <v>25</v>
      </c>
      <c r="B262" s="54" t="s">
        <v>26</v>
      </c>
      <c r="C262" s="54" t="s">
        <v>292</v>
      </c>
      <c r="D262" s="54" t="s">
        <v>6</v>
      </c>
      <c r="E262" s="55">
        <f>IFERROR(DATEDIF(VLOOKUP(A262,员工个人数据信息!A:K,11,0),C262,"Y"),0)</f>
        <v>0</v>
      </c>
      <c r="F262" s="55" t="str">
        <f>IF(COUNTIF(通用项目!A:A,B262)=1,"通用项目","非通用项目")</f>
        <v>非通用项目</v>
      </c>
      <c r="G262" s="55">
        <f t="shared" si="64"/>
        <v>1</v>
      </c>
      <c r="H262" s="55">
        <f t="shared" si="65"/>
        <v>0</v>
      </c>
      <c r="I262" s="55">
        <f t="shared" si="66"/>
        <v>0</v>
      </c>
      <c r="J262" s="55">
        <f t="shared" si="67"/>
        <v>0</v>
      </c>
      <c r="K262" s="55">
        <f t="shared" si="68"/>
        <v>0</v>
      </c>
      <c r="L262" s="55">
        <f t="shared" si="69"/>
        <v>0</v>
      </c>
      <c r="M262" s="55">
        <f t="shared" si="70"/>
        <v>0</v>
      </c>
      <c r="N262" s="55">
        <f t="shared" si="71"/>
        <v>0</v>
      </c>
      <c r="O262" s="55">
        <f t="shared" si="72"/>
        <v>0</v>
      </c>
      <c r="P262" s="57">
        <f t="shared" si="60"/>
        <v>1</v>
      </c>
      <c r="Q262" s="57">
        <f t="shared" si="61"/>
        <v>1</v>
      </c>
      <c r="R262" s="57">
        <f t="shared" si="74"/>
        <v>0</v>
      </c>
      <c r="S262" s="57">
        <f t="shared" si="73"/>
        <v>0</v>
      </c>
      <c r="T262" s="57">
        <f t="shared" si="62"/>
        <v>1</v>
      </c>
      <c r="U262" s="57">
        <f>G262*1+I262*IFERROR(VLOOKUP(A262,员工个人数据信息!A:V,22,0),0.9)+J262*0+IF(OR(E262&gt;=3,F262="通用项目"),K262*0,K262*0.2)+H262*0.8*IF(E262&lt;2,0.6,IF(E262&lt;4,0.7,IF(E262&lt;6,0.8,IF(E262&lt;8,0.9,1))))+L262*0.7-O262</f>
        <v>1</v>
      </c>
      <c r="V262" s="57">
        <f t="shared" si="63"/>
        <v>0</v>
      </c>
      <c r="W262" s="57">
        <f>ROUND(IFERROR(IF((YEAR(VLOOKUP(A262,员工个人数据信息!A:S,11,0))&amp;MONTH(VLOOKUP(A262,员工个人数据信息!A:S,11,0)))=(YEAR(C262)&amp;MONTH(C262)),VLOOKUP(A262,员工个人数据信息!A:U,20,0),IF((YEAR(VLOOKUP(A262,员工个人数据信息!A:S,12,0))&amp;MONTH(VLOOKUP(A262,员工个人数据信息!A:S,12,0)))=(YEAR(C262)&amp;MONTH(C262)),VLOOKUP(A262,员工个人数据信息!A:U,21,0),VLOOKUP(A262,员工个人数据信息!A:U,19,0))),0)+Y262/21.75,2)*SUM(G262:L262)+ROUND(IFERROR(VLOOKUP(A262,员工个人数据信息!A:S,18,0),0)+X262/21.75,2)*(IF(OR(E262&gt;=3,F262="通用项目"),SUM(G262,J262:K262),SUM(G262,J262,K262*0.8))+0.8*H262*IF(E262&lt;2,0.6,IF(E262&lt;4,0.7,IF(E262&lt;6,0.8,IF(E262&lt;8,0.9,1)))))+ROUND(3000/21.75*L262,2)</f>
        <v>0</v>
      </c>
      <c r="X262" s="57">
        <f t="array" ref="X262">_xlfn.IFS(COUNTIF('调薪记录-固定'!$C:$C,A262)=0,0,COUNTIF('调薪记录-固定'!$C:$C,A262)=1,IF(VLOOKUP(A262,'调薪记录-固定'!$C:$F,4,0)&lt;=C262,VLOOKUP(A262,'调薪记录-固定'!$C:$K,9,0),0),COUNTIF('调薪记录-固定'!$C:$C,A262)=2,IF(C262&lt;_xlfn.MINIFS('调薪记录-固定'!F:F,'调薪记录-固定'!C:C,A262),0,IF(C262&lt;_xlfn.MAXIFS('调薪记录-固定'!F:F,'调薪记录-固定'!C:C,A262),_xlfn.XLOOKUP(A262&amp;"1",'调薪记录-固定'!M:M,'调薪记录-固定'!K:K,0),_xlfn.XLOOKUP(A262&amp;"2",'调薪记录-固定'!M:M,'调薪记录-固定'!K:K,0))))</f>
        <v>0</v>
      </c>
      <c r="Y262" s="57">
        <f>IF(OR(COUNTIF('调整社保记录-固定'!C:C,A262)=0,COUNTIF('调整社保记录-固定'!C:C,A262)=1),0,IF(C262&gt;=DATE(2021,7,1),IFERROR(VLOOKUP(A262&amp;"2",'调整社保记录-固定'!F:G,2,0),0),0))</f>
        <v>0</v>
      </c>
    </row>
    <row r="263" customHeight="1" spans="1:25">
      <c r="A263" s="54" t="s">
        <v>25</v>
      </c>
      <c r="B263" s="54" t="s">
        <v>26</v>
      </c>
      <c r="C263" s="54" t="s">
        <v>293</v>
      </c>
      <c r="D263" s="54" t="s">
        <v>28</v>
      </c>
      <c r="E263" s="55">
        <f>IFERROR(DATEDIF(VLOOKUP(A263,员工个人数据信息!A:K,11,0),C263,"Y"),0)</f>
        <v>0</v>
      </c>
      <c r="F263" s="55" t="str">
        <f>IF(COUNTIF(通用项目!A:A,B263)=1,"通用项目","非通用项目")</f>
        <v>非通用项目</v>
      </c>
      <c r="G263" s="55">
        <f t="shared" si="64"/>
        <v>0</v>
      </c>
      <c r="H263" s="55">
        <f t="shared" si="65"/>
        <v>0</v>
      </c>
      <c r="I263" s="55">
        <f t="shared" si="66"/>
        <v>0</v>
      </c>
      <c r="J263" s="55">
        <f t="shared" si="67"/>
        <v>0</v>
      </c>
      <c r="K263" s="55">
        <f t="shared" si="68"/>
        <v>0</v>
      </c>
      <c r="L263" s="55">
        <f t="shared" si="69"/>
        <v>0</v>
      </c>
      <c r="M263" s="55">
        <f t="shared" si="70"/>
        <v>0</v>
      </c>
      <c r="N263" s="55">
        <f t="shared" si="71"/>
        <v>0</v>
      </c>
      <c r="O263" s="55">
        <f t="shared" si="72"/>
        <v>0</v>
      </c>
      <c r="P263" s="57">
        <f t="shared" si="60"/>
        <v>0</v>
      </c>
      <c r="Q263" s="57">
        <f t="shared" si="61"/>
        <v>0</v>
      </c>
      <c r="R263" s="57">
        <f t="shared" si="74"/>
        <v>0</v>
      </c>
      <c r="S263" s="57">
        <f t="shared" si="73"/>
        <v>0</v>
      </c>
      <c r="T263" s="57">
        <f t="shared" si="62"/>
        <v>0</v>
      </c>
      <c r="U263" s="57">
        <f>G263*1+I263*IFERROR(VLOOKUP(A263,员工个人数据信息!A:V,22,0),0.9)+J263*0+IF(OR(E263&gt;=3,F263="通用项目"),K263*0,K263*0.2)+H263*0.8*IF(E263&lt;2,0.6,IF(E263&lt;4,0.7,IF(E263&lt;6,0.8,IF(E263&lt;8,0.9,1))))+L263*0.7-O263</f>
        <v>0</v>
      </c>
      <c r="V263" s="57">
        <f t="shared" si="63"/>
        <v>0</v>
      </c>
      <c r="W263" s="57">
        <f>ROUND(IFERROR(IF((YEAR(VLOOKUP(A263,员工个人数据信息!A:S,11,0))&amp;MONTH(VLOOKUP(A263,员工个人数据信息!A:S,11,0)))=(YEAR(C263)&amp;MONTH(C263)),VLOOKUP(A263,员工个人数据信息!A:U,20,0),IF((YEAR(VLOOKUP(A263,员工个人数据信息!A:S,12,0))&amp;MONTH(VLOOKUP(A263,员工个人数据信息!A:S,12,0)))=(YEAR(C263)&amp;MONTH(C263)),VLOOKUP(A263,员工个人数据信息!A:U,21,0),VLOOKUP(A263,员工个人数据信息!A:U,19,0))),0)+Y263/21.75,2)*SUM(G263:L263)+ROUND(IFERROR(VLOOKUP(A263,员工个人数据信息!A:S,18,0),0)+X263/21.75,2)*(IF(OR(E263&gt;=3,F263="通用项目"),SUM(G263,J263:K263),SUM(G263,J263,K263*0.8))+0.8*H263*IF(E263&lt;2,0.6,IF(E263&lt;4,0.7,IF(E263&lt;6,0.8,IF(E263&lt;8,0.9,1)))))+ROUND(3000/21.75*L263,2)</f>
        <v>0</v>
      </c>
      <c r="X263" s="57">
        <f t="array" ref="X263">_xlfn.IFS(COUNTIF('调薪记录-固定'!$C:$C,A263)=0,0,COUNTIF('调薪记录-固定'!$C:$C,A263)=1,IF(VLOOKUP(A263,'调薪记录-固定'!$C:$F,4,0)&lt;=C263,VLOOKUP(A263,'调薪记录-固定'!$C:$K,9,0),0),COUNTIF('调薪记录-固定'!$C:$C,A263)=2,IF(C263&lt;_xlfn.MINIFS('调薪记录-固定'!F:F,'调薪记录-固定'!C:C,A263),0,IF(C263&lt;_xlfn.MAXIFS('调薪记录-固定'!F:F,'调薪记录-固定'!C:C,A263),_xlfn.XLOOKUP(A263&amp;"1",'调薪记录-固定'!M:M,'调薪记录-固定'!K:K,0),_xlfn.XLOOKUP(A263&amp;"2",'调薪记录-固定'!M:M,'调薪记录-固定'!K:K,0))))</f>
        <v>0</v>
      </c>
      <c r="Y263" s="57">
        <f>IF(OR(COUNTIF('调整社保记录-固定'!C:C,A263)=0,COUNTIF('调整社保记录-固定'!C:C,A263)=1),0,IF(C263&gt;=DATE(2021,7,1),IFERROR(VLOOKUP(A263&amp;"2",'调整社保记录-固定'!F:G,2,0),0),0))</f>
        <v>0</v>
      </c>
    </row>
    <row r="264" customHeight="1" spans="1:25">
      <c r="A264" s="54" t="s">
        <v>25</v>
      </c>
      <c r="B264" s="54" t="s">
        <v>26</v>
      </c>
      <c r="C264" s="54" t="s">
        <v>294</v>
      </c>
      <c r="D264" s="54" t="s">
        <v>28</v>
      </c>
      <c r="E264" s="55">
        <f>IFERROR(DATEDIF(VLOOKUP(A264,员工个人数据信息!A:K,11,0),C264,"Y"),0)</f>
        <v>0</v>
      </c>
      <c r="F264" s="55" t="str">
        <f>IF(COUNTIF(通用项目!A:A,B264)=1,"通用项目","非通用项目")</f>
        <v>非通用项目</v>
      </c>
      <c r="G264" s="55">
        <f t="shared" si="64"/>
        <v>0</v>
      </c>
      <c r="H264" s="55">
        <f t="shared" si="65"/>
        <v>0</v>
      </c>
      <c r="I264" s="55">
        <f t="shared" si="66"/>
        <v>0</v>
      </c>
      <c r="J264" s="55">
        <f t="shared" si="67"/>
        <v>0</v>
      </c>
      <c r="K264" s="55">
        <f t="shared" si="68"/>
        <v>0</v>
      </c>
      <c r="L264" s="55">
        <f t="shared" si="69"/>
        <v>0</v>
      </c>
      <c r="M264" s="55">
        <f t="shared" si="70"/>
        <v>0</v>
      </c>
      <c r="N264" s="55">
        <f t="shared" si="71"/>
        <v>0</v>
      </c>
      <c r="O264" s="55">
        <f t="shared" si="72"/>
        <v>0</v>
      </c>
      <c r="P264" s="57">
        <f t="shared" si="60"/>
        <v>0</v>
      </c>
      <c r="Q264" s="57">
        <f t="shared" si="61"/>
        <v>0</v>
      </c>
      <c r="R264" s="57">
        <f t="shared" si="74"/>
        <v>0</v>
      </c>
      <c r="S264" s="57">
        <f t="shared" si="73"/>
        <v>0</v>
      </c>
      <c r="T264" s="57">
        <f t="shared" si="62"/>
        <v>0</v>
      </c>
      <c r="U264" s="57">
        <f>G264*1+I264*IFERROR(VLOOKUP(A264,员工个人数据信息!A:V,22,0),0.9)+J264*0+IF(OR(E264&gt;=3,F264="通用项目"),K264*0,K264*0.2)+H264*0.8*IF(E264&lt;2,0.6,IF(E264&lt;4,0.7,IF(E264&lt;6,0.8,IF(E264&lt;8,0.9,1))))+L264*0.7-O264</f>
        <v>0</v>
      </c>
      <c r="V264" s="57">
        <f t="shared" si="63"/>
        <v>0</v>
      </c>
      <c r="W264" s="57">
        <f>ROUND(IFERROR(IF((YEAR(VLOOKUP(A264,员工个人数据信息!A:S,11,0))&amp;MONTH(VLOOKUP(A264,员工个人数据信息!A:S,11,0)))=(YEAR(C264)&amp;MONTH(C264)),VLOOKUP(A264,员工个人数据信息!A:U,20,0),IF((YEAR(VLOOKUP(A264,员工个人数据信息!A:S,12,0))&amp;MONTH(VLOOKUP(A264,员工个人数据信息!A:S,12,0)))=(YEAR(C264)&amp;MONTH(C264)),VLOOKUP(A264,员工个人数据信息!A:U,21,0),VLOOKUP(A264,员工个人数据信息!A:U,19,0))),0)+Y264/21.75,2)*SUM(G264:L264)+ROUND(IFERROR(VLOOKUP(A264,员工个人数据信息!A:S,18,0),0)+X264/21.75,2)*(IF(OR(E264&gt;=3,F264="通用项目"),SUM(G264,J264:K264),SUM(G264,J264,K264*0.8))+0.8*H264*IF(E264&lt;2,0.6,IF(E264&lt;4,0.7,IF(E264&lt;6,0.8,IF(E264&lt;8,0.9,1)))))+ROUND(3000/21.75*L264,2)</f>
        <v>0</v>
      </c>
      <c r="X264" s="57">
        <f t="array" ref="X264">_xlfn.IFS(COUNTIF('调薪记录-固定'!$C:$C,A264)=0,0,COUNTIF('调薪记录-固定'!$C:$C,A264)=1,IF(VLOOKUP(A264,'调薪记录-固定'!$C:$F,4,0)&lt;=C264,VLOOKUP(A264,'调薪记录-固定'!$C:$K,9,0),0),COUNTIF('调薪记录-固定'!$C:$C,A264)=2,IF(C264&lt;_xlfn.MINIFS('调薪记录-固定'!F:F,'调薪记录-固定'!C:C,A264),0,IF(C264&lt;_xlfn.MAXIFS('调薪记录-固定'!F:F,'调薪记录-固定'!C:C,A264),_xlfn.XLOOKUP(A264&amp;"1",'调薪记录-固定'!M:M,'调薪记录-固定'!K:K,0),_xlfn.XLOOKUP(A264&amp;"2",'调薪记录-固定'!M:M,'调薪记录-固定'!K:K,0))))</f>
        <v>0</v>
      </c>
      <c r="Y264" s="57">
        <f>IF(OR(COUNTIF('调整社保记录-固定'!C:C,A264)=0,COUNTIF('调整社保记录-固定'!C:C,A264)=1),0,IF(C264&gt;=DATE(2021,7,1),IFERROR(VLOOKUP(A264&amp;"2",'调整社保记录-固定'!F:G,2,0),0),0))</f>
        <v>0</v>
      </c>
    </row>
    <row r="265" customHeight="1" spans="1:25">
      <c r="A265" s="54" t="s">
        <v>25</v>
      </c>
      <c r="B265" s="54" t="s">
        <v>26</v>
      </c>
      <c r="C265" s="54" t="s">
        <v>295</v>
      </c>
      <c r="D265" s="54" t="s">
        <v>28</v>
      </c>
      <c r="E265" s="55">
        <f>IFERROR(DATEDIF(VLOOKUP(A265,员工个人数据信息!A:K,11,0),C265,"Y"),0)</f>
        <v>0</v>
      </c>
      <c r="F265" s="55" t="str">
        <f>IF(COUNTIF(通用项目!A:A,B265)=1,"通用项目","非通用项目")</f>
        <v>非通用项目</v>
      </c>
      <c r="G265" s="55">
        <f t="shared" si="64"/>
        <v>0</v>
      </c>
      <c r="H265" s="55">
        <f t="shared" si="65"/>
        <v>0</v>
      </c>
      <c r="I265" s="55">
        <f t="shared" si="66"/>
        <v>0</v>
      </c>
      <c r="J265" s="55">
        <f t="shared" si="67"/>
        <v>0</v>
      </c>
      <c r="K265" s="55">
        <f t="shared" si="68"/>
        <v>0</v>
      </c>
      <c r="L265" s="55">
        <f t="shared" si="69"/>
        <v>0</v>
      </c>
      <c r="M265" s="55">
        <f t="shared" si="70"/>
        <v>0</v>
      </c>
      <c r="N265" s="55">
        <f t="shared" si="71"/>
        <v>0</v>
      </c>
      <c r="O265" s="55">
        <f t="shared" si="72"/>
        <v>0</v>
      </c>
      <c r="P265" s="57">
        <f t="shared" si="60"/>
        <v>0</v>
      </c>
      <c r="Q265" s="57">
        <f t="shared" si="61"/>
        <v>0</v>
      </c>
      <c r="R265" s="57">
        <f t="shared" si="74"/>
        <v>0</v>
      </c>
      <c r="S265" s="57">
        <f t="shared" si="73"/>
        <v>0</v>
      </c>
      <c r="T265" s="57">
        <f t="shared" si="62"/>
        <v>0</v>
      </c>
      <c r="U265" s="57">
        <f>G265*1+I265*IFERROR(VLOOKUP(A265,员工个人数据信息!A:V,22,0),0.9)+J265*0+IF(OR(E265&gt;=3,F265="通用项目"),K265*0,K265*0.2)+H265*0.8*IF(E265&lt;2,0.6,IF(E265&lt;4,0.7,IF(E265&lt;6,0.8,IF(E265&lt;8,0.9,1))))+L265*0.7-O265</f>
        <v>0</v>
      </c>
      <c r="V265" s="57">
        <f t="shared" si="63"/>
        <v>0</v>
      </c>
      <c r="W265" s="57">
        <f>ROUND(IFERROR(IF((YEAR(VLOOKUP(A265,员工个人数据信息!A:S,11,0))&amp;MONTH(VLOOKUP(A265,员工个人数据信息!A:S,11,0)))=(YEAR(C265)&amp;MONTH(C265)),VLOOKUP(A265,员工个人数据信息!A:U,20,0),IF((YEAR(VLOOKUP(A265,员工个人数据信息!A:S,12,0))&amp;MONTH(VLOOKUP(A265,员工个人数据信息!A:S,12,0)))=(YEAR(C265)&amp;MONTH(C265)),VLOOKUP(A265,员工个人数据信息!A:U,21,0),VLOOKUP(A265,员工个人数据信息!A:U,19,0))),0)+Y265/21.75,2)*SUM(G265:L265)+ROUND(IFERROR(VLOOKUP(A265,员工个人数据信息!A:S,18,0),0)+X265/21.75,2)*(IF(OR(E265&gt;=3,F265="通用项目"),SUM(G265,J265:K265),SUM(G265,J265,K265*0.8))+0.8*H265*IF(E265&lt;2,0.6,IF(E265&lt;4,0.7,IF(E265&lt;6,0.8,IF(E265&lt;8,0.9,1)))))+ROUND(3000/21.75*L265,2)</f>
        <v>0</v>
      </c>
      <c r="X265" s="57">
        <f t="array" ref="X265">_xlfn.IFS(COUNTIF('调薪记录-固定'!$C:$C,A265)=0,0,COUNTIF('调薪记录-固定'!$C:$C,A265)=1,IF(VLOOKUP(A265,'调薪记录-固定'!$C:$F,4,0)&lt;=C265,VLOOKUP(A265,'调薪记录-固定'!$C:$K,9,0),0),COUNTIF('调薪记录-固定'!$C:$C,A265)=2,IF(C265&lt;_xlfn.MINIFS('调薪记录-固定'!F:F,'调薪记录-固定'!C:C,A265),0,IF(C265&lt;_xlfn.MAXIFS('调薪记录-固定'!F:F,'调薪记录-固定'!C:C,A265),_xlfn.XLOOKUP(A265&amp;"1",'调薪记录-固定'!M:M,'调薪记录-固定'!K:K,0),_xlfn.XLOOKUP(A265&amp;"2",'调薪记录-固定'!M:M,'调薪记录-固定'!K:K,0))))</f>
        <v>0</v>
      </c>
      <c r="Y265" s="57">
        <f>IF(OR(COUNTIF('调整社保记录-固定'!C:C,A265)=0,COUNTIF('调整社保记录-固定'!C:C,A265)=1),0,IF(C265&gt;=DATE(2021,7,1),IFERROR(VLOOKUP(A265&amp;"2",'调整社保记录-固定'!F:G,2,0),0),0))</f>
        <v>0</v>
      </c>
    </row>
    <row r="266" customHeight="1" spans="1:25">
      <c r="A266" s="54" t="s">
        <v>25</v>
      </c>
      <c r="B266" s="54" t="s">
        <v>26</v>
      </c>
      <c r="C266" s="54" t="s">
        <v>296</v>
      </c>
      <c r="D266" s="54" t="s">
        <v>6</v>
      </c>
      <c r="E266" s="55">
        <f>IFERROR(DATEDIF(VLOOKUP(A266,员工个人数据信息!A:K,11,0),C266,"Y"),0)</f>
        <v>0</v>
      </c>
      <c r="F266" s="55" t="str">
        <f>IF(COUNTIF(通用项目!A:A,B266)=1,"通用项目","非通用项目")</f>
        <v>非通用项目</v>
      </c>
      <c r="G266" s="55">
        <f t="shared" si="64"/>
        <v>1</v>
      </c>
      <c r="H266" s="55">
        <f t="shared" si="65"/>
        <v>0</v>
      </c>
      <c r="I266" s="55">
        <f t="shared" si="66"/>
        <v>0</v>
      </c>
      <c r="J266" s="55">
        <f t="shared" si="67"/>
        <v>0</v>
      </c>
      <c r="K266" s="55">
        <f t="shared" si="68"/>
        <v>0</v>
      </c>
      <c r="L266" s="55">
        <f t="shared" si="69"/>
        <v>0</v>
      </c>
      <c r="M266" s="55">
        <f t="shared" si="70"/>
        <v>0</v>
      </c>
      <c r="N266" s="55">
        <f t="shared" si="71"/>
        <v>0</v>
      </c>
      <c r="O266" s="55">
        <f t="shared" si="72"/>
        <v>0</v>
      </c>
      <c r="P266" s="57">
        <f t="shared" si="60"/>
        <v>1</v>
      </c>
      <c r="Q266" s="57">
        <f t="shared" si="61"/>
        <v>1</v>
      </c>
      <c r="R266" s="57">
        <f t="shared" si="74"/>
        <v>0</v>
      </c>
      <c r="S266" s="57">
        <f t="shared" si="73"/>
        <v>0</v>
      </c>
      <c r="T266" s="57">
        <f t="shared" si="62"/>
        <v>1</v>
      </c>
      <c r="U266" s="57">
        <f>G266*1+I266*IFERROR(VLOOKUP(A266,员工个人数据信息!A:V,22,0),0.9)+J266*0+IF(OR(E266&gt;=3,F266="通用项目"),K266*0,K266*0.2)+H266*0.8*IF(E266&lt;2,0.6,IF(E266&lt;4,0.7,IF(E266&lt;6,0.8,IF(E266&lt;8,0.9,1))))+L266*0.7-O266</f>
        <v>1</v>
      </c>
      <c r="V266" s="57">
        <f t="shared" si="63"/>
        <v>0</v>
      </c>
      <c r="W266" s="57">
        <f>ROUND(IFERROR(IF((YEAR(VLOOKUP(A266,员工个人数据信息!A:S,11,0))&amp;MONTH(VLOOKUP(A266,员工个人数据信息!A:S,11,0)))=(YEAR(C266)&amp;MONTH(C266)),VLOOKUP(A266,员工个人数据信息!A:U,20,0),IF((YEAR(VLOOKUP(A266,员工个人数据信息!A:S,12,0))&amp;MONTH(VLOOKUP(A266,员工个人数据信息!A:S,12,0)))=(YEAR(C266)&amp;MONTH(C266)),VLOOKUP(A266,员工个人数据信息!A:U,21,0),VLOOKUP(A266,员工个人数据信息!A:U,19,0))),0)+Y266/21.75,2)*SUM(G266:L266)+ROUND(IFERROR(VLOOKUP(A266,员工个人数据信息!A:S,18,0),0)+X266/21.75,2)*(IF(OR(E266&gt;=3,F266="通用项目"),SUM(G266,J266:K266),SUM(G266,J266,K266*0.8))+0.8*H266*IF(E266&lt;2,0.6,IF(E266&lt;4,0.7,IF(E266&lt;6,0.8,IF(E266&lt;8,0.9,1)))))+ROUND(3000/21.75*L266,2)</f>
        <v>0</v>
      </c>
      <c r="X266" s="57">
        <f t="array" ref="X266">_xlfn.IFS(COUNTIF('调薪记录-固定'!$C:$C,A266)=0,0,COUNTIF('调薪记录-固定'!$C:$C,A266)=1,IF(VLOOKUP(A266,'调薪记录-固定'!$C:$F,4,0)&lt;=C266,VLOOKUP(A266,'调薪记录-固定'!$C:$K,9,0),0),COUNTIF('调薪记录-固定'!$C:$C,A266)=2,IF(C266&lt;_xlfn.MINIFS('调薪记录-固定'!F:F,'调薪记录-固定'!C:C,A266),0,IF(C266&lt;_xlfn.MAXIFS('调薪记录-固定'!F:F,'调薪记录-固定'!C:C,A266),_xlfn.XLOOKUP(A266&amp;"1",'调薪记录-固定'!M:M,'调薪记录-固定'!K:K,0),_xlfn.XLOOKUP(A266&amp;"2",'调薪记录-固定'!M:M,'调薪记录-固定'!K:K,0))))</f>
        <v>0</v>
      </c>
      <c r="Y266" s="57">
        <f>IF(OR(COUNTIF('调整社保记录-固定'!C:C,A266)=0,COUNTIF('调整社保记录-固定'!C:C,A266)=1),0,IF(C266&gt;=DATE(2021,7,1),IFERROR(VLOOKUP(A266&amp;"2",'调整社保记录-固定'!F:G,2,0),0),0))</f>
        <v>0</v>
      </c>
    </row>
    <row r="267" customHeight="1" spans="1:25">
      <c r="A267" s="54" t="s">
        <v>25</v>
      </c>
      <c r="B267" s="54" t="s">
        <v>26</v>
      </c>
      <c r="C267" s="54" t="s">
        <v>297</v>
      </c>
      <c r="D267" s="54" t="s">
        <v>6</v>
      </c>
      <c r="E267" s="55">
        <f>IFERROR(DATEDIF(VLOOKUP(A267,员工个人数据信息!A:K,11,0),C267,"Y"),0)</f>
        <v>0</v>
      </c>
      <c r="F267" s="55" t="str">
        <f>IF(COUNTIF(通用项目!A:A,B267)=1,"通用项目","非通用项目")</f>
        <v>非通用项目</v>
      </c>
      <c r="G267" s="55">
        <f t="shared" si="64"/>
        <v>1</v>
      </c>
      <c r="H267" s="55">
        <f t="shared" si="65"/>
        <v>0</v>
      </c>
      <c r="I267" s="55">
        <f t="shared" si="66"/>
        <v>0</v>
      </c>
      <c r="J267" s="55">
        <f t="shared" si="67"/>
        <v>0</v>
      </c>
      <c r="K267" s="55">
        <f t="shared" si="68"/>
        <v>0</v>
      </c>
      <c r="L267" s="55">
        <f t="shared" si="69"/>
        <v>0</v>
      </c>
      <c r="M267" s="55">
        <f t="shared" si="70"/>
        <v>0</v>
      </c>
      <c r="N267" s="55">
        <f t="shared" si="71"/>
        <v>0</v>
      </c>
      <c r="O267" s="55">
        <f t="shared" si="72"/>
        <v>0</v>
      </c>
      <c r="P267" s="57">
        <f t="shared" si="60"/>
        <v>1</v>
      </c>
      <c r="Q267" s="57">
        <f t="shared" si="61"/>
        <v>1</v>
      </c>
      <c r="R267" s="57">
        <f t="shared" si="74"/>
        <v>0</v>
      </c>
      <c r="S267" s="57">
        <f t="shared" si="73"/>
        <v>0</v>
      </c>
      <c r="T267" s="57">
        <f t="shared" si="62"/>
        <v>1</v>
      </c>
      <c r="U267" s="57">
        <f>G267*1+I267*IFERROR(VLOOKUP(A267,员工个人数据信息!A:V,22,0),0.9)+J267*0+IF(OR(E267&gt;=3,F267="通用项目"),K267*0,K267*0.2)+H267*0.8*IF(E267&lt;2,0.6,IF(E267&lt;4,0.7,IF(E267&lt;6,0.8,IF(E267&lt;8,0.9,1))))+L267*0.7-O267</f>
        <v>1</v>
      </c>
      <c r="V267" s="57">
        <f t="shared" si="63"/>
        <v>0</v>
      </c>
      <c r="W267" s="57">
        <f>ROUND(IFERROR(IF((YEAR(VLOOKUP(A267,员工个人数据信息!A:S,11,0))&amp;MONTH(VLOOKUP(A267,员工个人数据信息!A:S,11,0)))=(YEAR(C267)&amp;MONTH(C267)),VLOOKUP(A267,员工个人数据信息!A:U,20,0),IF((YEAR(VLOOKUP(A267,员工个人数据信息!A:S,12,0))&amp;MONTH(VLOOKUP(A267,员工个人数据信息!A:S,12,0)))=(YEAR(C267)&amp;MONTH(C267)),VLOOKUP(A267,员工个人数据信息!A:U,21,0),VLOOKUP(A267,员工个人数据信息!A:U,19,0))),0)+Y267/21.75,2)*SUM(G267:L267)+ROUND(IFERROR(VLOOKUP(A267,员工个人数据信息!A:S,18,0),0)+X267/21.75,2)*(IF(OR(E267&gt;=3,F267="通用项目"),SUM(G267,J267:K267),SUM(G267,J267,K267*0.8))+0.8*H267*IF(E267&lt;2,0.6,IF(E267&lt;4,0.7,IF(E267&lt;6,0.8,IF(E267&lt;8,0.9,1)))))+ROUND(3000/21.75*L267,2)</f>
        <v>0</v>
      </c>
      <c r="X267" s="57">
        <f t="array" ref="X267">_xlfn.IFS(COUNTIF('调薪记录-固定'!$C:$C,A267)=0,0,COUNTIF('调薪记录-固定'!$C:$C,A267)=1,IF(VLOOKUP(A267,'调薪记录-固定'!$C:$F,4,0)&lt;=C267,VLOOKUP(A267,'调薪记录-固定'!$C:$K,9,0),0),COUNTIF('调薪记录-固定'!$C:$C,A267)=2,IF(C267&lt;_xlfn.MINIFS('调薪记录-固定'!F:F,'调薪记录-固定'!C:C,A267),0,IF(C267&lt;_xlfn.MAXIFS('调薪记录-固定'!F:F,'调薪记录-固定'!C:C,A267),_xlfn.XLOOKUP(A267&amp;"1",'调薪记录-固定'!M:M,'调薪记录-固定'!K:K,0),_xlfn.XLOOKUP(A267&amp;"2",'调薪记录-固定'!M:M,'调薪记录-固定'!K:K,0))))</f>
        <v>0</v>
      </c>
      <c r="Y267" s="57">
        <f>IF(OR(COUNTIF('调整社保记录-固定'!C:C,A267)=0,COUNTIF('调整社保记录-固定'!C:C,A267)=1),0,IF(C267&gt;=DATE(2021,7,1),IFERROR(VLOOKUP(A267&amp;"2",'调整社保记录-固定'!F:G,2,0),0),0))</f>
        <v>0</v>
      </c>
    </row>
    <row r="268" customHeight="1" spans="1:25">
      <c r="A268" s="54" t="s">
        <v>25</v>
      </c>
      <c r="B268" s="54" t="s">
        <v>26</v>
      </c>
      <c r="C268" s="54" t="s">
        <v>298</v>
      </c>
      <c r="D268" s="54" t="s">
        <v>6</v>
      </c>
      <c r="E268" s="55">
        <f>IFERROR(DATEDIF(VLOOKUP(A268,员工个人数据信息!A:K,11,0),C268,"Y"),0)</f>
        <v>0</v>
      </c>
      <c r="F268" s="55" t="str">
        <f>IF(COUNTIF(通用项目!A:A,B268)=1,"通用项目","非通用项目")</f>
        <v>非通用项目</v>
      </c>
      <c r="G268" s="55">
        <f t="shared" si="64"/>
        <v>1</v>
      </c>
      <c r="H268" s="55">
        <f t="shared" si="65"/>
        <v>0</v>
      </c>
      <c r="I268" s="55">
        <f t="shared" si="66"/>
        <v>0</v>
      </c>
      <c r="J268" s="55">
        <f t="shared" si="67"/>
        <v>0</v>
      </c>
      <c r="K268" s="55">
        <f t="shared" si="68"/>
        <v>0</v>
      </c>
      <c r="L268" s="55">
        <f t="shared" si="69"/>
        <v>0</v>
      </c>
      <c r="M268" s="55">
        <f t="shared" si="70"/>
        <v>0</v>
      </c>
      <c r="N268" s="55">
        <f t="shared" si="71"/>
        <v>0</v>
      </c>
      <c r="O268" s="55">
        <f t="shared" si="72"/>
        <v>0</v>
      </c>
      <c r="P268" s="57">
        <f t="shared" si="60"/>
        <v>1</v>
      </c>
      <c r="Q268" s="57">
        <f t="shared" si="61"/>
        <v>1</v>
      </c>
      <c r="R268" s="57">
        <f t="shared" si="74"/>
        <v>0</v>
      </c>
      <c r="S268" s="57">
        <f t="shared" si="73"/>
        <v>0</v>
      </c>
      <c r="T268" s="57">
        <f t="shared" si="62"/>
        <v>1</v>
      </c>
      <c r="U268" s="57">
        <f>G268*1+I268*IFERROR(VLOOKUP(A268,员工个人数据信息!A:V,22,0),0.9)+J268*0+IF(OR(E268&gt;=3,F268="通用项目"),K268*0,K268*0.2)+H268*0.8*IF(E268&lt;2,0.6,IF(E268&lt;4,0.7,IF(E268&lt;6,0.8,IF(E268&lt;8,0.9,1))))+L268*0.7-O268</f>
        <v>1</v>
      </c>
      <c r="V268" s="57">
        <f t="shared" si="63"/>
        <v>0</v>
      </c>
      <c r="W268" s="57">
        <f>ROUND(IFERROR(IF((YEAR(VLOOKUP(A268,员工个人数据信息!A:S,11,0))&amp;MONTH(VLOOKUP(A268,员工个人数据信息!A:S,11,0)))=(YEAR(C268)&amp;MONTH(C268)),VLOOKUP(A268,员工个人数据信息!A:U,20,0),IF((YEAR(VLOOKUP(A268,员工个人数据信息!A:S,12,0))&amp;MONTH(VLOOKUP(A268,员工个人数据信息!A:S,12,0)))=(YEAR(C268)&amp;MONTH(C268)),VLOOKUP(A268,员工个人数据信息!A:U,21,0),VLOOKUP(A268,员工个人数据信息!A:U,19,0))),0)+Y268/21.75,2)*SUM(G268:L268)+ROUND(IFERROR(VLOOKUP(A268,员工个人数据信息!A:S,18,0),0)+X268/21.75,2)*(IF(OR(E268&gt;=3,F268="通用项目"),SUM(G268,J268:K268),SUM(G268,J268,K268*0.8))+0.8*H268*IF(E268&lt;2,0.6,IF(E268&lt;4,0.7,IF(E268&lt;6,0.8,IF(E268&lt;8,0.9,1)))))+ROUND(3000/21.75*L268,2)</f>
        <v>0</v>
      </c>
      <c r="X268" s="57">
        <f t="array" ref="X268">_xlfn.IFS(COUNTIF('调薪记录-固定'!$C:$C,A268)=0,0,COUNTIF('调薪记录-固定'!$C:$C,A268)=1,IF(VLOOKUP(A268,'调薪记录-固定'!$C:$F,4,0)&lt;=C268,VLOOKUP(A268,'调薪记录-固定'!$C:$K,9,0),0),COUNTIF('调薪记录-固定'!$C:$C,A268)=2,IF(C268&lt;_xlfn.MINIFS('调薪记录-固定'!F:F,'调薪记录-固定'!C:C,A268),0,IF(C268&lt;_xlfn.MAXIFS('调薪记录-固定'!F:F,'调薪记录-固定'!C:C,A268),_xlfn.XLOOKUP(A268&amp;"1",'调薪记录-固定'!M:M,'调薪记录-固定'!K:K,0),_xlfn.XLOOKUP(A268&amp;"2",'调薪记录-固定'!M:M,'调薪记录-固定'!K:K,0))))</f>
        <v>0</v>
      </c>
      <c r="Y268" s="57">
        <f>IF(OR(COUNTIF('调整社保记录-固定'!C:C,A268)=0,COUNTIF('调整社保记录-固定'!C:C,A268)=1),0,IF(C268&gt;=DATE(2021,7,1),IFERROR(VLOOKUP(A268&amp;"2",'调整社保记录-固定'!F:G,2,0),0),0))</f>
        <v>0</v>
      </c>
    </row>
    <row r="269" customHeight="1" spans="1:25">
      <c r="A269" s="54" t="s">
        <v>25</v>
      </c>
      <c r="B269" s="54" t="s">
        <v>26</v>
      </c>
      <c r="C269" s="54" t="s">
        <v>299</v>
      </c>
      <c r="D269" s="54" t="s">
        <v>28</v>
      </c>
      <c r="E269" s="55">
        <f>IFERROR(DATEDIF(VLOOKUP(A269,员工个人数据信息!A:K,11,0),C269,"Y"),0)</f>
        <v>0</v>
      </c>
      <c r="F269" s="55" t="str">
        <f>IF(COUNTIF(通用项目!A:A,B269)=1,"通用项目","非通用项目")</f>
        <v>非通用项目</v>
      </c>
      <c r="G269" s="55">
        <f t="shared" si="64"/>
        <v>0</v>
      </c>
      <c r="H269" s="55">
        <f t="shared" si="65"/>
        <v>0</v>
      </c>
      <c r="I269" s="55">
        <f t="shared" si="66"/>
        <v>0</v>
      </c>
      <c r="J269" s="55">
        <f t="shared" si="67"/>
        <v>0</v>
      </c>
      <c r="K269" s="55">
        <f t="shared" si="68"/>
        <v>0</v>
      </c>
      <c r="L269" s="55">
        <f t="shared" si="69"/>
        <v>0</v>
      </c>
      <c r="M269" s="55">
        <f t="shared" si="70"/>
        <v>0</v>
      </c>
      <c r="N269" s="55">
        <f t="shared" si="71"/>
        <v>0</v>
      </c>
      <c r="O269" s="55">
        <f t="shared" si="72"/>
        <v>0</v>
      </c>
      <c r="P269" s="57">
        <f t="shared" si="60"/>
        <v>0</v>
      </c>
      <c r="Q269" s="57">
        <f t="shared" si="61"/>
        <v>0</v>
      </c>
      <c r="R269" s="57">
        <f t="shared" si="74"/>
        <v>0</v>
      </c>
      <c r="S269" s="57">
        <f t="shared" si="73"/>
        <v>0</v>
      </c>
      <c r="T269" s="57">
        <f t="shared" si="62"/>
        <v>0</v>
      </c>
      <c r="U269" s="57">
        <f>G269*1+I269*IFERROR(VLOOKUP(A269,员工个人数据信息!A:V,22,0),0.9)+J269*0+IF(OR(E269&gt;=3,F269="通用项目"),K269*0,K269*0.2)+H269*0.8*IF(E269&lt;2,0.6,IF(E269&lt;4,0.7,IF(E269&lt;6,0.8,IF(E269&lt;8,0.9,1))))+L269*0.7-O269</f>
        <v>0</v>
      </c>
      <c r="V269" s="57">
        <f t="shared" si="63"/>
        <v>0</v>
      </c>
      <c r="W269" s="57">
        <f>ROUND(IFERROR(IF((YEAR(VLOOKUP(A269,员工个人数据信息!A:S,11,0))&amp;MONTH(VLOOKUP(A269,员工个人数据信息!A:S,11,0)))=(YEAR(C269)&amp;MONTH(C269)),VLOOKUP(A269,员工个人数据信息!A:U,20,0),IF((YEAR(VLOOKUP(A269,员工个人数据信息!A:S,12,0))&amp;MONTH(VLOOKUP(A269,员工个人数据信息!A:S,12,0)))=(YEAR(C269)&amp;MONTH(C269)),VLOOKUP(A269,员工个人数据信息!A:U,21,0),VLOOKUP(A269,员工个人数据信息!A:U,19,0))),0)+Y269/21.75,2)*SUM(G269:L269)+ROUND(IFERROR(VLOOKUP(A269,员工个人数据信息!A:S,18,0),0)+X269/21.75,2)*(IF(OR(E269&gt;=3,F269="通用项目"),SUM(G269,J269:K269),SUM(G269,J269,K269*0.8))+0.8*H269*IF(E269&lt;2,0.6,IF(E269&lt;4,0.7,IF(E269&lt;6,0.8,IF(E269&lt;8,0.9,1)))))+ROUND(3000/21.75*L269,2)</f>
        <v>0</v>
      </c>
      <c r="X269" s="57">
        <f t="array" ref="X269">_xlfn.IFS(COUNTIF('调薪记录-固定'!$C:$C,A269)=0,0,COUNTIF('调薪记录-固定'!$C:$C,A269)=1,IF(VLOOKUP(A269,'调薪记录-固定'!$C:$F,4,0)&lt;=C269,VLOOKUP(A269,'调薪记录-固定'!$C:$K,9,0),0),COUNTIF('调薪记录-固定'!$C:$C,A269)=2,IF(C269&lt;_xlfn.MINIFS('调薪记录-固定'!F:F,'调薪记录-固定'!C:C,A269),0,IF(C269&lt;_xlfn.MAXIFS('调薪记录-固定'!F:F,'调薪记录-固定'!C:C,A269),_xlfn.XLOOKUP(A269&amp;"1",'调薪记录-固定'!M:M,'调薪记录-固定'!K:K,0),_xlfn.XLOOKUP(A269&amp;"2",'调薪记录-固定'!M:M,'调薪记录-固定'!K:K,0))))</f>
        <v>0</v>
      </c>
      <c r="Y269" s="57">
        <f>IF(OR(COUNTIF('调整社保记录-固定'!C:C,A269)=0,COUNTIF('调整社保记录-固定'!C:C,A269)=1),0,IF(C269&gt;=DATE(2021,7,1),IFERROR(VLOOKUP(A269&amp;"2",'调整社保记录-固定'!F:G,2,0),0),0))</f>
        <v>0</v>
      </c>
    </row>
    <row r="270" customHeight="1" spans="1:25">
      <c r="A270" s="54" t="s">
        <v>25</v>
      </c>
      <c r="B270" s="54" t="s">
        <v>26</v>
      </c>
      <c r="C270" s="54" t="s">
        <v>300</v>
      </c>
      <c r="D270" s="54" t="s">
        <v>6</v>
      </c>
      <c r="E270" s="55">
        <f>IFERROR(DATEDIF(VLOOKUP(A270,员工个人数据信息!A:K,11,0),C270,"Y"),0)</f>
        <v>0</v>
      </c>
      <c r="F270" s="55" t="str">
        <f>IF(COUNTIF(通用项目!A:A,B270)=1,"通用项目","非通用项目")</f>
        <v>非通用项目</v>
      </c>
      <c r="G270" s="55">
        <f t="shared" si="64"/>
        <v>1</v>
      </c>
      <c r="H270" s="55">
        <f t="shared" si="65"/>
        <v>0</v>
      </c>
      <c r="I270" s="55">
        <f t="shared" si="66"/>
        <v>0</v>
      </c>
      <c r="J270" s="55">
        <f t="shared" si="67"/>
        <v>0</v>
      </c>
      <c r="K270" s="55">
        <f t="shared" si="68"/>
        <v>0</v>
      </c>
      <c r="L270" s="55">
        <f t="shared" si="69"/>
        <v>0</v>
      </c>
      <c r="M270" s="55">
        <f t="shared" si="70"/>
        <v>0</v>
      </c>
      <c r="N270" s="55">
        <f t="shared" si="71"/>
        <v>0</v>
      </c>
      <c r="O270" s="55">
        <f t="shared" si="72"/>
        <v>0</v>
      </c>
      <c r="P270" s="57">
        <f t="shared" si="60"/>
        <v>1</v>
      </c>
      <c r="Q270" s="57">
        <f t="shared" si="61"/>
        <v>1</v>
      </c>
      <c r="R270" s="57">
        <f t="shared" si="74"/>
        <v>0</v>
      </c>
      <c r="S270" s="57">
        <f t="shared" si="73"/>
        <v>0</v>
      </c>
      <c r="T270" s="57">
        <f t="shared" si="62"/>
        <v>1</v>
      </c>
      <c r="U270" s="57">
        <f>G270*1+I270*IFERROR(VLOOKUP(A270,员工个人数据信息!A:V,22,0),0.9)+J270*0+IF(OR(E270&gt;=3,F270="通用项目"),K270*0,K270*0.2)+H270*0.8*IF(E270&lt;2,0.6,IF(E270&lt;4,0.7,IF(E270&lt;6,0.8,IF(E270&lt;8,0.9,1))))+L270*0.7-O270</f>
        <v>1</v>
      </c>
      <c r="V270" s="57">
        <f t="shared" si="63"/>
        <v>0</v>
      </c>
      <c r="W270" s="57">
        <f>ROUND(IFERROR(IF((YEAR(VLOOKUP(A270,员工个人数据信息!A:S,11,0))&amp;MONTH(VLOOKUP(A270,员工个人数据信息!A:S,11,0)))=(YEAR(C270)&amp;MONTH(C270)),VLOOKUP(A270,员工个人数据信息!A:U,20,0),IF((YEAR(VLOOKUP(A270,员工个人数据信息!A:S,12,0))&amp;MONTH(VLOOKUP(A270,员工个人数据信息!A:S,12,0)))=(YEAR(C270)&amp;MONTH(C270)),VLOOKUP(A270,员工个人数据信息!A:U,21,0),VLOOKUP(A270,员工个人数据信息!A:U,19,0))),0)+Y270/21.75,2)*SUM(G270:L270)+ROUND(IFERROR(VLOOKUP(A270,员工个人数据信息!A:S,18,0),0)+X270/21.75,2)*(IF(OR(E270&gt;=3,F270="通用项目"),SUM(G270,J270:K270),SUM(G270,J270,K270*0.8))+0.8*H270*IF(E270&lt;2,0.6,IF(E270&lt;4,0.7,IF(E270&lt;6,0.8,IF(E270&lt;8,0.9,1)))))+ROUND(3000/21.75*L270,2)</f>
        <v>0</v>
      </c>
      <c r="X270" s="57">
        <f t="array" ref="X270">_xlfn.IFS(COUNTIF('调薪记录-固定'!$C:$C,A270)=0,0,COUNTIF('调薪记录-固定'!$C:$C,A270)=1,IF(VLOOKUP(A270,'调薪记录-固定'!$C:$F,4,0)&lt;=C270,VLOOKUP(A270,'调薪记录-固定'!$C:$K,9,0),0),COUNTIF('调薪记录-固定'!$C:$C,A270)=2,IF(C270&lt;_xlfn.MINIFS('调薪记录-固定'!F:F,'调薪记录-固定'!C:C,A270),0,IF(C270&lt;_xlfn.MAXIFS('调薪记录-固定'!F:F,'调薪记录-固定'!C:C,A270),_xlfn.XLOOKUP(A270&amp;"1",'调薪记录-固定'!M:M,'调薪记录-固定'!K:K,0),_xlfn.XLOOKUP(A270&amp;"2",'调薪记录-固定'!M:M,'调薪记录-固定'!K:K,0))))</f>
        <v>0</v>
      </c>
      <c r="Y270" s="57">
        <f>IF(OR(COUNTIF('调整社保记录-固定'!C:C,A270)=0,COUNTIF('调整社保记录-固定'!C:C,A270)=1),0,IF(C270&gt;=DATE(2021,7,1),IFERROR(VLOOKUP(A270&amp;"2",'调整社保记录-固定'!F:G,2,0),0),0))</f>
        <v>0</v>
      </c>
    </row>
    <row r="271" customHeight="1" spans="1:25">
      <c r="A271" s="54" t="s">
        <v>25</v>
      </c>
      <c r="B271" s="54" t="s">
        <v>26</v>
      </c>
      <c r="C271" s="54" t="s">
        <v>301</v>
      </c>
      <c r="D271" s="54" t="s">
        <v>6</v>
      </c>
      <c r="E271" s="55">
        <f>IFERROR(DATEDIF(VLOOKUP(A271,员工个人数据信息!A:K,11,0),C271,"Y"),0)</f>
        <v>0</v>
      </c>
      <c r="F271" s="55" t="str">
        <f>IF(COUNTIF(通用项目!A:A,B271)=1,"通用项目","非通用项目")</f>
        <v>非通用项目</v>
      </c>
      <c r="G271" s="55">
        <f t="shared" si="64"/>
        <v>1</v>
      </c>
      <c r="H271" s="55">
        <f t="shared" si="65"/>
        <v>0</v>
      </c>
      <c r="I271" s="55">
        <f t="shared" si="66"/>
        <v>0</v>
      </c>
      <c r="J271" s="55">
        <f t="shared" si="67"/>
        <v>0</v>
      </c>
      <c r="K271" s="55">
        <f t="shared" si="68"/>
        <v>0</v>
      </c>
      <c r="L271" s="55">
        <f t="shared" si="69"/>
        <v>0</v>
      </c>
      <c r="M271" s="55">
        <f t="shared" si="70"/>
        <v>0</v>
      </c>
      <c r="N271" s="55">
        <f t="shared" si="71"/>
        <v>0</v>
      </c>
      <c r="O271" s="55">
        <f t="shared" si="72"/>
        <v>0</v>
      </c>
      <c r="P271" s="57">
        <f t="shared" si="60"/>
        <v>1</v>
      </c>
      <c r="Q271" s="57">
        <f t="shared" si="61"/>
        <v>1</v>
      </c>
      <c r="R271" s="57">
        <f t="shared" si="74"/>
        <v>0</v>
      </c>
      <c r="S271" s="57">
        <f t="shared" si="73"/>
        <v>0</v>
      </c>
      <c r="T271" s="57">
        <f t="shared" si="62"/>
        <v>1</v>
      </c>
      <c r="U271" s="57">
        <f>G271*1+I271*IFERROR(VLOOKUP(A271,员工个人数据信息!A:V,22,0),0.9)+J271*0+IF(OR(E271&gt;=3,F271="通用项目"),K271*0,K271*0.2)+H271*0.8*IF(E271&lt;2,0.6,IF(E271&lt;4,0.7,IF(E271&lt;6,0.8,IF(E271&lt;8,0.9,1))))+L271*0.7-O271</f>
        <v>1</v>
      </c>
      <c r="V271" s="57">
        <f t="shared" si="63"/>
        <v>0</v>
      </c>
      <c r="W271" s="57">
        <f>ROUND(IFERROR(IF((YEAR(VLOOKUP(A271,员工个人数据信息!A:S,11,0))&amp;MONTH(VLOOKUP(A271,员工个人数据信息!A:S,11,0)))=(YEAR(C271)&amp;MONTH(C271)),VLOOKUP(A271,员工个人数据信息!A:U,20,0),IF((YEAR(VLOOKUP(A271,员工个人数据信息!A:S,12,0))&amp;MONTH(VLOOKUP(A271,员工个人数据信息!A:S,12,0)))=(YEAR(C271)&amp;MONTH(C271)),VLOOKUP(A271,员工个人数据信息!A:U,21,0),VLOOKUP(A271,员工个人数据信息!A:U,19,0))),0)+Y271/21.75,2)*SUM(G271:L271)+ROUND(IFERROR(VLOOKUP(A271,员工个人数据信息!A:S,18,0),0)+X271/21.75,2)*(IF(OR(E271&gt;=3,F271="通用项目"),SUM(G271,J271:K271),SUM(G271,J271,K271*0.8))+0.8*H271*IF(E271&lt;2,0.6,IF(E271&lt;4,0.7,IF(E271&lt;6,0.8,IF(E271&lt;8,0.9,1)))))+ROUND(3000/21.75*L271,2)</f>
        <v>0</v>
      </c>
      <c r="X271" s="57">
        <f t="array" ref="X271">_xlfn.IFS(COUNTIF('调薪记录-固定'!$C:$C,A271)=0,0,COUNTIF('调薪记录-固定'!$C:$C,A271)=1,IF(VLOOKUP(A271,'调薪记录-固定'!$C:$F,4,0)&lt;=C271,VLOOKUP(A271,'调薪记录-固定'!$C:$K,9,0),0),COUNTIF('调薪记录-固定'!$C:$C,A271)=2,IF(C271&lt;_xlfn.MINIFS('调薪记录-固定'!F:F,'调薪记录-固定'!C:C,A271),0,IF(C271&lt;_xlfn.MAXIFS('调薪记录-固定'!F:F,'调薪记录-固定'!C:C,A271),_xlfn.XLOOKUP(A271&amp;"1",'调薪记录-固定'!M:M,'调薪记录-固定'!K:K,0),_xlfn.XLOOKUP(A271&amp;"2",'调薪记录-固定'!M:M,'调薪记录-固定'!K:K,0))))</f>
        <v>0</v>
      </c>
      <c r="Y271" s="57">
        <f>IF(OR(COUNTIF('调整社保记录-固定'!C:C,A271)=0,COUNTIF('调整社保记录-固定'!C:C,A271)=1),0,IF(C271&gt;=DATE(2021,7,1),IFERROR(VLOOKUP(A271&amp;"2",'调整社保记录-固定'!F:G,2,0),0),0))</f>
        <v>0</v>
      </c>
    </row>
    <row r="272" customHeight="1" spans="1:25">
      <c r="A272" s="54" t="s">
        <v>25</v>
      </c>
      <c r="B272" s="54" t="s">
        <v>26</v>
      </c>
      <c r="C272" s="54" t="s">
        <v>302</v>
      </c>
      <c r="D272" s="54" t="s">
        <v>6</v>
      </c>
      <c r="E272" s="55">
        <f>IFERROR(DATEDIF(VLOOKUP(A272,员工个人数据信息!A:K,11,0),C272,"Y"),0)</f>
        <v>0</v>
      </c>
      <c r="F272" s="55" t="str">
        <f>IF(COUNTIF(通用项目!A:A,B272)=1,"通用项目","非通用项目")</f>
        <v>非通用项目</v>
      </c>
      <c r="G272" s="55">
        <f t="shared" si="64"/>
        <v>1</v>
      </c>
      <c r="H272" s="55">
        <f t="shared" si="65"/>
        <v>0</v>
      </c>
      <c r="I272" s="55">
        <f t="shared" si="66"/>
        <v>0</v>
      </c>
      <c r="J272" s="55">
        <f t="shared" si="67"/>
        <v>0</v>
      </c>
      <c r="K272" s="55">
        <f t="shared" si="68"/>
        <v>0</v>
      </c>
      <c r="L272" s="55">
        <f t="shared" si="69"/>
        <v>0</v>
      </c>
      <c r="M272" s="55">
        <f t="shared" si="70"/>
        <v>0</v>
      </c>
      <c r="N272" s="55">
        <f t="shared" si="71"/>
        <v>0</v>
      </c>
      <c r="O272" s="55">
        <f t="shared" si="72"/>
        <v>0</v>
      </c>
      <c r="P272" s="57">
        <f t="shared" si="60"/>
        <v>1</v>
      </c>
      <c r="Q272" s="57">
        <f t="shared" si="61"/>
        <v>1</v>
      </c>
      <c r="R272" s="57">
        <f t="shared" si="74"/>
        <v>0</v>
      </c>
      <c r="S272" s="57">
        <f t="shared" si="73"/>
        <v>0</v>
      </c>
      <c r="T272" s="57">
        <f t="shared" si="62"/>
        <v>1</v>
      </c>
      <c r="U272" s="57">
        <f>G272*1+I272*IFERROR(VLOOKUP(A272,员工个人数据信息!A:V,22,0),0.9)+J272*0+IF(OR(E272&gt;=3,F272="通用项目"),K272*0,K272*0.2)+H272*0.8*IF(E272&lt;2,0.6,IF(E272&lt;4,0.7,IF(E272&lt;6,0.8,IF(E272&lt;8,0.9,1))))+L272*0.7-O272</f>
        <v>1</v>
      </c>
      <c r="V272" s="57">
        <f t="shared" si="63"/>
        <v>0</v>
      </c>
      <c r="W272" s="57">
        <f>ROUND(IFERROR(IF((YEAR(VLOOKUP(A272,员工个人数据信息!A:S,11,0))&amp;MONTH(VLOOKUP(A272,员工个人数据信息!A:S,11,0)))=(YEAR(C272)&amp;MONTH(C272)),VLOOKUP(A272,员工个人数据信息!A:U,20,0),IF((YEAR(VLOOKUP(A272,员工个人数据信息!A:S,12,0))&amp;MONTH(VLOOKUP(A272,员工个人数据信息!A:S,12,0)))=(YEAR(C272)&amp;MONTH(C272)),VLOOKUP(A272,员工个人数据信息!A:U,21,0),VLOOKUP(A272,员工个人数据信息!A:U,19,0))),0)+Y272/21.75,2)*SUM(G272:L272)+ROUND(IFERROR(VLOOKUP(A272,员工个人数据信息!A:S,18,0),0)+X272/21.75,2)*(IF(OR(E272&gt;=3,F272="通用项目"),SUM(G272,J272:K272),SUM(G272,J272,K272*0.8))+0.8*H272*IF(E272&lt;2,0.6,IF(E272&lt;4,0.7,IF(E272&lt;6,0.8,IF(E272&lt;8,0.9,1)))))+ROUND(3000/21.75*L272,2)</f>
        <v>0</v>
      </c>
      <c r="X272" s="57">
        <f t="array" ref="X272">_xlfn.IFS(COUNTIF('调薪记录-固定'!$C:$C,A272)=0,0,COUNTIF('调薪记录-固定'!$C:$C,A272)=1,IF(VLOOKUP(A272,'调薪记录-固定'!$C:$F,4,0)&lt;=C272,VLOOKUP(A272,'调薪记录-固定'!$C:$K,9,0),0),COUNTIF('调薪记录-固定'!$C:$C,A272)=2,IF(C272&lt;_xlfn.MINIFS('调薪记录-固定'!F:F,'调薪记录-固定'!C:C,A272),0,IF(C272&lt;_xlfn.MAXIFS('调薪记录-固定'!F:F,'调薪记录-固定'!C:C,A272),_xlfn.XLOOKUP(A272&amp;"1",'调薪记录-固定'!M:M,'调薪记录-固定'!K:K,0),_xlfn.XLOOKUP(A272&amp;"2",'调薪记录-固定'!M:M,'调薪记录-固定'!K:K,0))))</f>
        <v>0</v>
      </c>
      <c r="Y272" s="57">
        <f>IF(OR(COUNTIF('调整社保记录-固定'!C:C,A272)=0,COUNTIF('调整社保记录-固定'!C:C,A272)=1),0,IF(C272&gt;=DATE(2021,7,1),IFERROR(VLOOKUP(A272&amp;"2",'调整社保记录-固定'!F:G,2,0),0),0))</f>
        <v>0</v>
      </c>
    </row>
    <row r="273" customHeight="1" spans="1:25">
      <c r="A273" s="54" t="s">
        <v>25</v>
      </c>
      <c r="B273" s="54" t="s">
        <v>26</v>
      </c>
      <c r="C273" s="54" t="s">
        <v>303</v>
      </c>
      <c r="D273" s="54" t="s">
        <v>6</v>
      </c>
      <c r="E273" s="55">
        <f>IFERROR(DATEDIF(VLOOKUP(A273,员工个人数据信息!A:K,11,0),C273,"Y"),0)</f>
        <v>0</v>
      </c>
      <c r="F273" s="55" t="str">
        <f>IF(COUNTIF(通用项目!A:A,B273)=1,"通用项目","非通用项目")</f>
        <v>非通用项目</v>
      </c>
      <c r="G273" s="55">
        <f t="shared" si="64"/>
        <v>1</v>
      </c>
      <c r="H273" s="55">
        <f t="shared" si="65"/>
        <v>0</v>
      </c>
      <c r="I273" s="55">
        <f t="shared" si="66"/>
        <v>0</v>
      </c>
      <c r="J273" s="55">
        <f t="shared" si="67"/>
        <v>0</v>
      </c>
      <c r="K273" s="55">
        <f t="shared" si="68"/>
        <v>0</v>
      </c>
      <c r="L273" s="55">
        <f t="shared" si="69"/>
        <v>0</v>
      </c>
      <c r="M273" s="55">
        <f t="shared" si="70"/>
        <v>0</v>
      </c>
      <c r="N273" s="55">
        <f t="shared" si="71"/>
        <v>0</v>
      </c>
      <c r="O273" s="55">
        <f t="shared" si="72"/>
        <v>0</v>
      </c>
      <c r="P273" s="57">
        <f t="shared" si="60"/>
        <v>1</v>
      </c>
      <c r="Q273" s="57">
        <f t="shared" si="61"/>
        <v>1</v>
      </c>
      <c r="R273" s="57">
        <f t="shared" si="74"/>
        <v>0</v>
      </c>
      <c r="S273" s="57">
        <f t="shared" si="73"/>
        <v>0</v>
      </c>
      <c r="T273" s="57">
        <f t="shared" si="62"/>
        <v>1</v>
      </c>
      <c r="U273" s="57">
        <f>G273*1+I273*IFERROR(VLOOKUP(A273,员工个人数据信息!A:V,22,0),0.9)+J273*0+IF(OR(E273&gt;=3,F273="通用项目"),K273*0,K273*0.2)+H273*0.8*IF(E273&lt;2,0.6,IF(E273&lt;4,0.7,IF(E273&lt;6,0.8,IF(E273&lt;8,0.9,1))))+L273*0.7-O273</f>
        <v>1</v>
      </c>
      <c r="V273" s="57">
        <f t="shared" si="63"/>
        <v>0</v>
      </c>
      <c r="W273" s="57">
        <f>ROUND(IFERROR(IF((YEAR(VLOOKUP(A273,员工个人数据信息!A:S,11,0))&amp;MONTH(VLOOKUP(A273,员工个人数据信息!A:S,11,0)))=(YEAR(C273)&amp;MONTH(C273)),VLOOKUP(A273,员工个人数据信息!A:U,20,0),IF((YEAR(VLOOKUP(A273,员工个人数据信息!A:S,12,0))&amp;MONTH(VLOOKUP(A273,员工个人数据信息!A:S,12,0)))=(YEAR(C273)&amp;MONTH(C273)),VLOOKUP(A273,员工个人数据信息!A:U,21,0),VLOOKUP(A273,员工个人数据信息!A:U,19,0))),0)+Y273/21.75,2)*SUM(G273:L273)+ROUND(IFERROR(VLOOKUP(A273,员工个人数据信息!A:S,18,0),0)+X273/21.75,2)*(IF(OR(E273&gt;=3,F273="通用项目"),SUM(G273,J273:K273),SUM(G273,J273,K273*0.8))+0.8*H273*IF(E273&lt;2,0.6,IF(E273&lt;4,0.7,IF(E273&lt;6,0.8,IF(E273&lt;8,0.9,1)))))+ROUND(3000/21.75*L273,2)</f>
        <v>0</v>
      </c>
      <c r="X273" s="57">
        <f t="array" ref="X273">_xlfn.IFS(COUNTIF('调薪记录-固定'!$C:$C,A273)=0,0,COUNTIF('调薪记录-固定'!$C:$C,A273)=1,IF(VLOOKUP(A273,'调薪记录-固定'!$C:$F,4,0)&lt;=C273,VLOOKUP(A273,'调薪记录-固定'!$C:$K,9,0),0),COUNTIF('调薪记录-固定'!$C:$C,A273)=2,IF(C273&lt;_xlfn.MINIFS('调薪记录-固定'!F:F,'调薪记录-固定'!C:C,A273),0,IF(C273&lt;_xlfn.MAXIFS('调薪记录-固定'!F:F,'调薪记录-固定'!C:C,A273),_xlfn.XLOOKUP(A273&amp;"1",'调薪记录-固定'!M:M,'调薪记录-固定'!K:K,0),_xlfn.XLOOKUP(A273&amp;"2",'调薪记录-固定'!M:M,'调薪记录-固定'!K:K,0))))</f>
        <v>0</v>
      </c>
      <c r="Y273" s="57">
        <f>IF(OR(COUNTIF('调整社保记录-固定'!C:C,A273)=0,COUNTIF('调整社保记录-固定'!C:C,A273)=1),0,IF(C273&gt;=DATE(2021,7,1),IFERROR(VLOOKUP(A273&amp;"2",'调整社保记录-固定'!F:G,2,0),0),0))</f>
        <v>0</v>
      </c>
    </row>
    <row r="274" customHeight="1" spans="1:25">
      <c r="A274" s="54" t="s">
        <v>25</v>
      </c>
      <c r="B274" s="54" t="s">
        <v>26</v>
      </c>
      <c r="C274" s="54" t="s">
        <v>304</v>
      </c>
      <c r="D274" s="54" t="s">
        <v>155</v>
      </c>
      <c r="E274" s="55">
        <f>IFERROR(DATEDIF(VLOOKUP(A274,员工个人数据信息!A:K,11,0),C274,"Y"),0)</f>
        <v>0</v>
      </c>
      <c r="F274" s="55" t="str">
        <f>IF(COUNTIF(通用项目!A:A,B274)=1,"通用项目","非通用项目")</f>
        <v>非通用项目</v>
      </c>
      <c r="G274" s="55">
        <f t="shared" si="64"/>
        <v>0</v>
      </c>
      <c r="H274" s="55">
        <f t="shared" si="65"/>
        <v>0</v>
      </c>
      <c r="I274" s="55">
        <f t="shared" si="66"/>
        <v>1</v>
      </c>
      <c r="J274" s="55">
        <f t="shared" si="67"/>
        <v>0</v>
      </c>
      <c r="K274" s="55">
        <f t="shared" si="68"/>
        <v>0</v>
      </c>
      <c r="L274" s="55">
        <f t="shared" si="69"/>
        <v>0</v>
      </c>
      <c r="M274" s="55">
        <f t="shared" si="70"/>
        <v>0</v>
      </c>
      <c r="N274" s="55">
        <f t="shared" si="71"/>
        <v>0</v>
      </c>
      <c r="O274" s="55">
        <f t="shared" si="72"/>
        <v>0</v>
      </c>
      <c r="P274" s="57">
        <f t="shared" si="60"/>
        <v>-0.14</v>
      </c>
      <c r="Q274" s="57">
        <f t="shared" si="61"/>
        <v>1</v>
      </c>
      <c r="R274" s="57">
        <f t="shared" si="74"/>
        <v>0</v>
      </c>
      <c r="S274" s="57">
        <f t="shared" si="73"/>
        <v>0</v>
      </c>
      <c r="T274" s="57">
        <f t="shared" si="62"/>
        <v>1</v>
      </c>
      <c r="U274" s="57">
        <f>G274*1+I274*IFERROR(VLOOKUP(A274,员工个人数据信息!A:V,22,0),0.9)+J274*0+IF(OR(E274&gt;=3,F274="通用项目"),K274*0,K274*0.2)+H274*0.8*IF(E274&lt;2,0.6,IF(E274&lt;4,0.7,IF(E274&lt;6,0.8,IF(E274&lt;8,0.9,1))))+L274*0.7-O274</f>
        <v>0.86</v>
      </c>
      <c r="V274" s="57">
        <f t="shared" si="63"/>
        <v>1</v>
      </c>
      <c r="W274" s="57">
        <f>ROUND(IFERROR(IF((YEAR(VLOOKUP(A274,员工个人数据信息!A:S,11,0))&amp;MONTH(VLOOKUP(A274,员工个人数据信息!A:S,11,0)))=(YEAR(C274)&amp;MONTH(C274)),VLOOKUP(A274,员工个人数据信息!A:U,20,0),IF((YEAR(VLOOKUP(A274,员工个人数据信息!A:S,12,0))&amp;MONTH(VLOOKUP(A274,员工个人数据信息!A:S,12,0)))=(YEAR(C274)&amp;MONTH(C274)),VLOOKUP(A274,员工个人数据信息!A:U,21,0),VLOOKUP(A274,员工个人数据信息!A:U,19,0))),0)+Y274/21.75,2)*SUM(G274:L274)+ROUND(IFERROR(VLOOKUP(A274,员工个人数据信息!A:S,18,0),0)+X274/21.75,2)*(IF(OR(E274&gt;=3,F274="通用项目"),SUM(G274,J274:K274),SUM(G274,J274,K274*0.8))+0.8*H274*IF(E274&lt;2,0.6,IF(E274&lt;4,0.7,IF(E274&lt;6,0.8,IF(E274&lt;8,0.9,1)))))+ROUND(3000/21.75*L274,2)</f>
        <v>0</v>
      </c>
      <c r="X274" s="57">
        <f t="array" ref="X274">_xlfn.IFS(COUNTIF('调薪记录-固定'!$C:$C,A274)=0,0,COUNTIF('调薪记录-固定'!$C:$C,A274)=1,IF(VLOOKUP(A274,'调薪记录-固定'!$C:$F,4,0)&lt;=C274,VLOOKUP(A274,'调薪记录-固定'!$C:$K,9,0),0),COUNTIF('调薪记录-固定'!$C:$C,A274)=2,IF(C274&lt;_xlfn.MINIFS('调薪记录-固定'!F:F,'调薪记录-固定'!C:C,A274),0,IF(C274&lt;_xlfn.MAXIFS('调薪记录-固定'!F:F,'调薪记录-固定'!C:C,A274),_xlfn.XLOOKUP(A274&amp;"1",'调薪记录-固定'!M:M,'调薪记录-固定'!K:K,0),_xlfn.XLOOKUP(A274&amp;"2",'调薪记录-固定'!M:M,'调薪记录-固定'!K:K,0))))</f>
        <v>0</v>
      </c>
      <c r="Y274" s="57">
        <f>IF(OR(COUNTIF('调整社保记录-固定'!C:C,A274)=0,COUNTIF('调整社保记录-固定'!C:C,A274)=1),0,IF(C274&gt;=DATE(2021,7,1),IFERROR(VLOOKUP(A274&amp;"2",'调整社保记录-固定'!F:G,2,0),0),0))</f>
        <v>0</v>
      </c>
    </row>
    <row r="275" customHeight="1" spans="1:25">
      <c r="A275" s="54" t="s">
        <v>25</v>
      </c>
      <c r="B275" s="54" t="s">
        <v>26</v>
      </c>
      <c r="C275" s="54" t="s">
        <v>305</v>
      </c>
      <c r="D275" s="54" t="s">
        <v>28</v>
      </c>
      <c r="E275" s="55">
        <f>IFERROR(DATEDIF(VLOOKUP(A275,员工个人数据信息!A:K,11,0),C275,"Y"),0)</f>
        <v>0</v>
      </c>
      <c r="F275" s="55" t="str">
        <f>IF(COUNTIF(通用项目!A:A,B275)=1,"通用项目","非通用项目")</f>
        <v>非通用项目</v>
      </c>
      <c r="G275" s="55">
        <f t="shared" si="64"/>
        <v>0</v>
      </c>
      <c r="H275" s="55">
        <f t="shared" si="65"/>
        <v>0</v>
      </c>
      <c r="I275" s="55">
        <f t="shared" si="66"/>
        <v>0</v>
      </c>
      <c r="J275" s="55">
        <f t="shared" si="67"/>
        <v>0</v>
      </c>
      <c r="K275" s="55">
        <f t="shared" si="68"/>
        <v>0</v>
      </c>
      <c r="L275" s="55">
        <f t="shared" si="69"/>
        <v>0</v>
      </c>
      <c r="M275" s="55">
        <f t="shared" si="70"/>
        <v>0</v>
      </c>
      <c r="N275" s="55">
        <f t="shared" si="71"/>
        <v>0</v>
      </c>
      <c r="O275" s="55">
        <f t="shared" si="72"/>
        <v>0</v>
      </c>
      <c r="P275" s="57">
        <f t="shared" si="60"/>
        <v>0</v>
      </c>
      <c r="Q275" s="57">
        <f t="shared" si="61"/>
        <v>0</v>
      </c>
      <c r="R275" s="57">
        <f t="shared" si="74"/>
        <v>0</v>
      </c>
      <c r="S275" s="57">
        <f t="shared" si="73"/>
        <v>0</v>
      </c>
      <c r="T275" s="57">
        <f t="shared" si="62"/>
        <v>0</v>
      </c>
      <c r="U275" s="57">
        <f>G275*1+I275*IFERROR(VLOOKUP(A275,员工个人数据信息!A:V,22,0),0.9)+J275*0+IF(OR(E275&gt;=3,F275="通用项目"),K275*0,K275*0.2)+H275*0.8*IF(E275&lt;2,0.6,IF(E275&lt;4,0.7,IF(E275&lt;6,0.8,IF(E275&lt;8,0.9,1))))+L275*0.7-O275</f>
        <v>0</v>
      </c>
      <c r="V275" s="57">
        <f t="shared" si="63"/>
        <v>0</v>
      </c>
      <c r="W275" s="57">
        <f>ROUND(IFERROR(IF((YEAR(VLOOKUP(A275,员工个人数据信息!A:S,11,0))&amp;MONTH(VLOOKUP(A275,员工个人数据信息!A:S,11,0)))=(YEAR(C275)&amp;MONTH(C275)),VLOOKUP(A275,员工个人数据信息!A:U,20,0),IF((YEAR(VLOOKUP(A275,员工个人数据信息!A:S,12,0))&amp;MONTH(VLOOKUP(A275,员工个人数据信息!A:S,12,0)))=(YEAR(C275)&amp;MONTH(C275)),VLOOKUP(A275,员工个人数据信息!A:U,21,0),VLOOKUP(A275,员工个人数据信息!A:U,19,0))),0)+Y275/21.75,2)*SUM(G275:L275)+ROUND(IFERROR(VLOOKUP(A275,员工个人数据信息!A:S,18,0),0)+X275/21.75,2)*(IF(OR(E275&gt;=3,F275="通用项目"),SUM(G275,J275:K275),SUM(G275,J275,K275*0.8))+0.8*H275*IF(E275&lt;2,0.6,IF(E275&lt;4,0.7,IF(E275&lt;6,0.8,IF(E275&lt;8,0.9,1)))))+ROUND(3000/21.75*L275,2)</f>
        <v>0</v>
      </c>
      <c r="X275" s="57">
        <f t="array" ref="X275">_xlfn.IFS(COUNTIF('调薪记录-固定'!$C:$C,A275)=0,0,COUNTIF('调薪记录-固定'!$C:$C,A275)=1,IF(VLOOKUP(A275,'调薪记录-固定'!$C:$F,4,0)&lt;=C275,VLOOKUP(A275,'调薪记录-固定'!$C:$K,9,0),0),COUNTIF('调薪记录-固定'!$C:$C,A275)=2,IF(C275&lt;_xlfn.MINIFS('调薪记录-固定'!F:F,'调薪记录-固定'!C:C,A275),0,IF(C275&lt;_xlfn.MAXIFS('调薪记录-固定'!F:F,'调薪记录-固定'!C:C,A275),_xlfn.XLOOKUP(A275&amp;"1",'调薪记录-固定'!M:M,'调薪记录-固定'!K:K,0),_xlfn.XLOOKUP(A275&amp;"2",'调薪记录-固定'!M:M,'调薪记录-固定'!K:K,0))))</f>
        <v>0</v>
      </c>
      <c r="Y275" s="57">
        <f>IF(OR(COUNTIF('调整社保记录-固定'!C:C,A275)=0,COUNTIF('调整社保记录-固定'!C:C,A275)=1),0,IF(C275&gt;=DATE(2021,7,1),IFERROR(VLOOKUP(A275&amp;"2",'调整社保记录-固定'!F:G,2,0),0),0))</f>
        <v>0</v>
      </c>
    </row>
    <row r="276" customHeight="1" spans="1:25">
      <c r="A276" s="54" t="s">
        <v>25</v>
      </c>
      <c r="B276" s="54" t="s">
        <v>26</v>
      </c>
      <c r="C276" s="54" t="s">
        <v>306</v>
      </c>
      <c r="D276" s="54" t="s">
        <v>28</v>
      </c>
      <c r="E276" s="55">
        <f>IFERROR(DATEDIF(VLOOKUP(A276,员工个人数据信息!A:K,11,0),C276,"Y"),0)</f>
        <v>0</v>
      </c>
      <c r="F276" s="55" t="str">
        <f>IF(COUNTIF(通用项目!A:A,B276)=1,"通用项目","非通用项目")</f>
        <v>非通用项目</v>
      </c>
      <c r="G276" s="55">
        <f t="shared" si="64"/>
        <v>0</v>
      </c>
      <c r="H276" s="55">
        <f t="shared" si="65"/>
        <v>0</v>
      </c>
      <c r="I276" s="55">
        <f t="shared" si="66"/>
        <v>0</v>
      </c>
      <c r="J276" s="55">
        <f t="shared" si="67"/>
        <v>0</v>
      </c>
      <c r="K276" s="55">
        <f t="shared" si="68"/>
        <v>0</v>
      </c>
      <c r="L276" s="55">
        <f t="shared" si="69"/>
        <v>0</v>
      </c>
      <c r="M276" s="55">
        <f t="shared" si="70"/>
        <v>0</v>
      </c>
      <c r="N276" s="55">
        <f t="shared" si="71"/>
        <v>0</v>
      </c>
      <c r="O276" s="55">
        <f t="shared" si="72"/>
        <v>0</v>
      </c>
      <c r="P276" s="57">
        <f t="shared" si="60"/>
        <v>0</v>
      </c>
      <c r="Q276" s="57">
        <f t="shared" si="61"/>
        <v>0</v>
      </c>
      <c r="R276" s="57">
        <f t="shared" si="74"/>
        <v>0</v>
      </c>
      <c r="S276" s="57">
        <f t="shared" si="73"/>
        <v>0</v>
      </c>
      <c r="T276" s="57">
        <f t="shared" si="62"/>
        <v>0</v>
      </c>
      <c r="U276" s="57">
        <f>G276*1+I276*IFERROR(VLOOKUP(A276,员工个人数据信息!A:V,22,0),0.9)+J276*0+IF(OR(E276&gt;=3,F276="通用项目"),K276*0,K276*0.2)+H276*0.8*IF(E276&lt;2,0.6,IF(E276&lt;4,0.7,IF(E276&lt;6,0.8,IF(E276&lt;8,0.9,1))))+L276*0.7-O276</f>
        <v>0</v>
      </c>
      <c r="V276" s="57">
        <f t="shared" si="63"/>
        <v>0</v>
      </c>
      <c r="W276" s="57">
        <f>ROUND(IFERROR(IF((YEAR(VLOOKUP(A276,员工个人数据信息!A:S,11,0))&amp;MONTH(VLOOKUP(A276,员工个人数据信息!A:S,11,0)))=(YEAR(C276)&amp;MONTH(C276)),VLOOKUP(A276,员工个人数据信息!A:U,20,0),IF((YEAR(VLOOKUP(A276,员工个人数据信息!A:S,12,0))&amp;MONTH(VLOOKUP(A276,员工个人数据信息!A:S,12,0)))=(YEAR(C276)&amp;MONTH(C276)),VLOOKUP(A276,员工个人数据信息!A:U,21,0),VLOOKUP(A276,员工个人数据信息!A:U,19,0))),0)+Y276/21.75,2)*SUM(G276:L276)+ROUND(IFERROR(VLOOKUP(A276,员工个人数据信息!A:S,18,0),0)+X276/21.75,2)*(IF(OR(E276&gt;=3,F276="通用项目"),SUM(G276,J276:K276),SUM(G276,J276,K276*0.8))+0.8*H276*IF(E276&lt;2,0.6,IF(E276&lt;4,0.7,IF(E276&lt;6,0.8,IF(E276&lt;8,0.9,1)))))+ROUND(3000/21.75*L276,2)</f>
        <v>0</v>
      </c>
      <c r="X276" s="57">
        <f t="array" ref="X276">_xlfn.IFS(COUNTIF('调薪记录-固定'!$C:$C,A276)=0,0,COUNTIF('调薪记录-固定'!$C:$C,A276)=1,IF(VLOOKUP(A276,'调薪记录-固定'!$C:$F,4,0)&lt;=C276,VLOOKUP(A276,'调薪记录-固定'!$C:$K,9,0),0),COUNTIF('调薪记录-固定'!$C:$C,A276)=2,IF(C276&lt;_xlfn.MINIFS('调薪记录-固定'!F:F,'调薪记录-固定'!C:C,A276),0,IF(C276&lt;_xlfn.MAXIFS('调薪记录-固定'!F:F,'调薪记录-固定'!C:C,A276),_xlfn.XLOOKUP(A276&amp;"1",'调薪记录-固定'!M:M,'调薪记录-固定'!K:K,0),_xlfn.XLOOKUP(A276&amp;"2",'调薪记录-固定'!M:M,'调薪记录-固定'!K:K,0))))</f>
        <v>0</v>
      </c>
      <c r="Y276" s="57">
        <f>IF(OR(COUNTIF('调整社保记录-固定'!C:C,A276)=0,COUNTIF('调整社保记录-固定'!C:C,A276)=1),0,IF(C276&gt;=DATE(2021,7,1),IFERROR(VLOOKUP(A276&amp;"2",'调整社保记录-固定'!F:G,2,0),0),0))</f>
        <v>0</v>
      </c>
    </row>
    <row r="277" customHeight="1" spans="1:25">
      <c r="A277" s="54" t="s">
        <v>25</v>
      </c>
      <c r="B277" s="54" t="s">
        <v>26</v>
      </c>
      <c r="C277" s="54" t="s">
        <v>307</v>
      </c>
      <c r="D277" s="54" t="s">
        <v>28</v>
      </c>
      <c r="E277" s="55">
        <f>IFERROR(DATEDIF(VLOOKUP(A277,员工个人数据信息!A:K,11,0),C277,"Y"),0)</f>
        <v>0</v>
      </c>
      <c r="F277" s="55" t="str">
        <f>IF(COUNTIF(通用项目!A:A,B277)=1,"通用项目","非通用项目")</f>
        <v>非通用项目</v>
      </c>
      <c r="G277" s="55">
        <f t="shared" si="64"/>
        <v>0</v>
      </c>
      <c r="H277" s="55">
        <f t="shared" si="65"/>
        <v>0</v>
      </c>
      <c r="I277" s="55">
        <f t="shared" si="66"/>
        <v>0</v>
      </c>
      <c r="J277" s="55">
        <f t="shared" si="67"/>
        <v>0</v>
      </c>
      <c r="K277" s="55">
        <f t="shared" si="68"/>
        <v>0</v>
      </c>
      <c r="L277" s="55">
        <f t="shared" si="69"/>
        <v>0</v>
      </c>
      <c r="M277" s="55">
        <f t="shared" si="70"/>
        <v>0</v>
      </c>
      <c r="N277" s="55">
        <f t="shared" si="71"/>
        <v>0</v>
      </c>
      <c r="O277" s="55">
        <f t="shared" si="72"/>
        <v>0</v>
      </c>
      <c r="P277" s="57">
        <f t="shared" si="60"/>
        <v>0</v>
      </c>
      <c r="Q277" s="57">
        <f t="shared" si="61"/>
        <v>0</v>
      </c>
      <c r="R277" s="57">
        <f t="shared" si="74"/>
        <v>0</v>
      </c>
      <c r="S277" s="57">
        <f t="shared" si="73"/>
        <v>0</v>
      </c>
      <c r="T277" s="57">
        <f t="shared" si="62"/>
        <v>0</v>
      </c>
      <c r="U277" s="57">
        <f>G277*1+I277*IFERROR(VLOOKUP(A277,员工个人数据信息!A:V,22,0),0.9)+J277*0+IF(OR(E277&gt;=3,F277="通用项目"),K277*0,K277*0.2)+H277*0.8*IF(E277&lt;2,0.6,IF(E277&lt;4,0.7,IF(E277&lt;6,0.8,IF(E277&lt;8,0.9,1))))+L277*0.7-O277</f>
        <v>0</v>
      </c>
      <c r="V277" s="57">
        <f t="shared" si="63"/>
        <v>0</v>
      </c>
      <c r="W277" s="57">
        <f>ROUND(IFERROR(IF((YEAR(VLOOKUP(A277,员工个人数据信息!A:S,11,0))&amp;MONTH(VLOOKUP(A277,员工个人数据信息!A:S,11,0)))=(YEAR(C277)&amp;MONTH(C277)),VLOOKUP(A277,员工个人数据信息!A:U,20,0),IF((YEAR(VLOOKUP(A277,员工个人数据信息!A:S,12,0))&amp;MONTH(VLOOKUP(A277,员工个人数据信息!A:S,12,0)))=(YEAR(C277)&amp;MONTH(C277)),VLOOKUP(A277,员工个人数据信息!A:U,21,0),VLOOKUP(A277,员工个人数据信息!A:U,19,0))),0)+Y277/21.75,2)*SUM(G277:L277)+ROUND(IFERROR(VLOOKUP(A277,员工个人数据信息!A:S,18,0),0)+X277/21.75,2)*(IF(OR(E277&gt;=3,F277="通用项目"),SUM(G277,J277:K277),SUM(G277,J277,K277*0.8))+0.8*H277*IF(E277&lt;2,0.6,IF(E277&lt;4,0.7,IF(E277&lt;6,0.8,IF(E277&lt;8,0.9,1)))))+ROUND(3000/21.75*L277,2)</f>
        <v>0</v>
      </c>
      <c r="X277" s="57">
        <f t="array" ref="X277">_xlfn.IFS(COUNTIF('调薪记录-固定'!$C:$C,A277)=0,0,COUNTIF('调薪记录-固定'!$C:$C,A277)=1,IF(VLOOKUP(A277,'调薪记录-固定'!$C:$F,4,0)&lt;=C277,VLOOKUP(A277,'调薪记录-固定'!$C:$K,9,0),0),COUNTIF('调薪记录-固定'!$C:$C,A277)=2,IF(C277&lt;_xlfn.MINIFS('调薪记录-固定'!F:F,'调薪记录-固定'!C:C,A277),0,IF(C277&lt;_xlfn.MAXIFS('调薪记录-固定'!F:F,'调薪记录-固定'!C:C,A277),_xlfn.XLOOKUP(A277&amp;"1",'调薪记录-固定'!M:M,'调薪记录-固定'!K:K,0),_xlfn.XLOOKUP(A277&amp;"2",'调薪记录-固定'!M:M,'调薪记录-固定'!K:K,0))))</f>
        <v>0</v>
      </c>
      <c r="Y277" s="57">
        <f>IF(OR(COUNTIF('调整社保记录-固定'!C:C,A277)=0,COUNTIF('调整社保记录-固定'!C:C,A277)=1),0,IF(C277&gt;=DATE(2021,7,1),IFERROR(VLOOKUP(A277&amp;"2",'调整社保记录-固定'!F:G,2,0),0),0))</f>
        <v>0</v>
      </c>
    </row>
    <row r="278" customHeight="1" spans="1:25">
      <c r="A278" s="54" t="s">
        <v>25</v>
      </c>
      <c r="B278" s="54" t="s">
        <v>26</v>
      </c>
      <c r="C278" s="54" t="s">
        <v>308</v>
      </c>
      <c r="D278" s="54" t="s">
        <v>28</v>
      </c>
      <c r="E278" s="55">
        <f>IFERROR(DATEDIF(VLOOKUP(A278,员工个人数据信息!A:K,11,0),C278,"Y"),0)</f>
        <v>0</v>
      </c>
      <c r="F278" s="55" t="str">
        <f>IF(COUNTIF(通用项目!A:A,B278)=1,"通用项目","非通用项目")</f>
        <v>非通用项目</v>
      </c>
      <c r="G278" s="55">
        <f t="shared" si="64"/>
        <v>0</v>
      </c>
      <c r="H278" s="55">
        <f t="shared" si="65"/>
        <v>0</v>
      </c>
      <c r="I278" s="55">
        <f t="shared" si="66"/>
        <v>0</v>
      </c>
      <c r="J278" s="55">
        <f t="shared" si="67"/>
        <v>0</v>
      </c>
      <c r="K278" s="55">
        <f t="shared" si="68"/>
        <v>0</v>
      </c>
      <c r="L278" s="55">
        <f t="shared" si="69"/>
        <v>0</v>
      </c>
      <c r="M278" s="55">
        <f t="shared" si="70"/>
        <v>0</v>
      </c>
      <c r="N278" s="55">
        <f t="shared" si="71"/>
        <v>0</v>
      </c>
      <c r="O278" s="55">
        <f t="shared" si="72"/>
        <v>0</v>
      </c>
      <c r="P278" s="57">
        <f t="shared" si="60"/>
        <v>0</v>
      </c>
      <c r="Q278" s="57">
        <f t="shared" si="61"/>
        <v>0</v>
      </c>
      <c r="R278" s="57">
        <f t="shared" si="74"/>
        <v>0</v>
      </c>
      <c r="S278" s="57">
        <f t="shared" si="73"/>
        <v>0</v>
      </c>
      <c r="T278" s="57">
        <f t="shared" si="62"/>
        <v>0</v>
      </c>
      <c r="U278" s="57">
        <f>G278*1+I278*IFERROR(VLOOKUP(A278,员工个人数据信息!A:V,22,0),0.9)+J278*0+IF(OR(E278&gt;=3,F278="通用项目"),K278*0,K278*0.2)+H278*0.8*IF(E278&lt;2,0.6,IF(E278&lt;4,0.7,IF(E278&lt;6,0.8,IF(E278&lt;8,0.9,1))))+L278*0.7-O278</f>
        <v>0</v>
      </c>
      <c r="V278" s="57">
        <f t="shared" si="63"/>
        <v>0</v>
      </c>
      <c r="W278" s="57">
        <f>ROUND(IFERROR(IF((YEAR(VLOOKUP(A278,员工个人数据信息!A:S,11,0))&amp;MONTH(VLOOKUP(A278,员工个人数据信息!A:S,11,0)))=(YEAR(C278)&amp;MONTH(C278)),VLOOKUP(A278,员工个人数据信息!A:U,20,0),IF((YEAR(VLOOKUP(A278,员工个人数据信息!A:S,12,0))&amp;MONTH(VLOOKUP(A278,员工个人数据信息!A:S,12,0)))=(YEAR(C278)&amp;MONTH(C278)),VLOOKUP(A278,员工个人数据信息!A:U,21,0),VLOOKUP(A278,员工个人数据信息!A:U,19,0))),0)+Y278/21.75,2)*SUM(G278:L278)+ROUND(IFERROR(VLOOKUP(A278,员工个人数据信息!A:S,18,0),0)+X278/21.75,2)*(IF(OR(E278&gt;=3,F278="通用项目"),SUM(G278,J278:K278),SUM(G278,J278,K278*0.8))+0.8*H278*IF(E278&lt;2,0.6,IF(E278&lt;4,0.7,IF(E278&lt;6,0.8,IF(E278&lt;8,0.9,1)))))+ROUND(3000/21.75*L278,2)</f>
        <v>0</v>
      </c>
      <c r="X278" s="57">
        <f t="array" ref="X278">_xlfn.IFS(COUNTIF('调薪记录-固定'!$C:$C,A278)=0,0,COUNTIF('调薪记录-固定'!$C:$C,A278)=1,IF(VLOOKUP(A278,'调薪记录-固定'!$C:$F,4,0)&lt;=C278,VLOOKUP(A278,'调薪记录-固定'!$C:$K,9,0),0),COUNTIF('调薪记录-固定'!$C:$C,A278)=2,IF(C278&lt;_xlfn.MINIFS('调薪记录-固定'!F:F,'调薪记录-固定'!C:C,A278),0,IF(C278&lt;_xlfn.MAXIFS('调薪记录-固定'!F:F,'调薪记录-固定'!C:C,A278),_xlfn.XLOOKUP(A278&amp;"1",'调薪记录-固定'!M:M,'调薪记录-固定'!K:K,0),_xlfn.XLOOKUP(A278&amp;"2",'调薪记录-固定'!M:M,'调薪记录-固定'!K:K,0))))</f>
        <v>0</v>
      </c>
      <c r="Y278" s="57">
        <f>IF(OR(COUNTIF('调整社保记录-固定'!C:C,A278)=0,COUNTIF('调整社保记录-固定'!C:C,A278)=1),0,IF(C278&gt;=DATE(2021,7,1),IFERROR(VLOOKUP(A278&amp;"2",'调整社保记录-固定'!F:G,2,0),0),0))</f>
        <v>0</v>
      </c>
    </row>
    <row r="279" customHeight="1" spans="1:25">
      <c r="A279" s="54" t="s">
        <v>25</v>
      </c>
      <c r="B279" s="54" t="s">
        <v>26</v>
      </c>
      <c r="C279" s="54" t="s">
        <v>309</v>
      </c>
      <c r="D279" s="54" t="s">
        <v>28</v>
      </c>
      <c r="E279" s="55">
        <f>IFERROR(DATEDIF(VLOOKUP(A279,员工个人数据信息!A:K,11,0),C279,"Y"),0)</f>
        <v>0</v>
      </c>
      <c r="F279" s="55" t="str">
        <f>IF(COUNTIF(通用项目!A:A,B279)=1,"通用项目","非通用项目")</f>
        <v>非通用项目</v>
      </c>
      <c r="G279" s="55">
        <f t="shared" si="64"/>
        <v>0</v>
      </c>
      <c r="H279" s="55">
        <f t="shared" si="65"/>
        <v>0</v>
      </c>
      <c r="I279" s="55">
        <f t="shared" si="66"/>
        <v>0</v>
      </c>
      <c r="J279" s="55">
        <f t="shared" si="67"/>
        <v>0</v>
      </c>
      <c r="K279" s="55">
        <f t="shared" si="68"/>
        <v>0</v>
      </c>
      <c r="L279" s="55">
        <f t="shared" si="69"/>
        <v>0</v>
      </c>
      <c r="M279" s="55">
        <f t="shared" si="70"/>
        <v>0</v>
      </c>
      <c r="N279" s="55">
        <f t="shared" si="71"/>
        <v>0</v>
      </c>
      <c r="O279" s="55">
        <f t="shared" si="72"/>
        <v>0</v>
      </c>
      <c r="P279" s="57">
        <f t="shared" si="60"/>
        <v>0</v>
      </c>
      <c r="Q279" s="57">
        <f t="shared" si="61"/>
        <v>0</v>
      </c>
      <c r="R279" s="57">
        <f t="shared" si="74"/>
        <v>0</v>
      </c>
      <c r="S279" s="57">
        <f t="shared" si="73"/>
        <v>0</v>
      </c>
      <c r="T279" s="57">
        <f t="shared" si="62"/>
        <v>0</v>
      </c>
      <c r="U279" s="57">
        <f>G279*1+I279*IFERROR(VLOOKUP(A279,员工个人数据信息!A:V,22,0),0.9)+J279*0+IF(OR(E279&gt;=3,F279="通用项目"),K279*0,K279*0.2)+H279*0.8*IF(E279&lt;2,0.6,IF(E279&lt;4,0.7,IF(E279&lt;6,0.8,IF(E279&lt;8,0.9,1))))+L279*0.7-O279</f>
        <v>0</v>
      </c>
      <c r="V279" s="57">
        <f t="shared" si="63"/>
        <v>0</v>
      </c>
      <c r="W279" s="57">
        <f>ROUND(IFERROR(IF((YEAR(VLOOKUP(A279,员工个人数据信息!A:S,11,0))&amp;MONTH(VLOOKUP(A279,员工个人数据信息!A:S,11,0)))=(YEAR(C279)&amp;MONTH(C279)),VLOOKUP(A279,员工个人数据信息!A:U,20,0),IF((YEAR(VLOOKUP(A279,员工个人数据信息!A:S,12,0))&amp;MONTH(VLOOKUP(A279,员工个人数据信息!A:S,12,0)))=(YEAR(C279)&amp;MONTH(C279)),VLOOKUP(A279,员工个人数据信息!A:U,21,0),VLOOKUP(A279,员工个人数据信息!A:U,19,0))),0)+Y279/21.75,2)*SUM(G279:L279)+ROUND(IFERROR(VLOOKUP(A279,员工个人数据信息!A:S,18,0),0)+X279/21.75,2)*(IF(OR(E279&gt;=3,F279="通用项目"),SUM(G279,J279:K279),SUM(G279,J279,K279*0.8))+0.8*H279*IF(E279&lt;2,0.6,IF(E279&lt;4,0.7,IF(E279&lt;6,0.8,IF(E279&lt;8,0.9,1)))))+ROUND(3000/21.75*L279,2)</f>
        <v>0</v>
      </c>
      <c r="X279" s="57">
        <f t="array" ref="X279">_xlfn.IFS(COUNTIF('调薪记录-固定'!$C:$C,A279)=0,0,COUNTIF('调薪记录-固定'!$C:$C,A279)=1,IF(VLOOKUP(A279,'调薪记录-固定'!$C:$F,4,0)&lt;=C279,VLOOKUP(A279,'调薪记录-固定'!$C:$K,9,0),0),COUNTIF('调薪记录-固定'!$C:$C,A279)=2,IF(C279&lt;_xlfn.MINIFS('调薪记录-固定'!F:F,'调薪记录-固定'!C:C,A279),0,IF(C279&lt;_xlfn.MAXIFS('调薪记录-固定'!F:F,'调薪记录-固定'!C:C,A279),_xlfn.XLOOKUP(A279&amp;"1",'调薪记录-固定'!M:M,'调薪记录-固定'!K:K,0),_xlfn.XLOOKUP(A279&amp;"2",'调薪记录-固定'!M:M,'调薪记录-固定'!K:K,0))))</f>
        <v>0</v>
      </c>
      <c r="Y279" s="57">
        <f>IF(OR(COUNTIF('调整社保记录-固定'!C:C,A279)=0,COUNTIF('调整社保记录-固定'!C:C,A279)=1),0,IF(C279&gt;=DATE(2021,7,1),IFERROR(VLOOKUP(A279&amp;"2",'调整社保记录-固定'!F:G,2,0),0),0))</f>
        <v>0</v>
      </c>
    </row>
    <row r="280" customHeight="1" spans="1:25">
      <c r="A280" s="54" t="s">
        <v>25</v>
      </c>
      <c r="B280" s="54" t="s">
        <v>26</v>
      </c>
      <c r="C280" s="54" t="s">
        <v>310</v>
      </c>
      <c r="D280" s="54" t="s">
        <v>28</v>
      </c>
      <c r="E280" s="55">
        <f>IFERROR(DATEDIF(VLOOKUP(A280,员工个人数据信息!A:K,11,0),C280,"Y"),0)</f>
        <v>0</v>
      </c>
      <c r="F280" s="55" t="str">
        <f>IF(COUNTIF(通用项目!A:A,B280)=1,"通用项目","非通用项目")</f>
        <v>非通用项目</v>
      </c>
      <c r="G280" s="55">
        <f t="shared" si="64"/>
        <v>0</v>
      </c>
      <c r="H280" s="55">
        <f t="shared" si="65"/>
        <v>0</v>
      </c>
      <c r="I280" s="55">
        <f t="shared" si="66"/>
        <v>0</v>
      </c>
      <c r="J280" s="55">
        <f t="shared" si="67"/>
        <v>0</v>
      </c>
      <c r="K280" s="55">
        <f t="shared" si="68"/>
        <v>0</v>
      </c>
      <c r="L280" s="55">
        <f t="shared" si="69"/>
        <v>0</v>
      </c>
      <c r="M280" s="55">
        <f t="shared" si="70"/>
        <v>0</v>
      </c>
      <c r="N280" s="55">
        <f t="shared" si="71"/>
        <v>0</v>
      </c>
      <c r="O280" s="55">
        <f t="shared" si="72"/>
        <v>0</v>
      </c>
      <c r="P280" s="57">
        <f t="shared" si="60"/>
        <v>0</v>
      </c>
      <c r="Q280" s="57">
        <f t="shared" si="61"/>
        <v>0</v>
      </c>
      <c r="R280" s="57">
        <f t="shared" si="74"/>
        <v>0</v>
      </c>
      <c r="S280" s="57">
        <f t="shared" si="73"/>
        <v>0</v>
      </c>
      <c r="T280" s="57">
        <f t="shared" si="62"/>
        <v>0</v>
      </c>
      <c r="U280" s="57">
        <f>G280*1+I280*IFERROR(VLOOKUP(A280,员工个人数据信息!A:V,22,0),0.9)+J280*0+IF(OR(E280&gt;=3,F280="通用项目"),K280*0,K280*0.2)+H280*0.8*IF(E280&lt;2,0.6,IF(E280&lt;4,0.7,IF(E280&lt;6,0.8,IF(E280&lt;8,0.9,1))))+L280*0.7-O280</f>
        <v>0</v>
      </c>
      <c r="V280" s="57">
        <f t="shared" si="63"/>
        <v>0</v>
      </c>
      <c r="W280" s="57">
        <f>ROUND(IFERROR(IF((YEAR(VLOOKUP(A280,员工个人数据信息!A:S,11,0))&amp;MONTH(VLOOKUP(A280,员工个人数据信息!A:S,11,0)))=(YEAR(C280)&amp;MONTH(C280)),VLOOKUP(A280,员工个人数据信息!A:U,20,0),IF((YEAR(VLOOKUP(A280,员工个人数据信息!A:S,12,0))&amp;MONTH(VLOOKUP(A280,员工个人数据信息!A:S,12,0)))=(YEAR(C280)&amp;MONTH(C280)),VLOOKUP(A280,员工个人数据信息!A:U,21,0),VLOOKUP(A280,员工个人数据信息!A:U,19,0))),0)+Y280/21.75,2)*SUM(G280:L280)+ROUND(IFERROR(VLOOKUP(A280,员工个人数据信息!A:S,18,0),0)+X280/21.75,2)*(IF(OR(E280&gt;=3,F280="通用项目"),SUM(G280,J280:K280),SUM(G280,J280,K280*0.8))+0.8*H280*IF(E280&lt;2,0.6,IF(E280&lt;4,0.7,IF(E280&lt;6,0.8,IF(E280&lt;8,0.9,1)))))+ROUND(3000/21.75*L280,2)</f>
        <v>0</v>
      </c>
      <c r="X280" s="57">
        <f t="array" ref="X280">_xlfn.IFS(COUNTIF('调薪记录-固定'!$C:$C,A280)=0,0,COUNTIF('调薪记录-固定'!$C:$C,A280)=1,IF(VLOOKUP(A280,'调薪记录-固定'!$C:$F,4,0)&lt;=C280,VLOOKUP(A280,'调薪记录-固定'!$C:$K,9,0),0),COUNTIF('调薪记录-固定'!$C:$C,A280)=2,IF(C280&lt;_xlfn.MINIFS('调薪记录-固定'!F:F,'调薪记录-固定'!C:C,A280),0,IF(C280&lt;_xlfn.MAXIFS('调薪记录-固定'!F:F,'调薪记录-固定'!C:C,A280),_xlfn.XLOOKUP(A280&amp;"1",'调薪记录-固定'!M:M,'调薪记录-固定'!K:K,0),_xlfn.XLOOKUP(A280&amp;"2",'调薪记录-固定'!M:M,'调薪记录-固定'!K:K,0))))</f>
        <v>0</v>
      </c>
      <c r="Y280" s="57">
        <f>IF(OR(COUNTIF('调整社保记录-固定'!C:C,A280)=0,COUNTIF('调整社保记录-固定'!C:C,A280)=1),0,IF(C280&gt;=DATE(2021,7,1),IFERROR(VLOOKUP(A280&amp;"2",'调整社保记录-固定'!F:G,2,0),0),0))</f>
        <v>0</v>
      </c>
    </row>
    <row r="281" customHeight="1" spans="1:25">
      <c r="A281" s="54" t="s">
        <v>25</v>
      </c>
      <c r="B281" s="54" t="s">
        <v>26</v>
      </c>
      <c r="C281" s="54" t="s">
        <v>311</v>
      </c>
      <c r="D281" s="54" t="s">
        <v>28</v>
      </c>
      <c r="E281" s="55">
        <f>IFERROR(DATEDIF(VLOOKUP(A281,员工个人数据信息!A:K,11,0),C281,"Y"),0)</f>
        <v>0</v>
      </c>
      <c r="F281" s="55" t="str">
        <f>IF(COUNTIF(通用项目!A:A,B281)=1,"通用项目","非通用项目")</f>
        <v>非通用项目</v>
      </c>
      <c r="G281" s="55">
        <f t="shared" si="64"/>
        <v>0</v>
      </c>
      <c r="H281" s="55">
        <f t="shared" si="65"/>
        <v>0</v>
      </c>
      <c r="I281" s="55">
        <f t="shared" si="66"/>
        <v>0</v>
      </c>
      <c r="J281" s="55">
        <f t="shared" si="67"/>
        <v>0</v>
      </c>
      <c r="K281" s="55">
        <f t="shared" si="68"/>
        <v>0</v>
      </c>
      <c r="L281" s="55">
        <f t="shared" si="69"/>
        <v>0</v>
      </c>
      <c r="M281" s="55">
        <f t="shared" si="70"/>
        <v>0</v>
      </c>
      <c r="N281" s="55">
        <f t="shared" si="71"/>
        <v>0</v>
      </c>
      <c r="O281" s="55">
        <f t="shared" si="72"/>
        <v>0</v>
      </c>
      <c r="P281" s="57">
        <f t="shared" si="60"/>
        <v>0</v>
      </c>
      <c r="Q281" s="57">
        <f t="shared" si="61"/>
        <v>0</v>
      </c>
      <c r="R281" s="57">
        <f t="shared" si="74"/>
        <v>0</v>
      </c>
      <c r="S281" s="57">
        <f t="shared" si="73"/>
        <v>0</v>
      </c>
      <c r="T281" s="57">
        <f t="shared" si="62"/>
        <v>0</v>
      </c>
      <c r="U281" s="57">
        <f>G281*1+I281*IFERROR(VLOOKUP(A281,员工个人数据信息!A:V,22,0),0.9)+J281*0+IF(OR(E281&gt;=3,F281="通用项目"),K281*0,K281*0.2)+H281*0.8*IF(E281&lt;2,0.6,IF(E281&lt;4,0.7,IF(E281&lt;6,0.8,IF(E281&lt;8,0.9,1))))+L281*0.7-O281</f>
        <v>0</v>
      </c>
      <c r="V281" s="57">
        <f t="shared" si="63"/>
        <v>0</v>
      </c>
      <c r="W281" s="57">
        <f>ROUND(IFERROR(IF((YEAR(VLOOKUP(A281,员工个人数据信息!A:S,11,0))&amp;MONTH(VLOOKUP(A281,员工个人数据信息!A:S,11,0)))=(YEAR(C281)&amp;MONTH(C281)),VLOOKUP(A281,员工个人数据信息!A:U,20,0),IF((YEAR(VLOOKUP(A281,员工个人数据信息!A:S,12,0))&amp;MONTH(VLOOKUP(A281,员工个人数据信息!A:S,12,0)))=(YEAR(C281)&amp;MONTH(C281)),VLOOKUP(A281,员工个人数据信息!A:U,21,0),VLOOKUP(A281,员工个人数据信息!A:U,19,0))),0)+Y281/21.75,2)*SUM(G281:L281)+ROUND(IFERROR(VLOOKUP(A281,员工个人数据信息!A:S,18,0),0)+X281/21.75,2)*(IF(OR(E281&gt;=3,F281="通用项目"),SUM(G281,J281:K281),SUM(G281,J281,K281*0.8))+0.8*H281*IF(E281&lt;2,0.6,IF(E281&lt;4,0.7,IF(E281&lt;6,0.8,IF(E281&lt;8,0.9,1)))))+ROUND(3000/21.75*L281,2)</f>
        <v>0</v>
      </c>
      <c r="X281" s="57">
        <f t="array" ref="X281">_xlfn.IFS(COUNTIF('调薪记录-固定'!$C:$C,A281)=0,0,COUNTIF('调薪记录-固定'!$C:$C,A281)=1,IF(VLOOKUP(A281,'调薪记录-固定'!$C:$F,4,0)&lt;=C281,VLOOKUP(A281,'调薪记录-固定'!$C:$K,9,0),0),COUNTIF('调薪记录-固定'!$C:$C,A281)=2,IF(C281&lt;_xlfn.MINIFS('调薪记录-固定'!F:F,'调薪记录-固定'!C:C,A281),0,IF(C281&lt;_xlfn.MAXIFS('调薪记录-固定'!F:F,'调薪记录-固定'!C:C,A281),_xlfn.XLOOKUP(A281&amp;"1",'调薪记录-固定'!M:M,'调薪记录-固定'!K:K,0),_xlfn.XLOOKUP(A281&amp;"2",'调薪记录-固定'!M:M,'调薪记录-固定'!K:K,0))))</f>
        <v>0</v>
      </c>
      <c r="Y281" s="57">
        <f>IF(OR(COUNTIF('调整社保记录-固定'!C:C,A281)=0,COUNTIF('调整社保记录-固定'!C:C,A281)=1),0,IF(C281&gt;=DATE(2021,7,1),IFERROR(VLOOKUP(A281&amp;"2",'调整社保记录-固定'!F:G,2,0),0),0))</f>
        <v>0</v>
      </c>
    </row>
    <row r="282" customHeight="1" spans="1:25">
      <c r="A282" s="54" t="s">
        <v>25</v>
      </c>
      <c r="B282" s="54" t="s">
        <v>26</v>
      </c>
      <c r="C282" s="54" t="s">
        <v>312</v>
      </c>
      <c r="D282" s="54" t="s">
        <v>6</v>
      </c>
      <c r="E282" s="55">
        <f>IFERROR(DATEDIF(VLOOKUP(A282,员工个人数据信息!A:K,11,0),C282,"Y"),0)</f>
        <v>0</v>
      </c>
      <c r="F282" s="55" t="str">
        <f>IF(COUNTIF(通用项目!A:A,B282)=1,"通用项目","非通用项目")</f>
        <v>非通用项目</v>
      </c>
      <c r="G282" s="55">
        <f t="shared" si="64"/>
        <v>1</v>
      </c>
      <c r="H282" s="55">
        <f t="shared" si="65"/>
        <v>0</v>
      </c>
      <c r="I282" s="55">
        <f t="shared" si="66"/>
        <v>0</v>
      </c>
      <c r="J282" s="55">
        <f t="shared" si="67"/>
        <v>0</v>
      </c>
      <c r="K282" s="55">
        <f t="shared" si="68"/>
        <v>0</v>
      </c>
      <c r="L282" s="55">
        <f t="shared" si="69"/>
        <v>0</v>
      </c>
      <c r="M282" s="55">
        <f t="shared" si="70"/>
        <v>0</v>
      </c>
      <c r="N282" s="55">
        <f t="shared" si="71"/>
        <v>0</v>
      </c>
      <c r="O282" s="55">
        <f t="shared" si="72"/>
        <v>0</v>
      </c>
      <c r="P282" s="57">
        <f t="shared" si="60"/>
        <v>1</v>
      </c>
      <c r="Q282" s="57">
        <f t="shared" si="61"/>
        <v>1</v>
      </c>
      <c r="R282" s="57">
        <f t="shared" si="74"/>
        <v>0</v>
      </c>
      <c r="S282" s="57">
        <f t="shared" si="73"/>
        <v>0</v>
      </c>
      <c r="T282" s="57">
        <f t="shared" si="62"/>
        <v>1</v>
      </c>
      <c r="U282" s="57">
        <f>G282*1+I282*IFERROR(VLOOKUP(A282,员工个人数据信息!A:V,22,0),0.9)+J282*0+IF(OR(E282&gt;=3,F282="通用项目"),K282*0,K282*0.2)+H282*0.8*IF(E282&lt;2,0.6,IF(E282&lt;4,0.7,IF(E282&lt;6,0.8,IF(E282&lt;8,0.9,1))))+L282*0.7-O282</f>
        <v>1</v>
      </c>
      <c r="V282" s="57">
        <f t="shared" si="63"/>
        <v>0</v>
      </c>
      <c r="W282" s="57">
        <f>ROUND(IFERROR(IF((YEAR(VLOOKUP(A282,员工个人数据信息!A:S,11,0))&amp;MONTH(VLOOKUP(A282,员工个人数据信息!A:S,11,0)))=(YEAR(C282)&amp;MONTH(C282)),VLOOKUP(A282,员工个人数据信息!A:U,20,0),IF((YEAR(VLOOKUP(A282,员工个人数据信息!A:S,12,0))&amp;MONTH(VLOOKUP(A282,员工个人数据信息!A:S,12,0)))=(YEAR(C282)&amp;MONTH(C282)),VLOOKUP(A282,员工个人数据信息!A:U,21,0),VLOOKUP(A282,员工个人数据信息!A:U,19,0))),0)+Y282/21.75,2)*SUM(G282:L282)+ROUND(IFERROR(VLOOKUP(A282,员工个人数据信息!A:S,18,0),0)+X282/21.75,2)*(IF(OR(E282&gt;=3,F282="通用项目"),SUM(G282,J282:K282),SUM(G282,J282,K282*0.8))+0.8*H282*IF(E282&lt;2,0.6,IF(E282&lt;4,0.7,IF(E282&lt;6,0.8,IF(E282&lt;8,0.9,1)))))+ROUND(3000/21.75*L282,2)</f>
        <v>0</v>
      </c>
      <c r="X282" s="57">
        <f t="array" ref="X282">_xlfn.IFS(COUNTIF('调薪记录-固定'!$C:$C,A282)=0,0,COUNTIF('调薪记录-固定'!$C:$C,A282)=1,IF(VLOOKUP(A282,'调薪记录-固定'!$C:$F,4,0)&lt;=C282,VLOOKUP(A282,'调薪记录-固定'!$C:$K,9,0),0),COUNTIF('调薪记录-固定'!$C:$C,A282)=2,IF(C282&lt;_xlfn.MINIFS('调薪记录-固定'!F:F,'调薪记录-固定'!C:C,A282),0,IF(C282&lt;_xlfn.MAXIFS('调薪记录-固定'!F:F,'调薪记录-固定'!C:C,A282),_xlfn.XLOOKUP(A282&amp;"1",'调薪记录-固定'!M:M,'调薪记录-固定'!K:K,0),_xlfn.XLOOKUP(A282&amp;"2",'调薪记录-固定'!M:M,'调薪记录-固定'!K:K,0))))</f>
        <v>0</v>
      </c>
      <c r="Y282" s="57">
        <f>IF(OR(COUNTIF('调整社保记录-固定'!C:C,A282)=0,COUNTIF('调整社保记录-固定'!C:C,A282)=1),0,IF(C282&gt;=DATE(2021,7,1),IFERROR(VLOOKUP(A282&amp;"2",'调整社保记录-固定'!F:G,2,0),0),0))</f>
        <v>0</v>
      </c>
    </row>
    <row r="283" customHeight="1" spans="1:25">
      <c r="A283" s="54" t="s">
        <v>25</v>
      </c>
      <c r="B283" s="54" t="s">
        <v>26</v>
      </c>
      <c r="C283" s="54" t="s">
        <v>313</v>
      </c>
      <c r="D283" s="54" t="s">
        <v>6</v>
      </c>
      <c r="E283" s="55">
        <f>IFERROR(DATEDIF(VLOOKUP(A283,员工个人数据信息!A:K,11,0),C283,"Y"),0)</f>
        <v>0</v>
      </c>
      <c r="F283" s="55" t="str">
        <f>IF(COUNTIF(通用项目!A:A,B283)=1,"通用项目","非通用项目")</f>
        <v>非通用项目</v>
      </c>
      <c r="G283" s="55">
        <f t="shared" si="64"/>
        <v>1</v>
      </c>
      <c r="H283" s="55">
        <f t="shared" si="65"/>
        <v>0</v>
      </c>
      <c r="I283" s="55">
        <f t="shared" si="66"/>
        <v>0</v>
      </c>
      <c r="J283" s="55">
        <f t="shared" si="67"/>
        <v>0</v>
      </c>
      <c r="K283" s="55">
        <f t="shared" si="68"/>
        <v>0</v>
      </c>
      <c r="L283" s="55">
        <f t="shared" si="69"/>
        <v>0</v>
      </c>
      <c r="M283" s="55">
        <f t="shared" si="70"/>
        <v>0</v>
      </c>
      <c r="N283" s="55">
        <f t="shared" si="71"/>
        <v>0</v>
      </c>
      <c r="O283" s="55">
        <f t="shared" si="72"/>
        <v>0</v>
      </c>
      <c r="P283" s="57">
        <f t="shared" si="60"/>
        <v>1</v>
      </c>
      <c r="Q283" s="57">
        <f t="shared" si="61"/>
        <v>1</v>
      </c>
      <c r="R283" s="57">
        <f t="shared" si="74"/>
        <v>0</v>
      </c>
      <c r="S283" s="57">
        <f t="shared" si="73"/>
        <v>0</v>
      </c>
      <c r="T283" s="57">
        <f t="shared" si="62"/>
        <v>1</v>
      </c>
      <c r="U283" s="57">
        <f>G283*1+I283*IFERROR(VLOOKUP(A283,员工个人数据信息!A:V,22,0),0.9)+J283*0+IF(OR(E283&gt;=3,F283="通用项目"),K283*0,K283*0.2)+H283*0.8*IF(E283&lt;2,0.6,IF(E283&lt;4,0.7,IF(E283&lt;6,0.8,IF(E283&lt;8,0.9,1))))+L283*0.7-O283</f>
        <v>1</v>
      </c>
      <c r="V283" s="57">
        <f t="shared" si="63"/>
        <v>0</v>
      </c>
      <c r="W283" s="57">
        <f>ROUND(IFERROR(IF((YEAR(VLOOKUP(A283,员工个人数据信息!A:S,11,0))&amp;MONTH(VLOOKUP(A283,员工个人数据信息!A:S,11,0)))=(YEAR(C283)&amp;MONTH(C283)),VLOOKUP(A283,员工个人数据信息!A:U,20,0),IF((YEAR(VLOOKUP(A283,员工个人数据信息!A:S,12,0))&amp;MONTH(VLOOKUP(A283,员工个人数据信息!A:S,12,0)))=(YEAR(C283)&amp;MONTH(C283)),VLOOKUP(A283,员工个人数据信息!A:U,21,0),VLOOKUP(A283,员工个人数据信息!A:U,19,0))),0)+Y283/21.75,2)*SUM(G283:L283)+ROUND(IFERROR(VLOOKUP(A283,员工个人数据信息!A:S,18,0),0)+X283/21.75,2)*(IF(OR(E283&gt;=3,F283="通用项目"),SUM(G283,J283:K283),SUM(G283,J283,K283*0.8))+0.8*H283*IF(E283&lt;2,0.6,IF(E283&lt;4,0.7,IF(E283&lt;6,0.8,IF(E283&lt;8,0.9,1)))))+ROUND(3000/21.75*L283,2)</f>
        <v>0</v>
      </c>
      <c r="X283" s="57">
        <f t="array" ref="X283">_xlfn.IFS(COUNTIF('调薪记录-固定'!$C:$C,A283)=0,0,COUNTIF('调薪记录-固定'!$C:$C,A283)=1,IF(VLOOKUP(A283,'调薪记录-固定'!$C:$F,4,0)&lt;=C283,VLOOKUP(A283,'调薪记录-固定'!$C:$K,9,0),0),COUNTIF('调薪记录-固定'!$C:$C,A283)=2,IF(C283&lt;_xlfn.MINIFS('调薪记录-固定'!F:F,'调薪记录-固定'!C:C,A283),0,IF(C283&lt;_xlfn.MAXIFS('调薪记录-固定'!F:F,'调薪记录-固定'!C:C,A283),_xlfn.XLOOKUP(A283&amp;"1",'调薪记录-固定'!M:M,'调薪记录-固定'!K:K,0),_xlfn.XLOOKUP(A283&amp;"2",'调薪记录-固定'!M:M,'调薪记录-固定'!K:K,0))))</f>
        <v>0</v>
      </c>
      <c r="Y283" s="57">
        <f>IF(OR(COUNTIF('调整社保记录-固定'!C:C,A283)=0,COUNTIF('调整社保记录-固定'!C:C,A283)=1),0,IF(C283&gt;=DATE(2021,7,1),IFERROR(VLOOKUP(A283&amp;"2",'调整社保记录-固定'!F:G,2,0),0),0))</f>
        <v>0</v>
      </c>
    </row>
    <row r="284" customHeight="1" spans="1:25">
      <c r="A284" s="54" t="s">
        <v>25</v>
      </c>
      <c r="B284" s="54" t="s">
        <v>26</v>
      </c>
      <c r="C284" s="54" t="s">
        <v>314</v>
      </c>
      <c r="D284" s="54" t="s">
        <v>28</v>
      </c>
      <c r="E284" s="55">
        <f>IFERROR(DATEDIF(VLOOKUP(A284,员工个人数据信息!A:K,11,0),C284,"Y"),0)</f>
        <v>0</v>
      </c>
      <c r="F284" s="55" t="str">
        <f>IF(COUNTIF(通用项目!A:A,B284)=1,"通用项目","非通用项目")</f>
        <v>非通用项目</v>
      </c>
      <c r="G284" s="55">
        <f t="shared" si="64"/>
        <v>0</v>
      </c>
      <c r="H284" s="55">
        <f t="shared" si="65"/>
        <v>0</v>
      </c>
      <c r="I284" s="55">
        <f t="shared" si="66"/>
        <v>0</v>
      </c>
      <c r="J284" s="55">
        <f t="shared" si="67"/>
        <v>0</v>
      </c>
      <c r="K284" s="55">
        <f t="shared" si="68"/>
        <v>0</v>
      </c>
      <c r="L284" s="55">
        <f t="shared" si="69"/>
        <v>0</v>
      </c>
      <c r="M284" s="55">
        <f t="shared" si="70"/>
        <v>0</v>
      </c>
      <c r="N284" s="55">
        <f t="shared" si="71"/>
        <v>0</v>
      </c>
      <c r="O284" s="55">
        <f t="shared" si="72"/>
        <v>0</v>
      </c>
      <c r="P284" s="57">
        <f t="shared" si="60"/>
        <v>0</v>
      </c>
      <c r="Q284" s="57">
        <f t="shared" si="61"/>
        <v>0</v>
      </c>
      <c r="R284" s="57">
        <f t="shared" si="74"/>
        <v>0</v>
      </c>
      <c r="S284" s="57">
        <f t="shared" si="73"/>
        <v>0</v>
      </c>
      <c r="T284" s="57">
        <f t="shared" si="62"/>
        <v>0</v>
      </c>
      <c r="U284" s="57">
        <f>G284*1+I284*IFERROR(VLOOKUP(A284,员工个人数据信息!A:V,22,0),0.9)+J284*0+IF(OR(E284&gt;=3,F284="通用项目"),K284*0,K284*0.2)+H284*0.8*IF(E284&lt;2,0.6,IF(E284&lt;4,0.7,IF(E284&lt;6,0.8,IF(E284&lt;8,0.9,1))))+L284*0.7-O284</f>
        <v>0</v>
      </c>
      <c r="V284" s="57">
        <f t="shared" si="63"/>
        <v>0</v>
      </c>
      <c r="W284" s="57">
        <f>ROUND(IFERROR(IF((YEAR(VLOOKUP(A284,员工个人数据信息!A:S,11,0))&amp;MONTH(VLOOKUP(A284,员工个人数据信息!A:S,11,0)))=(YEAR(C284)&amp;MONTH(C284)),VLOOKUP(A284,员工个人数据信息!A:U,20,0),IF((YEAR(VLOOKUP(A284,员工个人数据信息!A:S,12,0))&amp;MONTH(VLOOKUP(A284,员工个人数据信息!A:S,12,0)))=(YEAR(C284)&amp;MONTH(C284)),VLOOKUP(A284,员工个人数据信息!A:U,21,0),VLOOKUP(A284,员工个人数据信息!A:U,19,0))),0)+Y284/21.75,2)*SUM(G284:L284)+ROUND(IFERROR(VLOOKUP(A284,员工个人数据信息!A:S,18,0),0)+X284/21.75,2)*(IF(OR(E284&gt;=3,F284="通用项目"),SUM(G284,J284:K284),SUM(G284,J284,K284*0.8))+0.8*H284*IF(E284&lt;2,0.6,IF(E284&lt;4,0.7,IF(E284&lt;6,0.8,IF(E284&lt;8,0.9,1)))))+ROUND(3000/21.75*L284,2)</f>
        <v>0</v>
      </c>
      <c r="X284" s="57">
        <f t="array" ref="X284">_xlfn.IFS(COUNTIF('调薪记录-固定'!$C:$C,A284)=0,0,COUNTIF('调薪记录-固定'!$C:$C,A284)=1,IF(VLOOKUP(A284,'调薪记录-固定'!$C:$F,4,0)&lt;=C284,VLOOKUP(A284,'调薪记录-固定'!$C:$K,9,0),0),COUNTIF('调薪记录-固定'!$C:$C,A284)=2,IF(C284&lt;_xlfn.MINIFS('调薪记录-固定'!F:F,'调薪记录-固定'!C:C,A284),0,IF(C284&lt;_xlfn.MAXIFS('调薪记录-固定'!F:F,'调薪记录-固定'!C:C,A284),_xlfn.XLOOKUP(A284&amp;"1",'调薪记录-固定'!M:M,'调薪记录-固定'!K:K,0),_xlfn.XLOOKUP(A284&amp;"2",'调薪记录-固定'!M:M,'调薪记录-固定'!K:K,0))))</f>
        <v>0</v>
      </c>
      <c r="Y284" s="57">
        <f>IF(OR(COUNTIF('调整社保记录-固定'!C:C,A284)=0,COUNTIF('调整社保记录-固定'!C:C,A284)=1),0,IF(C284&gt;=DATE(2021,7,1),IFERROR(VLOOKUP(A284&amp;"2",'调整社保记录-固定'!F:G,2,0),0),0))</f>
        <v>0</v>
      </c>
    </row>
    <row r="285" customHeight="1" spans="1:25">
      <c r="A285" s="54" t="s">
        <v>25</v>
      </c>
      <c r="B285" s="54" t="s">
        <v>26</v>
      </c>
      <c r="C285" s="54" t="s">
        <v>315</v>
      </c>
      <c r="D285" s="54" t="s">
        <v>6</v>
      </c>
      <c r="E285" s="55">
        <f>IFERROR(DATEDIF(VLOOKUP(A285,员工个人数据信息!A:K,11,0),C285,"Y"),0)</f>
        <v>0</v>
      </c>
      <c r="F285" s="55" t="str">
        <f>IF(COUNTIF(通用项目!A:A,B285)=1,"通用项目","非通用项目")</f>
        <v>非通用项目</v>
      </c>
      <c r="G285" s="55">
        <f t="shared" si="64"/>
        <v>1</v>
      </c>
      <c r="H285" s="55">
        <f t="shared" si="65"/>
        <v>0</v>
      </c>
      <c r="I285" s="55">
        <f t="shared" si="66"/>
        <v>0</v>
      </c>
      <c r="J285" s="55">
        <f t="shared" si="67"/>
        <v>0</v>
      </c>
      <c r="K285" s="55">
        <f t="shared" si="68"/>
        <v>0</v>
      </c>
      <c r="L285" s="55">
        <f t="shared" si="69"/>
        <v>0</v>
      </c>
      <c r="M285" s="55">
        <f t="shared" si="70"/>
        <v>0</v>
      </c>
      <c r="N285" s="55">
        <f t="shared" si="71"/>
        <v>0</v>
      </c>
      <c r="O285" s="55">
        <f t="shared" si="72"/>
        <v>0</v>
      </c>
      <c r="P285" s="57">
        <f t="shared" si="60"/>
        <v>1</v>
      </c>
      <c r="Q285" s="57">
        <f t="shared" si="61"/>
        <v>1</v>
      </c>
      <c r="R285" s="57">
        <f t="shared" si="74"/>
        <v>0</v>
      </c>
      <c r="S285" s="57">
        <f t="shared" si="73"/>
        <v>0</v>
      </c>
      <c r="T285" s="57">
        <f t="shared" si="62"/>
        <v>1</v>
      </c>
      <c r="U285" s="57">
        <f>G285*1+I285*IFERROR(VLOOKUP(A285,员工个人数据信息!A:V,22,0),0.9)+J285*0+IF(OR(E285&gt;=3,F285="通用项目"),K285*0,K285*0.2)+H285*0.8*IF(E285&lt;2,0.6,IF(E285&lt;4,0.7,IF(E285&lt;6,0.8,IF(E285&lt;8,0.9,1))))+L285*0.7-O285</f>
        <v>1</v>
      </c>
      <c r="V285" s="57">
        <f t="shared" si="63"/>
        <v>0</v>
      </c>
      <c r="W285" s="57">
        <f>ROUND(IFERROR(IF((YEAR(VLOOKUP(A285,员工个人数据信息!A:S,11,0))&amp;MONTH(VLOOKUP(A285,员工个人数据信息!A:S,11,0)))=(YEAR(C285)&amp;MONTH(C285)),VLOOKUP(A285,员工个人数据信息!A:U,20,0),IF((YEAR(VLOOKUP(A285,员工个人数据信息!A:S,12,0))&amp;MONTH(VLOOKUP(A285,员工个人数据信息!A:S,12,0)))=(YEAR(C285)&amp;MONTH(C285)),VLOOKUP(A285,员工个人数据信息!A:U,21,0),VLOOKUP(A285,员工个人数据信息!A:U,19,0))),0)+Y285/21.75,2)*SUM(G285:L285)+ROUND(IFERROR(VLOOKUP(A285,员工个人数据信息!A:S,18,0),0)+X285/21.75,2)*(IF(OR(E285&gt;=3,F285="通用项目"),SUM(G285,J285:K285),SUM(G285,J285,K285*0.8))+0.8*H285*IF(E285&lt;2,0.6,IF(E285&lt;4,0.7,IF(E285&lt;6,0.8,IF(E285&lt;8,0.9,1)))))+ROUND(3000/21.75*L285,2)</f>
        <v>0</v>
      </c>
      <c r="X285" s="57">
        <f t="array" ref="X285">_xlfn.IFS(COUNTIF('调薪记录-固定'!$C:$C,A285)=0,0,COUNTIF('调薪记录-固定'!$C:$C,A285)=1,IF(VLOOKUP(A285,'调薪记录-固定'!$C:$F,4,0)&lt;=C285,VLOOKUP(A285,'调薪记录-固定'!$C:$K,9,0),0),COUNTIF('调薪记录-固定'!$C:$C,A285)=2,IF(C285&lt;_xlfn.MINIFS('调薪记录-固定'!F:F,'调薪记录-固定'!C:C,A285),0,IF(C285&lt;_xlfn.MAXIFS('调薪记录-固定'!F:F,'调薪记录-固定'!C:C,A285),_xlfn.XLOOKUP(A285&amp;"1",'调薪记录-固定'!M:M,'调薪记录-固定'!K:K,0),_xlfn.XLOOKUP(A285&amp;"2",'调薪记录-固定'!M:M,'调薪记录-固定'!K:K,0))))</f>
        <v>0</v>
      </c>
      <c r="Y285" s="57">
        <f>IF(OR(COUNTIF('调整社保记录-固定'!C:C,A285)=0,COUNTIF('调整社保记录-固定'!C:C,A285)=1),0,IF(C285&gt;=DATE(2021,7,1),IFERROR(VLOOKUP(A285&amp;"2",'调整社保记录-固定'!F:G,2,0),0),0))</f>
        <v>0</v>
      </c>
    </row>
    <row r="286" customHeight="1" spans="1:25">
      <c r="A286" s="54" t="s">
        <v>25</v>
      </c>
      <c r="B286" s="54" t="s">
        <v>26</v>
      </c>
      <c r="C286" s="54" t="s">
        <v>316</v>
      </c>
      <c r="D286" s="54" t="s">
        <v>6</v>
      </c>
      <c r="E286" s="55">
        <f>IFERROR(DATEDIF(VLOOKUP(A286,员工个人数据信息!A:K,11,0),C286,"Y"),0)</f>
        <v>0</v>
      </c>
      <c r="F286" s="55" t="str">
        <f>IF(COUNTIF(通用项目!A:A,B286)=1,"通用项目","非通用项目")</f>
        <v>非通用项目</v>
      </c>
      <c r="G286" s="55">
        <f t="shared" si="64"/>
        <v>1</v>
      </c>
      <c r="H286" s="55">
        <f t="shared" si="65"/>
        <v>0</v>
      </c>
      <c r="I286" s="55">
        <f t="shared" si="66"/>
        <v>0</v>
      </c>
      <c r="J286" s="55">
        <f t="shared" si="67"/>
        <v>0</v>
      </c>
      <c r="K286" s="55">
        <f t="shared" si="68"/>
        <v>0</v>
      </c>
      <c r="L286" s="55">
        <f t="shared" si="69"/>
        <v>0</v>
      </c>
      <c r="M286" s="55">
        <f t="shared" si="70"/>
        <v>0</v>
      </c>
      <c r="N286" s="55">
        <f t="shared" si="71"/>
        <v>0</v>
      </c>
      <c r="O286" s="55">
        <f t="shared" si="72"/>
        <v>0</v>
      </c>
      <c r="P286" s="57">
        <f t="shared" si="60"/>
        <v>1</v>
      </c>
      <c r="Q286" s="57">
        <f t="shared" si="61"/>
        <v>1</v>
      </c>
      <c r="R286" s="57">
        <f t="shared" si="74"/>
        <v>0</v>
      </c>
      <c r="S286" s="57">
        <f t="shared" si="73"/>
        <v>0</v>
      </c>
      <c r="T286" s="57">
        <f t="shared" si="62"/>
        <v>1</v>
      </c>
      <c r="U286" s="57">
        <f>G286*1+I286*IFERROR(VLOOKUP(A286,员工个人数据信息!A:V,22,0),0.9)+J286*0+IF(OR(E286&gt;=3,F286="通用项目"),K286*0,K286*0.2)+H286*0.8*IF(E286&lt;2,0.6,IF(E286&lt;4,0.7,IF(E286&lt;6,0.8,IF(E286&lt;8,0.9,1))))+L286*0.7-O286</f>
        <v>1</v>
      </c>
      <c r="V286" s="57">
        <f t="shared" si="63"/>
        <v>0</v>
      </c>
      <c r="W286" s="57">
        <f>ROUND(IFERROR(IF((YEAR(VLOOKUP(A286,员工个人数据信息!A:S,11,0))&amp;MONTH(VLOOKUP(A286,员工个人数据信息!A:S,11,0)))=(YEAR(C286)&amp;MONTH(C286)),VLOOKUP(A286,员工个人数据信息!A:U,20,0),IF((YEAR(VLOOKUP(A286,员工个人数据信息!A:S,12,0))&amp;MONTH(VLOOKUP(A286,员工个人数据信息!A:S,12,0)))=(YEAR(C286)&amp;MONTH(C286)),VLOOKUP(A286,员工个人数据信息!A:U,21,0),VLOOKUP(A286,员工个人数据信息!A:U,19,0))),0)+Y286/21.75,2)*SUM(G286:L286)+ROUND(IFERROR(VLOOKUP(A286,员工个人数据信息!A:S,18,0),0)+X286/21.75,2)*(IF(OR(E286&gt;=3,F286="通用项目"),SUM(G286,J286:K286),SUM(G286,J286,K286*0.8))+0.8*H286*IF(E286&lt;2,0.6,IF(E286&lt;4,0.7,IF(E286&lt;6,0.8,IF(E286&lt;8,0.9,1)))))+ROUND(3000/21.75*L286,2)</f>
        <v>0</v>
      </c>
      <c r="X286" s="57">
        <f t="array" ref="X286">_xlfn.IFS(COUNTIF('调薪记录-固定'!$C:$C,A286)=0,0,COUNTIF('调薪记录-固定'!$C:$C,A286)=1,IF(VLOOKUP(A286,'调薪记录-固定'!$C:$F,4,0)&lt;=C286,VLOOKUP(A286,'调薪记录-固定'!$C:$K,9,0),0),COUNTIF('调薪记录-固定'!$C:$C,A286)=2,IF(C286&lt;_xlfn.MINIFS('调薪记录-固定'!F:F,'调薪记录-固定'!C:C,A286),0,IF(C286&lt;_xlfn.MAXIFS('调薪记录-固定'!F:F,'调薪记录-固定'!C:C,A286),_xlfn.XLOOKUP(A286&amp;"1",'调薪记录-固定'!M:M,'调薪记录-固定'!K:K,0),_xlfn.XLOOKUP(A286&amp;"2",'调薪记录-固定'!M:M,'调薪记录-固定'!K:K,0))))</f>
        <v>0</v>
      </c>
      <c r="Y286" s="57">
        <f>IF(OR(COUNTIF('调整社保记录-固定'!C:C,A286)=0,COUNTIF('调整社保记录-固定'!C:C,A286)=1),0,IF(C286&gt;=DATE(2021,7,1),IFERROR(VLOOKUP(A286&amp;"2",'调整社保记录-固定'!F:G,2,0),0),0))</f>
        <v>0</v>
      </c>
    </row>
    <row r="287" customHeight="1" spans="1:25">
      <c r="A287" s="54" t="s">
        <v>25</v>
      </c>
      <c r="B287" s="54" t="s">
        <v>26</v>
      </c>
      <c r="C287" s="54" t="s">
        <v>317</v>
      </c>
      <c r="D287" s="54" t="s">
        <v>6</v>
      </c>
      <c r="E287" s="55">
        <f>IFERROR(DATEDIF(VLOOKUP(A287,员工个人数据信息!A:K,11,0),C287,"Y"),0)</f>
        <v>0</v>
      </c>
      <c r="F287" s="55" t="str">
        <f>IF(COUNTIF(通用项目!A:A,B287)=1,"通用项目","非通用项目")</f>
        <v>非通用项目</v>
      </c>
      <c r="G287" s="55">
        <f t="shared" si="64"/>
        <v>1</v>
      </c>
      <c r="H287" s="55">
        <f t="shared" si="65"/>
        <v>0</v>
      </c>
      <c r="I287" s="55">
        <f t="shared" si="66"/>
        <v>0</v>
      </c>
      <c r="J287" s="55">
        <f t="shared" si="67"/>
        <v>0</v>
      </c>
      <c r="K287" s="55">
        <f t="shared" si="68"/>
        <v>0</v>
      </c>
      <c r="L287" s="55">
        <f t="shared" si="69"/>
        <v>0</v>
      </c>
      <c r="M287" s="55">
        <f t="shared" si="70"/>
        <v>0</v>
      </c>
      <c r="N287" s="55">
        <f t="shared" si="71"/>
        <v>0</v>
      </c>
      <c r="O287" s="55">
        <f t="shared" si="72"/>
        <v>0</v>
      </c>
      <c r="P287" s="57">
        <f t="shared" si="60"/>
        <v>1</v>
      </c>
      <c r="Q287" s="57">
        <f t="shared" si="61"/>
        <v>1</v>
      </c>
      <c r="R287" s="57">
        <f t="shared" si="74"/>
        <v>0</v>
      </c>
      <c r="S287" s="57">
        <f t="shared" si="73"/>
        <v>0</v>
      </c>
      <c r="T287" s="57">
        <f t="shared" si="62"/>
        <v>1</v>
      </c>
      <c r="U287" s="57">
        <f>G287*1+I287*IFERROR(VLOOKUP(A287,员工个人数据信息!A:V,22,0),0.9)+J287*0+IF(OR(E287&gt;=3,F287="通用项目"),K287*0,K287*0.2)+H287*0.8*IF(E287&lt;2,0.6,IF(E287&lt;4,0.7,IF(E287&lt;6,0.8,IF(E287&lt;8,0.9,1))))+L287*0.7-O287</f>
        <v>1</v>
      </c>
      <c r="V287" s="57">
        <f t="shared" si="63"/>
        <v>0</v>
      </c>
      <c r="W287" s="57">
        <f>ROUND(IFERROR(IF((YEAR(VLOOKUP(A287,员工个人数据信息!A:S,11,0))&amp;MONTH(VLOOKUP(A287,员工个人数据信息!A:S,11,0)))=(YEAR(C287)&amp;MONTH(C287)),VLOOKUP(A287,员工个人数据信息!A:U,20,0),IF((YEAR(VLOOKUP(A287,员工个人数据信息!A:S,12,0))&amp;MONTH(VLOOKUP(A287,员工个人数据信息!A:S,12,0)))=(YEAR(C287)&amp;MONTH(C287)),VLOOKUP(A287,员工个人数据信息!A:U,21,0),VLOOKUP(A287,员工个人数据信息!A:U,19,0))),0)+Y287/21.75,2)*SUM(G287:L287)+ROUND(IFERROR(VLOOKUP(A287,员工个人数据信息!A:S,18,0),0)+X287/21.75,2)*(IF(OR(E287&gt;=3,F287="通用项目"),SUM(G287,J287:K287),SUM(G287,J287,K287*0.8))+0.8*H287*IF(E287&lt;2,0.6,IF(E287&lt;4,0.7,IF(E287&lt;6,0.8,IF(E287&lt;8,0.9,1)))))+ROUND(3000/21.75*L287,2)</f>
        <v>0</v>
      </c>
      <c r="X287" s="57">
        <f t="array" ref="X287">_xlfn.IFS(COUNTIF('调薪记录-固定'!$C:$C,A287)=0,0,COUNTIF('调薪记录-固定'!$C:$C,A287)=1,IF(VLOOKUP(A287,'调薪记录-固定'!$C:$F,4,0)&lt;=C287,VLOOKUP(A287,'调薪记录-固定'!$C:$K,9,0),0),COUNTIF('调薪记录-固定'!$C:$C,A287)=2,IF(C287&lt;_xlfn.MINIFS('调薪记录-固定'!F:F,'调薪记录-固定'!C:C,A287),0,IF(C287&lt;_xlfn.MAXIFS('调薪记录-固定'!F:F,'调薪记录-固定'!C:C,A287),_xlfn.XLOOKUP(A287&amp;"1",'调薪记录-固定'!M:M,'调薪记录-固定'!K:K,0),_xlfn.XLOOKUP(A287&amp;"2",'调薪记录-固定'!M:M,'调薪记录-固定'!K:K,0))))</f>
        <v>0</v>
      </c>
      <c r="Y287" s="57">
        <f>IF(OR(COUNTIF('调整社保记录-固定'!C:C,A287)=0,COUNTIF('调整社保记录-固定'!C:C,A287)=1),0,IF(C287&gt;=DATE(2021,7,1),IFERROR(VLOOKUP(A287&amp;"2",'调整社保记录-固定'!F:G,2,0),0),0))</f>
        <v>0</v>
      </c>
    </row>
    <row r="288" customHeight="1" spans="1:25">
      <c r="A288" s="54" t="s">
        <v>25</v>
      </c>
      <c r="B288" s="54" t="s">
        <v>26</v>
      </c>
      <c r="C288" s="54" t="s">
        <v>318</v>
      </c>
      <c r="D288" s="54" t="s">
        <v>6</v>
      </c>
      <c r="E288" s="55">
        <f>IFERROR(DATEDIF(VLOOKUP(A288,员工个人数据信息!A:K,11,0),C288,"Y"),0)</f>
        <v>0</v>
      </c>
      <c r="F288" s="55" t="str">
        <f>IF(COUNTIF(通用项目!A:A,B288)=1,"通用项目","非通用项目")</f>
        <v>非通用项目</v>
      </c>
      <c r="G288" s="55">
        <f t="shared" si="64"/>
        <v>1</v>
      </c>
      <c r="H288" s="55">
        <f t="shared" si="65"/>
        <v>0</v>
      </c>
      <c r="I288" s="55">
        <f t="shared" si="66"/>
        <v>0</v>
      </c>
      <c r="J288" s="55">
        <f t="shared" si="67"/>
        <v>0</v>
      </c>
      <c r="K288" s="55">
        <f t="shared" si="68"/>
        <v>0</v>
      </c>
      <c r="L288" s="55">
        <f t="shared" si="69"/>
        <v>0</v>
      </c>
      <c r="M288" s="55">
        <f t="shared" si="70"/>
        <v>0</v>
      </c>
      <c r="N288" s="55">
        <f t="shared" si="71"/>
        <v>0</v>
      </c>
      <c r="O288" s="55">
        <f t="shared" si="72"/>
        <v>0</v>
      </c>
      <c r="P288" s="57">
        <f t="shared" si="60"/>
        <v>1</v>
      </c>
      <c r="Q288" s="57">
        <f t="shared" si="61"/>
        <v>1</v>
      </c>
      <c r="R288" s="57">
        <f t="shared" si="74"/>
        <v>0</v>
      </c>
      <c r="S288" s="57">
        <f t="shared" si="73"/>
        <v>0</v>
      </c>
      <c r="T288" s="57">
        <f t="shared" si="62"/>
        <v>1</v>
      </c>
      <c r="U288" s="57">
        <f>G288*1+I288*IFERROR(VLOOKUP(A288,员工个人数据信息!A:V,22,0),0.9)+J288*0+IF(OR(E288&gt;=3,F288="通用项目"),K288*0,K288*0.2)+H288*0.8*IF(E288&lt;2,0.6,IF(E288&lt;4,0.7,IF(E288&lt;6,0.8,IF(E288&lt;8,0.9,1))))+L288*0.7-O288</f>
        <v>1</v>
      </c>
      <c r="V288" s="57">
        <f t="shared" si="63"/>
        <v>0</v>
      </c>
      <c r="W288" s="57">
        <f>ROUND(IFERROR(IF((YEAR(VLOOKUP(A288,员工个人数据信息!A:S,11,0))&amp;MONTH(VLOOKUP(A288,员工个人数据信息!A:S,11,0)))=(YEAR(C288)&amp;MONTH(C288)),VLOOKUP(A288,员工个人数据信息!A:U,20,0),IF((YEAR(VLOOKUP(A288,员工个人数据信息!A:S,12,0))&amp;MONTH(VLOOKUP(A288,员工个人数据信息!A:S,12,0)))=(YEAR(C288)&amp;MONTH(C288)),VLOOKUP(A288,员工个人数据信息!A:U,21,0),VLOOKUP(A288,员工个人数据信息!A:U,19,0))),0)+Y288/21.75,2)*SUM(G288:L288)+ROUND(IFERROR(VLOOKUP(A288,员工个人数据信息!A:S,18,0),0)+X288/21.75,2)*(IF(OR(E288&gt;=3,F288="通用项目"),SUM(G288,J288:K288),SUM(G288,J288,K288*0.8))+0.8*H288*IF(E288&lt;2,0.6,IF(E288&lt;4,0.7,IF(E288&lt;6,0.8,IF(E288&lt;8,0.9,1)))))+ROUND(3000/21.75*L288,2)</f>
        <v>0</v>
      </c>
      <c r="X288" s="57">
        <f t="array" ref="X288">_xlfn.IFS(COUNTIF('调薪记录-固定'!$C:$C,A288)=0,0,COUNTIF('调薪记录-固定'!$C:$C,A288)=1,IF(VLOOKUP(A288,'调薪记录-固定'!$C:$F,4,0)&lt;=C288,VLOOKUP(A288,'调薪记录-固定'!$C:$K,9,0),0),COUNTIF('调薪记录-固定'!$C:$C,A288)=2,IF(C288&lt;_xlfn.MINIFS('调薪记录-固定'!F:F,'调薪记录-固定'!C:C,A288),0,IF(C288&lt;_xlfn.MAXIFS('调薪记录-固定'!F:F,'调薪记录-固定'!C:C,A288),_xlfn.XLOOKUP(A288&amp;"1",'调薪记录-固定'!M:M,'调薪记录-固定'!K:K,0),_xlfn.XLOOKUP(A288&amp;"2",'调薪记录-固定'!M:M,'调薪记录-固定'!K:K,0))))</f>
        <v>0</v>
      </c>
      <c r="Y288" s="57">
        <f>IF(OR(COUNTIF('调整社保记录-固定'!C:C,A288)=0,COUNTIF('调整社保记录-固定'!C:C,A288)=1),0,IF(C288&gt;=DATE(2021,7,1),IFERROR(VLOOKUP(A288&amp;"2",'调整社保记录-固定'!F:G,2,0),0),0))</f>
        <v>0</v>
      </c>
    </row>
    <row r="289" customHeight="1" spans="1:25">
      <c r="A289" s="54" t="s">
        <v>25</v>
      </c>
      <c r="B289" s="54" t="s">
        <v>26</v>
      </c>
      <c r="C289" s="54" t="s">
        <v>319</v>
      </c>
      <c r="D289" s="54" t="s">
        <v>6</v>
      </c>
      <c r="E289" s="55">
        <f>IFERROR(DATEDIF(VLOOKUP(A289,员工个人数据信息!A:K,11,0),C289,"Y"),0)</f>
        <v>0</v>
      </c>
      <c r="F289" s="55" t="str">
        <f>IF(COUNTIF(通用项目!A:A,B289)=1,"通用项目","非通用项目")</f>
        <v>非通用项目</v>
      </c>
      <c r="G289" s="55">
        <f t="shared" si="64"/>
        <v>1</v>
      </c>
      <c r="H289" s="55">
        <f t="shared" si="65"/>
        <v>0</v>
      </c>
      <c r="I289" s="55">
        <f t="shared" si="66"/>
        <v>0</v>
      </c>
      <c r="J289" s="55">
        <f t="shared" si="67"/>
        <v>0</v>
      </c>
      <c r="K289" s="55">
        <f t="shared" si="68"/>
        <v>0</v>
      </c>
      <c r="L289" s="55">
        <f t="shared" si="69"/>
        <v>0</v>
      </c>
      <c r="M289" s="55">
        <f t="shared" si="70"/>
        <v>0</v>
      </c>
      <c r="N289" s="55">
        <f t="shared" si="71"/>
        <v>0</v>
      </c>
      <c r="O289" s="55">
        <f t="shared" si="72"/>
        <v>0</v>
      </c>
      <c r="P289" s="57">
        <f t="shared" ref="P289:P352" si="75">Q289+R289-S289-T289+U289-V289</f>
        <v>1</v>
      </c>
      <c r="Q289" s="57">
        <f t="shared" ref="Q289:Q352" si="76">SUM(G289:L289,N289:O289)</f>
        <v>1</v>
      </c>
      <c r="R289" s="57">
        <f t="shared" si="74"/>
        <v>0</v>
      </c>
      <c r="S289" s="57">
        <f t="shared" si="73"/>
        <v>0</v>
      </c>
      <c r="T289" s="57">
        <f t="shared" ref="T289:T352" si="77">SUM(G289:L289,O289)</f>
        <v>1</v>
      </c>
      <c r="U289" s="57">
        <f>G289*1+I289*IFERROR(VLOOKUP(A289,员工个人数据信息!A:V,22,0),0.9)+J289*0+IF(OR(E289&gt;=3,F289="通用项目"),K289*0,K289*0.2)+H289*0.8*IF(E289&lt;2,0.6,IF(E289&lt;4,0.7,IF(E289&lt;6,0.8,IF(E289&lt;8,0.9,1))))+L289*0.7-O289</f>
        <v>1</v>
      </c>
      <c r="V289" s="57">
        <f t="shared" ref="V289:V352" si="78">SUM(H289:L289,N289,O289*0)</f>
        <v>0</v>
      </c>
      <c r="W289" s="57">
        <f>ROUND(IFERROR(IF((YEAR(VLOOKUP(A289,员工个人数据信息!A:S,11,0))&amp;MONTH(VLOOKUP(A289,员工个人数据信息!A:S,11,0)))=(YEAR(C289)&amp;MONTH(C289)),VLOOKUP(A289,员工个人数据信息!A:U,20,0),IF((YEAR(VLOOKUP(A289,员工个人数据信息!A:S,12,0))&amp;MONTH(VLOOKUP(A289,员工个人数据信息!A:S,12,0)))=(YEAR(C289)&amp;MONTH(C289)),VLOOKUP(A289,员工个人数据信息!A:U,21,0),VLOOKUP(A289,员工个人数据信息!A:U,19,0))),0)+Y289/21.75,2)*SUM(G289:L289)+ROUND(IFERROR(VLOOKUP(A289,员工个人数据信息!A:S,18,0),0)+X289/21.75,2)*(IF(OR(E289&gt;=3,F289="通用项目"),SUM(G289,J289:K289),SUM(G289,J289,K289*0.8))+0.8*H289*IF(E289&lt;2,0.6,IF(E289&lt;4,0.7,IF(E289&lt;6,0.8,IF(E289&lt;8,0.9,1)))))+ROUND(3000/21.75*L289,2)</f>
        <v>0</v>
      </c>
      <c r="X289" s="57">
        <f t="array" ref="X289">_xlfn.IFS(COUNTIF('调薪记录-固定'!$C:$C,A289)=0,0,COUNTIF('调薪记录-固定'!$C:$C,A289)=1,IF(VLOOKUP(A289,'调薪记录-固定'!$C:$F,4,0)&lt;=C289,VLOOKUP(A289,'调薪记录-固定'!$C:$K,9,0),0),COUNTIF('调薪记录-固定'!$C:$C,A289)=2,IF(C289&lt;_xlfn.MINIFS('调薪记录-固定'!F:F,'调薪记录-固定'!C:C,A289),0,IF(C289&lt;_xlfn.MAXIFS('调薪记录-固定'!F:F,'调薪记录-固定'!C:C,A289),_xlfn.XLOOKUP(A289&amp;"1",'调薪记录-固定'!M:M,'调薪记录-固定'!K:K,0),_xlfn.XLOOKUP(A289&amp;"2",'调薪记录-固定'!M:M,'调薪记录-固定'!K:K,0))))</f>
        <v>0</v>
      </c>
      <c r="Y289" s="57">
        <f>IF(OR(COUNTIF('调整社保记录-固定'!C:C,A289)=0,COUNTIF('调整社保记录-固定'!C:C,A289)=1),0,IF(C289&gt;=DATE(2021,7,1),IFERROR(VLOOKUP(A289&amp;"2",'调整社保记录-固定'!F:G,2,0),0),0))</f>
        <v>0</v>
      </c>
    </row>
    <row r="290" customHeight="1" spans="1:25">
      <c r="A290" s="54" t="s">
        <v>25</v>
      </c>
      <c r="B290" s="54" t="s">
        <v>26</v>
      </c>
      <c r="C290" s="54" t="s">
        <v>320</v>
      </c>
      <c r="D290" s="54" t="s">
        <v>28</v>
      </c>
      <c r="E290" s="55">
        <f>IFERROR(DATEDIF(VLOOKUP(A290,员工个人数据信息!A:K,11,0),C290,"Y"),0)</f>
        <v>0</v>
      </c>
      <c r="F290" s="55" t="str">
        <f>IF(COUNTIF(通用项目!A:A,B290)=1,"通用项目","非通用项目")</f>
        <v>非通用项目</v>
      </c>
      <c r="G290" s="55">
        <f t="shared" si="64"/>
        <v>0</v>
      </c>
      <c r="H290" s="55">
        <f t="shared" si="65"/>
        <v>0</v>
      </c>
      <c r="I290" s="55">
        <f t="shared" si="66"/>
        <v>0</v>
      </c>
      <c r="J290" s="55">
        <f t="shared" si="67"/>
        <v>0</v>
      </c>
      <c r="K290" s="55">
        <f t="shared" si="68"/>
        <v>0</v>
      </c>
      <c r="L290" s="55">
        <f t="shared" si="69"/>
        <v>0</v>
      </c>
      <c r="M290" s="55">
        <f t="shared" si="70"/>
        <v>0</v>
      </c>
      <c r="N290" s="55">
        <f t="shared" si="71"/>
        <v>0</v>
      </c>
      <c r="O290" s="55">
        <f t="shared" si="72"/>
        <v>0</v>
      </c>
      <c r="P290" s="57">
        <f t="shared" si="75"/>
        <v>0</v>
      </c>
      <c r="Q290" s="57">
        <f t="shared" si="76"/>
        <v>0</v>
      </c>
      <c r="R290" s="57">
        <f t="shared" si="74"/>
        <v>0</v>
      </c>
      <c r="S290" s="57">
        <f t="shared" si="73"/>
        <v>0</v>
      </c>
      <c r="T290" s="57">
        <f t="shared" si="77"/>
        <v>0</v>
      </c>
      <c r="U290" s="57">
        <f>G290*1+I290*IFERROR(VLOOKUP(A290,员工个人数据信息!A:V,22,0),0.9)+J290*0+IF(OR(E290&gt;=3,F290="通用项目"),K290*0,K290*0.2)+H290*0.8*IF(E290&lt;2,0.6,IF(E290&lt;4,0.7,IF(E290&lt;6,0.8,IF(E290&lt;8,0.9,1))))+L290*0.7-O290</f>
        <v>0</v>
      </c>
      <c r="V290" s="57">
        <f t="shared" si="78"/>
        <v>0</v>
      </c>
      <c r="W290" s="57">
        <f>ROUND(IFERROR(IF((YEAR(VLOOKUP(A290,员工个人数据信息!A:S,11,0))&amp;MONTH(VLOOKUP(A290,员工个人数据信息!A:S,11,0)))=(YEAR(C290)&amp;MONTH(C290)),VLOOKUP(A290,员工个人数据信息!A:U,20,0),IF((YEAR(VLOOKUP(A290,员工个人数据信息!A:S,12,0))&amp;MONTH(VLOOKUP(A290,员工个人数据信息!A:S,12,0)))=(YEAR(C290)&amp;MONTH(C290)),VLOOKUP(A290,员工个人数据信息!A:U,21,0),VLOOKUP(A290,员工个人数据信息!A:U,19,0))),0)+Y290/21.75,2)*SUM(G290:L290)+ROUND(IFERROR(VLOOKUP(A290,员工个人数据信息!A:S,18,0),0)+X290/21.75,2)*(IF(OR(E290&gt;=3,F290="通用项目"),SUM(G290,J290:K290),SUM(G290,J290,K290*0.8))+0.8*H290*IF(E290&lt;2,0.6,IF(E290&lt;4,0.7,IF(E290&lt;6,0.8,IF(E290&lt;8,0.9,1)))))+ROUND(3000/21.75*L290,2)</f>
        <v>0</v>
      </c>
      <c r="X290" s="57">
        <f t="array" ref="X290">_xlfn.IFS(COUNTIF('调薪记录-固定'!$C:$C,A290)=0,0,COUNTIF('调薪记录-固定'!$C:$C,A290)=1,IF(VLOOKUP(A290,'调薪记录-固定'!$C:$F,4,0)&lt;=C290,VLOOKUP(A290,'调薪记录-固定'!$C:$K,9,0),0),COUNTIF('调薪记录-固定'!$C:$C,A290)=2,IF(C290&lt;_xlfn.MINIFS('调薪记录-固定'!F:F,'调薪记录-固定'!C:C,A290),0,IF(C290&lt;_xlfn.MAXIFS('调薪记录-固定'!F:F,'调薪记录-固定'!C:C,A290),_xlfn.XLOOKUP(A290&amp;"1",'调薪记录-固定'!M:M,'调薪记录-固定'!K:K,0),_xlfn.XLOOKUP(A290&amp;"2",'调薪记录-固定'!M:M,'调薪记录-固定'!K:K,0))))</f>
        <v>0</v>
      </c>
      <c r="Y290" s="57">
        <f>IF(OR(COUNTIF('调整社保记录-固定'!C:C,A290)=0,COUNTIF('调整社保记录-固定'!C:C,A290)=1),0,IF(C290&gt;=DATE(2021,7,1),IFERROR(VLOOKUP(A290&amp;"2",'调整社保记录-固定'!F:G,2,0),0),0))</f>
        <v>0</v>
      </c>
    </row>
    <row r="291" customHeight="1" spans="1:25">
      <c r="A291" s="54" t="s">
        <v>25</v>
      </c>
      <c r="B291" s="54" t="s">
        <v>26</v>
      </c>
      <c r="C291" s="54" t="s">
        <v>321</v>
      </c>
      <c r="D291" s="54" t="s">
        <v>28</v>
      </c>
      <c r="E291" s="55">
        <f>IFERROR(DATEDIF(VLOOKUP(A291,员工个人数据信息!A:K,11,0),C291,"Y"),0)</f>
        <v>0</v>
      </c>
      <c r="F291" s="55" t="str">
        <f>IF(COUNTIF(通用项目!A:A,B291)=1,"通用项目","非通用项目")</f>
        <v>非通用项目</v>
      </c>
      <c r="G291" s="55">
        <f t="shared" si="64"/>
        <v>0</v>
      </c>
      <c r="H291" s="55">
        <f t="shared" si="65"/>
        <v>0</v>
      </c>
      <c r="I291" s="55">
        <f t="shared" si="66"/>
        <v>0</v>
      </c>
      <c r="J291" s="55">
        <f t="shared" si="67"/>
        <v>0</v>
      </c>
      <c r="K291" s="55">
        <f t="shared" si="68"/>
        <v>0</v>
      </c>
      <c r="L291" s="55">
        <f t="shared" si="69"/>
        <v>0</v>
      </c>
      <c r="M291" s="55">
        <f t="shared" si="70"/>
        <v>0</v>
      </c>
      <c r="N291" s="55">
        <f t="shared" si="71"/>
        <v>0</v>
      </c>
      <c r="O291" s="55">
        <f t="shared" si="72"/>
        <v>0</v>
      </c>
      <c r="P291" s="57">
        <f t="shared" si="75"/>
        <v>0</v>
      </c>
      <c r="Q291" s="57">
        <f t="shared" si="76"/>
        <v>0</v>
      </c>
      <c r="R291" s="57">
        <f t="shared" si="74"/>
        <v>0</v>
      </c>
      <c r="S291" s="57">
        <f t="shared" si="73"/>
        <v>0</v>
      </c>
      <c r="T291" s="57">
        <f t="shared" si="77"/>
        <v>0</v>
      </c>
      <c r="U291" s="57">
        <f>G291*1+I291*IFERROR(VLOOKUP(A291,员工个人数据信息!A:V,22,0),0.9)+J291*0+IF(OR(E291&gt;=3,F291="通用项目"),K291*0,K291*0.2)+H291*0.8*IF(E291&lt;2,0.6,IF(E291&lt;4,0.7,IF(E291&lt;6,0.8,IF(E291&lt;8,0.9,1))))+L291*0.7-O291</f>
        <v>0</v>
      </c>
      <c r="V291" s="57">
        <f t="shared" si="78"/>
        <v>0</v>
      </c>
      <c r="W291" s="57">
        <f>ROUND(IFERROR(IF((YEAR(VLOOKUP(A291,员工个人数据信息!A:S,11,0))&amp;MONTH(VLOOKUP(A291,员工个人数据信息!A:S,11,0)))=(YEAR(C291)&amp;MONTH(C291)),VLOOKUP(A291,员工个人数据信息!A:U,20,0),IF((YEAR(VLOOKUP(A291,员工个人数据信息!A:S,12,0))&amp;MONTH(VLOOKUP(A291,员工个人数据信息!A:S,12,0)))=(YEAR(C291)&amp;MONTH(C291)),VLOOKUP(A291,员工个人数据信息!A:U,21,0),VLOOKUP(A291,员工个人数据信息!A:U,19,0))),0)+Y291/21.75,2)*SUM(G291:L291)+ROUND(IFERROR(VLOOKUP(A291,员工个人数据信息!A:S,18,0),0)+X291/21.75,2)*(IF(OR(E291&gt;=3,F291="通用项目"),SUM(G291,J291:K291),SUM(G291,J291,K291*0.8))+0.8*H291*IF(E291&lt;2,0.6,IF(E291&lt;4,0.7,IF(E291&lt;6,0.8,IF(E291&lt;8,0.9,1)))))+ROUND(3000/21.75*L291,2)</f>
        <v>0</v>
      </c>
      <c r="X291" s="57">
        <f t="array" ref="X291">_xlfn.IFS(COUNTIF('调薪记录-固定'!$C:$C,A291)=0,0,COUNTIF('调薪记录-固定'!$C:$C,A291)=1,IF(VLOOKUP(A291,'调薪记录-固定'!$C:$F,4,0)&lt;=C291,VLOOKUP(A291,'调薪记录-固定'!$C:$K,9,0),0),COUNTIF('调薪记录-固定'!$C:$C,A291)=2,IF(C291&lt;_xlfn.MINIFS('调薪记录-固定'!F:F,'调薪记录-固定'!C:C,A291),0,IF(C291&lt;_xlfn.MAXIFS('调薪记录-固定'!F:F,'调薪记录-固定'!C:C,A291),_xlfn.XLOOKUP(A291&amp;"1",'调薪记录-固定'!M:M,'调薪记录-固定'!K:K,0),_xlfn.XLOOKUP(A291&amp;"2",'调薪记录-固定'!M:M,'调薪记录-固定'!K:K,0))))</f>
        <v>0</v>
      </c>
      <c r="Y291" s="57">
        <f>IF(OR(COUNTIF('调整社保记录-固定'!C:C,A291)=0,COUNTIF('调整社保记录-固定'!C:C,A291)=1),0,IF(C291&gt;=DATE(2021,7,1),IFERROR(VLOOKUP(A291&amp;"2",'调整社保记录-固定'!F:G,2,0),0),0))</f>
        <v>0</v>
      </c>
    </row>
    <row r="292" customHeight="1" spans="1:25">
      <c r="A292" s="54" t="s">
        <v>25</v>
      </c>
      <c r="B292" s="54" t="s">
        <v>26</v>
      </c>
      <c r="C292" s="54" t="s">
        <v>322</v>
      </c>
      <c r="D292" s="54" t="s">
        <v>6</v>
      </c>
      <c r="E292" s="55">
        <f>IFERROR(DATEDIF(VLOOKUP(A292,员工个人数据信息!A:K,11,0),C292,"Y"),0)</f>
        <v>0</v>
      </c>
      <c r="F292" s="55" t="str">
        <f>IF(COUNTIF(通用项目!A:A,B292)=1,"通用项目","非通用项目")</f>
        <v>非通用项目</v>
      </c>
      <c r="G292" s="55">
        <f t="shared" si="64"/>
        <v>1</v>
      </c>
      <c r="H292" s="55">
        <f t="shared" si="65"/>
        <v>0</v>
      </c>
      <c r="I292" s="55">
        <f t="shared" si="66"/>
        <v>0</v>
      </c>
      <c r="J292" s="55">
        <f t="shared" si="67"/>
        <v>0</v>
      </c>
      <c r="K292" s="55">
        <f t="shared" si="68"/>
        <v>0</v>
      </c>
      <c r="L292" s="55">
        <f t="shared" si="69"/>
        <v>0</v>
      </c>
      <c r="M292" s="55">
        <f t="shared" si="70"/>
        <v>0</v>
      </c>
      <c r="N292" s="55">
        <f t="shared" si="71"/>
        <v>0</v>
      </c>
      <c r="O292" s="55">
        <f t="shared" si="72"/>
        <v>0</v>
      </c>
      <c r="P292" s="57">
        <f t="shared" si="75"/>
        <v>1</v>
      </c>
      <c r="Q292" s="57">
        <f t="shared" si="76"/>
        <v>1</v>
      </c>
      <c r="R292" s="57">
        <f t="shared" si="74"/>
        <v>0</v>
      </c>
      <c r="S292" s="57">
        <f t="shared" si="73"/>
        <v>0</v>
      </c>
      <c r="T292" s="57">
        <f t="shared" si="77"/>
        <v>1</v>
      </c>
      <c r="U292" s="57">
        <f>G292*1+I292*IFERROR(VLOOKUP(A292,员工个人数据信息!A:V,22,0),0.9)+J292*0+IF(OR(E292&gt;=3,F292="通用项目"),K292*0,K292*0.2)+H292*0.8*IF(E292&lt;2,0.6,IF(E292&lt;4,0.7,IF(E292&lt;6,0.8,IF(E292&lt;8,0.9,1))))+L292*0.7-O292</f>
        <v>1</v>
      </c>
      <c r="V292" s="57">
        <f t="shared" si="78"/>
        <v>0</v>
      </c>
      <c r="W292" s="57">
        <f>ROUND(IFERROR(IF((YEAR(VLOOKUP(A292,员工个人数据信息!A:S,11,0))&amp;MONTH(VLOOKUP(A292,员工个人数据信息!A:S,11,0)))=(YEAR(C292)&amp;MONTH(C292)),VLOOKUP(A292,员工个人数据信息!A:U,20,0),IF((YEAR(VLOOKUP(A292,员工个人数据信息!A:S,12,0))&amp;MONTH(VLOOKUP(A292,员工个人数据信息!A:S,12,0)))=(YEAR(C292)&amp;MONTH(C292)),VLOOKUP(A292,员工个人数据信息!A:U,21,0),VLOOKUP(A292,员工个人数据信息!A:U,19,0))),0)+Y292/21.75,2)*SUM(G292:L292)+ROUND(IFERROR(VLOOKUP(A292,员工个人数据信息!A:S,18,0),0)+X292/21.75,2)*(IF(OR(E292&gt;=3,F292="通用项目"),SUM(G292,J292:K292),SUM(G292,J292,K292*0.8))+0.8*H292*IF(E292&lt;2,0.6,IF(E292&lt;4,0.7,IF(E292&lt;6,0.8,IF(E292&lt;8,0.9,1)))))+ROUND(3000/21.75*L292,2)</f>
        <v>0</v>
      </c>
      <c r="X292" s="57">
        <f t="array" ref="X292">_xlfn.IFS(COUNTIF('调薪记录-固定'!$C:$C,A292)=0,0,COUNTIF('调薪记录-固定'!$C:$C,A292)=1,IF(VLOOKUP(A292,'调薪记录-固定'!$C:$F,4,0)&lt;=C292,VLOOKUP(A292,'调薪记录-固定'!$C:$K,9,0),0),COUNTIF('调薪记录-固定'!$C:$C,A292)=2,IF(C292&lt;_xlfn.MINIFS('调薪记录-固定'!F:F,'调薪记录-固定'!C:C,A292),0,IF(C292&lt;_xlfn.MAXIFS('调薪记录-固定'!F:F,'调薪记录-固定'!C:C,A292),_xlfn.XLOOKUP(A292&amp;"1",'调薪记录-固定'!M:M,'调薪记录-固定'!K:K,0),_xlfn.XLOOKUP(A292&amp;"2",'调薪记录-固定'!M:M,'调薪记录-固定'!K:K,0))))</f>
        <v>0</v>
      </c>
      <c r="Y292" s="57">
        <f>IF(OR(COUNTIF('调整社保记录-固定'!C:C,A292)=0,COUNTIF('调整社保记录-固定'!C:C,A292)=1),0,IF(C292&gt;=DATE(2021,7,1),IFERROR(VLOOKUP(A292&amp;"2",'调整社保记录-固定'!F:G,2,0),0),0))</f>
        <v>0</v>
      </c>
    </row>
    <row r="293" customHeight="1" spans="1:25">
      <c r="A293" s="54" t="s">
        <v>25</v>
      </c>
      <c r="B293" s="54" t="s">
        <v>26</v>
      </c>
      <c r="C293" s="54" t="s">
        <v>323</v>
      </c>
      <c r="D293" s="54" t="s">
        <v>6</v>
      </c>
      <c r="E293" s="55">
        <f>IFERROR(DATEDIF(VLOOKUP(A293,员工个人数据信息!A:K,11,0),C293,"Y"),0)</f>
        <v>0</v>
      </c>
      <c r="F293" s="55" t="str">
        <f>IF(COUNTIF(通用项目!A:A,B293)=1,"通用项目","非通用项目")</f>
        <v>非通用项目</v>
      </c>
      <c r="G293" s="55">
        <f t="shared" si="64"/>
        <v>1</v>
      </c>
      <c r="H293" s="55">
        <f t="shared" si="65"/>
        <v>0</v>
      </c>
      <c r="I293" s="55">
        <f t="shared" si="66"/>
        <v>0</v>
      </c>
      <c r="J293" s="55">
        <f t="shared" si="67"/>
        <v>0</v>
      </c>
      <c r="K293" s="55">
        <f t="shared" si="68"/>
        <v>0</v>
      </c>
      <c r="L293" s="55">
        <f t="shared" si="69"/>
        <v>0</v>
      </c>
      <c r="M293" s="55">
        <f t="shared" si="70"/>
        <v>0</v>
      </c>
      <c r="N293" s="55">
        <f t="shared" si="71"/>
        <v>0</v>
      </c>
      <c r="O293" s="55">
        <f t="shared" si="72"/>
        <v>0</v>
      </c>
      <c r="P293" s="57">
        <f t="shared" si="75"/>
        <v>1</v>
      </c>
      <c r="Q293" s="57">
        <f t="shared" si="76"/>
        <v>1</v>
      </c>
      <c r="R293" s="57">
        <f t="shared" si="74"/>
        <v>0</v>
      </c>
      <c r="S293" s="57">
        <f t="shared" si="73"/>
        <v>0</v>
      </c>
      <c r="T293" s="57">
        <f t="shared" si="77"/>
        <v>1</v>
      </c>
      <c r="U293" s="57">
        <f>G293*1+I293*IFERROR(VLOOKUP(A293,员工个人数据信息!A:V,22,0),0.9)+J293*0+IF(OR(E293&gt;=3,F293="通用项目"),K293*0,K293*0.2)+H293*0.8*IF(E293&lt;2,0.6,IF(E293&lt;4,0.7,IF(E293&lt;6,0.8,IF(E293&lt;8,0.9,1))))+L293*0.7-O293</f>
        <v>1</v>
      </c>
      <c r="V293" s="57">
        <f t="shared" si="78"/>
        <v>0</v>
      </c>
      <c r="W293" s="57">
        <f>ROUND(IFERROR(IF((YEAR(VLOOKUP(A293,员工个人数据信息!A:S,11,0))&amp;MONTH(VLOOKUP(A293,员工个人数据信息!A:S,11,0)))=(YEAR(C293)&amp;MONTH(C293)),VLOOKUP(A293,员工个人数据信息!A:U,20,0),IF((YEAR(VLOOKUP(A293,员工个人数据信息!A:S,12,0))&amp;MONTH(VLOOKUP(A293,员工个人数据信息!A:S,12,0)))=(YEAR(C293)&amp;MONTH(C293)),VLOOKUP(A293,员工个人数据信息!A:U,21,0),VLOOKUP(A293,员工个人数据信息!A:U,19,0))),0)+Y293/21.75,2)*SUM(G293:L293)+ROUND(IFERROR(VLOOKUP(A293,员工个人数据信息!A:S,18,0),0)+X293/21.75,2)*(IF(OR(E293&gt;=3,F293="通用项目"),SUM(G293,J293:K293),SUM(G293,J293,K293*0.8))+0.8*H293*IF(E293&lt;2,0.6,IF(E293&lt;4,0.7,IF(E293&lt;6,0.8,IF(E293&lt;8,0.9,1)))))+ROUND(3000/21.75*L293,2)</f>
        <v>0</v>
      </c>
      <c r="X293" s="57">
        <f t="array" ref="X293">_xlfn.IFS(COUNTIF('调薪记录-固定'!$C:$C,A293)=0,0,COUNTIF('调薪记录-固定'!$C:$C,A293)=1,IF(VLOOKUP(A293,'调薪记录-固定'!$C:$F,4,0)&lt;=C293,VLOOKUP(A293,'调薪记录-固定'!$C:$K,9,0),0),COUNTIF('调薪记录-固定'!$C:$C,A293)=2,IF(C293&lt;_xlfn.MINIFS('调薪记录-固定'!F:F,'调薪记录-固定'!C:C,A293),0,IF(C293&lt;_xlfn.MAXIFS('调薪记录-固定'!F:F,'调薪记录-固定'!C:C,A293),_xlfn.XLOOKUP(A293&amp;"1",'调薪记录-固定'!M:M,'调薪记录-固定'!K:K,0),_xlfn.XLOOKUP(A293&amp;"2",'调薪记录-固定'!M:M,'调薪记录-固定'!K:K,0))))</f>
        <v>0</v>
      </c>
      <c r="Y293" s="57">
        <f>IF(OR(COUNTIF('调整社保记录-固定'!C:C,A293)=0,COUNTIF('调整社保记录-固定'!C:C,A293)=1),0,IF(C293&gt;=DATE(2021,7,1),IFERROR(VLOOKUP(A293&amp;"2",'调整社保记录-固定'!F:G,2,0),0),0))</f>
        <v>0</v>
      </c>
    </row>
    <row r="294" customHeight="1" spans="1:25">
      <c r="A294" s="54" t="s">
        <v>25</v>
      </c>
      <c r="B294" s="54" t="s">
        <v>26</v>
      </c>
      <c r="C294" s="54" t="s">
        <v>324</v>
      </c>
      <c r="D294" s="54" t="s">
        <v>6</v>
      </c>
      <c r="E294" s="55">
        <f>IFERROR(DATEDIF(VLOOKUP(A294,员工个人数据信息!A:K,11,0),C294,"Y"),0)</f>
        <v>1</v>
      </c>
      <c r="F294" s="55" t="str">
        <f>IF(COUNTIF(通用项目!A:A,B294)=1,"通用项目","非通用项目")</f>
        <v>非通用项目</v>
      </c>
      <c r="G294" s="55">
        <f t="shared" si="64"/>
        <v>1</v>
      </c>
      <c r="H294" s="55">
        <f t="shared" si="65"/>
        <v>0</v>
      </c>
      <c r="I294" s="55">
        <f t="shared" si="66"/>
        <v>0</v>
      </c>
      <c r="J294" s="55">
        <f t="shared" si="67"/>
        <v>0</v>
      </c>
      <c r="K294" s="55">
        <f t="shared" si="68"/>
        <v>0</v>
      </c>
      <c r="L294" s="55">
        <f t="shared" si="69"/>
        <v>0</v>
      </c>
      <c r="M294" s="55">
        <f t="shared" si="70"/>
        <v>0</v>
      </c>
      <c r="N294" s="55">
        <f t="shared" si="71"/>
        <v>0</v>
      </c>
      <c r="O294" s="55">
        <f t="shared" si="72"/>
        <v>0</v>
      </c>
      <c r="P294" s="57">
        <f t="shared" si="75"/>
        <v>1</v>
      </c>
      <c r="Q294" s="57">
        <f t="shared" si="76"/>
        <v>1</v>
      </c>
      <c r="R294" s="57">
        <f t="shared" si="74"/>
        <v>0</v>
      </c>
      <c r="S294" s="57">
        <f t="shared" si="73"/>
        <v>0</v>
      </c>
      <c r="T294" s="57">
        <f t="shared" si="77"/>
        <v>1</v>
      </c>
      <c r="U294" s="57">
        <f>G294*1+I294*IFERROR(VLOOKUP(A294,员工个人数据信息!A:V,22,0),0.9)+J294*0+IF(OR(E294&gt;=3,F294="通用项目"),K294*0,K294*0.2)+H294*0.8*IF(E294&lt;2,0.6,IF(E294&lt;4,0.7,IF(E294&lt;6,0.8,IF(E294&lt;8,0.9,1))))+L294*0.7-O294</f>
        <v>1</v>
      </c>
      <c r="V294" s="57">
        <f t="shared" si="78"/>
        <v>0</v>
      </c>
      <c r="W294" s="57">
        <f>ROUND(IFERROR(IF((YEAR(VLOOKUP(A294,员工个人数据信息!A:S,11,0))&amp;MONTH(VLOOKUP(A294,员工个人数据信息!A:S,11,0)))=(YEAR(C294)&amp;MONTH(C294)),VLOOKUP(A294,员工个人数据信息!A:U,20,0),IF((YEAR(VLOOKUP(A294,员工个人数据信息!A:S,12,0))&amp;MONTH(VLOOKUP(A294,员工个人数据信息!A:S,12,0)))=(YEAR(C294)&amp;MONTH(C294)),VLOOKUP(A294,员工个人数据信息!A:U,21,0),VLOOKUP(A294,员工个人数据信息!A:U,19,0))),0)+Y294/21.75,2)*SUM(G294:L294)+ROUND(IFERROR(VLOOKUP(A294,员工个人数据信息!A:S,18,0),0)+X294/21.75,2)*(IF(OR(E294&gt;=3,F294="通用项目"),SUM(G294,J294:K294),SUM(G294,J294,K294*0.8))+0.8*H294*IF(E294&lt;2,0.6,IF(E294&lt;4,0.7,IF(E294&lt;6,0.8,IF(E294&lt;8,0.9,1)))))+ROUND(3000/21.75*L294,2)</f>
        <v>0</v>
      </c>
      <c r="X294" s="57">
        <f t="array" ref="X294">_xlfn.IFS(COUNTIF('调薪记录-固定'!$C:$C,A294)=0,0,COUNTIF('调薪记录-固定'!$C:$C,A294)=1,IF(VLOOKUP(A294,'调薪记录-固定'!$C:$F,4,0)&lt;=C294,VLOOKUP(A294,'调薪记录-固定'!$C:$K,9,0),0),COUNTIF('调薪记录-固定'!$C:$C,A294)=2,IF(C294&lt;_xlfn.MINIFS('调薪记录-固定'!F:F,'调薪记录-固定'!C:C,A294),0,IF(C294&lt;_xlfn.MAXIFS('调薪记录-固定'!F:F,'调薪记录-固定'!C:C,A294),_xlfn.XLOOKUP(A294&amp;"1",'调薪记录-固定'!M:M,'调薪记录-固定'!K:K,0),_xlfn.XLOOKUP(A294&amp;"2",'调薪记录-固定'!M:M,'调薪记录-固定'!K:K,0))))</f>
        <v>0</v>
      </c>
      <c r="Y294" s="57">
        <f>IF(OR(COUNTIF('调整社保记录-固定'!C:C,A294)=0,COUNTIF('调整社保记录-固定'!C:C,A294)=1),0,IF(C294&gt;=DATE(2021,7,1),IFERROR(VLOOKUP(A294&amp;"2",'调整社保记录-固定'!F:G,2,0),0),0))</f>
        <v>0</v>
      </c>
    </row>
    <row r="295" customHeight="1" spans="1:25">
      <c r="A295" s="54" t="s">
        <v>25</v>
      </c>
      <c r="B295" s="54" t="s">
        <v>26</v>
      </c>
      <c r="C295" s="54" t="s">
        <v>325</v>
      </c>
      <c r="D295" s="54" t="s">
        <v>6</v>
      </c>
      <c r="E295" s="55">
        <f>IFERROR(DATEDIF(VLOOKUP(A295,员工个人数据信息!A:K,11,0),C295,"Y"),0)</f>
        <v>1</v>
      </c>
      <c r="F295" s="55" t="str">
        <f>IF(COUNTIF(通用项目!A:A,B295)=1,"通用项目","非通用项目")</f>
        <v>非通用项目</v>
      </c>
      <c r="G295" s="55">
        <f t="shared" si="64"/>
        <v>1</v>
      </c>
      <c r="H295" s="55">
        <f t="shared" si="65"/>
        <v>0</v>
      </c>
      <c r="I295" s="55">
        <f t="shared" si="66"/>
        <v>0</v>
      </c>
      <c r="J295" s="55">
        <f t="shared" si="67"/>
        <v>0</v>
      </c>
      <c r="K295" s="55">
        <f t="shared" si="68"/>
        <v>0</v>
      </c>
      <c r="L295" s="55">
        <f t="shared" si="69"/>
        <v>0</v>
      </c>
      <c r="M295" s="55">
        <f t="shared" si="70"/>
        <v>0</v>
      </c>
      <c r="N295" s="55">
        <f t="shared" si="71"/>
        <v>0</v>
      </c>
      <c r="O295" s="55">
        <f t="shared" si="72"/>
        <v>0</v>
      </c>
      <c r="P295" s="57">
        <f t="shared" si="75"/>
        <v>1</v>
      </c>
      <c r="Q295" s="57">
        <f t="shared" si="76"/>
        <v>1</v>
      </c>
      <c r="R295" s="57">
        <f t="shared" si="74"/>
        <v>0</v>
      </c>
      <c r="S295" s="57">
        <f t="shared" si="73"/>
        <v>0</v>
      </c>
      <c r="T295" s="57">
        <f t="shared" si="77"/>
        <v>1</v>
      </c>
      <c r="U295" s="57">
        <f>G295*1+I295*IFERROR(VLOOKUP(A295,员工个人数据信息!A:V,22,0),0.9)+J295*0+IF(OR(E295&gt;=3,F295="通用项目"),K295*0,K295*0.2)+H295*0.8*IF(E295&lt;2,0.6,IF(E295&lt;4,0.7,IF(E295&lt;6,0.8,IF(E295&lt;8,0.9,1))))+L295*0.7-O295</f>
        <v>1</v>
      </c>
      <c r="V295" s="57">
        <f t="shared" si="78"/>
        <v>0</v>
      </c>
      <c r="W295" s="57">
        <f>ROUND(IFERROR(IF((YEAR(VLOOKUP(A295,员工个人数据信息!A:S,11,0))&amp;MONTH(VLOOKUP(A295,员工个人数据信息!A:S,11,0)))=(YEAR(C295)&amp;MONTH(C295)),VLOOKUP(A295,员工个人数据信息!A:U,20,0),IF((YEAR(VLOOKUP(A295,员工个人数据信息!A:S,12,0))&amp;MONTH(VLOOKUP(A295,员工个人数据信息!A:S,12,0)))=(YEAR(C295)&amp;MONTH(C295)),VLOOKUP(A295,员工个人数据信息!A:U,21,0),VLOOKUP(A295,员工个人数据信息!A:U,19,0))),0)+Y295/21.75,2)*SUM(G295:L295)+ROUND(IFERROR(VLOOKUP(A295,员工个人数据信息!A:S,18,0),0)+X295/21.75,2)*(IF(OR(E295&gt;=3,F295="通用项目"),SUM(G295,J295:K295),SUM(G295,J295,K295*0.8))+0.8*H295*IF(E295&lt;2,0.6,IF(E295&lt;4,0.7,IF(E295&lt;6,0.8,IF(E295&lt;8,0.9,1)))))+ROUND(3000/21.75*L295,2)</f>
        <v>0</v>
      </c>
      <c r="X295" s="57">
        <f t="array" ref="X295">_xlfn.IFS(COUNTIF('调薪记录-固定'!$C:$C,A295)=0,0,COUNTIF('调薪记录-固定'!$C:$C,A295)=1,IF(VLOOKUP(A295,'调薪记录-固定'!$C:$F,4,0)&lt;=C295,VLOOKUP(A295,'调薪记录-固定'!$C:$K,9,0),0),COUNTIF('调薪记录-固定'!$C:$C,A295)=2,IF(C295&lt;_xlfn.MINIFS('调薪记录-固定'!F:F,'调薪记录-固定'!C:C,A295),0,IF(C295&lt;_xlfn.MAXIFS('调薪记录-固定'!F:F,'调薪记录-固定'!C:C,A295),_xlfn.XLOOKUP(A295&amp;"1",'调薪记录-固定'!M:M,'调薪记录-固定'!K:K,0),_xlfn.XLOOKUP(A295&amp;"2",'调薪记录-固定'!M:M,'调薪记录-固定'!K:K,0))))</f>
        <v>0</v>
      </c>
      <c r="Y295" s="57">
        <f>IF(OR(COUNTIF('调整社保记录-固定'!C:C,A295)=0,COUNTIF('调整社保记录-固定'!C:C,A295)=1),0,IF(C295&gt;=DATE(2021,7,1),IFERROR(VLOOKUP(A295&amp;"2",'调整社保记录-固定'!F:G,2,0),0),0))</f>
        <v>0</v>
      </c>
    </row>
    <row r="296" customHeight="1" spans="1:25">
      <c r="A296" s="54" t="s">
        <v>25</v>
      </c>
      <c r="B296" s="54" t="s">
        <v>26</v>
      </c>
      <c r="C296" s="54" t="s">
        <v>326</v>
      </c>
      <c r="D296" s="54" t="s">
        <v>6</v>
      </c>
      <c r="E296" s="55">
        <f>IFERROR(DATEDIF(VLOOKUP(A296,员工个人数据信息!A:K,11,0),C296,"Y"),0)</f>
        <v>1</v>
      </c>
      <c r="F296" s="55" t="str">
        <f>IF(COUNTIF(通用项目!A:A,B296)=1,"通用项目","非通用项目")</f>
        <v>非通用项目</v>
      </c>
      <c r="G296" s="55">
        <f t="shared" si="64"/>
        <v>1</v>
      </c>
      <c r="H296" s="55">
        <f t="shared" si="65"/>
        <v>0</v>
      </c>
      <c r="I296" s="55">
        <f t="shared" si="66"/>
        <v>0</v>
      </c>
      <c r="J296" s="55">
        <f t="shared" si="67"/>
        <v>0</v>
      </c>
      <c r="K296" s="55">
        <f t="shared" si="68"/>
        <v>0</v>
      </c>
      <c r="L296" s="55">
        <f t="shared" si="69"/>
        <v>0</v>
      </c>
      <c r="M296" s="55">
        <f t="shared" si="70"/>
        <v>0</v>
      </c>
      <c r="N296" s="55">
        <f t="shared" si="71"/>
        <v>0</v>
      </c>
      <c r="O296" s="55">
        <f t="shared" si="72"/>
        <v>0</v>
      </c>
      <c r="P296" s="57">
        <f t="shared" si="75"/>
        <v>1</v>
      </c>
      <c r="Q296" s="57">
        <f t="shared" si="76"/>
        <v>1</v>
      </c>
      <c r="R296" s="57">
        <f t="shared" si="74"/>
        <v>0</v>
      </c>
      <c r="S296" s="57">
        <f t="shared" si="73"/>
        <v>0</v>
      </c>
      <c r="T296" s="57">
        <f t="shared" si="77"/>
        <v>1</v>
      </c>
      <c r="U296" s="57">
        <f>G296*1+I296*IFERROR(VLOOKUP(A296,员工个人数据信息!A:V,22,0),0.9)+J296*0+IF(OR(E296&gt;=3,F296="通用项目"),K296*0,K296*0.2)+H296*0.8*IF(E296&lt;2,0.6,IF(E296&lt;4,0.7,IF(E296&lt;6,0.8,IF(E296&lt;8,0.9,1))))+L296*0.7-O296</f>
        <v>1</v>
      </c>
      <c r="V296" s="57">
        <f t="shared" si="78"/>
        <v>0</v>
      </c>
      <c r="W296" s="57">
        <f>ROUND(IFERROR(IF((YEAR(VLOOKUP(A296,员工个人数据信息!A:S,11,0))&amp;MONTH(VLOOKUP(A296,员工个人数据信息!A:S,11,0)))=(YEAR(C296)&amp;MONTH(C296)),VLOOKUP(A296,员工个人数据信息!A:U,20,0),IF((YEAR(VLOOKUP(A296,员工个人数据信息!A:S,12,0))&amp;MONTH(VLOOKUP(A296,员工个人数据信息!A:S,12,0)))=(YEAR(C296)&amp;MONTH(C296)),VLOOKUP(A296,员工个人数据信息!A:U,21,0),VLOOKUP(A296,员工个人数据信息!A:U,19,0))),0)+Y296/21.75,2)*SUM(G296:L296)+ROUND(IFERROR(VLOOKUP(A296,员工个人数据信息!A:S,18,0),0)+X296/21.75,2)*(IF(OR(E296&gt;=3,F296="通用项目"),SUM(G296,J296:K296),SUM(G296,J296,K296*0.8))+0.8*H296*IF(E296&lt;2,0.6,IF(E296&lt;4,0.7,IF(E296&lt;6,0.8,IF(E296&lt;8,0.9,1)))))+ROUND(3000/21.75*L296,2)</f>
        <v>0</v>
      </c>
      <c r="X296" s="57">
        <f t="array" ref="X296">_xlfn.IFS(COUNTIF('调薪记录-固定'!$C:$C,A296)=0,0,COUNTIF('调薪记录-固定'!$C:$C,A296)=1,IF(VLOOKUP(A296,'调薪记录-固定'!$C:$F,4,0)&lt;=C296,VLOOKUP(A296,'调薪记录-固定'!$C:$K,9,0),0),COUNTIF('调薪记录-固定'!$C:$C,A296)=2,IF(C296&lt;_xlfn.MINIFS('调薪记录-固定'!F:F,'调薪记录-固定'!C:C,A296),0,IF(C296&lt;_xlfn.MAXIFS('调薪记录-固定'!F:F,'调薪记录-固定'!C:C,A296),_xlfn.XLOOKUP(A296&amp;"1",'调薪记录-固定'!M:M,'调薪记录-固定'!K:K,0),_xlfn.XLOOKUP(A296&amp;"2",'调薪记录-固定'!M:M,'调薪记录-固定'!K:K,0))))</f>
        <v>0</v>
      </c>
      <c r="Y296" s="57">
        <f>IF(OR(COUNTIF('调整社保记录-固定'!C:C,A296)=0,COUNTIF('调整社保记录-固定'!C:C,A296)=1),0,IF(C296&gt;=DATE(2021,7,1),IFERROR(VLOOKUP(A296&amp;"2",'调整社保记录-固定'!F:G,2,0),0),0))</f>
        <v>0</v>
      </c>
    </row>
    <row r="297" customHeight="1" spans="1:25">
      <c r="A297" s="54" t="s">
        <v>25</v>
      </c>
      <c r="B297" s="54" t="s">
        <v>26</v>
      </c>
      <c r="C297" s="54" t="s">
        <v>327</v>
      </c>
      <c r="D297" s="54" t="s">
        <v>28</v>
      </c>
      <c r="E297" s="55">
        <f>IFERROR(DATEDIF(VLOOKUP(A297,员工个人数据信息!A:K,11,0),C297,"Y"),0)</f>
        <v>1</v>
      </c>
      <c r="F297" s="55" t="str">
        <f>IF(COUNTIF(通用项目!A:A,B297)=1,"通用项目","非通用项目")</f>
        <v>非通用项目</v>
      </c>
      <c r="G297" s="55">
        <f t="shared" si="64"/>
        <v>0</v>
      </c>
      <c r="H297" s="55">
        <f t="shared" si="65"/>
        <v>0</v>
      </c>
      <c r="I297" s="55">
        <f t="shared" si="66"/>
        <v>0</v>
      </c>
      <c r="J297" s="55">
        <f t="shared" si="67"/>
        <v>0</v>
      </c>
      <c r="K297" s="55">
        <f t="shared" si="68"/>
        <v>0</v>
      </c>
      <c r="L297" s="55">
        <f t="shared" si="69"/>
        <v>0</v>
      </c>
      <c r="M297" s="55">
        <f t="shared" si="70"/>
        <v>0</v>
      </c>
      <c r="N297" s="55">
        <f t="shared" si="71"/>
        <v>0</v>
      </c>
      <c r="O297" s="55">
        <f t="shared" si="72"/>
        <v>0</v>
      </c>
      <c r="P297" s="57">
        <f t="shared" si="75"/>
        <v>0</v>
      </c>
      <c r="Q297" s="57">
        <f t="shared" si="76"/>
        <v>0</v>
      </c>
      <c r="R297" s="57">
        <f t="shared" si="74"/>
        <v>0</v>
      </c>
      <c r="S297" s="57">
        <f t="shared" si="73"/>
        <v>0</v>
      </c>
      <c r="T297" s="57">
        <f t="shared" si="77"/>
        <v>0</v>
      </c>
      <c r="U297" s="57">
        <f>G297*1+I297*IFERROR(VLOOKUP(A297,员工个人数据信息!A:V,22,0),0.9)+J297*0+IF(OR(E297&gt;=3,F297="通用项目"),K297*0,K297*0.2)+H297*0.8*IF(E297&lt;2,0.6,IF(E297&lt;4,0.7,IF(E297&lt;6,0.8,IF(E297&lt;8,0.9,1))))+L297*0.7-O297</f>
        <v>0</v>
      </c>
      <c r="V297" s="57">
        <f t="shared" si="78"/>
        <v>0</v>
      </c>
      <c r="W297" s="57">
        <f>ROUND(IFERROR(IF((YEAR(VLOOKUP(A297,员工个人数据信息!A:S,11,0))&amp;MONTH(VLOOKUP(A297,员工个人数据信息!A:S,11,0)))=(YEAR(C297)&amp;MONTH(C297)),VLOOKUP(A297,员工个人数据信息!A:U,20,0),IF((YEAR(VLOOKUP(A297,员工个人数据信息!A:S,12,0))&amp;MONTH(VLOOKUP(A297,员工个人数据信息!A:S,12,0)))=(YEAR(C297)&amp;MONTH(C297)),VLOOKUP(A297,员工个人数据信息!A:U,21,0),VLOOKUP(A297,员工个人数据信息!A:U,19,0))),0)+Y297/21.75,2)*SUM(G297:L297)+ROUND(IFERROR(VLOOKUP(A297,员工个人数据信息!A:S,18,0),0)+X297/21.75,2)*(IF(OR(E297&gt;=3,F297="通用项目"),SUM(G297,J297:K297),SUM(G297,J297,K297*0.8))+0.8*H297*IF(E297&lt;2,0.6,IF(E297&lt;4,0.7,IF(E297&lt;6,0.8,IF(E297&lt;8,0.9,1)))))+ROUND(3000/21.75*L297,2)</f>
        <v>0</v>
      </c>
      <c r="X297" s="57">
        <f t="array" ref="X297">_xlfn.IFS(COUNTIF('调薪记录-固定'!$C:$C,A297)=0,0,COUNTIF('调薪记录-固定'!$C:$C,A297)=1,IF(VLOOKUP(A297,'调薪记录-固定'!$C:$F,4,0)&lt;=C297,VLOOKUP(A297,'调薪记录-固定'!$C:$K,9,0),0),COUNTIF('调薪记录-固定'!$C:$C,A297)=2,IF(C297&lt;_xlfn.MINIFS('调薪记录-固定'!F:F,'调薪记录-固定'!C:C,A297),0,IF(C297&lt;_xlfn.MAXIFS('调薪记录-固定'!F:F,'调薪记录-固定'!C:C,A297),_xlfn.XLOOKUP(A297&amp;"1",'调薪记录-固定'!M:M,'调薪记录-固定'!K:K,0),_xlfn.XLOOKUP(A297&amp;"2",'调薪记录-固定'!M:M,'调薪记录-固定'!K:K,0))))</f>
        <v>0</v>
      </c>
      <c r="Y297" s="57">
        <f>IF(OR(COUNTIF('调整社保记录-固定'!C:C,A297)=0,COUNTIF('调整社保记录-固定'!C:C,A297)=1),0,IF(C297&gt;=DATE(2021,7,1),IFERROR(VLOOKUP(A297&amp;"2",'调整社保记录-固定'!F:G,2,0),0),0))</f>
        <v>0</v>
      </c>
    </row>
    <row r="298" customHeight="1" spans="1:25">
      <c r="A298" s="54" t="s">
        <v>25</v>
      </c>
      <c r="B298" s="54" t="s">
        <v>26</v>
      </c>
      <c r="C298" s="54" t="s">
        <v>328</v>
      </c>
      <c r="D298" s="54" t="s">
        <v>28</v>
      </c>
      <c r="E298" s="55">
        <f>IFERROR(DATEDIF(VLOOKUP(A298,员工个人数据信息!A:K,11,0),C298,"Y"),0)</f>
        <v>1</v>
      </c>
      <c r="F298" s="55" t="str">
        <f>IF(COUNTIF(通用项目!A:A,B298)=1,"通用项目","非通用项目")</f>
        <v>非通用项目</v>
      </c>
      <c r="G298" s="55">
        <f t="shared" si="64"/>
        <v>0</v>
      </c>
      <c r="H298" s="55">
        <f t="shared" si="65"/>
        <v>0</v>
      </c>
      <c r="I298" s="55">
        <f t="shared" si="66"/>
        <v>0</v>
      </c>
      <c r="J298" s="55">
        <f t="shared" si="67"/>
        <v>0</v>
      </c>
      <c r="K298" s="55">
        <f t="shared" si="68"/>
        <v>0</v>
      </c>
      <c r="L298" s="55">
        <f t="shared" si="69"/>
        <v>0</v>
      </c>
      <c r="M298" s="55">
        <f t="shared" si="70"/>
        <v>0</v>
      </c>
      <c r="N298" s="55">
        <f t="shared" si="71"/>
        <v>0</v>
      </c>
      <c r="O298" s="55">
        <f t="shared" si="72"/>
        <v>0</v>
      </c>
      <c r="P298" s="57">
        <f t="shared" si="75"/>
        <v>0</v>
      </c>
      <c r="Q298" s="57">
        <f t="shared" si="76"/>
        <v>0</v>
      </c>
      <c r="R298" s="57">
        <f t="shared" si="74"/>
        <v>0</v>
      </c>
      <c r="S298" s="57">
        <f t="shared" si="73"/>
        <v>0</v>
      </c>
      <c r="T298" s="57">
        <f t="shared" si="77"/>
        <v>0</v>
      </c>
      <c r="U298" s="57">
        <f>G298*1+I298*IFERROR(VLOOKUP(A298,员工个人数据信息!A:V,22,0),0.9)+J298*0+IF(OR(E298&gt;=3,F298="通用项目"),K298*0,K298*0.2)+H298*0.8*IF(E298&lt;2,0.6,IF(E298&lt;4,0.7,IF(E298&lt;6,0.8,IF(E298&lt;8,0.9,1))))+L298*0.7-O298</f>
        <v>0</v>
      </c>
      <c r="V298" s="57">
        <f t="shared" si="78"/>
        <v>0</v>
      </c>
      <c r="W298" s="57">
        <f>ROUND(IFERROR(IF((YEAR(VLOOKUP(A298,员工个人数据信息!A:S,11,0))&amp;MONTH(VLOOKUP(A298,员工个人数据信息!A:S,11,0)))=(YEAR(C298)&amp;MONTH(C298)),VLOOKUP(A298,员工个人数据信息!A:U,20,0),IF((YEAR(VLOOKUP(A298,员工个人数据信息!A:S,12,0))&amp;MONTH(VLOOKUP(A298,员工个人数据信息!A:S,12,0)))=(YEAR(C298)&amp;MONTH(C298)),VLOOKUP(A298,员工个人数据信息!A:U,21,0),VLOOKUP(A298,员工个人数据信息!A:U,19,0))),0)+Y298/21.75,2)*SUM(G298:L298)+ROUND(IFERROR(VLOOKUP(A298,员工个人数据信息!A:S,18,0),0)+X298/21.75,2)*(IF(OR(E298&gt;=3,F298="通用项目"),SUM(G298,J298:K298),SUM(G298,J298,K298*0.8))+0.8*H298*IF(E298&lt;2,0.6,IF(E298&lt;4,0.7,IF(E298&lt;6,0.8,IF(E298&lt;8,0.9,1)))))+ROUND(3000/21.75*L298,2)</f>
        <v>0</v>
      </c>
      <c r="X298" s="57">
        <f t="array" ref="X298">_xlfn.IFS(COUNTIF('调薪记录-固定'!$C:$C,A298)=0,0,COUNTIF('调薪记录-固定'!$C:$C,A298)=1,IF(VLOOKUP(A298,'调薪记录-固定'!$C:$F,4,0)&lt;=C298,VLOOKUP(A298,'调薪记录-固定'!$C:$K,9,0),0),COUNTIF('调薪记录-固定'!$C:$C,A298)=2,IF(C298&lt;_xlfn.MINIFS('调薪记录-固定'!F:F,'调薪记录-固定'!C:C,A298),0,IF(C298&lt;_xlfn.MAXIFS('调薪记录-固定'!F:F,'调薪记录-固定'!C:C,A298),_xlfn.XLOOKUP(A298&amp;"1",'调薪记录-固定'!M:M,'调薪记录-固定'!K:K,0),_xlfn.XLOOKUP(A298&amp;"2",'调薪记录-固定'!M:M,'调薪记录-固定'!K:K,0))))</f>
        <v>0</v>
      </c>
      <c r="Y298" s="57">
        <f>IF(OR(COUNTIF('调整社保记录-固定'!C:C,A298)=0,COUNTIF('调整社保记录-固定'!C:C,A298)=1),0,IF(C298&gt;=DATE(2021,7,1),IFERROR(VLOOKUP(A298&amp;"2",'调整社保记录-固定'!F:G,2,0),0),0))</f>
        <v>0</v>
      </c>
    </row>
    <row r="299" customHeight="1" spans="1:25">
      <c r="A299" s="54" t="s">
        <v>25</v>
      </c>
      <c r="B299" s="54" t="s">
        <v>26</v>
      </c>
      <c r="C299" s="54" t="s">
        <v>329</v>
      </c>
      <c r="D299" s="54" t="s">
        <v>6</v>
      </c>
      <c r="E299" s="55">
        <f>IFERROR(DATEDIF(VLOOKUP(A299,员工个人数据信息!A:K,11,0),C299,"Y"),0)</f>
        <v>1</v>
      </c>
      <c r="F299" s="55" t="str">
        <f>IF(COUNTIF(通用项目!A:A,B299)=1,"通用项目","非通用项目")</f>
        <v>非通用项目</v>
      </c>
      <c r="G299" s="55">
        <f t="shared" si="64"/>
        <v>1</v>
      </c>
      <c r="H299" s="55">
        <f t="shared" si="65"/>
        <v>0</v>
      </c>
      <c r="I299" s="55">
        <f t="shared" si="66"/>
        <v>0</v>
      </c>
      <c r="J299" s="55">
        <f t="shared" si="67"/>
        <v>0</v>
      </c>
      <c r="K299" s="55">
        <f t="shared" si="68"/>
        <v>0</v>
      </c>
      <c r="L299" s="55">
        <f t="shared" si="69"/>
        <v>0</v>
      </c>
      <c r="M299" s="55">
        <f t="shared" si="70"/>
        <v>0</v>
      </c>
      <c r="N299" s="55">
        <f t="shared" si="71"/>
        <v>0</v>
      </c>
      <c r="O299" s="55">
        <f t="shared" si="72"/>
        <v>0</v>
      </c>
      <c r="P299" s="57">
        <f t="shared" si="75"/>
        <v>1</v>
      </c>
      <c r="Q299" s="57">
        <f t="shared" si="76"/>
        <v>1</v>
      </c>
      <c r="R299" s="57">
        <f t="shared" si="74"/>
        <v>0</v>
      </c>
      <c r="S299" s="57">
        <f t="shared" si="73"/>
        <v>0</v>
      </c>
      <c r="T299" s="57">
        <f t="shared" si="77"/>
        <v>1</v>
      </c>
      <c r="U299" s="57">
        <f>G299*1+I299*IFERROR(VLOOKUP(A299,员工个人数据信息!A:V,22,0),0.9)+J299*0+IF(OR(E299&gt;=3,F299="通用项目"),K299*0,K299*0.2)+H299*0.8*IF(E299&lt;2,0.6,IF(E299&lt;4,0.7,IF(E299&lt;6,0.8,IF(E299&lt;8,0.9,1))))+L299*0.7-O299</f>
        <v>1</v>
      </c>
      <c r="V299" s="57">
        <f t="shared" si="78"/>
        <v>0</v>
      </c>
      <c r="W299" s="57">
        <f>ROUND(IFERROR(IF((YEAR(VLOOKUP(A299,员工个人数据信息!A:S,11,0))&amp;MONTH(VLOOKUP(A299,员工个人数据信息!A:S,11,0)))=(YEAR(C299)&amp;MONTH(C299)),VLOOKUP(A299,员工个人数据信息!A:U,20,0),IF((YEAR(VLOOKUP(A299,员工个人数据信息!A:S,12,0))&amp;MONTH(VLOOKUP(A299,员工个人数据信息!A:S,12,0)))=(YEAR(C299)&amp;MONTH(C299)),VLOOKUP(A299,员工个人数据信息!A:U,21,0),VLOOKUP(A299,员工个人数据信息!A:U,19,0))),0)+Y299/21.75,2)*SUM(G299:L299)+ROUND(IFERROR(VLOOKUP(A299,员工个人数据信息!A:S,18,0),0)+X299/21.75,2)*(IF(OR(E299&gt;=3,F299="通用项目"),SUM(G299,J299:K299),SUM(G299,J299,K299*0.8))+0.8*H299*IF(E299&lt;2,0.6,IF(E299&lt;4,0.7,IF(E299&lt;6,0.8,IF(E299&lt;8,0.9,1)))))+ROUND(3000/21.75*L299,2)</f>
        <v>0</v>
      </c>
      <c r="X299" s="57">
        <f t="array" ref="X299">_xlfn.IFS(COUNTIF('调薪记录-固定'!$C:$C,A299)=0,0,COUNTIF('调薪记录-固定'!$C:$C,A299)=1,IF(VLOOKUP(A299,'调薪记录-固定'!$C:$F,4,0)&lt;=C299,VLOOKUP(A299,'调薪记录-固定'!$C:$K,9,0),0),COUNTIF('调薪记录-固定'!$C:$C,A299)=2,IF(C299&lt;_xlfn.MINIFS('调薪记录-固定'!F:F,'调薪记录-固定'!C:C,A299),0,IF(C299&lt;_xlfn.MAXIFS('调薪记录-固定'!F:F,'调薪记录-固定'!C:C,A299),_xlfn.XLOOKUP(A299&amp;"1",'调薪记录-固定'!M:M,'调薪记录-固定'!K:K,0),_xlfn.XLOOKUP(A299&amp;"2",'调薪记录-固定'!M:M,'调薪记录-固定'!K:K,0))))</f>
        <v>0</v>
      </c>
      <c r="Y299" s="57">
        <f>IF(OR(COUNTIF('调整社保记录-固定'!C:C,A299)=0,COUNTIF('调整社保记录-固定'!C:C,A299)=1),0,IF(C299&gt;=DATE(2021,7,1),IFERROR(VLOOKUP(A299&amp;"2",'调整社保记录-固定'!F:G,2,0),0),0))</f>
        <v>0</v>
      </c>
    </row>
    <row r="300" customHeight="1" spans="1:25">
      <c r="A300" s="54" t="s">
        <v>25</v>
      </c>
      <c r="B300" s="54" t="s">
        <v>26</v>
      </c>
      <c r="C300" s="54" t="s">
        <v>330</v>
      </c>
      <c r="D300" s="54" t="s">
        <v>6</v>
      </c>
      <c r="E300" s="55">
        <f>IFERROR(DATEDIF(VLOOKUP(A300,员工个人数据信息!A:K,11,0),C300,"Y"),0)</f>
        <v>1</v>
      </c>
      <c r="F300" s="55" t="str">
        <f>IF(COUNTIF(通用项目!A:A,B300)=1,"通用项目","非通用项目")</f>
        <v>非通用项目</v>
      </c>
      <c r="G300" s="55">
        <f t="shared" si="64"/>
        <v>1</v>
      </c>
      <c r="H300" s="55">
        <f t="shared" si="65"/>
        <v>0</v>
      </c>
      <c r="I300" s="55">
        <f t="shared" si="66"/>
        <v>0</v>
      </c>
      <c r="J300" s="55">
        <f t="shared" si="67"/>
        <v>0</v>
      </c>
      <c r="K300" s="55">
        <f t="shared" si="68"/>
        <v>0</v>
      </c>
      <c r="L300" s="55">
        <f t="shared" si="69"/>
        <v>0</v>
      </c>
      <c r="M300" s="55">
        <f t="shared" si="70"/>
        <v>0</v>
      </c>
      <c r="N300" s="55">
        <f t="shared" si="71"/>
        <v>0</v>
      </c>
      <c r="O300" s="55">
        <f t="shared" si="72"/>
        <v>0</v>
      </c>
      <c r="P300" s="57">
        <f t="shared" si="75"/>
        <v>1</v>
      </c>
      <c r="Q300" s="57">
        <f t="shared" si="76"/>
        <v>1</v>
      </c>
      <c r="R300" s="57">
        <f t="shared" si="74"/>
        <v>0</v>
      </c>
      <c r="S300" s="57">
        <f t="shared" si="73"/>
        <v>0</v>
      </c>
      <c r="T300" s="57">
        <f t="shared" si="77"/>
        <v>1</v>
      </c>
      <c r="U300" s="57">
        <f>G300*1+I300*IFERROR(VLOOKUP(A300,员工个人数据信息!A:V,22,0),0.9)+J300*0+IF(OR(E300&gt;=3,F300="通用项目"),K300*0,K300*0.2)+H300*0.8*IF(E300&lt;2,0.6,IF(E300&lt;4,0.7,IF(E300&lt;6,0.8,IF(E300&lt;8,0.9,1))))+L300*0.7-O300</f>
        <v>1</v>
      </c>
      <c r="V300" s="57">
        <f t="shared" si="78"/>
        <v>0</v>
      </c>
      <c r="W300" s="57">
        <f>ROUND(IFERROR(IF((YEAR(VLOOKUP(A300,员工个人数据信息!A:S,11,0))&amp;MONTH(VLOOKUP(A300,员工个人数据信息!A:S,11,0)))=(YEAR(C300)&amp;MONTH(C300)),VLOOKUP(A300,员工个人数据信息!A:U,20,0),IF((YEAR(VLOOKUP(A300,员工个人数据信息!A:S,12,0))&amp;MONTH(VLOOKUP(A300,员工个人数据信息!A:S,12,0)))=(YEAR(C300)&amp;MONTH(C300)),VLOOKUP(A300,员工个人数据信息!A:U,21,0),VLOOKUP(A300,员工个人数据信息!A:U,19,0))),0)+Y300/21.75,2)*SUM(G300:L300)+ROUND(IFERROR(VLOOKUP(A300,员工个人数据信息!A:S,18,0),0)+X300/21.75,2)*(IF(OR(E300&gt;=3,F300="通用项目"),SUM(G300,J300:K300),SUM(G300,J300,K300*0.8))+0.8*H300*IF(E300&lt;2,0.6,IF(E300&lt;4,0.7,IF(E300&lt;6,0.8,IF(E300&lt;8,0.9,1)))))+ROUND(3000/21.75*L300,2)</f>
        <v>0</v>
      </c>
      <c r="X300" s="57">
        <f t="array" ref="X300">_xlfn.IFS(COUNTIF('调薪记录-固定'!$C:$C,A300)=0,0,COUNTIF('调薪记录-固定'!$C:$C,A300)=1,IF(VLOOKUP(A300,'调薪记录-固定'!$C:$F,4,0)&lt;=C300,VLOOKUP(A300,'调薪记录-固定'!$C:$K,9,0),0),COUNTIF('调薪记录-固定'!$C:$C,A300)=2,IF(C300&lt;_xlfn.MINIFS('调薪记录-固定'!F:F,'调薪记录-固定'!C:C,A300),0,IF(C300&lt;_xlfn.MAXIFS('调薪记录-固定'!F:F,'调薪记录-固定'!C:C,A300),_xlfn.XLOOKUP(A300&amp;"1",'调薪记录-固定'!M:M,'调薪记录-固定'!K:K,0),_xlfn.XLOOKUP(A300&amp;"2",'调薪记录-固定'!M:M,'调薪记录-固定'!K:K,0))))</f>
        <v>0</v>
      </c>
      <c r="Y300" s="57">
        <f>IF(OR(COUNTIF('调整社保记录-固定'!C:C,A300)=0,COUNTIF('调整社保记录-固定'!C:C,A300)=1),0,IF(C300&gt;=DATE(2021,7,1),IFERROR(VLOOKUP(A300&amp;"2",'调整社保记录-固定'!F:G,2,0),0),0))</f>
        <v>0</v>
      </c>
    </row>
    <row r="301" customHeight="1" spans="1:25">
      <c r="A301" s="54" t="s">
        <v>25</v>
      </c>
      <c r="B301" s="54" t="s">
        <v>26</v>
      </c>
      <c r="C301" s="54" t="s">
        <v>331</v>
      </c>
      <c r="D301" s="54" t="s">
        <v>6</v>
      </c>
      <c r="E301" s="55">
        <f>IFERROR(DATEDIF(VLOOKUP(A301,员工个人数据信息!A:K,11,0),C301,"Y"),0)</f>
        <v>1</v>
      </c>
      <c r="F301" s="55" t="str">
        <f>IF(COUNTIF(通用项目!A:A,B301)=1,"通用项目","非通用项目")</f>
        <v>非通用项目</v>
      </c>
      <c r="G301" s="55">
        <f t="shared" si="64"/>
        <v>1</v>
      </c>
      <c r="H301" s="55">
        <f t="shared" si="65"/>
        <v>0</v>
      </c>
      <c r="I301" s="55">
        <f t="shared" si="66"/>
        <v>0</v>
      </c>
      <c r="J301" s="55">
        <f t="shared" si="67"/>
        <v>0</v>
      </c>
      <c r="K301" s="55">
        <f t="shared" si="68"/>
        <v>0</v>
      </c>
      <c r="L301" s="55">
        <f t="shared" si="69"/>
        <v>0</v>
      </c>
      <c r="M301" s="55">
        <f t="shared" si="70"/>
        <v>0</v>
      </c>
      <c r="N301" s="55">
        <f t="shared" si="71"/>
        <v>0</v>
      </c>
      <c r="O301" s="55">
        <f t="shared" si="72"/>
        <v>0</v>
      </c>
      <c r="P301" s="57">
        <f t="shared" si="75"/>
        <v>1</v>
      </c>
      <c r="Q301" s="57">
        <f t="shared" si="76"/>
        <v>1</v>
      </c>
      <c r="R301" s="57">
        <f t="shared" si="74"/>
        <v>0</v>
      </c>
      <c r="S301" s="57">
        <f t="shared" si="73"/>
        <v>0</v>
      </c>
      <c r="T301" s="57">
        <f t="shared" si="77"/>
        <v>1</v>
      </c>
      <c r="U301" s="57">
        <f>G301*1+I301*IFERROR(VLOOKUP(A301,员工个人数据信息!A:V,22,0),0.9)+J301*0+IF(OR(E301&gt;=3,F301="通用项目"),K301*0,K301*0.2)+H301*0.8*IF(E301&lt;2,0.6,IF(E301&lt;4,0.7,IF(E301&lt;6,0.8,IF(E301&lt;8,0.9,1))))+L301*0.7-O301</f>
        <v>1</v>
      </c>
      <c r="V301" s="57">
        <f t="shared" si="78"/>
        <v>0</v>
      </c>
      <c r="W301" s="57">
        <f>ROUND(IFERROR(IF((YEAR(VLOOKUP(A301,员工个人数据信息!A:S,11,0))&amp;MONTH(VLOOKUP(A301,员工个人数据信息!A:S,11,0)))=(YEAR(C301)&amp;MONTH(C301)),VLOOKUP(A301,员工个人数据信息!A:U,20,0),IF((YEAR(VLOOKUP(A301,员工个人数据信息!A:S,12,0))&amp;MONTH(VLOOKUP(A301,员工个人数据信息!A:S,12,0)))=(YEAR(C301)&amp;MONTH(C301)),VLOOKUP(A301,员工个人数据信息!A:U,21,0),VLOOKUP(A301,员工个人数据信息!A:U,19,0))),0)+Y301/21.75,2)*SUM(G301:L301)+ROUND(IFERROR(VLOOKUP(A301,员工个人数据信息!A:S,18,0),0)+X301/21.75,2)*(IF(OR(E301&gt;=3,F301="通用项目"),SUM(G301,J301:K301),SUM(G301,J301,K301*0.8))+0.8*H301*IF(E301&lt;2,0.6,IF(E301&lt;4,0.7,IF(E301&lt;6,0.8,IF(E301&lt;8,0.9,1)))))+ROUND(3000/21.75*L301,2)</f>
        <v>0</v>
      </c>
      <c r="X301" s="57">
        <f t="array" ref="X301">_xlfn.IFS(COUNTIF('调薪记录-固定'!$C:$C,A301)=0,0,COUNTIF('调薪记录-固定'!$C:$C,A301)=1,IF(VLOOKUP(A301,'调薪记录-固定'!$C:$F,4,0)&lt;=C301,VLOOKUP(A301,'调薪记录-固定'!$C:$K,9,0),0),COUNTIF('调薪记录-固定'!$C:$C,A301)=2,IF(C301&lt;_xlfn.MINIFS('调薪记录-固定'!F:F,'调薪记录-固定'!C:C,A301),0,IF(C301&lt;_xlfn.MAXIFS('调薪记录-固定'!F:F,'调薪记录-固定'!C:C,A301),_xlfn.XLOOKUP(A301&amp;"1",'调薪记录-固定'!M:M,'调薪记录-固定'!K:K,0),_xlfn.XLOOKUP(A301&amp;"2",'调薪记录-固定'!M:M,'调薪记录-固定'!K:K,0))))</f>
        <v>0</v>
      </c>
      <c r="Y301" s="57">
        <f>IF(OR(COUNTIF('调整社保记录-固定'!C:C,A301)=0,COUNTIF('调整社保记录-固定'!C:C,A301)=1),0,IF(C301&gt;=DATE(2021,7,1),IFERROR(VLOOKUP(A301&amp;"2",'调整社保记录-固定'!F:G,2,0),0),0))</f>
        <v>0</v>
      </c>
    </row>
    <row r="302" customHeight="1" spans="1:25">
      <c r="A302" s="54" t="s">
        <v>25</v>
      </c>
      <c r="B302" s="54" t="s">
        <v>26</v>
      </c>
      <c r="C302" s="54" t="s">
        <v>332</v>
      </c>
      <c r="D302" s="54" t="s">
        <v>6</v>
      </c>
      <c r="E302" s="55">
        <f>IFERROR(DATEDIF(VLOOKUP(A302,员工个人数据信息!A:K,11,0),C302,"Y"),0)</f>
        <v>1</v>
      </c>
      <c r="F302" s="55" t="str">
        <f>IF(COUNTIF(通用项目!A:A,B302)=1,"通用项目","非通用项目")</f>
        <v>非通用项目</v>
      </c>
      <c r="G302" s="55">
        <f t="shared" si="64"/>
        <v>1</v>
      </c>
      <c r="H302" s="55">
        <f t="shared" si="65"/>
        <v>0</v>
      </c>
      <c r="I302" s="55">
        <f t="shared" si="66"/>
        <v>0</v>
      </c>
      <c r="J302" s="55">
        <f t="shared" si="67"/>
        <v>0</v>
      </c>
      <c r="K302" s="55">
        <f t="shared" si="68"/>
        <v>0</v>
      </c>
      <c r="L302" s="55">
        <f t="shared" si="69"/>
        <v>0</v>
      </c>
      <c r="M302" s="55">
        <f t="shared" si="70"/>
        <v>0</v>
      </c>
      <c r="N302" s="55">
        <f t="shared" si="71"/>
        <v>0</v>
      </c>
      <c r="O302" s="55">
        <f t="shared" si="72"/>
        <v>0</v>
      </c>
      <c r="P302" s="57">
        <f t="shared" si="75"/>
        <v>1</v>
      </c>
      <c r="Q302" s="57">
        <f t="shared" si="76"/>
        <v>1</v>
      </c>
      <c r="R302" s="57">
        <f t="shared" si="74"/>
        <v>0</v>
      </c>
      <c r="S302" s="57">
        <f t="shared" si="73"/>
        <v>0</v>
      </c>
      <c r="T302" s="57">
        <f t="shared" si="77"/>
        <v>1</v>
      </c>
      <c r="U302" s="57">
        <f>G302*1+I302*IFERROR(VLOOKUP(A302,员工个人数据信息!A:V,22,0),0.9)+J302*0+IF(OR(E302&gt;=3,F302="通用项目"),K302*0,K302*0.2)+H302*0.8*IF(E302&lt;2,0.6,IF(E302&lt;4,0.7,IF(E302&lt;6,0.8,IF(E302&lt;8,0.9,1))))+L302*0.7-O302</f>
        <v>1</v>
      </c>
      <c r="V302" s="57">
        <f t="shared" si="78"/>
        <v>0</v>
      </c>
      <c r="W302" s="57">
        <f>ROUND(IFERROR(IF((YEAR(VLOOKUP(A302,员工个人数据信息!A:S,11,0))&amp;MONTH(VLOOKUP(A302,员工个人数据信息!A:S,11,0)))=(YEAR(C302)&amp;MONTH(C302)),VLOOKUP(A302,员工个人数据信息!A:U,20,0),IF((YEAR(VLOOKUP(A302,员工个人数据信息!A:S,12,0))&amp;MONTH(VLOOKUP(A302,员工个人数据信息!A:S,12,0)))=(YEAR(C302)&amp;MONTH(C302)),VLOOKUP(A302,员工个人数据信息!A:U,21,0),VLOOKUP(A302,员工个人数据信息!A:U,19,0))),0)+Y302/21.75,2)*SUM(G302:L302)+ROUND(IFERROR(VLOOKUP(A302,员工个人数据信息!A:S,18,0),0)+X302/21.75,2)*(IF(OR(E302&gt;=3,F302="通用项目"),SUM(G302,J302:K302),SUM(G302,J302,K302*0.8))+0.8*H302*IF(E302&lt;2,0.6,IF(E302&lt;4,0.7,IF(E302&lt;6,0.8,IF(E302&lt;8,0.9,1)))))+ROUND(3000/21.75*L302,2)</f>
        <v>0</v>
      </c>
      <c r="X302" s="57">
        <f t="array" ref="X302">_xlfn.IFS(COUNTIF('调薪记录-固定'!$C:$C,A302)=0,0,COUNTIF('调薪记录-固定'!$C:$C,A302)=1,IF(VLOOKUP(A302,'调薪记录-固定'!$C:$F,4,0)&lt;=C302,VLOOKUP(A302,'调薪记录-固定'!$C:$K,9,0),0),COUNTIF('调薪记录-固定'!$C:$C,A302)=2,IF(C302&lt;_xlfn.MINIFS('调薪记录-固定'!F:F,'调薪记录-固定'!C:C,A302),0,IF(C302&lt;_xlfn.MAXIFS('调薪记录-固定'!F:F,'调薪记录-固定'!C:C,A302),_xlfn.XLOOKUP(A302&amp;"1",'调薪记录-固定'!M:M,'调薪记录-固定'!K:K,0),_xlfn.XLOOKUP(A302&amp;"2",'调薪记录-固定'!M:M,'调薪记录-固定'!K:K,0))))</f>
        <v>0</v>
      </c>
      <c r="Y302" s="57">
        <f>IF(OR(COUNTIF('调整社保记录-固定'!C:C,A302)=0,COUNTIF('调整社保记录-固定'!C:C,A302)=1),0,IF(C302&gt;=DATE(2021,7,1),IFERROR(VLOOKUP(A302&amp;"2",'调整社保记录-固定'!F:G,2,0),0),0))</f>
        <v>0</v>
      </c>
    </row>
    <row r="303" customHeight="1" spans="1:25">
      <c r="A303" s="54" t="s">
        <v>25</v>
      </c>
      <c r="B303" s="54" t="s">
        <v>26</v>
      </c>
      <c r="C303" s="54" t="s">
        <v>333</v>
      </c>
      <c r="D303" s="54" t="s">
        <v>6</v>
      </c>
      <c r="E303" s="55">
        <f>IFERROR(DATEDIF(VLOOKUP(A303,员工个人数据信息!A:K,11,0),C303,"Y"),0)</f>
        <v>1</v>
      </c>
      <c r="F303" s="55" t="str">
        <f>IF(COUNTIF(通用项目!A:A,B303)=1,"通用项目","非通用项目")</f>
        <v>非通用项目</v>
      </c>
      <c r="G303" s="55">
        <f t="shared" si="64"/>
        <v>1</v>
      </c>
      <c r="H303" s="55">
        <f t="shared" si="65"/>
        <v>0</v>
      </c>
      <c r="I303" s="55">
        <f t="shared" si="66"/>
        <v>0</v>
      </c>
      <c r="J303" s="55">
        <f t="shared" si="67"/>
        <v>0</v>
      </c>
      <c r="K303" s="55">
        <f t="shared" si="68"/>
        <v>0</v>
      </c>
      <c r="L303" s="55">
        <f t="shared" si="69"/>
        <v>0</v>
      </c>
      <c r="M303" s="55">
        <f t="shared" si="70"/>
        <v>0</v>
      </c>
      <c r="N303" s="55">
        <f t="shared" si="71"/>
        <v>0</v>
      </c>
      <c r="O303" s="55">
        <f t="shared" si="72"/>
        <v>0</v>
      </c>
      <c r="P303" s="57">
        <f t="shared" si="75"/>
        <v>1</v>
      </c>
      <c r="Q303" s="57">
        <f t="shared" si="76"/>
        <v>1</v>
      </c>
      <c r="R303" s="57">
        <f t="shared" si="74"/>
        <v>0</v>
      </c>
      <c r="S303" s="57">
        <f t="shared" si="73"/>
        <v>0</v>
      </c>
      <c r="T303" s="57">
        <f t="shared" si="77"/>
        <v>1</v>
      </c>
      <c r="U303" s="57">
        <f>G303*1+I303*IFERROR(VLOOKUP(A303,员工个人数据信息!A:V,22,0),0.9)+J303*0+IF(OR(E303&gt;=3,F303="通用项目"),K303*0,K303*0.2)+H303*0.8*IF(E303&lt;2,0.6,IF(E303&lt;4,0.7,IF(E303&lt;6,0.8,IF(E303&lt;8,0.9,1))))+L303*0.7-O303</f>
        <v>1</v>
      </c>
      <c r="V303" s="57">
        <f t="shared" si="78"/>
        <v>0</v>
      </c>
      <c r="W303" s="57">
        <f>ROUND(IFERROR(IF((YEAR(VLOOKUP(A303,员工个人数据信息!A:S,11,0))&amp;MONTH(VLOOKUP(A303,员工个人数据信息!A:S,11,0)))=(YEAR(C303)&amp;MONTH(C303)),VLOOKUP(A303,员工个人数据信息!A:U,20,0),IF((YEAR(VLOOKUP(A303,员工个人数据信息!A:S,12,0))&amp;MONTH(VLOOKUP(A303,员工个人数据信息!A:S,12,0)))=(YEAR(C303)&amp;MONTH(C303)),VLOOKUP(A303,员工个人数据信息!A:U,21,0),VLOOKUP(A303,员工个人数据信息!A:U,19,0))),0)+Y303/21.75,2)*SUM(G303:L303)+ROUND(IFERROR(VLOOKUP(A303,员工个人数据信息!A:S,18,0),0)+X303/21.75,2)*(IF(OR(E303&gt;=3,F303="通用项目"),SUM(G303,J303:K303),SUM(G303,J303,K303*0.8))+0.8*H303*IF(E303&lt;2,0.6,IF(E303&lt;4,0.7,IF(E303&lt;6,0.8,IF(E303&lt;8,0.9,1)))))+ROUND(3000/21.75*L303,2)</f>
        <v>0</v>
      </c>
      <c r="X303" s="57">
        <f t="array" ref="X303">_xlfn.IFS(COUNTIF('调薪记录-固定'!$C:$C,A303)=0,0,COUNTIF('调薪记录-固定'!$C:$C,A303)=1,IF(VLOOKUP(A303,'调薪记录-固定'!$C:$F,4,0)&lt;=C303,VLOOKUP(A303,'调薪记录-固定'!$C:$K,9,0),0),COUNTIF('调薪记录-固定'!$C:$C,A303)=2,IF(C303&lt;_xlfn.MINIFS('调薪记录-固定'!F:F,'调薪记录-固定'!C:C,A303),0,IF(C303&lt;_xlfn.MAXIFS('调薪记录-固定'!F:F,'调薪记录-固定'!C:C,A303),_xlfn.XLOOKUP(A303&amp;"1",'调薪记录-固定'!M:M,'调薪记录-固定'!K:K,0),_xlfn.XLOOKUP(A303&amp;"2",'调薪记录-固定'!M:M,'调薪记录-固定'!K:K,0))))</f>
        <v>0</v>
      </c>
      <c r="Y303" s="57">
        <f>IF(OR(COUNTIF('调整社保记录-固定'!C:C,A303)=0,COUNTIF('调整社保记录-固定'!C:C,A303)=1),0,IF(C303&gt;=DATE(2021,7,1),IFERROR(VLOOKUP(A303&amp;"2",'调整社保记录-固定'!F:G,2,0),0),0))</f>
        <v>0</v>
      </c>
    </row>
    <row r="304" customHeight="1" spans="1:25">
      <c r="A304" s="54" t="s">
        <v>25</v>
      </c>
      <c r="B304" s="54" t="s">
        <v>26</v>
      </c>
      <c r="C304" s="54" t="s">
        <v>334</v>
      </c>
      <c r="D304" s="54" t="s">
        <v>28</v>
      </c>
      <c r="E304" s="55">
        <f>IFERROR(DATEDIF(VLOOKUP(A304,员工个人数据信息!A:K,11,0),C304,"Y"),0)</f>
        <v>1</v>
      </c>
      <c r="F304" s="55" t="str">
        <f>IF(COUNTIF(通用项目!A:A,B304)=1,"通用项目","非通用项目")</f>
        <v>非通用项目</v>
      </c>
      <c r="G304" s="55">
        <f t="shared" si="64"/>
        <v>0</v>
      </c>
      <c r="H304" s="55">
        <f t="shared" si="65"/>
        <v>0</v>
      </c>
      <c r="I304" s="55">
        <f t="shared" si="66"/>
        <v>0</v>
      </c>
      <c r="J304" s="55">
        <f t="shared" si="67"/>
        <v>0</v>
      </c>
      <c r="K304" s="55">
        <f t="shared" si="68"/>
        <v>0</v>
      </c>
      <c r="L304" s="55">
        <f t="shared" si="69"/>
        <v>0</v>
      </c>
      <c r="M304" s="55">
        <f t="shared" si="70"/>
        <v>0</v>
      </c>
      <c r="N304" s="55">
        <f t="shared" si="71"/>
        <v>0</v>
      </c>
      <c r="O304" s="55">
        <f t="shared" si="72"/>
        <v>0</v>
      </c>
      <c r="P304" s="57">
        <f t="shared" si="75"/>
        <v>0</v>
      </c>
      <c r="Q304" s="57">
        <f t="shared" si="76"/>
        <v>0</v>
      </c>
      <c r="R304" s="57">
        <f t="shared" si="74"/>
        <v>0</v>
      </c>
      <c r="S304" s="57">
        <f t="shared" si="73"/>
        <v>0</v>
      </c>
      <c r="T304" s="57">
        <f t="shared" si="77"/>
        <v>0</v>
      </c>
      <c r="U304" s="57">
        <f>G304*1+I304*IFERROR(VLOOKUP(A304,员工个人数据信息!A:V,22,0),0.9)+J304*0+IF(OR(E304&gt;=3,F304="通用项目"),K304*0,K304*0.2)+H304*0.8*IF(E304&lt;2,0.6,IF(E304&lt;4,0.7,IF(E304&lt;6,0.8,IF(E304&lt;8,0.9,1))))+L304*0.7-O304</f>
        <v>0</v>
      </c>
      <c r="V304" s="57">
        <f t="shared" si="78"/>
        <v>0</v>
      </c>
      <c r="W304" s="57">
        <f>ROUND(IFERROR(IF((YEAR(VLOOKUP(A304,员工个人数据信息!A:S,11,0))&amp;MONTH(VLOOKUP(A304,员工个人数据信息!A:S,11,0)))=(YEAR(C304)&amp;MONTH(C304)),VLOOKUP(A304,员工个人数据信息!A:U,20,0),IF((YEAR(VLOOKUP(A304,员工个人数据信息!A:S,12,0))&amp;MONTH(VLOOKUP(A304,员工个人数据信息!A:S,12,0)))=(YEAR(C304)&amp;MONTH(C304)),VLOOKUP(A304,员工个人数据信息!A:U,21,0),VLOOKUP(A304,员工个人数据信息!A:U,19,0))),0)+Y304/21.75,2)*SUM(G304:L304)+ROUND(IFERROR(VLOOKUP(A304,员工个人数据信息!A:S,18,0),0)+X304/21.75,2)*(IF(OR(E304&gt;=3,F304="通用项目"),SUM(G304,J304:K304),SUM(G304,J304,K304*0.8))+0.8*H304*IF(E304&lt;2,0.6,IF(E304&lt;4,0.7,IF(E304&lt;6,0.8,IF(E304&lt;8,0.9,1)))))+ROUND(3000/21.75*L304,2)</f>
        <v>0</v>
      </c>
      <c r="X304" s="57">
        <f t="array" ref="X304">_xlfn.IFS(COUNTIF('调薪记录-固定'!$C:$C,A304)=0,0,COUNTIF('调薪记录-固定'!$C:$C,A304)=1,IF(VLOOKUP(A304,'调薪记录-固定'!$C:$F,4,0)&lt;=C304,VLOOKUP(A304,'调薪记录-固定'!$C:$K,9,0),0),COUNTIF('调薪记录-固定'!$C:$C,A304)=2,IF(C304&lt;_xlfn.MINIFS('调薪记录-固定'!F:F,'调薪记录-固定'!C:C,A304),0,IF(C304&lt;_xlfn.MAXIFS('调薪记录-固定'!F:F,'调薪记录-固定'!C:C,A304),_xlfn.XLOOKUP(A304&amp;"1",'调薪记录-固定'!M:M,'调薪记录-固定'!K:K,0),_xlfn.XLOOKUP(A304&amp;"2",'调薪记录-固定'!M:M,'调薪记录-固定'!K:K,0))))</f>
        <v>0</v>
      </c>
      <c r="Y304" s="57">
        <f>IF(OR(COUNTIF('调整社保记录-固定'!C:C,A304)=0,COUNTIF('调整社保记录-固定'!C:C,A304)=1),0,IF(C304&gt;=DATE(2021,7,1),IFERROR(VLOOKUP(A304&amp;"2",'调整社保记录-固定'!F:G,2,0),0),0))</f>
        <v>0</v>
      </c>
    </row>
    <row r="305" customHeight="1" spans="1:25">
      <c r="A305" s="54" t="s">
        <v>25</v>
      </c>
      <c r="B305" s="54" t="s">
        <v>26</v>
      </c>
      <c r="C305" s="54" t="s">
        <v>335</v>
      </c>
      <c r="D305" s="54" t="s">
        <v>28</v>
      </c>
      <c r="E305" s="55">
        <f>IFERROR(DATEDIF(VLOOKUP(A305,员工个人数据信息!A:K,11,0),C305,"Y"),0)</f>
        <v>1</v>
      </c>
      <c r="F305" s="55" t="str">
        <f>IF(COUNTIF(通用项目!A:A,B305)=1,"通用项目","非通用项目")</f>
        <v>非通用项目</v>
      </c>
      <c r="G305" s="55">
        <f t="shared" si="64"/>
        <v>0</v>
      </c>
      <c r="H305" s="55">
        <f t="shared" si="65"/>
        <v>0</v>
      </c>
      <c r="I305" s="55">
        <f t="shared" si="66"/>
        <v>0</v>
      </c>
      <c r="J305" s="55">
        <f t="shared" si="67"/>
        <v>0</v>
      </c>
      <c r="K305" s="55">
        <f t="shared" si="68"/>
        <v>0</v>
      </c>
      <c r="L305" s="55">
        <f t="shared" si="69"/>
        <v>0</v>
      </c>
      <c r="M305" s="55">
        <f t="shared" si="70"/>
        <v>0</v>
      </c>
      <c r="N305" s="55">
        <f t="shared" si="71"/>
        <v>0</v>
      </c>
      <c r="O305" s="55">
        <f t="shared" si="72"/>
        <v>0</v>
      </c>
      <c r="P305" s="57">
        <f t="shared" si="75"/>
        <v>0</v>
      </c>
      <c r="Q305" s="57">
        <f t="shared" si="76"/>
        <v>0</v>
      </c>
      <c r="R305" s="57">
        <f t="shared" si="74"/>
        <v>0</v>
      </c>
      <c r="S305" s="57">
        <f t="shared" si="73"/>
        <v>0</v>
      </c>
      <c r="T305" s="57">
        <f t="shared" si="77"/>
        <v>0</v>
      </c>
      <c r="U305" s="57">
        <f>G305*1+I305*IFERROR(VLOOKUP(A305,员工个人数据信息!A:V,22,0),0.9)+J305*0+IF(OR(E305&gt;=3,F305="通用项目"),K305*0,K305*0.2)+H305*0.8*IF(E305&lt;2,0.6,IF(E305&lt;4,0.7,IF(E305&lt;6,0.8,IF(E305&lt;8,0.9,1))))+L305*0.7-O305</f>
        <v>0</v>
      </c>
      <c r="V305" s="57">
        <f t="shared" si="78"/>
        <v>0</v>
      </c>
      <c r="W305" s="57">
        <f>ROUND(IFERROR(IF((YEAR(VLOOKUP(A305,员工个人数据信息!A:S,11,0))&amp;MONTH(VLOOKUP(A305,员工个人数据信息!A:S,11,0)))=(YEAR(C305)&amp;MONTH(C305)),VLOOKUP(A305,员工个人数据信息!A:U,20,0),IF((YEAR(VLOOKUP(A305,员工个人数据信息!A:S,12,0))&amp;MONTH(VLOOKUP(A305,员工个人数据信息!A:S,12,0)))=(YEAR(C305)&amp;MONTH(C305)),VLOOKUP(A305,员工个人数据信息!A:U,21,0),VLOOKUP(A305,员工个人数据信息!A:U,19,0))),0)+Y305/21.75,2)*SUM(G305:L305)+ROUND(IFERROR(VLOOKUP(A305,员工个人数据信息!A:S,18,0),0)+X305/21.75,2)*(IF(OR(E305&gt;=3,F305="通用项目"),SUM(G305,J305:K305),SUM(G305,J305,K305*0.8))+0.8*H305*IF(E305&lt;2,0.6,IF(E305&lt;4,0.7,IF(E305&lt;6,0.8,IF(E305&lt;8,0.9,1)))))+ROUND(3000/21.75*L305,2)</f>
        <v>0</v>
      </c>
      <c r="X305" s="57">
        <f t="array" ref="X305">_xlfn.IFS(COUNTIF('调薪记录-固定'!$C:$C,A305)=0,0,COUNTIF('调薪记录-固定'!$C:$C,A305)=1,IF(VLOOKUP(A305,'调薪记录-固定'!$C:$F,4,0)&lt;=C305,VLOOKUP(A305,'调薪记录-固定'!$C:$K,9,0),0),COUNTIF('调薪记录-固定'!$C:$C,A305)=2,IF(C305&lt;_xlfn.MINIFS('调薪记录-固定'!F:F,'调薪记录-固定'!C:C,A305),0,IF(C305&lt;_xlfn.MAXIFS('调薪记录-固定'!F:F,'调薪记录-固定'!C:C,A305),_xlfn.XLOOKUP(A305&amp;"1",'调薪记录-固定'!M:M,'调薪记录-固定'!K:K,0),_xlfn.XLOOKUP(A305&amp;"2",'调薪记录-固定'!M:M,'调薪记录-固定'!K:K,0))))</f>
        <v>0</v>
      </c>
      <c r="Y305" s="57">
        <f>IF(OR(COUNTIF('调整社保记录-固定'!C:C,A305)=0,COUNTIF('调整社保记录-固定'!C:C,A305)=1),0,IF(C305&gt;=DATE(2021,7,1),IFERROR(VLOOKUP(A305&amp;"2",'调整社保记录-固定'!F:G,2,0),0),0))</f>
        <v>0</v>
      </c>
    </row>
    <row r="306" customHeight="1" spans="1:25">
      <c r="A306" s="54" t="s">
        <v>25</v>
      </c>
      <c r="B306" s="54" t="s">
        <v>26</v>
      </c>
      <c r="C306" s="54" t="s">
        <v>336</v>
      </c>
      <c r="D306" s="54" t="s">
        <v>6</v>
      </c>
      <c r="E306" s="55">
        <f>IFERROR(DATEDIF(VLOOKUP(A306,员工个人数据信息!A:K,11,0),C306,"Y"),0)</f>
        <v>1</v>
      </c>
      <c r="F306" s="55" t="str">
        <f>IF(COUNTIF(通用项目!A:A,B306)=1,"通用项目","非通用项目")</f>
        <v>非通用项目</v>
      </c>
      <c r="G306" s="55">
        <f t="shared" si="64"/>
        <v>1</v>
      </c>
      <c r="H306" s="55">
        <f t="shared" si="65"/>
        <v>0</v>
      </c>
      <c r="I306" s="55">
        <f t="shared" si="66"/>
        <v>0</v>
      </c>
      <c r="J306" s="55">
        <f t="shared" si="67"/>
        <v>0</v>
      </c>
      <c r="K306" s="55">
        <f t="shared" si="68"/>
        <v>0</v>
      </c>
      <c r="L306" s="55">
        <f t="shared" si="69"/>
        <v>0</v>
      </c>
      <c r="M306" s="55">
        <f t="shared" si="70"/>
        <v>0</v>
      </c>
      <c r="N306" s="55">
        <f t="shared" si="71"/>
        <v>0</v>
      </c>
      <c r="O306" s="55">
        <f t="shared" si="72"/>
        <v>0</v>
      </c>
      <c r="P306" s="57">
        <f t="shared" si="75"/>
        <v>1</v>
      </c>
      <c r="Q306" s="57">
        <f t="shared" si="76"/>
        <v>1</v>
      </c>
      <c r="R306" s="57">
        <f t="shared" si="74"/>
        <v>0</v>
      </c>
      <c r="S306" s="57">
        <f t="shared" si="73"/>
        <v>0</v>
      </c>
      <c r="T306" s="57">
        <f t="shared" si="77"/>
        <v>1</v>
      </c>
      <c r="U306" s="57">
        <f>G306*1+I306*IFERROR(VLOOKUP(A306,员工个人数据信息!A:V,22,0),0.9)+J306*0+IF(OR(E306&gt;=3,F306="通用项目"),K306*0,K306*0.2)+H306*0.8*IF(E306&lt;2,0.6,IF(E306&lt;4,0.7,IF(E306&lt;6,0.8,IF(E306&lt;8,0.9,1))))+L306*0.7-O306</f>
        <v>1</v>
      </c>
      <c r="V306" s="57">
        <f t="shared" si="78"/>
        <v>0</v>
      </c>
      <c r="W306" s="57">
        <f>ROUND(IFERROR(IF((YEAR(VLOOKUP(A306,员工个人数据信息!A:S,11,0))&amp;MONTH(VLOOKUP(A306,员工个人数据信息!A:S,11,0)))=(YEAR(C306)&amp;MONTH(C306)),VLOOKUP(A306,员工个人数据信息!A:U,20,0),IF((YEAR(VLOOKUP(A306,员工个人数据信息!A:S,12,0))&amp;MONTH(VLOOKUP(A306,员工个人数据信息!A:S,12,0)))=(YEAR(C306)&amp;MONTH(C306)),VLOOKUP(A306,员工个人数据信息!A:U,21,0),VLOOKUP(A306,员工个人数据信息!A:U,19,0))),0)+Y306/21.75,2)*SUM(G306:L306)+ROUND(IFERROR(VLOOKUP(A306,员工个人数据信息!A:S,18,0),0)+X306/21.75,2)*(IF(OR(E306&gt;=3,F306="通用项目"),SUM(G306,J306:K306),SUM(G306,J306,K306*0.8))+0.8*H306*IF(E306&lt;2,0.6,IF(E306&lt;4,0.7,IF(E306&lt;6,0.8,IF(E306&lt;8,0.9,1)))))+ROUND(3000/21.75*L306,2)</f>
        <v>0</v>
      </c>
      <c r="X306" s="57">
        <f t="array" ref="X306">_xlfn.IFS(COUNTIF('调薪记录-固定'!$C:$C,A306)=0,0,COUNTIF('调薪记录-固定'!$C:$C,A306)=1,IF(VLOOKUP(A306,'调薪记录-固定'!$C:$F,4,0)&lt;=C306,VLOOKUP(A306,'调薪记录-固定'!$C:$K,9,0),0),COUNTIF('调薪记录-固定'!$C:$C,A306)=2,IF(C306&lt;_xlfn.MINIFS('调薪记录-固定'!F:F,'调薪记录-固定'!C:C,A306),0,IF(C306&lt;_xlfn.MAXIFS('调薪记录-固定'!F:F,'调薪记录-固定'!C:C,A306),_xlfn.XLOOKUP(A306&amp;"1",'调薪记录-固定'!M:M,'调薪记录-固定'!K:K,0),_xlfn.XLOOKUP(A306&amp;"2",'调薪记录-固定'!M:M,'调薪记录-固定'!K:K,0))))</f>
        <v>0</v>
      </c>
      <c r="Y306" s="57">
        <f>IF(OR(COUNTIF('调整社保记录-固定'!C:C,A306)=0,COUNTIF('调整社保记录-固定'!C:C,A306)=1),0,IF(C306&gt;=DATE(2021,7,1),IFERROR(VLOOKUP(A306&amp;"2",'调整社保记录-固定'!F:G,2,0),0),0))</f>
        <v>0</v>
      </c>
    </row>
    <row r="307" customHeight="1" spans="1:25">
      <c r="A307" s="54" t="s">
        <v>25</v>
      </c>
      <c r="B307" s="54" t="s">
        <v>26</v>
      </c>
      <c r="C307" s="54" t="s">
        <v>337</v>
      </c>
      <c r="D307" s="54" t="s">
        <v>6</v>
      </c>
      <c r="E307" s="55">
        <f>IFERROR(DATEDIF(VLOOKUP(A307,员工个人数据信息!A:K,11,0),C307,"Y"),0)</f>
        <v>1</v>
      </c>
      <c r="F307" s="55" t="str">
        <f>IF(COUNTIF(通用项目!A:A,B307)=1,"通用项目","非通用项目")</f>
        <v>非通用项目</v>
      </c>
      <c r="G307" s="55">
        <f t="shared" si="64"/>
        <v>1</v>
      </c>
      <c r="H307" s="55">
        <f t="shared" si="65"/>
        <v>0</v>
      </c>
      <c r="I307" s="55">
        <f t="shared" si="66"/>
        <v>0</v>
      </c>
      <c r="J307" s="55">
        <f t="shared" si="67"/>
        <v>0</v>
      </c>
      <c r="K307" s="55">
        <f t="shared" si="68"/>
        <v>0</v>
      </c>
      <c r="L307" s="55">
        <f t="shared" si="69"/>
        <v>0</v>
      </c>
      <c r="M307" s="55">
        <f t="shared" si="70"/>
        <v>0</v>
      </c>
      <c r="N307" s="55">
        <f t="shared" si="71"/>
        <v>0</v>
      </c>
      <c r="O307" s="55">
        <f t="shared" si="72"/>
        <v>0</v>
      </c>
      <c r="P307" s="57">
        <f t="shared" si="75"/>
        <v>1</v>
      </c>
      <c r="Q307" s="57">
        <f t="shared" si="76"/>
        <v>1</v>
      </c>
      <c r="R307" s="57">
        <f t="shared" si="74"/>
        <v>0</v>
      </c>
      <c r="S307" s="57">
        <f t="shared" si="73"/>
        <v>0</v>
      </c>
      <c r="T307" s="57">
        <f t="shared" si="77"/>
        <v>1</v>
      </c>
      <c r="U307" s="57">
        <f>G307*1+I307*IFERROR(VLOOKUP(A307,员工个人数据信息!A:V,22,0),0.9)+J307*0+IF(OR(E307&gt;=3,F307="通用项目"),K307*0,K307*0.2)+H307*0.8*IF(E307&lt;2,0.6,IF(E307&lt;4,0.7,IF(E307&lt;6,0.8,IF(E307&lt;8,0.9,1))))+L307*0.7-O307</f>
        <v>1</v>
      </c>
      <c r="V307" s="57">
        <f t="shared" si="78"/>
        <v>0</v>
      </c>
      <c r="W307" s="57">
        <f>ROUND(IFERROR(IF((YEAR(VLOOKUP(A307,员工个人数据信息!A:S,11,0))&amp;MONTH(VLOOKUP(A307,员工个人数据信息!A:S,11,0)))=(YEAR(C307)&amp;MONTH(C307)),VLOOKUP(A307,员工个人数据信息!A:U,20,0),IF((YEAR(VLOOKUP(A307,员工个人数据信息!A:S,12,0))&amp;MONTH(VLOOKUP(A307,员工个人数据信息!A:S,12,0)))=(YEAR(C307)&amp;MONTH(C307)),VLOOKUP(A307,员工个人数据信息!A:U,21,0),VLOOKUP(A307,员工个人数据信息!A:U,19,0))),0)+Y307/21.75,2)*SUM(G307:L307)+ROUND(IFERROR(VLOOKUP(A307,员工个人数据信息!A:S,18,0),0)+X307/21.75,2)*(IF(OR(E307&gt;=3,F307="通用项目"),SUM(G307,J307:K307),SUM(G307,J307,K307*0.8))+0.8*H307*IF(E307&lt;2,0.6,IF(E307&lt;4,0.7,IF(E307&lt;6,0.8,IF(E307&lt;8,0.9,1)))))+ROUND(3000/21.75*L307,2)</f>
        <v>0</v>
      </c>
      <c r="X307" s="57">
        <f t="array" ref="X307">_xlfn.IFS(COUNTIF('调薪记录-固定'!$C:$C,A307)=0,0,COUNTIF('调薪记录-固定'!$C:$C,A307)=1,IF(VLOOKUP(A307,'调薪记录-固定'!$C:$F,4,0)&lt;=C307,VLOOKUP(A307,'调薪记录-固定'!$C:$K,9,0),0),COUNTIF('调薪记录-固定'!$C:$C,A307)=2,IF(C307&lt;_xlfn.MINIFS('调薪记录-固定'!F:F,'调薪记录-固定'!C:C,A307),0,IF(C307&lt;_xlfn.MAXIFS('调薪记录-固定'!F:F,'调薪记录-固定'!C:C,A307),_xlfn.XLOOKUP(A307&amp;"1",'调薪记录-固定'!M:M,'调薪记录-固定'!K:K,0),_xlfn.XLOOKUP(A307&amp;"2",'调薪记录-固定'!M:M,'调薪记录-固定'!K:K,0))))</f>
        <v>0</v>
      </c>
      <c r="Y307" s="57">
        <f>IF(OR(COUNTIF('调整社保记录-固定'!C:C,A307)=0,COUNTIF('调整社保记录-固定'!C:C,A307)=1),0,IF(C307&gt;=DATE(2021,7,1),IFERROR(VLOOKUP(A307&amp;"2",'调整社保记录-固定'!F:G,2,0),0),0))</f>
        <v>0</v>
      </c>
    </row>
    <row r="308" customHeight="1" spans="1:25">
      <c r="A308" s="54" t="s">
        <v>25</v>
      </c>
      <c r="B308" s="54" t="s">
        <v>26</v>
      </c>
      <c r="C308" s="54" t="s">
        <v>338</v>
      </c>
      <c r="D308" s="54" t="s">
        <v>6</v>
      </c>
      <c r="E308" s="55">
        <f>IFERROR(DATEDIF(VLOOKUP(A308,员工个人数据信息!A:K,11,0),C308,"Y"),0)</f>
        <v>1</v>
      </c>
      <c r="F308" s="55" t="str">
        <f>IF(COUNTIF(通用项目!A:A,B308)=1,"通用项目","非通用项目")</f>
        <v>非通用项目</v>
      </c>
      <c r="G308" s="55">
        <f t="shared" si="64"/>
        <v>1</v>
      </c>
      <c r="H308" s="55">
        <f t="shared" si="65"/>
        <v>0</v>
      </c>
      <c r="I308" s="55">
        <f t="shared" si="66"/>
        <v>0</v>
      </c>
      <c r="J308" s="55">
        <f t="shared" si="67"/>
        <v>0</v>
      </c>
      <c r="K308" s="55">
        <f t="shared" si="68"/>
        <v>0</v>
      </c>
      <c r="L308" s="55">
        <f t="shared" si="69"/>
        <v>0</v>
      </c>
      <c r="M308" s="55">
        <f t="shared" si="70"/>
        <v>0</v>
      </c>
      <c r="N308" s="55">
        <f t="shared" si="71"/>
        <v>0</v>
      </c>
      <c r="O308" s="55">
        <f t="shared" si="72"/>
        <v>0</v>
      </c>
      <c r="P308" s="57">
        <f t="shared" si="75"/>
        <v>1</v>
      </c>
      <c r="Q308" s="57">
        <f t="shared" si="76"/>
        <v>1</v>
      </c>
      <c r="R308" s="57">
        <f t="shared" si="74"/>
        <v>0</v>
      </c>
      <c r="S308" s="57">
        <f t="shared" si="73"/>
        <v>0</v>
      </c>
      <c r="T308" s="57">
        <f t="shared" si="77"/>
        <v>1</v>
      </c>
      <c r="U308" s="57">
        <f>G308*1+I308*IFERROR(VLOOKUP(A308,员工个人数据信息!A:V,22,0),0.9)+J308*0+IF(OR(E308&gt;=3,F308="通用项目"),K308*0,K308*0.2)+H308*0.8*IF(E308&lt;2,0.6,IF(E308&lt;4,0.7,IF(E308&lt;6,0.8,IF(E308&lt;8,0.9,1))))+L308*0.7-O308</f>
        <v>1</v>
      </c>
      <c r="V308" s="57">
        <f t="shared" si="78"/>
        <v>0</v>
      </c>
      <c r="W308" s="57">
        <f>ROUND(IFERROR(IF((YEAR(VLOOKUP(A308,员工个人数据信息!A:S,11,0))&amp;MONTH(VLOOKUP(A308,员工个人数据信息!A:S,11,0)))=(YEAR(C308)&amp;MONTH(C308)),VLOOKUP(A308,员工个人数据信息!A:U,20,0),IF((YEAR(VLOOKUP(A308,员工个人数据信息!A:S,12,0))&amp;MONTH(VLOOKUP(A308,员工个人数据信息!A:S,12,0)))=(YEAR(C308)&amp;MONTH(C308)),VLOOKUP(A308,员工个人数据信息!A:U,21,0),VLOOKUP(A308,员工个人数据信息!A:U,19,0))),0)+Y308/21.75,2)*SUM(G308:L308)+ROUND(IFERROR(VLOOKUP(A308,员工个人数据信息!A:S,18,0),0)+X308/21.75,2)*(IF(OR(E308&gt;=3,F308="通用项目"),SUM(G308,J308:K308),SUM(G308,J308,K308*0.8))+0.8*H308*IF(E308&lt;2,0.6,IF(E308&lt;4,0.7,IF(E308&lt;6,0.8,IF(E308&lt;8,0.9,1)))))+ROUND(3000/21.75*L308,2)</f>
        <v>0</v>
      </c>
      <c r="X308" s="57">
        <f t="array" ref="X308">_xlfn.IFS(COUNTIF('调薪记录-固定'!$C:$C,A308)=0,0,COUNTIF('调薪记录-固定'!$C:$C,A308)=1,IF(VLOOKUP(A308,'调薪记录-固定'!$C:$F,4,0)&lt;=C308,VLOOKUP(A308,'调薪记录-固定'!$C:$K,9,0),0),COUNTIF('调薪记录-固定'!$C:$C,A308)=2,IF(C308&lt;_xlfn.MINIFS('调薪记录-固定'!F:F,'调薪记录-固定'!C:C,A308),0,IF(C308&lt;_xlfn.MAXIFS('调薪记录-固定'!F:F,'调薪记录-固定'!C:C,A308),_xlfn.XLOOKUP(A308&amp;"1",'调薪记录-固定'!M:M,'调薪记录-固定'!K:K,0),_xlfn.XLOOKUP(A308&amp;"2",'调薪记录-固定'!M:M,'调薪记录-固定'!K:K,0))))</f>
        <v>0</v>
      </c>
      <c r="Y308" s="57">
        <f>IF(OR(COUNTIF('调整社保记录-固定'!C:C,A308)=0,COUNTIF('调整社保记录-固定'!C:C,A308)=1),0,IF(C308&gt;=DATE(2021,7,1),IFERROR(VLOOKUP(A308&amp;"2",'调整社保记录-固定'!F:G,2,0),0),0))</f>
        <v>0</v>
      </c>
    </row>
    <row r="309" customHeight="1" spans="1:25">
      <c r="A309" s="54" t="s">
        <v>25</v>
      </c>
      <c r="B309" s="54" t="s">
        <v>26</v>
      </c>
      <c r="C309" s="54" t="s">
        <v>339</v>
      </c>
      <c r="D309" s="54" t="s">
        <v>6</v>
      </c>
      <c r="E309" s="55">
        <f>IFERROR(DATEDIF(VLOOKUP(A309,员工个人数据信息!A:K,11,0),C309,"Y"),0)</f>
        <v>1</v>
      </c>
      <c r="F309" s="55" t="str">
        <f>IF(COUNTIF(通用项目!A:A,B309)=1,"通用项目","非通用项目")</f>
        <v>非通用项目</v>
      </c>
      <c r="G309" s="55">
        <f t="shared" si="64"/>
        <v>1</v>
      </c>
      <c r="H309" s="55">
        <f t="shared" si="65"/>
        <v>0</v>
      </c>
      <c r="I309" s="55">
        <f t="shared" si="66"/>
        <v>0</v>
      </c>
      <c r="J309" s="55">
        <f t="shared" si="67"/>
        <v>0</v>
      </c>
      <c r="K309" s="55">
        <f t="shared" si="68"/>
        <v>0</v>
      </c>
      <c r="L309" s="55">
        <f t="shared" si="69"/>
        <v>0</v>
      </c>
      <c r="M309" s="55">
        <f t="shared" si="70"/>
        <v>0</v>
      </c>
      <c r="N309" s="55">
        <f t="shared" si="71"/>
        <v>0</v>
      </c>
      <c r="O309" s="55">
        <f t="shared" si="72"/>
        <v>0</v>
      </c>
      <c r="P309" s="57">
        <f t="shared" si="75"/>
        <v>1</v>
      </c>
      <c r="Q309" s="57">
        <f t="shared" si="76"/>
        <v>1</v>
      </c>
      <c r="R309" s="57">
        <f t="shared" si="74"/>
        <v>0</v>
      </c>
      <c r="S309" s="57">
        <f t="shared" si="73"/>
        <v>0</v>
      </c>
      <c r="T309" s="57">
        <f t="shared" si="77"/>
        <v>1</v>
      </c>
      <c r="U309" s="57">
        <f>G309*1+I309*IFERROR(VLOOKUP(A309,员工个人数据信息!A:V,22,0),0.9)+J309*0+IF(OR(E309&gt;=3,F309="通用项目"),K309*0,K309*0.2)+H309*0.8*IF(E309&lt;2,0.6,IF(E309&lt;4,0.7,IF(E309&lt;6,0.8,IF(E309&lt;8,0.9,1))))+L309*0.7-O309</f>
        <v>1</v>
      </c>
      <c r="V309" s="57">
        <f t="shared" si="78"/>
        <v>0</v>
      </c>
      <c r="W309" s="57">
        <f>ROUND(IFERROR(IF((YEAR(VLOOKUP(A309,员工个人数据信息!A:S,11,0))&amp;MONTH(VLOOKUP(A309,员工个人数据信息!A:S,11,0)))=(YEAR(C309)&amp;MONTH(C309)),VLOOKUP(A309,员工个人数据信息!A:U,20,0),IF((YEAR(VLOOKUP(A309,员工个人数据信息!A:S,12,0))&amp;MONTH(VLOOKUP(A309,员工个人数据信息!A:S,12,0)))=(YEAR(C309)&amp;MONTH(C309)),VLOOKUP(A309,员工个人数据信息!A:U,21,0),VLOOKUP(A309,员工个人数据信息!A:U,19,0))),0)+Y309/21.75,2)*SUM(G309:L309)+ROUND(IFERROR(VLOOKUP(A309,员工个人数据信息!A:S,18,0),0)+X309/21.75,2)*(IF(OR(E309&gt;=3,F309="通用项目"),SUM(G309,J309:K309),SUM(G309,J309,K309*0.8))+0.8*H309*IF(E309&lt;2,0.6,IF(E309&lt;4,0.7,IF(E309&lt;6,0.8,IF(E309&lt;8,0.9,1)))))+ROUND(3000/21.75*L309,2)</f>
        <v>0</v>
      </c>
      <c r="X309" s="57">
        <f t="array" ref="X309">_xlfn.IFS(COUNTIF('调薪记录-固定'!$C:$C,A309)=0,0,COUNTIF('调薪记录-固定'!$C:$C,A309)=1,IF(VLOOKUP(A309,'调薪记录-固定'!$C:$F,4,0)&lt;=C309,VLOOKUP(A309,'调薪记录-固定'!$C:$K,9,0),0),COUNTIF('调薪记录-固定'!$C:$C,A309)=2,IF(C309&lt;_xlfn.MINIFS('调薪记录-固定'!F:F,'调薪记录-固定'!C:C,A309),0,IF(C309&lt;_xlfn.MAXIFS('调薪记录-固定'!F:F,'调薪记录-固定'!C:C,A309),_xlfn.XLOOKUP(A309&amp;"1",'调薪记录-固定'!M:M,'调薪记录-固定'!K:K,0),_xlfn.XLOOKUP(A309&amp;"2",'调薪记录-固定'!M:M,'调薪记录-固定'!K:K,0))))</f>
        <v>0</v>
      </c>
      <c r="Y309" s="57">
        <f>IF(OR(COUNTIF('调整社保记录-固定'!C:C,A309)=0,COUNTIF('调整社保记录-固定'!C:C,A309)=1),0,IF(C309&gt;=DATE(2021,7,1),IFERROR(VLOOKUP(A309&amp;"2",'调整社保记录-固定'!F:G,2,0),0),0))</f>
        <v>0</v>
      </c>
    </row>
    <row r="310" customHeight="1" spans="1:25">
      <c r="A310" s="54" t="s">
        <v>25</v>
      </c>
      <c r="B310" s="54" t="s">
        <v>26</v>
      </c>
      <c r="C310" s="54" t="s">
        <v>340</v>
      </c>
      <c r="D310" s="54" t="s">
        <v>6</v>
      </c>
      <c r="E310" s="55">
        <f>IFERROR(DATEDIF(VLOOKUP(A310,员工个人数据信息!A:K,11,0),C310,"Y"),0)</f>
        <v>1</v>
      </c>
      <c r="F310" s="55" t="str">
        <f>IF(COUNTIF(通用项目!A:A,B310)=1,"通用项目","非通用项目")</f>
        <v>非通用项目</v>
      </c>
      <c r="G310" s="55">
        <f t="shared" si="64"/>
        <v>1</v>
      </c>
      <c r="H310" s="55">
        <f t="shared" si="65"/>
        <v>0</v>
      </c>
      <c r="I310" s="55">
        <f t="shared" si="66"/>
        <v>0</v>
      </c>
      <c r="J310" s="55">
        <f t="shared" si="67"/>
        <v>0</v>
      </c>
      <c r="K310" s="55">
        <f t="shared" si="68"/>
        <v>0</v>
      </c>
      <c r="L310" s="55">
        <f t="shared" si="69"/>
        <v>0</v>
      </c>
      <c r="M310" s="55">
        <f t="shared" si="70"/>
        <v>0</v>
      </c>
      <c r="N310" s="55">
        <f t="shared" si="71"/>
        <v>0</v>
      </c>
      <c r="O310" s="55">
        <f t="shared" si="72"/>
        <v>0</v>
      </c>
      <c r="P310" s="57">
        <f t="shared" si="75"/>
        <v>1</v>
      </c>
      <c r="Q310" s="57">
        <f t="shared" si="76"/>
        <v>1</v>
      </c>
      <c r="R310" s="57">
        <f t="shared" si="74"/>
        <v>0</v>
      </c>
      <c r="S310" s="57">
        <f t="shared" si="73"/>
        <v>0</v>
      </c>
      <c r="T310" s="57">
        <f t="shared" si="77"/>
        <v>1</v>
      </c>
      <c r="U310" s="57">
        <f>G310*1+I310*IFERROR(VLOOKUP(A310,员工个人数据信息!A:V,22,0),0.9)+J310*0+IF(OR(E310&gt;=3,F310="通用项目"),K310*0,K310*0.2)+H310*0.8*IF(E310&lt;2,0.6,IF(E310&lt;4,0.7,IF(E310&lt;6,0.8,IF(E310&lt;8,0.9,1))))+L310*0.7-O310</f>
        <v>1</v>
      </c>
      <c r="V310" s="57">
        <f t="shared" si="78"/>
        <v>0</v>
      </c>
      <c r="W310" s="57">
        <f>ROUND(IFERROR(IF((YEAR(VLOOKUP(A310,员工个人数据信息!A:S,11,0))&amp;MONTH(VLOOKUP(A310,员工个人数据信息!A:S,11,0)))=(YEAR(C310)&amp;MONTH(C310)),VLOOKUP(A310,员工个人数据信息!A:U,20,0),IF((YEAR(VLOOKUP(A310,员工个人数据信息!A:S,12,0))&amp;MONTH(VLOOKUP(A310,员工个人数据信息!A:S,12,0)))=(YEAR(C310)&amp;MONTH(C310)),VLOOKUP(A310,员工个人数据信息!A:U,21,0),VLOOKUP(A310,员工个人数据信息!A:U,19,0))),0)+Y310/21.75,2)*SUM(G310:L310)+ROUND(IFERROR(VLOOKUP(A310,员工个人数据信息!A:S,18,0),0)+X310/21.75,2)*(IF(OR(E310&gt;=3,F310="通用项目"),SUM(G310,J310:K310),SUM(G310,J310,K310*0.8))+0.8*H310*IF(E310&lt;2,0.6,IF(E310&lt;4,0.7,IF(E310&lt;6,0.8,IF(E310&lt;8,0.9,1)))))+ROUND(3000/21.75*L310,2)</f>
        <v>0</v>
      </c>
      <c r="X310" s="57">
        <f t="array" ref="X310">_xlfn.IFS(COUNTIF('调薪记录-固定'!$C:$C,A310)=0,0,COUNTIF('调薪记录-固定'!$C:$C,A310)=1,IF(VLOOKUP(A310,'调薪记录-固定'!$C:$F,4,0)&lt;=C310,VLOOKUP(A310,'调薪记录-固定'!$C:$K,9,0),0),COUNTIF('调薪记录-固定'!$C:$C,A310)=2,IF(C310&lt;_xlfn.MINIFS('调薪记录-固定'!F:F,'调薪记录-固定'!C:C,A310),0,IF(C310&lt;_xlfn.MAXIFS('调薪记录-固定'!F:F,'调薪记录-固定'!C:C,A310),_xlfn.XLOOKUP(A310&amp;"1",'调薪记录-固定'!M:M,'调薪记录-固定'!K:K,0),_xlfn.XLOOKUP(A310&amp;"2",'调薪记录-固定'!M:M,'调薪记录-固定'!K:K,0))))</f>
        <v>0</v>
      </c>
      <c r="Y310" s="57">
        <f>IF(OR(COUNTIF('调整社保记录-固定'!C:C,A310)=0,COUNTIF('调整社保记录-固定'!C:C,A310)=1),0,IF(C310&gt;=DATE(2021,7,1),IFERROR(VLOOKUP(A310&amp;"2",'调整社保记录-固定'!F:G,2,0),0),0))</f>
        <v>0</v>
      </c>
    </row>
    <row r="311" customHeight="1" spans="1:25">
      <c r="A311" s="54" t="s">
        <v>25</v>
      </c>
      <c r="B311" s="54" t="s">
        <v>26</v>
      </c>
      <c r="C311" s="54" t="s">
        <v>341</v>
      </c>
      <c r="D311" s="54" t="s">
        <v>28</v>
      </c>
      <c r="E311" s="55">
        <f>IFERROR(DATEDIF(VLOOKUP(A311,员工个人数据信息!A:K,11,0),C311,"Y"),0)</f>
        <v>1</v>
      </c>
      <c r="F311" s="55" t="str">
        <f>IF(COUNTIF(通用项目!A:A,B311)=1,"通用项目","非通用项目")</f>
        <v>非通用项目</v>
      </c>
      <c r="G311" s="55">
        <f t="shared" si="64"/>
        <v>0</v>
      </c>
      <c r="H311" s="55">
        <f t="shared" si="65"/>
        <v>0</v>
      </c>
      <c r="I311" s="55">
        <f t="shared" si="66"/>
        <v>0</v>
      </c>
      <c r="J311" s="55">
        <f t="shared" si="67"/>
        <v>0</v>
      </c>
      <c r="K311" s="55">
        <f t="shared" si="68"/>
        <v>0</v>
      </c>
      <c r="L311" s="55">
        <f t="shared" si="69"/>
        <v>0</v>
      </c>
      <c r="M311" s="55">
        <f t="shared" si="70"/>
        <v>0</v>
      </c>
      <c r="N311" s="55">
        <f t="shared" si="71"/>
        <v>0</v>
      </c>
      <c r="O311" s="55">
        <f t="shared" si="72"/>
        <v>0</v>
      </c>
      <c r="P311" s="57">
        <f t="shared" si="75"/>
        <v>0</v>
      </c>
      <c r="Q311" s="57">
        <f t="shared" si="76"/>
        <v>0</v>
      </c>
      <c r="R311" s="57">
        <f t="shared" si="74"/>
        <v>0</v>
      </c>
      <c r="S311" s="57">
        <f t="shared" si="73"/>
        <v>0</v>
      </c>
      <c r="T311" s="57">
        <f t="shared" si="77"/>
        <v>0</v>
      </c>
      <c r="U311" s="57">
        <f>G311*1+I311*IFERROR(VLOOKUP(A311,员工个人数据信息!A:V,22,0),0.9)+J311*0+IF(OR(E311&gt;=3,F311="通用项目"),K311*0,K311*0.2)+H311*0.8*IF(E311&lt;2,0.6,IF(E311&lt;4,0.7,IF(E311&lt;6,0.8,IF(E311&lt;8,0.9,1))))+L311*0.7-O311</f>
        <v>0</v>
      </c>
      <c r="V311" s="57">
        <f t="shared" si="78"/>
        <v>0</v>
      </c>
      <c r="W311" s="57">
        <f>ROUND(IFERROR(IF((YEAR(VLOOKUP(A311,员工个人数据信息!A:S,11,0))&amp;MONTH(VLOOKUP(A311,员工个人数据信息!A:S,11,0)))=(YEAR(C311)&amp;MONTH(C311)),VLOOKUP(A311,员工个人数据信息!A:U,20,0),IF((YEAR(VLOOKUP(A311,员工个人数据信息!A:S,12,0))&amp;MONTH(VLOOKUP(A311,员工个人数据信息!A:S,12,0)))=(YEAR(C311)&amp;MONTH(C311)),VLOOKUP(A311,员工个人数据信息!A:U,21,0),VLOOKUP(A311,员工个人数据信息!A:U,19,0))),0)+Y311/21.75,2)*SUM(G311:L311)+ROUND(IFERROR(VLOOKUP(A311,员工个人数据信息!A:S,18,0),0)+X311/21.75,2)*(IF(OR(E311&gt;=3,F311="通用项目"),SUM(G311,J311:K311),SUM(G311,J311,K311*0.8))+0.8*H311*IF(E311&lt;2,0.6,IF(E311&lt;4,0.7,IF(E311&lt;6,0.8,IF(E311&lt;8,0.9,1)))))+ROUND(3000/21.75*L311,2)</f>
        <v>0</v>
      </c>
      <c r="X311" s="57">
        <f t="array" ref="X311">_xlfn.IFS(COUNTIF('调薪记录-固定'!$C:$C,A311)=0,0,COUNTIF('调薪记录-固定'!$C:$C,A311)=1,IF(VLOOKUP(A311,'调薪记录-固定'!$C:$F,4,0)&lt;=C311,VLOOKUP(A311,'调薪记录-固定'!$C:$K,9,0),0),COUNTIF('调薪记录-固定'!$C:$C,A311)=2,IF(C311&lt;_xlfn.MINIFS('调薪记录-固定'!F:F,'调薪记录-固定'!C:C,A311),0,IF(C311&lt;_xlfn.MAXIFS('调薪记录-固定'!F:F,'调薪记录-固定'!C:C,A311),_xlfn.XLOOKUP(A311&amp;"1",'调薪记录-固定'!M:M,'调薪记录-固定'!K:K,0),_xlfn.XLOOKUP(A311&amp;"2",'调薪记录-固定'!M:M,'调薪记录-固定'!K:K,0))))</f>
        <v>0</v>
      </c>
      <c r="Y311" s="57">
        <f>IF(OR(COUNTIF('调整社保记录-固定'!C:C,A311)=0,COUNTIF('调整社保记录-固定'!C:C,A311)=1),0,IF(C311&gt;=DATE(2021,7,1),IFERROR(VLOOKUP(A311&amp;"2",'调整社保记录-固定'!F:G,2,0),0),0))</f>
        <v>0</v>
      </c>
    </row>
    <row r="312" customHeight="1" spans="1:25">
      <c r="A312" s="54" t="s">
        <v>25</v>
      </c>
      <c r="B312" s="54" t="s">
        <v>26</v>
      </c>
      <c r="C312" s="54" t="s">
        <v>342</v>
      </c>
      <c r="D312" s="54" t="s">
        <v>28</v>
      </c>
      <c r="E312" s="55">
        <f>IFERROR(DATEDIF(VLOOKUP(A312,员工个人数据信息!A:K,11,0),C312,"Y"),0)</f>
        <v>1</v>
      </c>
      <c r="F312" s="55" t="str">
        <f>IF(COUNTIF(通用项目!A:A,B312)=1,"通用项目","非通用项目")</f>
        <v>非通用项目</v>
      </c>
      <c r="G312" s="55">
        <f t="shared" si="64"/>
        <v>0</v>
      </c>
      <c r="H312" s="55">
        <f t="shared" si="65"/>
        <v>0</v>
      </c>
      <c r="I312" s="55">
        <f t="shared" si="66"/>
        <v>0</v>
      </c>
      <c r="J312" s="55">
        <f t="shared" si="67"/>
        <v>0</v>
      </c>
      <c r="K312" s="55">
        <f t="shared" si="68"/>
        <v>0</v>
      </c>
      <c r="L312" s="55">
        <f t="shared" si="69"/>
        <v>0</v>
      </c>
      <c r="M312" s="55">
        <f t="shared" si="70"/>
        <v>0</v>
      </c>
      <c r="N312" s="55">
        <f t="shared" si="71"/>
        <v>0</v>
      </c>
      <c r="O312" s="55">
        <f t="shared" si="72"/>
        <v>0</v>
      </c>
      <c r="P312" s="57">
        <f t="shared" si="75"/>
        <v>0</v>
      </c>
      <c r="Q312" s="57">
        <f t="shared" si="76"/>
        <v>0</v>
      </c>
      <c r="R312" s="57">
        <f t="shared" si="74"/>
        <v>0</v>
      </c>
      <c r="S312" s="57">
        <f t="shared" si="73"/>
        <v>0</v>
      </c>
      <c r="T312" s="57">
        <f t="shared" si="77"/>
        <v>0</v>
      </c>
      <c r="U312" s="57">
        <f>G312*1+I312*IFERROR(VLOOKUP(A312,员工个人数据信息!A:V,22,0),0.9)+J312*0+IF(OR(E312&gt;=3,F312="通用项目"),K312*0,K312*0.2)+H312*0.8*IF(E312&lt;2,0.6,IF(E312&lt;4,0.7,IF(E312&lt;6,0.8,IF(E312&lt;8,0.9,1))))+L312*0.7-O312</f>
        <v>0</v>
      </c>
      <c r="V312" s="57">
        <f t="shared" si="78"/>
        <v>0</v>
      </c>
      <c r="W312" s="57">
        <f>ROUND(IFERROR(IF((YEAR(VLOOKUP(A312,员工个人数据信息!A:S,11,0))&amp;MONTH(VLOOKUP(A312,员工个人数据信息!A:S,11,0)))=(YEAR(C312)&amp;MONTH(C312)),VLOOKUP(A312,员工个人数据信息!A:U,20,0),IF((YEAR(VLOOKUP(A312,员工个人数据信息!A:S,12,0))&amp;MONTH(VLOOKUP(A312,员工个人数据信息!A:S,12,0)))=(YEAR(C312)&amp;MONTH(C312)),VLOOKUP(A312,员工个人数据信息!A:U,21,0),VLOOKUP(A312,员工个人数据信息!A:U,19,0))),0)+Y312/21.75,2)*SUM(G312:L312)+ROUND(IFERROR(VLOOKUP(A312,员工个人数据信息!A:S,18,0),0)+X312/21.75,2)*(IF(OR(E312&gt;=3,F312="通用项目"),SUM(G312,J312:K312),SUM(G312,J312,K312*0.8))+0.8*H312*IF(E312&lt;2,0.6,IF(E312&lt;4,0.7,IF(E312&lt;6,0.8,IF(E312&lt;8,0.9,1)))))+ROUND(3000/21.75*L312,2)</f>
        <v>0</v>
      </c>
      <c r="X312" s="57">
        <f t="array" ref="X312">_xlfn.IFS(COUNTIF('调薪记录-固定'!$C:$C,A312)=0,0,COUNTIF('调薪记录-固定'!$C:$C,A312)=1,IF(VLOOKUP(A312,'调薪记录-固定'!$C:$F,4,0)&lt;=C312,VLOOKUP(A312,'调薪记录-固定'!$C:$K,9,0),0),COUNTIF('调薪记录-固定'!$C:$C,A312)=2,IF(C312&lt;_xlfn.MINIFS('调薪记录-固定'!F:F,'调薪记录-固定'!C:C,A312),0,IF(C312&lt;_xlfn.MAXIFS('调薪记录-固定'!F:F,'调薪记录-固定'!C:C,A312),_xlfn.XLOOKUP(A312&amp;"1",'调薪记录-固定'!M:M,'调薪记录-固定'!K:K,0),_xlfn.XLOOKUP(A312&amp;"2",'调薪记录-固定'!M:M,'调薪记录-固定'!K:K,0))))</f>
        <v>0</v>
      </c>
      <c r="Y312" s="57">
        <f>IF(OR(COUNTIF('调整社保记录-固定'!C:C,A312)=0,COUNTIF('调整社保记录-固定'!C:C,A312)=1),0,IF(C312&gt;=DATE(2021,7,1),IFERROR(VLOOKUP(A312&amp;"2",'调整社保记录-固定'!F:G,2,0),0),0))</f>
        <v>0</v>
      </c>
    </row>
    <row r="313" customHeight="1" spans="1:25">
      <c r="A313" s="54" t="s">
        <v>25</v>
      </c>
      <c r="B313" s="54" t="s">
        <v>26</v>
      </c>
      <c r="C313" s="54" t="s">
        <v>343</v>
      </c>
      <c r="D313" s="54" t="s">
        <v>6</v>
      </c>
      <c r="E313" s="55">
        <f>IFERROR(DATEDIF(VLOOKUP(A313,员工个人数据信息!A:K,11,0),C313,"Y"),0)</f>
        <v>1</v>
      </c>
      <c r="F313" s="55" t="str">
        <f>IF(COUNTIF(通用项目!A:A,B313)=1,"通用项目","非通用项目")</f>
        <v>非通用项目</v>
      </c>
      <c r="G313" s="55">
        <f t="shared" si="64"/>
        <v>1</v>
      </c>
      <c r="H313" s="55">
        <f t="shared" si="65"/>
        <v>0</v>
      </c>
      <c r="I313" s="55">
        <f t="shared" si="66"/>
        <v>0</v>
      </c>
      <c r="J313" s="55">
        <f t="shared" si="67"/>
        <v>0</v>
      </c>
      <c r="K313" s="55">
        <f t="shared" si="68"/>
        <v>0</v>
      </c>
      <c r="L313" s="55">
        <f t="shared" si="69"/>
        <v>0</v>
      </c>
      <c r="M313" s="55">
        <f t="shared" si="70"/>
        <v>0</v>
      </c>
      <c r="N313" s="55">
        <f t="shared" si="71"/>
        <v>0</v>
      </c>
      <c r="O313" s="55">
        <f t="shared" si="72"/>
        <v>0</v>
      </c>
      <c r="P313" s="57">
        <f t="shared" si="75"/>
        <v>1</v>
      </c>
      <c r="Q313" s="57">
        <f t="shared" si="76"/>
        <v>1</v>
      </c>
      <c r="R313" s="57">
        <f t="shared" si="74"/>
        <v>0</v>
      </c>
      <c r="S313" s="57">
        <f t="shared" si="73"/>
        <v>0</v>
      </c>
      <c r="T313" s="57">
        <f t="shared" si="77"/>
        <v>1</v>
      </c>
      <c r="U313" s="57">
        <f>G313*1+I313*IFERROR(VLOOKUP(A313,员工个人数据信息!A:V,22,0),0.9)+J313*0+IF(OR(E313&gt;=3,F313="通用项目"),K313*0,K313*0.2)+H313*0.8*IF(E313&lt;2,0.6,IF(E313&lt;4,0.7,IF(E313&lt;6,0.8,IF(E313&lt;8,0.9,1))))+L313*0.7-O313</f>
        <v>1</v>
      </c>
      <c r="V313" s="57">
        <f t="shared" si="78"/>
        <v>0</v>
      </c>
      <c r="W313" s="57">
        <f>ROUND(IFERROR(IF((YEAR(VLOOKUP(A313,员工个人数据信息!A:S,11,0))&amp;MONTH(VLOOKUP(A313,员工个人数据信息!A:S,11,0)))=(YEAR(C313)&amp;MONTH(C313)),VLOOKUP(A313,员工个人数据信息!A:U,20,0),IF((YEAR(VLOOKUP(A313,员工个人数据信息!A:S,12,0))&amp;MONTH(VLOOKUP(A313,员工个人数据信息!A:S,12,0)))=(YEAR(C313)&amp;MONTH(C313)),VLOOKUP(A313,员工个人数据信息!A:U,21,0),VLOOKUP(A313,员工个人数据信息!A:U,19,0))),0)+Y313/21.75,2)*SUM(G313:L313)+ROUND(IFERROR(VLOOKUP(A313,员工个人数据信息!A:S,18,0),0)+X313/21.75,2)*(IF(OR(E313&gt;=3,F313="通用项目"),SUM(G313,J313:K313),SUM(G313,J313,K313*0.8))+0.8*H313*IF(E313&lt;2,0.6,IF(E313&lt;4,0.7,IF(E313&lt;6,0.8,IF(E313&lt;8,0.9,1)))))+ROUND(3000/21.75*L313,2)</f>
        <v>0</v>
      </c>
      <c r="X313" s="57">
        <f t="array" ref="X313">_xlfn.IFS(COUNTIF('调薪记录-固定'!$C:$C,A313)=0,0,COUNTIF('调薪记录-固定'!$C:$C,A313)=1,IF(VLOOKUP(A313,'调薪记录-固定'!$C:$F,4,0)&lt;=C313,VLOOKUP(A313,'调薪记录-固定'!$C:$K,9,0),0),COUNTIF('调薪记录-固定'!$C:$C,A313)=2,IF(C313&lt;_xlfn.MINIFS('调薪记录-固定'!F:F,'调薪记录-固定'!C:C,A313),0,IF(C313&lt;_xlfn.MAXIFS('调薪记录-固定'!F:F,'调薪记录-固定'!C:C,A313),_xlfn.XLOOKUP(A313&amp;"1",'调薪记录-固定'!M:M,'调薪记录-固定'!K:K,0),_xlfn.XLOOKUP(A313&amp;"2",'调薪记录-固定'!M:M,'调薪记录-固定'!K:K,0))))</f>
        <v>0</v>
      </c>
      <c r="Y313" s="57">
        <f>IF(OR(COUNTIF('调整社保记录-固定'!C:C,A313)=0,COUNTIF('调整社保记录-固定'!C:C,A313)=1),0,IF(C313&gt;=DATE(2021,7,1),IFERROR(VLOOKUP(A313&amp;"2",'调整社保记录-固定'!F:G,2,0),0),0))</f>
        <v>0</v>
      </c>
    </row>
    <row r="314" customHeight="1" spans="1:25">
      <c r="A314" s="54" t="s">
        <v>25</v>
      </c>
      <c r="B314" s="54" t="s">
        <v>26</v>
      </c>
      <c r="C314" s="54" t="s">
        <v>344</v>
      </c>
      <c r="D314" s="54" t="s">
        <v>6</v>
      </c>
      <c r="E314" s="55">
        <f>IFERROR(DATEDIF(VLOOKUP(A314,员工个人数据信息!A:K,11,0),C314,"Y"),0)</f>
        <v>1</v>
      </c>
      <c r="F314" s="55" t="str">
        <f>IF(COUNTIF(通用项目!A:A,B314)=1,"通用项目","非通用项目")</f>
        <v>非通用项目</v>
      </c>
      <c r="G314" s="55">
        <f t="shared" si="64"/>
        <v>1</v>
      </c>
      <c r="H314" s="55">
        <f t="shared" si="65"/>
        <v>0</v>
      </c>
      <c r="I314" s="55">
        <f t="shared" si="66"/>
        <v>0</v>
      </c>
      <c r="J314" s="55">
        <f t="shared" si="67"/>
        <v>0</v>
      </c>
      <c r="K314" s="55">
        <f t="shared" si="68"/>
        <v>0</v>
      </c>
      <c r="L314" s="55">
        <f t="shared" si="69"/>
        <v>0</v>
      </c>
      <c r="M314" s="55">
        <f t="shared" si="70"/>
        <v>0</v>
      </c>
      <c r="N314" s="55">
        <f t="shared" si="71"/>
        <v>0</v>
      </c>
      <c r="O314" s="55">
        <f t="shared" si="72"/>
        <v>0</v>
      </c>
      <c r="P314" s="57">
        <f t="shared" si="75"/>
        <v>1</v>
      </c>
      <c r="Q314" s="57">
        <f t="shared" si="76"/>
        <v>1</v>
      </c>
      <c r="R314" s="57">
        <f t="shared" si="74"/>
        <v>0</v>
      </c>
      <c r="S314" s="57">
        <f t="shared" si="73"/>
        <v>0</v>
      </c>
      <c r="T314" s="57">
        <f t="shared" si="77"/>
        <v>1</v>
      </c>
      <c r="U314" s="57">
        <f>G314*1+I314*IFERROR(VLOOKUP(A314,员工个人数据信息!A:V,22,0),0.9)+J314*0+IF(OR(E314&gt;=3,F314="通用项目"),K314*0,K314*0.2)+H314*0.8*IF(E314&lt;2,0.6,IF(E314&lt;4,0.7,IF(E314&lt;6,0.8,IF(E314&lt;8,0.9,1))))+L314*0.7-O314</f>
        <v>1</v>
      </c>
      <c r="V314" s="57">
        <f t="shared" si="78"/>
        <v>0</v>
      </c>
      <c r="W314" s="57">
        <f>ROUND(IFERROR(IF((YEAR(VLOOKUP(A314,员工个人数据信息!A:S,11,0))&amp;MONTH(VLOOKUP(A314,员工个人数据信息!A:S,11,0)))=(YEAR(C314)&amp;MONTH(C314)),VLOOKUP(A314,员工个人数据信息!A:U,20,0),IF((YEAR(VLOOKUP(A314,员工个人数据信息!A:S,12,0))&amp;MONTH(VLOOKUP(A314,员工个人数据信息!A:S,12,0)))=(YEAR(C314)&amp;MONTH(C314)),VLOOKUP(A314,员工个人数据信息!A:U,21,0),VLOOKUP(A314,员工个人数据信息!A:U,19,0))),0)+Y314/21.75,2)*SUM(G314:L314)+ROUND(IFERROR(VLOOKUP(A314,员工个人数据信息!A:S,18,0),0)+X314/21.75,2)*(IF(OR(E314&gt;=3,F314="通用项目"),SUM(G314,J314:K314),SUM(G314,J314,K314*0.8))+0.8*H314*IF(E314&lt;2,0.6,IF(E314&lt;4,0.7,IF(E314&lt;6,0.8,IF(E314&lt;8,0.9,1)))))+ROUND(3000/21.75*L314,2)</f>
        <v>0</v>
      </c>
      <c r="X314" s="57">
        <f t="array" ref="X314">_xlfn.IFS(COUNTIF('调薪记录-固定'!$C:$C,A314)=0,0,COUNTIF('调薪记录-固定'!$C:$C,A314)=1,IF(VLOOKUP(A314,'调薪记录-固定'!$C:$F,4,0)&lt;=C314,VLOOKUP(A314,'调薪记录-固定'!$C:$K,9,0),0),COUNTIF('调薪记录-固定'!$C:$C,A314)=2,IF(C314&lt;_xlfn.MINIFS('调薪记录-固定'!F:F,'调薪记录-固定'!C:C,A314),0,IF(C314&lt;_xlfn.MAXIFS('调薪记录-固定'!F:F,'调薪记录-固定'!C:C,A314),_xlfn.XLOOKUP(A314&amp;"1",'调薪记录-固定'!M:M,'调薪记录-固定'!K:K,0),_xlfn.XLOOKUP(A314&amp;"2",'调薪记录-固定'!M:M,'调薪记录-固定'!K:K,0))))</f>
        <v>0</v>
      </c>
      <c r="Y314" s="57">
        <f>IF(OR(COUNTIF('调整社保记录-固定'!C:C,A314)=0,COUNTIF('调整社保记录-固定'!C:C,A314)=1),0,IF(C314&gt;=DATE(2021,7,1),IFERROR(VLOOKUP(A314&amp;"2",'调整社保记录-固定'!F:G,2,0),0),0))</f>
        <v>0</v>
      </c>
    </row>
    <row r="315" customHeight="1" spans="1:25">
      <c r="A315" s="54" t="s">
        <v>25</v>
      </c>
      <c r="B315" s="54" t="s">
        <v>26</v>
      </c>
      <c r="C315" s="54" t="s">
        <v>345</v>
      </c>
      <c r="D315" s="54" t="s">
        <v>6</v>
      </c>
      <c r="E315" s="55">
        <f>IFERROR(DATEDIF(VLOOKUP(A315,员工个人数据信息!A:K,11,0),C315,"Y"),0)</f>
        <v>1</v>
      </c>
      <c r="F315" s="55" t="str">
        <f>IF(COUNTIF(通用项目!A:A,B315)=1,"通用项目","非通用项目")</f>
        <v>非通用项目</v>
      </c>
      <c r="G315" s="55">
        <f t="shared" si="64"/>
        <v>1</v>
      </c>
      <c r="H315" s="55">
        <f t="shared" si="65"/>
        <v>0</v>
      </c>
      <c r="I315" s="55">
        <f t="shared" si="66"/>
        <v>0</v>
      </c>
      <c r="J315" s="55">
        <f t="shared" si="67"/>
        <v>0</v>
      </c>
      <c r="K315" s="55">
        <f t="shared" si="68"/>
        <v>0</v>
      </c>
      <c r="L315" s="55">
        <f t="shared" si="69"/>
        <v>0</v>
      </c>
      <c r="M315" s="55">
        <f t="shared" si="70"/>
        <v>0</v>
      </c>
      <c r="N315" s="55">
        <f t="shared" si="71"/>
        <v>0</v>
      </c>
      <c r="O315" s="55">
        <f t="shared" si="72"/>
        <v>0</v>
      </c>
      <c r="P315" s="57">
        <f t="shared" si="75"/>
        <v>1</v>
      </c>
      <c r="Q315" s="57">
        <f t="shared" si="76"/>
        <v>1</v>
      </c>
      <c r="R315" s="57">
        <f t="shared" si="74"/>
        <v>0</v>
      </c>
      <c r="S315" s="57">
        <f t="shared" si="73"/>
        <v>0</v>
      </c>
      <c r="T315" s="57">
        <f t="shared" si="77"/>
        <v>1</v>
      </c>
      <c r="U315" s="57">
        <f>G315*1+I315*IFERROR(VLOOKUP(A315,员工个人数据信息!A:V,22,0),0.9)+J315*0+IF(OR(E315&gt;=3,F315="通用项目"),K315*0,K315*0.2)+H315*0.8*IF(E315&lt;2,0.6,IF(E315&lt;4,0.7,IF(E315&lt;6,0.8,IF(E315&lt;8,0.9,1))))+L315*0.7-O315</f>
        <v>1</v>
      </c>
      <c r="V315" s="57">
        <f t="shared" si="78"/>
        <v>0</v>
      </c>
      <c r="W315" s="57">
        <f>ROUND(IFERROR(IF((YEAR(VLOOKUP(A315,员工个人数据信息!A:S,11,0))&amp;MONTH(VLOOKUP(A315,员工个人数据信息!A:S,11,0)))=(YEAR(C315)&amp;MONTH(C315)),VLOOKUP(A315,员工个人数据信息!A:U,20,0),IF((YEAR(VLOOKUP(A315,员工个人数据信息!A:S,12,0))&amp;MONTH(VLOOKUP(A315,员工个人数据信息!A:S,12,0)))=(YEAR(C315)&amp;MONTH(C315)),VLOOKUP(A315,员工个人数据信息!A:U,21,0),VLOOKUP(A315,员工个人数据信息!A:U,19,0))),0)+Y315/21.75,2)*SUM(G315:L315)+ROUND(IFERROR(VLOOKUP(A315,员工个人数据信息!A:S,18,0),0)+X315/21.75,2)*(IF(OR(E315&gt;=3,F315="通用项目"),SUM(G315,J315:K315),SUM(G315,J315,K315*0.8))+0.8*H315*IF(E315&lt;2,0.6,IF(E315&lt;4,0.7,IF(E315&lt;6,0.8,IF(E315&lt;8,0.9,1)))))+ROUND(3000/21.75*L315,2)</f>
        <v>0</v>
      </c>
      <c r="X315" s="57">
        <f t="array" ref="X315">_xlfn.IFS(COUNTIF('调薪记录-固定'!$C:$C,A315)=0,0,COUNTIF('调薪记录-固定'!$C:$C,A315)=1,IF(VLOOKUP(A315,'调薪记录-固定'!$C:$F,4,0)&lt;=C315,VLOOKUP(A315,'调薪记录-固定'!$C:$K,9,0),0),COUNTIF('调薪记录-固定'!$C:$C,A315)=2,IF(C315&lt;_xlfn.MINIFS('调薪记录-固定'!F:F,'调薪记录-固定'!C:C,A315),0,IF(C315&lt;_xlfn.MAXIFS('调薪记录-固定'!F:F,'调薪记录-固定'!C:C,A315),_xlfn.XLOOKUP(A315&amp;"1",'调薪记录-固定'!M:M,'调薪记录-固定'!K:K,0),_xlfn.XLOOKUP(A315&amp;"2",'调薪记录-固定'!M:M,'调薪记录-固定'!K:K,0))))</f>
        <v>0</v>
      </c>
      <c r="Y315" s="57">
        <f>IF(OR(COUNTIF('调整社保记录-固定'!C:C,A315)=0,COUNTIF('调整社保记录-固定'!C:C,A315)=1),0,IF(C315&gt;=DATE(2021,7,1),IFERROR(VLOOKUP(A315&amp;"2",'调整社保记录-固定'!F:G,2,0),0),0))</f>
        <v>0</v>
      </c>
    </row>
    <row r="316" customHeight="1" spans="1:25">
      <c r="A316" s="54" t="s">
        <v>25</v>
      </c>
      <c r="B316" s="54" t="s">
        <v>26</v>
      </c>
      <c r="C316" s="54" t="s">
        <v>346</v>
      </c>
      <c r="D316" s="54" t="s">
        <v>6</v>
      </c>
      <c r="E316" s="55">
        <f>IFERROR(DATEDIF(VLOOKUP(A316,员工个人数据信息!A:K,11,0),C316,"Y"),0)</f>
        <v>1</v>
      </c>
      <c r="F316" s="55" t="str">
        <f>IF(COUNTIF(通用项目!A:A,B316)=1,"通用项目","非通用项目")</f>
        <v>非通用项目</v>
      </c>
      <c r="G316" s="55">
        <f t="shared" si="64"/>
        <v>1</v>
      </c>
      <c r="H316" s="55">
        <f t="shared" si="65"/>
        <v>0</v>
      </c>
      <c r="I316" s="55">
        <f t="shared" si="66"/>
        <v>0</v>
      </c>
      <c r="J316" s="55">
        <f t="shared" si="67"/>
        <v>0</v>
      </c>
      <c r="K316" s="55">
        <f t="shared" si="68"/>
        <v>0</v>
      </c>
      <c r="L316" s="55">
        <f t="shared" si="69"/>
        <v>0</v>
      </c>
      <c r="M316" s="55">
        <f t="shared" si="70"/>
        <v>0</v>
      </c>
      <c r="N316" s="55">
        <f t="shared" si="71"/>
        <v>0</v>
      </c>
      <c r="O316" s="55">
        <f t="shared" si="72"/>
        <v>0</v>
      </c>
      <c r="P316" s="57">
        <f t="shared" si="75"/>
        <v>1</v>
      </c>
      <c r="Q316" s="57">
        <f t="shared" si="76"/>
        <v>1</v>
      </c>
      <c r="R316" s="57">
        <f t="shared" si="74"/>
        <v>0</v>
      </c>
      <c r="S316" s="57">
        <f t="shared" si="73"/>
        <v>0</v>
      </c>
      <c r="T316" s="57">
        <f t="shared" si="77"/>
        <v>1</v>
      </c>
      <c r="U316" s="57">
        <f>G316*1+I316*IFERROR(VLOOKUP(A316,员工个人数据信息!A:V,22,0),0.9)+J316*0+IF(OR(E316&gt;=3,F316="通用项目"),K316*0,K316*0.2)+H316*0.8*IF(E316&lt;2,0.6,IF(E316&lt;4,0.7,IF(E316&lt;6,0.8,IF(E316&lt;8,0.9,1))))+L316*0.7-O316</f>
        <v>1</v>
      </c>
      <c r="V316" s="57">
        <f t="shared" si="78"/>
        <v>0</v>
      </c>
      <c r="W316" s="57">
        <f>ROUND(IFERROR(IF((YEAR(VLOOKUP(A316,员工个人数据信息!A:S,11,0))&amp;MONTH(VLOOKUP(A316,员工个人数据信息!A:S,11,0)))=(YEAR(C316)&amp;MONTH(C316)),VLOOKUP(A316,员工个人数据信息!A:U,20,0),IF((YEAR(VLOOKUP(A316,员工个人数据信息!A:S,12,0))&amp;MONTH(VLOOKUP(A316,员工个人数据信息!A:S,12,0)))=(YEAR(C316)&amp;MONTH(C316)),VLOOKUP(A316,员工个人数据信息!A:U,21,0),VLOOKUP(A316,员工个人数据信息!A:U,19,0))),0)+Y316/21.75,2)*SUM(G316:L316)+ROUND(IFERROR(VLOOKUP(A316,员工个人数据信息!A:S,18,0),0)+X316/21.75,2)*(IF(OR(E316&gt;=3,F316="通用项目"),SUM(G316,J316:K316),SUM(G316,J316,K316*0.8))+0.8*H316*IF(E316&lt;2,0.6,IF(E316&lt;4,0.7,IF(E316&lt;6,0.8,IF(E316&lt;8,0.9,1)))))+ROUND(3000/21.75*L316,2)</f>
        <v>0</v>
      </c>
      <c r="X316" s="57">
        <f t="array" ref="X316">_xlfn.IFS(COUNTIF('调薪记录-固定'!$C:$C,A316)=0,0,COUNTIF('调薪记录-固定'!$C:$C,A316)=1,IF(VLOOKUP(A316,'调薪记录-固定'!$C:$F,4,0)&lt;=C316,VLOOKUP(A316,'调薪记录-固定'!$C:$K,9,0),0),COUNTIF('调薪记录-固定'!$C:$C,A316)=2,IF(C316&lt;_xlfn.MINIFS('调薪记录-固定'!F:F,'调薪记录-固定'!C:C,A316),0,IF(C316&lt;_xlfn.MAXIFS('调薪记录-固定'!F:F,'调薪记录-固定'!C:C,A316),_xlfn.XLOOKUP(A316&amp;"1",'调薪记录-固定'!M:M,'调薪记录-固定'!K:K,0),_xlfn.XLOOKUP(A316&amp;"2",'调薪记录-固定'!M:M,'调薪记录-固定'!K:K,0))))</f>
        <v>0</v>
      </c>
      <c r="Y316" s="57">
        <f>IF(OR(COUNTIF('调整社保记录-固定'!C:C,A316)=0,COUNTIF('调整社保记录-固定'!C:C,A316)=1),0,IF(C316&gt;=DATE(2021,7,1),IFERROR(VLOOKUP(A316&amp;"2",'调整社保记录-固定'!F:G,2,0),0),0))</f>
        <v>0</v>
      </c>
    </row>
    <row r="317" customHeight="1" spans="1:25">
      <c r="A317" s="54" t="s">
        <v>25</v>
      </c>
      <c r="B317" s="54" t="s">
        <v>26</v>
      </c>
      <c r="C317" s="54" t="s">
        <v>347</v>
      </c>
      <c r="D317" s="54" t="s">
        <v>6</v>
      </c>
      <c r="E317" s="55">
        <f>IFERROR(DATEDIF(VLOOKUP(A317,员工个人数据信息!A:K,11,0),C317,"Y"),0)</f>
        <v>1</v>
      </c>
      <c r="F317" s="55" t="str">
        <f>IF(COUNTIF(通用项目!A:A,B317)=1,"通用项目","非通用项目")</f>
        <v>非通用项目</v>
      </c>
      <c r="G317" s="55">
        <f t="shared" si="64"/>
        <v>1</v>
      </c>
      <c r="H317" s="55">
        <f t="shared" si="65"/>
        <v>0</v>
      </c>
      <c r="I317" s="55">
        <f t="shared" si="66"/>
        <v>0</v>
      </c>
      <c r="J317" s="55">
        <f t="shared" si="67"/>
        <v>0</v>
      </c>
      <c r="K317" s="55">
        <f t="shared" si="68"/>
        <v>0</v>
      </c>
      <c r="L317" s="55">
        <f t="shared" si="69"/>
        <v>0</v>
      </c>
      <c r="M317" s="55">
        <f t="shared" si="70"/>
        <v>0</v>
      </c>
      <c r="N317" s="55">
        <f t="shared" si="71"/>
        <v>0</v>
      </c>
      <c r="O317" s="55">
        <f t="shared" si="72"/>
        <v>0</v>
      </c>
      <c r="P317" s="57">
        <f t="shared" si="75"/>
        <v>1</v>
      </c>
      <c r="Q317" s="57">
        <f t="shared" si="76"/>
        <v>1</v>
      </c>
      <c r="R317" s="57">
        <f t="shared" si="74"/>
        <v>0</v>
      </c>
      <c r="S317" s="57">
        <f t="shared" si="73"/>
        <v>0</v>
      </c>
      <c r="T317" s="57">
        <f t="shared" si="77"/>
        <v>1</v>
      </c>
      <c r="U317" s="57">
        <f>G317*1+I317*IFERROR(VLOOKUP(A317,员工个人数据信息!A:V,22,0),0.9)+J317*0+IF(OR(E317&gt;=3,F317="通用项目"),K317*0,K317*0.2)+H317*0.8*IF(E317&lt;2,0.6,IF(E317&lt;4,0.7,IF(E317&lt;6,0.8,IF(E317&lt;8,0.9,1))))+L317*0.7-O317</f>
        <v>1</v>
      </c>
      <c r="V317" s="57">
        <f t="shared" si="78"/>
        <v>0</v>
      </c>
      <c r="W317" s="57">
        <f>ROUND(IFERROR(IF((YEAR(VLOOKUP(A317,员工个人数据信息!A:S,11,0))&amp;MONTH(VLOOKUP(A317,员工个人数据信息!A:S,11,0)))=(YEAR(C317)&amp;MONTH(C317)),VLOOKUP(A317,员工个人数据信息!A:U,20,0),IF((YEAR(VLOOKUP(A317,员工个人数据信息!A:S,12,0))&amp;MONTH(VLOOKUP(A317,员工个人数据信息!A:S,12,0)))=(YEAR(C317)&amp;MONTH(C317)),VLOOKUP(A317,员工个人数据信息!A:U,21,0),VLOOKUP(A317,员工个人数据信息!A:U,19,0))),0)+Y317/21.75,2)*SUM(G317:L317)+ROUND(IFERROR(VLOOKUP(A317,员工个人数据信息!A:S,18,0),0)+X317/21.75,2)*(IF(OR(E317&gt;=3,F317="通用项目"),SUM(G317,J317:K317),SUM(G317,J317,K317*0.8))+0.8*H317*IF(E317&lt;2,0.6,IF(E317&lt;4,0.7,IF(E317&lt;6,0.8,IF(E317&lt;8,0.9,1)))))+ROUND(3000/21.75*L317,2)</f>
        <v>0</v>
      </c>
      <c r="X317" s="57">
        <f t="array" ref="X317">_xlfn.IFS(COUNTIF('调薪记录-固定'!$C:$C,A317)=0,0,COUNTIF('调薪记录-固定'!$C:$C,A317)=1,IF(VLOOKUP(A317,'调薪记录-固定'!$C:$F,4,0)&lt;=C317,VLOOKUP(A317,'调薪记录-固定'!$C:$K,9,0),0),COUNTIF('调薪记录-固定'!$C:$C,A317)=2,IF(C317&lt;_xlfn.MINIFS('调薪记录-固定'!F:F,'调薪记录-固定'!C:C,A317),0,IF(C317&lt;_xlfn.MAXIFS('调薪记录-固定'!F:F,'调薪记录-固定'!C:C,A317),_xlfn.XLOOKUP(A317&amp;"1",'调薪记录-固定'!M:M,'调薪记录-固定'!K:K,0),_xlfn.XLOOKUP(A317&amp;"2",'调薪记录-固定'!M:M,'调薪记录-固定'!K:K,0))))</f>
        <v>0</v>
      </c>
      <c r="Y317" s="57">
        <f>IF(OR(COUNTIF('调整社保记录-固定'!C:C,A317)=0,COUNTIF('调整社保记录-固定'!C:C,A317)=1),0,IF(C317&gt;=DATE(2021,7,1),IFERROR(VLOOKUP(A317&amp;"2",'调整社保记录-固定'!F:G,2,0),0),0))</f>
        <v>0</v>
      </c>
    </row>
    <row r="318" customHeight="1" spans="1:25">
      <c r="A318" s="54" t="s">
        <v>25</v>
      </c>
      <c r="B318" s="54" t="s">
        <v>26</v>
      </c>
      <c r="C318" s="54" t="s">
        <v>348</v>
      </c>
      <c r="D318" s="54" t="s">
        <v>28</v>
      </c>
      <c r="E318" s="55">
        <f>IFERROR(DATEDIF(VLOOKUP(A318,员工个人数据信息!A:K,11,0),C318,"Y"),0)</f>
        <v>1</v>
      </c>
      <c r="F318" s="55" t="str">
        <f>IF(COUNTIF(通用项目!A:A,B318)=1,"通用项目","非通用项目")</f>
        <v>非通用项目</v>
      </c>
      <c r="G318" s="55">
        <f t="shared" si="64"/>
        <v>0</v>
      </c>
      <c r="H318" s="55">
        <f t="shared" si="65"/>
        <v>0</v>
      </c>
      <c r="I318" s="55">
        <f t="shared" si="66"/>
        <v>0</v>
      </c>
      <c r="J318" s="55">
        <f t="shared" si="67"/>
        <v>0</v>
      </c>
      <c r="K318" s="55">
        <f t="shared" si="68"/>
        <v>0</v>
      </c>
      <c r="L318" s="55">
        <f t="shared" si="69"/>
        <v>0</v>
      </c>
      <c r="M318" s="55">
        <f t="shared" si="70"/>
        <v>0</v>
      </c>
      <c r="N318" s="55">
        <f t="shared" si="71"/>
        <v>0</v>
      </c>
      <c r="O318" s="55">
        <f t="shared" si="72"/>
        <v>0</v>
      </c>
      <c r="P318" s="57">
        <f t="shared" si="75"/>
        <v>0</v>
      </c>
      <c r="Q318" s="57">
        <f t="shared" si="76"/>
        <v>0</v>
      </c>
      <c r="R318" s="57">
        <f t="shared" si="74"/>
        <v>0</v>
      </c>
      <c r="S318" s="57">
        <f t="shared" si="73"/>
        <v>0</v>
      </c>
      <c r="T318" s="57">
        <f t="shared" si="77"/>
        <v>0</v>
      </c>
      <c r="U318" s="57">
        <f>G318*1+I318*IFERROR(VLOOKUP(A318,员工个人数据信息!A:V,22,0),0.9)+J318*0+IF(OR(E318&gt;=3,F318="通用项目"),K318*0,K318*0.2)+H318*0.8*IF(E318&lt;2,0.6,IF(E318&lt;4,0.7,IF(E318&lt;6,0.8,IF(E318&lt;8,0.9,1))))+L318*0.7-O318</f>
        <v>0</v>
      </c>
      <c r="V318" s="57">
        <f t="shared" si="78"/>
        <v>0</v>
      </c>
      <c r="W318" s="57">
        <f>ROUND(IFERROR(IF((YEAR(VLOOKUP(A318,员工个人数据信息!A:S,11,0))&amp;MONTH(VLOOKUP(A318,员工个人数据信息!A:S,11,0)))=(YEAR(C318)&amp;MONTH(C318)),VLOOKUP(A318,员工个人数据信息!A:U,20,0),IF((YEAR(VLOOKUP(A318,员工个人数据信息!A:S,12,0))&amp;MONTH(VLOOKUP(A318,员工个人数据信息!A:S,12,0)))=(YEAR(C318)&amp;MONTH(C318)),VLOOKUP(A318,员工个人数据信息!A:U,21,0),VLOOKUP(A318,员工个人数据信息!A:U,19,0))),0)+Y318/21.75,2)*SUM(G318:L318)+ROUND(IFERROR(VLOOKUP(A318,员工个人数据信息!A:S,18,0),0)+X318/21.75,2)*(IF(OR(E318&gt;=3,F318="通用项目"),SUM(G318,J318:K318),SUM(G318,J318,K318*0.8))+0.8*H318*IF(E318&lt;2,0.6,IF(E318&lt;4,0.7,IF(E318&lt;6,0.8,IF(E318&lt;8,0.9,1)))))+ROUND(3000/21.75*L318,2)</f>
        <v>0</v>
      </c>
      <c r="X318" s="57">
        <f t="array" ref="X318">_xlfn.IFS(COUNTIF('调薪记录-固定'!$C:$C,A318)=0,0,COUNTIF('调薪记录-固定'!$C:$C,A318)=1,IF(VLOOKUP(A318,'调薪记录-固定'!$C:$F,4,0)&lt;=C318,VLOOKUP(A318,'调薪记录-固定'!$C:$K,9,0),0),COUNTIF('调薪记录-固定'!$C:$C,A318)=2,IF(C318&lt;_xlfn.MINIFS('调薪记录-固定'!F:F,'调薪记录-固定'!C:C,A318),0,IF(C318&lt;_xlfn.MAXIFS('调薪记录-固定'!F:F,'调薪记录-固定'!C:C,A318),_xlfn.XLOOKUP(A318&amp;"1",'调薪记录-固定'!M:M,'调薪记录-固定'!K:K,0),_xlfn.XLOOKUP(A318&amp;"2",'调薪记录-固定'!M:M,'调薪记录-固定'!K:K,0))))</f>
        <v>0</v>
      </c>
      <c r="Y318" s="57">
        <f>IF(OR(COUNTIF('调整社保记录-固定'!C:C,A318)=0,COUNTIF('调整社保记录-固定'!C:C,A318)=1),0,IF(C318&gt;=DATE(2021,7,1),IFERROR(VLOOKUP(A318&amp;"2",'调整社保记录-固定'!F:G,2,0),0),0))</f>
        <v>0</v>
      </c>
    </row>
    <row r="319" customHeight="1" spans="1:25">
      <c r="A319" s="54" t="s">
        <v>25</v>
      </c>
      <c r="B319" s="54" t="s">
        <v>26</v>
      </c>
      <c r="C319" s="54" t="s">
        <v>349</v>
      </c>
      <c r="D319" s="54" t="s">
        <v>28</v>
      </c>
      <c r="E319" s="55">
        <f>IFERROR(DATEDIF(VLOOKUP(A319,员工个人数据信息!A:K,11,0),C319,"Y"),0)</f>
        <v>1</v>
      </c>
      <c r="F319" s="55" t="str">
        <f>IF(COUNTIF(通用项目!A:A,B319)=1,"通用项目","非通用项目")</f>
        <v>非通用项目</v>
      </c>
      <c r="G319" s="55">
        <f t="shared" si="64"/>
        <v>0</v>
      </c>
      <c r="H319" s="55">
        <f t="shared" si="65"/>
        <v>0</v>
      </c>
      <c r="I319" s="55">
        <f t="shared" si="66"/>
        <v>0</v>
      </c>
      <c r="J319" s="55">
        <f t="shared" si="67"/>
        <v>0</v>
      </c>
      <c r="K319" s="55">
        <f t="shared" si="68"/>
        <v>0</v>
      </c>
      <c r="L319" s="55">
        <f t="shared" si="69"/>
        <v>0</v>
      </c>
      <c r="M319" s="55">
        <f t="shared" si="70"/>
        <v>0</v>
      </c>
      <c r="N319" s="55">
        <f t="shared" si="71"/>
        <v>0</v>
      </c>
      <c r="O319" s="55">
        <f t="shared" si="72"/>
        <v>0</v>
      </c>
      <c r="P319" s="57">
        <f t="shared" si="75"/>
        <v>0</v>
      </c>
      <c r="Q319" s="57">
        <f t="shared" si="76"/>
        <v>0</v>
      </c>
      <c r="R319" s="57">
        <f t="shared" si="74"/>
        <v>0</v>
      </c>
      <c r="S319" s="57">
        <f t="shared" si="73"/>
        <v>0</v>
      </c>
      <c r="T319" s="57">
        <f t="shared" si="77"/>
        <v>0</v>
      </c>
      <c r="U319" s="57">
        <f>G319*1+I319*IFERROR(VLOOKUP(A319,员工个人数据信息!A:V,22,0),0.9)+J319*0+IF(OR(E319&gt;=3,F319="通用项目"),K319*0,K319*0.2)+H319*0.8*IF(E319&lt;2,0.6,IF(E319&lt;4,0.7,IF(E319&lt;6,0.8,IF(E319&lt;8,0.9,1))))+L319*0.7-O319</f>
        <v>0</v>
      </c>
      <c r="V319" s="57">
        <f t="shared" si="78"/>
        <v>0</v>
      </c>
      <c r="W319" s="57">
        <f>ROUND(IFERROR(IF((YEAR(VLOOKUP(A319,员工个人数据信息!A:S,11,0))&amp;MONTH(VLOOKUP(A319,员工个人数据信息!A:S,11,0)))=(YEAR(C319)&amp;MONTH(C319)),VLOOKUP(A319,员工个人数据信息!A:U,20,0),IF((YEAR(VLOOKUP(A319,员工个人数据信息!A:S,12,0))&amp;MONTH(VLOOKUP(A319,员工个人数据信息!A:S,12,0)))=(YEAR(C319)&amp;MONTH(C319)),VLOOKUP(A319,员工个人数据信息!A:U,21,0),VLOOKUP(A319,员工个人数据信息!A:U,19,0))),0)+Y319/21.75,2)*SUM(G319:L319)+ROUND(IFERROR(VLOOKUP(A319,员工个人数据信息!A:S,18,0),0)+X319/21.75,2)*(IF(OR(E319&gt;=3,F319="通用项目"),SUM(G319,J319:K319),SUM(G319,J319,K319*0.8))+0.8*H319*IF(E319&lt;2,0.6,IF(E319&lt;4,0.7,IF(E319&lt;6,0.8,IF(E319&lt;8,0.9,1)))))+ROUND(3000/21.75*L319,2)</f>
        <v>0</v>
      </c>
      <c r="X319" s="57">
        <f t="array" ref="X319">_xlfn.IFS(COUNTIF('调薪记录-固定'!$C:$C,A319)=0,0,COUNTIF('调薪记录-固定'!$C:$C,A319)=1,IF(VLOOKUP(A319,'调薪记录-固定'!$C:$F,4,0)&lt;=C319,VLOOKUP(A319,'调薪记录-固定'!$C:$K,9,0),0),COUNTIF('调薪记录-固定'!$C:$C,A319)=2,IF(C319&lt;_xlfn.MINIFS('调薪记录-固定'!F:F,'调薪记录-固定'!C:C,A319),0,IF(C319&lt;_xlfn.MAXIFS('调薪记录-固定'!F:F,'调薪记录-固定'!C:C,A319),_xlfn.XLOOKUP(A319&amp;"1",'调薪记录-固定'!M:M,'调薪记录-固定'!K:K,0),_xlfn.XLOOKUP(A319&amp;"2",'调薪记录-固定'!M:M,'调薪记录-固定'!K:K,0))))</f>
        <v>0</v>
      </c>
      <c r="Y319" s="57">
        <f>IF(OR(COUNTIF('调整社保记录-固定'!C:C,A319)=0,COUNTIF('调整社保记录-固定'!C:C,A319)=1),0,IF(C319&gt;=DATE(2021,7,1),IFERROR(VLOOKUP(A319&amp;"2",'调整社保记录-固定'!F:G,2,0),0),0))</f>
        <v>0</v>
      </c>
    </row>
    <row r="320" customHeight="1" spans="1:25">
      <c r="A320" s="54" t="s">
        <v>25</v>
      </c>
      <c r="B320" s="54" t="s">
        <v>26</v>
      </c>
      <c r="C320" s="54" t="s">
        <v>350</v>
      </c>
      <c r="D320" s="54" t="s">
        <v>6</v>
      </c>
      <c r="E320" s="55">
        <f>IFERROR(DATEDIF(VLOOKUP(A320,员工个人数据信息!A:K,11,0),C320,"Y"),0)</f>
        <v>1</v>
      </c>
      <c r="F320" s="55" t="str">
        <f>IF(COUNTIF(通用项目!A:A,B320)=1,"通用项目","非通用项目")</f>
        <v>非通用项目</v>
      </c>
      <c r="G320" s="55">
        <f t="shared" si="64"/>
        <v>1</v>
      </c>
      <c r="H320" s="55">
        <f t="shared" si="65"/>
        <v>0</v>
      </c>
      <c r="I320" s="55">
        <f t="shared" si="66"/>
        <v>0</v>
      </c>
      <c r="J320" s="55">
        <f t="shared" si="67"/>
        <v>0</v>
      </c>
      <c r="K320" s="55">
        <f t="shared" si="68"/>
        <v>0</v>
      </c>
      <c r="L320" s="55">
        <f t="shared" si="69"/>
        <v>0</v>
      </c>
      <c r="M320" s="55">
        <f t="shared" si="70"/>
        <v>0</v>
      </c>
      <c r="N320" s="55">
        <f t="shared" si="71"/>
        <v>0</v>
      </c>
      <c r="O320" s="55">
        <f t="shared" si="72"/>
        <v>0</v>
      </c>
      <c r="P320" s="57">
        <f t="shared" si="75"/>
        <v>1</v>
      </c>
      <c r="Q320" s="57">
        <f t="shared" si="76"/>
        <v>1</v>
      </c>
      <c r="R320" s="57">
        <f t="shared" si="74"/>
        <v>0</v>
      </c>
      <c r="S320" s="57">
        <f t="shared" si="73"/>
        <v>0</v>
      </c>
      <c r="T320" s="57">
        <f t="shared" si="77"/>
        <v>1</v>
      </c>
      <c r="U320" s="57">
        <f>G320*1+I320*IFERROR(VLOOKUP(A320,员工个人数据信息!A:V,22,0),0.9)+J320*0+IF(OR(E320&gt;=3,F320="通用项目"),K320*0,K320*0.2)+H320*0.8*IF(E320&lt;2,0.6,IF(E320&lt;4,0.7,IF(E320&lt;6,0.8,IF(E320&lt;8,0.9,1))))+L320*0.7-O320</f>
        <v>1</v>
      </c>
      <c r="V320" s="57">
        <f t="shared" si="78"/>
        <v>0</v>
      </c>
      <c r="W320" s="57">
        <f>ROUND(IFERROR(IF((YEAR(VLOOKUP(A320,员工个人数据信息!A:S,11,0))&amp;MONTH(VLOOKUP(A320,员工个人数据信息!A:S,11,0)))=(YEAR(C320)&amp;MONTH(C320)),VLOOKUP(A320,员工个人数据信息!A:U,20,0),IF((YEAR(VLOOKUP(A320,员工个人数据信息!A:S,12,0))&amp;MONTH(VLOOKUP(A320,员工个人数据信息!A:S,12,0)))=(YEAR(C320)&amp;MONTH(C320)),VLOOKUP(A320,员工个人数据信息!A:U,21,0),VLOOKUP(A320,员工个人数据信息!A:U,19,0))),0)+Y320/21.75,2)*SUM(G320:L320)+ROUND(IFERROR(VLOOKUP(A320,员工个人数据信息!A:S,18,0),0)+X320/21.75,2)*(IF(OR(E320&gt;=3,F320="通用项目"),SUM(G320,J320:K320),SUM(G320,J320,K320*0.8))+0.8*H320*IF(E320&lt;2,0.6,IF(E320&lt;4,0.7,IF(E320&lt;6,0.8,IF(E320&lt;8,0.9,1)))))+ROUND(3000/21.75*L320,2)</f>
        <v>0</v>
      </c>
      <c r="X320" s="57">
        <f t="array" ref="X320">_xlfn.IFS(COUNTIF('调薪记录-固定'!$C:$C,A320)=0,0,COUNTIF('调薪记录-固定'!$C:$C,A320)=1,IF(VLOOKUP(A320,'调薪记录-固定'!$C:$F,4,0)&lt;=C320,VLOOKUP(A320,'调薪记录-固定'!$C:$K,9,0),0),COUNTIF('调薪记录-固定'!$C:$C,A320)=2,IF(C320&lt;_xlfn.MINIFS('调薪记录-固定'!F:F,'调薪记录-固定'!C:C,A320),0,IF(C320&lt;_xlfn.MAXIFS('调薪记录-固定'!F:F,'调薪记录-固定'!C:C,A320),_xlfn.XLOOKUP(A320&amp;"1",'调薪记录-固定'!M:M,'调薪记录-固定'!K:K,0),_xlfn.XLOOKUP(A320&amp;"2",'调薪记录-固定'!M:M,'调薪记录-固定'!K:K,0))))</f>
        <v>0</v>
      </c>
      <c r="Y320" s="57">
        <f>IF(OR(COUNTIF('调整社保记录-固定'!C:C,A320)=0,COUNTIF('调整社保记录-固定'!C:C,A320)=1),0,IF(C320&gt;=DATE(2021,7,1),IFERROR(VLOOKUP(A320&amp;"2",'调整社保记录-固定'!F:G,2,0),0),0))</f>
        <v>0</v>
      </c>
    </row>
    <row r="321" customHeight="1" spans="1:25">
      <c r="A321" s="54" t="s">
        <v>25</v>
      </c>
      <c r="B321" s="54" t="s">
        <v>26</v>
      </c>
      <c r="C321" s="54" t="s">
        <v>351</v>
      </c>
      <c r="D321" s="54" t="s">
        <v>6</v>
      </c>
      <c r="E321" s="55">
        <f>IFERROR(DATEDIF(VLOOKUP(A321,员工个人数据信息!A:K,11,0),C321,"Y"),0)</f>
        <v>1</v>
      </c>
      <c r="F321" s="55" t="str">
        <f>IF(COUNTIF(通用项目!A:A,B321)=1,"通用项目","非通用项目")</f>
        <v>非通用项目</v>
      </c>
      <c r="G321" s="55">
        <f t="shared" si="64"/>
        <v>1</v>
      </c>
      <c r="H321" s="55">
        <f t="shared" si="65"/>
        <v>0</v>
      </c>
      <c r="I321" s="55">
        <f t="shared" si="66"/>
        <v>0</v>
      </c>
      <c r="J321" s="55">
        <f t="shared" si="67"/>
        <v>0</v>
      </c>
      <c r="K321" s="55">
        <f t="shared" si="68"/>
        <v>0</v>
      </c>
      <c r="L321" s="55">
        <f t="shared" si="69"/>
        <v>0</v>
      </c>
      <c r="M321" s="55">
        <f t="shared" si="70"/>
        <v>0</v>
      </c>
      <c r="N321" s="55">
        <f t="shared" si="71"/>
        <v>0</v>
      </c>
      <c r="O321" s="55">
        <f t="shared" si="72"/>
        <v>0</v>
      </c>
      <c r="P321" s="57">
        <f t="shared" si="75"/>
        <v>1</v>
      </c>
      <c r="Q321" s="57">
        <f t="shared" si="76"/>
        <v>1</v>
      </c>
      <c r="R321" s="57">
        <f t="shared" si="74"/>
        <v>0</v>
      </c>
      <c r="S321" s="57">
        <f t="shared" si="73"/>
        <v>0</v>
      </c>
      <c r="T321" s="57">
        <f t="shared" si="77"/>
        <v>1</v>
      </c>
      <c r="U321" s="57">
        <f>G321*1+I321*IFERROR(VLOOKUP(A321,员工个人数据信息!A:V,22,0),0.9)+J321*0+IF(OR(E321&gt;=3,F321="通用项目"),K321*0,K321*0.2)+H321*0.8*IF(E321&lt;2,0.6,IF(E321&lt;4,0.7,IF(E321&lt;6,0.8,IF(E321&lt;8,0.9,1))))+L321*0.7-O321</f>
        <v>1</v>
      </c>
      <c r="V321" s="57">
        <f t="shared" si="78"/>
        <v>0</v>
      </c>
      <c r="W321" s="57">
        <f>ROUND(IFERROR(IF((YEAR(VLOOKUP(A321,员工个人数据信息!A:S,11,0))&amp;MONTH(VLOOKUP(A321,员工个人数据信息!A:S,11,0)))=(YEAR(C321)&amp;MONTH(C321)),VLOOKUP(A321,员工个人数据信息!A:U,20,0),IF((YEAR(VLOOKUP(A321,员工个人数据信息!A:S,12,0))&amp;MONTH(VLOOKUP(A321,员工个人数据信息!A:S,12,0)))=(YEAR(C321)&amp;MONTH(C321)),VLOOKUP(A321,员工个人数据信息!A:U,21,0),VLOOKUP(A321,员工个人数据信息!A:U,19,0))),0)+Y321/21.75,2)*SUM(G321:L321)+ROUND(IFERROR(VLOOKUP(A321,员工个人数据信息!A:S,18,0),0)+X321/21.75,2)*(IF(OR(E321&gt;=3,F321="通用项目"),SUM(G321,J321:K321),SUM(G321,J321,K321*0.8))+0.8*H321*IF(E321&lt;2,0.6,IF(E321&lt;4,0.7,IF(E321&lt;6,0.8,IF(E321&lt;8,0.9,1)))))+ROUND(3000/21.75*L321,2)</f>
        <v>0</v>
      </c>
      <c r="X321" s="57">
        <f t="array" ref="X321">_xlfn.IFS(COUNTIF('调薪记录-固定'!$C:$C,A321)=0,0,COUNTIF('调薪记录-固定'!$C:$C,A321)=1,IF(VLOOKUP(A321,'调薪记录-固定'!$C:$F,4,0)&lt;=C321,VLOOKUP(A321,'调薪记录-固定'!$C:$K,9,0),0),COUNTIF('调薪记录-固定'!$C:$C,A321)=2,IF(C321&lt;_xlfn.MINIFS('调薪记录-固定'!F:F,'调薪记录-固定'!C:C,A321),0,IF(C321&lt;_xlfn.MAXIFS('调薪记录-固定'!F:F,'调薪记录-固定'!C:C,A321),_xlfn.XLOOKUP(A321&amp;"1",'调薪记录-固定'!M:M,'调薪记录-固定'!K:K,0),_xlfn.XLOOKUP(A321&amp;"2",'调薪记录-固定'!M:M,'调薪记录-固定'!K:K,0))))</f>
        <v>0</v>
      </c>
      <c r="Y321" s="57">
        <f>IF(OR(COUNTIF('调整社保记录-固定'!C:C,A321)=0,COUNTIF('调整社保记录-固定'!C:C,A321)=1),0,IF(C321&gt;=DATE(2021,7,1),IFERROR(VLOOKUP(A321&amp;"2",'调整社保记录-固定'!F:G,2,0),0),0))</f>
        <v>0</v>
      </c>
    </row>
    <row r="322" customHeight="1" spans="1:25">
      <c r="A322" s="54" t="s">
        <v>25</v>
      </c>
      <c r="B322" s="54" t="s">
        <v>26</v>
      </c>
      <c r="C322" s="54" t="s">
        <v>352</v>
      </c>
      <c r="D322" s="54" t="s">
        <v>6</v>
      </c>
      <c r="E322" s="55">
        <f>IFERROR(DATEDIF(VLOOKUP(A322,员工个人数据信息!A:K,11,0),C322,"Y"),0)</f>
        <v>1</v>
      </c>
      <c r="F322" s="55" t="str">
        <f>IF(COUNTIF(通用项目!A:A,B322)=1,"通用项目","非通用项目")</f>
        <v>非通用项目</v>
      </c>
      <c r="G322" s="55">
        <f t="shared" ref="G322:G366" si="79">COUNTIF(D322,"现场")+COUNTIF(D322,"现场0.5*")*0.5+COUNTIF(D322,"现场（扣绩效）")+COUNTIF(D322,"现场0.875*")*0.875+COUNTIF(D322,"现场0.75*")*0.75+COUNTIF(D322,"现场0.625*")*0.625+COUNTIF(D322,"现场0.87*")*0.87+COUNTIF(D322,"远程")+COUNTIF(D322,"远程0.5*")*0.5+COUNTIF(D322,"现场0.8125*")*0.8125+COUNTIF(D322,"现场0.6875*")*0.6875+COUNTIF(D322,"现场0.25*")*0.25+COUNTIF(D322,"现场0.375*")*0.375+COUNTIF(D322,"现场0.125*")*0.125</f>
        <v>1</v>
      </c>
      <c r="H322" s="55">
        <f t="shared" ref="H322:H366" si="80">COUNTIF(D322,"病假")+COUNTIF(D322,"*病假0.5*")*0.5+COUNTIF(D322,"*病假0.25*")*0.25+COUNTIF(D322,"*病假0.13*")*0.13+COUNTIF(D322,"*病假0.63*")*0.63+COUNTIF(D322,"*病假0.38*")*0.38+COUNTIF(D322,"*病假0.75*")*0.75</f>
        <v>0</v>
      </c>
      <c r="I322" s="55">
        <f t="shared" ref="I322:I366" si="81">COUNTIF(D322,"待岗")+COUNTIF(D322,"*待岗0.5")*0.5+COUNTIF(D322,"旷工")+COUNTIF(D322,"*旷工0.5")*0.5+COUNTIF(D322,"事假")+COUNTIF(D322,"*事假0.5*")*0.5+COUNTIF(D322,"*事假0.13*")*0.13+COUNTIF(D322,"*事假0.25*")*0.25+COUNTIF(D322,"*事假0.375*")*0.375+COUNTIF(D322,"*事假0.125*")*0.13+COUNTIF(D322,"*事假0.3125*")*0.31+COUNTIF(D322,"*事假0.1875*")*0.19+COUNTIF(D322,"*事假0.625*")*0.63+COUNTIF(D322,"*事假0.75*")*0.75+COUNTIF(D322,"*事假0.875*")*0.88</f>
        <v>0</v>
      </c>
      <c r="J322" s="55">
        <f t="shared" ref="J322:J366" si="82">COUNTIF(D322,"调休")+COUNTIF(D322,"*调休0.5*")*0.5+COUNTIF(D322,"*调休0.25")*0.25+COUNTIF(D322,"*调休0.13")*0.13+COUNTIF(D322,"*调休0.75")*0.75+COUNTIF(D322,"*调休0.63")*0.63+COUNTIF(D322,"*调休0.38")*0.38+COUNTIF(D322,"年假")+COUNTIF(D322,"*年假0.5*")*0.5</f>
        <v>0</v>
      </c>
      <c r="K322" s="55">
        <f t="shared" ref="K322:K366" si="83">COUNTIF(D322,"婚假")+COUNTIF(D322,"*婚假0.5")*0.5+COUNTIF(D322,"丧假")+COUNTIF(D322,"产检假")+COUNTIF(D322,"*产检假0.5*")*0.5+COUNTIF(D322,"*产检假0.25*")*0.25+COUNTIF(D322,"产假")+COUNTIF(D322,"陪产假")+COUNTIF(D322,"*陪产假0.5")*0.5+COUNTIF(D322,"育儿假")+COUNTIF(D322,"*育儿假0.5")*0.5</f>
        <v>0</v>
      </c>
      <c r="L322" s="55">
        <f t="shared" ref="L322:L366" si="84">COUNTIF(D322,"培训期")+COUNTIF(D322,"培训期0.5*")*0.5</f>
        <v>0</v>
      </c>
      <c r="M322" s="55">
        <f t="shared" ref="M322:M366" si="85">COUNTIF(E322,"*公休*")*0+COUNTIF(E322,"*离职*")*0</f>
        <v>0</v>
      </c>
      <c r="N322" s="55">
        <f t="shared" ref="N322:N366" si="86">COUNTIF(D322,"离职空岗")</f>
        <v>0</v>
      </c>
      <c r="O322" s="55">
        <f t="shared" ref="O322:O366" si="87">COUNTIF(D322,"离职替换")</f>
        <v>0</v>
      </c>
      <c r="P322" s="57">
        <f t="shared" si="75"/>
        <v>1</v>
      </c>
      <c r="Q322" s="57">
        <f t="shared" si="76"/>
        <v>1</v>
      </c>
      <c r="R322" s="57">
        <f t="shared" si="74"/>
        <v>0</v>
      </c>
      <c r="S322" s="57">
        <f t="shared" ref="S322:S366" si="88">IF(D322="离职",1,0)</f>
        <v>0</v>
      </c>
      <c r="T322" s="57">
        <f t="shared" si="77"/>
        <v>1</v>
      </c>
      <c r="U322" s="57">
        <f>G322*1+I322*IFERROR(VLOOKUP(A322,员工个人数据信息!A:V,22,0),0.9)+J322*0+IF(OR(E322&gt;=3,F322="通用项目"),K322*0,K322*0.2)+H322*0.8*IF(E322&lt;2,0.6,IF(E322&lt;4,0.7,IF(E322&lt;6,0.8,IF(E322&lt;8,0.9,1))))+L322*0.7-O322</f>
        <v>1</v>
      </c>
      <c r="V322" s="57">
        <f t="shared" si="78"/>
        <v>0</v>
      </c>
      <c r="W322" s="57">
        <f>ROUND(IFERROR(IF((YEAR(VLOOKUP(A322,员工个人数据信息!A:S,11,0))&amp;MONTH(VLOOKUP(A322,员工个人数据信息!A:S,11,0)))=(YEAR(C322)&amp;MONTH(C322)),VLOOKUP(A322,员工个人数据信息!A:U,20,0),IF((YEAR(VLOOKUP(A322,员工个人数据信息!A:S,12,0))&amp;MONTH(VLOOKUP(A322,员工个人数据信息!A:S,12,0)))=(YEAR(C322)&amp;MONTH(C322)),VLOOKUP(A322,员工个人数据信息!A:U,21,0),VLOOKUP(A322,员工个人数据信息!A:U,19,0))),0)+Y322/21.75,2)*SUM(G322:L322)+ROUND(IFERROR(VLOOKUP(A322,员工个人数据信息!A:S,18,0),0)+X322/21.75,2)*(IF(OR(E322&gt;=3,F322="通用项目"),SUM(G322,J322:K322),SUM(G322,J322,K322*0.8))+0.8*H322*IF(E322&lt;2,0.6,IF(E322&lt;4,0.7,IF(E322&lt;6,0.8,IF(E322&lt;8,0.9,1)))))+ROUND(3000/21.75*L322,2)</f>
        <v>0</v>
      </c>
      <c r="X322" s="57">
        <f t="array" ref="X322">_xlfn.IFS(COUNTIF('调薪记录-固定'!$C:$C,A322)=0,0,COUNTIF('调薪记录-固定'!$C:$C,A322)=1,IF(VLOOKUP(A322,'调薪记录-固定'!$C:$F,4,0)&lt;=C322,VLOOKUP(A322,'调薪记录-固定'!$C:$K,9,0),0),COUNTIF('调薪记录-固定'!$C:$C,A322)=2,IF(C322&lt;_xlfn.MINIFS('调薪记录-固定'!F:F,'调薪记录-固定'!C:C,A322),0,IF(C322&lt;_xlfn.MAXIFS('调薪记录-固定'!F:F,'调薪记录-固定'!C:C,A322),_xlfn.XLOOKUP(A322&amp;"1",'调薪记录-固定'!M:M,'调薪记录-固定'!K:K,0),_xlfn.XLOOKUP(A322&amp;"2",'调薪记录-固定'!M:M,'调薪记录-固定'!K:K,0))))</f>
        <v>0</v>
      </c>
      <c r="Y322" s="57">
        <f>IF(OR(COUNTIF('调整社保记录-固定'!C:C,A322)=0,COUNTIF('调整社保记录-固定'!C:C,A322)=1),0,IF(C322&gt;=DATE(2021,7,1),IFERROR(VLOOKUP(A322&amp;"2",'调整社保记录-固定'!F:G,2,0),0),0))</f>
        <v>0</v>
      </c>
    </row>
    <row r="323" customHeight="1" spans="1:25">
      <c r="A323" s="54" t="s">
        <v>25</v>
      </c>
      <c r="B323" s="54" t="s">
        <v>26</v>
      </c>
      <c r="C323" s="54" t="s">
        <v>353</v>
      </c>
      <c r="D323" s="54" t="s">
        <v>6</v>
      </c>
      <c r="E323" s="55">
        <f>IFERROR(DATEDIF(VLOOKUP(A323,员工个人数据信息!A:K,11,0),C323,"Y"),0)</f>
        <v>1</v>
      </c>
      <c r="F323" s="55" t="str">
        <f>IF(COUNTIF(通用项目!A:A,B323)=1,"通用项目","非通用项目")</f>
        <v>非通用项目</v>
      </c>
      <c r="G323" s="55">
        <f t="shared" si="79"/>
        <v>1</v>
      </c>
      <c r="H323" s="55">
        <f t="shared" si="80"/>
        <v>0</v>
      </c>
      <c r="I323" s="55">
        <f t="shared" si="81"/>
        <v>0</v>
      </c>
      <c r="J323" s="55">
        <f t="shared" si="82"/>
        <v>0</v>
      </c>
      <c r="K323" s="55">
        <f t="shared" si="83"/>
        <v>0</v>
      </c>
      <c r="L323" s="55">
        <f t="shared" si="84"/>
        <v>0</v>
      </c>
      <c r="M323" s="55">
        <f t="shared" si="85"/>
        <v>0</v>
      </c>
      <c r="N323" s="55">
        <f t="shared" si="86"/>
        <v>0</v>
      </c>
      <c r="O323" s="55">
        <f t="shared" si="87"/>
        <v>0</v>
      </c>
      <c r="P323" s="57">
        <f t="shared" si="75"/>
        <v>1</v>
      </c>
      <c r="Q323" s="57">
        <f t="shared" si="76"/>
        <v>1</v>
      </c>
      <c r="R323" s="57">
        <f t="shared" ref="R323:R366" si="89">IF(O323=1,1,0)</f>
        <v>0</v>
      </c>
      <c r="S323" s="57">
        <f t="shared" si="88"/>
        <v>0</v>
      </c>
      <c r="T323" s="57">
        <f t="shared" si="77"/>
        <v>1</v>
      </c>
      <c r="U323" s="57">
        <f>G323*1+I323*IFERROR(VLOOKUP(A323,员工个人数据信息!A:V,22,0),0.9)+J323*0+IF(OR(E323&gt;=3,F323="通用项目"),K323*0,K323*0.2)+H323*0.8*IF(E323&lt;2,0.6,IF(E323&lt;4,0.7,IF(E323&lt;6,0.8,IF(E323&lt;8,0.9,1))))+L323*0.7-O323</f>
        <v>1</v>
      </c>
      <c r="V323" s="57">
        <f t="shared" si="78"/>
        <v>0</v>
      </c>
      <c r="W323" s="57">
        <f>ROUND(IFERROR(IF((YEAR(VLOOKUP(A323,员工个人数据信息!A:S,11,0))&amp;MONTH(VLOOKUP(A323,员工个人数据信息!A:S,11,0)))=(YEAR(C323)&amp;MONTH(C323)),VLOOKUP(A323,员工个人数据信息!A:U,20,0),IF((YEAR(VLOOKUP(A323,员工个人数据信息!A:S,12,0))&amp;MONTH(VLOOKUP(A323,员工个人数据信息!A:S,12,0)))=(YEAR(C323)&amp;MONTH(C323)),VLOOKUP(A323,员工个人数据信息!A:U,21,0),VLOOKUP(A323,员工个人数据信息!A:U,19,0))),0)+Y323/21.75,2)*SUM(G323:L323)+ROUND(IFERROR(VLOOKUP(A323,员工个人数据信息!A:S,18,0),0)+X323/21.75,2)*(IF(OR(E323&gt;=3,F323="通用项目"),SUM(G323,J323:K323),SUM(G323,J323,K323*0.8))+0.8*H323*IF(E323&lt;2,0.6,IF(E323&lt;4,0.7,IF(E323&lt;6,0.8,IF(E323&lt;8,0.9,1)))))+ROUND(3000/21.75*L323,2)</f>
        <v>0</v>
      </c>
      <c r="X323" s="57">
        <f t="array" ref="X323">_xlfn.IFS(COUNTIF('调薪记录-固定'!$C:$C,A323)=0,0,COUNTIF('调薪记录-固定'!$C:$C,A323)=1,IF(VLOOKUP(A323,'调薪记录-固定'!$C:$F,4,0)&lt;=C323,VLOOKUP(A323,'调薪记录-固定'!$C:$K,9,0),0),COUNTIF('调薪记录-固定'!$C:$C,A323)=2,IF(C323&lt;_xlfn.MINIFS('调薪记录-固定'!F:F,'调薪记录-固定'!C:C,A323),0,IF(C323&lt;_xlfn.MAXIFS('调薪记录-固定'!F:F,'调薪记录-固定'!C:C,A323),_xlfn.XLOOKUP(A323&amp;"1",'调薪记录-固定'!M:M,'调薪记录-固定'!K:K,0),_xlfn.XLOOKUP(A323&amp;"2",'调薪记录-固定'!M:M,'调薪记录-固定'!K:K,0))))</f>
        <v>0</v>
      </c>
      <c r="Y323" s="57">
        <f>IF(OR(COUNTIF('调整社保记录-固定'!C:C,A323)=0,COUNTIF('调整社保记录-固定'!C:C,A323)=1),0,IF(C323&gt;=DATE(2021,7,1),IFERROR(VLOOKUP(A323&amp;"2",'调整社保记录-固定'!F:G,2,0),0),0))</f>
        <v>0</v>
      </c>
    </row>
    <row r="324" customHeight="1" spans="1:25">
      <c r="A324" s="54" t="s">
        <v>25</v>
      </c>
      <c r="B324" s="54" t="s">
        <v>26</v>
      </c>
      <c r="C324" s="54" t="s">
        <v>354</v>
      </c>
      <c r="D324" s="54" t="s">
        <v>6</v>
      </c>
      <c r="E324" s="55">
        <f>IFERROR(DATEDIF(VLOOKUP(A324,员工个人数据信息!A:K,11,0),C324,"Y"),0)</f>
        <v>1</v>
      </c>
      <c r="F324" s="55" t="str">
        <f>IF(COUNTIF(通用项目!A:A,B324)=1,"通用项目","非通用项目")</f>
        <v>非通用项目</v>
      </c>
      <c r="G324" s="55">
        <f t="shared" si="79"/>
        <v>1</v>
      </c>
      <c r="H324" s="55">
        <f t="shared" si="80"/>
        <v>0</v>
      </c>
      <c r="I324" s="55">
        <f t="shared" si="81"/>
        <v>0</v>
      </c>
      <c r="J324" s="55">
        <f t="shared" si="82"/>
        <v>0</v>
      </c>
      <c r="K324" s="55">
        <f t="shared" si="83"/>
        <v>0</v>
      </c>
      <c r="L324" s="55">
        <f t="shared" si="84"/>
        <v>0</v>
      </c>
      <c r="M324" s="55">
        <f t="shared" si="85"/>
        <v>0</v>
      </c>
      <c r="N324" s="55">
        <f t="shared" si="86"/>
        <v>0</v>
      </c>
      <c r="O324" s="55">
        <f t="shared" si="87"/>
        <v>0</v>
      </c>
      <c r="P324" s="57">
        <f t="shared" si="75"/>
        <v>1</v>
      </c>
      <c r="Q324" s="57">
        <f t="shared" si="76"/>
        <v>1</v>
      </c>
      <c r="R324" s="57">
        <f t="shared" si="89"/>
        <v>0</v>
      </c>
      <c r="S324" s="57">
        <f t="shared" si="88"/>
        <v>0</v>
      </c>
      <c r="T324" s="57">
        <f t="shared" si="77"/>
        <v>1</v>
      </c>
      <c r="U324" s="57">
        <f>G324*1+I324*IFERROR(VLOOKUP(A324,员工个人数据信息!A:V,22,0),0.9)+J324*0+IF(OR(E324&gt;=3,F324="通用项目"),K324*0,K324*0.2)+H324*0.8*IF(E324&lt;2,0.6,IF(E324&lt;4,0.7,IF(E324&lt;6,0.8,IF(E324&lt;8,0.9,1))))+L324*0.7-O324</f>
        <v>1</v>
      </c>
      <c r="V324" s="57">
        <f t="shared" si="78"/>
        <v>0</v>
      </c>
      <c r="W324" s="57">
        <f>ROUND(IFERROR(IF((YEAR(VLOOKUP(A324,员工个人数据信息!A:S,11,0))&amp;MONTH(VLOOKUP(A324,员工个人数据信息!A:S,11,0)))=(YEAR(C324)&amp;MONTH(C324)),VLOOKUP(A324,员工个人数据信息!A:U,20,0),IF((YEAR(VLOOKUP(A324,员工个人数据信息!A:S,12,0))&amp;MONTH(VLOOKUP(A324,员工个人数据信息!A:S,12,0)))=(YEAR(C324)&amp;MONTH(C324)),VLOOKUP(A324,员工个人数据信息!A:U,21,0),VLOOKUP(A324,员工个人数据信息!A:U,19,0))),0)+Y324/21.75,2)*SUM(G324:L324)+ROUND(IFERROR(VLOOKUP(A324,员工个人数据信息!A:S,18,0),0)+X324/21.75,2)*(IF(OR(E324&gt;=3,F324="通用项目"),SUM(G324,J324:K324),SUM(G324,J324,K324*0.8))+0.8*H324*IF(E324&lt;2,0.6,IF(E324&lt;4,0.7,IF(E324&lt;6,0.8,IF(E324&lt;8,0.9,1)))))+ROUND(3000/21.75*L324,2)</f>
        <v>0</v>
      </c>
      <c r="X324" s="57">
        <f t="array" ref="X324">_xlfn.IFS(COUNTIF('调薪记录-固定'!$C:$C,A324)=0,0,COUNTIF('调薪记录-固定'!$C:$C,A324)=1,IF(VLOOKUP(A324,'调薪记录-固定'!$C:$F,4,0)&lt;=C324,VLOOKUP(A324,'调薪记录-固定'!$C:$K,9,0),0),COUNTIF('调薪记录-固定'!$C:$C,A324)=2,IF(C324&lt;_xlfn.MINIFS('调薪记录-固定'!F:F,'调薪记录-固定'!C:C,A324),0,IF(C324&lt;_xlfn.MAXIFS('调薪记录-固定'!F:F,'调薪记录-固定'!C:C,A324),_xlfn.XLOOKUP(A324&amp;"1",'调薪记录-固定'!M:M,'调薪记录-固定'!K:K,0),_xlfn.XLOOKUP(A324&amp;"2",'调薪记录-固定'!M:M,'调薪记录-固定'!K:K,0))))</f>
        <v>0</v>
      </c>
      <c r="Y324" s="57">
        <f>IF(OR(COUNTIF('调整社保记录-固定'!C:C,A324)=0,COUNTIF('调整社保记录-固定'!C:C,A324)=1),0,IF(C324&gt;=DATE(2021,7,1),IFERROR(VLOOKUP(A324&amp;"2",'调整社保记录-固定'!F:G,2,0),0),0))</f>
        <v>0</v>
      </c>
    </row>
    <row r="325" customHeight="1" spans="1:25">
      <c r="A325" s="54" t="s">
        <v>25</v>
      </c>
      <c r="B325" s="54" t="s">
        <v>26</v>
      </c>
      <c r="C325" s="54" t="s">
        <v>355</v>
      </c>
      <c r="D325" s="54" t="s">
        <v>28</v>
      </c>
      <c r="E325" s="55">
        <f>IFERROR(DATEDIF(VLOOKUP(A325,员工个人数据信息!A:K,11,0),C325,"Y"),0)</f>
        <v>1</v>
      </c>
      <c r="F325" s="55" t="str">
        <f>IF(COUNTIF(通用项目!A:A,B325)=1,"通用项目","非通用项目")</f>
        <v>非通用项目</v>
      </c>
      <c r="G325" s="55">
        <f t="shared" si="79"/>
        <v>0</v>
      </c>
      <c r="H325" s="55">
        <f t="shared" si="80"/>
        <v>0</v>
      </c>
      <c r="I325" s="55">
        <f t="shared" si="81"/>
        <v>0</v>
      </c>
      <c r="J325" s="55">
        <f t="shared" si="82"/>
        <v>0</v>
      </c>
      <c r="K325" s="55">
        <f t="shared" si="83"/>
        <v>0</v>
      </c>
      <c r="L325" s="55">
        <f t="shared" si="84"/>
        <v>0</v>
      </c>
      <c r="M325" s="55">
        <f t="shared" si="85"/>
        <v>0</v>
      </c>
      <c r="N325" s="55">
        <f t="shared" si="86"/>
        <v>0</v>
      </c>
      <c r="O325" s="55">
        <f t="shared" si="87"/>
        <v>0</v>
      </c>
      <c r="P325" s="57">
        <f t="shared" si="75"/>
        <v>0</v>
      </c>
      <c r="Q325" s="57">
        <f t="shared" si="76"/>
        <v>0</v>
      </c>
      <c r="R325" s="57">
        <f t="shared" si="89"/>
        <v>0</v>
      </c>
      <c r="S325" s="57">
        <f t="shared" si="88"/>
        <v>0</v>
      </c>
      <c r="T325" s="57">
        <f t="shared" si="77"/>
        <v>0</v>
      </c>
      <c r="U325" s="57">
        <f>G325*1+I325*IFERROR(VLOOKUP(A325,员工个人数据信息!A:V,22,0),0.9)+J325*0+IF(OR(E325&gt;=3,F325="通用项目"),K325*0,K325*0.2)+H325*0.8*IF(E325&lt;2,0.6,IF(E325&lt;4,0.7,IF(E325&lt;6,0.8,IF(E325&lt;8,0.9,1))))+L325*0.7-O325</f>
        <v>0</v>
      </c>
      <c r="V325" s="57">
        <f t="shared" si="78"/>
        <v>0</v>
      </c>
      <c r="W325" s="57">
        <f>ROUND(IFERROR(IF((YEAR(VLOOKUP(A325,员工个人数据信息!A:S,11,0))&amp;MONTH(VLOOKUP(A325,员工个人数据信息!A:S,11,0)))=(YEAR(C325)&amp;MONTH(C325)),VLOOKUP(A325,员工个人数据信息!A:U,20,0),IF((YEAR(VLOOKUP(A325,员工个人数据信息!A:S,12,0))&amp;MONTH(VLOOKUP(A325,员工个人数据信息!A:S,12,0)))=(YEAR(C325)&amp;MONTH(C325)),VLOOKUP(A325,员工个人数据信息!A:U,21,0),VLOOKUP(A325,员工个人数据信息!A:U,19,0))),0)+Y325/21.75,2)*SUM(G325:L325)+ROUND(IFERROR(VLOOKUP(A325,员工个人数据信息!A:S,18,0),0)+X325/21.75,2)*(IF(OR(E325&gt;=3,F325="通用项目"),SUM(G325,J325:K325),SUM(G325,J325,K325*0.8))+0.8*H325*IF(E325&lt;2,0.6,IF(E325&lt;4,0.7,IF(E325&lt;6,0.8,IF(E325&lt;8,0.9,1)))))+ROUND(3000/21.75*L325,2)</f>
        <v>0</v>
      </c>
      <c r="X325" s="57">
        <f t="array" ref="X325">_xlfn.IFS(COUNTIF('调薪记录-固定'!$C:$C,A325)=0,0,COUNTIF('调薪记录-固定'!$C:$C,A325)=1,IF(VLOOKUP(A325,'调薪记录-固定'!$C:$F,4,0)&lt;=C325,VLOOKUP(A325,'调薪记录-固定'!$C:$K,9,0),0),COUNTIF('调薪记录-固定'!$C:$C,A325)=2,IF(C325&lt;_xlfn.MINIFS('调薪记录-固定'!F:F,'调薪记录-固定'!C:C,A325),0,IF(C325&lt;_xlfn.MAXIFS('调薪记录-固定'!F:F,'调薪记录-固定'!C:C,A325),_xlfn.XLOOKUP(A325&amp;"1",'调薪记录-固定'!M:M,'调薪记录-固定'!K:K,0),_xlfn.XLOOKUP(A325&amp;"2",'调薪记录-固定'!M:M,'调薪记录-固定'!K:K,0))))</f>
        <v>0</v>
      </c>
      <c r="Y325" s="57">
        <f>IF(OR(COUNTIF('调整社保记录-固定'!C:C,A325)=0,COUNTIF('调整社保记录-固定'!C:C,A325)=1),0,IF(C325&gt;=DATE(2021,7,1),IFERROR(VLOOKUP(A325&amp;"2",'调整社保记录-固定'!F:G,2,0),0),0))</f>
        <v>0</v>
      </c>
    </row>
    <row r="326" customHeight="1" spans="1:25">
      <c r="A326" s="54" t="s">
        <v>25</v>
      </c>
      <c r="B326" s="54" t="s">
        <v>26</v>
      </c>
      <c r="C326" s="54" t="s">
        <v>356</v>
      </c>
      <c r="D326" s="54" t="s">
        <v>28</v>
      </c>
      <c r="E326" s="55">
        <f>IFERROR(DATEDIF(VLOOKUP(A326,员工个人数据信息!A:K,11,0),C326,"Y"),0)</f>
        <v>1</v>
      </c>
      <c r="F326" s="55" t="str">
        <f>IF(COUNTIF(通用项目!A:A,B326)=1,"通用项目","非通用项目")</f>
        <v>非通用项目</v>
      </c>
      <c r="G326" s="55">
        <f t="shared" si="79"/>
        <v>0</v>
      </c>
      <c r="H326" s="55">
        <f t="shared" si="80"/>
        <v>0</v>
      </c>
      <c r="I326" s="55">
        <f t="shared" si="81"/>
        <v>0</v>
      </c>
      <c r="J326" s="55">
        <f t="shared" si="82"/>
        <v>0</v>
      </c>
      <c r="K326" s="55">
        <f t="shared" si="83"/>
        <v>0</v>
      </c>
      <c r="L326" s="55">
        <f t="shared" si="84"/>
        <v>0</v>
      </c>
      <c r="M326" s="55">
        <f t="shared" si="85"/>
        <v>0</v>
      </c>
      <c r="N326" s="55">
        <f t="shared" si="86"/>
        <v>0</v>
      </c>
      <c r="O326" s="55">
        <f t="shared" si="87"/>
        <v>0</v>
      </c>
      <c r="P326" s="57">
        <f t="shared" si="75"/>
        <v>0</v>
      </c>
      <c r="Q326" s="57">
        <f t="shared" si="76"/>
        <v>0</v>
      </c>
      <c r="R326" s="57">
        <f t="shared" si="89"/>
        <v>0</v>
      </c>
      <c r="S326" s="57">
        <f t="shared" si="88"/>
        <v>0</v>
      </c>
      <c r="T326" s="57">
        <f t="shared" si="77"/>
        <v>0</v>
      </c>
      <c r="U326" s="57">
        <f>G326*1+I326*IFERROR(VLOOKUP(A326,员工个人数据信息!A:V,22,0),0.9)+J326*0+IF(OR(E326&gt;=3,F326="通用项目"),K326*0,K326*0.2)+H326*0.8*IF(E326&lt;2,0.6,IF(E326&lt;4,0.7,IF(E326&lt;6,0.8,IF(E326&lt;8,0.9,1))))+L326*0.7-O326</f>
        <v>0</v>
      </c>
      <c r="V326" s="57">
        <f t="shared" si="78"/>
        <v>0</v>
      </c>
      <c r="W326" s="57">
        <f>ROUND(IFERROR(IF((YEAR(VLOOKUP(A326,员工个人数据信息!A:S,11,0))&amp;MONTH(VLOOKUP(A326,员工个人数据信息!A:S,11,0)))=(YEAR(C326)&amp;MONTH(C326)),VLOOKUP(A326,员工个人数据信息!A:U,20,0),IF((YEAR(VLOOKUP(A326,员工个人数据信息!A:S,12,0))&amp;MONTH(VLOOKUP(A326,员工个人数据信息!A:S,12,0)))=(YEAR(C326)&amp;MONTH(C326)),VLOOKUP(A326,员工个人数据信息!A:U,21,0),VLOOKUP(A326,员工个人数据信息!A:U,19,0))),0)+Y326/21.75,2)*SUM(G326:L326)+ROUND(IFERROR(VLOOKUP(A326,员工个人数据信息!A:S,18,0),0)+X326/21.75,2)*(IF(OR(E326&gt;=3,F326="通用项目"),SUM(G326,J326:K326),SUM(G326,J326,K326*0.8))+0.8*H326*IF(E326&lt;2,0.6,IF(E326&lt;4,0.7,IF(E326&lt;6,0.8,IF(E326&lt;8,0.9,1)))))+ROUND(3000/21.75*L326,2)</f>
        <v>0</v>
      </c>
      <c r="X326" s="57">
        <f t="array" ref="X326">_xlfn.IFS(COUNTIF('调薪记录-固定'!$C:$C,A326)=0,0,COUNTIF('调薪记录-固定'!$C:$C,A326)=1,IF(VLOOKUP(A326,'调薪记录-固定'!$C:$F,4,0)&lt;=C326,VLOOKUP(A326,'调薪记录-固定'!$C:$K,9,0),0),COUNTIF('调薪记录-固定'!$C:$C,A326)=2,IF(C326&lt;_xlfn.MINIFS('调薪记录-固定'!F:F,'调薪记录-固定'!C:C,A326),0,IF(C326&lt;_xlfn.MAXIFS('调薪记录-固定'!F:F,'调薪记录-固定'!C:C,A326),_xlfn.XLOOKUP(A326&amp;"1",'调薪记录-固定'!M:M,'调薪记录-固定'!K:K,0),_xlfn.XLOOKUP(A326&amp;"2",'调薪记录-固定'!M:M,'调薪记录-固定'!K:K,0))))</f>
        <v>0</v>
      </c>
      <c r="Y326" s="57">
        <f>IF(OR(COUNTIF('调整社保记录-固定'!C:C,A326)=0,COUNTIF('调整社保记录-固定'!C:C,A326)=1),0,IF(C326&gt;=DATE(2021,7,1),IFERROR(VLOOKUP(A326&amp;"2",'调整社保记录-固定'!F:G,2,0),0),0))</f>
        <v>0</v>
      </c>
    </row>
    <row r="327" customHeight="1" spans="1:25">
      <c r="A327" s="54" t="s">
        <v>25</v>
      </c>
      <c r="B327" s="54" t="s">
        <v>26</v>
      </c>
      <c r="C327" s="54" t="s">
        <v>357</v>
      </c>
      <c r="D327" s="54" t="s">
        <v>6</v>
      </c>
      <c r="E327" s="55">
        <f>IFERROR(DATEDIF(VLOOKUP(A327,员工个人数据信息!A:K,11,0),C327,"Y"),0)</f>
        <v>1</v>
      </c>
      <c r="F327" s="55" t="str">
        <f>IF(COUNTIF(通用项目!A:A,B327)=1,"通用项目","非通用项目")</f>
        <v>非通用项目</v>
      </c>
      <c r="G327" s="55">
        <f t="shared" si="79"/>
        <v>1</v>
      </c>
      <c r="H327" s="55">
        <f t="shared" si="80"/>
        <v>0</v>
      </c>
      <c r="I327" s="55">
        <f t="shared" si="81"/>
        <v>0</v>
      </c>
      <c r="J327" s="55">
        <f t="shared" si="82"/>
        <v>0</v>
      </c>
      <c r="K327" s="55">
        <f t="shared" si="83"/>
        <v>0</v>
      </c>
      <c r="L327" s="55">
        <f t="shared" si="84"/>
        <v>0</v>
      </c>
      <c r="M327" s="55">
        <f t="shared" si="85"/>
        <v>0</v>
      </c>
      <c r="N327" s="55">
        <f t="shared" si="86"/>
        <v>0</v>
      </c>
      <c r="O327" s="55">
        <f t="shared" si="87"/>
        <v>0</v>
      </c>
      <c r="P327" s="57">
        <f t="shared" si="75"/>
        <v>1</v>
      </c>
      <c r="Q327" s="57">
        <f t="shared" si="76"/>
        <v>1</v>
      </c>
      <c r="R327" s="57">
        <f t="shared" si="89"/>
        <v>0</v>
      </c>
      <c r="S327" s="57">
        <f t="shared" si="88"/>
        <v>0</v>
      </c>
      <c r="T327" s="57">
        <f t="shared" si="77"/>
        <v>1</v>
      </c>
      <c r="U327" s="57">
        <f>G327*1+I327*IFERROR(VLOOKUP(A327,员工个人数据信息!A:V,22,0),0.9)+J327*0+IF(OR(E327&gt;=3,F327="通用项目"),K327*0,K327*0.2)+H327*0.8*IF(E327&lt;2,0.6,IF(E327&lt;4,0.7,IF(E327&lt;6,0.8,IF(E327&lt;8,0.9,1))))+L327*0.7-O327</f>
        <v>1</v>
      </c>
      <c r="V327" s="57">
        <f t="shared" si="78"/>
        <v>0</v>
      </c>
      <c r="W327" s="57">
        <f>ROUND(IFERROR(IF((YEAR(VLOOKUP(A327,员工个人数据信息!A:S,11,0))&amp;MONTH(VLOOKUP(A327,员工个人数据信息!A:S,11,0)))=(YEAR(C327)&amp;MONTH(C327)),VLOOKUP(A327,员工个人数据信息!A:U,20,0),IF((YEAR(VLOOKUP(A327,员工个人数据信息!A:S,12,0))&amp;MONTH(VLOOKUP(A327,员工个人数据信息!A:S,12,0)))=(YEAR(C327)&amp;MONTH(C327)),VLOOKUP(A327,员工个人数据信息!A:U,21,0),VLOOKUP(A327,员工个人数据信息!A:U,19,0))),0)+Y327/21.75,2)*SUM(G327:L327)+ROUND(IFERROR(VLOOKUP(A327,员工个人数据信息!A:S,18,0),0)+X327/21.75,2)*(IF(OR(E327&gt;=3,F327="通用项目"),SUM(G327,J327:K327),SUM(G327,J327,K327*0.8))+0.8*H327*IF(E327&lt;2,0.6,IF(E327&lt;4,0.7,IF(E327&lt;6,0.8,IF(E327&lt;8,0.9,1)))))+ROUND(3000/21.75*L327,2)</f>
        <v>0</v>
      </c>
      <c r="X327" s="57">
        <f t="array" ref="X327">_xlfn.IFS(COUNTIF('调薪记录-固定'!$C:$C,A327)=0,0,COUNTIF('调薪记录-固定'!$C:$C,A327)=1,IF(VLOOKUP(A327,'调薪记录-固定'!$C:$F,4,0)&lt;=C327,VLOOKUP(A327,'调薪记录-固定'!$C:$K,9,0),0),COUNTIF('调薪记录-固定'!$C:$C,A327)=2,IF(C327&lt;_xlfn.MINIFS('调薪记录-固定'!F:F,'调薪记录-固定'!C:C,A327),0,IF(C327&lt;_xlfn.MAXIFS('调薪记录-固定'!F:F,'调薪记录-固定'!C:C,A327),_xlfn.XLOOKUP(A327&amp;"1",'调薪记录-固定'!M:M,'调薪记录-固定'!K:K,0),_xlfn.XLOOKUP(A327&amp;"2",'调薪记录-固定'!M:M,'调薪记录-固定'!K:K,0))))</f>
        <v>0</v>
      </c>
      <c r="Y327" s="57">
        <f>IF(OR(COUNTIF('调整社保记录-固定'!C:C,A327)=0,COUNTIF('调整社保记录-固定'!C:C,A327)=1),0,IF(C327&gt;=DATE(2021,7,1),IFERROR(VLOOKUP(A327&amp;"2",'调整社保记录-固定'!F:G,2,0),0),0))</f>
        <v>0</v>
      </c>
    </row>
    <row r="328" customHeight="1" spans="1:25">
      <c r="A328" s="54" t="s">
        <v>25</v>
      </c>
      <c r="B328" s="54" t="s">
        <v>26</v>
      </c>
      <c r="C328" s="54" t="s">
        <v>358</v>
      </c>
      <c r="D328" s="54" t="s">
        <v>6</v>
      </c>
      <c r="E328" s="55">
        <f>IFERROR(DATEDIF(VLOOKUP(A328,员工个人数据信息!A:K,11,0),C328,"Y"),0)</f>
        <v>1</v>
      </c>
      <c r="F328" s="55" t="str">
        <f>IF(COUNTIF(通用项目!A:A,B328)=1,"通用项目","非通用项目")</f>
        <v>非通用项目</v>
      </c>
      <c r="G328" s="55">
        <f t="shared" si="79"/>
        <v>1</v>
      </c>
      <c r="H328" s="55">
        <f t="shared" si="80"/>
        <v>0</v>
      </c>
      <c r="I328" s="55">
        <f t="shared" si="81"/>
        <v>0</v>
      </c>
      <c r="J328" s="55">
        <f t="shared" si="82"/>
        <v>0</v>
      </c>
      <c r="K328" s="55">
        <f t="shared" si="83"/>
        <v>0</v>
      </c>
      <c r="L328" s="55">
        <f t="shared" si="84"/>
        <v>0</v>
      </c>
      <c r="M328" s="55">
        <f t="shared" si="85"/>
        <v>0</v>
      </c>
      <c r="N328" s="55">
        <f t="shared" si="86"/>
        <v>0</v>
      </c>
      <c r="O328" s="55">
        <f t="shared" si="87"/>
        <v>0</v>
      </c>
      <c r="P328" s="57">
        <f t="shared" si="75"/>
        <v>1</v>
      </c>
      <c r="Q328" s="57">
        <f t="shared" si="76"/>
        <v>1</v>
      </c>
      <c r="R328" s="57">
        <f t="shared" si="89"/>
        <v>0</v>
      </c>
      <c r="S328" s="57">
        <f t="shared" si="88"/>
        <v>0</v>
      </c>
      <c r="T328" s="57">
        <f t="shared" si="77"/>
        <v>1</v>
      </c>
      <c r="U328" s="57">
        <f>G328*1+I328*IFERROR(VLOOKUP(A328,员工个人数据信息!A:V,22,0),0.9)+J328*0+IF(OR(E328&gt;=3,F328="通用项目"),K328*0,K328*0.2)+H328*0.8*IF(E328&lt;2,0.6,IF(E328&lt;4,0.7,IF(E328&lt;6,0.8,IF(E328&lt;8,0.9,1))))+L328*0.7-O328</f>
        <v>1</v>
      </c>
      <c r="V328" s="57">
        <f t="shared" si="78"/>
        <v>0</v>
      </c>
      <c r="W328" s="57">
        <f>ROUND(IFERROR(IF((YEAR(VLOOKUP(A328,员工个人数据信息!A:S,11,0))&amp;MONTH(VLOOKUP(A328,员工个人数据信息!A:S,11,0)))=(YEAR(C328)&amp;MONTH(C328)),VLOOKUP(A328,员工个人数据信息!A:U,20,0),IF((YEAR(VLOOKUP(A328,员工个人数据信息!A:S,12,0))&amp;MONTH(VLOOKUP(A328,员工个人数据信息!A:S,12,0)))=(YEAR(C328)&amp;MONTH(C328)),VLOOKUP(A328,员工个人数据信息!A:U,21,0),VLOOKUP(A328,员工个人数据信息!A:U,19,0))),0)+Y328/21.75,2)*SUM(G328:L328)+ROUND(IFERROR(VLOOKUP(A328,员工个人数据信息!A:S,18,0),0)+X328/21.75,2)*(IF(OR(E328&gt;=3,F328="通用项目"),SUM(G328,J328:K328),SUM(G328,J328,K328*0.8))+0.8*H328*IF(E328&lt;2,0.6,IF(E328&lt;4,0.7,IF(E328&lt;6,0.8,IF(E328&lt;8,0.9,1)))))+ROUND(3000/21.75*L328,2)</f>
        <v>0</v>
      </c>
      <c r="X328" s="57">
        <f t="array" ref="X328">_xlfn.IFS(COUNTIF('调薪记录-固定'!$C:$C,A328)=0,0,COUNTIF('调薪记录-固定'!$C:$C,A328)=1,IF(VLOOKUP(A328,'调薪记录-固定'!$C:$F,4,0)&lt;=C328,VLOOKUP(A328,'调薪记录-固定'!$C:$K,9,0),0),COUNTIF('调薪记录-固定'!$C:$C,A328)=2,IF(C328&lt;_xlfn.MINIFS('调薪记录-固定'!F:F,'调薪记录-固定'!C:C,A328),0,IF(C328&lt;_xlfn.MAXIFS('调薪记录-固定'!F:F,'调薪记录-固定'!C:C,A328),_xlfn.XLOOKUP(A328&amp;"1",'调薪记录-固定'!M:M,'调薪记录-固定'!K:K,0),_xlfn.XLOOKUP(A328&amp;"2",'调薪记录-固定'!M:M,'调薪记录-固定'!K:K,0))))</f>
        <v>0</v>
      </c>
      <c r="Y328" s="57">
        <f>IF(OR(COUNTIF('调整社保记录-固定'!C:C,A328)=0,COUNTIF('调整社保记录-固定'!C:C,A328)=1),0,IF(C328&gt;=DATE(2021,7,1),IFERROR(VLOOKUP(A328&amp;"2",'调整社保记录-固定'!F:G,2,0),0),0))</f>
        <v>0</v>
      </c>
    </row>
    <row r="329" customHeight="1" spans="1:25">
      <c r="A329" s="54" t="s">
        <v>25</v>
      </c>
      <c r="B329" s="54" t="s">
        <v>26</v>
      </c>
      <c r="C329" s="54" t="s">
        <v>359</v>
      </c>
      <c r="D329" s="54" t="s">
        <v>6</v>
      </c>
      <c r="E329" s="55">
        <f>IFERROR(DATEDIF(VLOOKUP(A329,员工个人数据信息!A:K,11,0),C329,"Y"),0)</f>
        <v>1</v>
      </c>
      <c r="F329" s="55" t="str">
        <f>IF(COUNTIF(通用项目!A:A,B329)=1,"通用项目","非通用项目")</f>
        <v>非通用项目</v>
      </c>
      <c r="G329" s="55">
        <f t="shared" si="79"/>
        <v>1</v>
      </c>
      <c r="H329" s="55">
        <f t="shared" si="80"/>
        <v>0</v>
      </c>
      <c r="I329" s="55">
        <f t="shared" si="81"/>
        <v>0</v>
      </c>
      <c r="J329" s="55">
        <f t="shared" si="82"/>
        <v>0</v>
      </c>
      <c r="K329" s="55">
        <f t="shared" si="83"/>
        <v>0</v>
      </c>
      <c r="L329" s="55">
        <f t="shared" si="84"/>
        <v>0</v>
      </c>
      <c r="M329" s="55">
        <f t="shared" si="85"/>
        <v>0</v>
      </c>
      <c r="N329" s="55">
        <f t="shared" si="86"/>
        <v>0</v>
      </c>
      <c r="O329" s="55">
        <f t="shared" si="87"/>
        <v>0</v>
      </c>
      <c r="P329" s="57">
        <f t="shared" si="75"/>
        <v>1</v>
      </c>
      <c r="Q329" s="57">
        <f t="shared" si="76"/>
        <v>1</v>
      </c>
      <c r="R329" s="57">
        <f t="shared" si="89"/>
        <v>0</v>
      </c>
      <c r="S329" s="57">
        <f t="shared" si="88"/>
        <v>0</v>
      </c>
      <c r="T329" s="57">
        <f t="shared" si="77"/>
        <v>1</v>
      </c>
      <c r="U329" s="57">
        <f>G329*1+I329*IFERROR(VLOOKUP(A329,员工个人数据信息!A:V,22,0),0.9)+J329*0+IF(OR(E329&gt;=3,F329="通用项目"),K329*0,K329*0.2)+H329*0.8*IF(E329&lt;2,0.6,IF(E329&lt;4,0.7,IF(E329&lt;6,0.8,IF(E329&lt;8,0.9,1))))+L329*0.7-O329</f>
        <v>1</v>
      </c>
      <c r="V329" s="57">
        <f t="shared" si="78"/>
        <v>0</v>
      </c>
      <c r="W329" s="57">
        <f>ROUND(IFERROR(IF((YEAR(VLOOKUP(A329,员工个人数据信息!A:S,11,0))&amp;MONTH(VLOOKUP(A329,员工个人数据信息!A:S,11,0)))=(YEAR(C329)&amp;MONTH(C329)),VLOOKUP(A329,员工个人数据信息!A:U,20,0),IF((YEAR(VLOOKUP(A329,员工个人数据信息!A:S,12,0))&amp;MONTH(VLOOKUP(A329,员工个人数据信息!A:S,12,0)))=(YEAR(C329)&amp;MONTH(C329)),VLOOKUP(A329,员工个人数据信息!A:U,21,0),VLOOKUP(A329,员工个人数据信息!A:U,19,0))),0)+Y329/21.75,2)*SUM(G329:L329)+ROUND(IFERROR(VLOOKUP(A329,员工个人数据信息!A:S,18,0),0)+X329/21.75,2)*(IF(OR(E329&gt;=3,F329="通用项目"),SUM(G329,J329:K329),SUM(G329,J329,K329*0.8))+0.8*H329*IF(E329&lt;2,0.6,IF(E329&lt;4,0.7,IF(E329&lt;6,0.8,IF(E329&lt;8,0.9,1)))))+ROUND(3000/21.75*L329,2)</f>
        <v>0</v>
      </c>
      <c r="X329" s="57">
        <f t="array" ref="X329">_xlfn.IFS(COUNTIF('调薪记录-固定'!$C:$C,A329)=0,0,COUNTIF('调薪记录-固定'!$C:$C,A329)=1,IF(VLOOKUP(A329,'调薪记录-固定'!$C:$F,4,0)&lt;=C329,VLOOKUP(A329,'调薪记录-固定'!$C:$K,9,0),0),COUNTIF('调薪记录-固定'!$C:$C,A329)=2,IF(C329&lt;_xlfn.MINIFS('调薪记录-固定'!F:F,'调薪记录-固定'!C:C,A329),0,IF(C329&lt;_xlfn.MAXIFS('调薪记录-固定'!F:F,'调薪记录-固定'!C:C,A329),_xlfn.XLOOKUP(A329&amp;"1",'调薪记录-固定'!M:M,'调薪记录-固定'!K:K,0),_xlfn.XLOOKUP(A329&amp;"2",'调薪记录-固定'!M:M,'调薪记录-固定'!K:K,0))))</f>
        <v>0</v>
      </c>
      <c r="Y329" s="57">
        <f>IF(OR(COUNTIF('调整社保记录-固定'!C:C,A329)=0,COUNTIF('调整社保记录-固定'!C:C,A329)=1),0,IF(C329&gt;=DATE(2021,7,1),IFERROR(VLOOKUP(A329&amp;"2",'调整社保记录-固定'!F:G,2,0),0),0))</f>
        <v>0</v>
      </c>
    </row>
    <row r="330" customHeight="1" spans="1:25">
      <c r="A330" s="54" t="s">
        <v>25</v>
      </c>
      <c r="B330" s="54" t="s">
        <v>26</v>
      </c>
      <c r="C330" s="54" t="s">
        <v>360</v>
      </c>
      <c r="D330" s="54" t="s">
        <v>6</v>
      </c>
      <c r="E330" s="55">
        <f>IFERROR(DATEDIF(VLOOKUP(A330,员工个人数据信息!A:K,11,0),C330,"Y"),0)</f>
        <v>1</v>
      </c>
      <c r="F330" s="55" t="str">
        <f>IF(COUNTIF(通用项目!A:A,B330)=1,"通用项目","非通用项目")</f>
        <v>非通用项目</v>
      </c>
      <c r="G330" s="55">
        <f t="shared" si="79"/>
        <v>1</v>
      </c>
      <c r="H330" s="55">
        <f t="shared" si="80"/>
        <v>0</v>
      </c>
      <c r="I330" s="55">
        <f t="shared" si="81"/>
        <v>0</v>
      </c>
      <c r="J330" s="55">
        <f t="shared" si="82"/>
        <v>0</v>
      </c>
      <c r="K330" s="55">
        <f t="shared" si="83"/>
        <v>0</v>
      </c>
      <c r="L330" s="55">
        <f t="shared" si="84"/>
        <v>0</v>
      </c>
      <c r="M330" s="55">
        <f t="shared" si="85"/>
        <v>0</v>
      </c>
      <c r="N330" s="55">
        <f t="shared" si="86"/>
        <v>0</v>
      </c>
      <c r="O330" s="55">
        <f t="shared" si="87"/>
        <v>0</v>
      </c>
      <c r="P330" s="57">
        <f t="shared" si="75"/>
        <v>1</v>
      </c>
      <c r="Q330" s="57">
        <f t="shared" si="76"/>
        <v>1</v>
      </c>
      <c r="R330" s="57">
        <f t="shared" si="89"/>
        <v>0</v>
      </c>
      <c r="S330" s="57">
        <f t="shared" si="88"/>
        <v>0</v>
      </c>
      <c r="T330" s="57">
        <f t="shared" si="77"/>
        <v>1</v>
      </c>
      <c r="U330" s="57">
        <f>G330*1+I330*IFERROR(VLOOKUP(A330,员工个人数据信息!A:V,22,0),0.9)+J330*0+IF(OR(E330&gt;=3,F330="通用项目"),K330*0,K330*0.2)+H330*0.8*IF(E330&lt;2,0.6,IF(E330&lt;4,0.7,IF(E330&lt;6,0.8,IF(E330&lt;8,0.9,1))))+L330*0.7-O330</f>
        <v>1</v>
      </c>
      <c r="V330" s="57">
        <f t="shared" si="78"/>
        <v>0</v>
      </c>
      <c r="W330" s="57">
        <f>ROUND(IFERROR(IF((YEAR(VLOOKUP(A330,员工个人数据信息!A:S,11,0))&amp;MONTH(VLOOKUP(A330,员工个人数据信息!A:S,11,0)))=(YEAR(C330)&amp;MONTH(C330)),VLOOKUP(A330,员工个人数据信息!A:U,20,0),IF((YEAR(VLOOKUP(A330,员工个人数据信息!A:S,12,0))&amp;MONTH(VLOOKUP(A330,员工个人数据信息!A:S,12,0)))=(YEAR(C330)&amp;MONTH(C330)),VLOOKUP(A330,员工个人数据信息!A:U,21,0),VLOOKUP(A330,员工个人数据信息!A:U,19,0))),0)+Y330/21.75,2)*SUM(G330:L330)+ROUND(IFERROR(VLOOKUP(A330,员工个人数据信息!A:S,18,0),0)+X330/21.75,2)*(IF(OR(E330&gt;=3,F330="通用项目"),SUM(G330,J330:K330),SUM(G330,J330,K330*0.8))+0.8*H330*IF(E330&lt;2,0.6,IF(E330&lt;4,0.7,IF(E330&lt;6,0.8,IF(E330&lt;8,0.9,1)))))+ROUND(3000/21.75*L330,2)</f>
        <v>0</v>
      </c>
      <c r="X330" s="57">
        <f t="array" ref="X330">_xlfn.IFS(COUNTIF('调薪记录-固定'!$C:$C,A330)=0,0,COUNTIF('调薪记录-固定'!$C:$C,A330)=1,IF(VLOOKUP(A330,'调薪记录-固定'!$C:$F,4,0)&lt;=C330,VLOOKUP(A330,'调薪记录-固定'!$C:$K,9,0),0),COUNTIF('调薪记录-固定'!$C:$C,A330)=2,IF(C330&lt;_xlfn.MINIFS('调薪记录-固定'!F:F,'调薪记录-固定'!C:C,A330),0,IF(C330&lt;_xlfn.MAXIFS('调薪记录-固定'!F:F,'调薪记录-固定'!C:C,A330),_xlfn.XLOOKUP(A330&amp;"1",'调薪记录-固定'!M:M,'调薪记录-固定'!K:K,0),_xlfn.XLOOKUP(A330&amp;"2",'调薪记录-固定'!M:M,'调薪记录-固定'!K:K,0))))</f>
        <v>0</v>
      </c>
      <c r="Y330" s="57">
        <f>IF(OR(COUNTIF('调整社保记录-固定'!C:C,A330)=0,COUNTIF('调整社保记录-固定'!C:C,A330)=1),0,IF(C330&gt;=DATE(2021,7,1),IFERROR(VLOOKUP(A330&amp;"2",'调整社保记录-固定'!F:G,2,0),0),0))</f>
        <v>0</v>
      </c>
    </row>
    <row r="331" customHeight="1" spans="1:25">
      <c r="A331" s="54" t="s">
        <v>25</v>
      </c>
      <c r="B331" s="54" t="s">
        <v>26</v>
      </c>
      <c r="C331" s="54" t="s">
        <v>361</v>
      </c>
      <c r="D331" s="54" t="s">
        <v>6</v>
      </c>
      <c r="E331" s="55">
        <f>IFERROR(DATEDIF(VLOOKUP(A331,员工个人数据信息!A:K,11,0),C331,"Y"),0)</f>
        <v>1</v>
      </c>
      <c r="F331" s="55" t="str">
        <f>IF(COUNTIF(通用项目!A:A,B331)=1,"通用项目","非通用项目")</f>
        <v>非通用项目</v>
      </c>
      <c r="G331" s="55">
        <f t="shared" si="79"/>
        <v>1</v>
      </c>
      <c r="H331" s="55">
        <f t="shared" si="80"/>
        <v>0</v>
      </c>
      <c r="I331" s="55">
        <f t="shared" si="81"/>
        <v>0</v>
      </c>
      <c r="J331" s="55">
        <f t="shared" si="82"/>
        <v>0</v>
      </c>
      <c r="K331" s="55">
        <f t="shared" si="83"/>
        <v>0</v>
      </c>
      <c r="L331" s="55">
        <f t="shared" si="84"/>
        <v>0</v>
      </c>
      <c r="M331" s="55">
        <f t="shared" si="85"/>
        <v>0</v>
      </c>
      <c r="N331" s="55">
        <f t="shared" si="86"/>
        <v>0</v>
      </c>
      <c r="O331" s="55">
        <f t="shared" si="87"/>
        <v>0</v>
      </c>
      <c r="P331" s="57">
        <f t="shared" si="75"/>
        <v>1</v>
      </c>
      <c r="Q331" s="57">
        <f t="shared" si="76"/>
        <v>1</v>
      </c>
      <c r="R331" s="57">
        <f t="shared" si="89"/>
        <v>0</v>
      </c>
      <c r="S331" s="57">
        <f t="shared" si="88"/>
        <v>0</v>
      </c>
      <c r="T331" s="57">
        <f t="shared" si="77"/>
        <v>1</v>
      </c>
      <c r="U331" s="57">
        <f>G331*1+I331*IFERROR(VLOOKUP(A331,员工个人数据信息!A:V,22,0),0.9)+J331*0+IF(OR(E331&gt;=3,F331="通用项目"),K331*0,K331*0.2)+H331*0.8*IF(E331&lt;2,0.6,IF(E331&lt;4,0.7,IF(E331&lt;6,0.8,IF(E331&lt;8,0.9,1))))+L331*0.7-O331</f>
        <v>1</v>
      </c>
      <c r="V331" s="57">
        <f t="shared" si="78"/>
        <v>0</v>
      </c>
      <c r="W331" s="57">
        <f>ROUND(IFERROR(IF((YEAR(VLOOKUP(A331,员工个人数据信息!A:S,11,0))&amp;MONTH(VLOOKUP(A331,员工个人数据信息!A:S,11,0)))=(YEAR(C331)&amp;MONTH(C331)),VLOOKUP(A331,员工个人数据信息!A:U,20,0),IF((YEAR(VLOOKUP(A331,员工个人数据信息!A:S,12,0))&amp;MONTH(VLOOKUP(A331,员工个人数据信息!A:S,12,0)))=(YEAR(C331)&amp;MONTH(C331)),VLOOKUP(A331,员工个人数据信息!A:U,21,0),VLOOKUP(A331,员工个人数据信息!A:U,19,0))),0)+Y331/21.75,2)*SUM(G331:L331)+ROUND(IFERROR(VLOOKUP(A331,员工个人数据信息!A:S,18,0),0)+X331/21.75,2)*(IF(OR(E331&gt;=3,F331="通用项目"),SUM(G331,J331:K331),SUM(G331,J331,K331*0.8))+0.8*H331*IF(E331&lt;2,0.6,IF(E331&lt;4,0.7,IF(E331&lt;6,0.8,IF(E331&lt;8,0.9,1)))))+ROUND(3000/21.75*L331,2)</f>
        <v>0</v>
      </c>
      <c r="X331" s="57">
        <f t="array" ref="X331">_xlfn.IFS(COUNTIF('调薪记录-固定'!$C:$C,A331)=0,0,COUNTIF('调薪记录-固定'!$C:$C,A331)=1,IF(VLOOKUP(A331,'调薪记录-固定'!$C:$F,4,0)&lt;=C331,VLOOKUP(A331,'调薪记录-固定'!$C:$K,9,0),0),COUNTIF('调薪记录-固定'!$C:$C,A331)=2,IF(C331&lt;_xlfn.MINIFS('调薪记录-固定'!F:F,'调薪记录-固定'!C:C,A331),0,IF(C331&lt;_xlfn.MAXIFS('调薪记录-固定'!F:F,'调薪记录-固定'!C:C,A331),_xlfn.XLOOKUP(A331&amp;"1",'调薪记录-固定'!M:M,'调薪记录-固定'!K:K,0),_xlfn.XLOOKUP(A331&amp;"2",'调薪记录-固定'!M:M,'调薪记录-固定'!K:K,0))))</f>
        <v>0</v>
      </c>
      <c r="Y331" s="57">
        <f>IF(OR(COUNTIF('调整社保记录-固定'!C:C,A331)=0,COUNTIF('调整社保记录-固定'!C:C,A331)=1),0,IF(C331&gt;=DATE(2021,7,1),IFERROR(VLOOKUP(A331&amp;"2",'调整社保记录-固定'!F:G,2,0),0),0))</f>
        <v>0</v>
      </c>
    </row>
    <row r="332" customHeight="1" spans="1:25">
      <c r="A332" s="54" t="s">
        <v>25</v>
      </c>
      <c r="B332" s="54" t="s">
        <v>26</v>
      </c>
      <c r="C332" s="54" t="s">
        <v>362</v>
      </c>
      <c r="D332" s="54" t="s">
        <v>28</v>
      </c>
      <c r="E332" s="55">
        <f>IFERROR(DATEDIF(VLOOKUP(A332,员工个人数据信息!A:K,11,0),C332,"Y"),0)</f>
        <v>1</v>
      </c>
      <c r="F332" s="55" t="str">
        <f>IF(COUNTIF(通用项目!A:A,B332)=1,"通用项目","非通用项目")</f>
        <v>非通用项目</v>
      </c>
      <c r="G332" s="55">
        <f t="shared" si="79"/>
        <v>0</v>
      </c>
      <c r="H332" s="55">
        <f t="shared" si="80"/>
        <v>0</v>
      </c>
      <c r="I332" s="55">
        <f t="shared" si="81"/>
        <v>0</v>
      </c>
      <c r="J332" s="55">
        <f t="shared" si="82"/>
        <v>0</v>
      </c>
      <c r="K332" s="55">
        <f t="shared" si="83"/>
        <v>0</v>
      </c>
      <c r="L332" s="55">
        <f t="shared" si="84"/>
        <v>0</v>
      </c>
      <c r="M332" s="55">
        <f t="shared" si="85"/>
        <v>0</v>
      </c>
      <c r="N332" s="55">
        <f t="shared" si="86"/>
        <v>0</v>
      </c>
      <c r="O332" s="55">
        <f t="shared" si="87"/>
        <v>0</v>
      </c>
      <c r="P332" s="57">
        <f t="shared" si="75"/>
        <v>0</v>
      </c>
      <c r="Q332" s="57">
        <f t="shared" si="76"/>
        <v>0</v>
      </c>
      <c r="R332" s="57">
        <f t="shared" si="89"/>
        <v>0</v>
      </c>
      <c r="S332" s="57">
        <f t="shared" si="88"/>
        <v>0</v>
      </c>
      <c r="T332" s="57">
        <f t="shared" si="77"/>
        <v>0</v>
      </c>
      <c r="U332" s="57">
        <f>G332*1+I332*IFERROR(VLOOKUP(A332,员工个人数据信息!A:V,22,0),0.9)+J332*0+IF(OR(E332&gt;=3,F332="通用项目"),K332*0,K332*0.2)+H332*0.8*IF(E332&lt;2,0.6,IF(E332&lt;4,0.7,IF(E332&lt;6,0.8,IF(E332&lt;8,0.9,1))))+L332*0.7-O332</f>
        <v>0</v>
      </c>
      <c r="V332" s="57">
        <f t="shared" si="78"/>
        <v>0</v>
      </c>
      <c r="W332" s="57">
        <f>ROUND(IFERROR(IF((YEAR(VLOOKUP(A332,员工个人数据信息!A:S,11,0))&amp;MONTH(VLOOKUP(A332,员工个人数据信息!A:S,11,0)))=(YEAR(C332)&amp;MONTH(C332)),VLOOKUP(A332,员工个人数据信息!A:U,20,0),IF((YEAR(VLOOKUP(A332,员工个人数据信息!A:S,12,0))&amp;MONTH(VLOOKUP(A332,员工个人数据信息!A:S,12,0)))=(YEAR(C332)&amp;MONTH(C332)),VLOOKUP(A332,员工个人数据信息!A:U,21,0),VLOOKUP(A332,员工个人数据信息!A:U,19,0))),0)+Y332/21.75,2)*SUM(G332:L332)+ROUND(IFERROR(VLOOKUP(A332,员工个人数据信息!A:S,18,0),0)+X332/21.75,2)*(IF(OR(E332&gt;=3,F332="通用项目"),SUM(G332,J332:K332),SUM(G332,J332,K332*0.8))+0.8*H332*IF(E332&lt;2,0.6,IF(E332&lt;4,0.7,IF(E332&lt;6,0.8,IF(E332&lt;8,0.9,1)))))+ROUND(3000/21.75*L332,2)</f>
        <v>0</v>
      </c>
      <c r="X332" s="57">
        <f t="array" ref="X332">_xlfn.IFS(COUNTIF('调薪记录-固定'!$C:$C,A332)=0,0,COUNTIF('调薪记录-固定'!$C:$C,A332)=1,IF(VLOOKUP(A332,'调薪记录-固定'!$C:$F,4,0)&lt;=C332,VLOOKUP(A332,'调薪记录-固定'!$C:$K,9,0),0),COUNTIF('调薪记录-固定'!$C:$C,A332)=2,IF(C332&lt;_xlfn.MINIFS('调薪记录-固定'!F:F,'调薪记录-固定'!C:C,A332),0,IF(C332&lt;_xlfn.MAXIFS('调薪记录-固定'!F:F,'调薪记录-固定'!C:C,A332),_xlfn.XLOOKUP(A332&amp;"1",'调薪记录-固定'!M:M,'调薪记录-固定'!K:K,0),_xlfn.XLOOKUP(A332&amp;"2",'调薪记录-固定'!M:M,'调薪记录-固定'!K:K,0))))</f>
        <v>0</v>
      </c>
      <c r="Y332" s="57">
        <f>IF(OR(COUNTIF('调整社保记录-固定'!C:C,A332)=0,COUNTIF('调整社保记录-固定'!C:C,A332)=1),0,IF(C332&gt;=DATE(2021,7,1),IFERROR(VLOOKUP(A332&amp;"2",'调整社保记录-固定'!F:G,2,0),0),0))</f>
        <v>0</v>
      </c>
    </row>
    <row r="333" customHeight="1" spans="1:25">
      <c r="A333" s="54" t="s">
        <v>25</v>
      </c>
      <c r="B333" s="54" t="s">
        <v>26</v>
      </c>
      <c r="C333" s="54" t="s">
        <v>363</v>
      </c>
      <c r="D333" s="54" t="s">
        <v>28</v>
      </c>
      <c r="E333" s="55">
        <f>IFERROR(DATEDIF(VLOOKUP(A333,员工个人数据信息!A:K,11,0),C333,"Y"),0)</f>
        <v>1</v>
      </c>
      <c r="F333" s="55" t="str">
        <f>IF(COUNTIF(通用项目!A:A,B333)=1,"通用项目","非通用项目")</f>
        <v>非通用项目</v>
      </c>
      <c r="G333" s="55">
        <f t="shared" si="79"/>
        <v>0</v>
      </c>
      <c r="H333" s="55">
        <f t="shared" si="80"/>
        <v>0</v>
      </c>
      <c r="I333" s="55">
        <f t="shared" si="81"/>
        <v>0</v>
      </c>
      <c r="J333" s="55">
        <f t="shared" si="82"/>
        <v>0</v>
      </c>
      <c r="K333" s="55">
        <f t="shared" si="83"/>
        <v>0</v>
      </c>
      <c r="L333" s="55">
        <f t="shared" si="84"/>
        <v>0</v>
      </c>
      <c r="M333" s="55">
        <f t="shared" si="85"/>
        <v>0</v>
      </c>
      <c r="N333" s="55">
        <f t="shared" si="86"/>
        <v>0</v>
      </c>
      <c r="O333" s="55">
        <f t="shared" si="87"/>
        <v>0</v>
      </c>
      <c r="P333" s="57">
        <f t="shared" si="75"/>
        <v>0</v>
      </c>
      <c r="Q333" s="57">
        <f t="shared" si="76"/>
        <v>0</v>
      </c>
      <c r="R333" s="57">
        <f t="shared" si="89"/>
        <v>0</v>
      </c>
      <c r="S333" s="57">
        <f t="shared" si="88"/>
        <v>0</v>
      </c>
      <c r="T333" s="57">
        <f t="shared" si="77"/>
        <v>0</v>
      </c>
      <c r="U333" s="57">
        <f>G333*1+I333*IFERROR(VLOOKUP(A333,员工个人数据信息!A:V,22,0),0.9)+J333*0+IF(OR(E333&gt;=3,F333="通用项目"),K333*0,K333*0.2)+H333*0.8*IF(E333&lt;2,0.6,IF(E333&lt;4,0.7,IF(E333&lt;6,0.8,IF(E333&lt;8,0.9,1))))+L333*0.7-O333</f>
        <v>0</v>
      </c>
      <c r="V333" s="57">
        <f t="shared" si="78"/>
        <v>0</v>
      </c>
      <c r="W333" s="57">
        <f>ROUND(IFERROR(IF((YEAR(VLOOKUP(A333,员工个人数据信息!A:S,11,0))&amp;MONTH(VLOOKUP(A333,员工个人数据信息!A:S,11,0)))=(YEAR(C333)&amp;MONTH(C333)),VLOOKUP(A333,员工个人数据信息!A:U,20,0),IF((YEAR(VLOOKUP(A333,员工个人数据信息!A:S,12,0))&amp;MONTH(VLOOKUP(A333,员工个人数据信息!A:S,12,0)))=(YEAR(C333)&amp;MONTH(C333)),VLOOKUP(A333,员工个人数据信息!A:U,21,0),VLOOKUP(A333,员工个人数据信息!A:U,19,0))),0)+Y333/21.75,2)*SUM(G333:L333)+ROUND(IFERROR(VLOOKUP(A333,员工个人数据信息!A:S,18,0),0)+X333/21.75,2)*(IF(OR(E333&gt;=3,F333="通用项目"),SUM(G333,J333:K333),SUM(G333,J333,K333*0.8))+0.8*H333*IF(E333&lt;2,0.6,IF(E333&lt;4,0.7,IF(E333&lt;6,0.8,IF(E333&lt;8,0.9,1)))))+ROUND(3000/21.75*L333,2)</f>
        <v>0</v>
      </c>
      <c r="X333" s="57">
        <f t="array" ref="X333">_xlfn.IFS(COUNTIF('调薪记录-固定'!$C:$C,A333)=0,0,COUNTIF('调薪记录-固定'!$C:$C,A333)=1,IF(VLOOKUP(A333,'调薪记录-固定'!$C:$F,4,0)&lt;=C333,VLOOKUP(A333,'调薪记录-固定'!$C:$K,9,0),0),COUNTIF('调薪记录-固定'!$C:$C,A333)=2,IF(C333&lt;_xlfn.MINIFS('调薪记录-固定'!F:F,'调薪记录-固定'!C:C,A333),0,IF(C333&lt;_xlfn.MAXIFS('调薪记录-固定'!F:F,'调薪记录-固定'!C:C,A333),_xlfn.XLOOKUP(A333&amp;"1",'调薪记录-固定'!M:M,'调薪记录-固定'!K:K,0),_xlfn.XLOOKUP(A333&amp;"2",'调薪记录-固定'!M:M,'调薪记录-固定'!K:K,0))))</f>
        <v>0</v>
      </c>
      <c r="Y333" s="57">
        <f>IF(OR(COUNTIF('调整社保记录-固定'!C:C,A333)=0,COUNTIF('调整社保记录-固定'!C:C,A333)=1),0,IF(C333&gt;=DATE(2021,7,1),IFERROR(VLOOKUP(A333&amp;"2",'调整社保记录-固定'!F:G,2,0),0),0))</f>
        <v>0</v>
      </c>
    </row>
    <row r="334" customHeight="1" spans="1:25">
      <c r="A334" s="54" t="s">
        <v>25</v>
      </c>
      <c r="B334" s="54" t="s">
        <v>26</v>
      </c>
      <c r="C334" s="54" t="s">
        <v>364</v>
      </c>
      <c r="D334" s="54" t="s">
        <v>6</v>
      </c>
      <c r="E334" s="55">
        <f>IFERROR(DATEDIF(VLOOKUP(A334,员工个人数据信息!A:K,11,0),C334,"Y"),0)</f>
        <v>1</v>
      </c>
      <c r="F334" s="55" t="str">
        <f>IF(COUNTIF(通用项目!A:A,B334)=1,"通用项目","非通用项目")</f>
        <v>非通用项目</v>
      </c>
      <c r="G334" s="55">
        <f t="shared" si="79"/>
        <v>1</v>
      </c>
      <c r="H334" s="55">
        <f t="shared" si="80"/>
        <v>0</v>
      </c>
      <c r="I334" s="55">
        <f t="shared" si="81"/>
        <v>0</v>
      </c>
      <c r="J334" s="55">
        <f t="shared" si="82"/>
        <v>0</v>
      </c>
      <c r="K334" s="55">
        <f t="shared" si="83"/>
        <v>0</v>
      </c>
      <c r="L334" s="55">
        <f t="shared" si="84"/>
        <v>0</v>
      </c>
      <c r="M334" s="55">
        <f t="shared" si="85"/>
        <v>0</v>
      </c>
      <c r="N334" s="55">
        <f t="shared" si="86"/>
        <v>0</v>
      </c>
      <c r="O334" s="55">
        <f t="shared" si="87"/>
        <v>0</v>
      </c>
      <c r="P334" s="57">
        <f t="shared" si="75"/>
        <v>1</v>
      </c>
      <c r="Q334" s="57">
        <f t="shared" si="76"/>
        <v>1</v>
      </c>
      <c r="R334" s="57">
        <f t="shared" si="89"/>
        <v>0</v>
      </c>
      <c r="S334" s="57">
        <f t="shared" si="88"/>
        <v>0</v>
      </c>
      <c r="T334" s="57">
        <f t="shared" si="77"/>
        <v>1</v>
      </c>
      <c r="U334" s="57">
        <f>G334*1+I334*IFERROR(VLOOKUP(A334,员工个人数据信息!A:V,22,0),0.9)+J334*0+IF(OR(E334&gt;=3,F334="通用项目"),K334*0,K334*0.2)+H334*0.8*IF(E334&lt;2,0.6,IF(E334&lt;4,0.7,IF(E334&lt;6,0.8,IF(E334&lt;8,0.9,1))))+L334*0.7-O334</f>
        <v>1</v>
      </c>
      <c r="V334" s="57">
        <f t="shared" si="78"/>
        <v>0</v>
      </c>
      <c r="W334" s="57">
        <f>ROUND(IFERROR(IF((YEAR(VLOOKUP(A334,员工个人数据信息!A:S,11,0))&amp;MONTH(VLOOKUP(A334,员工个人数据信息!A:S,11,0)))=(YEAR(C334)&amp;MONTH(C334)),VLOOKUP(A334,员工个人数据信息!A:U,20,0),IF((YEAR(VLOOKUP(A334,员工个人数据信息!A:S,12,0))&amp;MONTH(VLOOKUP(A334,员工个人数据信息!A:S,12,0)))=(YEAR(C334)&amp;MONTH(C334)),VLOOKUP(A334,员工个人数据信息!A:U,21,0),VLOOKUP(A334,员工个人数据信息!A:U,19,0))),0)+Y334/21.75,2)*SUM(G334:L334)+ROUND(IFERROR(VLOOKUP(A334,员工个人数据信息!A:S,18,0),0)+X334/21.75,2)*(IF(OR(E334&gt;=3,F334="通用项目"),SUM(G334,J334:K334),SUM(G334,J334,K334*0.8))+0.8*H334*IF(E334&lt;2,0.6,IF(E334&lt;4,0.7,IF(E334&lt;6,0.8,IF(E334&lt;8,0.9,1)))))+ROUND(3000/21.75*L334,2)</f>
        <v>0</v>
      </c>
      <c r="X334" s="57">
        <f t="array" ref="X334">_xlfn.IFS(COUNTIF('调薪记录-固定'!$C:$C,A334)=0,0,COUNTIF('调薪记录-固定'!$C:$C,A334)=1,IF(VLOOKUP(A334,'调薪记录-固定'!$C:$F,4,0)&lt;=C334,VLOOKUP(A334,'调薪记录-固定'!$C:$K,9,0),0),COUNTIF('调薪记录-固定'!$C:$C,A334)=2,IF(C334&lt;_xlfn.MINIFS('调薪记录-固定'!F:F,'调薪记录-固定'!C:C,A334),0,IF(C334&lt;_xlfn.MAXIFS('调薪记录-固定'!F:F,'调薪记录-固定'!C:C,A334),_xlfn.XLOOKUP(A334&amp;"1",'调薪记录-固定'!M:M,'调薪记录-固定'!K:K,0),_xlfn.XLOOKUP(A334&amp;"2",'调薪记录-固定'!M:M,'调薪记录-固定'!K:K,0))))</f>
        <v>0</v>
      </c>
      <c r="Y334" s="57">
        <f>IF(OR(COUNTIF('调整社保记录-固定'!C:C,A334)=0,COUNTIF('调整社保记录-固定'!C:C,A334)=1),0,IF(C334&gt;=DATE(2021,7,1),IFERROR(VLOOKUP(A334&amp;"2",'调整社保记录-固定'!F:G,2,0),0),0))</f>
        <v>0</v>
      </c>
    </row>
    <row r="335" customHeight="1" spans="1:25">
      <c r="A335" s="54" t="s">
        <v>25</v>
      </c>
      <c r="B335" s="54" t="s">
        <v>26</v>
      </c>
      <c r="C335" s="54" t="s">
        <v>365</v>
      </c>
      <c r="D335" s="54" t="s">
        <v>6</v>
      </c>
      <c r="E335" s="55">
        <f>IFERROR(DATEDIF(VLOOKUP(A335,员工个人数据信息!A:K,11,0),C335,"Y"),0)</f>
        <v>1</v>
      </c>
      <c r="F335" s="55" t="str">
        <f>IF(COUNTIF(通用项目!A:A,B335)=1,"通用项目","非通用项目")</f>
        <v>非通用项目</v>
      </c>
      <c r="G335" s="55">
        <f t="shared" si="79"/>
        <v>1</v>
      </c>
      <c r="H335" s="55">
        <f t="shared" si="80"/>
        <v>0</v>
      </c>
      <c r="I335" s="55">
        <f t="shared" si="81"/>
        <v>0</v>
      </c>
      <c r="J335" s="55">
        <f t="shared" si="82"/>
        <v>0</v>
      </c>
      <c r="K335" s="55">
        <f t="shared" si="83"/>
        <v>0</v>
      </c>
      <c r="L335" s="55">
        <f t="shared" si="84"/>
        <v>0</v>
      </c>
      <c r="M335" s="55">
        <f t="shared" si="85"/>
        <v>0</v>
      </c>
      <c r="N335" s="55">
        <f t="shared" si="86"/>
        <v>0</v>
      </c>
      <c r="O335" s="55">
        <f t="shared" si="87"/>
        <v>0</v>
      </c>
      <c r="P335" s="57">
        <f t="shared" si="75"/>
        <v>1</v>
      </c>
      <c r="Q335" s="57">
        <f t="shared" si="76"/>
        <v>1</v>
      </c>
      <c r="R335" s="57">
        <f t="shared" si="89"/>
        <v>0</v>
      </c>
      <c r="S335" s="57">
        <f t="shared" si="88"/>
        <v>0</v>
      </c>
      <c r="T335" s="57">
        <f t="shared" si="77"/>
        <v>1</v>
      </c>
      <c r="U335" s="57">
        <f>G335*1+I335*IFERROR(VLOOKUP(A335,员工个人数据信息!A:V,22,0),0.9)+J335*0+IF(OR(E335&gt;=3,F335="通用项目"),K335*0,K335*0.2)+H335*0.8*IF(E335&lt;2,0.6,IF(E335&lt;4,0.7,IF(E335&lt;6,0.8,IF(E335&lt;8,0.9,1))))+L335*0.7-O335</f>
        <v>1</v>
      </c>
      <c r="V335" s="57">
        <f t="shared" si="78"/>
        <v>0</v>
      </c>
      <c r="W335" s="57">
        <f>ROUND(IFERROR(IF((YEAR(VLOOKUP(A335,员工个人数据信息!A:S,11,0))&amp;MONTH(VLOOKUP(A335,员工个人数据信息!A:S,11,0)))=(YEAR(C335)&amp;MONTH(C335)),VLOOKUP(A335,员工个人数据信息!A:U,20,0),IF((YEAR(VLOOKUP(A335,员工个人数据信息!A:S,12,0))&amp;MONTH(VLOOKUP(A335,员工个人数据信息!A:S,12,0)))=(YEAR(C335)&amp;MONTH(C335)),VLOOKUP(A335,员工个人数据信息!A:U,21,0),VLOOKUP(A335,员工个人数据信息!A:U,19,0))),0)+Y335/21.75,2)*SUM(G335:L335)+ROUND(IFERROR(VLOOKUP(A335,员工个人数据信息!A:S,18,0),0)+X335/21.75,2)*(IF(OR(E335&gt;=3,F335="通用项目"),SUM(G335,J335:K335),SUM(G335,J335,K335*0.8))+0.8*H335*IF(E335&lt;2,0.6,IF(E335&lt;4,0.7,IF(E335&lt;6,0.8,IF(E335&lt;8,0.9,1)))))+ROUND(3000/21.75*L335,2)</f>
        <v>0</v>
      </c>
      <c r="X335" s="57">
        <f t="array" ref="X335">_xlfn.IFS(COUNTIF('调薪记录-固定'!$C:$C,A335)=0,0,COUNTIF('调薪记录-固定'!$C:$C,A335)=1,IF(VLOOKUP(A335,'调薪记录-固定'!$C:$F,4,0)&lt;=C335,VLOOKUP(A335,'调薪记录-固定'!$C:$K,9,0),0),COUNTIF('调薪记录-固定'!$C:$C,A335)=2,IF(C335&lt;_xlfn.MINIFS('调薪记录-固定'!F:F,'调薪记录-固定'!C:C,A335),0,IF(C335&lt;_xlfn.MAXIFS('调薪记录-固定'!F:F,'调薪记录-固定'!C:C,A335),_xlfn.XLOOKUP(A335&amp;"1",'调薪记录-固定'!M:M,'调薪记录-固定'!K:K,0),_xlfn.XLOOKUP(A335&amp;"2",'调薪记录-固定'!M:M,'调薪记录-固定'!K:K,0))))</f>
        <v>0</v>
      </c>
      <c r="Y335" s="57">
        <f>IF(OR(COUNTIF('调整社保记录-固定'!C:C,A335)=0,COUNTIF('调整社保记录-固定'!C:C,A335)=1),0,IF(C335&gt;=DATE(2021,7,1),IFERROR(VLOOKUP(A335&amp;"2",'调整社保记录-固定'!F:G,2,0),0),0))</f>
        <v>0</v>
      </c>
    </row>
    <row r="336" customHeight="1" spans="1:25">
      <c r="A336" s="54" t="s">
        <v>25</v>
      </c>
      <c r="B336" s="54" t="s">
        <v>26</v>
      </c>
      <c r="C336" s="54" t="s">
        <v>366</v>
      </c>
      <c r="D336" s="54" t="s">
        <v>6</v>
      </c>
      <c r="E336" s="55">
        <f>IFERROR(DATEDIF(VLOOKUP(A336,员工个人数据信息!A:K,11,0),C336,"Y"),0)</f>
        <v>1</v>
      </c>
      <c r="F336" s="55" t="str">
        <f>IF(COUNTIF(通用项目!A:A,B336)=1,"通用项目","非通用项目")</f>
        <v>非通用项目</v>
      </c>
      <c r="G336" s="55">
        <f t="shared" si="79"/>
        <v>1</v>
      </c>
      <c r="H336" s="55">
        <f t="shared" si="80"/>
        <v>0</v>
      </c>
      <c r="I336" s="55">
        <f t="shared" si="81"/>
        <v>0</v>
      </c>
      <c r="J336" s="55">
        <f t="shared" si="82"/>
        <v>0</v>
      </c>
      <c r="K336" s="55">
        <f t="shared" si="83"/>
        <v>0</v>
      </c>
      <c r="L336" s="55">
        <f t="shared" si="84"/>
        <v>0</v>
      </c>
      <c r="M336" s="55">
        <f t="shared" si="85"/>
        <v>0</v>
      </c>
      <c r="N336" s="55">
        <f t="shared" si="86"/>
        <v>0</v>
      </c>
      <c r="O336" s="55">
        <f t="shared" si="87"/>
        <v>0</v>
      </c>
      <c r="P336" s="57">
        <f t="shared" si="75"/>
        <v>1</v>
      </c>
      <c r="Q336" s="57">
        <f t="shared" si="76"/>
        <v>1</v>
      </c>
      <c r="R336" s="57">
        <f t="shared" si="89"/>
        <v>0</v>
      </c>
      <c r="S336" s="57">
        <f t="shared" si="88"/>
        <v>0</v>
      </c>
      <c r="T336" s="57">
        <f t="shared" si="77"/>
        <v>1</v>
      </c>
      <c r="U336" s="57">
        <f>G336*1+I336*IFERROR(VLOOKUP(A336,员工个人数据信息!A:V,22,0),0.9)+J336*0+IF(OR(E336&gt;=3,F336="通用项目"),K336*0,K336*0.2)+H336*0.8*IF(E336&lt;2,0.6,IF(E336&lt;4,0.7,IF(E336&lt;6,0.8,IF(E336&lt;8,0.9,1))))+L336*0.7-O336</f>
        <v>1</v>
      </c>
      <c r="V336" s="57">
        <f t="shared" si="78"/>
        <v>0</v>
      </c>
      <c r="W336" s="57">
        <f>ROUND(IFERROR(IF((YEAR(VLOOKUP(A336,员工个人数据信息!A:S,11,0))&amp;MONTH(VLOOKUP(A336,员工个人数据信息!A:S,11,0)))=(YEAR(C336)&amp;MONTH(C336)),VLOOKUP(A336,员工个人数据信息!A:U,20,0),IF((YEAR(VLOOKUP(A336,员工个人数据信息!A:S,12,0))&amp;MONTH(VLOOKUP(A336,员工个人数据信息!A:S,12,0)))=(YEAR(C336)&amp;MONTH(C336)),VLOOKUP(A336,员工个人数据信息!A:U,21,0),VLOOKUP(A336,员工个人数据信息!A:U,19,0))),0)+Y336/21.75,2)*SUM(G336:L336)+ROUND(IFERROR(VLOOKUP(A336,员工个人数据信息!A:S,18,0),0)+X336/21.75,2)*(IF(OR(E336&gt;=3,F336="通用项目"),SUM(G336,J336:K336),SUM(G336,J336,K336*0.8))+0.8*H336*IF(E336&lt;2,0.6,IF(E336&lt;4,0.7,IF(E336&lt;6,0.8,IF(E336&lt;8,0.9,1)))))+ROUND(3000/21.75*L336,2)</f>
        <v>0</v>
      </c>
      <c r="X336" s="57">
        <f t="array" ref="X336">_xlfn.IFS(COUNTIF('调薪记录-固定'!$C:$C,A336)=0,0,COUNTIF('调薪记录-固定'!$C:$C,A336)=1,IF(VLOOKUP(A336,'调薪记录-固定'!$C:$F,4,0)&lt;=C336,VLOOKUP(A336,'调薪记录-固定'!$C:$K,9,0),0),COUNTIF('调薪记录-固定'!$C:$C,A336)=2,IF(C336&lt;_xlfn.MINIFS('调薪记录-固定'!F:F,'调薪记录-固定'!C:C,A336),0,IF(C336&lt;_xlfn.MAXIFS('调薪记录-固定'!F:F,'调薪记录-固定'!C:C,A336),_xlfn.XLOOKUP(A336&amp;"1",'调薪记录-固定'!M:M,'调薪记录-固定'!K:K,0),_xlfn.XLOOKUP(A336&amp;"2",'调薪记录-固定'!M:M,'调薪记录-固定'!K:K,0))))</f>
        <v>0</v>
      </c>
      <c r="Y336" s="57">
        <f>IF(OR(COUNTIF('调整社保记录-固定'!C:C,A336)=0,COUNTIF('调整社保记录-固定'!C:C,A336)=1),0,IF(C336&gt;=DATE(2021,7,1),IFERROR(VLOOKUP(A336&amp;"2",'调整社保记录-固定'!F:G,2,0),0),0))</f>
        <v>0</v>
      </c>
    </row>
    <row r="337" customHeight="1" spans="1:25">
      <c r="A337" s="54" t="s">
        <v>25</v>
      </c>
      <c r="B337" s="54" t="s">
        <v>26</v>
      </c>
      <c r="C337" s="54" t="s">
        <v>367</v>
      </c>
      <c r="D337" s="54" t="s">
        <v>6</v>
      </c>
      <c r="E337" s="55">
        <f>IFERROR(DATEDIF(VLOOKUP(A337,员工个人数据信息!A:K,11,0),C337,"Y"),0)</f>
        <v>1</v>
      </c>
      <c r="F337" s="55" t="str">
        <f>IF(COUNTIF(通用项目!A:A,B337)=1,"通用项目","非通用项目")</f>
        <v>非通用项目</v>
      </c>
      <c r="G337" s="55">
        <f t="shared" si="79"/>
        <v>1</v>
      </c>
      <c r="H337" s="55">
        <f t="shared" si="80"/>
        <v>0</v>
      </c>
      <c r="I337" s="55">
        <f t="shared" si="81"/>
        <v>0</v>
      </c>
      <c r="J337" s="55">
        <f t="shared" si="82"/>
        <v>0</v>
      </c>
      <c r="K337" s="55">
        <f t="shared" si="83"/>
        <v>0</v>
      </c>
      <c r="L337" s="55">
        <f t="shared" si="84"/>
        <v>0</v>
      </c>
      <c r="M337" s="55">
        <f t="shared" si="85"/>
        <v>0</v>
      </c>
      <c r="N337" s="55">
        <f t="shared" si="86"/>
        <v>0</v>
      </c>
      <c r="O337" s="55">
        <f t="shared" si="87"/>
        <v>0</v>
      </c>
      <c r="P337" s="57">
        <f t="shared" si="75"/>
        <v>1</v>
      </c>
      <c r="Q337" s="57">
        <f t="shared" si="76"/>
        <v>1</v>
      </c>
      <c r="R337" s="57">
        <f t="shared" si="89"/>
        <v>0</v>
      </c>
      <c r="S337" s="57">
        <f t="shared" si="88"/>
        <v>0</v>
      </c>
      <c r="T337" s="57">
        <f t="shared" si="77"/>
        <v>1</v>
      </c>
      <c r="U337" s="57">
        <f>G337*1+I337*IFERROR(VLOOKUP(A337,员工个人数据信息!A:V,22,0),0.9)+J337*0+IF(OR(E337&gt;=3,F337="通用项目"),K337*0,K337*0.2)+H337*0.8*IF(E337&lt;2,0.6,IF(E337&lt;4,0.7,IF(E337&lt;6,0.8,IF(E337&lt;8,0.9,1))))+L337*0.7-O337</f>
        <v>1</v>
      </c>
      <c r="V337" s="57">
        <f t="shared" si="78"/>
        <v>0</v>
      </c>
      <c r="W337" s="57">
        <f>ROUND(IFERROR(IF((YEAR(VLOOKUP(A337,员工个人数据信息!A:S,11,0))&amp;MONTH(VLOOKUP(A337,员工个人数据信息!A:S,11,0)))=(YEAR(C337)&amp;MONTH(C337)),VLOOKUP(A337,员工个人数据信息!A:U,20,0),IF((YEAR(VLOOKUP(A337,员工个人数据信息!A:S,12,0))&amp;MONTH(VLOOKUP(A337,员工个人数据信息!A:S,12,0)))=(YEAR(C337)&amp;MONTH(C337)),VLOOKUP(A337,员工个人数据信息!A:U,21,0),VLOOKUP(A337,员工个人数据信息!A:U,19,0))),0)+Y337/21.75,2)*SUM(G337:L337)+ROUND(IFERROR(VLOOKUP(A337,员工个人数据信息!A:S,18,0),0)+X337/21.75,2)*(IF(OR(E337&gt;=3,F337="通用项目"),SUM(G337,J337:K337),SUM(G337,J337,K337*0.8))+0.8*H337*IF(E337&lt;2,0.6,IF(E337&lt;4,0.7,IF(E337&lt;6,0.8,IF(E337&lt;8,0.9,1)))))+ROUND(3000/21.75*L337,2)</f>
        <v>0</v>
      </c>
      <c r="X337" s="57">
        <f t="array" ref="X337">_xlfn.IFS(COUNTIF('调薪记录-固定'!$C:$C,A337)=0,0,COUNTIF('调薪记录-固定'!$C:$C,A337)=1,IF(VLOOKUP(A337,'调薪记录-固定'!$C:$F,4,0)&lt;=C337,VLOOKUP(A337,'调薪记录-固定'!$C:$K,9,0),0),COUNTIF('调薪记录-固定'!$C:$C,A337)=2,IF(C337&lt;_xlfn.MINIFS('调薪记录-固定'!F:F,'调薪记录-固定'!C:C,A337),0,IF(C337&lt;_xlfn.MAXIFS('调薪记录-固定'!F:F,'调薪记录-固定'!C:C,A337),_xlfn.XLOOKUP(A337&amp;"1",'调薪记录-固定'!M:M,'调薪记录-固定'!K:K,0),_xlfn.XLOOKUP(A337&amp;"2",'调薪记录-固定'!M:M,'调薪记录-固定'!K:K,0))))</f>
        <v>0</v>
      </c>
      <c r="Y337" s="57">
        <f>IF(OR(COUNTIF('调整社保记录-固定'!C:C,A337)=0,COUNTIF('调整社保记录-固定'!C:C,A337)=1),0,IF(C337&gt;=DATE(2021,7,1),IFERROR(VLOOKUP(A337&amp;"2",'调整社保记录-固定'!F:G,2,0),0),0))</f>
        <v>0</v>
      </c>
    </row>
    <row r="338" customHeight="1" spans="1:25">
      <c r="A338" s="54" t="s">
        <v>25</v>
      </c>
      <c r="B338" s="54" t="s">
        <v>26</v>
      </c>
      <c r="C338" s="54" t="s">
        <v>368</v>
      </c>
      <c r="D338" s="54" t="s">
        <v>6</v>
      </c>
      <c r="E338" s="55">
        <f>IFERROR(DATEDIF(VLOOKUP(A338,员工个人数据信息!A:K,11,0),C338,"Y"),0)</f>
        <v>1</v>
      </c>
      <c r="F338" s="55" t="str">
        <f>IF(COUNTIF(通用项目!A:A,B338)=1,"通用项目","非通用项目")</f>
        <v>非通用项目</v>
      </c>
      <c r="G338" s="55">
        <f t="shared" si="79"/>
        <v>1</v>
      </c>
      <c r="H338" s="55">
        <f t="shared" si="80"/>
        <v>0</v>
      </c>
      <c r="I338" s="55">
        <f t="shared" si="81"/>
        <v>0</v>
      </c>
      <c r="J338" s="55">
        <f t="shared" si="82"/>
        <v>0</v>
      </c>
      <c r="K338" s="55">
        <f t="shared" si="83"/>
        <v>0</v>
      </c>
      <c r="L338" s="55">
        <f t="shared" si="84"/>
        <v>0</v>
      </c>
      <c r="M338" s="55">
        <f t="shared" si="85"/>
        <v>0</v>
      </c>
      <c r="N338" s="55">
        <f t="shared" si="86"/>
        <v>0</v>
      </c>
      <c r="O338" s="55">
        <f t="shared" si="87"/>
        <v>0</v>
      </c>
      <c r="P338" s="57">
        <f t="shared" si="75"/>
        <v>1</v>
      </c>
      <c r="Q338" s="57">
        <f t="shared" si="76"/>
        <v>1</v>
      </c>
      <c r="R338" s="57">
        <f t="shared" si="89"/>
        <v>0</v>
      </c>
      <c r="S338" s="57">
        <f t="shared" si="88"/>
        <v>0</v>
      </c>
      <c r="T338" s="57">
        <f t="shared" si="77"/>
        <v>1</v>
      </c>
      <c r="U338" s="57">
        <f>G338*1+I338*IFERROR(VLOOKUP(A338,员工个人数据信息!A:V,22,0),0.9)+J338*0+IF(OR(E338&gt;=3,F338="通用项目"),K338*0,K338*0.2)+H338*0.8*IF(E338&lt;2,0.6,IF(E338&lt;4,0.7,IF(E338&lt;6,0.8,IF(E338&lt;8,0.9,1))))+L338*0.7-O338</f>
        <v>1</v>
      </c>
      <c r="V338" s="57">
        <f t="shared" si="78"/>
        <v>0</v>
      </c>
      <c r="W338" s="57">
        <f>ROUND(IFERROR(IF((YEAR(VLOOKUP(A338,员工个人数据信息!A:S,11,0))&amp;MONTH(VLOOKUP(A338,员工个人数据信息!A:S,11,0)))=(YEAR(C338)&amp;MONTH(C338)),VLOOKUP(A338,员工个人数据信息!A:U,20,0),IF((YEAR(VLOOKUP(A338,员工个人数据信息!A:S,12,0))&amp;MONTH(VLOOKUP(A338,员工个人数据信息!A:S,12,0)))=(YEAR(C338)&amp;MONTH(C338)),VLOOKUP(A338,员工个人数据信息!A:U,21,0),VLOOKUP(A338,员工个人数据信息!A:U,19,0))),0)+Y338/21.75,2)*SUM(G338:L338)+ROUND(IFERROR(VLOOKUP(A338,员工个人数据信息!A:S,18,0),0)+X338/21.75,2)*(IF(OR(E338&gt;=3,F338="通用项目"),SUM(G338,J338:K338),SUM(G338,J338,K338*0.8))+0.8*H338*IF(E338&lt;2,0.6,IF(E338&lt;4,0.7,IF(E338&lt;6,0.8,IF(E338&lt;8,0.9,1)))))+ROUND(3000/21.75*L338,2)</f>
        <v>0</v>
      </c>
      <c r="X338" s="57">
        <f t="array" ref="X338">_xlfn.IFS(COUNTIF('调薪记录-固定'!$C:$C,A338)=0,0,COUNTIF('调薪记录-固定'!$C:$C,A338)=1,IF(VLOOKUP(A338,'调薪记录-固定'!$C:$F,4,0)&lt;=C338,VLOOKUP(A338,'调薪记录-固定'!$C:$K,9,0),0),COUNTIF('调薪记录-固定'!$C:$C,A338)=2,IF(C338&lt;_xlfn.MINIFS('调薪记录-固定'!F:F,'调薪记录-固定'!C:C,A338),0,IF(C338&lt;_xlfn.MAXIFS('调薪记录-固定'!F:F,'调薪记录-固定'!C:C,A338),_xlfn.XLOOKUP(A338&amp;"1",'调薪记录-固定'!M:M,'调薪记录-固定'!K:K,0),_xlfn.XLOOKUP(A338&amp;"2",'调薪记录-固定'!M:M,'调薪记录-固定'!K:K,0))))</f>
        <v>0</v>
      </c>
      <c r="Y338" s="57">
        <f>IF(OR(COUNTIF('调整社保记录-固定'!C:C,A338)=0,COUNTIF('调整社保记录-固定'!C:C,A338)=1),0,IF(C338&gt;=DATE(2021,7,1),IFERROR(VLOOKUP(A338&amp;"2",'调整社保记录-固定'!F:G,2,0),0),0))</f>
        <v>0</v>
      </c>
    </row>
    <row r="339" customHeight="1" spans="1:25">
      <c r="A339" s="54" t="s">
        <v>25</v>
      </c>
      <c r="B339" s="54" t="s">
        <v>26</v>
      </c>
      <c r="C339" s="54" t="s">
        <v>369</v>
      </c>
      <c r="D339" s="54" t="s">
        <v>28</v>
      </c>
      <c r="E339" s="55">
        <f>IFERROR(DATEDIF(VLOOKUP(A339,员工个人数据信息!A:K,11,0),C339,"Y"),0)</f>
        <v>1</v>
      </c>
      <c r="F339" s="55" t="str">
        <f>IF(COUNTIF(通用项目!A:A,B339)=1,"通用项目","非通用项目")</f>
        <v>非通用项目</v>
      </c>
      <c r="G339" s="55">
        <f t="shared" si="79"/>
        <v>0</v>
      </c>
      <c r="H339" s="55">
        <f t="shared" si="80"/>
        <v>0</v>
      </c>
      <c r="I339" s="55">
        <f t="shared" si="81"/>
        <v>0</v>
      </c>
      <c r="J339" s="55">
        <f t="shared" si="82"/>
        <v>0</v>
      </c>
      <c r="K339" s="55">
        <f t="shared" si="83"/>
        <v>0</v>
      </c>
      <c r="L339" s="55">
        <f t="shared" si="84"/>
        <v>0</v>
      </c>
      <c r="M339" s="55">
        <f t="shared" si="85"/>
        <v>0</v>
      </c>
      <c r="N339" s="55">
        <f t="shared" si="86"/>
        <v>0</v>
      </c>
      <c r="O339" s="55">
        <f t="shared" si="87"/>
        <v>0</v>
      </c>
      <c r="P339" s="57">
        <f t="shared" si="75"/>
        <v>0</v>
      </c>
      <c r="Q339" s="57">
        <f t="shared" si="76"/>
        <v>0</v>
      </c>
      <c r="R339" s="57">
        <f t="shared" si="89"/>
        <v>0</v>
      </c>
      <c r="S339" s="57">
        <f t="shared" si="88"/>
        <v>0</v>
      </c>
      <c r="T339" s="57">
        <f t="shared" si="77"/>
        <v>0</v>
      </c>
      <c r="U339" s="57">
        <f>G339*1+I339*IFERROR(VLOOKUP(A339,员工个人数据信息!A:V,22,0),0.9)+J339*0+IF(OR(E339&gt;=3,F339="通用项目"),K339*0,K339*0.2)+H339*0.8*IF(E339&lt;2,0.6,IF(E339&lt;4,0.7,IF(E339&lt;6,0.8,IF(E339&lt;8,0.9,1))))+L339*0.7-O339</f>
        <v>0</v>
      </c>
      <c r="V339" s="57">
        <f t="shared" si="78"/>
        <v>0</v>
      </c>
      <c r="W339" s="57">
        <f>ROUND(IFERROR(IF((YEAR(VLOOKUP(A339,员工个人数据信息!A:S,11,0))&amp;MONTH(VLOOKUP(A339,员工个人数据信息!A:S,11,0)))=(YEAR(C339)&amp;MONTH(C339)),VLOOKUP(A339,员工个人数据信息!A:U,20,0),IF((YEAR(VLOOKUP(A339,员工个人数据信息!A:S,12,0))&amp;MONTH(VLOOKUP(A339,员工个人数据信息!A:S,12,0)))=(YEAR(C339)&amp;MONTH(C339)),VLOOKUP(A339,员工个人数据信息!A:U,21,0),VLOOKUP(A339,员工个人数据信息!A:U,19,0))),0)+Y339/21.75,2)*SUM(G339:L339)+ROUND(IFERROR(VLOOKUP(A339,员工个人数据信息!A:S,18,0),0)+X339/21.75,2)*(IF(OR(E339&gt;=3,F339="通用项目"),SUM(G339,J339:K339),SUM(G339,J339,K339*0.8))+0.8*H339*IF(E339&lt;2,0.6,IF(E339&lt;4,0.7,IF(E339&lt;6,0.8,IF(E339&lt;8,0.9,1)))))+ROUND(3000/21.75*L339,2)</f>
        <v>0</v>
      </c>
      <c r="X339" s="57">
        <f t="array" ref="X339">_xlfn.IFS(COUNTIF('调薪记录-固定'!$C:$C,A339)=0,0,COUNTIF('调薪记录-固定'!$C:$C,A339)=1,IF(VLOOKUP(A339,'调薪记录-固定'!$C:$F,4,0)&lt;=C339,VLOOKUP(A339,'调薪记录-固定'!$C:$K,9,0),0),COUNTIF('调薪记录-固定'!$C:$C,A339)=2,IF(C339&lt;_xlfn.MINIFS('调薪记录-固定'!F:F,'调薪记录-固定'!C:C,A339),0,IF(C339&lt;_xlfn.MAXIFS('调薪记录-固定'!F:F,'调薪记录-固定'!C:C,A339),_xlfn.XLOOKUP(A339&amp;"1",'调薪记录-固定'!M:M,'调薪记录-固定'!K:K,0),_xlfn.XLOOKUP(A339&amp;"2",'调薪记录-固定'!M:M,'调薪记录-固定'!K:K,0))))</f>
        <v>0</v>
      </c>
      <c r="Y339" s="57">
        <f>IF(OR(COUNTIF('调整社保记录-固定'!C:C,A339)=0,COUNTIF('调整社保记录-固定'!C:C,A339)=1),0,IF(C339&gt;=DATE(2021,7,1),IFERROR(VLOOKUP(A339&amp;"2",'调整社保记录-固定'!F:G,2,0),0),0))</f>
        <v>0</v>
      </c>
    </row>
    <row r="340" customHeight="1" spans="1:25">
      <c r="A340" s="54" t="s">
        <v>25</v>
      </c>
      <c r="B340" s="54" t="s">
        <v>26</v>
      </c>
      <c r="C340" s="54" t="s">
        <v>370</v>
      </c>
      <c r="D340" s="54" t="s">
        <v>28</v>
      </c>
      <c r="E340" s="55">
        <f>IFERROR(DATEDIF(VLOOKUP(A340,员工个人数据信息!A:K,11,0),C340,"Y"),0)</f>
        <v>1</v>
      </c>
      <c r="F340" s="55" t="str">
        <f>IF(COUNTIF(通用项目!A:A,B340)=1,"通用项目","非通用项目")</f>
        <v>非通用项目</v>
      </c>
      <c r="G340" s="55">
        <f t="shared" si="79"/>
        <v>0</v>
      </c>
      <c r="H340" s="55">
        <f t="shared" si="80"/>
        <v>0</v>
      </c>
      <c r="I340" s="55">
        <f t="shared" si="81"/>
        <v>0</v>
      </c>
      <c r="J340" s="55">
        <f t="shared" si="82"/>
        <v>0</v>
      </c>
      <c r="K340" s="55">
        <f t="shared" si="83"/>
        <v>0</v>
      </c>
      <c r="L340" s="55">
        <f t="shared" si="84"/>
        <v>0</v>
      </c>
      <c r="M340" s="55">
        <f t="shared" si="85"/>
        <v>0</v>
      </c>
      <c r="N340" s="55">
        <f t="shared" si="86"/>
        <v>0</v>
      </c>
      <c r="O340" s="55">
        <f t="shared" si="87"/>
        <v>0</v>
      </c>
      <c r="P340" s="57">
        <f t="shared" si="75"/>
        <v>0</v>
      </c>
      <c r="Q340" s="57">
        <f t="shared" si="76"/>
        <v>0</v>
      </c>
      <c r="R340" s="57">
        <f t="shared" si="89"/>
        <v>0</v>
      </c>
      <c r="S340" s="57">
        <f t="shared" si="88"/>
        <v>0</v>
      </c>
      <c r="T340" s="57">
        <f t="shared" si="77"/>
        <v>0</v>
      </c>
      <c r="U340" s="57">
        <f>G340*1+I340*IFERROR(VLOOKUP(A340,员工个人数据信息!A:V,22,0),0.9)+J340*0+IF(OR(E340&gt;=3,F340="通用项目"),K340*0,K340*0.2)+H340*0.8*IF(E340&lt;2,0.6,IF(E340&lt;4,0.7,IF(E340&lt;6,0.8,IF(E340&lt;8,0.9,1))))+L340*0.7-O340</f>
        <v>0</v>
      </c>
      <c r="V340" s="57">
        <f t="shared" si="78"/>
        <v>0</v>
      </c>
      <c r="W340" s="57">
        <f>ROUND(IFERROR(IF((YEAR(VLOOKUP(A340,员工个人数据信息!A:S,11,0))&amp;MONTH(VLOOKUP(A340,员工个人数据信息!A:S,11,0)))=(YEAR(C340)&amp;MONTH(C340)),VLOOKUP(A340,员工个人数据信息!A:U,20,0),IF((YEAR(VLOOKUP(A340,员工个人数据信息!A:S,12,0))&amp;MONTH(VLOOKUP(A340,员工个人数据信息!A:S,12,0)))=(YEAR(C340)&amp;MONTH(C340)),VLOOKUP(A340,员工个人数据信息!A:U,21,0),VLOOKUP(A340,员工个人数据信息!A:U,19,0))),0)+Y340/21.75,2)*SUM(G340:L340)+ROUND(IFERROR(VLOOKUP(A340,员工个人数据信息!A:S,18,0),0)+X340/21.75,2)*(IF(OR(E340&gt;=3,F340="通用项目"),SUM(G340,J340:K340),SUM(G340,J340,K340*0.8))+0.8*H340*IF(E340&lt;2,0.6,IF(E340&lt;4,0.7,IF(E340&lt;6,0.8,IF(E340&lt;8,0.9,1)))))+ROUND(3000/21.75*L340,2)</f>
        <v>0</v>
      </c>
      <c r="X340" s="57">
        <f t="array" ref="X340">_xlfn.IFS(COUNTIF('调薪记录-固定'!$C:$C,A340)=0,0,COUNTIF('调薪记录-固定'!$C:$C,A340)=1,IF(VLOOKUP(A340,'调薪记录-固定'!$C:$F,4,0)&lt;=C340,VLOOKUP(A340,'调薪记录-固定'!$C:$K,9,0),0),COUNTIF('调薪记录-固定'!$C:$C,A340)=2,IF(C340&lt;_xlfn.MINIFS('调薪记录-固定'!F:F,'调薪记录-固定'!C:C,A340),0,IF(C340&lt;_xlfn.MAXIFS('调薪记录-固定'!F:F,'调薪记录-固定'!C:C,A340),_xlfn.XLOOKUP(A340&amp;"1",'调薪记录-固定'!M:M,'调薪记录-固定'!K:K,0),_xlfn.XLOOKUP(A340&amp;"2",'调薪记录-固定'!M:M,'调薪记录-固定'!K:K,0))))</f>
        <v>0</v>
      </c>
      <c r="Y340" s="57">
        <f>IF(OR(COUNTIF('调整社保记录-固定'!C:C,A340)=0,COUNTIF('调整社保记录-固定'!C:C,A340)=1),0,IF(C340&gt;=DATE(2021,7,1),IFERROR(VLOOKUP(A340&amp;"2",'调整社保记录-固定'!F:G,2,0),0),0))</f>
        <v>0</v>
      </c>
    </row>
    <row r="341" customHeight="1" spans="1:25">
      <c r="A341" s="54" t="s">
        <v>25</v>
      </c>
      <c r="B341" s="54" t="s">
        <v>26</v>
      </c>
      <c r="C341" s="54" t="s">
        <v>371</v>
      </c>
      <c r="D341" s="54" t="s">
        <v>6</v>
      </c>
      <c r="E341" s="55">
        <f>IFERROR(DATEDIF(VLOOKUP(A341,员工个人数据信息!A:K,11,0),C341,"Y"),0)</f>
        <v>1</v>
      </c>
      <c r="F341" s="55" t="str">
        <f>IF(COUNTIF(通用项目!A:A,B341)=1,"通用项目","非通用项目")</f>
        <v>非通用项目</v>
      </c>
      <c r="G341" s="55">
        <f t="shared" si="79"/>
        <v>1</v>
      </c>
      <c r="H341" s="55">
        <f t="shared" si="80"/>
        <v>0</v>
      </c>
      <c r="I341" s="55">
        <f t="shared" si="81"/>
        <v>0</v>
      </c>
      <c r="J341" s="55">
        <f t="shared" si="82"/>
        <v>0</v>
      </c>
      <c r="K341" s="55">
        <f t="shared" si="83"/>
        <v>0</v>
      </c>
      <c r="L341" s="55">
        <f t="shared" si="84"/>
        <v>0</v>
      </c>
      <c r="M341" s="55">
        <f t="shared" si="85"/>
        <v>0</v>
      </c>
      <c r="N341" s="55">
        <f t="shared" si="86"/>
        <v>0</v>
      </c>
      <c r="O341" s="55">
        <f t="shared" si="87"/>
        <v>0</v>
      </c>
      <c r="P341" s="57">
        <f t="shared" si="75"/>
        <v>1</v>
      </c>
      <c r="Q341" s="57">
        <f t="shared" si="76"/>
        <v>1</v>
      </c>
      <c r="R341" s="57">
        <f t="shared" si="89"/>
        <v>0</v>
      </c>
      <c r="S341" s="57">
        <f t="shared" si="88"/>
        <v>0</v>
      </c>
      <c r="T341" s="57">
        <f t="shared" si="77"/>
        <v>1</v>
      </c>
      <c r="U341" s="57">
        <f>G341*1+I341*IFERROR(VLOOKUP(A341,员工个人数据信息!A:V,22,0),0.9)+J341*0+IF(OR(E341&gt;=3,F341="通用项目"),K341*0,K341*0.2)+H341*0.8*IF(E341&lt;2,0.6,IF(E341&lt;4,0.7,IF(E341&lt;6,0.8,IF(E341&lt;8,0.9,1))))+L341*0.7-O341</f>
        <v>1</v>
      </c>
      <c r="V341" s="57">
        <f t="shared" si="78"/>
        <v>0</v>
      </c>
      <c r="W341" s="57">
        <f>ROUND(IFERROR(IF((YEAR(VLOOKUP(A341,员工个人数据信息!A:S,11,0))&amp;MONTH(VLOOKUP(A341,员工个人数据信息!A:S,11,0)))=(YEAR(C341)&amp;MONTH(C341)),VLOOKUP(A341,员工个人数据信息!A:U,20,0),IF((YEAR(VLOOKUP(A341,员工个人数据信息!A:S,12,0))&amp;MONTH(VLOOKUP(A341,员工个人数据信息!A:S,12,0)))=(YEAR(C341)&amp;MONTH(C341)),VLOOKUP(A341,员工个人数据信息!A:U,21,0),VLOOKUP(A341,员工个人数据信息!A:U,19,0))),0)+Y341/21.75,2)*SUM(G341:L341)+ROUND(IFERROR(VLOOKUP(A341,员工个人数据信息!A:S,18,0),0)+X341/21.75,2)*(IF(OR(E341&gt;=3,F341="通用项目"),SUM(G341,J341:K341),SUM(G341,J341,K341*0.8))+0.8*H341*IF(E341&lt;2,0.6,IF(E341&lt;4,0.7,IF(E341&lt;6,0.8,IF(E341&lt;8,0.9,1)))))+ROUND(3000/21.75*L341,2)</f>
        <v>0</v>
      </c>
      <c r="X341" s="57">
        <f t="array" ref="X341">_xlfn.IFS(COUNTIF('调薪记录-固定'!$C:$C,A341)=0,0,COUNTIF('调薪记录-固定'!$C:$C,A341)=1,IF(VLOOKUP(A341,'调薪记录-固定'!$C:$F,4,0)&lt;=C341,VLOOKUP(A341,'调薪记录-固定'!$C:$K,9,0),0),COUNTIF('调薪记录-固定'!$C:$C,A341)=2,IF(C341&lt;_xlfn.MINIFS('调薪记录-固定'!F:F,'调薪记录-固定'!C:C,A341),0,IF(C341&lt;_xlfn.MAXIFS('调薪记录-固定'!F:F,'调薪记录-固定'!C:C,A341),_xlfn.XLOOKUP(A341&amp;"1",'调薪记录-固定'!M:M,'调薪记录-固定'!K:K,0),_xlfn.XLOOKUP(A341&amp;"2",'调薪记录-固定'!M:M,'调薪记录-固定'!K:K,0))))</f>
        <v>0</v>
      </c>
      <c r="Y341" s="57">
        <f>IF(OR(COUNTIF('调整社保记录-固定'!C:C,A341)=0,COUNTIF('调整社保记录-固定'!C:C,A341)=1),0,IF(C341&gt;=DATE(2021,7,1),IFERROR(VLOOKUP(A341&amp;"2",'调整社保记录-固定'!F:G,2,0),0),0))</f>
        <v>0</v>
      </c>
    </row>
    <row r="342" customHeight="1" spans="1:25">
      <c r="A342" s="54" t="s">
        <v>25</v>
      </c>
      <c r="B342" s="54" t="s">
        <v>26</v>
      </c>
      <c r="C342" s="54" t="s">
        <v>372</v>
      </c>
      <c r="D342" s="54" t="s">
        <v>6</v>
      </c>
      <c r="E342" s="55">
        <f>IFERROR(DATEDIF(VLOOKUP(A342,员工个人数据信息!A:K,11,0),C342,"Y"),0)</f>
        <v>1</v>
      </c>
      <c r="F342" s="55" t="str">
        <f>IF(COUNTIF(通用项目!A:A,B342)=1,"通用项目","非通用项目")</f>
        <v>非通用项目</v>
      </c>
      <c r="G342" s="55">
        <f t="shared" si="79"/>
        <v>1</v>
      </c>
      <c r="H342" s="55">
        <f t="shared" si="80"/>
        <v>0</v>
      </c>
      <c r="I342" s="55">
        <f t="shared" si="81"/>
        <v>0</v>
      </c>
      <c r="J342" s="55">
        <f t="shared" si="82"/>
        <v>0</v>
      </c>
      <c r="K342" s="55">
        <f t="shared" si="83"/>
        <v>0</v>
      </c>
      <c r="L342" s="55">
        <f t="shared" si="84"/>
        <v>0</v>
      </c>
      <c r="M342" s="55">
        <f t="shared" si="85"/>
        <v>0</v>
      </c>
      <c r="N342" s="55">
        <f t="shared" si="86"/>
        <v>0</v>
      </c>
      <c r="O342" s="55">
        <f t="shared" si="87"/>
        <v>0</v>
      </c>
      <c r="P342" s="57">
        <f t="shared" si="75"/>
        <v>1</v>
      </c>
      <c r="Q342" s="57">
        <f t="shared" si="76"/>
        <v>1</v>
      </c>
      <c r="R342" s="57">
        <f t="shared" si="89"/>
        <v>0</v>
      </c>
      <c r="S342" s="57">
        <f t="shared" si="88"/>
        <v>0</v>
      </c>
      <c r="T342" s="57">
        <f t="shared" si="77"/>
        <v>1</v>
      </c>
      <c r="U342" s="57">
        <f>G342*1+I342*IFERROR(VLOOKUP(A342,员工个人数据信息!A:V,22,0),0.9)+J342*0+IF(OR(E342&gt;=3,F342="通用项目"),K342*0,K342*0.2)+H342*0.8*IF(E342&lt;2,0.6,IF(E342&lt;4,0.7,IF(E342&lt;6,0.8,IF(E342&lt;8,0.9,1))))+L342*0.7-O342</f>
        <v>1</v>
      </c>
      <c r="V342" s="57">
        <f t="shared" si="78"/>
        <v>0</v>
      </c>
      <c r="W342" s="57">
        <f>ROUND(IFERROR(IF((YEAR(VLOOKUP(A342,员工个人数据信息!A:S,11,0))&amp;MONTH(VLOOKUP(A342,员工个人数据信息!A:S,11,0)))=(YEAR(C342)&amp;MONTH(C342)),VLOOKUP(A342,员工个人数据信息!A:U,20,0),IF((YEAR(VLOOKUP(A342,员工个人数据信息!A:S,12,0))&amp;MONTH(VLOOKUP(A342,员工个人数据信息!A:S,12,0)))=(YEAR(C342)&amp;MONTH(C342)),VLOOKUP(A342,员工个人数据信息!A:U,21,0),VLOOKUP(A342,员工个人数据信息!A:U,19,0))),0)+Y342/21.75,2)*SUM(G342:L342)+ROUND(IFERROR(VLOOKUP(A342,员工个人数据信息!A:S,18,0),0)+X342/21.75,2)*(IF(OR(E342&gt;=3,F342="通用项目"),SUM(G342,J342:K342),SUM(G342,J342,K342*0.8))+0.8*H342*IF(E342&lt;2,0.6,IF(E342&lt;4,0.7,IF(E342&lt;6,0.8,IF(E342&lt;8,0.9,1)))))+ROUND(3000/21.75*L342,2)</f>
        <v>0</v>
      </c>
      <c r="X342" s="57">
        <f t="array" ref="X342">_xlfn.IFS(COUNTIF('调薪记录-固定'!$C:$C,A342)=0,0,COUNTIF('调薪记录-固定'!$C:$C,A342)=1,IF(VLOOKUP(A342,'调薪记录-固定'!$C:$F,4,0)&lt;=C342,VLOOKUP(A342,'调薪记录-固定'!$C:$K,9,0),0),COUNTIF('调薪记录-固定'!$C:$C,A342)=2,IF(C342&lt;_xlfn.MINIFS('调薪记录-固定'!F:F,'调薪记录-固定'!C:C,A342),0,IF(C342&lt;_xlfn.MAXIFS('调薪记录-固定'!F:F,'调薪记录-固定'!C:C,A342),_xlfn.XLOOKUP(A342&amp;"1",'调薪记录-固定'!M:M,'调薪记录-固定'!K:K,0),_xlfn.XLOOKUP(A342&amp;"2",'调薪记录-固定'!M:M,'调薪记录-固定'!K:K,0))))</f>
        <v>0</v>
      </c>
      <c r="Y342" s="57">
        <f>IF(OR(COUNTIF('调整社保记录-固定'!C:C,A342)=0,COUNTIF('调整社保记录-固定'!C:C,A342)=1),0,IF(C342&gt;=DATE(2021,7,1),IFERROR(VLOOKUP(A342&amp;"2",'调整社保记录-固定'!F:G,2,0),0),0))</f>
        <v>0</v>
      </c>
    </row>
    <row r="343" customHeight="1" spans="1:25">
      <c r="A343" s="54" t="s">
        <v>25</v>
      </c>
      <c r="B343" s="54" t="s">
        <v>26</v>
      </c>
      <c r="C343" s="54" t="s">
        <v>373</v>
      </c>
      <c r="D343" s="54" t="s">
        <v>6</v>
      </c>
      <c r="E343" s="55">
        <f>IFERROR(DATEDIF(VLOOKUP(A343,员工个人数据信息!A:K,11,0),C343,"Y"),0)</f>
        <v>1</v>
      </c>
      <c r="F343" s="55" t="str">
        <f>IF(COUNTIF(通用项目!A:A,B343)=1,"通用项目","非通用项目")</f>
        <v>非通用项目</v>
      </c>
      <c r="G343" s="55">
        <f t="shared" si="79"/>
        <v>1</v>
      </c>
      <c r="H343" s="55">
        <f t="shared" si="80"/>
        <v>0</v>
      </c>
      <c r="I343" s="55">
        <f t="shared" si="81"/>
        <v>0</v>
      </c>
      <c r="J343" s="55">
        <f t="shared" si="82"/>
        <v>0</v>
      </c>
      <c r="K343" s="55">
        <f t="shared" si="83"/>
        <v>0</v>
      </c>
      <c r="L343" s="55">
        <f t="shared" si="84"/>
        <v>0</v>
      </c>
      <c r="M343" s="55">
        <f t="shared" si="85"/>
        <v>0</v>
      </c>
      <c r="N343" s="55">
        <f t="shared" si="86"/>
        <v>0</v>
      </c>
      <c r="O343" s="55">
        <f t="shared" si="87"/>
        <v>0</v>
      </c>
      <c r="P343" s="57">
        <f t="shared" si="75"/>
        <v>1</v>
      </c>
      <c r="Q343" s="57">
        <f t="shared" si="76"/>
        <v>1</v>
      </c>
      <c r="R343" s="57">
        <f t="shared" si="89"/>
        <v>0</v>
      </c>
      <c r="S343" s="57">
        <f t="shared" si="88"/>
        <v>0</v>
      </c>
      <c r="T343" s="57">
        <f t="shared" si="77"/>
        <v>1</v>
      </c>
      <c r="U343" s="57">
        <f>G343*1+I343*IFERROR(VLOOKUP(A343,员工个人数据信息!A:V,22,0),0.9)+J343*0+IF(OR(E343&gt;=3,F343="通用项目"),K343*0,K343*0.2)+H343*0.8*IF(E343&lt;2,0.6,IF(E343&lt;4,0.7,IF(E343&lt;6,0.8,IF(E343&lt;8,0.9,1))))+L343*0.7-O343</f>
        <v>1</v>
      </c>
      <c r="V343" s="57">
        <f t="shared" si="78"/>
        <v>0</v>
      </c>
      <c r="W343" s="57">
        <f>ROUND(IFERROR(IF((YEAR(VLOOKUP(A343,员工个人数据信息!A:S,11,0))&amp;MONTH(VLOOKUP(A343,员工个人数据信息!A:S,11,0)))=(YEAR(C343)&amp;MONTH(C343)),VLOOKUP(A343,员工个人数据信息!A:U,20,0),IF((YEAR(VLOOKUP(A343,员工个人数据信息!A:S,12,0))&amp;MONTH(VLOOKUP(A343,员工个人数据信息!A:S,12,0)))=(YEAR(C343)&amp;MONTH(C343)),VLOOKUP(A343,员工个人数据信息!A:U,21,0),VLOOKUP(A343,员工个人数据信息!A:U,19,0))),0)+Y343/21.75,2)*SUM(G343:L343)+ROUND(IFERROR(VLOOKUP(A343,员工个人数据信息!A:S,18,0),0)+X343/21.75,2)*(IF(OR(E343&gt;=3,F343="通用项目"),SUM(G343,J343:K343),SUM(G343,J343,K343*0.8))+0.8*H343*IF(E343&lt;2,0.6,IF(E343&lt;4,0.7,IF(E343&lt;6,0.8,IF(E343&lt;8,0.9,1)))))+ROUND(3000/21.75*L343,2)</f>
        <v>0</v>
      </c>
      <c r="X343" s="57">
        <f t="array" ref="X343">_xlfn.IFS(COUNTIF('调薪记录-固定'!$C:$C,A343)=0,0,COUNTIF('调薪记录-固定'!$C:$C,A343)=1,IF(VLOOKUP(A343,'调薪记录-固定'!$C:$F,4,0)&lt;=C343,VLOOKUP(A343,'调薪记录-固定'!$C:$K,9,0),0),COUNTIF('调薪记录-固定'!$C:$C,A343)=2,IF(C343&lt;_xlfn.MINIFS('调薪记录-固定'!F:F,'调薪记录-固定'!C:C,A343),0,IF(C343&lt;_xlfn.MAXIFS('调薪记录-固定'!F:F,'调薪记录-固定'!C:C,A343),_xlfn.XLOOKUP(A343&amp;"1",'调薪记录-固定'!M:M,'调薪记录-固定'!K:K,0),_xlfn.XLOOKUP(A343&amp;"2",'调薪记录-固定'!M:M,'调薪记录-固定'!K:K,0))))</f>
        <v>0</v>
      </c>
      <c r="Y343" s="57">
        <f>IF(OR(COUNTIF('调整社保记录-固定'!C:C,A343)=0,COUNTIF('调整社保记录-固定'!C:C,A343)=1),0,IF(C343&gt;=DATE(2021,7,1),IFERROR(VLOOKUP(A343&amp;"2",'调整社保记录-固定'!F:G,2,0),0),0))</f>
        <v>0</v>
      </c>
    </row>
    <row r="344" customHeight="1" spans="1:25">
      <c r="A344" s="54" t="s">
        <v>25</v>
      </c>
      <c r="B344" s="54" t="s">
        <v>26</v>
      </c>
      <c r="C344" s="54" t="s">
        <v>374</v>
      </c>
      <c r="D344" s="54" t="s">
        <v>6</v>
      </c>
      <c r="E344" s="55">
        <f>IFERROR(DATEDIF(VLOOKUP(A344,员工个人数据信息!A:K,11,0),C344,"Y"),0)</f>
        <v>1</v>
      </c>
      <c r="F344" s="55" t="str">
        <f>IF(COUNTIF(通用项目!A:A,B344)=1,"通用项目","非通用项目")</f>
        <v>非通用项目</v>
      </c>
      <c r="G344" s="55">
        <f t="shared" si="79"/>
        <v>1</v>
      </c>
      <c r="H344" s="55">
        <f t="shared" si="80"/>
        <v>0</v>
      </c>
      <c r="I344" s="55">
        <f t="shared" si="81"/>
        <v>0</v>
      </c>
      <c r="J344" s="55">
        <f t="shared" si="82"/>
        <v>0</v>
      </c>
      <c r="K344" s="55">
        <f t="shared" si="83"/>
        <v>0</v>
      </c>
      <c r="L344" s="55">
        <f t="shared" si="84"/>
        <v>0</v>
      </c>
      <c r="M344" s="55">
        <f t="shared" si="85"/>
        <v>0</v>
      </c>
      <c r="N344" s="55">
        <f t="shared" si="86"/>
        <v>0</v>
      </c>
      <c r="O344" s="55">
        <f t="shared" si="87"/>
        <v>0</v>
      </c>
      <c r="P344" s="57">
        <f t="shared" si="75"/>
        <v>1</v>
      </c>
      <c r="Q344" s="57">
        <f t="shared" si="76"/>
        <v>1</v>
      </c>
      <c r="R344" s="57">
        <f t="shared" si="89"/>
        <v>0</v>
      </c>
      <c r="S344" s="57">
        <f t="shared" si="88"/>
        <v>0</v>
      </c>
      <c r="T344" s="57">
        <f t="shared" si="77"/>
        <v>1</v>
      </c>
      <c r="U344" s="57">
        <f>G344*1+I344*IFERROR(VLOOKUP(A344,员工个人数据信息!A:V,22,0),0.9)+J344*0+IF(OR(E344&gt;=3,F344="通用项目"),K344*0,K344*0.2)+H344*0.8*IF(E344&lt;2,0.6,IF(E344&lt;4,0.7,IF(E344&lt;6,0.8,IF(E344&lt;8,0.9,1))))+L344*0.7-O344</f>
        <v>1</v>
      </c>
      <c r="V344" s="57">
        <f t="shared" si="78"/>
        <v>0</v>
      </c>
      <c r="W344" s="57">
        <f>ROUND(IFERROR(IF((YEAR(VLOOKUP(A344,员工个人数据信息!A:S,11,0))&amp;MONTH(VLOOKUP(A344,员工个人数据信息!A:S,11,0)))=(YEAR(C344)&amp;MONTH(C344)),VLOOKUP(A344,员工个人数据信息!A:U,20,0),IF((YEAR(VLOOKUP(A344,员工个人数据信息!A:S,12,0))&amp;MONTH(VLOOKUP(A344,员工个人数据信息!A:S,12,0)))=(YEAR(C344)&amp;MONTH(C344)),VLOOKUP(A344,员工个人数据信息!A:U,21,0),VLOOKUP(A344,员工个人数据信息!A:U,19,0))),0)+Y344/21.75,2)*SUM(G344:L344)+ROUND(IFERROR(VLOOKUP(A344,员工个人数据信息!A:S,18,0),0)+X344/21.75,2)*(IF(OR(E344&gt;=3,F344="通用项目"),SUM(G344,J344:K344),SUM(G344,J344,K344*0.8))+0.8*H344*IF(E344&lt;2,0.6,IF(E344&lt;4,0.7,IF(E344&lt;6,0.8,IF(E344&lt;8,0.9,1)))))+ROUND(3000/21.75*L344,2)</f>
        <v>0</v>
      </c>
      <c r="X344" s="57">
        <f t="array" ref="X344">_xlfn.IFS(COUNTIF('调薪记录-固定'!$C:$C,A344)=0,0,COUNTIF('调薪记录-固定'!$C:$C,A344)=1,IF(VLOOKUP(A344,'调薪记录-固定'!$C:$F,4,0)&lt;=C344,VLOOKUP(A344,'调薪记录-固定'!$C:$K,9,0),0),COUNTIF('调薪记录-固定'!$C:$C,A344)=2,IF(C344&lt;_xlfn.MINIFS('调薪记录-固定'!F:F,'调薪记录-固定'!C:C,A344),0,IF(C344&lt;_xlfn.MAXIFS('调薪记录-固定'!F:F,'调薪记录-固定'!C:C,A344),_xlfn.XLOOKUP(A344&amp;"1",'调薪记录-固定'!M:M,'调薪记录-固定'!K:K,0),_xlfn.XLOOKUP(A344&amp;"2",'调薪记录-固定'!M:M,'调薪记录-固定'!K:K,0))))</f>
        <v>0</v>
      </c>
      <c r="Y344" s="57">
        <f>IF(OR(COUNTIF('调整社保记录-固定'!C:C,A344)=0,COUNTIF('调整社保记录-固定'!C:C,A344)=1),0,IF(C344&gt;=DATE(2021,7,1),IFERROR(VLOOKUP(A344&amp;"2",'调整社保记录-固定'!F:G,2,0),0),0))</f>
        <v>0</v>
      </c>
    </row>
    <row r="345" customHeight="1" spans="1:25">
      <c r="A345" s="54" t="s">
        <v>25</v>
      </c>
      <c r="B345" s="54" t="s">
        <v>26</v>
      </c>
      <c r="C345" s="54" t="s">
        <v>375</v>
      </c>
      <c r="D345" s="54" t="s">
        <v>6</v>
      </c>
      <c r="E345" s="55">
        <f>IFERROR(DATEDIF(VLOOKUP(A345,员工个人数据信息!A:K,11,0),C345,"Y"),0)</f>
        <v>1</v>
      </c>
      <c r="F345" s="55" t="str">
        <f>IF(COUNTIF(通用项目!A:A,B345)=1,"通用项目","非通用项目")</f>
        <v>非通用项目</v>
      </c>
      <c r="G345" s="55">
        <f t="shared" si="79"/>
        <v>1</v>
      </c>
      <c r="H345" s="55">
        <f t="shared" si="80"/>
        <v>0</v>
      </c>
      <c r="I345" s="55">
        <f t="shared" si="81"/>
        <v>0</v>
      </c>
      <c r="J345" s="55">
        <f t="shared" si="82"/>
        <v>0</v>
      </c>
      <c r="K345" s="55">
        <f t="shared" si="83"/>
        <v>0</v>
      </c>
      <c r="L345" s="55">
        <f t="shared" si="84"/>
        <v>0</v>
      </c>
      <c r="M345" s="55">
        <f t="shared" si="85"/>
        <v>0</v>
      </c>
      <c r="N345" s="55">
        <f t="shared" si="86"/>
        <v>0</v>
      </c>
      <c r="O345" s="55">
        <f t="shared" si="87"/>
        <v>0</v>
      </c>
      <c r="P345" s="57">
        <f t="shared" si="75"/>
        <v>1</v>
      </c>
      <c r="Q345" s="57">
        <f t="shared" si="76"/>
        <v>1</v>
      </c>
      <c r="R345" s="57">
        <f t="shared" si="89"/>
        <v>0</v>
      </c>
      <c r="S345" s="57">
        <f t="shared" si="88"/>
        <v>0</v>
      </c>
      <c r="T345" s="57">
        <f t="shared" si="77"/>
        <v>1</v>
      </c>
      <c r="U345" s="57">
        <f>G345*1+I345*IFERROR(VLOOKUP(A345,员工个人数据信息!A:V,22,0),0.9)+J345*0+IF(OR(E345&gt;=3,F345="通用项目"),K345*0,K345*0.2)+H345*0.8*IF(E345&lt;2,0.6,IF(E345&lt;4,0.7,IF(E345&lt;6,0.8,IF(E345&lt;8,0.9,1))))+L345*0.7-O345</f>
        <v>1</v>
      </c>
      <c r="V345" s="57">
        <f t="shared" si="78"/>
        <v>0</v>
      </c>
      <c r="W345" s="57">
        <f>ROUND(IFERROR(IF((YEAR(VLOOKUP(A345,员工个人数据信息!A:S,11,0))&amp;MONTH(VLOOKUP(A345,员工个人数据信息!A:S,11,0)))=(YEAR(C345)&amp;MONTH(C345)),VLOOKUP(A345,员工个人数据信息!A:U,20,0),IF((YEAR(VLOOKUP(A345,员工个人数据信息!A:S,12,0))&amp;MONTH(VLOOKUP(A345,员工个人数据信息!A:S,12,0)))=(YEAR(C345)&amp;MONTH(C345)),VLOOKUP(A345,员工个人数据信息!A:U,21,0),VLOOKUP(A345,员工个人数据信息!A:U,19,0))),0)+Y345/21.75,2)*SUM(G345:L345)+ROUND(IFERROR(VLOOKUP(A345,员工个人数据信息!A:S,18,0),0)+X345/21.75,2)*(IF(OR(E345&gt;=3,F345="通用项目"),SUM(G345,J345:K345),SUM(G345,J345,K345*0.8))+0.8*H345*IF(E345&lt;2,0.6,IF(E345&lt;4,0.7,IF(E345&lt;6,0.8,IF(E345&lt;8,0.9,1)))))+ROUND(3000/21.75*L345,2)</f>
        <v>0</v>
      </c>
      <c r="X345" s="57">
        <f t="array" ref="X345">_xlfn.IFS(COUNTIF('调薪记录-固定'!$C:$C,A345)=0,0,COUNTIF('调薪记录-固定'!$C:$C,A345)=1,IF(VLOOKUP(A345,'调薪记录-固定'!$C:$F,4,0)&lt;=C345,VLOOKUP(A345,'调薪记录-固定'!$C:$K,9,0),0),COUNTIF('调薪记录-固定'!$C:$C,A345)=2,IF(C345&lt;_xlfn.MINIFS('调薪记录-固定'!F:F,'调薪记录-固定'!C:C,A345),0,IF(C345&lt;_xlfn.MAXIFS('调薪记录-固定'!F:F,'调薪记录-固定'!C:C,A345),_xlfn.XLOOKUP(A345&amp;"1",'调薪记录-固定'!M:M,'调薪记录-固定'!K:K,0),_xlfn.XLOOKUP(A345&amp;"2",'调薪记录-固定'!M:M,'调薪记录-固定'!K:K,0))))</f>
        <v>0</v>
      </c>
      <c r="Y345" s="57">
        <f>IF(OR(COUNTIF('调整社保记录-固定'!C:C,A345)=0,COUNTIF('调整社保记录-固定'!C:C,A345)=1),0,IF(C345&gt;=DATE(2021,7,1),IFERROR(VLOOKUP(A345&amp;"2",'调整社保记录-固定'!F:G,2,0),0),0))</f>
        <v>0</v>
      </c>
    </row>
    <row r="346" customHeight="1" spans="1:25">
      <c r="A346" s="54" t="s">
        <v>25</v>
      </c>
      <c r="B346" s="54" t="s">
        <v>26</v>
      </c>
      <c r="C346" s="54" t="s">
        <v>376</v>
      </c>
      <c r="D346" s="54" t="s">
        <v>28</v>
      </c>
      <c r="E346" s="55">
        <f>IFERROR(DATEDIF(VLOOKUP(A346,员工个人数据信息!A:K,11,0),C346,"Y"),0)</f>
        <v>1</v>
      </c>
      <c r="F346" s="55" t="str">
        <f>IF(COUNTIF(通用项目!A:A,B346)=1,"通用项目","非通用项目")</f>
        <v>非通用项目</v>
      </c>
      <c r="G346" s="55">
        <f t="shared" si="79"/>
        <v>0</v>
      </c>
      <c r="H346" s="55">
        <f t="shared" si="80"/>
        <v>0</v>
      </c>
      <c r="I346" s="55">
        <f t="shared" si="81"/>
        <v>0</v>
      </c>
      <c r="J346" s="55">
        <f t="shared" si="82"/>
        <v>0</v>
      </c>
      <c r="K346" s="55">
        <f t="shared" si="83"/>
        <v>0</v>
      </c>
      <c r="L346" s="55">
        <f t="shared" si="84"/>
        <v>0</v>
      </c>
      <c r="M346" s="55">
        <f t="shared" si="85"/>
        <v>0</v>
      </c>
      <c r="N346" s="55">
        <f t="shared" si="86"/>
        <v>0</v>
      </c>
      <c r="O346" s="55">
        <f t="shared" si="87"/>
        <v>0</v>
      </c>
      <c r="P346" s="57">
        <f t="shared" si="75"/>
        <v>0</v>
      </c>
      <c r="Q346" s="57">
        <f t="shared" si="76"/>
        <v>0</v>
      </c>
      <c r="R346" s="57">
        <f t="shared" si="89"/>
        <v>0</v>
      </c>
      <c r="S346" s="57">
        <f t="shared" si="88"/>
        <v>0</v>
      </c>
      <c r="T346" s="57">
        <f t="shared" si="77"/>
        <v>0</v>
      </c>
      <c r="U346" s="57">
        <f>G346*1+I346*IFERROR(VLOOKUP(A346,员工个人数据信息!A:V,22,0),0.9)+J346*0+IF(OR(E346&gt;=3,F346="通用项目"),K346*0,K346*0.2)+H346*0.8*IF(E346&lt;2,0.6,IF(E346&lt;4,0.7,IF(E346&lt;6,0.8,IF(E346&lt;8,0.9,1))))+L346*0.7-O346</f>
        <v>0</v>
      </c>
      <c r="V346" s="57">
        <f t="shared" si="78"/>
        <v>0</v>
      </c>
      <c r="W346" s="57">
        <f>ROUND(IFERROR(IF((YEAR(VLOOKUP(A346,员工个人数据信息!A:S,11,0))&amp;MONTH(VLOOKUP(A346,员工个人数据信息!A:S,11,0)))=(YEAR(C346)&amp;MONTH(C346)),VLOOKUP(A346,员工个人数据信息!A:U,20,0),IF((YEAR(VLOOKUP(A346,员工个人数据信息!A:S,12,0))&amp;MONTH(VLOOKUP(A346,员工个人数据信息!A:S,12,0)))=(YEAR(C346)&amp;MONTH(C346)),VLOOKUP(A346,员工个人数据信息!A:U,21,0),VLOOKUP(A346,员工个人数据信息!A:U,19,0))),0)+Y346/21.75,2)*SUM(G346:L346)+ROUND(IFERROR(VLOOKUP(A346,员工个人数据信息!A:S,18,0),0)+X346/21.75,2)*(IF(OR(E346&gt;=3,F346="通用项目"),SUM(G346,J346:K346),SUM(G346,J346,K346*0.8))+0.8*H346*IF(E346&lt;2,0.6,IF(E346&lt;4,0.7,IF(E346&lt;6,0.8,IF(E346&lt;8,0.9,1)))))+ROUND(3000/21.75*L346,2)</f>
        <v>0</v>
      </c>
      <c r="X346" s="57">
        <f t="array" ref="X346">_xlfn.IFS(COUNTIF('调薪记录-固定'!$C:$C,A346)=0,0,COUNTIF('调薪记录-固定'!$C:$C,A346)=1,IF(VLOOKUP(A346,'调薪记录-固定'!$C:$F,4,0)&lt;=C346,VLOOKUP(A346,'调薪记录-固定'!$C:$K,9,0),0),COUNTIF('调薪记录-固定'!$C:$C,A346)=2,IF(C346&lt;_xlfn.MINIFS('调薪记录-固定'!F:F,'调薪记录-固定'!C:C,A346),0,IF(C346&lt;_xlfn.MAXIFS('调薪记录-固定'!F:F,'调薪记录-固定'!C:C,A346),_xlfn.XLOOKUP(A346&amp;"1",'调薪记录-固定'!M:M,'调薪记录-固定'!K:K,0),_xlfn.XLOOKUP(A346&amp;"2",'调薪记录-固定'!M:M,'调薪记录-固定'!K:K,0))))</f>
        <v>0</v>
      </c>
      <c r="Y346" s="57">
        <f>IF(OR(COUNTIF('调整社保记录-固定'!C:C,A346)=0,COUNTIF('调整社保记录-固定'!C:C,A346)=1),0,IF(C346&gt;=DATE(2021,7,1),IFERROR(VLOOKUP(A346&amp;"2",'调整社保记录-固定'!F:G,2,0),0),0))</f>
        <v>0</v>
      </c>
    </row>
    <row r="347" customHeight="1" spans="1:25">
      <c r="A347" s="54" t="s">
        <v>25</v>
      </c>
      <c r="B347" s="54" t="s">
        <v>26</v>
      </c>
      <c r="C347" s="54" t="s">
        <v>377</v>
      </c>
      <c r="D347" s="54" t="s">
        <v>28</v>
      </c>
      <c r="E347" s="55">
        <f>IFERROR(DATEDIF(VLOOKUP(A347,员工个人数据信息!A:K,11,0),C347,"Y"),0)</f>
        <v>1</v>
      </c>
      <c r="F347" s="55" t="str">
        <f>IF(COUNTIF(通用项目!A:A,B347)=1,"通用项目","非通用项目")</f>
        <v>非通用项目</v>
      </c>
      <c r="G347" s="55">
        <f t="shared" si="79"/>
        <v>0</v>
      </c>
      <c r="H347" s="55">
        <f t="shared" si="80"/>
        <v>0</v>
      </c>
      <c r="I347" s="55">
        <f t="shared" si="81"/>
        <v>0</v>
      </c>
      <c r="J347" s="55">
        <f t="shared" si="82"/>
        <v>0</v>
      </c>
      <c r="K347" s="55">
        <f t="shared" si="83"/>
        <v>0</v>
      </c>
      <c r="L347" s="55">
        <f t="shared" si="84"/>
        <v>0</v>
      </c>
      <c r="M347" s="55">
        <f t="shared" si="85"/>
        <v>0</v>
      </c>
      <c r="N347" s="55">
        <f t="shared" si="86"/>
        <v>0</v>
      </c>
      <c r="O347" s="55">
        <f t="shared" si="87"/>
        <v>0</v>
      </c>
      <c r="P347" s="57">
        <f t="shared" si="75"/>
        <v>0</v>
      </c>
      <c r="Q347" s="57">
        <f t="shared" si="76"/>
        <v>0</v>
      </c>
      <c r="R347" s="57">
        <f t="shared" si="89"/>
        <v>0</v>
      </c>
      <c r="S347" s="57">
        <f t="shared" si="88"/>
        <v>0</v>
      </c>
      <c r="T347" s="57">
        <f t="shared" si="77"/>
        <v>0</v>
      </c>
      <c r="U347" s="57">
        <f>G347*1+I347*IFERROR(VLOOKUP(A347,员工个人数据信息!A:V,22,0),0.9)+J347*0+IF(OR(E347&gt;=3,F347="通用项目"),K347*0,K347*0.2)+H347*0.8*IF(E347&lt;2,0.6,IF(E347&lt;4,0.7,IF(E347&lt;6,0.8,IF(E347&lt;8,0.9,1))))+L347*0.7-O347</f>
        <v>0</v>
      </c>
      <c r="V347" s="57">
        <f t="shared" si="78"/>
        <v>0</v>
      </c>
      <c r="W347" s="57">
        <f>ROUND(IFERROR(IF((YEAR(VLOOKUP(A347,员工个人数据信息!A:S,11,0))&amp;MONTH(VLOOKUP(A347,员工个人数据信息!A:S,11,0)))=(YEAR(C347)&amp;MONTH(C347)),VLOOKUP(A347,员工个人数据信息!A:U,20,0),IF((YEAR(VLOOKUP(A347,员工个人数据信息!A:S,12,0))&amp;MONTH(VLOOKUP(A347,员工个人数据信息!A:S,12,0)))=(YEAR(C347)&amp;MONTH(C347)),VLOOKUP(A347,员工个人数据信息!A:U,21,0),VLOOKUP(A347,员工个人数据信息!A:U,19,0))),0)+Y347/21.75,2)*SUM(G347:L347)+ROUND(IFERROR(VLOOKUP(A347,员工个人数据信息!A:S,18,0),0)+X347/21.75,2)*(IF(OR(E347&gt;=3,F347="通用项目"),SUM(G347,J347:K347),SUM(G347,J347,K347*0.8))+0.8*H347*IF(E347&lt;2,0.6,IF(E347&lt;4,0.7,IF(E347&lt;6,0.8,IF(E347&lt;8,0.9,1)))))+ROUND(3000/21.75*L347,2)</f>
        <v>0</v>
      </c>
      <c r="X347" s="57">
        <f t="array" ref="X347">_xlfn.IFS(COUNTIF('调薪记录-固定'!$C:$C,A347)=0,0,COUNTIF('调薪记录-固定'!$C:$C,A347)=1,IF(VLOOKUP(A347,'调薪记录-固定'!$C:$F,4,0)&lt;=C347,VLOOKUP(A347,'调薪记录-固定'!$C:$K,9,0),0),COUNTIF('调薪记录-固定'!$C:$C,A347)=2,IF(C347&lt;_xlfn.MINIFS('调薪记录-固定'!F:F,'调薪记录-固定'!C:C,A347),0,IF(C347&lt;_xlfn.MAXIFS('调薪记录-固定'!F:F,'调薪记录-固定'!C:C,A347),_xlfn.XLOOKUP(A347&amp;"1",'调薪记录-固定'!M:M,'调薪记录-固定'!K:K,0),_xlfn.XLOOKUP(A347&amp;"2",'调薪记录-固定'!M:M,'调薪记录-固定'!K:K,0))))</f>
        <v>0</v>
      </c>
      <c r="Y347" s="57">
        <f>IF(OR(COUNTIF('调整社保记录-固定'!C:C,A347)=0,COUNTIF('调整社保记录-固定'!C:C,A347)=1),0,IF(C347&gt;=DATE(2021,7,1),IFERROR(VLOOKUP(A347&amp;"2",'调整社保记录-固定'!F:G,2,0),0),0))</f>
        <v>0</v>
      </c>
    </row>
    <row r="348" customHeight="1" spans="1:25">
      <c r="A348" s="54" t="s">
        <v>25</v>
      </c>
      <c r="B348" s="54" t="s">
        <v>26</v>
      </c>
      <c r="C348" s="54" t="s">
        <v>378</v>
      </c>
      <c r="D348" s="54" t="s">
        <v>6</v>
      </c>
      <c r="E348" s="55">
        <f>IFERROR(DATEDIF(VLOOKUP(A348,员工个人数据信息!A:K,11,0),C348,"Y"),0)</f>
        <v>1</v>
      </c>
      <c r="F348" s="55" t="str">
        <f>IF(COUNTIF(通用项目!A:A,B348)=1,"通用项目","非通用项目")</f>
        <v>非通用项目</v>
      </c>
      <c r="G348" s="55">
        <f t="shared" si="79"/>
        <v>1</v>
      </c>
      <c r="H348" s="55">
        <f t="shared" si="80"/>
        <v>0</v>
      </c>
      <c r="I348" s="55">
        <f t="shared" si="81"/>
        <v>0</v>
      </c>
      <c r="J348" s="55">
        <f t="shared" si="82"/>
        <v>0</v>
      </c>
      <c r="K348" s="55">
        <f t="shared" si="83"/>
        <v>0</v>
      </c>
      <c r="L348" s="55">
        <f t="shared" si="84"/>
        <v>0</v>
      </c>
      <c r="M348" s="55">
        <f t="shared" si="85"/>
        <v>0</v>
      </c>
      <c r="N348" s="55">
        <f t="shared" si="86"/>
        <v>0</v>
      </c>
      <c r="O348" s="55">
        <f t="shared" si="87"/>
        <v>0</v>
      </c>
      <c r="P348" s="57">
        <f t="shared" si="75"/>
        <v>1</v>
      </c>
      <c r="Q348" s="57">
        <f t="shared" si="76"/>
        <v>1</v>
      </c>
      <c r="R348" s="57">
        <f t="shared" si="89"/>
        <v>0</v>
      </c>
      <c r="S348" s="57">
        <f t="shared" si="88"/>
        <v>0</v>
      </c>
      <c r="T348" s="57">
        <f t="shared" si="77"/>
        <v>1</v>
      </c>
      <c r="U348" s="57">
        <f>G348*1+I348*IFERROR(VLOOKUP(A348,员工个人数据信息!A:V,22,0),0.9)+J348*0+IF(OR(E348&gt;=3,F348="通用项目"),K348*0,K348*0.2)+H348*0.8*IF(E348&lt;2,0.6,IF(E348&lt;4,0.7,IF(E348&lt;6,0.8,IF(E348&lt;8,0.9,1))))+L348*0.7-O348</f>
        <v>1</v>
      </c>
      <c r="V348" s="57">
        <f t="shared" si="78"/>
        <v>0</v>
      </c>
      <c r="W348" s="57">
        <f>ROUND(IFERROR(IF((YEAR(VLOOKUP(A348,员工个人数据信息!A:S,11,0))&amp;MONTH(VLOOKUP(A348,员工个人数据信息!A:S,11,0)))=(YEAR(C348)&amp;MONTH(C348)),VLOOKUP(A348,员工个人数据信息!A:U,20,0),IF((YEAR(VLOOKUP(A348,员工个人数据信息!A:S,12,0))&amp;MONTH(VLOOKUP(A348,员工个人数据信息!A:S,12,0)))=(YEAR(C348)&amp;MONTH(C348)),VLOOKUP(A348,员工个人数据信息!A:U,21,0),VLOOKUP(A348,员工个人数据信息!A:U,19,0))),0)+Y348/21.75,2)*SUM(G348:L348)+ROUND(IFERROR(VLOOKUP(A348,员工个人数据信息!A:S,18,0),0)+X348/21.75,2)*(IF(OR(E348&gt;=3,F348="通用项目"),SUM(G348,J348:K348),SUM(G348,J348,K348*0.8))+0.8*H348*IF(E348&lt;2,0.6,IF(E348&lt;4,0.7,IF(E348&lt;6,0.8,IF(E348&lt;8,0.9,1)))))+ROUND(3000/21.75*L348,2)</f>
        <v>0</v>
      </c>
      <c r="X348" s="57">
        <f t="array" ref="X348">_xlfn.IFS(COUNTIF('调薪记录-固定'!$C:$C,A348)=0,0,COUNTIF('调薪记录-固定'!$C:$C,A348)=1,IF(VLOOKUP(A348,'调薪记录-固定'!$C:$F,4,0)&lt;=C348,VLOOKUP(A348,'调薪记录-固定'!$C:$K,9,0),0),COUNTIF('调薪记录-固定'!$C:$C,A348)=2,IF(C348&lt;_xlfn.MINIFS('调薪记录-固定'!F:F,'调薪记录-固定'!C:C,A348),0,IF(C348&lt;_xlfn.MAXIFS('调薪记录-固定'!F:F,'调薪记录-固定'!C:C,A348),_xlfn.XLOOKUP(A348&amp;"1",'调薪记录-固定'!M:M,'调薪记录-固定'!K:K,0),_xlfn.XLOOKUP(A348&amp;"2",'调薪记录-固定'!M:M,'调薪记录-固定'!K:K,0))))</f>
        <v>0</v>
      </c>
      <c r="Y348" s="57">
        <f>IF(OR(COUNTIF('调整社保记录-固定'!C:C,A348)=0,COUNTIF('调整社保记录-固定'!C:C,A348)=1),0,IF(C348&gt;=DATE(2021,7,1),IFERROR(VLOOKUP(A348&amp;"2",'调整社保记录-固定'!F:G,2,0),0),0))</f>
        <v>0</v>
      </c>
    </row>
    <row r="349" customHeight="1" spans="1:25">
      <c r="A349" s="54" t="s">
        <v>25</v>
      </c>
      <c r="B349" s="54" t="s">
        <v>26</v>
      </c>
      <c r="C349" s="54" t="s">
        <v>379</v>
      </c>
      <c r="D349" s="54" t="s">
        <v>6</v>
      </c>
      <c r="E349" s="55">
        <f>IFERROR(DATEDIF(VLOOKUP(A349,员工个人数据信息!A:K,11,0),C349,"Y"),0)</f>
        <v>1</v>
      </c>
      <c r="F349" s="55" t="str">
        <f>IF(COUNTIF(通用项目!A:A,B349)=1,"通用项目","非通用项目")</f>
        <v>非通用项目</v>
      </c>
      <c r="G349" s="55">
        <f t="shared" si="79"/>
        <v>1</v>
      </c>
      <c r="H349" s="55">
        <f t="shared" si="80"/>
        <v>0</v>
      </c>
      <c r="I349" s="55">
        <f t="shared" si="81"/>
        <v>0</v>
      </c>
      <c r="J349" s="55">
        <f t="shared" si="82"/>
        <v>0</v>
      </c>
      <c r="K349" s="55">
        <f t="shared" si="83"/>
        <v>0</v>
      </c>
      <c r="L349" s="55">
        <f t="shared" si="84"/>
        <v>0</v>
      </c>
      <c r="M349" s="55">
        <f t="shared" si="85"/>
        <v>0</v>
      </c>
      <c r="N349" s="55">
        <f t="shared" si="86"/>
        <v>0</v>
      </c>
      <c r="O349" s="55">
        <f t="shared" si="87"/>
        <v>0</v>
      </c>
      <c r="P349" s="57">
        <f t="shared" si="75"/>
        <v>1</v>
      </c>
      <c r="Q349" s="57">
        <f t="shared" si="76"/>
        <v>1</v>
      </c>
      <c r="R349" s="57">
        <f t="shared" si="89"/>
        <v>0</v>
      </c>
      <c r="S349" s="57">
        <f t="shared" si="88"/>
        <v>0</v>
      </c>
      <c r="T349" s="57">
        <f t="shared" si="77"/>
        <v>1</v>
      </c>
      <c r="U349" s="57">
        <f>G349*1+I349*IFERROR(VLOOKUP(A349,员工个人数据信息!A:V,22,0),0.9)+J349*0+IF(OR(E349&gt;=3,F349="通用项目"),K349*0,K349*0.2)+H349*0.8*IF(E349&lt;2,0.6,IF(E349&lt;4,0.7,IF(E349&lt;6,0.8,IF(E349&lt;8,0.9,1))))+L349*0.7-O349</f>
        <v>1</v>
      </c>
      <c r="V349" s="57">
        <f t="shared" si="78"/>
        <v>0</v>
      </c>
      <c r="W349" s="57">
        <f>ROUND(IFERROR(IF((YEAR(VLOOKUP(A349,员工个人数据信息!A:S,11,0))&amp;MONTH(VLOOKUP(A349,员工个人数据信息!A:S,11,0)))=(YEAR(C349)&amp;MONTH(C349)),VLOOKUP(A349,员工个人数据信息!A:U,20,0),IF((YEAR(VLOOKUP(A349,员工个人数据信息!A:S,12,0))&amp;MONTH(VLOOKUP(A349,员工个人数据信息!A:S,12,0)))=(YEAR(C349)&amp;MONTH(C349)),VLOOKUP(A349,员工个人数据信息!A:U,21,0),VLOOKUP(A349,员工个人数据信息!A:U,19,0))),0)+Y349/21.75,2)*SUM(G349:L349)+ROUND(IFERROR(VLOOKUP(A349,员工个人数据信息!A:S,18,0),0)+X349/21.75,2)*(IF(OR(E349&gt;=3,F349="通用项目"),SUM(G349,J349:K349),SUM(G349,J349,K349*0.8))+0.8*H349*IF(E349&lt;2,0.6,IF(E349&lt;4,0.7,IF(E349&lt;6,0.8,IF(E349&lt;8,0.9,1)))))+ROUND(3000/21.75*L349,2)</f>
        <v>0</v>
      </c>
      <c r="X349" s="57">
        <f t="array" ref="X349">_xlfn.IFS(COUNTIF('调薪记录-固定'!$C:$C,A349)=0,0,COUNTIF('调薪记录-固定'!$C:$C,A349)=1,IF(VLOOKUP(A349,'调薪记录-固定'!$C:$F,4,0)&lt;=C349,VLOOKUP(A349,'调薪记录-固定'!$C:$K,9,0),0),COUNTIF('调薪记录-固定'!$C:$C,A349)=2,IF(C349&lt;_xlfn.MINIFS('调薪记录-固定'!F:F,'调薪记录-固定'!C:C,A349),0,IF(C349&lt;_xlfn.MAXIFS('调薪记录-固定'!F:F,'调薪记录-固定'!C:C,A349),_xlfn.XLOOKUP(A349&amp;"1",'调薪记录-固定'!M:M,'调薪记录-固定'!K:K,0),_xlfn.XLOOKUP(A349&amp;"2",'调薪记录-固定'!M:M,'调薪记录-固定'!K:K,0))))</f>
        <v>0</v>
      </c>
      <c r="Y349" s="57">
        <f>IF(OR(COUNTIF('调整社保记录-固定'!C:C,A349)=0,COUNTIF('调整社保记录-固定'!C:C,A349)=1),0,IF(C349&gt;=DATE(2021,7,1),IFERROR(VLOOKUP(A349&amp;"2",'调整社保记录-固定'!F:G,2,0),0),0))</f>
        <v>0</v>
      </c>
    </row>
    <row r="350" customHeight="1" spans="1:25">
      <c r="A350" s="54" t="s">
        <v>25</v>
      </c>
      <c r="B350" s="54" t="s">
        <v>26</v>
      </c>
      <c r="C350" s="54" t="s">
        <v>380</v>
      </c>
      <c r="D350" s="54" t="s">
        <v>6</v>
      </c>
      <c r="E350" s="55">
        <f>IFERROR(DATEDIF(VLOOKUP(A350,员工个人数据信息!A:K,11,0),C350,"Y"),0)</f>
        <v>1</v>
      </c>
      <c r="F350" s="55" t="str">
        <f>IF(COUNTIF(通用项目!A:A,B350)=1,"通用项目","非通用项目")</f>
        <v>非通用项目</v>
      </c>
      <c r="G350" s="55">
        <f t="shared" si="79"/>
        <v>1</v>
      </c>
      <c r="H350" s="55">
        <f t="shared" si="80"/>
        <v>0</v>
      </c>
      <c r="I350" s="55">
        <f t="shared" si="81"/>
        <v>0</v>
      </c>
      <c r="J350" s="55">
        <f t="shared" si="82"/>
        <v>0</v>
      </c>
      <c r="K350" s="55">
        <f t="shared" si="83"/>
        <v>0</v>
      </c>
      <c r="L350" s="55">
        <f t="shared" si="84"/>
        <v>0</v>
      </c>
      <c r="M350" s="55">
        <f t="shared" si="85"/>
        <v>0</v>
      </c>
      <c r="N350" s="55">
        <f t="shared" si="86"/>
        <v>0</v>
      </c>
      <c r="O350" s="55">
        <f t="shared" si="87"/>
        <v>0</v>
      </c>
      <c r="P350" s="57">
        <f t="shared" si="75"/>
        <v>1</v>
      </c>
      <c r="Q350" s="57">
        <f t="shared" si="76"/>
        <v>1</v>
      </c>
      <c r="R350" s="57">
        <f t="shared" si="89"/>
        <v>0</v>
      </c>
      <c r="S350" s="57">
        <f t="shared" si="88"/>
        <v>0</v>
      </c>
      <c r="T350" s="57">
        <f t="shared" si="77"/>
        <v>1</v>
      </c>
      <c r="U350" s="57">
        <f>G350*1+I350*IFERROR(VLOOKUP(A350,员工个人数据信息!A:V,22,0),0.9)+J350*0+IF(OR(E350&gt;=3,F350="通用项目"),K350*0,K350*0.2)+H350*0.8*IF(E350&lt;2,0.6,IF(E350&lt;4,0.7,IF(E350&lt;6,0.8,IF(E350&lt;8,0.9,1))))+L350*0.7-O350</f>
        <v>1</v>
      </c>
      <c r="V350" s="57">
        <f t="shared" si="78"/>
        <v>0</v>
      </c>
      <c r="W350" s="57">
        <f>ROUND(IFERROR(IF((YEAR(VLOOKUP(A350,员工个人数据信息!A:S,11,0))&amp;MONTH(VLOOKUP(A350,员工个人数据信息!A:S,11,0)))=(YEAR(C350)&amp;MONTH(C350)),VLOOKUP(A350,员工个人数据信息!A:U,20,0),IF((YEAR(VLOOKUP(A350,员工个人数据信息!A:S,12,0))&amp;MONTH(VLOOKUP(A350,员工个人数据信息!A:S,12,0)))=(YEAR(C350)&amp;MONTH(C350)),VLOOKUP(A350,员工个人数据信息!A:U,21,0),VLOOKUP(A350,员工个人数据信息!A:U,19,0))),0)+Y350/21.75,2)*SUM(G350:L350)+ROUND(IFERROR(VLOOKUP(A350,员工个人数据信息!A:S,18,0),0)+X350/21.75,2)*(IF(OR(E350&gt;=3,F350="通用项目"),SUM(G350,J350:K350),SUM(G350,J350,K350*0.8))+0.8*H350*IF(E350&lt;2,0.6,IF(E350&lt;4,0.7,IF(E350&lt;6,0.8,IF(E350&lt;8,0.9,1)))))+ROUND(3000/21.75*L350,2)</f>
        <v>0</v>
      </c>
      <c r="X350" s="57">
        <f t="array" ref="X350">_xlfn.IFS(COUNTIF('调薪记录-固定'!$C:$C,A350)=0,0,COUNTIF('调薪记录-固定'!$C:$C,A350)=1,IF(VLOOKUP(A350,'调薪记录-固定'!$C:$F,4,0)&lt;=C350,VLOOKUP(A350,'调薪记录-固定'!$C:$K,9,0),0),COUNTIF('调薪记录-固定'!$C:$C,A350)=2,IF(C350&lt;_xlfn.MINIFS('调薪记录-固定'!F:F,'调薪记录-固定'!C:C,A350),0,IF(C350&lt;_xlfn.MAXIFS('调薪记录-固定'!F:F,'调薪记录-固定'!C:C,A350),_xlfn.XLOOKUP(A350&amp;"1",'调薪记录-固定'!M:M,'调薪记录-固定'!K:K,0),_xlfn.XLOOKUP(A350&amp;"2",'调薪记录-固定'!M:M,'调薪记录-固定'!K:K,0))))</f>
        <v>0</v>
      </c>
      <c r="Y350" s="57">
        <f>IF(OR(COUNTIF('调整社保记录-固定'!C:C,A350)=0,COUNTIF('调整社保记录-固定'!C:C,A350)=1),0,IF(C350&gt;=DATE(2021,7,1),IFERROR(VLOOKUP(A350&amp;"2",'调整社保记录-固定'!F:G,2,0),0),0))</f>
        <v>0</v>
      </c>
    </row>
    <row r="351" customHeight="1" spans="1:25">
      <c r="A351" s="54" t="s">
        <v>25</v>
      </c>
      <c r="B351" s="54" t="s">
        <v>26</v>
      </c>
      <c r="C351" s="54" t="s">
        <v>381</v>
      </c>
      <c r="D351" s="54" t="s">
        <v>6</v>
      </c>
      <c r="E351" s="55">
        <f>IFERROR(DATEDIF(VLOOKUP(A351,员工个人数据信息!A:K,11,0),C351,"Y"),0)</f>
        <v>1</v>
      </c>
      <c r="F351" s="55" t="str">
        <f>IF(COUNTIF(通用项目!A:A,B351)=1,"通用项目","非通用项目")</f>
        <v>非通用项目</v>
      </c>
      <c r="G351" s="55">
        <f t="shared" si="79"/>
        <v>1</v>
      </c>
      <c r="H351" s="55">
        <f t="shared" si="80"/>
        <v>0</v>
      </c>
      <c r="I351" s="55">
        <f t="shared" si="81"/>
        <v>0</v>
      </c>
      <c r="J351" s="55">
        <f t="shared" si="82"/>
        <v>0</v>
      </c>
      <c r="K351" s="55">
        <f t="shared" si="83"/>
        <v>0</v>
      </c>
      <c r="L351" s="55">
        <f t="shared" si="84"/>
        <v>0</v>
      </c>
      <c r="M351" s="55">
        <f t="shared" si="85"/>
        <v>0</v>
      </c>
      <c r="N351" s="55">
        <f t="shared" si="86"/>
        <v>0</v>
      </c>
      <c r="O351" s="55">
        <f t="shared" si="87"/>
        <v>0</v>
      </c>
      <c r="P351" s="57">
        <f t="shared" si="75"/>
        <v>1</v>
      </c>
      <c r="Q351" s="57">
        <f t="shared" si="76"/>
        <v>1</v>
      </c>
      <c r="R351" s="57">
        <f t="shared" si="89"/>
        <v>0</v>
      </c>
      <c r="S351" s="57">
        <f t="shared" si="88"/>
        <v>0</v>
      </c>
      <c r="T351" s="57">
        <f t="shared" si="77"/>
        <v>1</v>
      </c>
      <c r="U351" s="57">
        <f>G351*1+I351*IFERROR(VLOOKUP(A351,员工个人数据信息!A:V,22,0),0.9)+J351*0+IF(OR(E351&gt;=3,F351="通用项目"),K351*0,K351*0.2)+H351*0.8*IF(E351&lt;2,0.6,IF(E351&lt;4,0.7,IF(E351&lt;6,0.8,IF(E351&lt;8,0.9,1))))+L351*0.7-O351</f>
        <v>1</v>
      </c>
      <c r="V351" s="57">
        <f t="shared" si="78"/>
        <v>0</v>
      </c>
      <c r="W351" s="57">
        <f>ROUND(IFERROR(IF((YEAR(VLOOKUP(A351,员工个人数据信息!A:S,11,0))&amp;MONTH(VLOOKUP(A351,员工个人数据信息!A:S,11,0)))=(YEAR(C351)&amp;MONTH(C351)),VLOOKUP(A351,员工个人数据信息!A:U,20,0),IF((YEAR(VLOOKUP(A351,员工个人数据信息!A:S,12,0))&amp;MONTH(VLOOKUP(A351,员工个人数据信息!A:S,12,0)))=(YEAR(C351)&amp;MONTH(C351)),VLOOKUP(A351,员工个人数据信息!A:U,21,0),VLOOKUP(A351,员工个人数据信息!A:U,19,0))),0)+Y351/21.75,2)*SUM(G351:L351)+ROUND(IFERROR(VLOOKUP(A351,员工个人数据信息!A:S,18,0),0)+X351/21.75,2)*(IF(OR(E351&gt;=3,F351="通用项目"),SUM(G351,J351:K351),SUM(G351,J351,K351*0.8))+0.8*H351*IF(E351&lt;2,0.6,IF(E351&lt;4,0.7,IF(E351&lt;6,0.8,IF(E351&lt;8,0.9,1)))))+ROUND(3000/21.75*L351,2)</f>
        <v>0</v>
      </c>
      <c r="X351" s="57">
        <f t="array" ref="X351">_xlfn.IFS(COUNTIF('调薪记录-固定'!$C:$C,A351)=0,0,COUNTIF('调薪记录-固定'!$C:$C,A351)=1,IF(VLOOKUP(A351,'调薪记录-固定'!$C:$F,4,0)&lt;=C351,VLOOKUP(A351,'调薪记录-固定'!$C:$K,9,0),0),COUNTIF('调薪记录-固定'!$C:$C,A351)=2,IF(C351&lt;_xlfn.MINIFS('调薪记录-固定'!F:F,'调薪记录-固定'!C:C,A351),0,IF(C351&lt;_xlfn.MAXIFS('调薪记录-固定'!F:F,'调薪记录-固定'!C:C,A351),_xlfn.XLOOKUP(A351&amp;"1",'调薪记录-固定'!M:M,'调薪记录-固定'!K:K,0),_xlfn.XLOOKUP(A351&amp;"2",'调薪记录-固定'!M:M,'调薪记录-固定'!K:K,0))))</f>
        <v>0</v>
      </c>
      <c r="Y351" s="57">
        <f>IF(OR(COUNTIF('调整社保记录-固定'!C:C,A351)=0,COUNTIF('调整社保记录-固定'!C:C,A351)=1),0,IF(C351&gt;=DATE(2021,7,1),IFERROR(VLOOKUP(A351&amp;"2",'调整社保记录-固定'!F:G,2,0),0),0))</f>
        <v>0</v>
      </c>
    </row>
    <row r="352" customHeight="1" spans="1:25">
      <c r="A352" s="54" t="s">
        <v>25</v>
      </c>
      <c r="B352" s="54" t="s">
        <v>26</v>
      </c>
      <c r="C352" s="54" t="s">
        <v>382</v>
      </c>
      <c r="D352" s="54" t="s">
        <v>6</v>
      </c>
      <c r="E352" s="55">
        <f>IFERROR(DATEDIF(VLOOKUP(A352,员工个人数据信息!A:K,11,0),C352,"Y"),0)</f>
        <v>1</v>
      </c>
      <c r="F352" s="55" t="str">
        <f>IF(COUNTIF(通用项目!A:A,B352)=1,"通用项目","非通用项目")</f>
        <v>非通用项目</v>
      </c>
      <c r="G352" s="55">
        <f t="shared" si="79"/>
        <v>1</v>
      </c>
      <c r="H352" s="55">
        <f t="shared" si="80"/>
        <v>0</v>
      </c>
      <c r="I352" s="55">
        <f t="shared" si="81"/>
        <v>0</v>
      </c>
      <c r="J352" s="55">
        <f t="shared" si="82"/>
        <v>0</v>
      </c>
      <c r="K352" s="55">
        <f t="shared" si="83"/>
        <v>0</v>
      </c>
      <c r="L352" s="55">
        <f t="shared" si="84"/>
        <v>0</v>
      </c>
      <c r="M352" s="55">
        <f t="shared" si="85"/>
        <v>0</v>
      </c>
      <c r="N352" s="55">
        <f t="shared" si="86"/>
        <v>0</v>
      </c>
      <c r="O352" s="55">
        <f t="shared" si="87"/>
        <v>0</v>
      </c>
      <c r="P352" s="57">
        <f t="shared" si="75"/>
        <v>1</v>
      </c>
      <c r="Q352" s="57">
        <f t="shared" si="76"/>
        <v>1</v>
      </c>
      <c r="R352" s="57">
        <f t="shared" si="89"/>
        <v>0</v>
      </c>
      <c r="S352" s="57">
        <f t="shared" si="88"/>
        <v>0</v>
      </c>
      <c r="T352" s="57">
        <f t="shared" si="77"/>
        <v>1</v>
      </c>
      <c r="U352" s="57">
        <f>G352*1+I352*IFERROR(VLOOKUP(A352,员工个人数据信息!A:V,22,0),0.9)+J352*0+IF(OR(E352&gt;=3,F352="通用项目"),K352*0,K352*0.2)+H352*0.8*IF(E352&lt;2,0.6,IF(E352&lt;4,0.7,IF(E352&lt;6,0.8,IF(E352&lt;8,0.9,1))))+L352*0.7-O352</f>
        <v>1</v>
      </c>
      <c r="V352" s="57">
        <f t="shared" si="78"/>
        <v>0</v>
      </c>
      <c r="W352" s="57">
        <f>ROUND(IFERROR(IF((YEAR(VLOOKUP(A352,员工个人数据信息!A:S,11,0))&amp;MONTH(VLOOKUP(A352,员工个人数据信息!A:S,11,0)))=(YEAR(C352)&amp;MONTH(C352)),VLOOKUP(A352,员工个人数据信息!A:U,20,0),IF((YEAR(VLOOKUP(A352,员工个人数据信息!A:S,12,0))&amp;MONTH(VLOOKUP(A352,员工个人数据信息!A:S,12,0)))=(YEAR(C352)&amp;MONTH(C352)),VLOOKUP(A352,员工个人数据信息!A:U,21,0),VLOOKUP(A352,员工个人数据信息!A:U,19,0))),0)+Y352/21.75,2)*SUM(G352:L352)+ROUND(IFERROR(VLOOKUP(A352,员工个人数据信息!A:S,18,0),0)+X352/21.75,2)*(IF(OR(E352&gt;=3,F352="通用项目"),SUM(G352,J352:K352),SUM(G352,J352,K352*0.8))+0.8*H352*IF(E352&lt;2,0.6,IF(E352&lt;4,0.7,IF(E352&lt;6,0.8,IF(E352&lt;8,0.9,1)))))+ROUND(3000/21.75*L352,2)</f>
        <v>0</v>
      </c>
      <c r="X352" s="57">
        <f t="array" ref="X352">_xlfn.IFS(COUNTIF('调薪记录-固定'!$C:$C,A352)=0,0,COUNTIF('调薪记录-固定'!$C:$C,A352)=1,IF(VLOOKUP(A352,'调薪记录-固定'!$C:$F,4,0)&lt;=C352,VLOOKUP(A352,'调薪记录-固定'!$C:$K,9,0),0),COUNTIF('调薪记录-固定'!$C:$C,A352)=2,IF(C352&lt;_xlfn.MINIFS('调薪记录-固定'!F:F,'调薪记录-固定'!C:C,A352),0,IF(C352&lt;_xlfn.MAXIFS('调薪记录-固定'!F:F,'调薪记录-固定'!C:C,A352),_xlfn.XLOOKUP(A352&amp;"1",'调薪记录-固定'!M:M,'调薪记录-固定'!K:K,0),_xlfn.XLOOKUP(A352&amp;"2",'调薪记录-固定'!M:M,'调薪记录-固定'!K:K,0))))</f>
        <v>0</v>
      </c>
      <c r="Y352" s="57">
        <f>IF(OR(COUNTIF('调整社保记录-固定'!C:C,A352)=0,COUNTIF('调整社保记录-固定'!C:C,A352)=1),0,IF(C352&gt;=DATE(2021,7,1),IFERROR(VLOOKUP(A352&amp;"2",'调整社保记录-固定'!F:G,2,0),0),0))</f>
        <v>0</v>
      </c>
    </row>
    <row r="353" customHeight="1" spans="1:25">
      <c r="A353" s="54" t="s">
        <v>25</v>
      </c>
      <c r="B353" s="54" t="s">
        <v>26</v>
      </c>
      <c r="C353" s="54" t="s">
        <v>383</v>
      </c>
      <c r="D353" s="54" t="s">
        <v>28</v>
      </c>
      <c r="E353" s="55">
        <f>IFERROR(DATEDIF(VLOOKUP(A353,员工个人数据信息!A:K,11,0),C353,"Y"),0)</f>
        <v>1</v>
      </c>
      <c r="F353" s="55" t="str">
        <f>IF(COUNTIF(通用项目!A:A,B353)=1,"通用项目","非通用项目")</f>
        <v>非通用项目</v>
      </c>
      <c r="G353" s="55">
        <f t="shared" si="79"/>
        <v>0</v>
      </c>
      <c r="H353" s="55">
        <f t="shared" si="80"/>
        <v>0</v>
      </c>
      <c r="I353" s="55">
        <f t="shared" si="81"/>
        <v>0</v>
      </c>
      <c r="J353" s="55">
        <f t="shared" si="82"/>
        <v>0</v>
      </c>
      <c r="K353" s="55">
        <f t="shared" si="83"/>
        <v>0</v>
      </c>
      <c r="L353" s="55">
        <f t="shared" si="84"/>
        <v>0</v>
      </c>
      <c r="M353" s="55">
        <f t="shared" si="85"/>
        <v>0</v>
      </c>
      <c r="N353" s="55">
        <f t="shared" si="86"/>
        <v>0</v>
      </c>
      <c r="O353" s="55">
        <f t="shared" si="87"/>
        <v>0</v>
      </c>
      <c r="P353" s="57">
        <f t="shared" ref="P353:P366" si="90">Q353+R353-S353-T353+U353-V353</f>
        <v>0</v>
      </c>
      <c r="Q353" s="57">
        <f t="shared" ref="Q353:Q366" si="91">SUM(G353:L353,N353:O353)</f>
        <v>0</v>
      </c>
      <c r="R353" s="57">
        <f t="shared" si="89"/>
        <v>0</v>
      </c>
      <c r="S353" s="57">
        <f t="shared" si="88"/>
        <v>0</v>
      </c>
      <c r="T353" s="57">
        <f t="shared" ref="T353:T366" si="92">SUM(G353:L353,O353)</f>
        <v>0</v>
      </c>
      <c r="U353" s="57">
        <f>G353*1+I353*IFERROR(VLOOKUP(A353,员工个人数据信息!A:V,22,0),0.9)+J353*0+IF(OR(E353&gt;=3,F353="通用项目"),K353*0,K353*0.2)+H353*0.8*IF(E353&lt;2,0.6,IF(E353&lt;4,0.7,IF(E353&lt;6,0.8,IF(E353&lt;8,0.9,1))))+L353*0.7-O353</f>
        <v>0</v>
      </c>
      <c r="V353" s="57">
        <f t="shared" ref="V353:V366" si="93">SUM(H353:L353,N353,O353*0)</f>
        <v>0</v>
      </c>
      <c r="W353" s="57">
        <f>ROUND(IFERROR(IF((YEAR(VLOOKUP(A353,员工个人数据信息!A:S,11,0))&amp;MONTH(VLOOKUP(A353,员工个人数据信息!A:S,11,0)))=(YEAR(C353)&amp;MONTH(C353)),VLOOKUP(A353,员工个人数据信息!A:U,20,0),IF((YEAR(VLOOKUP(A353,员工个人数据信息!A:S,12,0))&amp;MONTH(VLOOKUP(A353,员工个人数据信息!A:S,12,0)))=(YEAR(C353)&amp;MONTH(C353)),VLOOKUP(A353,员工个人数据信息!A:U,21,0),VLOOKUP(A353,员工个人数据信息!A:U,19,0))),0)+Y353/21.75,2)*SUM(G353:L353)+ROUND(IFERROR(VLOOKUP(A353,员工个人数据信息!A:S,18,0),0)+X353/21.75,2)*(IF(OR(E353&gt;=3,F353="通用项目"),SUM(G353,J353:K353),SUM(G353,J353,K353*0.8))+0.8*H353*IF(E353&lt;2,0.6,IF(E353&lt;4,0.7,IF(E353&lt;6,0.8,IF(E353&lt;8,0.9,1)))))+ROUND(3000/21.75*L353,2)</f>
        <v>0</v>
      </c>
      <c r="X353" s="57">
        <f t="array" ref="X353">_xlfn.IFS(COUNTIF('调薪记录-固定'!$C:$C,A353)=0,0,COUNTIF('调薪记录-固定'!$C:$C,A353)=1,IF(VLOOKUP(A353,'调薪记录-固定'!$C:$F,4,0)&lt;=C353,VLOOKUP(A353,'调薪记录-固定'!$C:$K,9,0),0),COUNTIF('调薪记录-固定'!$C:$C,A353)=2,IF(C353&lt;_xlfn.MINIFS('调薪记录-固定'!F:F,'调薪记录-固定'!C:C,A353),0,IF(C353&lt;_xlfn.MAXIFS('调薪记录-固定'!F:F,'调薪记录-固定'!C:C,A353),_xlfn.XLOOKUP(A353&amp;"1",'调薪记录-固定'!M:M,'调薪记录-固定'!K:K,0),_xlfn.XLOOKUP(A353&amp;"2",'调薪记录-固定'!M:M,'调薪记录-固定'!K:K,0))))</f>
        <v>0</v>
      </c>
      <c r="Y353" s="57">
        <f>IF(OR(COUNTIF('调整社保记录-固定'!C:C,A353)=0,COUNTIF('调整社保记录-固定'!C:C,A353)=1),0,IF(C353&gt;=DATE(2021,7,1),IFERROR(VLOOKUP(A353&amp;"2",'调整社保记录-固定'!F:G,2,0),0),0))</f>
        <v>0</v>
      </c>
    </row>
    <row r="354" customHeight="1" spans="1:25">
      <c r="A354" s="54" t="s">
        <v>25</v>
      </c>
      <c r="B354" s="54" t="s">
        <v>26</v>
      </c>
      <c r="C354" s="54" t="s">
        <v>384</v>
      </c>
      <c r="D354" s="54" t="s">
        <v>28</v>
      </c>
      <c r="E354" s="55">
        <f>IFERROR(DATEDIF(VLOOKUP(A354,员工个人数据信息!A:K,11,0),C354,"Y"),0)</f>
        <v>1</v>
      </c>
      <c r="F354" s="55" t="str">
        <f>IF(COUNTIF(通用项目!A:A,B354)=1,"通用项目","非通用项目")</f>
        <v>非通用项目</v>
      </c>
      <c r="G354" s="55">
        <f t="shared" si="79"/>
        <v>0</v>
      </c>
      <c r="H354" s="55">
        <f t="shared" si="80"/>
        <v>0</v>
      </c>
      <c r="I354" s="55">
        <f t="shared" si="81"/>
        <v>0</v>
      </c>
      <c r="J354" s="55">
        <f t="shared" si="82"/>
        <v>0</v>
      </c>
      <c r="K354" s="55">
        <f t="shared" si="83"/>
        <v>0</v>
      </c>
      <c r="L354" s="55">
        <f t="shared" si="84"/>
        <v>0</v>
      </c>
      <c r="M354" s="55">
        <f t="shared" si="85"/>
        <v>0</v>
      </c>
      <c r="N354" s="55">
        <f t="shared" si="86"/>
        <v>0</v>
      </c>
      <c r="O354" s="55">
        <f t="shared" si="87"/>
        <v>0</v>
      </c>
      <c r="P354" s="57">
        <f t="shared" si="90"/>
        <v>0</v>
      </c>
      <c r="Q354" s="57">
        <f t="shared" si="91"/>
        <v>0</v>
      </c>
      <c r="R354" s="57">
        <f t="shared" si="89"/>
        <v>0</v>
      </c>
      <c r="S354" s="57">
        <f t="shared" si="88"/>
        <v>0</v>
      </c>
      <c r="T354" s="57">
        <f t="shared" si="92"/>
        <v>0</v>
      </c>
      <c r="U354" s="57">
        <f>G354*1+I354*IFERROR(VLOOKUP(A354,员工个人数据信息!A:V,22,0),0.9)+J354*0+IF(OR(E354&gt;=3,F354="通用项目"),K354*0,K354*0.2)+H354*0.8*IF(E354&lt;2,0.6,IF(E354&lt;4,0.7,IF(E354&lt;6,0.8,IF(E354&lt;8,0.9,1))))+L354*0.7-O354</f>
        <v>0</v>
      </c>
      <c r="V354" s="57">
        <f t="shared" si="93"/>
        <v>0</v>
      </c>
      <c r="W354" s="57">
        <f>ROUND(IFERROR(IF((YEAR(VLOOKUP(A354,员工个人数据信息!A:S,11,0))&amp;MONTH(VLOOKUP(A354,员工个人数据信息!A:S,11,0)))=(YEAR(C354)&amp;MONTH(C354)),VLOOKUP(A354,员工个人数据信息!A:U,20,0),IF((YEAR(VLOOKUP(A354,员工个人数据信息!A:S,12,0))&amp;MONTH(VLOOKUP(A354,员工个人数据信息!A:S,12,0)))=(YEAR(C354)&amp;MONTH(C354)),VLOOKUP(A354,员工个人数据信息!A:U,21,0),VLOOKUP(A354,员工个人数据信息!A:U,19,0))),0)+Y354/21.75,2)*SUM(G354:L354)+ROUND(IFERROR(VLOOKUP(A354,员工个人数据信息!A:S,18,0),0)+X354/21.75,2)*(IF(OR(E354&gt;=3,F354="通用项目"),SUM(G354,J354:K354),SUM(G354,J354,K354*0.8))+0.8*H354*IF(E354&lt;2,0.6,IF(E354&lt;4,0.7,IF(E354&lt;6,0.8,IF(E354&lt;8,0.9,1)))))+ROUND(3000/21.75*L354,2)</f>
        <v>0</v>
      </c>
      <c r="X354" s="57">
        <f t="array" ref="X354">_xlfn.IFS(COUNTIF('调薪记录-固定'!$C:$C,A354)=0,0,COUNTIF('调薪记录-固定'!$C:$C,A354)=1,IF(VLOOKUP(A354,'调薪记录-固定'!$C:$F,4,0)&lt;=C354,VLOOKUP(A354,'调薪记录-固定'!$C:$K,9,0),0),COUNTIF('调薪记录-固定'!$C:$C,A354)=2,IF(C354&lt;_xlfn.MINIFS('调薪记录-固定'!F:F,'调薪记录-固定'!C:C,A354),0,IF(C354&lt;_xlfn.MAXIFS('调薪记录-固定'!F:F,'调薪记录-固定'!C:C,A354),_xlfn.XLOOKUP(A354&amp;"1",'调薪记录-固定'!M:M,'调薪记录-固定'!K:K,0),_xlfn.XLOOKUP(A354&amp;"2",'调薪记录-固定'!M:M,'调薪记录-固定'!K:K,0))))</f>
        <v>0</v>
      </c>
      <c r="Y354" s="57">
        <f>IF(OR(COUNTIF('调整社保记录-固定'!C:C,A354)=0,COUNTIF('调整社保记录-固定'!C:C,A354)=1),0,IF(C354&gt;=DATE(2021,7,1),IFERROR(VLOOKUP(A354&amp;"2",'调整社保记录-固定'!F:G,2,0),0),0))</f>
        <v>0</v>
      </c>
    </row>
    <row r="355" customHeight="1" spans="1:25">
      <c r="A355" s="54" t="s">
        <v>25</v>
      </c>
      <c r="B355" s="54" t="s">
        <v>26</v>
      </c>
      <c r="C355" s="54" t="s">
        <v>385</v>
      </c>
      <c r="D355" s="54" t="s">
        <v>6</v>
      </c>
      <c r="E355" s="55">
        <f>IFERROR(DATEDIF(VLOOKUP(A355,员工个人数据信息!A:K,11,0),C355,"Y"),0)</f>
        <v>1</v>
      </c>
      <c r="F355" s="55" t="str">
        <f>IF(COUNTIF(通用项目!A:A,B355)=1,"通用项目","非通用项目")</f>
        <v>非通用项目</v>
      </c>
      <c r="G355" s="55">
        <f t="shared" si="79"/>
        <v>1</v>
      </c>
      <c r="H355" s="55">
        <f t="shared" si="80"/>
        <v>0</v>
      </c>
      <c r="I355" s="55">
        <f t="shared" si="81"/>
        <v>0</v>
      </c>
      <c r="J355" s="55">
        <f t="shared" si="82"/>
        <v>0</v>
      </c>
      <c r="K355" s="55">
        <f t="shared" si="83"/>
        <v>0</v>
      </c>
      <c r="L355" s="55">
        <f t="shared" si="84"/>
        <v>0</v>
      </c>
      <c r="M355" s="55">
        <f t="shared" si="85"/>
        <v>0</v>
      </c>
      <c r="N355" s="55">
        <f t="shared" si="86"/>
        <v>0</v>
      </c>
      <c r="O355" s="55">
        <f t="shared" si="87"/>
        <v>0</v>
      </c>
      <c r="P355" s="57">
        <f t="shared" si="90"/>
        <v>1</v>
      </c>
      <c r="Q355" s="57">
        <f t="shared" si="91"/>
        <v>1</v>
      </c>
      <c r="R355" s="57">
        <f t="shared" si="89"/>
        <v>0</v>
      </c>
      <c r="S355" s="57">
        <f t="shared" si="88"/>
        <v>0</v>
      </c>
      <c r="T355" s="57">
        <f t="shared" si="92"/>
        <v>1</v>
      </c>
      <c r="U355" s="57">
        <f>G355*1+I355*IFERROR(VLOOKUP(A355,员工个人数据信息!A:V,22,0),0.9)+J355*0+IF(OR(E355&gt;=3,F355="通用项目"),K355*0,K355*0.2)+H355*0.8*IF(E355&lt;2,0.6,IF(E355&lt;4,0.7,IF(E355&lt;6,0.8,IF(E355&lt;8,0.9,1))))+L355*0.7-O355</f>
        <v>1</v>
      </c>
      <c r="V355" s="57">
        <f t="shared" si="93"/>
        <v>0</v>
      </c>
      <c r="W355" s="57">
        <f>ROUND(IFERROR(IF((YEAR(VLOOKUP(A355,员工个人数据信息!A:S,11,0))&amp;MONTH(VLOOKUP(A355,员工个人数据信息!A:S,11,0)))=(YEAR(C355)&amp;MONTH(C355)),VLOOKUP(A355,员工个人数据信息!A:U,20,0),IF((YEAR(VLOOKUP(A355,员工个人数据信息!A:S,12,0))&amp;MONTH(VLOOKUP(A355,员工个人数据信息!A:S,12,0)))=(YEAR(C355)&amp;MONTH(C355)),VLOOKUP(A355,员工个人数据信息!A:U,21,0),VLOOKUP(A355,员工个人数据信息!A:U,19,0))),0)+Y355/21.75,2)*SUM(G355:L355)+ROUND(IFERROR(VLOOKUP(A355,员工个人数据信息!A:S,18,0),0)+X355/21.75,2)*(IF(OR(E355&gt;=3,F355="通用项目"),SUM(G355,J355:K355),SUM(G355,J355,K355*0.8))+0.8*H355*IF(E355&lt;2,0.6,IF(E355&lt;4,0.7,IF(E355&lt;6,0.8,IF(E355&lt;8,0.9,1)))))+ROUND(3000/21.75*L355,2)</f>
        <v>0</v>
      </c>
      <c r="X355" s="57">
        <f t="array" ref="X355">_xlfn.IFS(COUNTIF('调薪记录-固定'!$C:$C,A355)=0,0,COUNTIF('调薪记录-固定'!$C:$C,A355)=1,IF(VLOOKUP(A355,'调薪记录-固定'!$C:$F,4,0)&lt;=C355,VLOOKUP(A355,'调薪记录-固定'!$C:$K,9,0),0),COUNTIF('调薪记录-固定'!$C:$C,A355)=2,IF(C355&lt;_xlfn.MINIFS('调薪记录-固定'!F:F,'调薪记录-固定'!C:C,A355),0,IF(C355&lt;_xlfn.MAXIFS('调薪记录-固定'!F:F,'调薪记录-固定'!C:C,A355),_xlfn.XLOOKUP(A355&amp;"1",'调薪记录-固定'!M:M,'调薪记录-固定'!K:K,0),_xlfn.XLOOKUP(A355&amp;"2",'调薪记录-固定'!M:M,'调薪记录-固定'!K:K,0))))</f>
        <v>0</v>
      </c>
      <c r="Y355" s="57">
        <f>IF(OR(COUNTIF('调整社保记录-固定'!C:C,A355)=0,COUNTIF('调整社保记录-固定'!C:C,A355)=1),0,IF(C355&gt;=DATE(2021,7,1),IFERROR(VLOOKUP(A355&amp;"2",'调整社保记录-固定'!F:G,2,0),0),0))</f>
        <v>0</v>
      </c>
    </row>
    <row r="356" customHeight="1" spans="1:25">
      <c r="A356" s="54" t="s">
        <v>25</v>
      </c>
      <c r="B356" s="54" t="s">
        <v>26</v>
      </c>
      <c r="C356" s="54" t="s">
        <v>386</v>
      </c>
      <c r="D356" s="54" t="s">
        <v>6</v>
      </c>
      <c r="E356" s="55">
        <f>IFERROR(DATEDIF(VLOOKUP(A356,员工个人数据信息!A:K,11,0),C356,"Y"),0)</f>
        <v>1</v>
      </c>
      <c r="F356" s="55" t="str">
        <f>IF(COUNTIF(通用项目!A:A,B356)=1,"通用项目","非通用项目")</f>
        <v>非通用项目</v>
      </c>
      <c r="G356" s="55">
        <f t="shared" si="79"/>
        <v>1</v>
      </c>
      <c r="H356" s="55">
        <f t="shared" si="80"/>
        <v>0</v>
      </c>
      <c r="I356" s="55">
        <f t="shared" si="81"/>
        <v>0</v>
      </c>
      <c r="J356" s="55">
        <f t="shared" si="82"/>
        <v>0</v>
      </c>
      <c r="K356" s="55">
        <f t="shared" si="83"/>
        <v>0</v>
      </c>
      <c r="L356" s="55">
        <f t="shared" si="84"/>
        <v>0</v>
      </c>
      <c r="M356" s="55">
        <f t="shared" si="85"/>
        <v>0</v>
      </c>
      <c r="N356" s="55">
        <f t="shared" si="86"/>
        <v>0</v>
      </c>
      <c r="O356" s="55">
        <f t="shared" si="87"/>
        <v>0</v>
      </c>
      <c r="P356" s="57">
        <f t="shared" si="90"/>
        <v>1</v>
      </c>
      <c r="Q356" s="57">
        <f t="shared" si="91"/>
        <v>1</v>
      </c>
      <c r="R356" s="57">
        <f t="shared" si="89"/>
        <v>0</v>
      </c>
      <c r="S356" s="57">
        <f t="shared" si="88"/>
        <v>0</v>
      </c>
      <c r="T356" s="57">
        <f t="shared" si="92"/>
        <v>1</v>
      </c>
      <c r="U356" s="57">
        <f>G356*1+I356*IFERROR(VLOOKUP(A356,员工个人数据信息!A:V,22,0),0.9)+J356*0+IF(OR(E356&gt;=3,F356="通用项目"),K356*0,K356*0.2)+H356*0.8*IF(E356&lt;2,0.6,IF(E356&lt;4,0.7,IF(E356&lt;6,0.8,IF(E356&lt;8,0.9,1))))+L356*0.7-O356</f>
        <v>1</v>
      </c>
      <c r="V356" s="57">
        <f t="shared" si="93"/>
        <v>0</v>
      </c>
      <c r="W356" s="57">
        <f>ROUND(IFERROR(IF((YEAR(VLOOKUP(A356,员工个人数据信息!A:S,11,0))&amp;MONTH(VLOOKUP(A356,员工个人数据信息!A:S,11,0)))=(YEAR(C356)&amp;MONTH(C356)),VLOOKUP(A356,员工个人数据信息!A:U,20,0),IF((YEAR(VLOOKUP(A356,员工个人数据信息!A:S,12,0))&amp;MONTH(VLOOKUP(A356,员工个人数据信息!A:S,12,0)))=(YEAR(C356)&amp;MONTH(C356)),VLOOKUP(A356,员工个人数据信息!A:U,21,0),VLOOKUP(A356,员工个人数据信息!A:U,19,0))),0)+Y356/21.75,2)*SUM(G356:L356)+ROUND(IFERROR(VLOOKUP(A356,员工个人数据信息!A:S,18,0),0)+X356/21.75,2)*(IF(OR(E356&gt;=3,F356="通用项目"),SUM(G356,J356:K356),SUM(G356,J356,K356*0.8))+0.8*H356*IF(E356&lt;2,0.6,IF(E356&lt;4,0.7,IF(E356&lt;6,0.8,IF(E356&lt;8,0.9,1)))))+ROUND(3000/21.75*L356,2)</f>
        <v>0</v>
      </c>
      <c r="X356" s="57">
        <f t="array" ref="X356">_xlfn.IFS(COUNTIF('调薪记录-固定'!$C:$C,A356)=0,0,COUNTIF('调薪记录-固定'!$C:$C,A356)=1,IF(VLOOKUP(A356,'调薪记录-固定'!$C:$F,4,0)&lt;=C356,VLOOKUP(A356,'调薪记录-固定'!$C:$K,9,0),0),COUNTIF('调薪记录-固定'!$C:$C,A356)=2,IF(C356&lt;_xlfn.MINIFS('调薪记录-固定'!F:F,'调薪记录-固定'!C:C,A356),0,IF(C356&lt;_xlfn.MAXIFS('调薪记录-固定'!F:F,'调薪记录-固定'!C:C,A356),_xlfn.XLOOKUP(A356&amp;"1",'调薪记录-固定'!M:M,'调薪记录-固定'!K:K,0),_xlfn.XLOOKUP(A356&amp;"2",'调薪记录-固定'!M:M,'调薪记录-固定'!K:K,0))))</f>
        <v>0</v>
      </c>
      <c r="Y356" s="57">
        <f>IF(OR(COUNTIF('调整社保记录-固定'!C:C,A356)=0,COUNTIF('调整社保记录-固定'!C:C,A356)=1),0,IF(C356&gt;=DATE(2021,7,1),IFERROR(VLOOKUP(A356&amp;"2",'调整社保记录-固定'!F:G,2,0),0),0))</f>
        <v>0</v>
      </c>
    </row>
    <row r="357" customHeight="1" spans="1:25">
      <c r="A357" s="54" t="s">
        <v>25</v>
      </c>
      <c r="B357" s="54" t="s">
        <v>26</v>
      </c>
      <c r="C357" s="54" t="s">
        <v>387</v>
      </c>
      <c r="D357" s="54" t="s">
        <v>6</v>
      </c>
      <c r="E357" s="55">
        <f>IFERROR(DATEDIF(VLOOKUP(A357,员工个人数据信息!A:K,11,0),C357,"Y"),0)</f>
        <v>1</v>
      </c>
      <c r="F357" s="55" t="str">
        <f>IF(COUNTIF(通用项目!A:A,B357)=1,"通用项目","非通用项目")</f>
        <v>非通用项目</v>
      </c>
      <c r="G357" s="55">
        <f t="shared" si="79"/>
        <v>1</v>
      </c>
      <c r="H357" s="55">
        <f t="shared" si="80"/>
        <v>0</v>
      </c>
      <c r="I357" s="55">
        <f t="shared" si="81"/>
        <v>0</v>
      </c>
      <c r="J357" s="55">
        <f t="shared" si="82"/>
        <v>0</v>
      </c>
      <c r="K357" s="55">
        <f t="shared" si="83"/>
        <v>0</v>
      </c>
      <c r="L357" s="55">
        <f t="shared" si="84"/>
        <v>0</v>
      </c>
      <c r="M357" s="55">
        <f t="shared" si="85"/>
        <v>0</v>
      </c>
      <c r="N357" s="55">
        <f t="shared" si="86"/>
        <v>0</v>
      </c>
      <c r="O357" s="55">
        <f t="shared" si="87"/>
        <v>0</v>
      </c>
      <c r="P357" s="57">
        <f t="shared" si="90"/>
        <v>1</v>
      </c>
      <c r="Q357" s="57">
        <f t="shared" si="91"/>
        <v>1</v>
      </c>
      <c r="R357" s="57">
        <f t="shared" si="89"/>
        <v>0</v>
      </c>
      <c r="S357" s="57">
        <f t="shared" si="88"/>
        <v>0</v>
      </c>
      <c r="T357" s="57">
        <f t="shared" si="92"/>
        <v>1</v>
      </c>
      <c r="U357" s="57">
        <f>G357*1+I357*IFERROR(VLOOKUP(A357,员工个人数据信息!A:V,22,0),0.9)+J357*0+IF(OR(E357&gt;=3,F357="通用项目"),K357*0,K357*0.2)+H357*0.8*IF(E357&lt;2,0.6,IF(E357&lt;4,0.7,IF(E357&lt;6,0.8,IF(E357&lt;8,0.9,1))))+L357*0.7-O357</f>
        <v>1</v>
      </c>
      <c r="V357" s="57">
        <f t="shared" si="93"/>
        <v>0</v>
      </c>
      <c r="W357" s="57">
        <f>ROUND(IFERROR(IF((YEAR(VLOOKUP(A357,员工个人数据信息!A:S,11,0))&amp;MONTH(VLOOKUP(A357,员工个人数据信息!A:S,11,0)))=(YEAR(C357)&amp;MONTH(C357)),VLOOKUP(A357,员工个人数据信息!A:U,20,0),IF((YEAR(VLOOKUP(A357,员工个人数据信息!A:S,12,0))&amp;MONTH(VLOOKUP(A357,员工个人数据信息!A:S,12,0)))=(YEAR(C357)&amp;MONTH(C357)),VLOOKUP(A357,员工个人数据信息!A:U,21,0),VLOOKUP(A357,员工个人数据信息!A:U,19,0))),0)+Y357/21.75,2)*SUM(G357:L357)+ROUND(IFERROR(VLOOKUP(A357,员工个人数据信息!A:S,18,0),0)+X357/21.75,2)*(IF(OR(E357&gt;=3,F357="通用项目"),SUM(G357,J357:K357),SUM(G357,J357,K357*0.8))+0.8*H357*IF(E357&lt;2,0.6,IF(E357&lt;4,0.7,IF(E357&lt;6,0.8,IF(E357&lt;8,0.9,1)))))+ROUND(3000/21.75*L357,2)</f>
        <v>0</v>
      </c>
      <c r="X357" s="57">
        <f t="array" ref="X357">_xlfn.IFS(COUNTIF('调薪记录-固定'!$C:$C,A357)=0,0,COUNTIF('调薪记录-固定'!$C:$C,A357)=1,IF(VLOOKUP(A357,'调薪记录-固定'!$C:$F,4,0)&lt;=C357,VLOOKUP(A357,'调薪记录-固定'!$C:$K,9,0),0),COUNTIF('调薪记录-固定'!$C:$C,A357)=2,IF(C357&lt;_xlfn.MINIFS('调薪记录-固定'!F:F,'调薪记录-固定'!C:C,A357),0,IF(C357&lt;_xlfn.MAXIFS('调薪记录-固定'!F:F,'调薪记录-固定'!C:C,A357),_xlfn.XLOOKUP(A357&amp;"1",'调薪记录-固定'!M:M,'调薪记录-固定'!K:K,0),_xlfn.XLOOKUP(A357&amp;"2",'调薪记录-固定'!M:M,'调薪记录-固定'!K:K,0))))</f>
        <v>0</v>
      </c>
      <c r="Y357" s="57">
        <f>IF(OR(COUNTIF('调整社保记录-固定'!C:C,A357)=0,COUNTIF('调整社保记录-固定'!C:C,A357)=1),0,IF(C357&gt;=DATE(2021,7,1),IFERROR(VLOOKUP(A357&amp;"2",'调整社保记录-固定'!F:G,2,0),0),0))</f>
        <v>0</v>
      </c>
    </row>
    <row r="358" customHeight="1" spans="1:25">
      <c r="A358" s="54" t="s">
        <v>25</v>
      </c>
      <c r="B358" s="54" t="s">
        <v>26</v>
      </c>
      <c r="C358" s="54" t="s">
        <v>388</v>
      </c>
      <c r="D358" s="54" t="s">
        <v>6</v>
      </c>
      <c r="E358" s="55">
        <f>IFERROR(DATEDIF(VLOOKUP(A358,员工个人数据信息!A:K,11,0),C358,"Y"),0)</f>
        <v>1</v>
      </c>
      <c r="F358" s="55" t="str">
        <f>IF(COUNTIF(通用项目!A:A,B358)=1,"通用项目","非通用项目")</f>
        <v>非通用项目</v>
      </c>
      <c r="G358" s="55">
        <f t="shared" si="79"/>
        <v>1</v>
      </c>
      <c r="H358" s="55">
        <f t="shared" si="80"/>
        <v>0</v>
      </c>
      <c r="I358" s="55">
        <f t="shared" si="81"/>
        <v>0</v>
      </c>
      <c r="J358" s="55">
        <f t="shared" si="82"/>
        <v>0</v>
      </c>
      <c r="K358" s="55">
        <f t="shared" si="83"/>
        <v>0</v>
      </c>
      <c r="L358" s="55">
        <f t="shared" si="84"/>
        <v>0</v>
      </c>
      <c r="M358" s="55">
        <f t="shared" si="85"/>
        <v>0</v>
      </c>
      <c r="N358" s="55">
        <f t="shared" si="86"/>
        <v>0</v>
      </c>
      <c r="O358" s="55">
        <f t="shared" si="87"/>
        <v>0</v>
      </c>
      <c r="P358" s="57">
        <f t="shared" si="90"/>
        <v>1</v>
      </c>
      <c r="Q358" s="57">
        <f t="shared" si="91"/>
        <v>1</v>
      </c>
      <c r="R358" s="57">
        <f t="shared" si="89"/>
        <v>0</v>
      </c>
      <c r="S358" s="57">
        <f t="shared" si="88"/>
        <v>0</v>
      </c>
      <c r="T358" s="57">
        <f t="shared" si="92"/>
        <v>1</v>
      </c>
      <c r="U358" s="57">
        <f>G358*1+I358*IFERROR(VLOOKUP(A358,员工个人数据信息!A:V,22,0),0.9)+J358*0+IF(OR(E358&gt;=3,F358="通用项目"),K358*0,K358*0.2)+H358*0.8*IF(E358&lt;2,0.6,IF(E358&lt;4,0.7,IF(E358&lt;6,0.8,IF(E358&lt;8,0.9,1))))+L358*0.7-O358</f>
        <v>1</v>
      </c>
      <c r="V358" s="57">
        <f t="shared" si="93"/>
        <v>0</v>
      </c>
      <c r="W358" s="57">
        <f>ROUND(IFERROR(IF((YEAR(VLOOKUP(A358,员工个人数据信息!A:S,11,0))&amp;MONTH(VLOOKUP(A358,员工个人数据信息!A:S,11,0)))=(YEAR(C358)&amp;MONTH(C358)),VLOOKUP(A358,员工个人数据信息!A:U,20,0),IF((YEAR(VLOOKUP(A358,员工个人数据信息!A:S,12,0))&amp;MONTH(VLOOKUP(A358,员工个人数据信息!A:S,12,0)))=(YEAR(C358)&amp;MONTH(C358)),VLOOKUP(A358,员工个人数据信息!A:U,21,0),VLOOKUP(A358,员工个人数据信息!A:U,19,0))),0)+Y358/21.75,2)*SUM(G358:L358)+ROUND(IFERROR(VLOOKUP(A358,员工个人数据信息!A:S,18,0),0)+X358/21.75,2)*(IF(OR(E358&gt;=3,F358="通用项目"),SUM(G358,J358:K358),SUM(G358,J358,K358*0.8))+0.8*H358*IF(E358&lt;2,0.6,IF(E358&lt;4,0.7,IF(E358&lt;6,0.8,IF(E358&lt;8,0.9,1)))))+ROUND(3000/21.75*L358,2)</f>
        <v>0</v>
      </c>
      <c r="X358" s="57">
        <f t="array" ref="X358">_xlfn.IFS(COUNTIF('调薪记录-固定'!$C:$C,A358)=0,0,COUNTIF('调薪记录-固定'!$C:$C,A358)=1,IF(VLOOKUP(A358,'调薪记录-固定'!$C:$F,4,0)&lt;=C358,VLOOKUP(A358,'调薪记录-固定'!$C:$K,9,0),0),COUNTIF('调薪记录-固定'!$C:$C,A358)=2,IF(C358&lt;_xlfn.MINIFS('调薪记录-固定'!F:F,'调薪记录-固定'!C:C,A358),0,IF(C358&lt;_xlfn.MAXIFS('调薪记录-固定'!F:F,'调薪记录-固定'!C:C,A358),_xlfn.XLOOKUP(A358&amp;"1",'调薪记录-固定'!M:M,'调薪记录-固定'!K:K,0),_xlfn.XLOOKUP(A358&amp;"2",'调薪记录-固定'!M:M,'调薪记录-固定'!K:K,0))))</f>
        <v>0</v>
      </c>
      <c r="Y358" s="57">
        <f>IF(OR(COUNTIF('调整社保记录-固定'!C:C,A358)=0,COUNTIF('调整社保记录-固定'!C:C,A358)=1),0,IF(C358&gt;=DATE(2021,7,1),IFERROR(VLOOKUP(A358&amp;"2",'调整社保记录-固定'!F:G,2,0),0),0))</f>
        <v>0</v>
      </c>
    </row>
    <row r="359" customHeight="1" spans="1:25">
      <c r="A359" s="54" t="s">
        <v>25</v>
      </c>
      <c r="B359" s="54" t="s">
        <v>26</v>
      </c>
      <c r="C359" s="54" t="s">
        <v>389</v>
      </c>
      <c r="D359" s="54" t="s">
        <v>6</v>
      </c>
      <c r="E359" s="55">
        <f>IFERROR(DATEDIF(VLOOKUP(A359,员工个人数据信息!A:K,11,0),C359,"Y"),0)</f>
        <v>1</v>
      </c>
      <c r="F359" s="55" t="str">
        <f>IF(COUNTIF(通用项目!A:A,B359)=1,"通用项目","非通用项目")</f>
        <v>非通用项目</v>
      </c>
      <c r="G359" s="55">
        <f t="shared" si="79"/>
        <v>1</v>
      </c>
      <c r="H359" s="55">
        <f t="shared" si="80"/>
        <v>0</v>
      </c>
      <c r="I359" s="55">
        <f t="shared" si="81"/>
        <v>0</v>
      </c>
      <c r="J359" s="55">
        <f t="shared" si="82"/>
        <v>0</v>
      </c>
      <c r="K359" s="55">
        <f t="shared" si="83"/>
        <v>0</v>
      </c>
      <c r="L359" s="55">
        <f t="shared" si="84"/>
        <v>0</v>
      </c>
      <c r="M359" s="55">
        <f t="shared" si="85"/>
        <v>0</v>
      </c>
      <c r="N359" s="55">
        <f t="shared" si="86"/>
        <v>0</v>
      </c>
      <c r="O359" s="55">
        <f t="shared" si="87"/>
        <v>0</v>
      </c>
      <c r="P359" s="57">
        <f t="shared" si="90"/>
        <v>1</v>
      </c>
      <c r="Q359" s="57">
        <f t="shared" si="91"/>
        <v>1</v>
      </c>
      <c r="R359" s="57">
        <f t="shared" si="89"/>
        <v>0</v>
      </c>
      <c r="S359" s="57">
        <f t="shared" si="88"/>
        <v>0</v>
      </c>
      <c r="T359" s="57">
        <f t="shared" si="92"/>
        <v>1</v>
      </c>
      <c r="U359" s="57">
        <f>G359*1+I359*IFERROR(VLOOKUP(A359,员工个人数据信息!A:V,22,0),0.9)+J359*0+IF(OR(E359&gt;=3,F359="通用项目"),K359*0,K359*0.2)+H359*0.8*IF(E359&lt;2,0.6,IF(E359&lt;4,0.7,IF(E359&lt;6,0.8,IF(E359&lt;8,0.9,1))))+L359*0.7-O359</f>
        <v>1</v>
      </c>
      <c r="V359" s="57">
        <f t="shared" si="93"/>
        <v>0</v>
      </c>
      <c r="W359" s="57">
        <f>ROUND(IFERROR(IF((YEAR(VLOOKUP(A359,员工个人数据信息!A:S,11,0))&amp;MONTH(VLOOKUP(A359,员工个人数据信息!A:S,11,0)))=(YEAR(C359)&amp;MONTH(C359)),VLOOKUP(A359,员工个人数据信息!A:U,20,0),IF((YEAR(VLOOKUP(A359,员工个人数据信息!A:S,12,0))&amp;MONTH(VLOOKUP(A359,员工个人数据信息!A:S,12,0)))=(YEAR(C359)&amp;MONTH(C359)),VLOOKUP(A359,员工个人数据信息!A:U,21,0),VLOOKUP(A359,员工个人数据信息!A:U,19,0))),0)+Y359/21.75,2)*SUM(G359:L359)+ROUND(IFERROR(VLOOKUP(A359,员工个人数据信息!A:S,18,0),0)+X359/21.75,2)*(IF(OR(E359&gt;=3,F359="通用项目"),SUM(G359,J359:K359),SUM(G359,J359,K359*0.8))+0.8*H359*IF(E359&lt;2,0.6,IF(E359&lt;4,0.7,IF(E359&lt;6,0.8,IF(E359&lt;8,0.9,1)))))+ROUND(3000/21.75*L359,2)</f>
        <v>0</v>
      </c>
      <c r="X359" s="57">
        <f t="array" ref="X359">_xlfn.IFS(COUNTIF('调薪记录-固定'!$C:$C,A359)=0,0,COUNTIF('调薪记录-固定'!$C:$C,A359)=1,IF(VLOOKUP(A359,'调薪记录-固定'!$C:$F,4,0)&lt;=C359,VLOOKUP(A359,'调薪记录-固定'!$C:$K,9,0),0),COUNTIF('调薪记录-固定'!$C:$C,A359)=2,IF(C359&lt;_xlfn.MINIFS('调薪记录-固定'!F:F,'调薪记录-固定'!C:C,A359),0,IF(C359&lt;_xlfn.MAXIFS('调薪记录-固定'!F:F,'调薪记录-固定'!C:C,A359),_xlfn.XLOOKUP(A359&amp;"1",'调薪记录-固定'!M:M,'调薪记录-固定'!K:K,0),_xlfn.XLOOKUP(A359&amp;"2",'调薪记录-固定'!M:M,'调薪记录-固定'!K:K,0))))</f>
        <v>0</v>
      </c>
      <c r="Y359" s="57">
        <f>IF(OR(COUNTIF('调整社保记录-固定'!C:C,A359)=0,COUNTIF('调整社保记录-固定'!C:C,A359)=1),0,IF(C359&gt;=DATE(2021,7,1),IFERROR(VLOOKUP(A359&amp;"2",'调整社保记录-固定'!F:G,2,0),0),0))</f>
        <v>0</v>
      </c>
    </row>
    <row r="360" customHeight="1" spans="1:25">
      <c r="A360" s="54" t="s">
        <v>25</v>
      </c>
      <c r="B360" s="54" t="s">
        <v>26</v>
      </c>
      <c r="C360" s="54" t="s">
        <v>390</v>
      </c>
      <c r="D360" s="54" t="s">
        <v>28</v>
      </c>
      <c r="E360" s="55">
        <f>IFERROR(DATEDIF(VLOOKUP(A360,员工个人数据信息!A:K,11,0),C360,"Y"),0)</f>
        <v>1</v>
      </c>
      <c r="F360" s="55" t="str">
        <f>IF(COUNTIF(通用项目!A:A,B360)=1,"通用项目","非通用项目")</f>
        <v>非通用项目</v>
      </c>
      <c r="G360" s="55">
        <f t="shared" si="79"/>
        <v>0</v>
      </c>
      <c r="H360" s="55">
        <f t="shared" si="80"/>
        <v>0</v>
      </c>
      <c r="I360" s="55">
        <f t="shared" si="81"/>
        <v>0</v>
      </c>
      <c r="J360" s="55">
        <f t="shared" si="82"/>
        <v>0</v>
      </c>
      <c r="K360" s="55">
        <f t="shared" si="83"/>
        <v>0</v>
      </c>
      <c r="L360" s="55">
        <f t="shared" si="84"/>
        <v>0</v>
      </c>
      <c r="M360" s="55">
        <f t="shared" si="85"/>
        <v>0</v>
      </c>
      <c r="N360" s="55">
        <f t="shared" si="86"/>
        <v>0</v>
      </c>
      <c r="O360" s="55">
        <f t="shared" si="87"/>
        <v>0</v>
      </c>
      <c r="P360" s="57">
        <f t="shared" si="90"/>
        <v>0</v>
      </c>
      <c r="Q360" s="57">
        <f t="shared" si="91"/>
        <v>0</v>
      </c>
      <c r="R360" s="57">
        <f t="shared" si="89"/>
        <v>0</v>
      </c>
      <c r="S360" s="57">
        <f t="shared" si="88"/>
        <v>0</v>
      </c>
      <c r="T360" s="57">
        <f t="shared" si="92"/>
        <v>0</v>
      </c>
      <c r="U360" s="57">
        <f>G360*1+I360*IFERROR(VLOOKUP(A360,员工个人数据信息!A:V,22,0),0.9)+J360*0+IF(OR(E360&gt;=3,F360="通用项目"),K360*0,K360*0.2)+H360*0.8*IF(E360&lt;2,0.6,IF(E360&lt;4,0.7,IF(E360&lt;6,0.8,IF(E360&lt;8,0.9,1))))+L360*0.7-O360</f>
        <v>0</v>
      </c>
      <c r="V360" s="57">
        <f t="shared" si="93"/>
        <v>0</v>
      </c>
      <c r="W360" s="57">
        <f>ROUND(IFERROR(IF((YEAR(VLOOKUP(A360,员工个人数据信息!A:S,11,0))&amp;MONTH(VLOOKUP(A360,员工个人数据信息!A:S,11,0)))=(YEAR(C360)&amp;MONTH(C360)),VLOOKUP(A360,员工个人数据信息!A:U,20,0),IF((YEAR(VLOOKUP(A360,员工个人数据信息!A:S,12,0))&amp;MONTH(VLOOKUP(A360,员工个人数据信息!A:S,12,0)))=(YEAR(C360)&amp;MONTH(C360)),VLOOKUP(A360,员工个人数据信息!A:U,21,0),VLOOKUP(A360,员工个人数据信息!A:U,19,0))),0)+Y360/21.75,2)*SUM(G360:L360)+ROUND(IFERROR(VLOOKUP(A360,员工个人数据信息!A:S,18,0),0)+X360/21.75,2)*(IF(OR(E360&gt;=3,F360="通用项目"),SUM(G360,J360:K360),SUM(G360,J360,K360*0.8))+0.8*H360*IF(E360&lt;2,0.6,IF(E360&lt;4,0.7,IF(E360&lt;6,0.8,IF(E360&lt;8,0.9,1)))))+ROUND(3000/21.75*L360,2)</f>
        <v>0</v>
      </c>
      <c r="X360" s="57">
        <f t="array" ref="X360">_xlfn.IFS(COUNTIF('调薪记录-固定'!$C:$C,A360)=0,0,COUNTIF('调薪记录-固定'!$C:$C,A360)=1,IF(VLOOKUP(A360,'调薪记录-固定'!$C:$F,4,0)&lt;=C360,VLOOKUP(A360,'调薪记录-固定'!$C:$K,9,0),0),COUNTIF('调薪记录-固定'!$C:$C,A360)=2,IF(C360&lt;_xlfn.MINIFS('调薪记录-固定'!F:F,'调薪记录-固定'!C:C,A360),0,IF(C360&lt;_xlfn.MAXIFS('调薪记录-固定'!F:F,'调薪记录-固定'!C:C,A360),_xlfn.XLOOKUP(A360&amp;"1",'调薪记录-固定'!M:M,'调薪记录-固定'!K:K,0),_xlfn.XLOOKUP(A360&amp;"2",'调薪记录-固定'!M:M,'调薪记录-固定'!K:K,0))))</f>
        <v>0</v>
      </c>
      <c r="Y360" s="57">
        <f>IF(OR(COUNTIF('调整社保记录-固定'!C:C,A360)=0,COUNTIF('调整社保记录-固定'!C:C,A360)=1),0,IF(C360&gt;=DATE(2021,7,1),IFERROR(VLOOKUP(A360&amp;"2",'调整社保记录-固定'!F:G,2,0),0),0))</f>
        <v>0</v>
      </c>
    </row>
    <row r="361" customHeight="1" spans="1:25">
      <c r="A361" s="54" t="s">
        <v>25</v>
      </c>
      <c r="B361" s="54" t="s">
        <v>26</v>
      </c>
      <c r="C361" s="54" t="s">
        <v>391</v>
      </c>
      <c r="D361" s="54" t="s">
        <v>28</v>
      </c>
      <c r="E361" s="55">
        <f>IFERROR(DATEDIF(VLOOKUP(A361,员工个人数据信息!A:K,11,0),C361,"Y"),0)</f>
        <v>1</v>
      </c>
      <c r="F361" s="55" t="str">
        <f>IF(COUNTIF(通用项目!A:A,B361)=1,"通用项目","非通用项目")</f>
        <v>非通用项目</v>
      </c>
      <c r="G361" s="55">
        <f t="shared" si="79"/>
        <v>0</v>
      </c>
      <c r="H361" s="55">
        <f t="shared" si="80"/>
        <v>0</v>
      </c>
      <c r="I361" s="55">
        <f t="shared" si="81"/>
        <v>0</v>
      </c>
      <c r="J361" s="55">
        <f t="shared" si="82"/>
        <v>0</v>
      </c>
      <c r="K361" s="55">
        <f t="shared" si="83"/>
        <v>0</v>
      </c>
      <c r="L361" s="55">
        <f t="shared" si="84"/>
        <v>0</v>
      </c>
      <c r="M361" s="55">
        <f t="shared" si="85"/>
        <v>0</v>
      </c>
      <c r="N361" s="55">
        <f t="shared" si="86"/>
        <v>0</v>
      </c>
      <c r="O361" s="55">
        <f t="shared" si="87"/>
        <v>0</v>
      </c>
      <c r="P361" s="57">
        <f t="shared" si="90"/>
        <v>0</v>
      </c>
      <c r="Q361" s="57">
        <f t="shared" si="91"/>
        <v>0</v>
      </c>
      <c r="R361" s="57">
        <f t="shared" si="89"/>
        <v>0</v>
      </c>
      <c r="S361" s="57">
        <f t="shared" si="88"/>
        <v>0</v>
      </c>
      <c r="T361" s="57">
        <f t="shared" si="92"/>
        <v>0</v>
      </c>
      <c r="U361" s="57">
        <f>G361*1+I361*IFERROR(VLOOKUP(A361,员工个人数据信息!A:V,22,0),0.9)+J361*0+IF(OR(E361&gt;=3,F361="通用项目"),K361*0,K361*0.2)+H361*0.8*IF(E361&lt;2,0.6,IF(E361&lt;4,0.7,IF(E361&lt;6,0.8,IF(E361&lt;8,0.9,1))))+L361*0.7-O361</f>
        <v>0</v>
      </c>
      <c r="V361" s="57">
        <f t="shared" si="93"/>
        <v>0</v>
      </c>
      <c r="W361" s="57">
        <f>ROUND(IFERROR(IF((YEAR(VLOOKUP(A361,员工个人数据信息!A:S,11,0))&amp;MONTH(VLOOKUP(A361,员工个人数据信息!A:S,11,0)))=(YEAR(C361)&amp;MONTH(C361)),VLOOKUP(A361,员工个人数据信息!A:U,20,0),IF((YEAR(VLOOKUP(A361,员工个人数据信息!A:S,12,0))&amp;MONTH(VLOOKUP(A361,员工个人数据信息!A:S,12,0)))=(YEAR(C361)&amp;MONTH(C361)),VLOOKUP(A361,员工个人数据信息!A:U,21,0),VLOOKUP(A361,员工个人数据信息!A:U,19,0))),0)+Y361/21.75,2)*SUM(G361:L361)+ROUND(IFERROR(VLOOKUP(A361,员工个人数据信息!A:S,18,0),0)+X361/21.75,2)*(IF(OR(E361&gt;=3,F361="通用项目"),SUM(G361,J361:K361),SUM(G361,J361,K361*0.8))+0.8*H361*IF(E361&lt;2,0.6,IF(E361&lt;4,0.7,IF(E361&lt;6,0.8,IF(E361&lt;8,0.9,1)))))+ROUND(3000/21.75*L361,2)</f>
        <v>0</v>
      </c>
      <c r="X361" s="57">
        <f t="array" ref="X361">_xlfn.IFS(COUNTIF('调薪记录-固定'!$C:$C,A361)=0,0,COUNTIF('调薪记录-固定'!$C:$C,A361)=1,IF(VLOOKUP(A361,'调薪记录-固定'!$C:$F,4,0)&lt;=C361,VLOOKUP(A361,'调薪记录-固定'!$C:$K,9,0),0),COUNTIF('调薪记录-固定'!$C:$C,A361)=2,IF(C361&lt;_xlfn.MINIFS('调薪记录-固定'!F:F,'调薪记录-固定'!C:C,A361),0,IF(C361&lt;_xlfn.MAXIFS('调薪记录-固定'!F:F,'调薪记录-固定'!C:C,A361),_xlfn.XLOOKUP(A361&amp;"1",'调薪记录-固定'!M:M,'调薪记录-固定'!K:K,0),_xlfn.XLOOKUP(A361&amp;"2",'调薪记录-固定'!M:M,'调薪记录-固定'!K:K,0))))</f>
        <v>0</v>
      </c>
      <c r="Y361" s="57">
        <f>IF(OR(COUNTIF('调整社保记录-固定'!C:C,A361)=0,COUNTIF('调整社保记录-固定'!C:C,A361)=1),0,IF(C361&gt;=DATE(2021,7,1),IFERROR(VLOOKUP(A361&amp;"2",'调整社保记录-固定'!F:G,2,0),0),0))</f>
        <v>0</v>
      </c>
    </row>
    <row r="362" customHeight="1" spans="1:25">
      <c r="A362" s="54" t="s">
        <v>25</v>
      </c>
      <c r="B362" s="54" t="s">
        <v>26</v>
      </c>
      <c r="C362" s="54" t="s">
        <v>392</v>
      </c>
      <c r="D362" s="54" t="s">
        <v>6</v>
      </c>
      <c r="E362" s="55">
        <f>IFERROR(DATEDIF(VLOOKUP(A362,员工个人数据信息!A:K,11,0),C362,"Y"),0)</f>
        <v>1</v>
      </c>
      <c r="F362" s="55" t="str">
        <f>IF(COUNTIF(通用项目!A:A,B362)=1,"通用项目","非通用项目")</f>
        <v>非通用项目</v>
      </c>
      <c r="G362" s="55">
        <f t="shared" si="79"/>
        <v>1</v>
      </c>
      <c r="H362" s="55">
        <f t="shared" si="80"/>
        <v>0</v>
      </c>
      <c r="I362" s="55">
        <f t="shared" si="81"/>
        <v>0</v>
      </c>
      <c r="J362" s="55">
        <f t="shared" si="82"/>
        <v>0</v>
      </c>
      <c r="K362" s="55">
        <f t="shared" si="83"/>
        <v>0</v>
      </c>
      <c r="L362" s="55">
        <f t="shared" si="84"/>
        <v>0</v>
      </c>
      <c r="M362" s="55">
        <f t="shared" si="85"/>
        <v>0</v>
      </c>
      <c r="N362" s="55">
        <f t="shared" si="86"/>
        <v>0</v>
      </c>
      <c r="O362" s="55">
        <f t="shared" si="87"/>
        <v>0</v>
      </c>
      <c r="P362" s="57">
        <f t="shared" si="90"/>
        <v>1</v>
      </c>
      <c r="Q362" s="57">
        <f t="shared" si="91"/>
        <v>1</v>
      </c>
      <c r="R362" s="57">
        <f t="shared" si="89"/>
        <v>0</v>
      </c>
      <c r="S362" s="57">
        <f t="shared" si="88"/>
        <v>0</v>
      </c>
      <c r="T362" s="57">
        <f t="shared" si="92"/>
        <v>1</v>
      </c>
      <c r="U362" s="57">
        <f>G362*1+I362*IFERROR(VLOOKUP(A362,员工个人数据信息!A:V,22,0),0.9)+J362*0+IF(OR(E362&gt;=3,F362="通用项目"),K362*0,K362*0.2)+H362*0.8*IF(E362&lt;2,0.6,IF(E362&lt;4,0.7,IF(E362&lt;6,0.8,IF(E362&lt;8,0.9,1))))+L362*0.7-O362</f>
        <v>1</v>
      </c>
      <c r="V362" s="57">
        <f t="shared" si="93"/>
        <v>0</v>
      </c>
      <c r="W362" s="57">
        <f>ROUND(IFERROR(IF((YEAR(VLOOKUP(A362,员工个人数据信息!A:S,11,0))&amp;MONTH(VLOOKUP(A362,员工个人数据信息!A:S,11,0)))=(YEAR(C362)&amp;MONTH(C362)),VLOOKUP(A362,员工个人数据信息!A:U,20,0),IF((YEAR(VLOOKUP(A362,员工个人数据信息!A:S,12,0))&amp;MONTH(VLOOKUP(A362,员工个人数据信息!A:S,12,0)))=(YEAR(C362)&amp;MONTH(C362)),VLOOKUP(A362,员工个人数据信息!A:U,21,0),VLOOKUP(A362,员工个人数据信息!A:U,19,0))),0)+Y362/21.75,2)*SUM(G362:L362)+ROUND(IFERROR(VLOOKUP(A362,员工个人数据信息!A:S,18,0),0)+X362/21.75,2)*(IF(OR(E362&gt;=3,F362="通用项目"),SUM(G362,J362:K362),SUM(G362,J362,K362*0.8))+0.8*H362*IF(E362&lt;2,0.6,IF(E362&lt;4,0.7,IF(E362&lt;6,0.8,IF(E362&lt;8,0.9,1)))))+ROUND(3000/21.75*L362,2)</f>
        <v>0</v>
      </c>
      <c r="X362" s="57">
        <f t="array" ref="X362">_xlfn.IFS(COUNTIF('调薪记录-固定'!$C:$C,A362)=0,0,COUNTIF('调薪记录-固定'!$C:$C,A362)=1,IF(VLOOKUP(A362,'调薪记录-固定'!$C:$F,4,0)&lt;=C362,VLOOKUP(A362,'调薪记录-固定'!$C:$K,9,0),0),COUNTIF('调薪记录-固定'!$C:$C,A362)=2,IF(C362&lt;_xlfn.MINIFS('调薪记录-固定'!F:F,'调薪记录-固定'!C:C,A362),0,IF(C362&lt;_xlfn.MAXIFS('调薪记录-固定'!F:F,'调薪记录-固定'!C:C,A362),_xlfn.XLOOKUP(A362&amp;"1",'调薪记录-固定'!M:M,'调薪记录-固定'!K:K,0),_xlfn.XLOOKUP(A362&amp;"2",'调薪记录-固定'!M:M,'调薪记录-固定'!K:K,0))))</f>
        <v>0</v>
      </c>
      <c r="Y362" s="57">
        <f>IF(OR(COUNTIF('调整社保记录-固定'!C:C,A362)=0,COUNTIF('调整社保记录-固定'!C:C,A362)=1),0,IF(C362&gt;=DATE(2021,7,1),IFERROR(VLOOKUP(A362&amp;"2",'调整社保记录-固定'!F:G,2,0),0),0))</f>
        <v>0</v>
      </c>
    </row>
    <row r="363" customHeight="1" spans="1:25">
      <c r="A363" s="54" t="s">
        <v>25</v>
      </c>
      <c r="B363" s="54" t="s">
        <v>26</v>
      </c>
      <c r="C363" s="54" t="s">
        <v>393</v>
      </c>
      <c r="D363" s="54" t="s">
        <v>6</v>
      </c>
      <c r="E363" s="55">
        <f>IFERROR(DATEDIF(VLOOKUP(A363,员工个人数据信息!A:K,11,0),C363,"Y"),0)</f>
        <v>1</v>
      </c>
      <c r="F363" s="55" t="str">
        <f>IF(COUNTIF(通用项目!A:A,B363)=1,"通用项目","非通用项目")</f>
        <v>非通用项目</v>
      </c>
      <c r="G363" s="55">
        <f t="shared" si="79"/>
        <v>1</v>
      </c>
      <c r="H363" s="55">
        <f t="shared" si="80"/>
        <v>0</v>
      </c>
      <c r="I363" s="55">
        <f t="shared" si="81"/>
        <v>0</v>
      </c>
      <c r="J363" s="55">
        <f t="shared" si="82"/>
        <v>0</v>
      </c>
      <c r="K363" s="55">
        <f t="shared" si="83"/>
        <v>0</v>
      </c>
      <c r="L363" s="55">
        <f t="shared" si="84"/>
        <v>0</v>
      </c>
      <c r="M363" s="55">
        <f t="shared" si="85"/>
        <v>0</v>
      </c>
      <c r="N363" s="55">
        <f t="shared" si="86"/>
        <v>0</v>
      </c>
      <c r="O363" s="55">
        <f t="shared" si="87"/>
        <v>0</v>
      </c>
      <c r="P363" s="57">
        <f t="shared" si="90"/>
        <v>1</v>
      </c>
      <c r="Q363" s="57">
        <f t="shared" si="91"/>
        <v>1</v>
      </c>
      <c r="R363" s="57">
        <f t="shared" si="89"/>
        <v>0</v>
      </c>
      <c r="S363" s="57">
        <f t="shared" si="88"/>
        <v>0</v>
      </c>
      <c r="T363" s="57">
        <f t="shared" si="92"/>
        <v>1</v>
      </c>
      <c r="U363" s="57">
        <f>G363*1+I363*IFERROR(VLOOKUP(A363,员工个人数据信息!A:V,22,0),0.9)+J363*0+IF(OR(E363&gt;=3,F363="通用项目"),K363*0,K363*0.2)+H363*0.8*IF(E363&lt;2,0.6,IF(E363&lt;4,0.7,IF(E363&lt;6,0.8,IF(E363&lt;8,0.9,1))))+L363*0.7-O363</f>
        <v>1</v>
      </c>
      <c r="V363" s="57">
        <f t="shared" si="93"/>
        <v>0</v>
      </c>
      <c r="W363" s="57">
        <f>ROUND(IFERROR(IF((YEAR(VLOOKUP(A363,员工个人数据信息!A:S,11,0))&amp;MONTH(VLOOKUP(A363,员工个人数据信息!A:S,11,0)))=(YEAR(C363)&amp;MONTH(C363)),VLOOKUP(A363,员工个人数据信息!A:U,20,0),IF((YEAR(VLOOKUP(A363,员工个人数据信息!A:S,12,0))&amp;MONTH(VLOOKUP(A363,员工个人数据信息!A:S,12,0)))=(YEAR(C363)&amp;MONTH(C363)),VLOOKUP(A363,员工个人数据信息!A:U,21,0),VLOOKUP(A363,员工个人数据信息!A:U,19,0))),0)+Y363/21.75,2)*SUM(G363:L363)+ROUND(IFERROR(VLOOKUP(A363,员工个人数据信息!A:S,18,0),0)+X363/21.75,2)*(IF(OR(E363&gt;=3,F363="通用项目"),SUM(G363,J363:K363),SUM(G363,J363,K363*0.8))+0.8*H363*IF(E363&lt;2,0.6,IF(E363&lt;4,0.7,IF(E363&lt;6,0.8,IF(E363&lt;8,0.9,1)))))+ROUND(3000/21.75*L363,2)</f>
        <v>0</v>
      </c>
      <c r="X363" s="57">
        <f t="array" ref="X363">_xlfn.IFS(COUNTIF('调薪记录-固定'!$C:$C,A363)=0,0,COUNTIF('调薪记录-固定'!$C:$C,A363)=1,IF(VLOOKUP(A363,'调薪记录-固定'!$C:$F,4,0)&lt;=C363,VLOOKUP(A363,'调薪记录-固定'!$C:$K,9,0),0),COUNTIF('调薪记录-固定'!$C:$C,A363)=2,IF(C363&lt;_xlfn.MINIFS('调薪记录-固定'!F:F,'调薪记录-固定'!C:C,A363),0,IF(C363&lt;_xlfn.MAXIFS('调薪记录-固定'!F:F,'调薪记录-固定'!C:C,A363),_xlfn.XLOOKUP(A363&amp;"1",'调薪记录-固定'!M:M,'调薪记录-固定'!K:K,0),_xlfn.XLOOKUP(A363&amp;"2",'调薪记录-固定'!M:M,'调薪记录-固定'!K:K,0))))</f>
        <v>0</v>
      </c>
      <c r="Y363" s="57">
        <f>IF(OR(COUNTIF('调整社保记录-固定'!C:C,A363)=0,COUNTIF('调整社保记录-固定'!C:C,A363)=1),0,IF(C363&gt;=DATE(2021,7,1),IFERROR(VLOOKUP(A363&amp;"2",'调整社保记录-固定'!F:G,2,0),0),0))</f>
        <v>0</v>
      </c>
    </row>
    <row r="364" customHeight="1" spans="1:25">
      <c r="A364" s="54" t="s">
        <v>25</v>
      </c>
      <c r="B364" s="54" t="s">
        <v>26</v>
      </c>
      <c r="C364" s="54" t="s">
        <v>394</v>
      </c>
      <c r="D364" s="54" t="s">
        <v>6</v>
      </c>
      <c r="E364" s="55">
        <f>IFERROR(DATEDIF(VLOOKUP(A364,员工个人数据信息!A:K,11,0),C364,"Y"),0)</f>
        <v>1</v>
      </c>
      <c r="F364" s="55" t="str">
        <f>IF(COUNTIF(通用项目!A:A,B364)=1,"通用项目","非通用项目")</f>
        <v>非通用项目</v>
      </c>
      <c r="G364" s="55">
        <f t="shared" si="79"/>
        <v>1</v>
      </c>
      <c r="H364" s="55">
        <f t="shared" si="80"/>
        <v>0</v>
      </c>
      <c r="I364" s="55">
        <f t="shared" si="81"/>
        <v>0</v>
      </c>
      <c r="J364" s="55">
        <f t="shared" si="82"/>
        <v>0</v>
      </c>
      <c r="K364" s="55">
        <f t="shared" si="83"/>
        <v>0</v>
      </c>
      <c r="L364" s="55">
        <f t="shared" si="84"/>
        <v>0</v>
      </c>
      <c r="M364" s="55">
        <f t="shared" si="85"/>
        <v>0</v>
      </c>
      <c r="N364" s="55">
        <f t="shared" si="86"/>
        <v>0</v>
      </c>
      <c r="O364" s="55">
        <f t="shared" si="87"/>
        <v>0</v>
      </c>
      <c r="P364" s="57">
        <f t="shared" si="90"/>
        <v>1</v>
      </c>
      <c r="Q364" s="57">
        <f t="shared" si="91"/>
        <v>1</v>
      </c>
      <c r="R364" s="57">
        <f t="shared" si="89"/>
        <v>0</v>
      </c>
      <c r="S364" s="57">
        <f t="shared" si="88"/>
        <v>0</v>
      </c>
      <c r="T364" s="57">
        <f t="shared" si="92"/>
        <v>1</v>
      </c>
      <c r="U364" s="57">
        <f>G364*1+I364*IFERROR(VLOOKUP(A364,员工个人数据信息!A:V,22,0),0.9)+J364*0+IF(OR(E364&gt;=3,F364="通用项目"),K364*0,K364*0.2)+H364*0.8*IF(E364&lt;2,0.6,IF(E364&lt;4,0.7,IF(E364&lt;6,0.8,IF(E364&lt;8,0.9,1))))+L364*0.7-O364</f>
        <v>1</v>
      </c>
      <c r="V364" s="57">
        <f t="shared" si="93"/>
        <v>0</v>
      </c>
      <c r="W364" s="57">
        <f>ROUND(IFERROR(IF((YEAR(VLOOKUP(A364,员工个人数据信息!A:S,11,0))&amp;MONTH(VLOOKUP(A364,员工个人数据信息!A:S,11,0)))=(YEAR(C364)&amp;MONTH(C364)),VLOOKUP(A364,员工个人数据信息!A:U,20,0),IF((YEAR(VLOOKUP(A364,员工个人数据信息!A:S,12,0))&amp;MONTH(VLOOKUP(A364,员工个人数据信息!A:S,12,0)))=(YEAR(C364)&amp;MONTH(C364)),VLOOKUP(A364,员工个人数据信息!A:U,21,0),VLOOKUP(A364,员工个人数据信息!A:U,19,0))),0)+Y364/21.75,2)*SUM(G364:L364)+ROUND(IFERROR(VLOOKUP(A364,员工个人数据信息!A:S,18,0),0)+X364/21.75,2)*(IF(OR(E364&gt;=3,F364="通用项目"),SUM(G364,J364:K364),SUM(G364,J364,K364*0.8))+0.8*H364*IF(E364&lt;2,0.6,IF(E364&lt;4,0.7,IF(E364&lt;6,0.8,IF(E364&lt;8,0.9,1)))))+ROUND(3000/21.75*L364,2)</f>
        <v>0</v>
      </c>
      <c r="X364" s="57">
        <f t="array" ref="X364">_xlfn.IFS(COUNTIF('调薪记录-固定'!$C:$C,A364)=0,0,COUNTIF('调薪记录-固定'!$C:$C,A364)=1,IF(VLOOKUP(A364,'调薪记录-固定'!$C:$F,4,0)&lt;=C364,VLOOKUP(A364,'调薪记录-固定'!$C:$K,9,0),0),COUNTIF('调薪记录-固定'!$C:$C,A364)=2,IF(C364&lt;_xlfn.MINIFS('调薪记录-固定'!F:F,'调薪记录-固定'!C:C,A364),0,IF(C364&lt;_xlfn.MAXIFS('调薪记录-固定'!F:F,'调薪记录-固定'!C:C,A364),_xlfn.XLOOKUP(A364&amp;"1",'调薪记录-固定'!M:M,'调薪记录-固定'!K:K,0),_xlfn.XLOOKUP(A364&amp;"2",'调薪记录-固定'!M:M,'调薪记录-固定'!K:K,0))))</f>
        <v>0</v>
      </c>
      <c r="Y364" s="57">
        <f>IF(OR(COUNTIF('调整社保记录-固定'!C:C,A364)=0,COUNTIF('调整社保记录-固定'!C:C,A364)=1),0,IF(C364&gt;=DATE(2021,7,1),IFERROR(VLOOKUP(A364&amp;"2",'调整社保记录-固定'!F:G,2,0),0),0))</f>
        <v>0</v>
      </c>
    </row>
    <row r="365" customHeight="1" spans="1:25">
      <c r="A365" s="54" t="s">
        <v>25</v>
      </c>
      <c r="B365" s="54" t="s">
        <v>26</v>
      </c>
      <c r="C365" s="54" t="s">
        <v>395</v>
      </c>
      <c r="D365" s="54" t="s">
        <v>6</v>
      </c>
      <c r="E365" s="55">
        <f>IFERROR(DATEDIF(VLOOKUP(A365,员工个人数据信息!A:K,11,0),C365,"Y"),0)</f>
        <v>1</v>
      </c>
      <c r="F365" s="55" t="str">
        <f>IF(COUNTIF(通用项目!A:A,B365)=1,"通用项目","非通用项目")</f>
        <v>非通用项目</v>
      </c>
      <c r="G365" s="55">
        <f t="shared" si="79"/>
        <v>1</v>
      </c>
      <c r="H365" s="55">
        <f t="shared" si="80"/>
        <v>0</v>
      </c>
      <c r="I365" s="55">
        <f t="shared" si="81"/>
        <v>0</v>
      </c>
      <c r="J365" s="55">
        <f t="shared" si="82"/>
        <v>0</v>
      </c>
      <c r="K365" s="55">
        <f t="shared" si="83"/>
        <v>0</v>
      </c>
      <c r="L365" s="55">
        <f t="shared" si="84"/>
        <v>0</v>
      </c>
      <c r="M365" s="55">
        <f t="shared" si="85"/>
        <v>0</v>
      </c>
      <c r="N365" s="55">
        <f t="shared" si="86"/>
        <v>0</v>
      </c>
      <c r="O365" s="55">
        <f t="shared" si="87"/>
        <v>0</v>
      </c>
      <c r="P365" s="57">
        <f t="shared" si="90"/>
        <v>1</v>
      </c>
      <c r="Q365" s="57">
        <f t="shared" si="91"/>
        <v>1</v>
      </c>
      <c r="R365" s="57">
        <f t="shared" si="89"/>
        <v>0</v>
      </c>
      <c r="S365" s="57">
        <f t="shared" si="88"/>
        <v>0</v>
      </c>
      <c r="T365" s="57">
        <f t="shared" si="92"/>
        <v>1</v>
      </c>
      <c r="U365" s="57">
        <f>G365*1+I365*IFERROR(VLOOKUP(A365,员工个人数据信息!A:V,22,0),0.9)+J365*0+IF(OR(E365&gt;=3,F365="通用项目"),K365*0,K365*0.2)+H365*0.8*IF(E365&lt;2,0.6,IF(E365&lt;4,0.7,IF(E365&lt;6,0.8,IF(E365&lt;8,0.9,1))))+L365*0.7-O365</f>
        <v>1</v>
      </c>
      <c r="V365" s="57">
        <f t="shared" si="93"/>
        <v>0</v>
      </c>
      <c r="W365" s="57">
        <f>ROUND(IFERROR(IF((YEAR(VLOOKUP(A365,员工个人数据信息!A:S,11,0))&amp;MONTH(VLOOKUP(A365,员工个人数据信息!A:S,11,0)))=(YEAR(C365)&amp;MONTH(C365)),VLOOKUP(A365,员工个人数据信息!A:U,20,0),IF((YEAR(VLOOKUP(A365,员工个人数据信息!A:S,12,0))&amp;MONTH(VLOOKUP(A365,员工个人数据信息!A:S,12,0)))=(YEAR(C365)&amp;MONTH(C365)),VLOOKUP(A365,员工个人数据信息!A:U,21,0),VLOOKUP(A365,员工个人数据信息!A:U,19,0))),0)+Y365/21.75,2)*SUM(G365:L365)+ROUND(IFERROR(VLOOKUP(A365,员工个人数据信息!A:S,18,0),0)+X365/21.75,2)*(IF(OR(E365&gt;=3,F365="通用项目"),SUM(G365,J365:K365),SUM(G365,J365,K365*0.8))+0.8*H365*IF(E365&lt;2,0.6,IF(E365&lt;4,0.7,IF(E365&lt;6,0.8,IF(E365&lt;8,0.9,1)))))+ROUND(3000/21.75*L365,2)</f>
        <v>0</v>
      </c>
      <c r="X365" s="57">
        <f t="array" ref="X365">_xlfn.IFS(COUNTIF('调薪记录-固定'!$C:$C,A365)=0,0,COUNTIF('调薪记录-固定'!$C:$C,A365)=1,IF(VLOOKUP(A365,'调薪记录-固定'!$C:$F,4,0)&lt;=C365,VLOOKUP(A365,'调薪记录-固定'!$C:$K,9,0),0),COUNTIF('调薪记录-固定'!$C:$C,A365)=2,IF(C365&lt;_xlfn.MINIFS('调薪记录-固定'!F:F,'调薪记录-固定'!C:C,A365),0,IF(C365&lt;_xlfn.MAXIFS('调薪记录-固定'!F:F,'调薪记录-固定'!C:C,A365),_xlfn.XLOOKUP(A365&amp;"1",'调薪记录-固定'!M:M,'调薪记录-固定'!K:K,0),_xlfn.XLOOKUP(A365&amp;"2",'调薪记录-固定'!M:M,'调薪记录-固定'!K:K,0))))</f>
        <v>0</v>
      </c>
      <c r="Y365" s="57">
        <f>IF(OR(COUNTIF('调整社保记录-固定'!C:C,A365)=0,COUNTIF('调整社保记录-固定'!C:C,A365)=1),0,IF(C365&gt;=DATE(2021,7,1),IFERROR(VLOOKUP(A365&amp;"2",'调整社保记录-固定'!F:G,2,0),0),0))</f>
        <v>0</v>
      </c>
    </row>
    <row r="366" customHeight="1" spans="1:25">
      <c r="A366" s="54" t="s">
        <v>25</v>
      </c>
      <c r="B366" s="54" t="s">
        <v>26</v>
      </c>
      <c r="C366" s="54" t="s">
        <v>396</v>
      </c>
      <c r="D366" s="54" t="s">
        <v>6</v>
      </c>
      <c r="E366" s="55">
        <f>IFERROR(DATEDIF(VLOOKUP(A366,员工个人数据信息!A:K,11,0),C366,"Y"),0)</f>
        <v>1</v>
      </c>
      <c r="F366" s="55" t="str">
        <f>IF(COUNTIF(通用项目!A:A,B366)=1,"通用项目","非通用项目")</f>
        <v>非通用项目</v>
      </c>
      <c r="G366" s="55">
        <f t="shared" si="79"/>
        <v>1</v>
      </c>
      <c r="H366" s="55">
        <f t="shared" si="80"/>
        <v>0</v>
      </c>
      <c r="I366" s="55">
        <f t="shared" si="81"/>
        <v>0</v>
      </c>
      <c r="J366" s="55">
        <f t="shared" si="82"/>
        <v>0</v>
      </c>
      <c r="K366" s="55">
        <f t="shared" si="83"/>
        <v>0</v>
      </c>
      <c r="L366" s="55">
        <f t="shared" si="84"/>
        <v>0</v>
      </c>
      <c r="M366" s="55">
        <f t="shared" si="85"/>
        <v>0</v>
      </c>
      <c r="N366" s="55">
        <f t="shared" si="86"/>
        <v>0</v>
      </c>
      <c r="O366" s="55">
        <f t="shared" si="87"/>
        <v>0</v>
      </c>
      <c r="P366" s="57">
        <f t="shared" si="90"/>
        <v>1</v>
      </c>
      <c r="Q366" s="57">
        <f t="shared" si="91"/>
        <v>1</v>
      </c>
      <c r="R366" s="57">
        <f t="shared" si="89"/>
        <v>0</v>
      </c>
      <c r="S366" s="57">
        <f t="shared" si="88"/>
        <v>0</v>
      </c>
      <c r="T366" s="57">
        <f t="shared" si="92"/>
        <v>1</v>
      </c>
      <c r="U366" s="57">
        <f>G366*1+I366*IFERROR(VLOOKUP(A366,员工个人数据信息!A:V,22,0),0.9)+J366*0+IF(OR(E366&gt;=3,F366="通用项目"),K366*0,K366*0.2)+H366*0.8*IF(E366&lt;2,0.6,IF(E366&lt;4,0.7,IF(E366&lt;6,0.8,IF(E366&lt;8,0.9,1))))+L366*0.7-O366</f>
        <v>1</v>
      </c>
      <c r="V366" s="57">
        <f t="shared" si="93"/>
        <v>0</v>
      </c>
      <c r="W366" s="57">
        <f>ROUND(IFERROR(IF((YEAR(VLOOKUP(A366,员工个人数据信息!A:S,11,0))&amp;MONTH(VLOOKUP(A366,员工个人数据信息!A:S,11,0)))=(YEAR(C366)&amp;MONTH(C366)),VLOOKUP(A366,员工个人数据信息!A:U,20,0),IF((YEAR(VLOOKUP(A366,员工个人数据信息!A:S,12,0))&amp;MONTH(VLOOKUP(A366,员工个人数据信息!A:S,12,0)))=(YEAR(C366)&amp;MONTH(C366)),VLOOKUP(A366,员工个人数据信息!A:U,21,0),VLOOKUP(A366,员工个人数据信息!A:U,19,0))),0)+Y366/21.75,2)*SUM(G366:L366)+ROUND(IFERROR(VLOOKUP(A366,员工个人数据信息!A:S,18,0),0)+X366/21.75,2)*(IF(OR(E366&gt;=3,F366="通用项目"),SUM(G366,J366:K366),SUM(G366,J366,K366*0.8))+0.8*H366*IF(E366&lt;2,0.6,IF(E366&lt;4,0.7,IF(E366&lt;6,0.8,IF(E366&lt;8,0.9,1)))))+ROUND(3000/21.75*L366,2)</f>
        <v>0</v>
      </c>
      <c r="X366" s="57">
        <f t="array" ref="X366">_xlfn.IFS(COUNTIF('调薪记录-固定'!$C:$C,A366)=0,0,COUNTIF('调薪记录-固定'!$C:$C,A366)=1,IF(VLOOKUP(A366,'调薪记录-固定'!$C:$F,4,0)&lt;=C366,VLOOKUP(A366,'调薪记录-固定'!$C:$K,9,0),0),COUNTIF('调薪记录-固定'!$C:$C,A366)=2,IF(C366&lt;_xlfn.MINIFS('调薪记录-固定'!F:F,'调薪记录-固定'!C:C,A366),0,IF(C366&lt;_xlfn.MAXIFS('调薪记录-固定'!F:F,'调薪记录-固定'!C:C,A366),_xlfn.XLOOKUP(A366&amp;"1",'调薪记录-固定'!M:M,'调薪记录-固定'!K:K,0),_xlfn.XLOOKUP(A366&amp;"2",'调薪记录-固定'!M:M,'调薪记录-固定'!K:K,0))))</f>
        <v>0</v>
      </c>
      <c r="Y366" s="57">
        <f>IF(OR(COUNTIF('调整社保记录-固定'!C:C,A366)=0,COUNTIF('调整社保记录-固定'!C:C,A366)=1),0,IF(C366&gt;=DATE(2021,7,1),IFERROR(VLOOKUP(A366&amp;"2",'调整社保记录-固定'!F:G,2,0),0),0))</f>
        <v>0</v>
      </c>
    </row>
    <row r="367" customHeight="1" spans="7:25">
      <c r="G367" s="37">
        <f>SUM(G2:G366)</f>
        <v>243</v>
      </c>
      <c r="H367" s="37">
        <f t="shared" ref="H367:Y367" si="94">SUM(H2:H366)</f>
        <v>0</v>
      </c>
      <c r="I367" s="37">
        <f t="shared" si="94"/>
        <v>5</v>
      </c>
      <c r="J367" s="37">
        <f t="shared" si="94"/>
        <v>2</v>
      </c>
      <c r="K367" s="37">
        <f t="shared" si="94"/>
        <v>0</v>
      </c>
      <c r="L367" s="37">
        <f t="shared" si="94"/>
        <v>0</v>
      </c>
      <c r="M367" s="37">
        <f t="shared" si="94"/>
        <v>0</v>
      </c>
      <c r="N367" s="37">
        <f t="shared" si="94"/>
        <v>0</v>
      </c>
      <c r="O367" s="37">
        <f t="shared" si="94"/>
        <v>0</v>
      </c>
      <c r="P367" s="37">
        <f t="shared" si="94"/>
        <v>240.3</v>
      </c>
      <c r="Q367" s="37">
        <f t="shared" si="94"/>
        <v>250</v>
      </c>
      <c r="R367" s="37">
        <f t="shared" si="94"/>
        <v>0</v>
      </c>
      <c r="S367" s="37">
        <f t="shared" si="94"/>
        <v>0</v>
      </c>
      <c r="T367" s="37">
        <f t="shared" si="94"/>
        <v>250</v>
      </c>
      <c r="U367" s="37">
        <f t="shared" si="94"/>
        <v>247.3</v>
      </c>
      <c r="V367" s="37">
        <f t="shared" si="94"/>
        <v>7</v>
      </c>
      <c r="W367" s="37">
        <f t="shared" si="94"/>
        <v>0</v>
      </c>
      <c r="X367" s="37">
        <f t="shared" si="94"/>
        <v>0</v>
      </c>
      <c r="Y367" s="37">
        <f t="shared" si="94"/>
        <v>0</v>
      </c>
    </row>
  </sheetData>
  <autoFilter ref="A1:Y367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F10" sqref="F10"/>
    </sheetView>
  </sheetViews>
  <sheetFormatPr defaultColWidth="9" defaultRowHeight="25" customHeight="1" outlineLevelRow="7"/>
  <cols>
    <col min="1" max="1" width="33.8333333333333" customWidth="1"/>
  </cols>
  <sheetData>
    <row r="1" customHeight="1" spans="1:1">
      <c r="A1" s="52" t="s">
        <v>397</v>
      </c>
    </row>
    <row r="2" customHeight="1" spans="1:1">
      <c r="A2" s="8" t="s">
        <v>398</v>
      </c>
    </row>
    <row r="3" customHeight="1" spans="1:1">
      <c r="A3" s="8" t="s">
        <v>399</v>
      </c>
    </row>
    <row r="4" customHeight="1" spans="1:1">
      <c r="A4" s="8" t="s">
        <v>400</v>
      </c>
    </row>
    <row r="5" customHeight="1" spans="1:1">
      <c r="A5" s="8" t="s">
        <v>401</v>
      </c>
    </row>
    <row r="6" customHeight="1" spans="1:1">
      <c r="A6" s="8" t="s">
        <v>402</v>
      </c>
    </row>
    <row r="7" customHeight="1" spans="1:1">
      <c r="A7" s="8" t="s">
        <v>403</v>
      </c>
    </row>
    <row r="8" customHeight="1" spans="1:1">
      <c r="A8" s="8" t="s">
        <v>404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237"/>
  <sheetViews>
    <sheetView workbookViewId="0">
      <pane xSplit="3" ySplit="1" topLeftCell="U2" activePane="bottomRight" state="frozen"/>
      <selection/>
      <selection pane="topRight"/>
      <selection pane="bottomLeft"/>
      <selection pane="bottomRight" activeCell="Q2" sqref="Q2:Q2237"/>
    </sheetView>
  </sheetViews>
  <sheetFormatPr defaultColWidth="9" defaultRowHeight="25" customHeight="1"/>
  <cols>
    <col min="1" max="1" width="11.8333333333333" style="1" customWidth="1"/>
    <col min="2" max="2" width="15.0833333333333" style="1" customWidth="1"/>
    <col min="3" max="3" width="29.25" style="37" customWidth="1"/>
    <col min="4" max="4" width="11" style="1" customWidth="1"/>
    <col min="5" max="5" width="20.3333333333333" style="1" customWidth="1"/>
    <col min="6" max="8" width="9" style="1"/>
    <col min="9" max="9" width="11.8333333333333" style="1" customWidth="1"/>
    <col min="10" max="10" width="14.0833333333333" style="1" customWidth="1"/>
    <col min="11" max="12" width="11.0833333333333" style="38" customWidth="1"/>
    <col min="13" max="13" width="11" style="1" hidden="1" customWidth="1" outlineLevel="1"/>
    <col min="14" max="15" width="9" style="1" hidden="1" customWidth="1" outlineLevel="1"/>
    <col min="16" max="16" width="13.75" style="1" customWidth="1" collapsed="1"/>
    <col min="17" max="17" width="15.8333333333333" style="1" customWidth="1"/>
    <col min="18" max="18" width="12.8333333333333" style="1" customWidth="1"/>
    <col min="19" max="19" width="19.3333333333333" style="1" customWidth="1"/>
    <col min="20" max="21" width="20.3333333333333" style="39" customWidth="1"/>
    <col min="22" max="22" width="14.8333333333333" style="39" customWidth="1"/>
    <col min="23" max="24" width="13" style="39" customWidth="1"/>
    <col min="25" max="25" width="9" style="1"/>
    <col min="26" max="26" width="11.0833333333333" style="1" customWidth="1"/>
    <col min="27" max="16384" width="9" style="1"/>
  </cols>
  <sheetData>
    <row r="1" customHeight="1" spans="1:26">
      <c r="A1" s="40" t="s">
        <v>0</v>
      </c>
      <c r="B1" s="40" t="s">
        <v>405</v>
      </c>
      <c r="C1" s="41" t="s">
        <v>1</v>
      </c>
      <c r="D1" s="40" t="s">
        <v>406</v>
      </c>
      <c r="E1" s="40" t="s">
        <v>407</v>
      </c>
      <c r="F1" s="40" t="s">
        <v>408</v>
      </c>
      <c r="G1" s="40" t="s">
        <v>409</v>
      </c>
      <c r="H1" s="40" t="s">
        <v>410</v>
      </c>
      <c r="I1" s="40" t="s">
        <v>411</v>
      </c>
      <c r="J1" s="40" t="s">
        <v>412</v>
      </c>
      <c r="K1" s="42" t="s">
        <v>413</v>
      </c>
      <c r="L1" s="42" t="s">
        <v>414</v>
      </c>
      <c r="M1" s="43" t="s">
        <v>415</v>
      </c>
      <c r="N1" s="40" t="s">
        <v>416</v>
      </c>
      <c r="O1" s="40" t="s">
        <v>417</v>
      </c>
      <c r="P1" s="44" t="s">
        <v>418</v>
      </c>
      <c r="Q1" s="40" t="s">
        <v>419</v>
      </c>
      <c r="R1" s="44" t="s">
        <v>420</v>
      </c>
      <c r="S1" s="40" t="s">
        <v>421</v>
      </c>
      <c r="T1" s="47" t="s">
        <v>422</v>
      </c>
      <c r="U1" s="47" t="s">
        <v>423</v>
      </c>
      <c r="V1" s="47" t="s">
        <v>424</v>
      </c>
      <c r="W1" s="48" t="s">
        <v>425</v>
      </c>
      <c r="X1" s="48" t="s">
        <v>426</v>
      </c>
      <c r="Y1" s="51">
        <v>44197</v>
      </c>
      <c r="Z1" s="51">
        <v>44561</v>
      </c>
    </row>
    <row r="2" customHeight="1" spans="1:24">
      <c r="A2" s="4" t="s">
        <v>427</v>
      </c>
      <c r="B2" s="4"/>
      <c r="C2" s="6" t="s">
        <v>428</v>
      </c>
      <c r="D2" s="4"/>
      <c r="E2" s="4"/>
      <c r="F2" s="4"/>
      <c r="G2" s="4"/>
      <c r="H2" s="4"/>
      <c r="I2" s="4"/>
      <c r="J2" s="4"/>
      <c r="K2" s="45">
        <v>39965</v>
      </c>
      <c r="L2" s="45"/>
      <c r="M2" s="4"/>
      <c r="N2" s="4"/>
      <c r="O2" s="4"/>
      <c r="P2" s="46"/>
      <c r="Q2" s="46"/>
      <c r="R2" s="49">
        <f t="shared" ref="R2:R44" si="0">P2/21.75</f>
        <v>0</v>
      </c>
      <c r="S2" s="49">
        <f t="shared" ref="S2:S44" si="1">Q2/21.75</f>
        <v>0</v>
      </c>
      <c r="T2" s="50">
        <f t="shared" ref="T2:T44" si="2">IFERROR(ROUND(Q2/W2,2),0)</f>
        <v>0</v>
      </c>
      <c r="U2" s="50">
        <f t="shared" ref="U2:U44" si="3">IFERROR(ROUND(Q2/X2,2),0)</f>
        <v>0</v>
      </c>
      <c r="V2" s="50">
        <v>0.71</v>
      </c>
      <c r="W2" s="50" t="str">
        <f>IF(OR(K2&lt;=$Y$1,DAY(K2)&gt;15,AND(YEAR(K2)&amp;MONTH(K2)=YEAR(L2)&amp;MONTH(L2),DAY(L2)&lt;26)),"",IF(OR(L2="",MONTH(K2)&lt;&gt;MONTH(L2)),NETWORKDAYS.INTL(K2,DATE(2021,MONTH(K2)+1,0),"0000000",'21年休息安排-固定'!$B$2:$B$105),NETWORKDAYS.INTL(K2,L2,"0000000",'21年休息安排-固定'!$B$2:$B$105)))</f>
        <v/>
      </c>
      <c r="X2" s="50" t="str">
        <f>IF(OR(L2&gt;=$Z$1,L2="",DAY(L2)&lt;15,AND(YEAR(K2)&amp;MONTH(K2)=YEAR(L2)&amp;MONTH(L2),DAY(L2)&lt;26)),"",IF(YEAR(K2)&amp;MONTH(K2)=YEAR(L2)&amp;MONTH(L2),NETWORKDAYS.INTL(K2,L2,"0000000",'21年休息安排-固定'!$B$2:$B$105),NETWORKDAYS.INTL(DATE(2021,MONTH(L2),1),L2,"0000000",'21年休息安排-固定'!$B$2:$B$105)))</f>
        <v/>
      </c>
    </row>
    <row r="3" customHeight="1" spans="1:24">
      <c r="A3" s="4" t="s">
        <v>429</v>
      </c>
      <c r="B3" s="4"/>
      <c r="C3" s="6" t="s">
        <v>430</v>
      </c>
      <c r="D3" s="4"/>
      <c r="E3" s="4"/>
      <c r="F3" s="4"/>
      <c r="G3" s="4"/>
      <c r="H3" s="4"/>
      <c r="I3" s="4"/>
      <c r="J3" s="4"/>
      <c r="K3" s="45">
        <v>40651</v>
      </c>
      <c r="L3" s="45"/>
      <c r="M3" s="4"/>
      <c r="N3" s="4"/>
      <c r="O3" s="4"/>
      <c r="P3" s="46"/>
      <c r="Q3" s="46"/>
      <c r="R3" s="49">
        <f t="shared" si="0"/>
        <v>0</v>
      </c>
      <c r="S3" s="49">
        <f t="shared" si="1"/>
        <v>0</v>
      </c>
      <c r="T3" s="50">
        <f t="shared" si="2"/>
        <v>0</v>
      </c>
      <c r="U3" s="50">
        <f t="shared" si="3"/>
        <v>0</v>
      </c>
      <c r="V3" s="50">
        <v>0.72</v>
      </c>
      <c r="W3" s="50" t="str">
        <f>IF(OR(K3&lt;=$Y$1,DAY(K3)&gt;15,AND(YEAR(K3)&amp;MONTH(K3)=YEAR(L3)&amp;MONTH(L3),DAY(L3)&lt;26)),"",IF(OR(L3="",MONTH(K3)&lt;&gt;MONTH(L3)),NETWORKDAYS.INTL(K3,DATE(2021,MONTH(K3)+1,0),"0000000",'21年休息安排-固定'!$B$2:$B$105),NETWORKDAYS.INTL(K3,L3,"0000000",'21年休息安排-固定'!$B$2:$B$105)))</f>
        <v/>
      </c>
      <c r="X3" s="50" t="str">
        <f>IF(OR(L3&gt;=$Z$1,L3="",DAY(L3)&lt;15,AND(YEAR(K3)&amp;MONTH(K3)=YEAR(L3)&amp;MONTH(L3),DAY(L3)&lt;26)),"",IF(YEAR(K3)&amp;MONTH(K3)=YEAR(L3)&amp;MONTH(L3),NETWORKDAYS.INTL(K3,L3,"0000000",'21年休息安排-固定'!$B$2:$B$105),NETWORKDAYS.INTL(DATE(2021,MONTH(L3),1),L3,"0000000",'21年休息安排-固定'!$B$2:$B$105)))</f>
        <v/>
      </c>
    </row>
    <row r="4" customHeight="1" spans="1:24">
      <c r="A4" s="4" t="s">
        <v>431</v>
      </c>
      <c r="B4" s="4"/>
      <c r="C4" s="6" t="s">
        <v>432</v>
      </c>
      <c r="D4" s="4"/>
      <c r="E4" s="4"/>
      <c r="F4" s="4"/>
      <c r="G4" s="4"/>
      <c r="H4" s="4"/>
      <c r="I4" s="4"/>
      <c r="J4" s="4"/>
      <c r="K4" s="45">
        <v>43834</v>
      </c>
      <c r="L4" s="45"/>
      <c r="M4" s="4"/>
      <c r="N4" s="4"/>
      <c r="O4" s="4"/>
      <c r="P4" s="46"/>
      <c r="Q4" s="46"/>
      <c r="R4" s="49">
        <f t="shared" si="0"/>
        <v>0</v>
      </c>
      <c r="S4" s="49">
        <f t="shared" si="1"/>
        <v>0</v>
      </c>
      <c r="T4" s="50">
        <f t="shared" si="2"/>
        <v>0</v>
      </c>
      <c r="U4" s="50">
        <f t="shared" si="3"/>
        <v>0</v>
      </c>
      <c r="V4" s="50">
        <v>0.79</v>
      </c>
      <c r="W4" s="50" t="str">
        <f>IF(OR(K4&lt;=$Y$1,DAY(K4)&gt;15,AND(YEAR(K4)&amp;MONTH(K4)=YEAR(L4)&amp;MONTH(L4),DAY(L4)&lt;26)),"",IF(OR(L4="",MONTH(K4)&lt;&gt;MONTH(L4)),NETWORKDAYS.INTL(K4,DATE(2021,MONTH(K4)+1,0),"0000000",'21年休息安排-固定'!$B$2:$B$105),NETWORKDAYS.INTL(K4,L4,"0000000",'21年休息安排-固定'!$B$2:$B$105)))</f>
        <v/>
      </c>
      <c r="X4" s="50" t="str">
        <f>IF(OR(L4&gt;=$Z$1,L4="",DAY(L4)&lt;15,AND(YEAR(K4)&amp;MONTH(K4)=YEAR(L4)&amp;MONTH(L4),DAY(L4)&lt;26)),"",IF(YEAR(K4)&amp;MONTH(K4)=YEAR(L4)&amp;MONTH(L4),NETWORKDAYS.INTL(K4,L4,"0000000",'21年休息安排-固定'!$B$2:$B$105),NETWORKDAYS.INTL(DATE(2021,MONTH(L4),1),L4,"0000000",'21年休息安排-固定'!$B$2:$B$105)))</f>
        <v/>
      </c>
    </row>
    <row r="5" customHeight="1" spans="1:24">
      <c r="A5" s="4" t="s">
        <v>433</v>
      </c>
      <c r="B5" s="4"/>
      <c r="C5" s="6" t="s">
        <v>434</v>
      </c>
      <c r="D5" s="4"/>
      <c r="E5" s="4"/>
      <c r="F5" s="4"/>
      <c r="G5" s="4"/>
      <c r="H5" s="4"/>
      <c r="I5" s="4"/>
      <c r="J5" s="4"/>
      <c r="K5" s="45">
        <v>43834</v>
      </c>
      <c r="L5" s="45"/>
      <c r="M5" s="4"/>
      <c r="N5" s="4"/>
      <c r="O5" s="4"/>
      <c r="P5" s="46"/>
      <c r="Q5" s="46"/>
      <c r="R5" s="49">
        <f t="shared" si="0"/>
        <v>0</v>
      </c>
      <c r="S5" s="49">
        <f t="shared" si="1"/>
        <v>0</v>
      </c>
      <c r="T5" s="50">
        <f t="shared" si="2"/>
        <v>0</v>
      </c>
      <c r="U5" s="50">
        <f t="shared" si="3"/>
        <v>0</v>
      </c>
      <c r="V5" s="50">
        <v>0.79</v>
      </c>
      <c r="W5" s="50" t="str">
        <f>IF(OR(K5&lt;=$Y$1,DAY(K5)&gt;15,AND(YEAR(K5)&amp;MONTH(K5)=YEAR(L5)&amp;MONTH(L5),DAY(L5)&lt;26)),"",IF(OR(L5="",MONTH(K5)&lt;&gt;MONTH(L5)),NETWORKDAYS.INTL(K5,DATE(2021,MONTH(K5)+1,0),"0000000",'21年休息安排-固定'!$B$2:$B$105),NETWORKDAYS.INTL(K5,L5,"0000000",'21年休息安排-固定'!$B$2:$B$105)))</f>
        <v/>
      </c>
      <c r="X5" s="50" t="str">
        <f>IF(OR(L5&gt;=$Z$1,L5="",DAY(L5)&lt;15,AND(YEAR(K5)&amp;MONTH(K5)=YEAR(L5)&amp;MONTH(L5),DAY(L5)&lt;26)),"",IF(YEAR(K5)&amp;MONTH(K5)=YEAR(L5)&amp;MONTH(L5),NETWORKDAYS.INTL(K5,L5,"0000000",'21年休息安排-固定'!$B$2:$B$105),NETWORKDAYS.INTL(DATE(2021,MONTH(L5),1),L5,"0000000",'21年休息安排-固定'!$B$2:$B$105)))</f>
        <v/>
      </c>
    </row>
    <row r="6" customHeight="1" spans="1:24">
      <c r="A6" s="4" t="s">
        <v>435</v>
      </c>
      <c r="B6" s="4"/>
      <c r="C6" s="6" t="s">
        <v>432</v>
      </c>
      <c r="D6" s="4"/>
      <c r="E6" s="4"/>
      <c r="F6" s="4"/>
      <c r="G6" s="4"/>
      <c r="H6" s="4"/>
      <c r="I6" s="4"/>
      <c r="J6" s="4"/>
      <c r="K6" s="45">
        <v>43834</v>
      </c>
      <c r="L6" s="45">
        <v>44347</v>
      </c>
      <c r="M6" s="4"/>
      <c r="N6" s="4"/>
      <c r="O6" s="4"/>
      <c r="P6" s="46"/>
      <c r="Q6" s="46"/>
      <c r="R6" s="49">
        <f t="shared" si="0"/>
        <v>0</v>
      </c>
      <c r="S6" s="49">
        <f t="shared" si="1"/>
        <v>0</v>
      </c>
      <c r="T6" s="50">
        <f t="shared" si="2"/>
        <v>0</v>
      </c>
      <c r="U6" s="50">
        <f t="shared" si="3"/>
        <v>0</v>
      </c>
      <c r="V6" s="50">
        <v>0.79</v>
      </c>
      <c r="W6" s="50" t="str">
        <f>IF(OR(K6&lt;=$Y$1,DAY(K6)&gt;15,AND(YEAR(K6)&amp;MONTH(K6)=YEAR(L6)&amp;MONTH(L6),DAY(L6)&lt;26)),"",IF(OR(L6="",MONTH(K6)&lt;&gt;MONTH(L6)),NETWORKDAYS.INTL(K6,DATE(2021,MONTH(K6)+1,0),"0000000",'21年休息安排-固定'!$B$2:$B$105),NETWORKDAYS.INTL(K6,L6,"0000000",'21年休息安排-固定'!$B$2:$B$105)))</f>
        <v/>
      </c>
      <c r="X6" s="50">
        <f>IF(OR(L6&gt;=$Z$1,L6="",DAY(L6)&lt;15,AND(YEAR(K6)&amp;MONTH(K6)=YEAR(L6)&amp;MONTH(L6),DAY(L6)&lt;26)),"",IF(YEAR(K6)&amp;MONTH(K6)=YEAR(L6)&amp;MONTH(L6),NETWORKDAYS.INTL(K6,L6,"0000000",'21年休息安排-固定'!$B$2:$B$105),NETWORKDAYS.INTL(DATE(2021,MONTH(L6),1),L6,"0000000",'21年休息安排-固定'!$B$2:$B$105)))</f>
        <v>20</v>
      </c>
    </row>
    <row r="7" customHeight="1" spans="1:24">
      <c r="A7" s="4" t="s">
        <v>436</v>
      </c>
      <c r="B7" s="4"/>
      <c r="C7" s="6" t="s">
        <v>432</v>
      </c>
      <c r="D7" s="4"/>
      <c r="E7" s="4"/>
      <c r="F7" s="4"/>
      <c r="G7" s="4"/>
      <c r="H7" s="4"/>
      <c r="I7" s="4"/>
      <c r="J7" s="4"/>
      <c r="K7" s="45">
        <v>43834</v>
      </c>
      <c r="L7" s="45"/>
      <c r="M7" s="4"/>
      <c r="N7" s="4"/>
      <c r="O7" s="4"/>
      <c r="P7" s="46"/>
      <c r="Q7" s="46"/>
      <c r="R7" s="49">
        <f t="shared" si="0"/>
        <v>0</v>
      </c>
      <c r="S7" s="49">
        <f t="shared" si="1"/>
        <v>0</v>
      </c>
      <c r="T7" s="50">
        <f t="shared" si="2"/>
        <v>0</v>
      </c>
      <c r="U7" s="50">
        <f t="shared" si="3"/>
        <v>0</v>
      </c>
      <c r="V7" s="50">
        <v>0.81</v>
      </c>
      <c r="W7" s="50" t="str">
        <f>IF(OR(K7&lt;=$Y$1,DAY(K7)&gt;15,AND(YEAR(K7)&amp;MONTH(K7)=YEAR(L7)&amp;MONTH(L7),DAY(L7)&lt;26)),"",IF(OR(L7="",MONTH(K7)&lt;&gt;MONTH(L7)),NETWORKDAYS.INTL(K7,DATE(2021,MONTH(K7)+1,0),"0000000",'21年休息安排-固定'!$B$2:$B$105),NETWORKDAYS.INTL(K7,L7,"0000000",'21年休息安排-固定'!$B$2:$B$105)))</f>
        <v/>
      </c>
      <c r="X7" s="50" t="str">
        <f>IF(OR(L7&gt;=$Z$1,L7="",DAY(L7)&lt;15,AND(YEAR(K7)&amp;MONTH(K7)=YEAR(L7)&amp;MONTH(L7),DAY(L7)&lt;26)),"",IF(YEAR(K7)&amp;MONTH(K7)=YEAR(L7)&amp;MONTH(L7),NETWORKDAYS.INTL(K7,L7,"0000000",'21年休息安排-固定'!$B$2:$B$105),NETWORKDAYS.INTL(DATE(2021,MONTH(L7),1),L7,"0000000",'21年休息安排-固定'!$B$2:$B$105)))</f>
        <v/>
      </c>
    </row>
    <row r="8" customHeight="1" spans="1:24">
      <c r="A8" s="4" t="s">
        <v>437</v>
      </c>
      <c r="B8" s="4"/>
      <c r="C8" s="6" t="s">
        <v>432</v>
      </c>
      <c r="D8" s="4"/>
      <c r="E8" s="4"/>
      <c r="F8" s="4"/>
      <c r="G8" s="4"/>
      <c r="H8" s="4"/>
      <c r="I8" s="4"/>
      <c r="J8" s="4"/>
      <c r="K8" s="45">
        <v>43834</v>
      </c>
      <c r="L8" s="45"/>
      <c r="M8" s="4"/>
      <c r="N8" s="4"/>
      <c r="O8" s="4"/>
      <c r="P8" s="46"/>
      <c r="Q8" s="46"/>
      <c r="R8" s="49">
        <f t="shared" si="0"/>
        <v>0</v>
      </c>
      <c r="S8" s="49">
        <f t="shared" si="1"/>
        <v>0</v>
      </c>
      <c r="T8" s="50">
        <f t="shared" si="2"/>
        <v>0</v>
      </c>
      <c r="U8" s="50">
        <f t="shared" si="3"/>
        <v>0</v>
      </c>
      <c r="V8" s="50">
        <v>0.79</v>
      </c>
      <c r="W8" s="50" t="str">
        <f>IF(OR(K8&lt;=$Y$1,DAY(K8)&gt;15,AND(YEAR(K8)&amp;MONTH(K8)=YEAR(L8)&amp;MONTH(L8),DAY(L8)&lt;26)),"",IF(OR(L8="",MONTH(K8)&lt;&gt;MONTH(L8)),NETWORKDAYS.INTL(K8,DATE(2021,MONTH(K8)+1,0),"0000000",'21年休息安排-固定'!$B$2:$B$105),NETWORKDAYS.INTL(K8,L8,"0000000",'21年休息安排-固定'!$B$2:$B$105)))</f>
        <v/>
      </c>
      <c r="X8" s="50" t="str">
        <f>IF(OR(L8&gt;=$Z$1,L8="",DAY(L8)&lt;15,AND(YEAR(K8)&amp;MONTH(K8)=YEAR(L8)&amp;MONTH(L8),DAY(L8)&lt;26)),"",IF(YEAR(K8)&amp;MONTH(K8)=YEAR(L8)&amp;MONTH(L8),NETWORKDAYS.INTL(K8,L8,"0000000",'21年休息安排-固定'!$B$2:$B$105),NETWORKDAYS.INTL(DATE(2021,MONTH(L8),1),L8,"0000000",'21年休息安排-固定'!$B$2:$B$105)))</f>
        <v/>
      </c>
    </row>
    <row r="9" customHeight="1" spans="1:24">
      <c r="A9" s="4" t="s">
        <v>438</v>
      </c>
      <c r="B9" s="4"/>
      <c r="C9" s="6" t="s">
        <v>439</v>
      </c>
      <c r="D9" s="4"/>
      <c r="E9" s="4"/>
      <c r="F9" s="4"/>
      <c r="G9" s="4"/>
      <c r="H9" s="4"/>
      <c r="I9" s="4"/>
      <c r="J9" s="4"/>
      <c r="K9" s="45">
        <v>43834</v>
      </c>
      <c r="L9" s="45">
        <v>44377</v>
      </c>
      <c r="M9" s="4"/>
      <c r="N9" s="4"/>
      <c r="O9" s="4"/>
      <c r="P9" s="46"/>
      <c r="Q9" s="46"/>
      <c r="R9" s="49">
        <f t="shared" si="0"/>
        <v>0</v>
      </c>
      <c r="S9" s="49">
        <f t="shared" si="1"/>
        <v>0</v>
      </c>
      <c r="T9" s="50">
        <f t="shared" si="2"/>
        <v>0</v>
      </c>
      <c r="U9" s="50">
        <f t="shared" si="3"/>
        <v>0</v>
      </c>
      <c r="V9" s="50">
        <v>0.79</v>
      </c>
      <c r="W9" s="50" t="str">
        <f>IF(OR(K9&lt;=$Y$1,DAY(K9)&gt;15,AND(YEAR(K9)&amp;MONTH(K9)=YEAR(L9)&amp;MONTH(L9),DAY(L9)&lt;26)),"",IF(OR(L9="",MONTH(K9)&lt;&gt;MONTH(L9)),NETWORKDAYS.INTL(K9,DATE(2021,MONTH(K9)+1,0),"0000000",'21年休息安排-固定'!$B$2:$B$105),NETWORKDAYS.INTL(K9,L9,"0000000",'21年休息安排-固定'!$B$2:$B$105)))</f>
        <v/>
      </c>
      <c r="X9" s="50">
        <f>IF(OR(L9&gt;=$Z$1,L9="",DAY(L9)&lt;15,AND(YEAR(K9)&amp;MONTH(K9)=YEAR(L9)&amp;MONTH(L9),DAY(L9)&lt;26)),"",IF(YEAR(K9)&amp;MONTH(K9)=YEAR(L9)&amp;MONTH(L9),NETWORKDAYS.INTL(K9,L9,"0000000",'21年休息安排-固定'!$B$2:$B$105),NETWORKDAYS.INTL(DATE(2021,MONTH(L9),1),L9,"0000000",'21年休息安排-固定'!$B$2:$B$105)))</f>
        <v>22</v>
      </c>
    </row>
    <row r="10" customHeight="1" spans="1:24">
      <c r="A10" s="4" t="s">
        <v>440</v>
      </c>
      <c r="B10" s="4"/>
      <c r="C10" s="6" t="s">
        <v>432</v>
      </c>
      <c r="D10" s="4"/>
      <c r="E10" s="4"/>
      <c r="F10" s="4"/>
      <c r="G10" s="4"/>
      <c r="H10" s="4"/>
      <c r="I10" s="4"/>
      <c r="J10" s="4"/>
      <c r="K10" s="45">
        <v>43834</v>
      </c>
      <c r="L10" s="45">
        <v>44267</v>
      </c>
      <c r="M10" s="4"/>
      <c r="N10" s="4"/>
      <c r="O10" s="4"/>
      <c r="P10" s="46"/>
      <c r="Q10" s="46"/>
      <c r="R10" s="49">
        <f t="shared" si="0"/>
        <v>0</v>
      </c>
      <c r="S10" s="49">
        <f t="shared" si="1"/>
        <v>0</v>
      </c>
      <c r="T10" s="50">
        <f t="shared" si="2"/>
        <v>0</v>
      </c>
      <c r="U10" s="50">
        <f t="shared" si="3"/>
        <v>0</v>
      </c>
      <c r="V10" s="50">
        <v>0.79</v>
      </c>
      <c r="W10" s="50" t="str">
        <f>IF(OR(K10&lt;=$Y$1,DAY(K10)&gt;15,AND(YEAR(K10)&amp;MONTH(K10)=YEAR(L10)&amp;MONTH(L10),DAY(L10)&lt;26)),"",IF(OR(L10="",MONTH(K10)&lt;&gt;MONTH(L10)),NETWORKDAYS.INTL(K10,DATE(2021,MONTH(K10)+1,0),"0000000",'21年休息安排-固定'!$B$2:$B$105),NETWORKDAYS.INTL(K10,L10,"0000000",'21年休息安排-固定'!$B$2:$B$105)))</f>
        <v/>
      </c>
      <c r="X10" s="50" t="str">
        <f>IF(OR(L10&gt;=$Z$1,L10="",DAY(L10)&lt;15,AND(YEAR(K10)&amp;MONTH(K10)=YEAR(L10)&amp;MONTH(L10),DAY(L10)&lt;26)),"",IF(YEAR(K10)&amp;MONTH(K10)=YEAR(L10)&amp;MONTH(L10),NETWORKDAYS.INTL(K10,L10,"0000000",'21年休息安排-固定'!$B$2:$B$105),NETWORKDAYS.INTL(DATE(2021,MONTH(L10),1),L10,"0000000",'21年休息安排-固定'!$B$2:$B$105)))</f>
        <v/>
      </c>
    </row>
    <row r="11" customHeight="1" spans="1:24">
      <c r="A11" s="4" t="s">
        <v>441</v>
      </c>
      <c r="B11" s="4"/>
      <c r="C11" s="6" t="s">
        <v>442</v>
      </c>
      <c r="D11" s="4"/>
      <c r="E11" s="4"/>
      <c r="F11" s="4"/>
      <c r="G11" s="4"/>
      <c r="H11" s="4"/>
      <c r="I11" s="4"/>
      <c r="J11" s="4"/>
      <c r="K11" s="45">
        <v>43834</v>
      </c>
      <c r="L11" s="45">
        <v>44225</v>
      </c>
      <c r="M11" s="4"/>
      <c r="N11" s="4"/>
      <c r="O11" s="4"/>
      <c r="P11" s="46"/>
      <c r="Q11" s="46"/>
      <c r="R11" s="49">
        <f t="shared" si="0"/>
        <v>0</v>
      </c>
      <c r="S11" s="49">
        <f t="shared" si="1"/>
        <v>0</v>
      </c>
      <c r="T11" s="50">
        <f t="shared" si="2"/>
        <v>0</v>
      </c>
      <c r="U11" s="50">
        <f t="shared" si="3"/>
        <v>0</v>
      </c>
      <c r="V11" s="50">
        <v>0.79</v>
      </c>
      <c r="W11" s="50" t="str">
        <f>IF(OR(K11&lt;=$Y$1,DAY(K11)&gt;15,AND(YEAR(K11)&amp;MONTH(K11)=YEAR(L11)&amp;MONTH(L11),DAY(L11)&lt;26)),"",IF(OR(L11="",MONTH(K11)&lt;&gt;MONTH(L11)),NETWORKDAYS.INTL(K11,DATE(2021,MONTH(K11)+1,0),"0000000",'21年休息安排-固定'!$B$2:$B$105),NETWORKDAYS.INTL(K11,L11,"0000000",'21年休息安排-固定'!$B$2:$B$105)))</f>
        <v/>
      </c>
      <c r="X11" s="50">
        <f>IF(OR(L11&gt;=$Z$1,L11="",DAY(L11)&lt;15,AND(YEAR(K11)&amp;MONTH(K11)=YEAR(L11)&amp;MONTH(L11),DAY(L11)&lt;26)),"",IF(YEAR(K11)&amp;MONTH(K11)=YEAR(L11)&amp;MONTH(L11),NETWORKDAYS.INTL(K11,L11,"0000000",'21年休息安排-固定'!$B$2:$B$105),NETWORKDAYS.INTL(DATE(2021,MONTH(L11),1),L11,"0000000",'21年休息安排-固定'!$B$2:$B$105)))</f>
        <v>21</v>
      </c>
    </row>
    <row r="12" customHeight="1" spans="1:24">
      <c r="A12" s="4" t="s">
        <v>443</v>
      </c>
      <c r="B12" s="4"/>
      <c r="C12" s="6" t="s">
        <v>444</v>
      </c>
      <c r="D12" s="4"/>
      <c r="E12" s="4"/>
      <c r="F12" s="4"/>
      <c r="G12" s="4"/>
      <c r="H12" s="4"/>
      <c r="I12" s="4"/>
      <c r="J12" s="4"/>
      <c r="K12" s="45">
        <v>43834</v>
      </c>
      <c r="L12" s="45">
        <v>44414</v>
      </c>
      <c r="M12" s="4"/>
      <c r="N12" s="4"/>
      <c r="O12" s="4"/>
      <c r="P12" s="46"/>
      <c r="Q12" s="46"/>
      <c r="R12" s="49">
        <f t="shared" si="0"/>
        <v>0</v>
      </c>
      <c r="S12" s="49">
        <f t="shared" si="1"/>
        <v>0</v>
      </c>
      <c r="T12" s="50">
        <f t="shared" si="2"/>
        <v>0</v>
      </c>
      <c r="U12" s="50">
        <f t="shared" si="3"/>
        <v>0</v>
      </c>
      <c r="V12" s="50">
        <v>0.57</v>
      </c>
      <c r="W12" s="50" t="str">
        <f>IF(OR(K12&lt;=$Y$1,DAY(K12)&gt;15,AND(YEAR(K12)&amp;MONTH(K12)=YEAR(L12)&amp;MONTH(L12),DAY(L12)&lt;26)),"",IF(OR(L12="",MONTH(K12)&lt;&gt;MONTH(L12)),NETWORKDAYS.INTL(K12,DATE(2021,MONTH(K12)+1,0),"0000000",'21年休息安排-固定'!$B$2:$B$105),NETWORKDAYS.INTL(K12,L12,"0000000",'21年休息安排-固定'!$B$2:$B$105)))</f>
        <v/>
      </c>
      <c r="X12" s="50" t="str">
        <f>IF(OR(L12&gt;=$Z$1,L12="",DAY(L12)&lt;15,AND(YEAR(K12)&amp;MONTH(K12)=YEAR(L12)&amp;MONTH(L12),DAY(L12)&lt;26)),"",IF(YEAR(K12)&amp;MONTH(K12)=YEAR(L12)&amp;MONTH(L12),NETWORKDAYS.INTL(K12,L12,"0000000",'21年休息安排-固定'!$B$2:$B$105),NETWORKDAYS.INTL(DATE(2021,MONTH(L12),1),L12,"0000000",'21年休息安排-固定'!$B$2:$B$105)))</f>
        <v/>
      </c>
    </row>
    <row r="13" customHeight="1" spans="1:24">
      <c r="A13" s="4" t="s">
        <v>445</v>
      </c>
      <c r="B13" s="4"/>
      <c r="C13" s="6" t="s">
        <v>446</v>
      </c>
      <c r="D13" s="4"/>
      <c r="E13" s="4"/>
      <c r="F13" s="4"/>
      <c r="G13" s="4"/>
      <c r="H13" s="4"/>
      <c r="I13" s="4"/>
      <c r="J13" s="4"/>
      <c r="K13" s="45">
        <v>43834</v>
      </c>
      <c r="L13" s="45"/>
      <c r="M13" s="4"/>
      <c r="N13" s="4"/>
      <c r="O13" s="4"/>
      <c r="P13" s="46"/>
      <c r="Q13" s="46"/>
      <c r="R13" s="49">
        <f t="shared" si="0"/>
        <v>0</v>
      </c>
      <c r="S13" s="49">
        <f t="shared" si="1"/>
        <v>0</v>
      </c>
      <c r="T13" s="50">
        <f t="shared" si="2"/>
        <v>0</v>
      </c>
      <c r="U13" s="50">
        <f t="shared" si="3"/>
        <v>0</v>
      </c>
      <c r="V13" s="50">
        <v>0.79</v>
      </c>
      <c r="W13" s="50" t="str">
        <f>IF(OR(K13&lt;=$Y$1,DAY(K13)&gt;15,AND(YEAR(K13)&amp;MONTH(K13)=YEAR(L13)&amp;MONTH(L13),DAY(L13)&lt;26)),"",IF(OR(L13="",MONTH(K13)&lt;&gt;MONTH(L13)),NETWORKDAYS.INTL(K13,DATE(2021,MONTH(K13)+1,0),"0000000",'21年休息安排-固定'!$B$2:$B$105),NETWORKDAYS.INTL(K13,L13,"0000000",'21年休息安排-固定'!$B$2:$B$105)))</f>
        <v/>
      </c>
      <c r="X13" s="50" t="str">
        <f>IF(OR(L13&gt;=$Z$1,L13="",DAY(L13)&lt;15,AND(YEAR(K13)&amp;MONTH(K13)=YEAR(L13)&amp;MONTH(L13),DAY(L13)&lt;26)),"",IF(YEAR(K13)&amp;MONTH(K13)=YEAR(L13)&amp;MONTH(L13),NETWORKDAYS.INTL(K13,L13,"0000000",'21年休息安排-固定'!$B$2:$B$105),NETWORKDAYS.INTL(DATE(2021,MONTH(L13),1),L13,"0000000",'21年休息安排-固定'!$B$2:$B$105)))</f>
        <v/>
      </c>
    </row>
    <row r="14" customHeight="1" spans="1:24">
      <c r="A14" s="4" t="s">
        <v>447</v>
      </c>
      <c r="B14" s="4"/>
      <c r="C14" s="6" t="s">
        <v>432</v>
      </c>
      <c r="D14" s="4"/>
      <c r="E14" s="4"/>
      <c r="F14" s="4"/>
      <c r="G14" s="4"/>
      <c r="H14" s="4"/>
      <c r="I14" s="4"/>
      <c r="J14" s="4"/>
      <c r="K14" s="45">
        <v>43834</v>
      </c>
      <c r="L14" s="45"/>
      <c r="M14" s="4"/>
      <c r="N14" s="4"/>
      <c r="O14" s="4"/>
      <c r="P14" s="46"/>
      <c r="Q14" s="46"/>
      <c r="R14" s="49">
        <f t="shared" si="0"/>
        <v>0</v>
      </c>
      <c r="S14" s="49">
        <f t="shared" si="1"/>
        <v>0</v>
      </c>
      <c r="T14" s="50">
        <f t="shared" si="2"/>
        <v>0</v>
      </c>
      <c r="U14" s="50">
        <f t="shared" si="3"/>
        <v>0</v>
      </c>
      <c r="V14" s="50">
        <v>0.79</v>
      </c>
      <c r="W14" s="50" t="str">
        <f>IF(OR(K14&lt;=$Y$1,DAY(K14)&gt;15,AND(YEAR(K14)&amp;MONTH(K14)=YEAR(L14)&amp;MONTH(L14),DAY(L14)&lt;26)),"",IF(OR(L14="",MONTH(K14)&lt;&gt;MONTH(L14)),NETWORKDAYS.INTL(K14,DATE(2021,MONTH(K14)+1,0),"0000000",'21年休息安排-固定'!$B$2:$B$105),NETWORKDAYS.INTL(K14,L14,"0000000",'21年休息安排-固定'!$B$2:$B$105)))</f>
        <v/>
      </c>
      <c r="X14" s="50" t="str">
        <f>IF(OR(L14&gt;=$Z$1,L14="",DAY(L14)&lt;15,AND(YEAR(K14)&amp;MONTH(K14)=YEAR(L14)&amp;MONTH(L14),DAY(L14)&lt;26)),"",IF(YEAR(K14)&amp;MONTH(K14)=YEAR(L14)&amp;MONTH(L14),NETWORKDAYS.INTL(K14,L14,"0000000",'21年休息安排-固定'!$B$2:$B$105),NETWORKDAYS.INTL(DATE(2021,MONTH(L14),1),L14,"0000000",'21年休息安排-固定'!$B$2:$B$105)))</f>
        <v/>
      </c>
    </row>
    <row r="15" customHeight="1" spans="1:24">
      <c r="A15" s="4" t="s">
        <v>448</v>
      </c>
      <c r="B15" s="4"/>
      <c r="C15" s="6" t="s">
        <v>432</v>
      </c>
      <c r="D15" s="4"/>
      <c r="E15" s="4"/>
      <c r="F15" s="4"/>
      <c r="G15" s="4"/>
      <c r="H15" s="4"/>
      <c r="I15" s="4"/>
      <c r="J15" s="4"/>
      <c r="K15" s="45">
        <v>43834</v>
      </c>
      <c r="L15" s="45"/>
      <c r="M15" s="4"/>
      <c r="N15" s="4"/>
      <c r="O15" s="4"/>
      <c r="P15" s="46"/>
      <c r="Q15" s="46"/>
      <c r="R15" s="49">
        <f t="shared" si="0"/>
        <v>0</v>
      </c>
      <c r="S15" s="49">
        <f t="shared" si="1"/>
        <v>0</v>
      </c>
      <c r="T15" s="50">
        <f t="shared" si="2"/>
        <v>0</v>
      </c>
      <c r="U15" s="50">
        <f t="shared" si="3"/>
        <v>0</v>
      </c>
      <c r="V15" s="50">
        <v>0.79</v>
      </c>
      <c r="W15" s="50" t="str">
        <f>IF(OR(K15&lt;=$Y$1,DAY(K15)&gt;15,AND(YEAR(K15)&amp;MONTH(K15)=YEAR(L15)&amp;MONTH(L15),DAY(L15)&lt;26)),"",IF(OR(L15="",MONTH(K15)&lt;&gt;MONTH(L15)),NETWORKDAYS.INTL(K15,DATE(2021,MONTH(K15)+1,0),"0000000",'21年休息安排-固定'!$B$2:$B$105),NETWORKDAYS.INTL(K15,L15,"0000000",'21年休息安排-固定'!$B$2:$B$105)))</f>
        <v/>
      </c>
      <c r="X15" s="50" t="str">
        <f>IF(OR(L15&gt;=$Z$1,L15="",DAY(L15)&lt;15,AND(YEAR(K15)&amp;MONTH(K15)=YEAR(L15)&amp;MONTH(L15),DAY(L15)&lt;26)),"",IF(YEAR(K15)&amp;MONTH(K15)=YEAR(L15)&amp;MONTH(L15),NETWORKDAYS.INTL(K15,L15,"0000000",'21年休息安排-固定'!$B$2:$B$105),NETWORKDAYS.INTL(DATE(2021,MONTH(L15),1),L15,"0000000",'21年休息安排-固定'!$B$2:$B$105)))</f>
        <v/>
      </c>
    </row>
    <row r="16" customHeight="1" spans="1:24">
      <c r="A16" s="4" t="s">
        <v>449</v>
      </c>
      <c r="B16" s="4"/>
      <c r="C16" s="6" t="s">
        <v>432</v>
      </c>
      <c r="D16" s="4"/>
      <c r="E16" s="4"/>
      <c r="F16" s="4"/>
      <c r="G16" s="4"/>
      <c r="H16" s="4"/>
      <c r="I16" s="4"/>
      <c r="J16" s="4"/>
      <c r="K16" s="45">
        <v>43834</v>
      </c>
      <c r="L16" s="45">
        <v>44288</v>
      </c>
      <c r="M16" s="4"/>
      <c r="N16" s="4"/>
      <c r="O16" s="4"/>
      <c r="P16" s="46"/>
      <c r="Q16" s="46"/>
      <c r="R16" s="49">
        <f t="shared" si="0"/>
        <v>0</v>
      </c>
      <c r="S16" s="49">
        <f t="shared" si="1"/>
        <v>0</v>
      </c>
      <c r="T16" s="50">
        <f t="shared" si="2"/>
        <v>0</v>
      </c>
      <c r="U16" s="50">
        <f t="shared" si="3"/>
        <v>0</v>
      </c>
      <c r="V16" s="50">
        <v>0.79</v>
      </c>
      <c r="W16" s="50" t="str">
        <f>IF(OR(K16&lt;=$Y$1,DAY(K16)&gt;15,AND(YEAR(K16)&amp;MONTH(K16)=YEAR(L16)&amp;MONTH(L16),DAY(L16)&lt;26)),"",IF(OR(L16="",MONTH(K16)&lt;&gt;MONTH(L16)),NETWORKDAYS.INTL(K16,DATE(2021,MONTH(K16)+1,0),"0000000",'21年休息安排-固定'!$B$2:$B$105),NETWORKDAYS.INTL(K16,L16,"0000000",'21年休息安排-固定'!$B$2:$B$105)))</f>
        <v/>
      </c>
      <c r="X16" s="50" t="str">
        <f>IF(OR(L16&gt;=$Z$1,L16="",DAY(L16)&lt;15,AND(YEAR(K16)&amp;MONTH(K16)=YEAR(L16)&amp;MONTH(L16),DAY(L16)&lt;26)),"",IF(YEAR(K16)&amp;MONTH(K16)=YEAR(L16)&amp;MONTH(L16),NETWORKDAYS.INTL(K16,L16,"0000000",'21年休息安排-固定'!$B$2:$B$105),NETWORKDAYS.INTL(DATE(2021,MONTH(L16),1),L16,"0000000",'21年休息安排-固定'!$B$2:$B$105)))</f>
        <v/>
      </c>
    </row>
    <row r="17" customHeight="1" spans="1:24">
      <c r="A17" s="4" t="s">
        <v>450</v>
      </c>
      <c r="B17" s="4"/>
      <c r="C17" s="6" t="s">
        <v>432</v>
      </c>
      <c r="D17" s="4"/>
      <c r="E17" s="4"/>
      <c r="F17" s="4"/>
      <c r="G17" s="4"/>
      <c r="H17" s="4"/>
      <c r="I17" s="4"/>
      <c r="J17" s="4"/>
      <c r="K17" s="45">
        <v>43834</v>
      </c>
      <c r="L17" s="45">
        <v>44370</v>
      </c>
      <c r="M17" s="4"/>
      <c r="N17" s="4"/>
      <c r="O17" s="4"/>
      <c r="P17" s="46"/>
      <c r="Q17" s="46"/>
      <c r="R17" s="49">
        <f t="shared" si="0"/>
        <v>0</v>
      </c>
      <c r="S17" s="49">
        <f t="shared" si="1"/>
        <v>0</v>
      </c>
      <c r="T17" s="50">
        <f t="shared" si="2"/>
        <v>0</v>
      </c>
      <c r="U17" s="50">
        <f t="shared" si="3"/>
        <v>0</v>
      </c>
      <c r="V17" s="50">
        <v>0.79</v>
      </c>
      <c r="W17" s="50" t="str">
        <f>IF(OR(K17&lt;=$Y$1,DAY(K17)&gt;15,AND(YEAR(K17)&amp;MONTH(K17)=YEAR(L17)&amp;MONTH(L17),DAY(L17)&lt;26)),"",IF(OR(L17="",MONTH(K17)&lt;&gt;MONTH(L17)),NETWORKDAYS.INTL(K17,DATE(2021,MONTH(K17)+1,0),"0000000",'21年休息安排-固定'!$B$2:$B$105),NETWORKDAYS.INTL(K17,L17,"0000000",'21年休息安排-固定'!$B$2:$B$105)))</f>
        <v/>
      </c>
      <c r="X17" s="50">
        <f>IF(OR(L17&gt;=$Z$1,L17="",DAY(L17)&lt;15,AND(YEAR(K17)&amp;MONTH(K17)=YEAR(L17)&amp;MONTH(L17),DAY(L17)&lt;26)),"",IF(YEAR(K17)&amp;MONTH(K17)=YEAR(L17)&amp;MONTH(L17),NETWORKDAYS.INTL(K17,L17,"0000000",'21年休息安排-固定'!$B$2:$B$105),NETWORKDAYS.INTL(DATE(2021,MONTH(L17),1),L17,"0000000",'21年休息安排-固定'!$B$2:$B$105)))</f>
        <v>17</v>
      </c>
    </row>
    <row r="18" customHeight="1" spans="1:24">
      <c r="A18" s="4" t="s">
        <v>451</v>
      </c>
      <c r="B18" s="4"/>
      <c r="C18" s="6" t="s">
        <v>432</v>
      </c>
      <c r="D18" s="4"/>
      <c r="E18" s="4"/>
      <c r="F18" s="4"/>
      <c r="G18" s="4"/>
      <c r="H18" s="4"/>
      <c r="I18" s="4"/>
      <c r="J18" s="4"/>
      <c r="K18" s="45">
        <v>43834</v>
      </c>
      <c r="L18" s="45">
        <v>44400</v>
      </c>
      <c r="M18" s="4"/>
      <c r="N18" s="4"/>
      <c r="O18" s="4"/>
      <c r="P18" s="46"/>
      <c r="Q18" s="46"/>
      <c r="R18" s="49">
        <f t="shared" si="0"/>
        <v>0</v>
      </c>
      <c r="S18" s="49">
        <f t="shared" si="1"/>
        <v>0</v>
      </c>
      <c r="T18" s="50">
        <f t="shared" si="2"/>
        <v>0</v>
      </c>
      <c r="U18" s="50">
        <f t="shared" si="3"/>
        <v>0</v>
      </c>
      <c r="V18" s="50">
        <v>0.79</v>
      </c>
      <c r="W18" s="50" t="str">
        <f>IF(OR(K18&lt;=$Y$1,DAY(K18)&gt;15,AND(YEAR(K18)&amp;MONTH(K18)=YEAR(L18)&amp;MONTH(L18),DAY(L18)&lt;26)),"",IF(OR(L18="",MONTH(K18)&lt;&gt;MONTH(L18)),NETWORKDAYS.INTL(K18,DATE(2021,MONTH(K18)+1,0),"0000000",'21年休息安排-固定'!$B$2:$B$105),NETWORKDAYS.INTL(K18,L18,"0000000",'21年休息安排-固定'!$B$2:$B$105)))</f>
        <v/>
      </c>
      <c r="X18" s="50">
        <f>IF(OR(L18&gt;=$Z$1,L18="",DAY(L18)&lt;15,AND(YEAR(K18)&amp;MONTH(K18)=YEAR(L18)&amp;MONTH(L18),DAY(L18)&lt;26)),"",IF(YEAR(K18)&amp;MONTH(K18)=YEAR(L18)&amp;MONTH(L18),NETWORKDAYS.INTL(K18,L18,"0000000",'21年休息安排-固定'!$B$2:$B$105),NETWORKDAYS.INTL(DATE(2021,MONTH(L18),1),L18,"0000000",'21年休息安排-固定'!$B$2:$B$105)))</f>
        <v>17</v>
      </c>
    </row>
    <row r="19" customHeight="1" spans="1:24">
      <c r="A19" s="4" t="s">
        <v>452</v>
      </c>
      <c r="B19" s="4"/>
      <c r="C19" s="6" t="s">
        <v>432</v>
      </c>
      <c r="D19" s="4"/>
      <c r="E19" s="4"/>
      <c r="F19" s="4"/>
      <c r="G19" s="4"/>
      <c r="H19" s="4"/>
      <c r="I19" s="4"/>
      <c r="J19" s="4"/>
      <c r="K19" s="45">
        <v>43834</v>
      </c>
      <c r="L19" s="45">
        <v>44383</v>
      </c>
      <c r="M19" s="4"/>
      <c r="N19" s="4"/>
      <c r="O19" s="4"/>
      <c r="P19" s="46"/>
      <c r="Q19" s="46"/>
      <c r="R19" s="49">
        <f t="shared" si="0"/>
        <v>0</v>
      </c>
      <c r="S19" s="49">
        <f t="shared" si="1"/>
        <v>0</v>
      </c>
      <c r="T19" s="50">
        <f t="shared" si="2"/>
        <v>0</v>
      </c>
      <c r="U19" s="50">
        <f t="shared" si="3"/>
        <v>0</v>
      </c>
      <c r="V19" s="50">
        <v>0.79</v>
      </c>
      <c r="W19" s="50" t="str">
        <f>IF(OR(K19&lt;=$Y$1,DAY(K19)&gt;15,AND(YEAR(K19)&amp;MONTH(K19)=YEAR(L19)&amp;MONTH(L19),DAY(L19)&lt;26)),"",IF(OR(L19="",MONTH(K19)&lt;&gt;MONTH(L19)),NETWORKDAYS.INTL(K19,DATE(2021,MONTH(K19)+1,0),"0000000",'21年休息安排-固定'!$B$2:$B$105),NETWORKDAYS.INTL(K19,L19,"0000000",'21年休息安排-固定'!$B$2:$B$105)))</f>
        <v/>
      </c>
      <c r="X19" s="50" t="str">
        <f>IF(OR(L19&gt;=$Z$1,L19="",DAY(L19)&lt;15,AND(YEAR(K19)&amp;MONTH(K19)=YEAR(L19)&amp;MONTH(L19),DAY(L19)&lt;26)),"",IF(YEAR(K19)&amp;MONTH(K19)=YEAR(L19)&amp;MONTH(L19),NETWORKDAYS.INTL(K19,L19,"0000000",'21年休息安排-固定'!$B$2:$B$105),NETWORKDAYS.INTL(DATE(2021,MONTH(L19),1),L19,"0000000",'21年休息安排-固定'!$B$2:$B$105)))</f>
        <v/>
      </c>
    </row>
    <row r="20" customHeight="1" spans="1:24">
      <c r="A20" s="4" t="s">
        <v>453</v>
      </c>
      <c r="B20" s="4"/>
      <c r="C20" s="6" t="s">
        <v>432</v>
      </c>
      <c r="D20" s="4"/>
      <c r="E20" s="4"/>
      <c r="F20" s="4"/>
      <c r="G20" s="4"/>
      <c r="H20" s="4"/>
      <c r="I20" s="4"/>
      <c r="J20" s="4"/>
      <c r="K20" s="45">
        <v>43834</v>
      </c>
      <c r="L20" s="45"/>
      <c r="M20" s="4"/>
      <c r="N20" s="4"/>
      <c r="O20" s="4"/>
      <c r="P20" s="46"/>
      <c r="Q20" s="46"/>
      <c r="R20" s="49">
        <f t="shared" si="0"/>
        <v>0</v>
      </c>
      <c r="S20" s="49">
        <f t="shared" si="1"/>
        <v>0</v>
      </c>
      <c r="T20" s="50">
        <f t="shared" si="2"/>
        <v>0</v>
      </c>
      <c r="U20" s="50">
        <f t="shared" si="3"/>
        <v>0</v>
      </c>
      <c r="V20" s="50">
        <v>0.79</v>
      </c>
      <c r="W20" s="50" t="str">
        <f>IF(OR(K20&lt;=$Y$1,DAY(K20)&gt;15,AND(YEAR(K20)&amp;MONTH(K20)=YEAR(L20)&amp;MONTH(L20),DAY(L20)&lt;26)),"",IF(OR(L20="",MONTH(K20)&lt;&gt;MONTH(L20)),NETWORKDAYS.INTL(K20,DATE(2021,MONTH(K20)+1,0),"0000000",'21年休息安排-固定'!$B$2:$B$105),NETWORKDAYS.INTL(K20,L20,"0000000",'21年休息安排-固定'!$B$2:$B$105)))</f>
        <v/>
      </c>
      <c r="X20" s="50" t="str">
        <f>IF(OR(L20&gt;=$Z$1,L20="",DAY(L20)&lt;15,AND(YEAR(K20)&amp;MONTH(K20)=YEAR(L20)&amp;MONTH(L20),DAY(L20)&lt;26)),"",IF(YEAR(K20)&amp;MONTH(K20)=YEAR(L20)&amp;MONTH(L20),NETWORKDAYS.INTL(K20,L20,"0000000",'21年休息安排-固定'!$B$2:$B$105),NETWORKDAYS.INTL(DATE(2021,MONTH(L20),1),L20,"0000000",'21年休息安排-固定'!$B$2:$B$105)))</f>
        <v/>
      </c>
    </row>
    <row r="21" customHeight="1" spans="1:24">
      <c r="A21" s="4" t="s">
        <v>454</v>
      </c>
      <c r="B21" s="4"/>
      <c r="C21" s="6" t="s">
        <v>432</v>
      </c>
      <c r="D21" s="4"/>
      <c r="E21" s="4"/>
      <c r="F21" s="4"/>
      <c r="G21" s="4"/>
      <c r="H21" s="4"/>
      <c r="I21" s="4"/>
      <c r="J21" s="4"/>
      <c r="K21" s="45">
        <v>43834</v>
      </c>
      <c r="L21" s="45"/>
      <c r="M21" s="4"/>
      <c r="N21" s="4"/>
      <c r="O21" s="4"/>
      <c r="P21" s="46"/>
      <c r="Q21" s="46"/>
      <c r="R21" s="49">
        <f t="shared" si="0"/>
        <v>0</v>
      </c>
      <c r="S21" s="49">
        <f t="shared" si="1"/>
        <v>0</v>
      </c>
      <c r="T21" s="50">
        <f t="shared" si="2"/>
        <v>0</v>
      </c>
      <c r="U21" s="50">
        <f t="shared" si="3"/>
        <v>0</v>
      </c>
      <c r="V21" s="50">
        <v>0.79</v>
      </c>
      <c r="W21" s="50" t="str">
        <f>IF(OR(K21&lt;=$Y$1,DAY(K21)&gt;15,AND(YEAR(K21)&amp;MONTH(K21)=YEAR(L21)&amp;MONTH(L21),DAY(L21)&lt;26)),"",IF(OR(L21="",MONTH(K21)&lt;&gt;MONTH(L21)),NETWORKDAYS.INTL(K21,DATE(2021,MONTH(K21)+1,0),"0000000",'21年休息安排-固定'!$B$2:$B$105),NETWORKDAYS.INTL(K21,L21,"0000000",'21年休息安排-固定'!$B$2:$B$105)))</f>
        <v/>
      </c>
      <c r="X21" s="50" t="str">
        <f>IF(OR(L21&gt;=$Z$1,L21="",DAY(L21)&lt;15,AND(YEAR(K21)&amp;MONTH(K21)=YEAR(L21)&amp;MONTH(L21),DAY(L21)&lt;26)),"",IF(YEAR(K21)&amp;MONTH(K21)=YEAR(L21)&amp;MONTH(L21),NETWORKDAYS.INTL(K21,L21,"0000000",'21年休息安排-固定'!$B$2:$B$105),NETWORKDAYS.INTL(DATE(2021,MONTH(L21),1),L21,"0000000",'21年休息安排-固定'!$B$2:$B$105)))</f>
        <v/>
      </c>
    </row>
    <row r="22" customHeight="1" spans="1:24">
      <c r="A22" s="4" t="s">
        <v>455</v>
      </c>
      <c r="B22" s="4"/>
      <c r="C22" s="6" t="s">
        <v>432</v>
      </c>
      <c r="D22" s="4"/>
      <c r="E22" s="4"/>
      <c r="F22" s="4"/>
      <c r="G22" s="4"/>
      <c r="H22" s="4"/>
      <c r="I22" s="4"/>
      <c r="J22" s="4"/>
      <c r="K22" s="45">
        <v>43834</v>
      </c>
      <c r="L22" s="45"/>
      <c r="M22" s="4"/>
      <c r="N22" s="4"/>
      <c r="O22" s="4"/>
      <c r="P22" s="46"/>
      <c r="Q22" s="46"/>
      <c r="R22" s="49">
        <f t="shared" si="0"/>
        <v>0</v>
      </c>
      <c r="S22" s="49">
        <f t="shared" si="1"/>
        <v>0</v>
      </c>
      <c r="T22" s="50">
        <f t="shared" si="2"/>
        <v>0</v>
      </c>
      <c r="U22" s="50">
        <f t="shared" si="3"/>
        <v>0</v>
      </c>
      <c r="V22" s="50">
        <v>0.81</v>
      </c>
      <c r="W22" s="50" t="str">
        <f>IF(OR(K22&lt;=$Y$1,DAY(K22)&gt;15,AND(YEAR(K22)&amp;MONTH(K22)=YEAR(L22)&amp;MONTH(L22),DAY(L22)&lt;26)),"",IF(OR(L22="",MONTH(K22)&lt;&gt;MONTH(L22)),NETWORKDAYS.INTL(K22,DATE(2021,MONTH(K22)+1,0),"0000000",'21年休息安排-固定'!$B$2:$B$105),NETWORKDAYS.INTL(K22,L22,"0000000",'21年休息安排-固定'!$B$2:$B$105)))</f>
        <v/>
      </c>
      <c r="X22" s="50" t="str">
        <f>IF(OR(L22&gt;=$Z$1,L22="",DAY(L22)&lt;15,AND(YEAR(K22)&amp;MONTH(K22)=YEAR(L22)&amp;MONTH(L22),DAY(L22)&lt;26)),"",IF(YEAR(K22)&amp;MONTH(K22)=YEAR(L22)&amp;MONTH(L22),NETWORKDAYS.INTL(K22,L22,"0000000",'21年休息安排-固定'!$B$2:$B$105),NETWORKDAYS.INTL(DATE(2021,MONTH(L22),1),L22,"0000000",'21年休息安排-固定'!$B$2:$B$105)))</f>
        <v/>
      </c>
    </row>
    <row r="23" customHeight="1" spans="1:24">
      <c r="A23" s="4" t="s">
        <v>456</v>
      </c>
      <c r="B23" s="4"/>
      <c r="C23" s="6" t="s">
        <v>442</v>
      </c>
      <c r="D23" s="4"/>
      <c r="E23" s="4"/>
      <c r="F23" s="4"/>
      <c r="G23" s="4"/>
      <c r="H23" s="4"/>
      <c r="I23" s="4"/>
      <c r="J23" s="4"/>
      <c r="K23" s="45">
        <v>43834</v>
      </c>
      <c r="L23" s="45"/>
      <c r="M23" s="4"/>
      <c r="N23" s="4"/>
      <c r="O23" s="4"/>
      <c r="P23" s="46"/>
      <c r="Q23" s="46"/>
      <c r="R23" s="49">
        <f t="shared" si="0"/>
        <v>0</v>
      </c>
      <c r="S23" s="49">
        <f t="shared" si="1"/>
        <v>0</v>
      </c>
      <c r="T23" s="50">
        <f t="shared" si="2"/>
        <v>0</v>
      </c>
      <c r="U23" s="50">
        <f t="shared" si="3"/>
        <v>0</v>
      </c>
      <c r="V23" s="50">
        <v>0.79</v>
      </c>
      <c r="W23" s="50" t="str">
        <f>IF(OR(K23&lt;=$Y$1,DAY(K23)&gt;15,AND(YEAR(K23)&amp;MONTH(K23)=YEAR(L23)&amp;MONTH(L23),DAY(L23)&lt;26)),"",IF(OR(L23="",MONTH(K23)&lt;&gt;MONTH(L23)),NETWORKDAYS.INTL(K23,DATE(2021,MONTH(K23)+1,0),"0000000",'21年休息安排-固定'!$B$2:$B$105),NETWORKDAYS.INTL(K23,L23,"0000000",'21年休息安排-固定'!$B$2:$B$105)))</f>
        <v/>
      </c>
      <c r="X23" s="50" t="str">
        <f>IF(OR(L23&gt;=$Z$1,L23="",DAY(L23)&lt;15,AND(YEAR(K23)&amp;MONTH(K23)=YEAR(L23)&amp;MONTH(L23),DAY(L23)&lt;26)),"",IF(YEAR(K23)&amp;MONTH(K23)=YEAR(L23)&amp;MONTH(L23),NETWORKDAYS.INTL(K23,L23,"0000000",'21年休息安排-固定'!$B$2:$B$105),NETWORKDAYS.INTL(DATE(2021,MONTH(L23),1),L23,"0000000",'21年休息安排-固定'!$B$2:$B$105)))</f>
        <v/>
      </c>
    </row>
    <row r="24" customHeight="1" spans="1:24">
      <c r="A24" s="4" t="s">
        <v>457</v>
      </c>
      <c r="B24" s="4"/>
      <c r="C24" s="6" t="s">
        <v>432</v>
      </c>
      <c r="D24" s="4"/>
      <c r="E24" s="4"/>
      <c r="F24" s="4"/>
      <c r="G24" s="4"/>
      <c r="H24" s="4"/>
      <c r="I24" s="4"/>
      <c r="J24" s="4"/>
      <c r="K24" s="45">
        <v>43834</v>
      </c>
      <c r="L24" s="45"/>
      <c r="M24" s="4"/>
      <c r="N24" s="4"/>
      <c r="O24" s="4"/>
      <c r="P24" s="46"/>
      <c r="Q24" s="46"/>
      <c r="R24" s="49">
        <f t="shared" si="0"/>
        <v>0</v>
      </c>
      <c r="S24" s="49">
        <f t="shared" si="1"/>
        <v>0</v>
      </c>
      <c r="T24" s="50">
        <f t="shared" si="2"/>
        <v>0</v>
      </c>
      <c r="U24" s="50">
        <f t="shared" si="3"/>
        <v>0</v>
      </c>
      <c r="V24" s="50">
        <v>0.81</v>
      </c>
      <c r="W24" s="50" t="str">
        <f>IF(OR(K24&lt;=$Y$1,DAY(K24)&gt;15,AND(YEAR(K24)&amp;MONTH(K24)=YEAR(L24)&amp;MONTH(L24),DAY(L24)&lt;26)),"",IF(OR(L24="",MONTH(K24)&lt;&gt;MONTH(L24)),NETWORKDAYS.INTL(K24,DATE(2021,MONTH(K24)+1,0),"0000000",'21年休息安排-固定'!$B$2:$B$105),NETWORKDAYS.INTL(K24,L24,"0000000",'21年休息安排-固定'!$B$2:$B$105)))</f>
        <v/>
      </c>
      <c r="X24" s="50" t="str">
        <f>IF(OR(L24&gt;=$Z$1,L24="",DAY(L24)&lt;15,AND(YEAR(K24)&amp;MONTH(K24)=YEAR(L24)&amp;MONTH(L24),DAY(L24)&lt;26)),"",IF(YEAR(K24)&amp;MONTH(K24)=YEAR(L24)&amp;MONTH(L24),NETWORKDAYS.INTL(K24,L24,"0000000",'21年休息安排-固定'!$B$2:$B$105),NETWORKDAYS.INTL(DATE(2021,MONTH(L24),1),L24,"0000000",'21年休息安排-固定'!$B$2:$B$105)))</f>
        <v/>
      </c>
    </row>
    <row r="25" customHeight="1" spans="1:24">
      <c r="A25" s="4" t="s">
        <v>458</v>
      </c>
      <c r="B25" s="4"/>
      <c r="C25" s="6" t="s">
        <v>432</v>
      </c>
      <c r="D25" s="4"/>
      <c r="E25" s="4"/>
      <c r="F25" s="4"/>
      <c r="G25" s="4"/>
      <c r="H25" s="4"/>
      <c r="I25" s="4"/>
      <c r="J25" s="4"/>
      <c r="K25" s="45">
        <v>43834</v>
      </c>
      <c r="L25" s="45"/>
      <c r="M25" s="4"/>
      <c r="N25" s="4"/>
      <c r="O25" s="4"/>
      <c r="P25" s="46"/>
      <c r="Q25" s="46"/>
      <c r="R25" s="49">
        <f t="shared" si="0"/>
        <v>0</v>
      </c>
      <c r="S25" s="49">
        <f t="shared" si="1"/>
        <v>0</v>
      </c>
      <c r="T25" s="50">
        <f t="shared" si="2"/>
        <v>0</v>
      </c>
      <c r="U25" s="50">
        <f t="shared" si="3"/>
        <v>0</v>
      </c>
      <c r="V25" s="50">
        <v>0.79</v>
      </c>
      <c r="W25" s="50" t="str">
        <f>IF(OR(K25&lt;=$Y$1,DAY(K25)&gt;15,AND(YEAR(K25)&amp;MONTH(K25)=YEAR(L25)&amp;MONTH(L25),DAY(L25)&lt;26)),"",IF(OR(L25="",MONTH(K25)&lt;&gt;MONTH(L25)),NETWORKDAYS.INTL(K25,DATE(2021,MONTH(K25)+1,0),"0000000",'21年休息安排-固定'!$B$2:$B$105),NETWORKDAYS.INTL(K25,L25,"0000000",'21年休息安排-固定'!$B$2:$B$105)))</f>
        <v/>
      </c>
      <c r="X25" s="50" t="str">
        <f>IF(OR(L25&gt;=$Z$1,L25="",DAY(L25)&lt;15,AND(YEAR(K25)&amp;MONTH(K25)=YEAR(L25)&amp;MONTH(L25),DAY(L25)&lt;26)),"",IF(YEAR(K25)&amp;MONTH(K25)=YEAR(L25)&amp;MONTH(L25),NETWORKDAYS.INTL(K25,L25,"0000000",'21年休息安排-固定'!$B$2:$B$105),NETWORKDAYS.INTL(DATE(2021,MONTH(L25),1),L25,"0000000",'21年休息安排-固定'!$B$2:$B$105)))</f>
        <v/>
      </c>
    </row>
    <row r="26" customHeight="1" spans="1:24">
      <c r="A26" s="4" t="s">
        <v>459</v>
      </c>
      <c r="B26" s="4"/>
      <c r="C26" s="6" t="s">
        <v>432</v>
      </c>
      <c r="D26" s="4"/>
      <c r="E26" s="4"/>
      <c r="F26" s="4"/>
      <c r="G26" s="4"/>
      <c r="H26" s="4"/>
      <c r="I26" s="4"/>
      <c r="J26" s="4"/>
      <c r="K26" s="45">
        <v>43834</v>
      </c>
      <c r="L26" s="45"/>
      <c r="M26" s="4"/>
      <c r="N26" s="4"/>
      <c r="O26" s="4"/>
      <c r="P26" s="46"/>
      <c r="Q26" s="46"/>
      <c r="R26" s="49">
        <f t="shared" si="0"/>
        <v>0</v>
      </c>
      <c r="S26" s="49">
        <f t="shared" si="1"/>
        <v>0</v>
      </c>
      <c r="T26" s="50">
        <f t="shared" si="2"/>
        <v>0</v>
      </c>
      <c r="U26" s="50">
        <f t="shared" si="3"/>
        <v>0</v>
      </c>
      <c r="V26" s="50">
        <v>0.79</v>
      </c>
      <c r="W26" s="50" t="str">
        <f>IF(OR(K26&lt;=$Y$1,DAY(K26)&gt;15,AND(YEAR(K26)&amp;MONTH(K26)=YEAR(L26)&amp;MONTH(L26),DAY(L26)&lt;26)),"",IF(OR(L26="",MONTH(K26)&lt;&gt;MONTH(L26)),NETWORKDAYS.INTL(K26,DATE(2021,MONTH(K26)+1,0),"0000000",'21年休息安排-固定'!$B$2:$B$105),NETWORKDAYS.INTL(K26,L26,"0000000",'21年休息安排-固定'!$B$2:$B$105)))</f>
        <v/>
      </c>
      <c r="X26" s="50" t="str">
        <f>IF(OR(L26&gt;=$Z$1,L26="",DAY(L26)&lt;15,AND(YEAR(K26)&amp;MONTH(K26)=YEAR(L26)&amp;MONTH(L26),DAY(L26)&lt;26)),"",IF(YEAR(K26)&amp;MONTH(K26)=YEAR(L26)&amp;MONTH(L26),NETWORKDAYS.INTL(K26,L26,"0000000",'21年休息安排-固定'!$B$2:$B$105),NETWORKDAYS.INTL(DATE(2021,MONTH(L26),1),L26,"0000000",'21年休息安排-固定'!$B$2:$B$105)))</f>
        <v/>
      </c>
    </row>
    <row r="27" customHeight="1" spans="1:24">
      <c r="A27" s="4" t="s">
        <v>460</v>
      </c>
      <c r="B27" s="4"/>
      <c r="C27" s="6" t="s">
        <v>432</v>
      </c>
      <c r="D27" s="4"/>
      <c r="E27" s="4"/>
      <c r="F27" s="4"/>
      <c r="G27" s="4"/>
      <c r="H27" s="4"/>
      <c r="I27" s="4"/>
      <c r="J27" s="4"/>
      <c r="K27" s="45">
        <v>43834</v>
      </c>
      <c r="L27" s="45"/>
      <c r="M27" s="4"/>
      <c r="N27" s="4"/>
      <c r="O27" s="4"/>
      <c r="P27" s="46"/>
      <c r="Q27" s="46"/>
      <c r="R27" s="49">
        <f t="shared" si="0"/>
        <v>0</v>
      </c>
      <c r="S27" s="49">
        <f t="shared" si="1"/>
        <v>0</v>
      </c>
      <c r="T27" s="50">
        <f t="shared" si="2"/>
        <v>0</v>
      </c>
      <c r="U27" s="50">
        <f t="shared" si="3"/>
        <v>0</v>
      </c>
      <c r="V27" s="50">
        <v>0.79</v>
      </c>
      <c r="W27" s="50" t="str">
        <f>IF(OR(K27&lt;=$Y$1,DAY(K27)&gt;15,AND(YEAR(K27)&amp;MONTH(K27)=YEAR(L27)&amp;MONTH(L27),DAY(L27)&lt;26)),"",IF(OR(L27="",MONTH(K27)&lt;&gt;MONTH(L27)),NETWORKDAYS.INTL(K27,DATE(2021,MONTH(K27)+1,0),"0000000",'21年休息安排-固定'!$B$2:$B$105),NETWORKDAYS.INTL(K27,L27,"0000000",'21年休息安排-固定'!$B$2:$B$105)))</f>
        <v/>
      </c>
      <c r="X27" s="50" t="str">
        <f>IF(OR(L27&gt;=$Z$1,L27="",DAY(L27)&lt;15,AND(YEAR(K27)&amp;MONTH(K27)=YEAR(L27)&amp;MONTH(L27),DAY(L27)&lt;26)),"",IF(YEAR(K27)&amp;MONTH(K27)=YEAR(L27)&amp;MONTH(L27),NETWORKDAYS.INTL(K27,L27,"0000000",'21年休息安排-固定'!$B$2:$B$105),NETWORKDAYS.INTL(DATE(2021,MONTH(L27),1),L27,"0000000",'21年休息安排-固定'!$B$2:$B$105)))</f>
        <v/>
      </c>
    </row>
    <row r="28" customHeight="1" spans="1:24">
      <c r="A28" s="4" t="s">
        <v>461</v>
      </c>
      <c r="B28" s="4"/>
      <c r="C28" s="6" t="s">
        <v>432</v>
      </c>
      <c r="D28" s="4"/>
      <c r="E28" s="4"/>
      <c r="F28" s="4"/>
      <c r="G28" s="4"/>
      <c r="H28" s="4"/>
      <c r="I28" s="4"/>
      <c r="J28" s="4"/>
      <c r="K28" s="45">
        <v>43834</v>
      </c>
      <c r="L28" s="45"/>
      <c r="M28" s="4"/>
      <c r="N28" s="4"/>
      <c r="O28" s="4"/>
      <c r="P28" s="46"/>
      <c r="Q28" s="46"/>
      <c r="R28" s="49">
        <f t="shared" si="0"/>
        <v>0</v>
      </c>
      <c r="S28" s="49">
        <f t="shared" si="1"/>
        <v>0</v>
      </c>
      <c r="T28" s="50">
        <f t="shared" si="2"/>
        <v>0</v>
      </c>
      <c r="U28" s="50">
        <f t="shared" si="3"/>
        <v>0</v>
      </c>
      <c r="V28" s="50">
        <v>0.79</v>
      </c>
      <c r="W28" s="50" t="str">
        <f>IF(OR(K28&lt;=$Y$1,DAY(K28)&gt;15,AND(YEAR(K28)&amp;MONTH(K28)=YEAR(L28)&amp;MONTH(L28),DAY(L28)&lt;26)),"",IF(OR(L28="",MONTH(K28)&lt;&gt;MONTH(L28)),NETWORKDAYS.INTL(K28,DATE(2021,MONTH(K28)+1,0),"0000000",'21年休息安排-固定'!$B$2:$B$105),NETWORKDAYS.INTL(K28,L28,"0000000",'21年休息安排-固定'!$B$2:$B$105)))</f>
        <v/>
      </c>
      <c r="X28" s="50" t="str">
        <f>IF(OR(L28&gt;=$Z$1,L28="",DAY(L28)&lt;15,AND(YEAR(K28)&amp;MONTH(K28)=YEAR(L28)&amp;MONTH(L28),DAY(L28)&lt;26)),"",IF(YEAR(K28)&amp;MONTH(K28)=YEAR(L28)&amp;MONTH(L28),NETWORKDAYS.INTL(K28,L28,"0000000",'21年休息安排-固定'!$B$2:$B$105),NETWORKDAYS.INTL(DATE(2021,MONTH(L28),1),L28,"0000000",'21年休息安排-固定'!$B$2:$B$105)))</f>
        <v/>
      </c>
    </row>
    <row r="29" customHeight="1" spans="1:24">
      <c r="A29" s="4" t="s">
        <v>462</v>
      </c>
      <c r="B29" s="4"/>
      <c r="C29" s="6" t="s">
        <v>432</v>
      </c>
      <c r="D29" s="4"/>
      <c r="E29" s="4"/>
      <c r="F29" s="4"/>
      <c r="G29" s="4"/>
      <c r="H29" s="4"/>
      <c r="I29" s="4"/>
      <c r="J29" s="4"/>
      <c r="K29" s="45">
        <v>43834</v>
      </c>
      <c r="L29" s="45"/>
      <c r="M29" s="4"/>
      <c r="N29" s="4"/>
      <c r="O29" s="4"/>
      <c r="P29" s="46"/>
      <c r="Q29" s="46"/>
      <c r="R29" s="49">
        <f t="shared" si="0"/>
        <v>0</v>
      </c>
      <c r="S29" s="49">
        <f t="shared" si="1"/>
        <v>0</v>
      </c>
      <c r="T29" s="50">
        <f t="shared" si="2"/>
        <v>0</v>
      </c>
      <c r="U29" s="50">
        <f t="shared" si="3"/>
        <v>0</v>
      </c>
      <c r="V29" s="50">
        <v>0.79</v>
      </c>
      <c r="W29" s="50" t="str">
        <f>IF(OR(K29&lt;=$Y$1,DAY(K29)&gt;15,AND(YEAR(K29)&amp;MONTH(K29)=YEAR(L29)&amp;MONTH(L29),DAY(L29)&lt;26)),"",IF(OR(L29="",MONTH(K29)&lt;&gt;MONTH(L29)),NETWORKDAYS.INTL(K29,DATE(2021,MONTH(K29)+1,0),"0000000",'21年休息安排-固定'!$B$2:$B$105),NETWORKDAYS.INTL(K29,L29,"0000000",'21年休息安排-固定'!$B$2:$B$105)))</f>
        <v/>
      </c>
      <c r="X29" s="50" t="str">
        <f>IF(OR(L29&gt;=$Z$1,L29="",DAY(L29)&lt;15,AND(YEAR(K29)&amp;MONTH(K29)=YEAR(L29)&amp;MONTH(L29),DAY(L29)&lt;26)),"",IF(YEAR(K29)&amp;MONTH(K29)=YEAR(L29)&amp;MONTH(L29),NETWORKDAYS.INTL(K29,L29,"0000000",'21年休息安排-固定'!$B$2:$B$105),NETWORKDAYS.INTL(DATE(2021,MONTH(L29),1),L29,"0000000",'21年休息安排-固定'!$B$2:$B$105)))</f>
        <v/>
      </c>
    </row>
    <row r="30" customHeight="1" spans="1:24">
      <c r="A30" s="4" t="s">
        <v>463</v>
      </c>
      <c r="B30" s="4"/>
      <c r="C30" s="6" t="s">
        <v>432</v>
      </c>
      <c r="D30" s="4"/>
      <c r="E30" s="4"/>
      <c r="F30" s="4"/>
      <c r="G30" s="4"/>
      <c r="H30" s="4"/>
      <c r="I30" s="4"/>
      <c r="J30" s="4"/>
      <c r="K30" s="45">
        <v>43834</v>
      </c>
      <c r="L30" s="45"/>
      <c r="M30" s="4"/>
      <c r="N30" s="4"/>
      <c r="O30" s="4"/>
      <c r="P30" s="46"/>
      <c r="Q30" s="46"/>
      <c r="R30" s="49">
        <f t="shared" si="0"/>
        <v>0</v>
      </c>
      <c r="S30" s="49">
        <f t="shared" si="1"/>
        <v>0</v>
      </c>
      <c r="T30" s="50">
        <f t="shared" si="2"/>
        <v>0</v>
      </c>
      <c r="U30" s="50">
        <f t="shared" si="3"/>
        <v>0</v>
      </c>
      <c r="V30" s="50">
        <v>0.79</v>
      </c>
      <c r="W30" s="50" t="str">
        <f>IF(OR(K30&lt;=$Y$1,DAY(K30)&gt;15,AND(YEAR(K30)&amp;MONTH(K30)=YEAR(L30)&amp;MONTH(L30),DAY(L30)&lt;26)),"",IF(OR(L30="",MONTH(K30)&lt;&gt;MONTH(L30)),NETWORKDAYS.INTL(K30,DATE(2021,MONTH(K30)+1,0),"0000000",'21年休息安排-固定'!$B$2:$B$105),NETWORKDAYS.INTL(K30,L30,"0000000",'21年休息安排-固定'!$B$2:$B$105)))</f>
        <v/>
      </c>
      <c r="X30" s="50" t="str">
        <f>IF(OR(L30&gt;=$Z$1,L30="",DAY(L30)&lt;15,AND(YEAR(K30)&amp;MONTH(K30)=YEAR(L30)&amp;MONTH(L30),DAY(L30)&lt;26)),"",IF(YEAR(K30)&amp;MONTH(K30)=YEAR(L30)&amp;MONTH(L30),NETWORKDAYS.INTL(K30,L30,"0000000",'21年休息安排-固定'!$B$2:$B$105),NETWORKDAYS.INTL(DATE(2021,MONTH(L30),1),L30,"0000000",'21年休息安排-固定'!$B$2:$B$105)))</f>
        <v/>
      </c>
    </row>
    <row r="31" customHeight="1" spans="1:24">
      <c r="A31" s="4" t="s">
        <v>464</v>
      </c>
      <c r="B31" s="4"/>
      <c r="C31" s="6" t="s">
        <v>432</v>
      </c>
      <c r="D31" s="4"/>
      <c r="E31" s="4"/>
      <c r="F31" s="4"/>
      <c r="G31" s="4"/>
      <c r="H31" s="4"/>
      <c r="I31" s="4"/>
      <c r="J31" s="4"/>
      <c r="K31" s="45">
        <v>43834</v>
      </c>
      <c r="L31" s="45"/>
      <c r="M31" s="4"/>
      <c r="N31" s="4"/>
      <c r="O31" s="4"/>
      <c r="P31" s="46"/>
      <c r="Q31" s="46"/>
      <c r="R31" s="49">
        <f t="shared" si="0"/>
        <v>0</v>
      </c>
      <c r="S31" s="49">
        <f t="shared" si="1"/>
        <v>0</v>
      </c>
      <c r="T31" s="50">
        <f t="shared" si="2"/>
        <v>0</v>
      </c>
      <c r="U31" s="50">
        <f t="shared" si="3"/>
        <v>0</v>
      </c>
      <c r="V31" s="50">
        <v>0.79</v>
      </c>
      <c r="W31" s="50" t="str">
        <f>IF(OR(K31&lt;=$Y$1,DAY(K31)&gt;15,AND(YEAR(K31)&amp;MONTH(K31)=YEAR(L31)&amp;MONTH(L31),DAY(L31)&lt;26)),"",IF(OR(L31="",MONTH(K31)&lt;&gt;MONTH(L31)),NETWORKDAYS.INTL(K31,DATE(2021,MONTH(K31)+1,0),"0000000",'21年休息安排-固定'!$B$2:$B$105),NETWORKDAYS.INTL(K31,L31,"0000000",'21年休息安排-固定'!$B$2:$B$105)))</f>
        <v/>
      </c>
      <c r="X31" s="50" t="str">
        <f>IF(OR(L31&gt;=$Z$1,L31="",DAY(L31)&lt;15,AND(YEAR(K31)&amp;MONTH(K31)=YEAR(L31)&amp;MONTH(L31),DAY(L31)&lt;26)),"",IF(YEAR(K31)&amp;MONTH(K31)=YEAR(L31)&amp;MONTH(L31),NETWORKDAYS.INTL(K31,L31,"0000000",'21年休息安排-固定'!$B$2:$B$105),NETWORKDAYS.INTL(DATE(2021,MONTH(L31),1),L31,"0000000",'21年休息安排-固定'!$B$2:$B$105)))</f>
        <v/>
      </c>
    </row>
    <row r="32" customHeight="1" spans="1:24">
      <c r="A32" s="4" t="s">
        <v>465</v>
      </c>
      <c r="B32" s="4"/>
      <c r="C32" s="6" t="s">
        <v>432</v>
      </c>
      <c r="D32" s="4"/>
      <c r="E32" s="4"/>
      <c r="F32" s="4"/>
      <c r="G32" s="4"/>
      <c r="H32" s="4"/>
      <c r="I32" s="4"/>
      <c r="J32" s="4"/>
      <c r="K32" s="45">
        <v>43834</v>
      </c>
      <c r="L32" s="45"/>
      <c r="M32" s="4"/>
      <c r="N32" s="4"/>
      <c r="O32" s="4"/>
      <c r="P32" s="46"/>
      <c r="Q32" s="46"/>
      <c r="R32" s="49">
        <f t="shared" si="0"/>
        <v>0</v>
      </c>
      <c r="S32" s="49">
        <f t="shared" si="1"/>
        <v>0</v>
      </c>
      <c r="T32" s="50">
        <f t="shared" si="2"/>
        <v>0</v>
      </c>
      <c r="U32" s="50">
        <f t="shared" si="3"/>
        <v>0</v>
      </c>
      <c r="V32" s="50">
        <v>0.79</v>
      </c>
      <c r="W32" s="50" t="str">
        <f>IF(OR(K32&lt;=$Y$1,DAY(K32)&gt;15,AND(YEAR(K32)&amp;MONTH(K32)=YEAR(L32)&amp;MONTH(L32),DAY(L32)&lt;26)),"",IF(OR(L32="",MONTH(K32)&lt;&gt;MONTH(L32)),NETWORKDAYS.INTL(K32,DATE(2021,MONTH(K32)+1,0),"0000000",'21年休息安排-固定'!$B$2:$B$105),NETWORKDAYS.INTL(K32,L32,"0000000",'21年休息安排-固定'!$B$2:$B$105)))</f>
        <v/>
      </c>
      <c r="X32" s="50" t="str">
        <f>IF(OR(L32&gt;=$Z$1,L32="",DAY(L32)&lt;15,AND(YEAR(K32)&amp;MONTH(K32)=YEAR(L32)&amp;MONTH(L32),DAY(L32)&lt;26)),"",IF(YEAR(K32)&amp;MONTH(K32)=YEAR(L32)&amp;MONTH(L32),NETWORKDAYS.INTL(K32,L32,"0000000",'21年休息安排-固定'!$B$2:$B$105),NETWORKDAYS.INTL(DATE(2021,MONTH(L32),1),L32,"0000000",'21年休息安排-固定'!$B$2:$B$105)))</f>
        <v/>
      </c>
    </row>
    <row r="33" customHeight="1" spans="1:24">
      <c r="A33" s="4" t="s">
        <v>466</v>
      </c>
      <c r="B33" s="4"/>
      <c r="C33" s="6" t="s">
        <v>432</v>
      </c>
      <c r="D33" s="4"/>
      <c r="E33" s="4"/>
      <c r="F33" s="4"/>
      <c r="G33" s="4"/>
      <c r="H33" s="4"/>
      <c r="I33" s="4"/>
      <c r="J33" s="4"/>
      <c r="K33" s="45">
        <v>43834</v>
      </c>
      <c r="L33" s="45"/>
      <c r="M33" s="4"/>
      <c r="N33" s="4"/>
      <c r="O33" s="4"/>
      <c r="P33" s="46"/>
      <c r="Q33" s="46"/>
      <c r="R33" s="49">
        <f t="shared" si="0"/>
        <v>0</v>
      </c>
      <c r="S33" s="49">
        <f t="shared" si="1"/>
        <v>0</v>
      </c>
      <c r="T33" s="50">
        <f t="shared" si="2"/>
        <v>0</v>
      </c>
      <c r="U33" s="50">
        <f t="shared" si="3"/>
        <v>0</v>
      </c>
      <c r="V33" s="50">
        <v>0.79</v>
      </c>
      <c r="W33" s="50" t="str">
        <f>IF(OR(K33&lt;=$Y$1,DAY(K33)&gt;15,AND(YEAR(K33)&amp;MONTH(K33)=YEAR(L33)&amp;MONTH(L33),DAY(L33)&lt;26)),"",IF(OR(L33="",MONTH(K33)&lt;&gt;MONTH(L33)),NETWORKDAYS.INTL(K33,DATE(2021,MONTH(K33)+1,0),"0000000",'21年休息安排-固定'!$B$2:$B$105),NETWORKDAYS.INTL(K33,L33,"0000000",'21年休息安排-固定'!$B$2:$B$105)))</f>
        <v/>
      </c>
      <c r="X33" s="50" t="str">
        <f>IF(OR(L33&gt;=$Z$1,L33="",DAY(L33)&lt;15,AND(YEAR(K33)&amp;MONTH(K33)=YEAR(L33)&amp;MONTH(L33),DAY(L33)&lt;26)),"",IF(YEAR(K33)&amp;MONTH(K33)=YEAR(L33)&amp;MONTH(L33),NETWORKDAYS.INTL(K33,L33,"0000000",'21年休息安排-固定'!$B$2:$B$105),NETWORKDAYS.INTL(DATE(2021,MONTH(L33),1),L33,"0000000",'21年休息安排-固定'!$B$2:$B$105)))</f>
        <v/>
      </c>
    </row>
    <row r="34" customHeight="1" spans="1:24">
      <c r="A34" s="4" t="s">
        <v>467</v>
      </c>
      <c r="B34" s="4"/>
      <c r="C34" s="6" t="s">
        <v>432</v>
      </c>
      <c r="D34" s="4"/>
      <c r="E34" s="4"/>
      <c r="F34" s="4"/>
      <c r="G34" s="4"/>
      <c r="H34" s="4"/>
      <c r="I34" s="4"/>
      <c r="J34" s="4"/>
      <c r="K34" s="45">
        <v>43834</v>
      </c>
      <c r="L34" s="45">
        <v>44370</v>
      </c>
      <c r="M34" s="4"/>
      <c r="N34" s="4"/>
      <c r="O34" s="4"/>
      <c r="P34" s="46"/>
      <c r="Q34" s="46"/>
      <c r="R34" s="49">
        <f t="shared" si="0"/>
        <v>0</v>
      </c>
      <c r="S34" s="49">
        <f t="shared" si="1"/>
        <v>0</v>
      </c>
      <c r="T34" s="50">
        <f t="shared" si="2"/>
        <v>0</v>
      </c>
      <c r="U34" s="50">
        <f t="shared" si="3"/>
        <v>0</v>
      </c>
      <c r="V34" s="50">
        <v>0.79</v>
      </c>
      <c r="W34" s="50" t="str">
        <f>IF(OR(K34&lt;=$Y$1,DAY(K34)&gt;15,AND(YEAR(K34)&amp;MONTH(K34)=YEAR(L34)&amp;MONTH(L34),DAY(L34)&lt;26)),"",IF(OR(L34="",MONTH(K34)&lt;&gt;MONTH(L34)),NETWORKDAYS.INTL(K34,DATE(2021,MONTH(K34)+1,0),"0000000",'21年休息安排-固定'!$B$2:$B$105),NETWORKDAYS.INTL(K34,L34,"0000000",'21年休息安排-固定'!$B$2:$B$105)))</f>
        <v/>
      </c>
      <c r="X34" s="50">
        <f>IF(OR(L34&gt;=$Z$1,L34="",DAY(L34)&lt;15,AND(YEAR(K34)&amp;MONTH(K34)=YEAR(L34)&amp;MONTH(L34),DAY(L34)&lt;26)),"",IF(YEAR(K34)&amp;MONTH(K34)=YEAR(L34)&amp;MONTH(L34),NETWORKDAYS.INTL(K34,L34,"0000000",'21年休息安排-固定'!$B$2:$B$105),NETWORKDAYS.INTL(DATE(2021,MONTH(L34),1),L34,"0000000",'21年休息安排-固定'!$B$2:$B$105)))</f>
        <v>17</v>
      </c>
    </row>
    <row r="35" customHeight="1" spans="1:24">
      <c r="A35" s="4" t="s">
        <v>468</v>
      </c>
      <c r="B35" s="4"/>
      <c r="C35" s="6" t="s">
        <v>432</v>
      </c>
      <c r="D35" s="4"/>
      <c r="E35" s="4"/>
      <c r="F35" s="4"/>
      <c r="G35" s="4"/>
      <c r="H35" s="4"/>
      <c r="I35" s="4"/>
      <c r="J35" s="4"/>
      <c r="K35" s="45">
        <v>43839</v>
      </c>
      <c r="L35" s="45"/>
      <c r="M35" s="4"/>
      <c r="N35" s="4"/>
      <c r="O35" s="4"/>
      <c r="P35" s="46"/>
      <c r="Q35" s="46"/>
      <c r="R35" s="49">
        <f t="shared" si="0"/>
        <v>0</v>
      </c>
      <c r="S35" s="49">
        <f t="shared" si="1"/>
        <v>0</v>
      </c>
      <c r="T35" s="50">
        <f t="shared" si="2"/>
        <v>0</v>
      </c>
      <c r="U35" s="50">
        <f t="shared" si="3"/>
        <v>0</v>
      </c>
      <c r="V35" s="50">
        <v>0.79</v>
      </c>
      <c r="W35" s="50" t="str">
        <f>IF(OR(K35&lt;=$Y$1,DAY(K35)&gt;15,AND(YEAR(K35)&amp;MONTH(K35)=YEAR(L35)&amp;MONTH(L35),DAY(L35)&lt;26)),"",IF(OR(L35="",MONTH(K35)&lt;&gt;MONTH(L35)),NETWORKDAYS.INTL(K35,DATE(2021,MONTH(K35)+1,0),"0000000",'21年休息安排-固定'!$B$2:$B$105),NETWORKDAYS.INTL(K35,L35,"0000000",'21年休息安排-固定'!$B$2:$B$105)))</f>
        <v/>
      </c>
      <c r="X35" s="50" t="str">
        <f>IF(OR(L35&gt;=$Z$1,L35="",DAY(L35)&lt;15,AND(YEAR(K35)&amp;MONTH(K35)=YEAR(L35)&amp;MONTH(L35),DAY(L35)&lt;26)),"",IF(YEAR(K35)&amp;MONTH(K35)=YEAR(L35)&amp;MONTH(L35),NETWORKDAYS.INTL(K35,L35,"0000000",'21年休息安排-固定'!$B$2:$B$105),NETWORKDAYS.INTL(DATE(2021,MONTH(L35),1),L35,"0000000",'21年休息安排-固定'!$B$2:$B$105)))</f>
        <v/>
      </c>
    </row>
    <row r="36" customHeight="1" spans="1:24">
      <c r="A36" s="4" t="s">
        <v>469</v>
      </c>
      <c r="B36" s="4"/>
      <c r="C36" s="6" t="s">
        <v>432</v>
      </c>
      <c r="D36" s="4"/>
      <c r="E36" s="4"/>
      <c r="F36" s="4"/>
      <c r="G36" s="4"/>
      <c r="H36" s="4"/>
      <c r="I36" s="4"/>
      <c r="J36" s="4"/>
      <c r="K36" s="45">
        <v>43839</v>
      </c>
      <c r="L36" s="45"/>
      <c r="M36" s="4"/>
      <c r="N36" s="4"/>
      <c r="O36" s="4"/>
      <c r="P36" s="46"/>
      <c r="Q36" s="46"/>
      <c r="R36" s="49">
        <f t="shared" si="0"/>
        <v>0</v>
      </c>
      <c r="S36" s="49">
        <f t="shared" si="1"/>
        <v>0</v>
      </c>
      <c r="T36" s="50">
        <f t="shared" si="2"/>
        <v>0</v>
      </c>
      <c r="U36" s="50">
        <f t="shared" si="3"/>
        <v>0</v>
      </c>
      <c r="V36" s="50">
        <v>0.79</v>
      </c>
      <c r="W36" s="50" t="str">
        <f>IF(OR(K36&lt;=$Y$1,DAY(K36)&gt;15,AND(YEAR(K36)&amp;MONTH(K36)=YEAR(L36)&amp;MONTH(L36),DAY(L36)&lt;26)),"",IF(OR(L36="",MONTH(K36)&lt;&gt;MONTH(L36)),NETWORKDAYS.INTL(K36,DATE(2021,MONTH(K36)+1,0),"0000000",'21年休息安排-固定'!$B$2:$B$105),NETWORKDAYS.INTL(K36,L36,"0000000",'21年休息安排-固定'!$B$2:$B$105)))</f>
        <v/>
      </c>
      <c r="X36" s="50" t="str">
        <f>IF(OR(L36&gt;=$Z$1,L36="",DAY(L36)&lt;15,AND(YEAR(K36)&amp;MONTH(K36)=YEAR(L36)&amp;MONTH(L36),DAY(L36)&lt;26)),"",IF(YEAR(K36)&amp;MONTH(K36)=YEAR(L36)&amp;MONTH(L36),NETWORKDAYS.INTL(K36,L36,"0000000",'21年休息安排-固定'!$B$2:$B$105),NETWORKDAYS.INTL(DATE(2021,MONTH(L36),1),L36,"0000000",'21年休息安排-固定'!$B$2:$B$105)))</f>
        <v/>
      </c>
    </row>
    <row r="37" customHeight="1" spans="1:24">
      <c r="A37" s="4" t="s">
        <v>470</v>
      </c>
      <c r="B37" s="4"/>
      <c r="C37" s="6" t="s">
        <v>432</v>
      </c>
      <c r="D37" s="4"/>
      <c r="E37" s="4"/>
      <c r="F37" s="4"/>
      <c r="G37" s="4"/>
      <c r="H37" s="4"/>
      <c r="I37" s="4"/>
      <c r="J37" s="4"/>
      <c r="K37" s="45">
        <v>43840</v>
      </c>
      <c r="L37" s="45">
        <v>44362</v>
      </c>
      <c r="M37" s="4"/>
      <c r="N37" s="4"/>
      <c r="O37" s="4"/>
      <c r="P37" s="46"/>
      <c r="Q37" s="46"/>
      <c r="R37" s="49">
        <f t="shared" si="0"/>
        <v>0</v>
      </c>
      <c r="S37" s="49">
        <f t="shared" si="1"/>
        <v>0</v>
      </c>
      <c r="T37" s="50">
        <f t="shared" si="2"/>
        <v>0</v>
      </c>
      <c r="U37" s="50">
        <f t="shared" si="3"/>
        <v>0</v>
      </c>
      <c r="V37" s="50">
        <v>0.79</v>
      </c>
      <c r="W37" s="50" t="str">
        <f>IF(OR(K37&lt;=$Y$1,DAY(K37)&gt;15,AND(YEAR(K37)&amp;MONTH(K37)=YEAR(L37)&amp;MONTH(L37),DAY(L37)&lt;26)),"",IF(OR(L37="",MONTH(K37)&lt;&gt;MONTH(L37)),NETWORKDAYS.INTL(K37,DATE(2021,MONTH(K37)+1,0),"0000000",'21年休息安排-固定'!$B$2:$B$105),NETWORKDAYS.INTL(K37,L37,"0000000",'21年休息安排-固定'!$B$2:$B$105)))</f>
        <v/>
      </c>
      <c r="X37" s="50">
        <f>IF(OR(L37&gt;=$Z$1,L37="",DAY(L37)&lt;15,AND(YEAR(K37)&amp;MONTH(K37)=YEAR(L37)&amp;MONTH(L37),DAY(L37)&lt;26)),"",IF(YEAR(K37)&amp;MONTH(K37)=YEAR(L37)&amp;MONTH(L37),NETWORKDAYS.INTL(K37,L37,"0000000",'21年休息安排-固定'!$B$2:$B$105),NETWORKDAYS.INTL(DATE(2021,MONTH(L37),1),L37,"0000000",'21年休息安排-固定'!$B$2:$B$105)))</f>
        <v>11</v>
      </c>
    </row>
    <row r="38" customHeight="1" spans="1:24">
      <c r="A38" s="4" t="s">
        <v>471</v>
      </c>
      <c r="B38" s="4"/>
      <c r="C38" s="6" t="s">
        <v>432</v>
      </c>
      <c r="D38" s="4"/>
      <c r="E38" s="4"/>
      <c r="F38" s="4"/>
      <c r="G38" s="4"/>
      <c r="H38" s="4"/>
      <c r="I38" s="4"/>
      <c r="J38" s="4"/>
      <c r="K38" s="45">
        <v>43842</v>
      </c>
      <c r="L38" s="45"/>
      <c r="M38" s="4"/>
      <c r="N38" s="4"/>
      <c r="O38" s="4"/>
      <c r="P38" s="46"/>
      <c r="Q38" s="46"/>
      <c r="R38" s="49">
        <f t="shared" si="0"/>
        <v>0</v>
      </c>
      <c r="S38" s="49">
        <f t="shared" si="1"/>
        <v>0</v>
      </c>
      <c r="T38" s="50">
        <f t="shared" si="2"/>
        <v>0</v>
      </c>
      <c r="U38" s="50">
        <f t="shared" si="3"/>
        <v>0</v>
      </c>
      <c r="V38" s="50">
        <v>0.79</v>
      </c>
      <c r="W38" s="50" t="str">
        <f>IF(OR(K38&lt;=$Y$1,DAY(K38)&gt;15,AND(YEAR(K38)&amp;MONTH(K38)=YEAR(L38)&amp;MONTH(L38),DAY(L38)&lt;26)),"",IF(OR(L38="",MONTH(K38)&lt;&gt;MONTH(L38)),NETWORKDAYS.INTL(K38,DATE(2021,MONTH(K38)+1,0),"0000000",'21年休息安排-固定'!$B$2:$B$105),NETWORKDAYS.INTL(K38,L38,"0000000",'21年休息安排-固定'!$B$2:$B$105)))</f>
        <v/>
      </c>
      <c r="X38" s="50" t="str">
        <f>IF(OR(L38&gt;=$Z$1,L38="",DAY(L38)&lt;15,AND(YEAR(K38)&amp;MONTH(K38)=YEAR(L38)&amp;MONTH(L38),DAY(L38)&lt;26)),"",IF(YEAR(K38)&amp;MONTH(K38)=YEAR(L38)&amp;MONTH(L38),NETWORKDAYS.INTL(K38,L38,"0000000",'21年休息安排-固定'!$B$2:$B$105),NETWORKDAYS.INTL(DATE(2021,MONTH(L38),1),L38,"0000000",'21年休息安排-固定'!$B$2:$B$105)))</f>
        <v/>
      </c>
    </row>
    <row r="39" customHeight="1" spans="1:24">
      <c r="A39" s="4" t="s">
        <v>472</v>
      </c>
      <c r="B39" s="4"/>
      <c r="C39" s="6" t="s">
        <v>430</v>
      </c>
      <c r="D39" s="4"/>
      <c r="E39" s="4"/>
      <c r="F39" s="4"/>
      <c r="G39" s="4"/>
      <c r="H39" s="4"/>
      <c r="I39" s="4"/>
      <c r="J39" s="4"/>
      <c r="K39" s="45">
        <v>42217</v>
      </c>
      <c r="L39" s="45"/>
      <c r="M39" s="4"/>
      <c r="N39" s="4"/>
      <c r="O39" s="4"/>
      <c r="P39" s="46"/>
      <c r="Q39" s="46"/>
      <c r="R39" s="49">
        <f t="shared" si="0"/>
        <v>0</v>
      </c>
      <c r="S39" s="49">
        <f t="shared" si="1"/>
        <v>0</v>
      </c>
      <c r="T39" s="50">
        <f t="shared" si="2"/>
        <v>0</v>
      </c>
      <c r="U39" s="50">
        <f t="shared" si="3"/>
        <v>0</v>
      </c>
      <c r="V39" s="50">
        <v>0.79</v>
      </c>
      <c r="W39" s="50" t="str">
        <f>IF(OR(K39&lt;=$Y$1,DAY(K39)&gt;15,AND(YEAR(K39)&amp;MONTH(K39)=YEAR(L39)&amp;MONTH(L39),DAY(L39)&lt;26)),"",IF(OR(L39="",MONTH(K39)&lt;&gt;MONTH(L39)),NETWORKDAYS.INTL(K39,DATE(2021,MONTH(K39)+1,0),"0000000",'21年休息安排-固定'!$B$2:$B$105),NETWORKDAYS.INTL(K39,L39,"0000000",'21年休息安排-固定'!$B$2:$B$105)))</f>
        <v/>
      </c>
      <c r="X39" s="50" t="str">
        <f>IF(OR(L39&gt;=$Z$1,L39="",DAY(L39)&lt;15,AND(YEAR(K39)&amp;MONTH(K39)=YEAR(L39)&amp;MONTH(L39),DAY(L39)&lt;26)),"",IF(YEAR(K39)&amp;MONTH(K39)=YEAR(L39)&amp;MONTH(L39),NETWORKDAYS.INTL(K39,L39,"0000000",'21年休息安排-固定'!$B$2:$B$105),NETWORKDAYS.INTL(DATE(2021,MONTH(L39),1),L39,"0000000",'21年休息安排-固定'!$B$2:$B$105)))</f>
        <v/>
      </c>
    </row>
    <row r="40" customHeight="1" spans="1:24">
      <c r="A40" s="4" t="s">
        <v>473</v>
      </c>
      <c r="B40" s="4"/>
      <c r="C40" s="6" t="s">
        <v>474</v>
      </c>
      <c r="D40" s="4"/>
      <c r="E40" s="4"/>
      <c r="F40" s="4"/>
      <c r="G40" s="4"/>
      <c r="H40" s="4"/>
      <c r="I40" s="4"/>
      <c r="J40" s="4"/>
      <c r="K40" s="45">
        <v>43863</v>
      </c>
      <c r="L40" s="45">
        <v>44442</v>
      </c>
      <c r="M40" s="4"/>
      <c r="N40" s="4"/>
      <c r="O40" s="4"/>
      <c r="P40" s="46"/>
      <c r="Q40" s="46"/>
      <c r="R40" s="49">
        <f t="shared" si="0"/>
        <v>0</v>
      </c>
      <c r="S40" s="49">
        <f t="shared" si="1"/>
        <v>0</v>
      </c>
      <c r="T40" s="50">
        <f t="shared" si="2"/>
        <v>0</v>
      </c>
      <c r="U40" s="50">
        <f t="shared" si="3"/>
        <v>0</v>
      </c>
      <c r="V40" s="50">
        <v>0.79</v>
      </c>
      <c r="W40" s="50" t="str">
        <f>IF(OR(K40&lt;=$Y$1,DAY(K40)&gt;15,AND(YEAR(K40)&amp;MONTH(K40)=YEAR(L40)&amp;MONTH(L40),DAY(L40)&lt;26)),"",IF(OR(L40="",MONTH(K40)&lt;&gt;MONTH(L40)),NETWORKDAYS.INTL(K40,DATE(2021,MONTH(K40)+1,0),"0000000",'21年休息安排-固定'!$B$2:$B$105),NETWORKDAYS.INTL(K40,L40,"0000000",'21年休息安排-固定'!$B$2:$B$105)))</f>
        <v/>
      </c>
      <c r="X40" s="50" t="str">
        <f>IF(OR(L40&gt;=$Z$1,L40="",DAY(L40)&lt;15,AND(YEAR(K40)&amp;MONTH(K40)=YEAR(L40)&amp;MONTH(L40),DAY(L40)&lt;26)),"",IF(YEAR(K40)&amp;MONTH(K40)=YEAR(L40)&amp;MONTH(L40),NETWORKDAYS.INTL(K40,L40,"0000000",'21年休息安排-固定'!$B$2:$B$105),NETWORKDAYS.INTL(DATE(2021,MONTH(L40),1),L40,"0000000",'21年休息安排-固定'!$B$2:$B$105)))</f>
        <v/>
      </c>
    </row>
    <row r="41" customHeight="1" spans="1:24">
      <c r="A41" s="4" t="s">
        <v>475</v>
      </c>
      <c r="B41" s="4"/>
      <c r="C41" s="6" t="s">
        <v>442</v>
      </c>
      <c r="D41" s="4"/>
      <c r="E41" s="4"/>
      <c r="F41" s="4"/>
      <c r="G41" s="4"/>
      <c r="H41" s="4"/>
      <c r="I41" s="4"/>
      <c r="J41" s="4"/>
      <c r="K41" s="45">
        <v>43863</v>
      </c>
      <c r="L41" s="45"/>
      <c r="M41" s="4"/>
      <c r="N41" s="4"/>
      <c r="O41" s="4"/>
      <c r="P41" s="46"/>
      <c r="Q41" s="46"/>
      <c r="R41" s="49">
        <f t="shared" si="0"/>
        <v>0</v>
      </c>
      <c r="S41" s="49">
        <f t="shared" si="1"/>
        <v>0</v>
      </c>
      <c r="T41" s="50">
        <f t="shared" si="2"/>
        <v>0</v>
      </c>
      <c r="U41" s="50">
        <f t="shared" si="3"/>
        <v>0</v>
      </c>
      <c r="V41" s="50">
        <v>0.79</v>
      </c>
      <c r="W41" s="50" t="str">
        <f>IF(OR(K41&lt;=$Y$1,DAY(K41)&gt;15,AND(YEAR(K41)&amp;MONTH(K41)=YEAR(L41)&amp;MONTH(L41),DAY(L41)&lt;26)),"",IF(OR(L41="",MONTH(K41)&lt;&gt;MONTH(L41)),NETWORKDAYS.INTL(K41,DATE(2021,MONTH(K41)+1,0),"0000000",'21年休息安排-固定'!$B$2:$B$105),NETWORKDAYS.INTL(K41,L41,"0000000",'21年休息安排-固定'!$B$2:$B$105)))</f>
        <v/>
      </c>
      <c r="X41" s="50" t="str">
        <f>IF(OR(L41&gt;=$Z$1,L41="",DAY(L41)&lt;15,AND(YEAR(K41)&amp;MONTH(K41)=YEAR(L41)&amp;MONTH(L41),DAY(L41)&lt;26)),"",IF(YEAR(K41)&amp;MONTH(K41)=YEAR(L41)&amp;MONTH(L41),NETWORKDAYS.INTL(K41,L41,"0000000",'21年休息安排-固定'!$B$2:$B$105),NETWORKDAYS.INTL(DATE(2021,MONTH(L41),1),L41,"0000000",'21年休息安排-固定'!$B$2:$B$105)))</f>
        <v/>
      </c>
    </row>
    <row r="42" customHeight="1" spans="1:24">
      <c r="A42" s="4" t="s">
        <v>476</v>
      </c>
      <c r="B42" s="4"/>
      <c r="C42" s="6" t="s">
        <v>432</v>
      </c>
      <c r="D42" s="4"/>
      <c r="E42" s="4"/>
      <c r="F42" s="4"/>
      <c r="G42" s="4"/>
      <c r="H42" s="4"/>
      <c r="I42" s="4"/>
      <c r="J42" s="4"/>
      <c r="K42" s="45">
        <v>43863</v>
      </c>
      <c r="L42" s="45"/>
      <c r="M42" s="4"/>
      <c r="N42" s="4"/>
      <c r="O42" s="4"/>
      <c r="P42" s="46"/>
      <c r="Q42" s="46"/>
      <c r="R42" s="49">
        <f t="shared" si="0"/>
        <v>0</v>
      </c>
      <c r="S42" s="49">
        <f t="shared" si="1"/>
        <v>0</v>
      </c>
      <c r="T42" s="50">
        <f t="shared" si="2"/>
        <v>0</v>
      </c>
      <c r="U42" s="50">
        <f t="shared" si="3"/>
        <v>0</v>
      </c>
      <c r="V42" s="50">
        <v>0.79</v>
      </c>
      <c r="W42" s="50" t="str">
        <f>IF(OR(K42&lt;=$Y$1,DAY(K42)&gt;15,AND(YEAR(K42)&amp;MONTH(K42)=YEAR(L42)&amp;MONTH(L42),DAY(L42)&lt;26)),"",IF(OR(L42="",MONTH(K42)&lt;&gt;MONTH(L42)),NETWORKDAYS.INTL(K42,DATE(2021,MONTH(K42)+1,0),"0000000",'21年休息安排-固定'!$B$2:$B$105),NETWORKDAYS.INTL(K42,L42,"0000000",'21年休息安排-固定'!$B$2:$B$105)))</f>
        <v/>
      </c>
      <c r="X42" s="50" t="str">
        <f>IF(OR(L42&gt;=$Z$1,L42="",DAY(L42)&lt;15,AND(YEAR(K42)&amp;MONTH(K42)=YEAR(L42)&amp;MONTH(L42),DAY(L42)&lt;26)),"",IF(YEAR(K42)&amp;MONTH(K42)=YEAR(L42)&amp;MONTH(L42),NETWORKDAYS.INTL(K42,L42,"0000000",'21年休息安排-固定'!$B$2:$B$105),NETWORKDAYS.INTL(DATE(2021,MONTH(L42),1),L42,"0000000",'21年休息安排-固定'!$B$2:$B$105)))</f>
        <v/>
      </c>
    </row>
    <row r="43" customHeight="1" spans="1:24">
      <c r="A43" s="4" t="s">
        <v>477</v>
      </c>
      <c r="B43" s="4"/>
      <c r="C43" s="6" t="s">
        <v>446</v>
      </c>
      <c r="D43" s="4"/>
      <c r="E43" s="4"/>
      <c r="F43" s="4"/>
      <c r="G43" s="4"/>
      <c r="H43" s="4"/>
      <c r="I43" s="4"/>
      <c r="J43" s="4"/>
      <c r="K43" s="45">
        <v>41921</v>
      </c>
      <c r="L43" s="45"/>
      <c r="M43" s="4"/>
      <c r="N43" s="4"/>
      <c r="O43" s="4"/>
      <c r="P43" s="46"/>
      <c r="Q43" s="46"/>
      <c r="R43" s="49">
        <f t="shared" si="0"/>
        <v>0</v>
      </c>
      <c r="S43" s="49">
        <f t="shared" si="1"/>
        <v>0</v>
      </c>
      <c r="T43" s="50">
        <f t="shared" si="2"/>
        <v>0</v>
      </c>
      <c r="U43" s="50">
        <f t="shared" si="3"/>
        <v>0</v>
      </c>
      <c r="V43" s="50">
        <v>0.91</v>
      </c>
      <c r="W43" s="50" t="str">
        <f>IF(OR(K43&lt;=$Y$1,DAY(K43)&gt;15,AND(YEAR(K43)&amp;MONTH(K43)=YEAR(L43)&amp;MONTH(L43),DAY(L43)&lt;26)),"",IF(OR(L43="",MONTH(K43)&lt;&gt;MONTH(L43)),NETWORKDAYS.INTL(K43,DATE(2021,MONTH(K43)+1,0),"0000000",'21年休息安排-固定'!$B$2:$B$105),NETWORKDAYS.INTL(K43,L43,"0000000",'21年休息安排-固定'!$B$2:$B$105)))</f>
        <v/>
      </c>
      <c r="X43" s="50" t="str">
        <f>IF(OR(L43&gt;=$Z$1,L43="",DAY(L43)&lt;15,AND(YEAR(K43)&amp;MONTH(K43)=YEAR(L43)&amp;MONTH(L43),DAY(L43)&lt;26)),"",IF(YEAR(K43)&amp;MONTH(K43)=YEAR(L43)&amp;MONTH(L43),NETWORKDAYS.INTL(K43,L43,"0000000",'21年休息安排-固定'!$B$2:$B$105),NETWORKDAYS.INTL(DATE(2021,MONTH(L43),1),L43,"0000000",'21年休息安排-固定'!$B$2:$B$105)))</f>
        <v/>
      </c>
    </row>
    <row r="44" customHeight="1" spans="1:24">
      <c r="A44" s="4" t="s">
        <v>478</v>
      </c>
      <c r="B44" s="4"/>
      <c r="C44" s="6" t="s">
        <v>432</v>
      </c>
      <c r="D44" s="4"/>
      <c r="E44" s="4"/>
      <c r="F44" s="4"/>
      <c r="G44" s="4"/>
      <c r="H44" s="4"/>
      <c r="I44" s="4"/>
      <c r="J44" s="4"/>
      <c r="K44" s="45">
        <v>43892</v>
      </c>
      <c r="L44" s="45"/>
      <c r="M44" s="4"/>
      <c r="N44" s="4"/>
      <c r="O44" s="4"/>
      <c r="P44" s="46"/>
      <c r="Q44" s="46"/>
      <c r="R44" s="49">
        <f t="shared" si="0"/>
        <v>0</v>
      </c>
      <c r="S44" s="49">
        <f t="shared" si="1"/>
        <v>0</v>
      </c>
      <c r="T44" s="50">
        <f t="shared" si="2"/>
        <v>0</v>
      </c>
      <c r="U44" s="50">
        <f t="shared" si="3"/>
        <v>0</v>
      </c>
      <c r="V44" s="50">
        <v>0.79</v>
      </c>
      <c r="W44" s="50" t="str">
        <f>IF(OR(K44&lt;=$Y$1,DAY(K44)&gt;15,AND(YEAR(K44)&amp;MONTH(K44)=YEAR(L44)&amp;MONTH(L44),DAY(L44)&lt;26)),"",IF(OR(L44="",MONTH(K44)&lt;&gt;MONTH(L44)),NETWORKDAYS.INTL(K44,DATE(2021,MONTH(K44)+1,0),"0000000",'21年休息安排-固定'!$B$2:$B$105),NETWORKDAYS.INTL(K44,L44,"0000000",'21年休息安排-固定'!$B$2:$B$105)))</f>
        <v/>
      </c>
      <c r="X44" s="50" t="str">
        <f>IF(OR(L44&gt;=$Z$1,L44="",DAY(L44)&lt;15,AND(YEAR(K44)&amp;MONTH(K44)=YEAR(L44)&amp;MONTH(L44),DAY(L44)&lt;26)),"",IF(YEAR(K44)&amp;MONTH(K44)=YEAR(L44)&amp;MONTH(L44),NETWORKDAYS.INTL(K44,L44,"0000000",'21年休息安排-固定'!$B$2:$B$105),NETWORKDAYS.INTL(DATE(2021,MONTH(L44),1),L44,"0000000",'21年休息安排-固定'!$B$2:$B$105)))</f>
        <v/>
      </c>
    </row>
    <row r="45" customHeight="1" spans="1:24">
      <c r="A45" s="4" t="s">
        <v>479</v>
      </c>
      <c r="B45" s="4"/>
      <c r="C45" s="6" t="s">
        <v>480</v>
      </c>
      <c r="D45" s="4"/>
      <c r="E45" s="4"/>
      <c r="F45" s="4"/>
      <c r="G45" s="4"/>
      <c r="H45" s="4"/>
      <c r="I45" s="4"/>
      <c r="J45" s="4"/>
      <c r="K45" s="45">
        <v>40179</v>
      </c>
      <c r="L45" s="45"/>
      <c r="M45" s="4"/>
      <c r="N45" s="4"/>
      <c r="O45" s="4"/>
      <c r="P45" s="46"/>
      <c r="Q45" s="46"/>
      <c r="R45" s="49">
        <f t="shared" ref="R45:R55" si="4">P45/21.75</f>
        <v>0</v>
      </c>
      <c r="S45" s="49">
        <f t="shared" ref="S45:S55" si="5">Q45/21.75</f>
        <v>0</v>
      </c>
      <c r="T45" s="50">
        <f t="shared" ref="T45:T55" si="6">IFERROR(ROUND(Q45/W45,2),0)</f>
        <v>0</v>
      </c>
      <c r="U45" s="50">
        <f t="shared" ref="U45:U55" si="7">IFERROR(ROUND(Q45/X45,2),0)</f>
        <v>0</v>
      </c>
      <c r="V45" s="50">
        <v>0.87</v>
      </c>
      <c r="W45" s="50" t="str">
        <f>IF(OR(K45&lt;=$Y$1,DAY(K45)&gt;15,AND(YEAR(K45)&amp;MONTH(K45)=YEAR(L45)&amp;MONTH(L45),DAY(L45)&lt;26)),"",IF(OR(L45="",MONTH(K45)&lt;&gt;MONTH(L45)),NETWORKDAYS.INTL(K45,DATE(2021,MONTH(K45)+1,0),"0000000",'21年休息安排-固定'!$B$2:$B$105),NETWORKDAYS.INTL(K45,L45,"0000000",'21年休息安排-固定'!$B$2:$B$105)))</f>
        <v/>
      </c>
      <c r="X45" s="50" t="str">
        <f>IF(OR(L45&gt;=$Z$1,L45="",DAY(L45)&lt;15,AND(YEAR(K45)&amp;MONTH(K45)=YEAR(L45)&amp;MONTH(L45),DAY(L45)&lt;26)),"",IF(YEAR(K45)&amp;MONTH(K45)=YEAR(L45)&amp;MONTH(L45),NETWORKDAYS.INTL(K45,L45,"0000000",'21年休息安排-固定'!$B$2:$B$105),NETWORKDAYS.INTL(DATE(2021,MONTH(L45),1),L45,"0000000",'21年休息安排-固定'!$B$2:$B$105)))</f>
        <v/>
      </c>
    </row>
    <row r="46" customHeight="1" spans="1:24">
      <c r="A46" s="4" t="s">
        <v>481</v>
      </c>
      <c r="B46" s="4"/>
      <c r="C46" s="6" t="s">
        <v>446</v>
      </c>
      <c r="D46" s="4"/>
      <c r="E46" s="4"/>
      <c r="F46" s="4"/>
      <c r="G46" s="4"/>
      <c r="H46" s="4"/>
      <c r="I46" s="4"/>
      <c r="J46" s="4"/>
      <c r="K46" s="45">
        <v>43346</v>
      </c>
      <c r="L46" s="45"/>
      <c r="M46" s="4"/>
      <c r="N46" s="4"/>
      <c r="O46" s="4"/>
      <c r="P46" s="46"/>
      <c r="Q46" s="46"/>
      <c r="R46" s="49">
        <f t="shared" si="4"/>
        <v>0</v>
      </c>
      <c r="S46" s="49">
        <f t="shared" si="5"/>
        <v>0</v>
      </c>
      <c r="T46" s="50">
        <f t="shared" si="6"/>
        <v>0</v>
      </c>
      <c r="U46" s="50">
        <f t="shared" si="7"/>
        <v>0</v>
      </c>
      <c r="V46" s="50">
        <v>0.88</v>
      </c>
      <c r="W46" s="50" t="str">
        <f>IF(OR(K46&lt;=$Y$1,DAY(K46)&gt;15,AND(YEAR(K46)&amp;MONTH(K46)=YEAR(L46)&amp;MONTH(L46),DAY(L46)&lt;26)),"",IF(OR(L46="",MONTH(K46)&lt;&gt;MONTH(L46)),NETWORKDAYS.INTL(K46,DATE(2021,MONTH(K46)+1,0),"0000000",'21年休息安排-固定'!$B$2:$B$105),NETWORKDAYS.INTL(K46,L46,"0000000",'21年休息安排-固定'!$B$2:$B$105)))</f>
        <v/>
      </c>
      <c r="X46" s="50" t="str">
        <f>IF(OR(L46&gt;=$Z$1,L46="",DAY(L46)&lt;15,AND(YEAR(K46)&amp;MONTH(K46)=YEAR(L46)&amp;MONTH(L46),DAY(L46)&lt;26)),"",IF(YEAR(K46)&amp;MONTH(K46)=YEAR(L46)&amp;MONTH(L46),NETWORKDAYS.INTL(K46,L46,"0000000",'21年休息安排-固定'!$B$2:$B$105),NETWORKDAYS.INTL(DATE(2021,MONTH(L46),1),L46,"0000000",'21年休息安排-固定'!$B$2:$B$105)))</f>
        <v/>
      </c>
    </row>
    <row r="47" customHeight="1" spans="1:24">
      <c r="A47" s="4" t="s">
        <v>482</v>
      </c>
      <c r="B47" s="4"/>
      <c r="C47" s="6" t="s">
        <v>446</v>
      </c>
      <c r="D47" s="4"/>
      <c r="E47" s="4"/>
      <c r="F47" s="4"/>
      <c r="G47" s="4"/>
      <c r="H47" s="4"/>
      <c r="I47" s="4"/>
      <c r="J47" s="4"/>
      <c r="K47" s="45">
        <v>43355</v>
      </c>
      <c r="L47" s="45"/>
      <c r="M47" s="4"/>
      <c r="N47" s="4"/>
      <c r="O47" s="4"/>
      <c r="P47" s="46"/>
      <c r="Q47" s="46"/>
      <c r="R47" s="49">
        <f t="shared" si="4"/>
        <v>0</v>
      </c>
      <c r="S47" s="49">
        <f t="shared" si="5"/>
        <v>0</v>
      </c>
      <c r="T47" s="50">
        <f t="shared" si="6"/>
        <v>0</v>
      </c>
      <c r="U47" s="50">
        <f t="shared" si="7"/>
        <v>0</v>
      </c>
      <c r="V47" s="50">
        <v>0.82</v>
      </c>
      <c r="W47" s="50" t="str">
        <f>IF(OR(K47&lt;=$Y$1,DAY(K47)&gt;15,AND(YEAR(K47)&amp;MONTH(K47)=YEAR(L47)&amp;MONTH(L47),DAY(L47)&lt;26)),"",IF(OR(L47="",MONTH(K47)&lt;&gt;MONTH(L47)),NETWORKDAYS.INTL(K47,DATE(2021,MONTH(K47)+1,0),"0000000",'21年休息安排-固定'!$B$2:$B$105),NETWORKDAYS.INTL(K47,L47,"0000000",'21年休息安排-固定'!$B$2:$B$105)))</f>
        <v/>
      </c>
      <c r="X47" s="50" t="str">
        <f>IF(OR(L47&gt;=$Z$1,L47="",DAY(L47)&lt;15,AND(YEAR(K47)&amp;MONTH(K47)=YEAR(L47)&amp;MONTH(L47),DAY(L47)&lt;26)),"",IF(YEAR(K47)&amp;MONTH(K47)=YEAR(L47)&amp;MONTH(L47),NETWORKDAYS.INTL(K47,L47,"0000000",'21年休息安排-固定'!$B$2:$B$105),NETWORKDAYS.INTL(DATE(2021,MONTH(L47),1),L47,"0000000",'21年休息安排-固定'!$B$2:$B$105)))</f>
        <v/>
      </c>
    </row>
    <row r="48" customHeight="1" spans="1:24">
      <c r="A48" s="4" t="s">
        <v>483</v>
      </c>
      <c r="B48" s="4"/>
      <c r="C48" s="6" t="s">
        <v>484</v>
      </c>
      <c r="D48" s="4"/>
      <c r="E48" s="4"/>
      <c r="F48" s="4"/>
      <c r="G48" s="4"/>
      <c r="H48" s="4"/>
      <c r="I48" s="4"/>
      <c r="J48" s="4"/>
      <c r="K48" s="45">
        <v>43381</v>
      </c>
      <c r="L48" s="45"/>
      <c r="M48" s="4"/>
      <c r="N48" s="4"/>
      <c r="O48" s="4"/>
      <c r="P48" s="46"/>
      <c r="Q48" s="46"/>
      <c r="R48" s="49">
        <f t="shared" si="4"/>
        <v>0</v>
      </c>
      <c r="S48" s="49">
        <f t="shared" si="5"/>
        <v>0</v>
      </c>
      <c r="T48" s="50">
        <f t="shared" si="6"/>
        <v>0</v>
      </c>
      <c r="U48" s="50">
        <f t="shared" si="7"/>
        <v>0</v>
      </c>
      <c r="V48" s="50">
        <v>0.83</v>
      </c>
      <c r="W48" s="50" t="str">
        <f>IF(OR(K48&lt;=$Y$1,DAY(K48)&gt;15,AND(YEAR(K48)&amp;MONTH(K48)=YEAR(L48)&amp;MONTH(L48),DAY(L48)&lt;26)),"",IF(OR(L48="",MONTH(K48)&lt;&gt;MONTH(L48)),NETWORKDAYS.INTL(K48,DATE(2021,MONTH(K48)+1,0),"0000000",'21年休息安排-固定'!$B$2:$B$105),NETWORKDAYS.INTL(K48,L48,"0000000",'21年休息安排-固定'!$B$2:$B$105)))</f>
        <v/>
      </c>
      <c r="X48" s="50" t="str">
        <f>IF(OR(L48&gt;=$Z$1,L48="",DAY(L48)&lt;15,AND(YEAR(K48)&amp;MONTH(K48)=YEAR(L48)&amp;MONTH(L48),DAY(L48)&lt;26)),"",IF(YEAR(K48)&amp;MONTH(K48)=YEAR(L48)&amp;MONTH(L48),NETWORKDAYS.INTL(K48,L48,"0000000",'21年休息安排-固定'!$B$2:$B$105),NETWORKDAYS.INTL(DATE(2021,MONTH(L48),1),L48,"0000000",'21年休息安排-固定'!$B$2:$B$105)))</f>
        <v/>
      </c>
    </row>
    <row r="49" customHeight="1" spans="1:24">
      <c r="A49" s="4" t="s">
        <v>485</v>
      </c>
      <c r="B49" s="4"/>
      <c r="C49" s="6" t="s">
        <v>446</v>
      </c>
      <c r="D49" s="4"/>
      <c r="E49" s="4"/>
      <c r="F49" s="4"/>
      <c r="G49" s="4"/>
      <c r="H49" s="4"/>
      <c r="I49" s="4"/>
      <c r="J49" s="4"/>
      <c r="K49" s="45">
        <v>43469</v>
      </c>
      <c r="L49" s="45">
        <v>44260</v>
      </c>
      <c r="M49" s="4"/>
      <c r="N49" s="4"/>
      <c r="O49" s="4"/>
      <c r="P49" s="46"/>
      <c r="Q49" s="46"/>
      <c r="R49" s="49">
        <f t="shared" si="4"/>
        <v>0</v>
      </c>
      <c r="S49" s="49">
        <f t="shared" si="5"/>
        <v>0</v>
      </c>
      <c r="T49" s="50">
        <f t="shared" si="6"/>
        <v>0</v>
      </c>
      <c r="U49" s="50">
        <f t="shared" si="7"/>
        <v>0</v>
      </c>
      <c r="V49" s="50">
        <v>0.83</v>
      </c>
      <c r="W49" s="50" t="str">
        <f>IF(OR(K49&lt;=$Y$1,DAY(K49)&gt;15,AND(YEAR(K49)&amp;MONTH(K49)=YEAR(L49)&amp;MONTH(L49),DAY(L49)&lt;26)),"",IF(OR(L49="",MONTH(K49)&lt;&gt;MONTH(L49)),NETWORKDAYS.INTL(K49,DATE(2021,MONTH(K49)+1,0),"0000000",'21年休息安排-固定'!$B$2:$B$105),NETWORKDAYS.INTL(K49,L49,"0000000",'21年休息安排-固定'!$B$2:$B$105)))</f>
        <v/>
      </c>
      <c r="X49" s="50" t="str">
        <f>IF(OR(L49&gt;=$Z$1,L49="",DAY(L49)&lt;15,AND(YEAR(K49)&amp;MONTH(K49)=YEAR(L49)&amp;MONTH(L49),DAY(L49)&lt;26)),"",IF(YEAR(K49)&amp;MONTH(K49)=YEAR(L49)&amp;MONTH(L49),NETWORKDAYS.INTL(K49,L49,"0000000",'21年休息安排-固定'!$B$2:$B$105),NETWORKDAYS.INTL(DATE(2021,MONTH(L49),1),L49,"0000000",'21年休息安排-固定'!$B$2:$B$105)))</f>
        <v/>
      </c>
    </row>
    <row r="50" customHeight="1" spans="1:24">
      <c r="A50" s="4" t="s">
        <v>486</v>
      </c>
      <c r="B50" s="4"/>
      <c r="C50" s="6" t="s">
        <v>26</v>
      </c>
      <c r="D50" s="4"/>
      <c r="E50" s="4"/>
      <c r="F50" s="4"/>
      <c r="G50" s="4"/>
      <c r="H50" s="4"/>
      <c r="I50" s="4"/>
      <c r="J50" s="4"/>
      <c r="K50" s="45">
        <v>43593</v>
      </c>
      <c r="L50" s="45">
        <v>44290</v>
      </c>
      <c r="M50" s="4"/>
      <c r="N50" s="4"/>
      <c r="O50" s="4"/>
      <c r="P50" s="46"/>
      <c r="Q50" s="46"/>
      <c r="R50" s="49">
        <f t="shared" si="4"/>
        <v>0</v>
      </c>
      <c r="S50" s="49">
        <f t="shared" si="5"/>
        <v>0</v>
      </c>
      <c r="T50" s="50">
        <f t="shared" si="6"/>
        <v>0</v>
      </c>
      <c r="U50" s="50">
        <f t="shared" si="7"/>
        <v>0</v>
      </c>
      <c r="V50" s="50">
        <v>0.7</v>
      </c>
      <c r="W50" s="50" t="str">
        <f>IF(OR(K50&lt;=$Y$1,DAY(K50)&gt;15,AND(YEAR(K50)&amp;MONTH(K50)=YEAR(L50)&amp;MONTH(L50),DAY(L50)&lt;26)),"",IF(OR(L50="",MONTH(K50)&lt;&gt;MONTH(L50)),NETWORKDAYS.INTL(K50,DATE(2021,MONTH(K50)+1,0),"0000000",'21年休息安排-固定'!$B$2:$B$105),NETWORKDAYS.INTL(K50,L50,"0000000",'21年休息安排-固定'!$B$2:$B$105)))</f>
        <v/>
      </c>
      <c r="X50" s="50" t="str">
        <f>IF(OR(L50&gt;=$Z$1,L50="",DAY(L50)&lt;15,AND(YEAR(K50)&amp;MONTH(K50)=YEAR(L50)&amp;MONTH(L50),DAY(L50)&lt;26)),"",IF(YEAR(K50)&amp;MONTH(K50)=YEAR(L50)&amp;MONTH(L50),NETWORKDAYS.INTL(K50,L50,"0000000",'21年休息安排-固定'!$B$2:$B$105),NETWORKDAYS.INTL(DATE(2021,MONTH(L50),1),L50,"0000000",'21年休息安排-固定'!$B$2:$B$105)))</f>
        <v/>
      </c>
    </row>
    <row r="51" customHeight="1" spans="1:24">
      <c r="A51" s="4" t="s">
        <v>487</v>
      </c>
      <c r="B51" s="4"/>
      <c r="C51" s="6" t="s">
        <v>480</v>
      </c>
      <c r="D51" s="4"/>
      <c r="E51" s="4"/>
      <c r="F51" s="4"/>
      <c r="G51" s="4"/>
      <c r="H51" s="4"/>
      <c r="I51" s="4"/>
      <c r="J51" s="4"/>
      <c r="K51" s="45">
        <v>43608</v>
      </c>
      <c r="L51" s="45"/>
      <c r="M51" s="4"/>
      <c r="N51" s="4"/>
      <c r="O51" s="4"/>
      <c r="P51" s="46"/>
      <c r="Q51" s="46"/>
      <c r="R51" s="49">
        <f t="shared" si="4"/>
        <v>0</v>
      </c>
      <c r="S51" s="49">
        <f t="shared" si="5"/>
        <v>0</v>
      </c>
      <c r="T51" s="50">
        <f t="shared" si="6"/>
        <v>0</v>
      </c>
      <c r="U51" s="50">
        <f t="shared" si="7"/>
        <v>0</v>
      </c>
      <c r="V51" s="50">
        <v>0.72</v>
      </c>
      <c r="W51" s="50" t="str">
        <f>IF(OR(K51&lt;=$Y$1,DAY(K51)&gt;15,AND(YEAR(K51)&amp;MONTH(K51)=YEAR(L51)&amp;MONTH(L51),DAY(L51)&lt;26)),"",IF(OR(L51="",MONTH(K51)&lt;&gt;MONTH(L51)),NETWORKDAYS.INTL(K51,DATE(2021,MONTH(K51)+1,0),"0000000",'21年休息安排-固定'!$B$2:$B$105),NETWORKDAYS.INTL(K51,L51,"0000000",'21年休息安排-固定'!$B$2:$B$105)))</f>
        <v/>
      </c>
      <c r="X51" s="50" t="str">
        <f>IF(OR(L51&gt;=$Z$1,L51="",DAY(L51)&lt;15,AND(YEAR(K51)&amp;MONTH(K51)=YEAR(L51)&amp;MONTH(L51),DAY(L51)&lt;26)),"",IF(YEAR(K51)&amp;MONTH(K51)=YEAR(L51)&amp;MONTH(L51),NETWORKDAYS.INTL(K51,L51,"0000000",'21年休息安排-固定'!$B$2:$B$105),NETWORKDAYS.INTL(DATE(2021,MONTH(L51),1),L51,"0000000",'21年休息安排-固定'!$B$2:$B$105)))</f>
        <v/>
      </c>
    </row>
    <row r="52" customHeight="1" spans="1:24">
      <c r="A52" s="4" t="s">
        <v>488</v>
      </c>
      <c r="B52" s="4"/>
      <c r="C52" s="6" t="s">
        <v>403</v>
      </c>
      <c r="D52" s="4"/>
      <c r="E52" s="4"/>
      <c r="F52" s="4"/>
      <c r="G52" s="4"/>
      <c r="H52" s="4"/>
      <c r="I52" s="4"/>
      <c r="J52" s="4"/>
      <c r="K52" s="45">
        <v>43661</v>
      </c>
      <c r="L52" s="45"/>
      <c r="M52" s="4"/>
      <c r="N52" s="4"/>
      <c r="O52" s="4"/>
      <c r="P52" s="46"/>
      <c r="Q52" s="46"/>
      <c r="R52" s="49">
        <f t="shared" si="4"/>
        <v>0</v>
      </c>
      <c r="S52" s="49">
        <f t="shared" si="5"/>
        <v>0</v>
      </c>
      <c r="T52" s="50">
        <f t="shared" si="6"/>
        <v>0</v>
      </c>
      <c r="U52" s="50">
        <f t="shared" si="7"/>
        <v>0</v>
      </c>
      <c r="V52" s="50">
        <v>0.83</v>
      </c>
      <c r="W52" s="50" t="str">
        <f>IF(OR(K52&lt;=$Y$1,DAY(K52)&gt;15,AND(YEAR(K52)&amp;MONTH(K52)=YEAR(L52)&amp;MONTH(L52),DAY(L52)&lt;26)),"",IF(OR(L52="",MONTH(K52)&lt;&gt;MONTH(L52)),NETWORKDAYS.INTL(K52,DATE(2021,MONTH(K52)+1,0),"0000000",'21年休息安排-固定'!$B$2:$B$105),NETWORKDAYS.INTL(K52,L52,"0000000",'21年休息安排-固定'!$B$2:$B$105)))</f>
        <v/>
      </c>
      <c r="X52" s="50" t="str">
        <f>IF(OR(L52&gt;=$Z$1,L52="",DAY(L52)&lt;15,AND(YEAR(K52)&amp;MONTH(K52)=YEAR(L52)&amp;MONTH(L52),DAY(L52)&lt;26)),"",IF(YEAR(K52)&amp;MONTH(K52)=YEAR(L52)&amp;MONTH(L52),NETWORKDAYS.INTL(K52,L52,"0000000",'21年休息安排-固定'!$B$2:$B$105),NETWORKDAYS.INTL(DATE(2021,MONTH(L52),1),L52,"0000000",'21年休息安排-固定'!$B$2:$B$105)))</f>
        <v/>
      </c>
    </row>
    <row r="53" customHeight="1" spans="1:24">
      <c r="A53" s="4" t="s">
        <v>489</v>
      </c>
      <c r="B53" s="4"/>
      <c r="C53" s="6" t="s">
        <v>439</v>
      </c>
      <c r="D53" s="4"/>
      <c r="E53" s="4"/>
      <c r="F53" s="4"/>
      <c r="G53" s="4"/>
      <c r="H53" s="4"/>
      <c r="I53" s="4"/>
      <c r="J53" s="4"/>
      <c r="K53" s="45">
        <v>43804</v>
      </c>
      <c r="L53" s="45"/>
      <c r="M53" s="4"/>
      <c r="N53" s="4"/>
      <c r="O53" s="4"/>
      <c r="P53" s="46"/>
      <c r="Q53" s="46"/>
      <c r="R53" s="49">
        <f t="shared" si="4"/>
        <v>0</v>
      </c>
      <c r="S53" s="49">
        <f t="shared" si="5"/>
        <v>0</v>
      </c>
      <c r="T53" s="50">
        <f t="shared" si="6"/>
        <v>0</v>
      </c>
      <c r="U53" s="50">
        <f t="shared" si="7"/>
        <v>0</v>
      </c>
      <c r="V53" s="50">
        <v>0.83</v>
      </c>
      <c r="W53" s="50" t="str">
        <f>IF(OR(K53&lt;=$Y$1,DAY(K53)&gt;15,AND(YEAR(K53)&amp;MONTH(K53)=YEAR(L53)&amp;MONTH(L53),DAY(L53)&lt;26)),"",IF(OR(L53="",MONTH(K53)&lt;&gt;MONTH(L53)),NETWORKDAYS.INTL(K53,DATE(2021,MONTH(K53)+1,0),"0000000",'21年休息安排-固定'!$B$2:$B$105),NETWORKDAYS.INTL(K53,L53,"0000000",'21年休息安排-固定'!$B$2:$B$105)))</f>
        <v/>
      </c>
      <c r="X53" s="50" t="str">
        <f>IF(OR(L53&gt;=$Z$1,L53="",DAY(L53)&lt;15,AND(YEAR(K53)&amp;MONTH(K53)=YEAR(L53)&amp;MONTH(L53),DAY(L53)&lt;26)),"",IF(YEAR(K53)&amp;MONTH(K53)=YEAR(L53)&amp;MONTH(L53),NETWORKDAYS.INTL(K53,L53,"0000000",'21年休息安排-固定'!$B$2:$B$105),NETWORKDAYS.INTL(DATE(2021,MONTH(L53),1),L53,"0000000",'21年休息安排-固定'!$B$2:$B$105)))</f>
        <v/>
      </c>
    </row>
    <row r="54" customHeight="1" spans="1:24">
      <c r="A54" s="4" t="s">
        <v>490</v>
      </c>
      <c r="B54" s="4"/>
      <c r="C54" s="6" t="s">
        <v>491</v>
      </c>
      <c r="D54" s="4"/>
      <c r="E54" s="4"/>
      <c r="F54" s="4"/>
      <c r="G54" s="4"/>
      <c r="H54" s="4"/>
      <c r="I54" s="4"/>
      <c r="J54" s="4"/>
      <c r="K54" s="45">
        <v>43800</v>
      </c>
      <c r="L54" s="45"/>
      <c r="M54" s="4"/>
      <c r="N54" s="4"/>
      <c r="O54" s="4"/>
      <c r="P54" s="46"/>
      <c r="Q54" s="46"/>
      <c r="R54" s="49">
        <f t="shared" si="4"/>
        <v>0</v>
      </c>
      <c r="S54" s="49">
        <f t="shared" si="5"/>
        <v>0</v>
      </c>
      <c r="T54" s="50">
        <f t="shared" si="6"/>
        <v>0</v>
      </c>
      <c r="U54" s="50">
        <f t="shared" si="7"/>
        <v>0</v>
      </c>
      <c r="V54" s="50">
        <v>0.9</v>
      </c>
      <c r="W54" s="50" t="str">
        <f>IF(OR(K54&lt;=$Y$1,DAY(K54)&gt;15,AND(YEAR(K54)&amp;MONTH(K54)=YEAR(L54)&amp;MONTH(L54),DAY(L54)&lt;26)),"",IF(OR(L54="",MONTH(K54)&lt;&gt;MONTH(L54)),NETWORKDAYS.INTL(K54,DATE(2021,MONTH(K54)+1,0),"0000000",'21年休息安排-固定'!$B$2:$B$105),NETWORKDAYS.INTL(K54,L54,"0000000",'21年休息安排-固定'!$B$2:$B$105)))</f>
        <v/>
      </c>
      <c r="X54" s="50" t="str">
        <f>IF(OR(L54&gt;=$Z$1,L54="",DAY(L54)&lt;15,AND(YEAR(K54)&amp;MONTH(K54)=YEAR(L54)&amp;MONTH(L54),DAY(L54)&lt;26)),"",IF(YEAR(K54)&amp;MONTH(K54)=YEAR(L54)&amp;MONTH(L54),NETWORKDAYS.INTL(K54,L54,"0000000",'21年休息安排-固定'!$B$2:$B$105),NETWORKDAYS.INTL(DATE(2021,MONTH(L54),1),L54,"0000000",'21年休息安排-固定'!$B$2:$B$105)))</f>
        <v/>
      </c>
    </row>
    <row r="55" customHeight="1" spans="1:24">
      <c r="A55" s="4" t="s">
        <v>492</v>
      </c>
      <c r="B55" s="4"/>
      <c r="C55" s="6" t="s">
        <v>439</v>
      </c>
      <c r="D55" s="4"/>
      <c r="E55" s="4"/>
      <c r="F55" s="4"/>
      <c r="G55" s="4"/>
      <c r="H55" s="4"/>
      <c r="I55" s="4"/>
      <c r="J55" s="4"/>
      <c r="K55" s="45">
        <v>43829</v>
      </c>
      <c r="L55" s="45"/>
      <c r="M55" s="4"/>
      <c r="N55" s="4"/>
      <c r="O55" s="4"/>
      <c r="P55" s="46"/>
      <c r="Q55" s="46"/>
      <c r="R55" s="49">
        <f t="shared" si="4"/>
        <v>0</v>
      </c>
      <c r="S55" s="49">
        <f t="shared" si="5"/>
        <v>0</v>
      </c>
      <c r="T55" s="50">
        <f t="shared" si="6"/>
        <v>0</v>
      </c>
      <c r="U55" s="50">
        <f t="shared" si="7"/>
        <v>0</v>
      </c>
      <c r="V55" s="50">
        <v>0.81</v>
      </c>
      <c r="W55" s="50" t="str">
        <f>IF(OR(K55&lt;=$Y$1,DAY(K55)&gt;15,AND(YEAR(K55)&amp;MONTH(K55)=YEAR(L55)&amp;MONTH(L55),DAY(L55)&lt;26)),"",IF(OR(L55="",MONTH(K55)&lt;&gt;MONTH(L55)),NETWORKDAYS.INTL(K55,DATE(2021,MONTH(K55)+1,0),"0000000",'21年休息安排-固定'!$B$2:$B$105),NETWORKDAYS.INTL(K55,L55,"0000000",'21年休息安排-固定'!$B$2:$B$105)))</f>
        <v/>
      </c>
      <c r="X55" s="50" t="str">
        <f>IF(OR(L55&gt;=$Z$1,L55="",DAY(L55)&lt;15,AND(YEAR(K55)&amp;MONTH(K55)=YEAR(L55)&amp;MONTH(L55),DAY(L55)&lt;26)),"",IF(YEAR(K55)&amp;MONTH(K55)=YEAR(L55)&amp;MONTH(L55),NETWORKDAYS.INTL(K55,L55,"0000000",'21年休息安排-固定'!$B$2:$B$105),NETWORKDAYS.INTL(DATE(2021,MONTH(L55),1),L55,"0000000",'21年休息安排-固定'!$B$2:$B$105)))</f>
        <v/>
      </c>
    </row>
    <row r="56" customHeight="1" spans="1:24">
      <c r="A56" s="4" t="s">
        <v>493</v>
      </c>
      <c r="B56" s="4"/>
      <c r="C56" s="6" t="s">
        <v>439</v>
      </c>
      <c r="D56" s="4"/>
      <c r="E56" s="4"/>
      <c r="F56" s="4"/>
      <c r="G56" s="4"/>
      <c r="H56" s="4"/>
      <c r="I56" s="4"/>
      <c r="J56" s="4"/>
      <c r="K56" s="45">
        <v>43957</v>
      </c>
      <c r="L56" s="45"/>
      <c r="M56" s="4"/>
      <c r="N56" s="4"/>
      <c r="O56" s="4"/>
      <c r="P56" s="46"/>
      <c r="Q56" s="46"/>
      <c r="R56" s="49">
        <f t="shared" ref="R56:R88" si="8">P56/21.75</f>
        <v>0</v>
      </c>
      <c r="S56" s="49">
        <f t="shared" ref="S56:S88" si="9">Q56/21.75</f>
        <v>0</v>
      </c>
      <c r="T56" s="50">
        <f t="shared" ref="T56:T87" si="10">IFERROR(ROUND(Q56/W56,2),0)</f>
        <v>0</v>
      </c>
      <c r="U56" s="50">
        <f t="shared" ref="U56:U87" si="11">IFERROR(ROUND(Q56/X56,2),0)</f>
        <v>0</v>
      </c>
      <c r="V56" s="50">
        <v>0.79</v>
      </c>
      <c r="W56" s="50" t="str">
        <f>IF(OR(K56&lt;=$Y$1,DAY(K56)&gt;15,AND(YEAR(K56)&amp;MONTH(K56)=YEAR(L56)&amp;MONTH(L56),DAY(L56)&lt;26)),"",IF(OR(L56="",MONTH(K56)&lt;&gt;MONTH(L56)),NETWORKDAYS.INTL(K56,DATE(2021,MONTH(K56)+1,0),"0000000",'21年休息安排-固定'!$B$2:$B$105),NETWORKDAYS.INTL(K56,L56,"0000000",'21年休息安排-固定'!$B$2:$B$105)))</f>
        <v/>
      </c>
      <c r="X56" s="50" t="str">
        <f>IF(OR(L56&gt;=$Z$1,L56="",DAY(L56)&lt;15,AND(YEAR(K56)&amp;MONTH(K56)=YEAR(L56)&amp;MONTH(L56),DAY(L56)&lt;26)),"",IF(YEAR(K56)&amp;MONTH(K56)=YEAR(L56)&amp;MONTH(L56),NETWORKDAYS.INTL(K56,L56,"0000000",'21年休息安排-固定'!$B$2:$B$105),NETWORKDAYS.INTL(DATE(2021,MONTH(L56),1),L56,"0000000",'21年休息安排-固定'!$B$2:$B$105)))</f>
        <v/>
      </c>
    </row>
    <row r="57" customHeight="1" spans="1:24">
      <c r="A57" s="4" t="s">
        <v>494</v>
      </c>
      <c r="B57" s="4"/>
      <c r="C57" s="6" t="s">
        <v>474</v>
      </c>
      <c r="D57" s="4"/>
      <c r="E57" s="4"/>
      <c r="F57" s="4"/>
      <c r="G57" s="4"/>
      <c r="H57" s="4"/>
      <c r="I57" s="4"/>
      <c r="J57" s="4"/>
      <c r="K57" s="45">
        <v>44152</v>
      </c>
      <c r="L57" s="45"/>
      <c r="M57" s="4"/>
      <c r="N57" s="4"/>
      <c r="O57" s="4"/>
      <c r="P57" s="46"/>
      <c r="Q57" s="46"/>
      <c r="R57" s="49">
        <f t="shared" si="8"/>
        <v>0</v>
      </c>
      <c r="S57" s="49">
        <f t="shared" si="9"/>
        <v>0</v>
      </c>
      <c r="T57" s="50">
        <f t="shared" si="10"/>
        <v>0</v>
      </c>
      <c r="U57" s="50">
        <f t="shared" si="11"/>
        <v>0</v>
      </c>
      <c r="V57" s="50">
        <v>0.82</v>
      </c>
      <c r="W57" s="50" t="str">
        <f>IF(OR(K57&lt;=$Y$1,DAY(K57)&gt;15,AND(YEAR(K57)&amp;MONTH(K57)=YEAR(L57)&amp;MONTH(L57),DAY(L57)&lt;26)),"",IF(OR(L57="",MONTH(K57)&lt;&gt;MONTH(L57)),NETWORKDAYS.INTL(K57,DATE(2021,MONTH(K57)+1,0),"0000000",'21年休息安排-固定'!$B$2:$B$105),NETWORKDAYS.INTL(K57,L57,"0000000",'21年休息安排-固定'!$B$2:$B$105)))</f>
        <v/>
      </c>
      <c r="X57" s="50" t="str">
        <f>IF(OR(L57&gt;=$Z$1,L57="",DAY(L57)&lt;15,AND(YEAR(K57)&amp;MONTH(K57)=YEAR(L57)&amp;MONTH(L57),DAY(L57)&lt;26)),"",IF(YEAR(K57)&amp;MONTH(K57)=YEAR(L57)&amp;MONTH(L57),NETWORKDAYS.INTL(K57,L57,"0000000",'21年休息安排-固定'!$B$2:$B$105),NETWORKDAYS.INTL(DATE(2021,MONTH(L57),1),L57,"0000000",'21年休息安排-固定'!$B$2:$B$105)))</f>
        <v/>
      </c>
    </row>
    <row r="58" customHeight="1" spans="1:24">
      <c r="A58" s="4" t="s">
        <v>495</v>
      </c>
      <c r="B58" s="4"/>
      <c r="C58" s="6" t="s">
        <v>474</v>
      </c>
      <c r="D58" s="4"/>
      <c r="E58" s="4"/>
      <c r="F58" s="4"/>
      <c r="G58" s="4"/>
      <c r="H58" s="4"/>
      <c r="I58" s="4"/>
      <c r="J58" s="4"/>
      <c r="K58" s="45">
        <v>44180</v>
      </c>
      <c r="L58" s="45"/>
      <c r="M58" s="4"/>
      <c r="N58" s="4"/>
      <c r="O58" s="4"/>
      <c r="P58" s="46"/>
      <c r="Q58" s="46"/>
      <c r="R58" s="49">
        <f t="shared" si="8"/>
        <v>0</v>
      </c>
      <c r="S58" s="49">
        <f t="shared" si="9"/>
        <v>0</v>
      </c>
      <c r="T58" s="50">
        <f t="shared" si="10"/>
        <v>0</v>
      </c>
      <c r="U58" s="50">
        <f t="shared" si="11"/>
        <v>0</v>
      </c>
      <c r="V58" s="50">
        <v>0.85</v>
      </c>
      <c r="W58" s="50" t="str">
        <f>IF(OR(K58&lt;=$Y$1,DAY(K58)&gt;15,AND(YEAR(K58)&amp;MONTH(K58)=YEAR(L58)&amp;MONTH(L58),DAY(L58)&lt;26)),"",IF(OR(L58="",MONTH(K58)&lt;&gt;MONTH(L58)),NETWORKDAYS.INTL(K58,DATE(2021,MONTH(K58)+1,0),"0000000",'21年休息安排-固定'!$B$2:$B$105),NETWORKDAYS.INTL(K58,L58,"0000000",'21年休息安排-固定'!$B$2:$B$105)))</f>
        <v/>
      </c>
      <c r="X58" s="50" t="str">
        <f>IF(OR(L58&gt;=$Z$1,L58="",DAY(L58)&lt;15,AND(YEAR(K58)&amp;MONTH(K58)=YEAR(L58)&amp;MONTH(L58),DAY(L58)&lt;26)),"",IF(YEAR(K58)&amp;MONTH(K58)=YEAR(L58)&amp;MONTH(L58),NETWORKDAYS.INTL(K58,L58,"0000000",'21年休息安排-固定'!$B$2:$B$105),NETWORKDAYS.INTL(DATE(2021,MONTH(L58),1),L58,"0000000",'21年休息安排-固定'!$B$2:$B$105)))</f>
        <v/>
      </c>
    </row>
    <row r="59" customHeight="1" spans="1:24">
      <c r="A59" s="4" t="s">
        <v>496</v>
      </c>
      <c r="B59" s="4"/>
      <c r="C59" s="6" t="s">
        <v>491</v>
      </c>
      <c r="D59" s="4"/>
      <c r="E59" s="4"/>
      <c r="F59" s="4"/>
      <c r="G59" s="4"/>
      <c r="H59" s="4"/>
      <c r="I59" s="4"/>
      <c r="J59" s="4"/>
      <c r="K59" s="45">
        <v>43132</v>
      </c>
      <c r="L59" s="45"/>
      <c r="M59" s="4"/>
      <c r="N59" s="4"/>
      <c r="O59" s="4"/>
      <c r="P59" s="46"/>
      <c r="Q59" s="46"/>
      <c r="R59" s="49">
        <f t="shared" si="8"/>
        <v>0</v>
      </c>
      <c r="S59" s="49">
        <f t="shared" si="9"/>
        <v>0</v>
      </c>
      <c r="T59" s="50">
        <f t="shared" si="10"/>
        <v>0</v>
      </c>
      <c r="U59" s="50">
        <f t="shared" si="11"/>
        <v>0</v>
      </c>
      <c r="V59" s="50">
        <v>0.87</v>
      </c>
      <c r="W59" s="50" t="str">
        <f>IF(OR(K59&lt;=$Y$1,DAY(K59)&gt;15,AND(YEAR(K59)&amp;MONTH(K59)=YEAR(L59)&amp;MONTH(L59),DAY(L59)&lt;26)),"",IF(OR(L59="",MONTH(K59)&lt;&gt;MONTH(L59)),NETWORKDAYS.INTL(K59,DATE(2021,MONTH(K59)+1,0),"0000000",'21年休息安排-固定'!$B$2:$B$105),NETWORKDAYS.INTL(K59,L59,"0000000",'21年休息安排-固定'!$B$2:$B$105)))</f>
        <v/>
      </c>
      <c r="X59" s="50" t="str">
        <f>IF(OR(L59&gt;=$Z$1,L59="",DAY(L59)&lt;15,AND(YEAR(K59)&amp;MONTH(K59)=YEAR(L59)&amp;MONTH(L59),DAY(L59)&lt;26)),"",IF(YEAR(K59)&amp;MONTH(K59)=YEAR(L59)&amp;MONTH(L59),NETWORKDAYS.INTL(K59,L59,"0000000",'21年休息安排-固定'!$B$2:$B$105),NETWORKDAYS.INTL(DATE(2021,MONTH(L59),1),L59,"0000000",'21年休息安排-固定'!$B$2:$B$105)))</f>
        <v/>
      </c>
    </row>
    <row r="60" customHeight="1" spans="1:24">
      <c r="A60" s="4" t="s">
        <v>497</v>
      </c>
      <c r="B60" s="4"/>
      <c r="C60" s="6" t="s">
        <v>398</v>
      </c>
      <c r="D60" s="4"/>
      <c r="E60" s="4"/>
      <c r="F60" s="4"/>
      <c r="G60" s="4"/>
      <c r="H60" s="4"/>
      <c r="I60" s="4"/>
      <c r="J60" s="4"/>
      <c r="K60" s="45">
        <v>42199</v>
      </c>
      <c r="L60" s="45">
        <v>44413</v>
      </c>
      <c r="M60" s="4"/>
      <c r="N60" s="4"/>
      <c r="O60" s="4"/>
      <c r="P60" s="46"/>
      <c r="Q60" s="46"/>
      <c r="R60" s="49">
        <f t="shared" si="8"/>
        <v>0</v>
      </c>
      <c r="S60" s="49">
        <f t="shared" si="9"/>
        <v>0</v>
      </c>
      <c r="T60" s="50">
        <f t="shared" si="10"/>
        <v>0</v>
      </c>
      <c r="U60" s="50">
        <f t="shared" si="11"/>
        <v>0</v>
      </c>
      <c r="V60" s="50">
        <v>0.91</v>
      </c>
      <c r="W60" s="50" t="str">
        <f>IF(OR(K60&lt;=$Y$1,DAY(K60)&gt;15,AND(YEAR(K60)&amp;MONTH(K60)=YEAR(L60)&amp;MONTH(L60),DAY(L60)&lt;26)),"",IF(OR(L60="",MONTH(K60)&lt;&gt;MONTH(L60)),NETWORKDAYS.INTL(K60,DATE(2021,MONTH(K60)+1,0),"0000000",'21年休息安排-固定'!$B$2:$B$105),NETWORKDAYS.INTL(K60,L60,"0000000",'21年休息安排-固定'!$B$2:$B$105)))</f>
        <v/>
      </c>
      <c r="X60" s="50" t="str">
        <f>IF(OR(L60&gt;=$Z$1,L60="",DAY(L60)&lt;15,AND(YEAR(K60)&amp;MONTH(K60)=YEAR(L60)&amp;MONTH(L60),DAY(L60)&lt;26)),"",IF(YEAR(K60)&amp;MONTH(K60)=YEAR(L60)&amp;MONTH(L60),NETWORKDAYS.INTL(K60,L60,"0000000",'21年休息安排-固定'!$B$2:$B$105),NETWORKDAYS.INTL(DATE(2021,MONTH(L60),1),L60,"0000000",'21年休息安排-固定'!$B$2:$B$105)))</f>
        <v/>
      </c>
    </row>
    <row r="61" customHeight="1" spans="1:24">
      <c r="A61" s="4" t="s">
        <v>498</v>
      </c>
      <c r="B61" s="4"/>
      <c r="C61" s="6" t="s">
        <v>499</v>
      </c>
      <c r="D61" s="4"/>
      <c r="E61" s="4"/>
      <c r="F61" s="4"/>
      <c r="G61" s="4"/>
      <c r="H61" s="4"/>
      <c r="I61" s="4"/>
      <c r="J61" s="4"/>
      <c r="K61" s="45">
        <v>43179</v>
      </c>
      <c r="L61" s="45">
        <v>44452</v>
      </c>
      <c r="M61" s="4"/>
      <c r="N61" s="4"/>
      <c r="O61" s="4"/>
      <c r="P61" s="46"/>
      <c r="Q61" s="46"/>
      <c r="R61" s="49">
        <f t="shared" si="8"/>
        <v>0</v>
      </c>
      <c r="S61" s="49">
        <f t="shared" si="9"/>
        <v>0</v>
      </c>
      <c r="T61" s="50">
        <f t="shared" si="10"/>
        <v>0</v>
      </c>
      <c r="U61" s="50">
        <f t="shared" si="11"/>
        <v>0</v>
      </c>
      <c r="V61" s="50">
        <v>0.92</v>
      </c>
      <c r="W61" s="50" t="str">
        <f>IF(OR(K61&lt;=$Y$1,DAY(K61)&gt;15,AND(YEAR(K61)&amp;MONTH(K61)=YEAR(L61)&amp;MONTH(L61),DAY(L61)&lt;26)),"",IF(OR(L61="",MONTH(K61)&lt;&gt;MONTH(L61)),NETWORKDAYS.INTL(K61,DATE(2021,MONTH(K61)+1,0),"0000000",'21年休息安排-固定'!$B$2:$B$105),NETWORKDAYS.INTL(K61,L61,"0000000",'21年休息安排-固定'!$B$2:$B$105)))</f>
        <v/>
      </c>
      <c r="X61" s="50" t="str">
        <f>IF(OR(L61&gt;=$Z$1,L61="",DAY(L61)&lt;15,AND(YEAR(K61)&amp;MONTH(K61)=YEAR(L61)&amp;MONTH(L61),DAY(L61)&lt;26)),"",IF(YEAR(K61)&amp;MONTH(K61)=YEAR(L61)&amp;MONTH(L61),NETWORKDAYS.INTL(K61,L61,"0000000",'21年休息安排-固定'!$B$2:$B$105),NETWORKDAYS.INTL(DATE(2021,MONTH(L61),1),L61,"0000000",'21年休息安排-固定'!$B$2:$B$105)))</f>
        <v/>
      </c>
    </row>
    <row r="62" customHeight="1" spans="1:24">
      <c r="A62" s="4" t="s">
        <v>500</v>
      </c>
      <c r="B62" s="4"/>
      <c r="C62" s="6" t="s">
        <v>501</v>
      </c>
      <c r="D62" s="4"/>
      <c r="E62" s="4"/>
      <c r="F62" s="4"/>
      <c r="G62" s="4"/>
      <c r="H62" s="4"/>
      <c r="I62" s="4"/>
      <c r="J62" s="4"/>
      <c r="K62" s="45">
        <v>40269</v>
      </c>
      <c r="L62" s="45"/>
      <c r="M62" s="4"/>
      <c r="N62" s="4"/>
      <c r="O62" s="4"/>
      <c r="P62" s="46"/>
      <c r="Q62" s="46"/>
      <c r="R62" s="49">
        <f t="shared" si="8"/>
        <v>0</v>
      </c>
      <c r="S62" s="49">
        <f t="shared" si="9"/>
        <v>0</v>
      </c>
      <c r="T62" s="50">
        <f t="shared" si="10"/>
        <v>0</v>
      </c>
      <c r="U62" s="50">
        <f t="shared" si="11"/>
        <v>0</v>
      </c>
      <c r="V62" s="50">
        <v>0.93</v>
      </c>
      <c r="W62" s="50" t="str">
        <f>IF(OR(K62&lt;=$Y$1,DAY(K62)&gt;15,AND(YEAR(K62)&amp;MONTH(K62)=YEAR(L62)&amp;MONTH(L62),DAY(L62)&lt;26)),"",IF(OR(L62="",MONTH(K62)&lt;&gt;MONTH(L62)),NETWORKDAYS.INTL(K62,DATE(2021,MONTH(K62)+1,0),"0000000",'21年休息安排-固定'!$B$2:$B$105),NETWORKDAYS.INTL(K62,L62,"0000000",'21年休息安排-固定'!$B$2:$B$105)))</f>
        <v/>
      </c>
      <c r="X62" s="50" t="str">
        <f>IF(OR(L62&gt;=$Z$1,L62="",DAY(L62)&lt;15,AND(YEAR(K62)&amp;MONTH(K62)=YEAR(L62)&amp;MONTH(L62),DAY(L62)&lt;26)),"",IF(YEAR(K62)&amp;MONTH(K62)=YEAR(L62)&amp;MONTH(L62),NETWORKDAYS.INTL(K62,L62,"0000000",'21年休息安排-固定'!$B$2:$B$105),NETWORKDAYS.INTL(DATE(2021,MONTH(L62),1),L62,"0000000",'21年休息安排-固定'!$B$2:$B$105)))</f>
        <v/>
      </c>
    </row>
    <row r="63" customHeight="1" spans="1:24">
      <c r="A63" s="4" t="s">
        <v>502</v>
      </c>
      <c r="B63" s="4"/>
      <c r="C63" s="6" t="s">
        <v>499</v>
      </c>
      <c r="D63" s="4"/>
      <c r="E63" s="4"/>
      <c r="F63" s="4"/>
      <c r="G63" s="4"/>
      <c r="H63" s="4"/>
      <c r="I63" s="4"/>
      <c r="J63" s="4"/>
      <c r="K63" s="45">
        <v>40959</v>
      </c>
      <c r="L63" s="45"/>
      <c r="M63" s="4"/>
      <c r="N63" s="4"/>
      <c r="O63" s="4"/>
      <c r="P63" s="46"/>
      <c r="Q63" s="46"/>
      <c r="R63" s="49">
        <f t="shared" si="8"/>
        <v>0</v>
      </c>
      <c r="S63" s="49">
        <f t="shared" si="9"/>
        <v>0</v>
      </c>
      <c r="T63" s="50">
        <f t="shared" si="10"/>
        <v>0</v>
      </c>
      <c r="U63" s="50">
        <f t="shared" si="11"/>
        <v>0</v>
      </c>
      <c r="V63" s="50">
        <v>0.87</v>
      </c>
      <c r="W63" s="50" t="str">
        <f>IF(OR(K63&lt;=$Y$1,DAY(K63)&gt;15,AND(YEAR(K63)&amp;MONTH(K63)=YEAR(L63)&amp;MONTH(L63),DAY(L63)&lt;26)),"",IF(OR(L63="",MONTH(K63)&lt;&gt;MONTH(L63)),NETWORKDAYS.INTL(K63,DATE(2021,MONTH(K63)+1,0),"0000000",'21年休息安排-固定'!$B$2:$B$105),NETWORKDAYS.INTL(K63,L63,"0000000",'21年休息安排-固定'!$B$2:$B$105)))</f>
        <v/>
      </c>
      <c r="X63" s="50" t="str">
        <f>IF(OR(L63&gt;=$Z$1,L63="",DAY(L63)&lt;15,AND(YEAR(K63)&amp;MONTH(K63)=YEAR(L63)&amp;MONTH(L63),DAY(L63)&lt;26)),"",IF(YEAR(K63)&amp;MONTH(K63)=YEAR(L63)&amp;MONTH(L63),NETWORKDAYS.INTL(K63,L63,"0000000",'21年休息安排-固定'!$B$2:$B$105),NETWORKDAYS.INTL(DATE(2021,MONTH(L63),1),L63,"0000000",'21年休息安排-固定'!$B$2:$B$105)))</f>
        <v/>
      </c>
    </row>
    <row r="64" customHeight="1" spans="1:24">
      <c r="A64" s="4" t="s">
        <v>503</v>
      </c>
      <c r="B64" s="4"/>
      <c r="C64" s="6" t="s">
        <v>398</v>
      </c>
      <c r="D64" s="4"/>
      <c r="E64" s="4"/>
      <c r="F64" s="4"/>
      <c r="G64" s="4"/>
      <c r="H64" s="4"/>
      <c r="I64" s="4"/>
      <c r="J64" s="4"/>
      <c r="K64" s="45">
        <v>41326</v>
      </c>
      <c r="L64" s="45"/>
      <c r="M64" s="4"/>
      <c r="N64" s="4"/>
      <c r="O64" s="4"/>
      <c r="P64" s="46"/>
      <c r="Q64" s="46"/>
      <c r="R64" s="49">
        <f t="shared" si="8"/>
        <v>0</v>
      </c>
      <c r="S64" s="49">
        <f t="shared" si="9"/>
        <v>0</v>
      </c>
      <c r="T64" s="50">
        <f t="shared" si="10"/>
        <v>0</v>
      </c>
      <c r="U64" s="50">
        <f t="shared" si="11"/>
        <v>0</v>
      </c>
      <c r="V64" s="50">
        <v>0.91</v>
      </c>
      <c r="W64" s="50" t="str">
        <f>IF(OR(K64&lt;=$Y$1,DAY(K64)&gt;15,AND(YEAR(K64)&amp;MONTH(K64)=YEAR(L64)&amp;MONTH(L64),DAY(L64)&lt;26)),"",IF(OR(L64="",MONTH(K64)&lt;&gt;MONTH(L64)),NETWORKDAYS.INTL(K64,DATE(2021,MONTH(K64)+1,0),"0000000",'21年休息安排-固定'!$B$2:$B$105),NETWORKDAYS.INTL(K64,L64,"0000000",'21年休息安排-固定'!$B$2:$B$105)))</f>
        <v/>
      </c>
      <c r="X64" s="50" t="str">
        <f>IF(OR(L64&gt;=$Z$1,L64="",DAY(L64)&lt;15,AND(YEAR(K64)&amp;MONTH(K64)=YEAR(L64)&amp;MONTH(L64),DAY(L64)&lt;26)),"",IF(YEAR(K64)&amp;MONTH(K64)=YEAR(L64)&amp;MONTH(L64),NETWORKDAYS.INTL(K64,L64,"0000000",'21年休息安排-固定'!$B$2:$B$105),NETWORKDAYS.INTL(DATE(2021,MONTH(L64),1),L64,"0000000",'21年休息安排-固定'!$B$2:$B$105)))</f>
        <v/>
      </c>
    </row>
    <row r="65" customHeight="1" spans="1:24">
      <c r="A65" s="4" t="s">
        <v>504</v>
      </c>
      <c r="B65" s="4"/>
      <c r="C65" s="6" t="s">
        <v>501</v>
      </c>
      <c r="D65" s="4"/>
      <c r="E65" s="4"/>
      <c r="F65" s="4"/>
      <c r="G65" s="4"/>
      <c r="H65" s="4"/>
      <c r="I65" s="4"/>
      <c r="J65" s="4"/>
      <c r="K65" s="45">
        <v>42598</v>
      </c>
      <c r="L65" s="45"/>
      <c r="M65" s="4"/>
      <c r="N65" s="4"/>
      <c r="O65" s="4"/>
      <c r="P65" s="46"/>
      <c r="Q65" s="46"/>
      <c r="R65" s="49">
        <f t="shared" si="8"/>
        <v>0</v>
      </c>
      <c r="S65" s="49">
        <f t="shared" si="9"/>
        <v>0</v>
      </c>
      <c r="T65" s="50">
        <f t="shared" si="10"/>
        <v>0</v>
      </c>
      <c r="U65" s="50">
        <f t="shared" si="11"/>
        <v>0</v>
      </c>
      <c r="V65" s="50">
        <v>0.91</v>
      </c>
      <c r="W65" s="50" t="str">
        <f>IF(OR(K65&lt;=$Y$1,DAY(K65)&gt;15,AND(YEAR(K65)&amp;MONTH(K65)=YEAR(L65)&amp;MONTH(L65),DAY(L65)&lt;26)),"",IF(OR(L65="",MONTH(K65)&lt;&gt;MONTH(L65)),NETWORKDAYS.INTL(K65,DATE(2021,MONTH(K65)+1,0),"0000000",'21年休息安排-固定'!$B$2:$B$105),NETWORKDAYS.INTL(K65,L65,"0000000",'21年休息安排-固定'!$B$2:$B$105)))</f>
        <v/>
      </c>
      <c r="X65" s="50" t="str">
        <f>IF(OR(L65&gt;=$Z$1,L65="",DAY(L65)&lt;15,AND(YEAR(K65)&amp;MONTH(K65)=YEAR(L65)&amp;MONTH(L65),DAY(L65)&lt;26)),"",IF(YEAR(K65)&amp;MONTH(K65)=YEAR(L65)&amp;MONTH(L65),NETWORKDAYS.INTL(K65,L65,"0000000",'21年休息安排-固定'!$B$2:$B$105),NETWORKDAYS.INTL(DATE(2021,MONTH(L65),1),L65,"0000000",'21年休息安排-固定'!$B$2:$B$105)))</f>
        <v/>
      </c>
    </row>
    <row r="66" customHeight="1" spans="1:24">
      <c r="A66" s="4" t="s">
        <v>505</v>
      </c>
      <c r="B66" s="4"/>
      <c r="C66" s="6" t="s">
        <v>501</v>
      </c>
      <c r="D66" s="4"/>
      <c r="E66" s="4"/>
      <c r="F66" s="4"/>
      <c r="G66" s="4"/>
      <c r="H66" s="4"/>
      <c r="I66" s="4"/>
      <c r="J66" s="4"/>
      <c r="K66" s="45">
        <v>42604</v>
      </c>
      <c r="L66" s="45"/>
      <c r="M66" s="4"/>
      <c r="N66" s="4"/>
      <c r="O66" s="4"/>
      <c r="P66" s="46"/>
      <c r="Q66" s="46"/>
      <c r="R66" s="49">
        <f t="shared" si="8"/>
        <v>0</v>
      </c>
      <c r="S66" s="49">
        <f t="shared" si="9"/>
        <v>0</v>
      </c>
      <c r="T66" s="50">
        <f t="shared" si="10"/>
        <v>0</v>
      </c>
      <c r="U66" s="50">
        <f t="shared" si="11"/>
        <v>0</v>
      </c>
      <c r="V66" s="50">
        <v>0.92</v>
      </c>
      <c r="W66" s="50" t="str">
        <f>IF(OR(K66&lt;=$Y$1,DAY(K66)&gt;15,AND(YEAR(K66)&amp;MONTH(K66)=YEAR(L66)&amp;MONTH(L66),DAY(L66)&lt;26)),"",IF(OR(L66="",MONTH(K66)&lt;&gt;MONTH(L66)),NETWORKDAYS.INTL(K66,DATE(2021,MONTH(K66)+1,0),"0000000",'21年休息安排-固定'!$B$2:$B$105),NETWORKDAYS.INTL(K66,L66,"0000000",'21年休息安排-固定'!$B$2:$B$105)))</f>
        <v/>
      </c>
      <c r="X66" s="50" t="str">
        <f>IF(OR(L66&gt;=$Z$1,L66="",DAY(L66)&lt;15,AND(YEAR(K66)&amp;MONTH(K66)=YEAR(L66)&amp;MONTH(L66),DAY(L66)&lt;26)),"",IF(YEAR(K66)&amp;MONTH(K66)=YEAR(L66)&amp;MONTH(L66),NETWORKDAYS.INTL(K66,L66,"0000000",'21年休息安排-固定'!$B$2:$B$105),NETWORKDAYS.INTL(DATE(2021,MONTH(L66),1),L66,"0000000",'21年休息安排-固定'!$B$2:$B$105)))</f>
        <v/>
      </c>
    </row>
    <row r="67" customHeight="1" spans="1:24">
      <c r="A67" s="4" t="s">
        <v>506</v>
      </c>
      <c r="B67" s="4"/>
      <c r="C67" s="6" t="s">
        <v>501</v>
      </c>
      <c r="D67" s="4"/>
      <c r="E67" s="4"/>
      <c r="F67" s="4"/>
      <c r="G67" s="4"/>
      <c r="H67" s="4"/>
      <c r="I67" s="4"/>
      <c r="J67" s="4"/>
      <c r="K67" s="45">
        <v>42639</v>
      </c>
      <c r="L67" s="45">
        <v>44286</v>
      </c>
      <c r="M67" s="4"/>
      <c r="N67" s="4"/>
      <c r="O67" s="4"/>
      <c r="P67" s="46"/>
      <c r="Q67" s="46"/>
      <c r="R67" s="49">
        <f t="shared" si="8"/>
        <v>0</v>
      </c>
      <c r="S67" s="49">
        <f t="shared" si="9"/>
        <v>0</v>
      </c>
      <c r="T67" s="50">
        <f t="shared" si="10"/>
        <v>0</v>
      </c>
      <c r="U67" s="50">
        <f t="shared" si="11"/>
        <v>0</v>
      </c>
      <c r="V67" s="50">
        <v>0.91</v>
      </c>
      <c r="W67" s="50" t="str">
        <f>IF(OR(K67&lt;=$Y$1,DAY(K67)&gt;15,AND(YEAR(K67)&amp;MONTH(K67)=YEAR(L67)&amp;MONTH(L67),DAY(L67)&lt;26)),"",IF(OR(L67="",MONTH(K67)&lt;&gt;MONTH(L67)),NETWORKDAYS.INTL(K67,DATE(2021,MONTH(K67)+1,0),"0000000",'21年休息安排-固定'!$B$2:$B$105),NETWORKDAYS.INTL(K67,L67,"0000000",'21年休息安排-固定'!$B$2:$B$105)))</f>
        <v/>
      </c>
      <c r="X67" s="50">
        <f>IF(OR(L67&gt;=$Z$1,L67="",DAY(L67)&lt;15,AND(YEAR(K67)&amp;MONTH(K67)=YEAR(L67)&amp;MONTH(L67),DAY(L67)&lt;26)),"",IF(YEAR(K67)&amp;MONTH(K67)=YEAR(L67)&amp;MONTH(L67),NETWORKDAYS.INTL(K67,L67,"0000000",'21年休息安排-固定'!$B$2:$B$105),NETWORKDAYS.INTL(DATE(2021,MONTH(L67),1),L67,"0000000",'21年休息安排-固定'!$B$2:$B$105)))</f>
        <v>23</v>
      </c>
    </row>
    <row r="68" customHeight="1" spans="1:24">
      <c r="A68" s="4" t="s">
        <v>507</v>
      </c>
      <c r="B68" s="4"/>
      <c r="C68" s="6" t="s">
        <v>501</v>
      </c>
      <c r="D68" s="4"/>
      <c r="E68" s="4"/>
      <c r="F68" s="4"/>
      <c r="G68" s="4"/>
      <c r="H68" s="4"/>
      <c r="I68" s="4"/>
      <c r="J68" s="4"/>
      <c r="K68" s="45">
        <v>42795</v>
      </c>
      <c r="L68" s="45"/>
      <c r="M68" s="4"/>
      <c r="N68" s="4"/>
      <c r="O68" s="4"/>
      <c r="P68" s="46"/>
      <c r="Q68" s="46"/>
      <c r="R68" s="49">
        <f t="shared" si="8"/>
        <v>0</v>
      </c>
      <c r="S68" s="49">
        <f t="shared" si="9"/>
        <v>0</v>
      </c>
      <c r="T68" s="50">
        <f t="shared" si="10"/>
        <v>0</v>
      </c>
      <c r="U68" s="50">
        <f t="shared" si="11"/>
        <v>0</v>
      </c>
      <c r="V68" s="50">
        <v>0.92</v>
      </c>
      <c r="W68" s="50" t="str">
        <f>IF(OR(K68&lt;=$Y$1,DAY(K68)&gt;15,AND(YEAR(K68)&amp;MONTH(K68)=YEAR(L68)&amp;MONTH(L68),DAY(L68)&lt;26)),"",IF(OR(L68="",MONTH(K68)&lt;&gt;MONTH(L68)),NETWORKDAYS.INTL(K68,DATE(2021,MONTH(K68)+1,0),"0000000",'21年休息安排-固定'!$B$2:$B$105),NETWORKDAYS.INTL(K68,L68,"0000000",'21年休息安排-固定'!$B$2:$B$105)))</f>
        <v/>
      </c>
      <c r="X68" s="50" t="str">
        <f>IF(OR(L68&gt;=$Z$1,L68="",DAY(L68)&lt;15,AND(YEAR(K68)&amp;MONTH(K68)=YEAR(L68)&amp;MONTH(L68),DAY(L68)&lt;26)),"",IF(YEAR(K68)&amp;MONTH(K68)=YEAR(L68)&amp;MONTH(L68),NETWORKDAYS.INTL(K68,L68,"0000000",'21年休息安排-固定'!$B$2:$B$105),NETWORKDAYS.INTL(DATE(2021,MONTH(L68),1),L68,"0000000",'21年休息安排-固定'!$B$2:$B$105)))</f>
        <v/>
      </c>
    </row>
    <row r="69" customHeight="1" spans="1:24">
      <c r="A69" s="4" t="s">
        <v>508</v>
      </c>
      <c r="B69" s="4"/>
      <c r="C69" s="6" t="s">
        <v>398</v>
      </c>
      <c r="D69" s="4"/>
      <c r="E69" s="4"/>
      <c r="F69" s="4"/>
      <c r="G69" s="4"/>
      <c r="H69" s="4"/>
      <c r="I69" s="4"/>
      <c r="J69" s="4"/>
      <c r="K69" s="45">
        <v>42905</v>
      </c>
      <c r="L69" s="45"/>
      <c r="M69" s="4"/>
      <c r="N69" s="4"/>
      <c r="O69" s="4"/>
      <c r="P69" s="46"/>
      <c r="Q69" s="46"/>
      <c r="R69" s="49">
        <f t="shared" si="8"/>
        <v>0</v>
      </c>
      <c r="S69" s="49">
        <f t="shared" si="9"/>
        <v>0</v>
      </c>
      <c r="T69" s="50">
        <f t="shared" si="10"/>
        <v>0</v>
      </c>
      <c r="U69" s="50">
        <f t="shared" si="11"/>
        <v>0</v>
      </c>
      <c r="V69" s="50">
        <v>0.93</v>
      </c>
      <c r="W69" s="50" t="str">
        <f>IF(OR(K69&lt;=$Y$1,DAY(K69)&gt;15,AND(YEAR(K69)&amp;MONTH(K69)=YEAR(L69)&amp;MONTH(L69),DAY(L69)&lt;26)),"",IF(OR(L69="",MONTH(K69)&lt;&gt;MONTH(L69)),NETWORKDAYS.INTL(K69,DATE(2021,MONTH(K69)+1,0),"0000000",'21年休息安排-固定'!$B$2:$B$105),NETWORKDAYS.INTL(K69,L69,"0000000",'21年休息安排-固定'!$B$2:$B$105)))</f>
        <v/>
      </c>
      <c r="X69" s="50" t="str">
        <f>IF(OR(L69&gt;=$Z$1,L69="",DAY(L69)&lt;15,AND(YEAR(K69)&amp;MONTH(K69)=YEAR(L69)&amp;MONTH(L69),DAY(L69)&lt;26)),"",IF(YEAR(K69)&amp;MONTH(K69)=YEAR(L69)&amp;MONTH(L69),NETWORKDAYS.INTL(K69,L69,"0000000",'21年休息安排-固定'!$B$2:$B$105),NETWORKDAYS.INTL(DATE(2021,MONTH(L69),1),L69,"0000000",'21年休息安排-固定'!$B$2:$B$105)))</f>
        <v/>
      </c>
    </row>
    <row r="70" customHeight="1" spans="1:24">
      <c r="A70" s="4" t="s">
        <v>509</v>
      </c>
      <c r="B70" s="4"/>
      <c r="C70" s="6" t="s">
        <v>501</v>
      </c>
      <c r="D70" s="4"/>
      <c r="E70" s="4"/>
      <c r="F70" s="4"/>
      <c r="G70" s="4"/>
      <c r="H70" s="4"/>
      <c r="I70" s="4"/>
      <c r="J70" s="4"/>
      <c r="K70" s="45">
        <v>42948</v>
      </c>
      <c r="L70" s="45"/>
      <c r="M70" s="4"/>
      <c r="N70" s="4"/>
      <c r="O70" s="4"/>
      <c r="P70" s="46"/>
      <c r="Q70" s="46"/>
      <c r="R70" s="49">
        <f t="shared" si="8"/>
        <v>0</v>
      </c>
      <c r="S70" s="49">
        <f t="shared" si="9"/>
        <v>0</v>
      </c>
      <c r="T70" s="50">
        <f t="shared" si="10"/>
        <v>0</v>
      </c>
      <c r="U70" s="50">
        <f t="shared" si="11"/>
        <v>0</v>
      </c>
      <c r="V70" s="50">
        <v>0.88</v>
      </c>
      <c r="W70" s="50" t="str">
        <f>IF(OR(K70&lt;=$Y$1,DAY(K70)&gt;15,AND(YEAR(K70)&amp;MONTH(K70)=YEAR(L70)&amp;MONTH(L70),DAY(L70)&lt;26)),"",IF(OR(L70="",MONTH(K70)&lt;&gt;MONTH(L70)),NETWORKDAYS.INTL(K70,DATE(2021,MONTH(K70)+1,0),"0000000",'21年休息安排-固定'!$B$2:$B$105),NETWORKDAYS.INTL(K70,L70,"0000000",'21年休息安排-固定'!$B$2:$B$105)))</f>
        <v/>
      </c>
      <c r="X70" s="50" t="str">
        <f>IF(OR(L70&gt;=$Z$1,L70="",DAY(L70)&lt;15,AND(YEAR(K70)&amp;MONTH(K70)=YEAR(L70)&amp;MONTH(L70),DAY(L70)&lt;26)),"",IF(YEAR(K70)&amp;MONTH(K70)=YEAR(L70)&amp;MONTH(L70),NETWORKDAYS.INTL(K70,L70,"0000000",'21年休息安排-固定'!$B$2:$B$105),NETWORKDAYS.INTL(DATE(2021,MONTH(L70),1),L70,"0000000",'21年休息安排-固定'!$B$2:$B$105)))</f>
        <v/>
      </c>
    </row>
    <row r="71" customHeight="1" spans="1:24">
      <c r="A71" s="4" t="s">
        <v>510</v>
      </c>
      <c r="B71" s="4"/>
      <c r="C71" s="6" t="s">
        <v>501</v>
      </c>
      <c r="D71" s="4"/>
      <c r="E71" s="4"/>
      <c r="F71" s="4"/>
      <c r="G71" s="4"/>
      <c r="H71" s="4"/>
      <c r="I71" s="4"/>
      <c r="J71" s="4"/>
      <c r="K71" s="45">
        <v>43003</v>
      </c>
      <c r="L71" s="45">
        <v>44277</v>
      </c>
      <c r="M71" s="4"/>
      <c r="N71" s="4"/>
      <c r="O71" s="4"/>
      <c r="P71" s="46"/>
      <c r="Q71" s="46"/>
      <c r="R71" s="49">
        <f t="shared" si="8"/>
        <v>0</v>
      </c>
      <c r="S71" s="49">
        <f t="shared" si="9"/>
        <v>0</v>
      </c>
      <c r="T71" s="50">
        <f t="shared" si="10"/>
        <v>0</v>
      </c>
      <c r="U71" s="50">
        <f t="shared" si="11"/>
        <v>0</v>
      </c>
      <c r="V71" s="50">
        <v>0.9</v>
      </c>
      <c r="W71" s="50" t="str">
        <f>IF(OR(K71&lt;=$Y$1,DAY(K71)&gt;15,AND(YEAR(K71)&amp;MONTH(K71)=YEAR(L71)&amp;MONTH(L71),DAY(L71)&lt;26)),"",IF(OR(L71="",MONTH(K71)&lt;&gt;MONTH(L71)),NETWORKDAYS.INTL(K71,DATE(2021,MONTH(K71)+1,0),"0000000",'21年休息安排-固定'!$B$2:$B$105),NETWORKDAYS.INTL(K71,L71,"0000000",'21年休息安排-固定'!$B$2:$B$105)))</f>
        <v/>
      </c>
      <c r="X71" s="50">
        <f>IF(OR(L71&gt;=$Z$1,L71="",DAY(L71)&lt;15,AND(YEAR(K71)&amp;MONTH(K71)=YEAR(L71)&amp;MONTH(L71),DAY(L71)&lt;26)),"",IF(YEAR(K71)&amp;MONTH(K71)=YEAR(L71)&amp;MONTH(L71),NETWORKDAYS.INTL(K71,L71,"0000000",'21年休息安排-固定'!$B$2:$B$105),NETWORKDAYS.INTL(DATE(2021,MONTH(L71),1),L71,"0000000",'21年休息安排-固定'!$B$2:$B$105)))</f>
        <v>16</v>
      </c>
    </row>
    <row r="72" customHeight="1" spans="1:24">
      <c r="A72" s="4" t="s">
        <v>511</v>
      </c>
      <c r="B72" s="4"/>
      <c r="C72" s="6" t="s">
        <v>512</v>
      </c>
      <c r="D72" s="4"/>
      <c r="E72" s="4"/>
      <c r="F72" s="4"/>
      <c r="G72" s="4"/>
      <c r="H72" s="4"/>
      <c r="I72" s="4"/>
      <c r="J72" s="4"/>
      <c r="K72" s="45">
        <v>43019</v>
      </c>
      <c r="L72" s="45">
        <v>44504</v>
      </c>
      <c r="M72" s="4"/>
      <c r="N72" s="4"/>
      <c r="O72" s="4"/>
      <c r="P72" s="46"/>
      <c r="Q72" s="46"/>
      <c r="R72" s="49">
        <f t="shared" si="8"/>
        <v>0</v>
      </c>
      <c r="S72" s="49">
        <f t="shared" si="9"/>
        <v>0</v>
      </c>
      <c r="T72" s="50">
        <f t="shared" si="10"/>
        <v>0</v>
      </c>
      <c r="U72" s="50">
        <f t="shared" si="11"/>
        <v>0</v>
      </c>
      <c r="V72" s="50">
        <v>0.93</v>
      </c>
      <c r="W72" s="50" t="str">
        <f>IF(OR(K72&lt;=$Y$1,DAY(K72)&gt;15,AND(YEAR(K72)&amp;MONTH(K72)=YEAR(L72)&amp;MONTH(L72),DAY(L72)&lt;26)),"",IF(OR(L72="",MONTH(K72)&lt;&gt;MONTH(L72)),NETWORKDAYS.INTL(K72,DATE(2021,MONTH(K72)+1,0),"0000000",'21年休息安排-固定'!$B$2:$B$105),NETWORKDAYS.INTL(K72,L72,"0000000",'21年休息安排-固定'!$B$2:$B$105)))</f>
        <v/>
      </c>
      <c r="X72" s="50" t="str">
        <f>IF(OR(L72&gt;=$Z$1,L72="",DAY(L72)&lt;15,AND(YEAR(K72)&amp;MONTH(K72)=YEAR(L72)&amp;MONTH(L72),DAY(L72)&lt;26)),"",IF(YEAR(K72)&amp;MONTH(K72)=YEAR(L72)&amp;MONTH(L72),NETWORKDAYS.INTL(K72,L72,"0000000",'21年休息安排-固定'!$B$2:$B$105),NETWORKDAYS.INTL(DATE(2021,MONTH(L72),1),L72,"0000000",'21年休息安排-固定'!$B$2:$B$105)))</f>
        <v/>
      </c>
    </row>
    <row r="73" customHeight="1" spans="1:24">
      <c r="A73" s="4" t="s">
        <v>513</v>
      </c>
      <c r="B73" s="4"/>
      <c r="C73" s="6" t="s">
        <v>499</v>
      </c>
      <c r="D73" s="4"/>
      <c r="E73" s="4"/>
      <c r="F73" s="4"/>
      <c r="G73" s="4"/>
      <c r="H73" s="4"/>
      <c r="I73" s="4"/>
      <c r="J73" s="4"/>
      <c r="K73" s="45">
        <v>43164</v>
      </c>
      <c r="L73" s="45">
        <v>44259</v>
      </c>
      <c r="M73" s="4"/>
      <c r="N73" s="4"/>
      <c r="O73" s="4"/>
      <c r="P73" s="46"/>
      <c r="Q73" s="46"/>
      <c r="R73" s="49">
        <f t="shared" si="8"/>
        <v>0</v>
      </c>
      <c r="S73" s="49">
        <f t="shared" si="9"/>
        <v>0</v>
      </c>
      <c r="T73" s="50">
        <f t="shared" si="10"/>
        <v>0</v>
      </c>
      <c r="U73" s="50">
        <f t="shared" si="11"/>
        <v>0</v>
      </c>
      <c r="V73" s="50">
        <v>0.9</v>
      </c>
      <c r="W73" s="50" t="str">
        <f>IF(OR(K73&lt;=$Y$1,DAY(K73)&gt;15,AND(YEAR(K73)&amp;MONTH(K73)=YEAR(L73)&amp;MONTH(L73),DAY(L73)&lt;26)),"",IF(OR(L73="",MONTH(K73)&lt;&gt;MONTH(L73)),NETWORKDAYS.INTL(K73,DATE(2021,MONTH(K73)+1,0),"0000000",'21年休息安排-固定'!$B$2:$B$105),NETWORKDAYS.INTL(K73,L73,"0000000",'21年休息安排-固定'!$B$2:$B$105)))</f>
        <v/>
      </c>
      <c r="X73" s="50" t="str">
        <f>IF(OR(L73&gt;=$Z$1,L73="",DAY(L73)&lt;15,AND(YEAR(K73)&amp;MONTH(K73)=YEAR(L73)&amp;MONTH(L73),DAY(L73)&lt;26)),"",IF(YEAR(K73)&amp;MONTH(K73)=YEAR(L73)&amp;MONTH(L73),NETWORKDAYS.INTL(K73,L73,"0000000",'21年休息安排-固定'!$B$2:$B$105),NETWORKDAYS.INTL(DATE(2021,MONTH(L73),1),L73,"0000000",'21年休息安排-固定'!$B$2:$B$105)))</f>
        <v/>
      </c>
    </row>
    <row r="74" customHeight="1" spans="1:24">
      <c r="A74" s="4" t="s">
        <v>514</v>
      </c>
      <c r="B74" s="4"/>
      <c r="C74" s="6" t="s">
        <v>499</v>
      </c>
      <c r="D74" s="4"/>
      <c r="E74" s="4"/>
      <c r="F74" s="4"/>
      <c r="G74" s="4"/>
      <c r="H74" s="4"/>
      <c r="I74" s="4"/>
      <c r="J74" s="4"/>
      <c r="K74" s="45">
        <v>43290</v>
      </c>
      <c r="L74" s="45"/>
      <c r="M74" s="4"/>
      <c r="N74" s="4"/>
      <c r="O74" s="4"/>
      <c r="P74" s="46"/>
      <c r="Q74" s="46"/>
      <c r="R74" s="49">
        <f t="shared" si="8"/>
        <v>0</v>
      </c>
      <c r="S74" s="49">
        <f t="shared" si="9"/>
        <v>0</v>
      </c>
      <c r="T74" s="50">
        <f t="shared" si="10"/>
        <v>0</v>
      </c>
      <c r="U74" s="50">
        <f t="shared" si="11"/>
        <v>0</v>
      </c>
      <c r="V74" s="50">
        <v>0.86</v>
      </c>
      <c r="W74" s="50" t="str">
        <f>IF(OR(K74&lt;=$Y$1,DAY(K74)&gt;15,AND(YEAR(K74)&amp;MONTH(K74)=YEAR(L74)&amp;MONTH(L74),DAY(L74)&lt;26)),"",IF(OR(L74="",MONTH(K74)&lt;&gt;MONTH(L74)),NETWORKDAYS.INTL(K74,DATE(2021,MONTH(K74)+1,0),"0000000",'21年休息安排-固定'!$B$2:$B$105),NETWORKDAYS.INTL(K74,L74,"0000000",'21年休息安排-固定'!$B$2:$B$105)))</f>
        <v/>
      </c>
      <c r="X74" s="50" t="str">
        <f>IF(OR(L74&gt;=$Z$1,L74="",DAY(L74)&lt;15,AND(YEAR(K74)&amp;MONTH(K74)=YEAR(L74)&amp;MONTH(L74),DAY(L74)&lt;26)),"",IF(YEAR(K74)&amp;MONTH(K74)=YEAR(L74)&amp;MONTH(L74),NETWORKDAYS.INTL(K74,L74,"0000000",'21年休息安排-固定'!$B$2:$B$105),NETWORKDAYS.INTL(DATE(2021,MONTH(L74),1),L74,"0000000",'21年休息安排-固定'!$B$2:$B$105)))</f>
        <v/>
      </c>
    </row>
    <row r="75" customHeight="1" spans="1:24">
      <c r="A75" s="4" t="s">
        <v>515</v>
      </c>
      <c r="B75" s="4"/>
      <c r="C75" s="6" t="s">
        <v>499</v>
      </c>
      <c r="D75" s="4"/>
      <c r="E75" s="4"/>
      <c r="F75" s="4"/>
      <c r="G75" s="4"/>
      <c r="H75" s="4"/>
      <c r="I75" s="4"/>
      <c r="J75" s="4"/>
      <c r="K75" s="45">
        <v>43369</v>
      </c>
      <c r="L75" s="45">
        <v>44307</v>
      </c>
      <c r="M75" s="4"/>
      <c r="N75" s="4"/>
      <c r="O75" s="4"/>
      <c r="P75" s="46"/>
      <c r="Q75" s="46"/>
      <c r="R75" s="49">
        <f t="shared" si="8"/>
        <v>0</v>
      </c>
      <c r="S75" s="49">
        <f t="shared" si="9"/>
        <v>0</v>
      </c>
      <c r="T75" s="50">
        <f t="shared" si="10"/>
        <v>0</v>
      </c>
      <c r="U75" s="50">
        <f t="shared" si="11"/>
        <v>0</v>
      </c>
      <c r="V75" s="50">
        <v>0.92</v>
      </c>
      <c r="W75" s="50" t="str">
        <f>IF(OR(K75&lt;=$Y$1,DAY(K75)&gt;15,AND(YEAR(K75)&amp;MONTH(K75)=YEAR(L75)&amp;MONTH(L75),DAY(L75)&lt;26)),"",IF(OR(L75="",MONTH(K75)&lt;&gt;MONTH(L75)),NETWORKDAYS.INTL(K75,DATE(2021,MONTH(K75)+1,0),"0000000",'21年休息安排-固定'!$B$2:$B$105),NETWORKDAYS.INTL(K75,L75,"0000000",'21年休息安排-固定'!$B$2:$B$105)))</f>
        <v/>
      </c>
      <c r="X75" s="50">
        <f>IF(OR(L75&gt;=$Z$1,L75="",DAY(L75)&lt;15,AND(YEAR(K75)&amp;MONTH(K75)=YEAR(L75)&amp;MONTH(L75),DAY(L75)&lt;26)),"",IF(YEAR(K75)&amp;MONTH(K75)=YEAR(L75)&amp;MONTH(L75),NETWORKDAYS.INTL(K75,L75,"0000000",'21年休息安排-固定'!$B$2:$B$105),NETWORKDAYS.INTL(DATE(2021,MONTH(L75),1),L75,"0000000",'21年休息安排-固定'!$B$2:$B$105)))</f>
        <v>15</v>
      </c>
    </row>
    <row r="76" customHeight="1" spans="1:24">
      <c r="A76" s="4" t="s">
        <v>516</v>
      </c>
      <c r="B76" s="4"/>
      <c r="C76" s="6" t="s">
        <v>398</v>
      </c>
      <c r="D76" s="4"/>
      <c r="E76" s="4"/>
      <c r="F76" s="4"/>
      <c r="G76" s="4"/>
      <c r="H76" s="4"/>
      <c r="I76" s="4"/>
      <c r="J76" s="4"/>
      <c r="K76" s="45">
        <v>43508</v>
      </c>
      <c r="L76" s="45"/>
      <c r="M76" s="4"/>
      <c r="N76" s="4"/>
      <c r="O76" s="4"/>
      <c r="P76" s="46"/>
      <c r="Q76" s="46"/>
      <c r="R76" s="49">
        <f t="shared" si="8"/>
        <v>0</v>
      </c>
      <c r="S76" s="49">
        <f t="shared" si="9"/>
        <v>0</v>
      </c>
      <c r="T76" s="50">
        <f t="shared" si="10"/>
        <v>0</v>
      </c>
      <c r="U76" s="50">
        <f t="shared" si="11"/>
        <v>0</v>
      </c>
      <c r="V76" s="50">
        <v>0.91</v>
      </c>
      <c r="W76" s="50" t="str">
        <f>IF(OR(K76&lt;=$Y$1,DAY(K76)&gt;15,AND(YEAR(K76)&amp;MONTH(K76)=YEAR(L76)&amp;MONTH(L76),DAY(L76)&lt;26)),"",IF(OR(L76="",MONTH(K76)&lt;&gt;MONTH(L76)),NETWORKDAYS.INTL(K76,DATE(2021,MONTH(K76)+1,0),"0000000",'21年休息安排-固定'!$B$2:$B$105),NETWORKDAYS.INTL(K76,L76,"0000000",'21年休息安排-固定'!$B$2:$B$105)))</f>
        <v/>
      </c>
      <c r="X76" s="50" t="str">
        <f>IF(OR(L76&gt;=$Z$1,L76="",DAY(L76)&lt;15,AND(YEAR(K76)&amp;MONTH(K76)=YEAR(L76)&amp;MONTH(L76),DAY(L76)&lt;26)),"",IF(YEAR(K76)&amp;MONTH(K76)=YEAR(L76)&amp;MONTH(L76),NETWORKDAYS.INTL(K76,L76,"0000000",'21年休息安排-固定'!$B$2:$B$105),NETWORKDAYS.INTL(DATE(2021,MONTH(L76),1),L76,"0000000",'21年休息安排-固定'!$B$2:$B$105)))</f>
        <v/>
      </c>
    </row>
    <row r="77" customHeight="1" spans="1:24">
      <c r="A77" s="4" t="s">
        <v>517</v>
      </c>
      <c r="B77" s="4"/>
      <c r="C77" s="6" t="s">
        <v>512</v>
      </c>
      <c r="D77" s="4"/>
      <c r="E77" s="4"/>
      <c r="F77" s="4"/>
      <c r="G77" s="4"/>
      <c r="H77" s="4"/>
      <c r="I77" s="4"/>
      <c r="J77" s="4"/>
      <c r="K77" s="45">
        <v>43528</v>
      </c>
      <c r="L77" s="45">
        <v>44498</v>
      </c>
      <c r="M77" s="4"/>
      <c r="N77" s="4"/>
      <c r="O77" s="4"/>
      <c r="P77" s="46"/>
      <c r="Q77" s="46"/>
      <c r="R77" s="49">
        <f t="shared" si="8"/>
        <v>0</v>
      </c>
      <c r="S77" s="49">
        <f t="shared" si="9"/>
        <v>0</v>
      </c>
      <c r="T77" s="50">
        <f t="shared" si="10"/>
        <v>0</v>
      </c>
      <c r="U77" s="50">
        <f t="shared" si="11"/>
        <v>0</v>
      </c>
      <c r="V77" s="50">
        <v>0.91</v>
      </c>
      <c r="W77" s="50" t="str">
        <f>IF(OR(K77&lt;=$Y$1,DAY(K77)&gt;15,AND(YEAR(K77)&amp;MONTH(K77)=YEAR(L77)&amp;MONTH(L77),DAY(L77)&lt;26)),"",IF(OR(L77="",MONTH(K77)&lt;&gt;MONTH(L77)),NETWORKDAYS.INTL(K77,DATE(2021,MONTH(K77)+1,0),"0000000",'21年休息安排-固定'!$B$2:$B$105),NETWORKDAYS.INTL(K77,L77,"0000000",'21年休息安排-固定'!$B$2:$B$105)))</f>
        <v/>
      </c>
      <c r="X77" s="50">
        <f>IF(OR(L77&gt;=$Z$1,L77="",DAY(L77)&lt;15,AND(YEAR(K77)&amp;MONTH(K77)=YEAR(L77)&amp;MONTH(L77),DAY(L77)&lt;26)),"",IF(YEAR(K77)&amp;MONTH(K77)=YEAR(L77)&amp;MONTH(L77),NETWORKDAYS.INTL(K77,L77,"0000000",'21年休息安排-固定'!$B$2:$B$105),NETWORKDAYS.INTL(DATE(2021,MONTH(L77),1),L77,"0000000",'21年休息安排-固定'!$B$2:$B$105)))</f>
        <v>20</v>
      </c>
    </row>
    <row r="78" customHeight="1" spans="1:24">
      <c r="A78" s="4" t="s">
        <v>518</v>
      </c>
      <c r="B78" s="4"/>
      <c r="C78" s="6" t="s">
        <v>512</v>
      </c>
      <c r="D78" s="4"/>
      <c r="E78" s="4"/>
      <c r="F78" s="4"/>
      <c r="G78" s="4"/>
      <c r="H78" s="4"/>
      <c r="I78" s="4"/>
      <c r="J78" s="4"/>
      <c r="K78" s="45">
        <v>43535</v>
      </c>
      <c r="L78" s="45"/>
      <c r="M78" s="4"/>
      <c r="N78" s="4"/>
      <c r="O78" s="4"/>
      <c r="P78" s="46"/>
      <c r="Q78" s="46"/>
      <c r="R78" s="49">
        <f t="shared" si="8"/>
        <v>0</v>
      </c>
      <c r="S78" s="49">
        <f t="shared" si="9"/>
        <v>0</v>
      </c>
      <c r="T78" s="50">
        <f t="shared" si="10"/>
        <v>0</v>
      </c>
      <c r="U78" s="50">
        <f t="shared" si="11"/>
        <v>0</v>
      </c>
      <c r="V78" s="50">
        <v>0.91</v>
      </c>
      <c r="W78" s="50" t="str">
        <f>IF(OR(K78&lt;=$Y$1,DAY(K78)&gt;15,AND(YEAR(K78)&amp;MONTH(K78)=YEAR(L78)&amp;MONTH(L78),DAY(L78)&lt;26)),"",IF(OR(L78="",MONTH(K78)&lt;&gt;MONTH(L78)),NETWORKDAYS.INTL(K78,DATE(2021,MONTH(K78)+1,0),"0000000",'21年休息安排-固定'!$B$2:$B$105),NETWORKDAYS.INTL(K78,L78,"0000000",'21年休息安排-固定'!$B$2:$B$105)))</f>
        <v/>
      </c>
      <c r="X78" s="50" t="str">
        <f>IF(OR(L78&gt;=$Z$1,L78="",DAY(L78)&lt;15,AND(YEAR(K78)&amp;MONTH(K78)=YEAR(L78)&amp;MONTH(L78),DAY(L78)&lt;26)),"",IF(YEAR(K78)&amp;MONTH(K78)=YEAR(L78)&amp;MONTH(L78),NETWORKDAYS.INTL(K78,L78,"0000000",'21年休息安排-固定'!$B$2:$B$105),NETWORKDAYS.INTL(DATE(2021,MONTH(L78),1),L78,"0000000",'21年休息安排-固定'!$B$2:$B$105)))</f>
        <v/>
      </c>
    </row>
    <row r="79" customHeight="1" spans="1:24">
      <c r="A79" s="4" t="s">
        <v>519</v>
      </c>
      <c r="B79" s="4"/>
      <c r="C79" s="6" t="s">
        <v>398</v>
      </c>
      <c r="D79" s="4"/>
      <c r="E79" s="4"/>
      <c r="F79" s="4"/>
      <c r="G79" s="4"/>
      <c r="H79" s="4"/>
      <c r="I79" s="4"/>
      <c r="J79" s="4"/>
      <c r="K79" s="45">
        <v>43539</v>
      </c>
      <c r="L79" s="45">
        <v>44574</v>
      </c>
      <c r="M79" s="4"/>
      <c r="N79" s="4"/>
      <c r="O79" s="4"/>
      <c r="P79" s="46"/>
      <c r="Q79" s="46"/>
      <c r="R79" s="49">
        <f t="shared" si="8"/>
        <v>0</v>
      </c>
      <c r="S79" s="49">
        <f t="shared" si="9"/>
        <v>0</v>
      </c>
      <c r="T79" s="50">
        <f t="shared" si="10"/>
        <v>0</v>
      </c>
      <c r="U79" s="50">
        <f t="shared" si="11"/>
        <v>0</v>
      </c>
      <c r="V79" s="50">
        <v>0.89</v>
      </c>
      <c r="W79" s="50" t="str">
        <f>IF(OR(K79&lt;=$Y$1,DAY(K79)&gt;15,AND(YEAR(K79)&amp;MONTH(K79)=YEAR(L79)&amp;MONTH(L79),DAY(L79)&lt;26)),"",IF(OR(L79="",MONTH(K79)&lt;&gt;MONTH(L79)),NETWORKDAYS.INTL(K79,DATE(2021,MONTH(K79)+1,0),"0000000",'21年休息安排-固定'!$B$2:$B$105),NETWORKDAYS.INTL(K79,L79,"0000000",'21年休息安排-固定'!$B$2:$B$105)))</f>
        <v/>
      </c>
      <c r="X79" s="50" t="str">
        <f>IF(OR(L79&gt;=$Z$1,L79="",DAY(L79)&lt;15,AND(YEAR(K79)&amp;MONTH(K79)=YEAR(L79)&amp;MONTH(L79),DAY(L79)&lt;26)),"",IF(YEAR(K79)&amp;MONTH(K79)=YEAR(L79)&amp;MONTH(L79),NETWORKDAYS.INTL(K79,L79,"0000000",'21年休息安排-固定'!$B$2:$B$105),NETWORKDAYS.INTL(DATE(2021,MONTH(L79),1),L79,"0000000",'21年休息安排-固定'!$B$2:$B$105)))</f>
        <v/>
      </c>
    </row>
    <row r="80" customHeight="1" spans="1:24">
      <c r="A80" s="4" t="s">
        <v>520</v>
      </c>
      <c r="B80" s="4"/>
      <c r="C80" s="6" t="s">
        <v>512</v>
      </c>
      <c r="D80" s="4"/>
      <c r="E80" s="4"/>
      <c r="F80" s="4"/>
      <c r="G80" s="4"/>
      <c r="H80" s="4"/>
      <c r="I80" s="4"/>
      <c r="J80" s="4"/>
      <c r="K80" s="45">
        <v>43551</v>
      </c>
      <c r="L80" s="45"/>
      <c r="M80" s="4"/>
      <c r="N80" s="4"/>
      <c r="O80" s="4"/>
      <c r="P80" s="46"/>
      <c r="Q80" s="46"/>
      <c r="R80" s="49">
        <f t="shared" si="8"/>
        <v>0</v>
      </c>
      <c r="S80" s="49">
        <f t="shared" si="9"/>
        <v>0</v>
      </c>
      <c r="T80" s="50">
        <f t="shared" si="10"/>
        <v>0</v>
      </c>
      <c r="U80" s="50">
        <f t="shared" si="11"/>
        <v>0</v>
      </c>
      <c r="V80" s="50">
        <v>0.89</v>
      </c>
      <c r="W80" s="50" t="str">
        <f>IF(OR(K80&lt;=$Y$1,DAY(K80)&gt;15,AND(YEAR(K80)&amp;MONTH(K80)=YEAR(L80)&amp;MONTH(L80),DAY(L80)&lt;26)),"",IF(OR(L80="",MONTH(K80)&lt;&gt;MONTH(L80)),NETWORKDAYS.INTL(K80,DATE(2021,MONTH(K80)+1,0),"0000000",'21年休息安排-固定'!$B$2:$B$105),NETWORKDAYS.INTL(K80,L80,"0000000",'21年休息安排-固定'!$B$2:$B$105)))</f>
        <v/>
      </c>
      <c r="X80" s="50" t="str">
        <f>IF(OR(L80&gt;=$Z$1,L80="",DAY(L80)&lt;15,AND(YEAR(K80)&amp;MONTH(K80)=YEAR(L80)&amp;MONTH(L80),DAY(L80)&lt;26)),"",IF(YEAR(K80)&amp;MONTH(K80)=YEAR(L80)&amp;MONTH(L80),NETWORKDAYS.INTL(K80,L80,"0000000",'21年休息安排-固定'!$B$2:$B$105),NETWORKDAYS.INTL(DATE(2021,MONTH(L80),1),L80,"0000000",'21年休息安排-固定'!$B$2:$B$105)))</f>
        <v/>
      </c>
    </row>
    <row r="81" customHeight="1" spans="1:24">
      <c r="A81" s="4" t="s">
        <v>521</v>
      </c>
      <c r="B81" s="4"/>
      <c r="C81" s="6" t="s">
        <v>512</v>
      </c>
      <c r="D81" s="4"/>
      <c r="E81" s="4"/>
      <c r="F81" s="4"/>
      <c r="G81" s="4"/>
      <c r="H81" s="4"/>
      <c r="I81" s="4"/>
      <c r="J81" s="4"/>
      <c r="K81" s="45">
        <v>43557</v>
      </c>
      <c r="L81" s="45"/>
      <c r="M81" s="4"/>
      <c r="N81" s="4"/>
      <c r="O81" s="4"/>
      <c r="P81" s="46"/>
      <c r="Q81" s="46"/>
      <c r="R81" s="49">
        <f t="shared" si="8"/>
        <v>0</v>
      </c>
      <c r="S81" s="49">
        <f t="shared" si="9"/>
        <v>0</v>
      </c>
      <c r="T81" s="50">
        <f t="shared" si="10"/>
        <v>0</v>
      </c>
      <c r="U81" s="50">
        <f t="shared" si="11"/>
        <v>0</v>
      </c>
      <c r="V81" s="50">
        <v>0.91</v>
      </c>
      <c r="W81" s="50" t="str">
        <f>IF(OR(K81&lt;=$Y$1,DAY(K81)&gt;15,AND(YEAR(K81)&amp;MONTH(K81)=YEAR(L81)&amp;MONTH(L81),DAY(L81)&lt;26)),"",IF(OR(L81="",MONTH(K81)&lt;&gt;MONTH(L81)),NETWORKDAYS.INTL(K81,DATE(2021,MONTH(K81)+1,0),"0000000",'21年休息安排-固定'!$B$2:$B$105),NETWORKDAYS.INTL(K81,L81,"0000000",'21年休息安排-固定'!$B$2:$B$105)))</f>
        <v/>
      </c>
      <c r="X81" s="50" t="str">
        <f>IF(OR(L81&gt;=$Z$1,L81="",DAY(L81)&lt;15,AND(YEAR(K81)&amp;MONTH(K81)=YEAR(L81)&amp;MONTH(L81),DAY(L81)&lt;26)),"",IF(YEAR(K81)&amp;MONTH(K81)=YEAR(L81)&amp;MONTH(L81),NETWORKDAYS.INTL(K81,L81,"0000000",'21年休息安排-固定'!$B$2:$B$105),NETWORKDAYS.INTL(DATE(2021,MONTH(L81),1),L81,"0000000",'21年休息安排-固定'!$B$2:$B$105)))</f>
        <v/>
      </c>
    </row>
    <row r="82" customHeight="1" spans="1:24">
      <c r="A82" s="4" t="s">
        <v>522</v>
      </c>
      <c r="B82" s="4"/>
      <c r="C82" s="6" t="s">
        <v>512</v>
      </c>
      <c r="D82" s="4"/>
      <c r="E82" s="4"/>
      <c r="F82" s="4"/>
      <c r="G82" s="4"/>
      <c r="H82" s="4"/>
      <c r="I82" s="4"/>
      <c r="J82" s="4"/>
      <c r="K82" s="45">
        <v>43558</v>
      </c>
      <c r="L82" s="45"/>
      <c r="M82" s="4"/>
      <c r="N82" s="4"/>
      <c r="O82" s="4"/>
      <c r="P82" s="46"/>
      <c r="Q82" s="46"/>
      <c r="R82" s="49">
        <f t="shared" si="8"/>
        <v>0</v>
      </c>
      <c r="S82" s="49">
        <f t="shared" si="9"/>
        <v>0</v>
      </c>
      <c r="T82" s="50">
        <f t="shared" si="10"/>
        <v>0</v>
      </c>
      <c r="U82" s="50">
        <f t="shared" si="11"/>
        <v>0</v>
      </c>
      <c r="V82" s="50">
        <v>0.89</v>
      </c>
      <c r="W82" s="50" t="str">
        <f>IF(OR(K82&lt;=$Y$1,DAY(K82)&gt;15,AND(YEAR(K82)&amp;MONTH(K82)=YEAR(L82)&amp;MONTH(L82),DAY(L82)&lt;26)),"",IF(OR(L82="",MONTH(K82)&lt;&gt;MONTH(L82)),NETWORKDAYS.INTL(K82,DATE(2021,MONTH(K82)+1,0),"0000000",'21年休息安排-固定'!$B$2:$B$105),NETWORKDAYS.INTL(K82,L82,"0000000",'21年休息安排-固定'!$B$2:$B$105)))</f>
        <v/>
      </c>
      <c r="X82" s="50" t="str">
        <f>IF(OR(L82&gt;=$Z$1,L82="",DAY(L82)&lt;15,AND(YEAR(K82)&amp;MONTH(K82)=YEAR(L82)&amp;MONTH(L82),DAY(L82)&lt;26)),"",IF(YEAR(K82)&amp;MONTH(K82)=YEAR(L82)&amp;MONTH(L82),NETWORKDAYS.INTL(K82,L82,"0000000",'21年休息安排-固定'!$B$2:$B$105),NETWORKDAYS.INTL(DATE(2021,MONTH(L82),1),L82,"0000000",'21年休息安排-固定'!$B$2:$B$105)))</f>
        <v/>
      </c>
    </row>
    <row r="83" customHeight="1" spans="1:24">
      <c r="A83" s="4" t="s">
        <v>523</v>
      </c>
      <c r="B83" s="4"/>
      <c r="C83" s="6" t="s">
        <v>398</v>
      </c>
      <c r="D83" s="4"/>
      <c r="E83" s="4"/>
      <c r="F83" s="4"/>
      <c r="G83" s="4"/>
      <c r="H83" s="4"/>
      <c r="I83" s="4"/>
      <c r="J83" s="4"/>
      <c r="K83" s="45">
        <v>43563</v>
      </c>
      <c r="L83" s="45"/>
      <c r="M83" s="4"/>
      <c r="N83" s="4"/>
      <c r="O83" s="4"/>
      <c r="P83" s="46"/>
      <c r="Q83" s="46"/>
      <c r="R83" s="49">
        <f t="shared" si="8"/>
        <v>0</v>
      </c>
      <c r="S83" s="49">
        <f t="shared" si="9"/>
        <v>0</v>
      </c>
      <c r="T83" s="50">
        <f t="shared" si="10"/>
        <v>0</v>
      </c>
      <c r="U83" s="50">
        <f t="shared" si="11"/>
        <v>0</v>
      </c>
      <c r="V83" s="50">
        <v>0.91</v>
      </c>
      <c r="W83" s="50" t="str">
        <f>IF(OR(K83&lt;=$Y$1,DAY(K83)&gt;15,AND(YEAR(K83)&amp;MONTH(K83)=YEAR(L83)&amp;MONTH(L83),DAY(L83)&lt;26)),"",IF(OR(L83="",MONTH(K83)&lt;&gt;MONTH(L83)),NETWORKDAYS.INTL(K83,DATE(2021,MONTH(K83)+1,0),"0000000",'21年休息安排-固定'!$B$2:$B$105),NETWORKDAYS.INTL(K83,L83,"0000000",'21年休息安排-固定'!$B$2:$B$105)))</f>
        <v/>
      </c>
      <c r="X83" s="50" t="str">
        <f>IF(OR(L83&gt;=$Z$1,L83="",DAY(L83)&lt;15,AND(YEAR(K83)&amp;MONTH(K83)=YEAR(L83)&amp;MONTH(L83),DAY(L83)&lt;26)),"",IF(YEAR(K83)&amp;MONTH(K83)=YEAR(L83)&amp;MONTH(L83),NETWORKDAYS.INTL(K83,L83,"0000000",'21年休息安排-固定'!$B$2:$B$105),NETWORKDAYS.INTL(DATE(2021,MONTH(L83),1),L83,"0000000",'21年休息安排-固定'!$B$2:$B$105)))</f>
        <v/>
      </c>
    </row>
    <row r="84" customHeight="1" spans="1:24">
      <c r="A84" s="4" t="s">
        <v>524</v>
      </c>
      <c r="B84" s="4"/>
      <c r="C84" s="6" t="s">
        <v>398</v>
      </c>
      <c r="D84" s="4"/>
      <c r="E84" s="4"/>
      <c r="F84" s="4"/>
      <c r="G84" s="4"/>
      <c r="H84" s="4"/>
      <c r="I84" s="4"/>
      <c r="J84" s="4"/>
      <c r="K84" s="45">
        <v>43577</v>
      </c>
      <c r="L84" s="45"/>
      <c r="M84" s="4"/>
      <c r="N84" s="4"/>
      <c r="O84" s="4"/>
      <c r="P84" s="46"/>
      <c r="Q84" s="46"/>
      <c r="R84" s="49">
        <f t="shared" si="8"/>
        <v>0</v>
      </c>
      <c r="S84" s="49">
        <f t="shared" si="9"/>
        <v>0</v>
      </c>
      <c r="T84" s="50">
        <f t="shared" si="10"/>
        <v>0</v>
      </c>
      <c r="U84" s="50">
        <f t="shared" si="11"/>
        <v>0</v>
      </c>
      <c r="V84" s="50">
        <v>0.9</v>
      </c>
      <c r="W84" s="50" t="str">
        <f>IF(OR(K84&lt;=$Y$1,DAY(K84)&gt;15,AND(YEAR(K84)&amp;MONTH(K84)=YEAR(L84)&amp;MONTH(L84),DAY(L84)&lt;26)),"",IF(OR(L84="",MONTH(K84)&lt;&gt;MONTH(L84)),NETWORKDAYS.INTL(K84,DATE(2021,MONTH(K84)+1,0),"0000000",'21年休息安排-固定'!$B$2:$B$105),NETWORKDAYS.INTL(K84,L84,"0000000",'21年休息安排-固定'!$B$2:$B$105)))</f>
        <v/>
      </c>
      <c r="X84" s="50" t="str">
        <f>IF(OR(L84&gt;=$Z$1,L84="",DAY(L84)&lt;15,AND(YEAR(K84)&amp;MONTH(K84)=YEAR(L84)&amp;MONTH(L84),DAY(L84)&lt;26)),"",IF(YEAR(K84)&amp;MONTH(K84)=YEAR(L84)&amp;MONTH(L84),NETWORKDAYS.INTL(K84,L84,"0000000",'21年休息安排-固定'!$B$2:$B$105),NETWORKDAYS.INTL(DATE(2021,MONTH(L84),1),L84,"0000000",'21年休息安排-固定'!$B$2:$B$105)))</f>
        <v/>
      </c>
    </row>
    <row r="85" customHeight="1" spans="1:24">
      <c r="A85" s="4" t="s">
        <v>525</v>
      </c>
      <c r="B85" s="4"/>
      <c r="C85" s="6" t="s">
        <v>398</v>
      </c>
      <c r="D85" s="4"/>
      <c r="E85" s="4"/>
      <c r="F85" s="4"/>
      <c r="G85" s="4"/>
      <c r="H85" s="4"/>
      <c r="I85" s="4"/>
      <c r="J85" s="4"/>
      <c r="K85" s="45">
        <v>43584</v>
      </c>
      <c r="L85" s="45"/>
      <c r="M85" s="4"/>
      <c r="N85" s="4"/>
      <c r="O85" s="4"/>
      <c r="P85" s="46"/>
      <c r="Q85" s="46"/>
      <c r="R85" s="49">
        <f t="shared" si="8"/>
        <v>0</v>
      </c>
      <c r="S85" s="49">
        <f t="shared" si="9"/>
        <v>0</v>
      </c>
      <c r="T85" s="50">
        <f t="shared" si="10"/>
        <v>0</v>
      </c>
      <c r="U85" s="50">
        <f t="shared" si="11"/>
        <v>0</v>
      </c>
      <c r="V85" s="50">
        <v>0.91</v>
      </c>
      <c r="W85" s="50" t="str">
        <f>IF(OR(K85&lt;=$Y$1,DAY(K85)&gt;15,AND(YEAR(K85)&amp;MONTH(K85)=YEAR(L85)&amp;MONTH(L85),DAY(L85)&lt;26)),"",IF(OR(L85="",MONTH(K85)&lt;&gt;MONTH(L85)),NETWORKDAYS.INTL(K85,DATE(2021,MONTH(K85)+1,0),"0000000",'21年休息安排-固定'!$B$2:$B$105),NETWORKDAYS.INTL(K85,L85,"0000000",'21年休息安排-固定'!$B$2:$B$105)))</f>
        <v/>
      </c>
      <c r="X85" s="50" t="str">
        <f>IF(OR(L85&gt;=$Z$1,L85="",DAY(L85)&lt;15,AND(YEAR(K85)&amp;MONTH(K85)=YEAR(L85)&amp;MONTH(L85),DAY(L85)&lt;26)),"",IF(YEAR(K85)&amp;MONTH(K85)=YEAR(L85)&amp;MONTH(L85),NETWORKDAYS.INTL(K85,L85,"0000000",'21年休息安排-固定'!$B$2:$B$105),NETWORKDAYS.INTL(DATE(2021,MONTH(L85),1),L85,"0000000",'21年休息安排-固定'!$B$2:$B$105)))</f>
        <v/>
      </c>
    </row>
    <row r="86" customHeight="1" spans="1:24">
      <c r="A86" s="4" t="s">
        <v>526</v>
      </c>
      <c r="B86" s="4"/>
      <c r="C86" s="6" t="s">
        <v>512</v>
      </c>
      <c r="D86" s="4"/>
      <c r="E86" s="4"/>
      <c r="F86" s="4"/>
      <c r="G86" s="4"/>
      <c r="H86" s="4"/>
      <c r="I86" s="4"/>
      <c r="J86" s="4"/>
      <c r="K86" s="45">
        <v>43584</v>
      </c>
      <c r="L86" s="45">
        <v>44267</v>
      </c>
      <c r="M86" s="4"/>
      <c r="N86" s="4"/>
      <c r="O86" s="4"/>
      <c r="P86" s="46"/>
      <c r="Q86" s="46"/>
      <c r="R86" s="49">
        <f t="shared" si="8"/>
        <v>0</v>
      </c>
      <c r="S86" s="49">
        <f t="shared" si="9"/>
        <v>0</v>
      </c>
      <c r="T86" s="50">
        <f t="shared" si="10"/>
        <v>0</v>
      </c>
      <c r="U86" s="50">
        <f t="shared" si="11"/>
        <v>0</v>
      </c>
      <c r="V86" s="50">
        <v>0.89</v>
      </c>
      <c r="W86" s="50" t="str">
        <f>IF(OR(K86&lt;=$Y$1,DAY(K86)&gt;15,AND(YEAR(K86)&amp;MONTH(K86)=YEAR(L86)&amp;MONTH(L86),DAY(L86)&lt;26)),"",IF(OR(L86="",MONTH(K86)&lt;&gt;MONTH(L86)),NETWORKDAYS.INTL(K86,DATE(2021,MONTH(K86)+1,0),"0000000",'21年休息安排-固定'!$B$2:$B$105),NETWORKDAYS.INTL(K86,L86,"0000000",'21年休息安排-固定'!$B$2:$B$105)))</f>
        <v/>
      </c>
      <c r="X86" s="50" t="str">
        <f>IF(OR(L86&gt;=$Z$1,L86="",DAY(L86)&lt;15,AND(YEAR(K86)&amp;MONTH(K86)=YEAR(L86)&amp;MONTH(L86),DAY(L86)&lt;26)),"",IF(YEAR(K86)&amp;MONTH(K86)=YEAR(L86)&amp;MONTH(L86),NETWORKDAYS.INTL(K86,L86,"0000000",'21年休息安排-固定'!$B$2:$B$105),NETWORKDAYS.INTL(DATE(2021,MONTH(L86),1),L86,"0000000",'21年休息安排-固定'!$B$2:$B$105)))</f>
        <v/>
      </c>
    </row>
    <row r="87" customHeight="1" spans="1:24">
      <c r="A87" s="4" t="s">
        <v>527</v>
      </c>
      <c r="B87" s="4"/>
      <c r="C87" s="6" t="s">
        <v>512</v>
      </c>
      <c r="D87" s="4"/>
      <c r="E87" s="4"/>
      <c r="F87" s="4"/>
      <c r="G87" s="4"/>
      <c r="H87" s="4"/>
      <c r="I87" s="4"/>
      <c r="J87" s="4"/>
      <c r="K87" s="45">
        <v>43584</v>
      </c>
      <c r="L87" s="45"/>
      <c r="M87" s="4"/>
      <c r="N87" s="4"/>
      <c r="O87" s="4"/>
      <c r="P87" s="46"/>
      <c r="Q87" s="46"/>
      <c r="R87" s="49">
        <f t="shared" si="8"/>
        <v>0</v>
      </c>
      <c r="S87" s="49">
        <f t="shared" si="9"/>
        <v>0</v>
      </c>
      <c r="T87" s="50">
        <f t="shared" si="10"/>
        <v>0</v>
      </c>
      <c r="U87" s="50">
        <f t="shared" si="11"/>
        <v>0</v>
      </c>
      <c r="V87" s="50">
        <v>0.91</v>
      </c>
      <c r="W87" s="50" t="str">
        <f>IF(OR(K87&lt;=$Y$1,DAY(K87)&gt;15,AND(YEAR(K87)&amp;MONTH(K87)=YEAR(L87)&amp;MONTH(L87),DAY(L87)&lt;26)),"",IF(OR(L87="",MONTH(K87)&lt;&gt;MONTH(L87)),NETWORKDAYS.INTL(K87,DATE(2021,MONTH(K87)+1,0),"0000000",'21年休息安排-固定'!$B$2:$B$105),NETWORKDAYS.INTL(K87,L87,"0000000",'21年休息安排-固定'!$B$2:$B$105)))</f>
        <v/>
      </c>
      <c r="X87" s="50" t="str">
        <f>IF(OR(L87&gt;=$Z$1,L87="",DAY(L87)&lt;15,AND(YEAR(K87)&amp;MONTH(K87)=YEAR(L87)&amp;MONTH(L87),DAY(L87)&lt;26)),"",IF(YEAR(K87)&amp;MONTH(K87)=YEAR(L87)&amp;MONTH(L87),NETWORKDAYS.INTL(K87,L87,"0000000",'21年休息安排-固定'!$B$2:$B$105),NETWORKDAYS.INTL(DATE(2021,MONTH(L87),1),L87,"0000000",'21年休息安排-固定'!$B$2:$B$105)))</f>
        <v/>
      </c>
    </row>
    <row r="88" customHeight="1" spans="1:24">
      <c r="A88" s="4" t="s">
        <v>528</v>
      </c>
      <c r="B88" s="4"/>
      <c r="C88" s="6" t="s">
        <v>398</v>
      </c>
      <c r="D88" s="4"/>
      <c r="E88" s="4"/>
      <c r="F88" s="4"/>
      <c r="G88" s="4"/>
      <c r="H88" s="4"/>
      <c r="I88" s="4"/>
      <c r="J88" s="4"/>
      <c r="K88" s="45">
        <v>43600</v>
      </c>
      <c r="L88" s="45"/>
      <c r="M88" s="4"/>
      <c r="N88" s="4"/>
      <c r="O88" s="4"/>
      <c r="P88" s="46"/>
      <c r="Q88" s="46"/>
      <c r="R88" s="49">
        <f t="shared" si="8"/>
        <v>0</v>
      </c>
      <c r="S88" s="49">
        <f t="shared" si="9"/>
        <v>0</v>
      </c>
      <c r="T88" s="50">
        <f t="shared" ref="T88:T151" si="12">IFERROR(ROUND(Q88/W88,2),0)</f>
        <v>0</v>
      </c>
      <c r="U88" s="50">
        <f t="shared" ref="U88:U151" si="13">IFERROR(ROUND(Q88/X88,2),0)</f>
        <v>0</v>
      </c>
      <c r="V88" s="50">
        <v>0.92</v>
      </c>
      <c r="W88" s="50" t="str">
        <f>IF(OR(K88&lt;=$Y$1,DAY(K88)&gt;15,AND(YEAR(K88)&amp;MONTH(K88)=YEAR(L88)&amp;MONTH(L88),DAY(L88)&lt;26)),"",IF(OR(L88="",MONTH(K88)&lt;&gt;MONTH(L88)),NETWORKDAYS.INTL(K88,DATE(2021,MONTH(K88)+1,0),"0000000",'21年休息安排-固定'!$B$2:$B$105),NETWORKDAYS.INTL(K88,L88,"0000000",'21年休息安排-固定'!$B$2:$B$105)))</f>
        <v/>
      </c>
      <c r="X88" s="50" t="str">
        <f>IF(OR(L88&gt;=$Z$1,L88="",DAY(L88)&lt;15,AND(YEAR(K88)&amp;MONTH(K88)=YEAR(L88)&amp;MONTH(L88),DAY(L88)&lt;26)),"",IF(YEAR(K88)&amp;MONTH(K88)=YEAR(L88)&amp;MONTH(L88),NETWORKDAYS.INTL(K88,L88,"0000000",'21年休息安排-固定'!$B$2:$B$105),NETWORKDAYS.INTL(DATE(2021,MONTH(L88),1),L88,"0000000",'21年休息安排-固定'!$B$2:$B$105)))</f>
        <v/>
      </c>
    </row>
    <row r="89" customHeight="1" spans="1:24">
      <c r="A89" s="4" t="s">
        <v>529</v>
      </c>
      <c r="B89" s="4"/>
      <c r="C89" s="6" t="s">
        <v>398</v>
      </c>
      <c r="D89" s="4"/>
      <c r="E89" s="4"/>
      <c r="F89" s="4"/>
      <c r="G89" s="4"/>
      <c r="H89" s="4"/>
      <c r="I89" s="4"/>
      <c r="J89" s="4"/>
      <c r="K89" s="45">
        <v>43605</v>
      </c>
      <c r="L89" s="45"/>
      <c r="M89" s="4"/>
      <c r="N89" s="4"/>
      <c r="O89" s="4"/>
      <c r="P89" s="46"/>
      <c r="Q89" s="46"/>
      <c r="R89" s="49">
        <f t="shared" ref="R89:R152" si="14">P89/21.75</f>
        <v>0</v>
      </c>
      <c r="S89" s="49">
        <f t="shared" ref="S89:S152" si="15">Q89/21.75</f>
        <v>0</v>
      </c>
      <c r="T89" s="50">
        <f t="shared" si="12"/>
        <v>0</v>
      </c>
      <c r="U89" s="50">
        <f t="shared" si="13"/>
        <v>0</v>
      </c>
      <c r="V89" s="50">
        <v>0.87</v>
      </c>
      <c r="W89" s="50" t="str">
        <f>IF(OR(K89&lt;=$Y$1,DAY(K89)&gt;15,AND(YEAR(K89)&amp;MONTH(K89)=YEAR(L89)&amp;MONTH(L89),DAY(L89)&lt;26)),"",IF(OR(L89="",MONTH(K89)&lt;&gt;MONTH(L89)),NETWORKDAYS.INTL(K89,DATE(2021,MONTH(K89)+1,0),"0000000",'21年休息安排-固定'!$B$2:$B$105),NETWORKDAYS.INTL(K89,L89,"0000000",'21年休息安排-固定'!$B$2:$B$105)))</f>
        <v/>
      </c>
      <c r="X89" s="50" t="str">
        <f>IF(OR(L89&gt;=$Z$1,L89="",DAY(L89)&lt;15,AND(YEAR(K89)&amp;MONTH(K89)=YEAR(L89)&amp;MONTH(L89),DAY(L89)&lt;26)),"",IF(YEAR(K89)&amp;MONTH(K89)=YEAR(L89)&amp;MONTH(L89),NETWORKDAYS.INTL(K89,L89,"0000000",'21年休息安排-固定'!$B$2:$B$105),NETWORKDAYS.INTL(DATE(2021,MONTH(L89),1),L89,"0000000",'21年休息安排-固定'!$B$2:$B$105)))</f>
        <v/>
      </c>
    </row>
    <row r="90" customHeight="1" spans="1:24">
      <c r="A90" s="4" t="s">
        <v>530</v>
      </c>
      <c r="B90" s="4"/>
      <c r="C90" s="6" t="s">
        <v>398</v>
      </c>
      <c r="D90" s="4"/>
      <c r="E90" s="4"/>
      <c r="F90" s="4"/>
      <c r="G90" s="4"/>
      <c r="H90" s="4"/>
      <c r="I90" s="4"/>
      <c r="J90" s="4"/>
      <c r="K90" s="45">
        <v>43607</v>
      </c>
      <c r="L90" s="45"/>
      <c r="M90" s="4"/>
      <c r="N90" s="4"/>
      <c r="O90" s="4"/>
      <c r="P90" s="46"/>
      <c r="Q90" s="46"/>
      <c r="R90" s="49">
        <f t="shared" si="14"/>
        <v>0</v>
      </c>
      <c r="S90" s="49">
        <f t="shared" si="15"/>
        <v>0</v>
      </c>
      <c r="T90" s="50">
        <f t="shared" si="12"/>
        <v>0</v>
      </c>
      <c r="U90" s="50">
        <f t="shared" si="13"/>
        <v>0</v>
      </c>
      <c r="V90" s="50">
        <v>0.92</v>
      </c>
      <c r="W90" s="50" t="str">
        <f>IF(OR(K90&lt;=$Y$1,DAY(K90)&gt;15,AND(YEAR(K90)&amp;MONTH(K90)=YEAR(L90)&amp;MONTH(L90),DAY(L90)&lt;26)),"",IF(OR(L90="",MONTH(K90)&lt;&gt;MONTH(L90)),NETWORKDAYS.INTL(K90,DATE(2021,MONTH(K90)+1,0),"0000000",'21年休息安排-固定'!$B$2:$B$105),NETWORKDAYS.INTL(K90,L90,"0000000",'21年休息安排-固定'!$B$2:$B$105)))</f>
        <v/>
      </c>
      <c r="X90" s="50" t="str">
        <f>IF(OR(L90&gt;=$Z$1,L90="",DAY(L90)&lt;15,AND(YEAR(K90)&amp;MONTH(K90)=YEAR(L90)&amp;MONTH(L90),DAY(L90)&lt;26)),"",IF(YEAR(K90)&amp;MONTH(K90)=YEAR(L90)&amp;MONTH(L90),NETWORKDAYS.INTL(K90,L90,"0000000",'21年休息安排-固定'!$B$2:$B$105),NETWORKDAYS.INTL(DATE(2021,MONTH(L90),1),L90,"0000000",'21年休息安排-固定'!$B$2:$B$105)))</f>
        <v/>
      </c>
    </row>
    <row r="91" customHeight="1" spans="1:24">
      <c r="A91" s="4" t="s">
        <v>531</v>
      </c>
      <c r="B91" s="4"/>
      <c r="C91" s="6" t="s">
        <v>398</v>
      </c>
      <c r="D91" s="4"/>
      <c r="E91" s="4"/>
      <c r="F91" s="4"/>
      <c r="G91" s="4"/>
      <c r="H91" s="4"/>
      <c r="I91" s="4"/>
      <c r="J91" s="4"/>
      <c r="K91" s="45">
        <v>43609</v>
      </c>
      <c r="L91" s="45"/>
      <c r="M91" s="4"/>
      <c r="N91" s="4"/>
      <c r="O91" s="4"/>
      <c r="P91" s="46"/>
      <c r="Q91" s="46"/>
      <c r="R91" s="49">
        <f t="shared" si="14"/>
        <v>0</v>
      </c>
      <c r="S91" s="49">
        <f t="shared" si="15"/>
        <v>0</v>
      </c>
      <c r="T91" s="50">
        <f t="shared" si="12"/>
        <v>0</v>
      </c>
      <c r="U91" s="50">
        <f t="shared" si="13"/>
        <v>0</v>
      </c>
      <c r="V91" s="50">
        <v>0.9</v>
      </c>
      <c r="W91" s="50" t="str">
        <f>IF(OR(K91&lt;=$Y$1,DAY(K91)&gt;15,AND(YEAR(K91)&amp;MONTH(K91)=YEAR(L91)&amp;MONTH(L91),DAY(L91)&lt;26)),"",IF(OR(L91="",MONTH(K91)&lt;&gt;MONTH(L91)),NETWORKDAYS.INTL(K91,DATE(2021,MONTH(K91)+1,0),"0000000",'21年休息安排-固定'!$B$2:$B$105),NETWORKDAYS.INTL(K91,L91,"0000000",'21年休息安排-固定'!$B$2:$B$105)))</f>
        <v/>
      </c>
      <c r="X91" s="50" t="str">
        <f>IF(OR(L91&gt;=$Z$1,L91="",DAY(L91)&lt;15,AND(YEAR(K91)&amp;MONTH(K91)=YEAR(L91)&amp;MONTH(L91),DAY(L91)&lt;26)),"",IF(YEAR(K91)&amp;MONTH(K91)=YEAR(L91)&amp;MONTH(L91),NETWORKDAYS.INTL(K91,L91,"0000000",'21年休息安排-固定'!$B$2:$B$105),NETWORKDAYS.INTL(DATE(2021,MONTH(L91),1),L91,"0000000",'21年休息安排-固定'!$B$2:$B$105)))</f>
        <v/>
      </c>
    </row>
    <row r="92" customHeight="1" spans="1:24">
      <c r="A92" s="4" t="s">
        <v>532</v>
      </c>
      <c r="B92" s="4"/>
      <c r="C92" s="6" t="s">
        <v>512</v>
      </c>
      <c r="D92" s="4"/>
      <c r="E92" s="4"/>
      <c r="F92" s="4"/>
      <c r="G92" s="4"/>
      <c r="H92" s="4"/>
      <c r="I92" s="4"/>
      <c r="J92" s="4"/>
      <c r="K92" s="45">
        <v>43626</v>
      </c>
      <c r="L92" s="45">
        <v>44517</v>
      </c>
      <c r="M92" s="4"/>
      <c r="N92" s="4"/>
      <c r="O92" s="4"/>
      <c r="P92" s="46"/>
      <c r="Q92" s="46"/>
      <c r="R92" s="49">
        <f t="shared" si="14"/>
        <v>0</v>
      </c>
      <c r="S92" s="49">
        <f t="shared" si="15"/>
        <v>0</v>
      </c>
      <c r="T92" s="50">
        <f t="shared" si="12"/>
        <v>0</v>
      </c>
      <c r="U92" s="50">
        <f t="shared" si="13"/>
        <v>0</v>
      </c>
      <c r="V92" s="50">
        <v>0.9</v>
      </c>
      <c r="W92" s="50" t="str">
        <f>IF(OR(K92&lt;=$Y$1,DAY(K92)&gt;15,AND(YEAR(K92)&amp;MONTH(K92)=YEAR(L92)&amp;MONTH(L92),DAY(L92)&lt;26)),"",IF(OR(L92="",MONTH(K92)&lt;&gt;MONTH(L92)),NETWORKDAYS.INTL(K92,DATE(2021,MONTH(K92)+1,0),"0000000",'21年休息安排-固定'!$B$2:$B$105),NETWORKDAYS.INTL(K92,L92,"0000000",'21年休息安排-固定'!$B$2:$B$105)))</f>
        <v/>
      </c>
      <c r="X92" s="50">
        <f>IF(OR(L92&gt;=$Z$1,L92="",DAY(L92)&lt;15,AND(YEAR(K92)&amp;MONTH(K92)=YEAR(L92)&amp;MONTH(L92),DAY(L92)&lt;26)),"",IF(YEAR(K92)&amp;MONTH(K92)=YEAR(L92)&amp;MONTH(L92),NETWORKDAYS.INTL(K92,L92,"0000000",'21年休息安排-固定'!$B$2:$B$105),NETWORKDAYS.INTL(DATE(2021,MONTH(L92),1),L92,"0000000",'21年休息安排-固定'!$B$2:$B$105)))</f>
        <v>13</v>
      </c>
    </row>
    <row r="93" customHeight="1" spans="1:24">
      <c r="A93" s="4" t="s">
        <v>533</v>
      </c>
      <c r="B93" s="4"/>
      <c r="C93" s="6" t="s">
        <v>499</v>
      </c>
      <c r="D93" s="4"/>
      <c r="E93" s="4"/>
      <c r="F93" s="4"/>
      <c r="G93" s="4"/>
      <c r="H93" s="4"/>
      <c r="I93" s="4"/>
      <c r="J93" s="4"/>
      <c r="K93" s="45">
        <v>43612</v>
      </c>
      <c r="L93" s="45">
        <v>44323</v>
      </c>
      <c r="M93" s="4"/>
      <c r="N93" s="4"/>
      <c r="O93" s="4"/>
      <c r="P93" s="46"/>
      <c r="Q93" s="46"/>
      <c r="R93" s="49">
        <f t="shared" si="14"/>
        <v>0</v>
      </c>
      <c r="S93" s="49">
        <f t="shared" si="15"/>
        <v>0</v>
      </c>
      <c r="T93" s="50">
        <f t="shared" si="12"/>
        <v>0</v>
      </c>
      <c r="U93" s="50">
        <f t="shared" si="13"/>
        <v>0</v>
      </c>
      <c r="V93" s="50">
        <v>0.85</v>
      </c>
      <c r="W93" s="50" t="str">
        <f>IF(OR(K93&lt;=$Y$1,DAY(K93)&gt;15,AND(YEAR(K93)&amp;MONTH(K93)=YEAR(L93)&amp;MONTH(L93),DAY(L93)&lt;26)),"",IF(OR(L93="",MONTH(K93)&lt;&gt;MONTH(L93)),NETWORKDAYS.INTL(K93,DATE(2021,MONTH(K93)+1,0),"0000000",'21年休息安排-固定'!$B$2:$B$105),NETWORKDAYS.INTL(K93,L93,"0000000",'21年休息安排-固定'!$B$2:$B$105)))</f>
        <v/>
      </c>
      <c r="X93" s="50" t="str">
        <f>IF(OR(L93&gt;=$Z$1,L93="",DAY(L93)&lt;15,AND(YEAR(K93)&amp;MONTH(K93)=YEAR(L93)&amp;MONTH(L93),DAY(L93)&lt;26)),"",IF(YEAR(K93)&amp;MONTH(K93)=YEAR(L93)&amp;MONTH(L93),NETWORKDAYS.INTL(K93,L93,"0000000",'21年休息安排-固定'!$B$2:$B$105),NETWORKDAYS.INTL(DATE(2021,MONTH(L93),1),L93,"0000000",'21年休息安排-固定'!$B$2:$B$105)))</f>
        <v/>
      </c>
    </row>
    <row r="94" customHeight="1" spans="1:24">
      <c r="A94" s="4" t="s">
        <v>534</v>
      </c>
      <c r="B94" s="4"/>
      <c r="C94" s="6" t="s">
        <v>512</v>
      </c>
      <c r="D94" s="4"/>
      <c r="E94" s="4"/>
      <c r="F94" s="4"/>
      <c r="G94" s="4"/>
      <c r="H94" s="4"/>
      <c r="I94" s="4"/>
      <c r="J94" s="4"/>
      <c r="K94" s="45">
        <v>43613</v>
      </c>
      <c r="L94" s="45"/>
      <c r="M94" s="4"/>
      <c r="N94" s="4"/>
      <c r="O94" s="4"/>
      <c r="P94" s="46"/>
      <c r="Q94" s="46"/>
      <c r="R94" s="49">
        <f t="shared" si="14"/>
        <v>0</v>
      </c>
      <c r="S94" s="49">
        <f t="shared" si="15"/>
        <v>0</v>
      </c>
      <c r="T94" s="50">
        <f t="shared" si="12"/>
        <v>0</v>
      </c>
      <c r="U94" s="50">
        <f t="shared" si="13"/>
        <v>0</v>
      </c>
      <c r="V94" s="50">
        <v>0.9</v>
      </c>
      <c r="W94" s="50" t="str">
        <f>IF(OR(K94&lt;=$Y$1,DAY(K94)&gt;15,AND(YEAR(K94)&amp;MONTH(K94)=YEAR(L94)&amp;MONTH(L94),DAY(L94)&lt;26)),"",IF(OR(L94="",MONTH(K94)&lt;&gt;MONTH(L94)),NETWORKDAYS.INTL(K94,DATE(2021,MONTH(K94)+1,0),"0000000",'21年休息安排-固定'!$B$2:$B$105),NETWORKDAYS.INTL(K94,L94,"0000000",'21年休息安排-固定'!$B$2:$B$105)))</f>
        <v/>
      </c>
      <c r="X94" s="50" t="str">
        <f>IF(OR(L94&gt;=$Z$1,L94="",DAY(L94)&lt;15,AND(YEAR(K94)&amp;MONTH(K94)=YEAR(L94)&amp;MONTH(L94),DAY(L94)&lt;26)),"",IF(YEAR(K94)&amp;MONTH(K94)=YEAR(L94)&amp;MONTH(L94),NETWORKDAYS.INTL(K94,L94,"0000000",'21年休息安排-固定'!$B$2:$B$105),NETWORKDAYS.INTL(DATE(2021,MONTH(L94),1),L94,"0000000",'21年休息安排-固定'!$B$2:$B$105)))</f>
        <v/>
      </c>
    </row>
    <row r="95" customHeight="1" spans="1:24">
      <c r="A95" s="4" t="s">
        <v>535</v>
      </c>
      <c r="B95" s="4"/>
      <c r="C95" s="6" t="s">
        <v>512</v>
      </c>
      <c r="D95" s="4"/>
      <c r="E95" s="4"/>
      <c r="F95" s="4"/>
      <c r="G95" s="4"/>
      <c r="H95" s="4"/>
      <c r="I95" s="4"/>
      <c r="J95" s="4"/>
      <c r="K95" s="45">
        <v>43619</v>
      </c>
      <c r="L95" s="45"/>
      <c r="M95" s="4"/>
      <c r="N95" s="4"/>
      <c r="O95" s="4"/>
      <c r="P95" s="46"/>
      <c r="Q95" s="46"/>
      <c r="R95" s="49">
        <f t="shared" si="14"/>
        <v>0</v>
      </c>
      <c r="S95" s="49">
        <f t="shared" si="15"/>
        <v>0</v>
      </c>
      <c r="T95" s="50">
        <f t="shared" si="12"/>
        <v>0</v>
      </c>
      <c r="U95" s="50">
        <f t="shared" si="13"/>
        <v>0</v>
      </c>
      <c r="V95" s="50">
        <v>0.89</v>
      </c>
      <c r="W95" s="50" t="str">
        <f>IF(OR(K95&lt;=$Y$1,DAY(K95)&gt;15,AND(YEAR(K95)&amp;MONTH(K95)=YEAR(L95)&amp;MONTH(L95),DAY(L95)&lt;26)),"",IF(OR(L95="",MONTH(K95)&lt;&gt;MONTH(L95)),NETWORKDAYS.INTL(K95,DATE(2021,MONTH(K95)+1,0),"0000000",'21年休息安排-固定'!$B$2:$B$105),NETWORKDAYS.INTL(K95,L95,"0000000",'21年休息安排-固定'!$B$2:$B$105)))</f>
        <v/>
      </c>
      <c r="X95" s="50" t="str">
        <f>IF(OR(L95&gt;=$Z$1,L95="",DAY(L95)&lt;15,AND(YEAR(K95)&amp;MONTH(K95)=YEAR(L95)&amp;MONTH(L95),DAY(L95)&lt;26)),"",IF(YEAR(K95)&amp;MONTH(K95)=YEAR(L95)&amp;MONTH(L95),NETWORKDAYS.INTL(K95,L95,"0000000",'21年休息安排-固定'!$B$2:$B$105),NETWORKDAYS.INTL(DATE(2021,MONTH(L95),1),L95,"0000000",'21年休息安排-固定'!$B$2:$B$105)))</f>
        <v/>
      </c>
    </row>
    <row r="96" customHeight="1" spans="1:24">
      <c r="A96" s="4" t="s">
        <v>536</v>
      </c>
      <c r="B96" s="4"/>
      <c r="C96" s="6" t="s">
        <v>512</v>
      </c>
      <c r="D96" s="4"/>
      <c r="E96" s="4"/>
      <c r="F96" s="4"/>
      <c r="G96" s="4"/>
      <c r="H96" s="4"/>
      <c r="I96" s="4"/>
      <c r="J96" s="4"/>
      <c r="K96" s="45">
        <v>43620</v>
      </c>
      <c r="L96" s="45">
        <v>44225</v>
      </c>
      <c r="M96" s="4"/>
      <c r="N96" s="4"/>
      <c r="O96" s="4"/>
      <c r="P96" s="46"/>
      <c r="Q96" s="46"/>
      <c r="R96" s="49">
        <f t="shared" si="14"/>
        <v>0</v>
      </c>
      <c r="S96" s="49">
        <f t="shared" si="15"/>
        <v>0</v>
      </c>
      <c r="T96" s="50">
        <f t="shared" si="12"/>
        <v>0</v>
      </c>
      <c r="U96" s="50">
        <f t="shared" si="13"/>
        <v>0</v>
      </c>
      <c r="V96" s="50">
        <v>0.9</v>
      </c>
      <c r="W96" s="50" t="str">
        <f>IF(OR(K96&lt;=$Y$1,DAY(K96)&gt;15,AND(YEAR(K96)&amp;MONTH(K96)=YEAR(L96)&amp;MONTH(L96),DAY(L96)&lt;26)),"",IF(OR(L96="",MONTH(K96)&lt;&gt;MONTH(L96)),NETWORKDAYS.INTL(K96,DATE(2021,MONTH(K96)+1,0),"0000000",'21年休息安排-固定'!$B$2:$B$105),NETWORKDAYS.INTL(K96,L96,"0000000",'21年休息安排-固定'!$B$2:$B$105)))</f>
        <v/>
      </c>
      <c r="X96" s="50">
        <f>IF(OR(L96&gt;=$Z$1,L96="",DAY(L96)&lt;15,AND(YEAR(K96)&amp;MONTH(K96)=YEAR(L96)&amp;MONTH(L96),DAY(L96)&lt;26)),"",IF(YEAR(K96)&amp;MONTH(K96)=YEAR(L96)&amp;MONTH(L96),NETWORKDAYS.INTL(K96,L96,"0000000",'21年休息安排-固定'!$B$2:$B$105),NETWORKDAYS.INTL(DATE(2021,MONTH(L96),1),L96,"0000000",'21年休息安排-固定'!$B$2:$B$105)))</f>
        <v>21</v>
      </c>
    </row>
    <row r="97" customHeight="1" spans="1:24">
      <c r="A97" s="4" t="s">
        <v>537</v>
      </c>
      <c r="B97" s="4"/>
      <c r="C97" s="6" t="s">
        <v>512</v>
      </c>
      <c r="D97" s="4"/>
      <c r="E97" s="4"/>
      <c r="F97" s="4"/>
      <c r="G97" s="4"/>
      <c r="H97" s="4"/>
      <c r="I97" s="4"/>
      <c r="J97" s="4"/>
      <c r="K97" s="45">
        <v>43627</v>
      </c>
      <c r="L97" s="45">
        <v>44435</v>
      </c>
      <c r="M97" s="4"/>
      <c r="N97" s="4"/>
      <c r="O97" s="4"/>
      <c r="P97" s="46"/>
      <c r="Q97" s="46"/>
      <c r="R97" s="49">
        <f t="shared" si="14"/>
        <v>0</v>
      </c>
      <c r="S97" s="49">
        <f t="shared" si="15"/>
        <v>0</v>
      </c>
      <c r="T97" s="50">
        <f t="shared" si="12"/>
        <v>0</v>
      </c>
      <c r="U97" s="50">
        <f t="shared" si="13"/>
        <v>0</v>
      </c>
      <c r="V97" s="50">
        <v>0.9</v>
      </c>
      <c r="W97" s="50" t="str">
        <f>IF(OR(K97&lt;=$Y$1,DAY(K97)&gt;15,AND(YEAR(K97)&amp;MONTH(K97)=YEAR(L97)&amp;MONTH(L97),DAY(L97)&lt;26)),"",IF(OR(L97="",MONTH(K97)&lt;&gt;MONTH(L97)),NETWORKDAYS.INTL(K97,DATE(2021,MONTH(K97)+1,0),"0000000",'21年休息安排-固定'!$B$2:$B$105),NETWORKDAYS.INTL(K97,L97,"0000000",'21年休息安排-固定'!$B$2:$B$105)))</f>
        <v/>
      </c>
      <c r="X97" s="50">
        <f>IF(OR(L97&gt;=$Z$1,L97="",DAY(L97)&lt;15,AND(YEAR(K97)&amp;MONTH(K97)=YEAR(L97)&amp;MONTH(L97),DAY(L97)&lt;26)),"",IF(YEAR(K97)&amp;MONTH(K97)=YEAR(L97)&amp;MONTH(L97),NETWORKDAYS.INTL(K97,L97,"0000000",'21年休息安排-固定'!$B$2:$B$105),NETWORKDAYS.INTL(DATE(2021,MONTH(L97),1),L97,"0000000",'21年休息安排-固定'!$B$2:$B$105)))</f>
        <v>20</v>
      </c>
    </row>
    <row r="98" customHeight="1" spans="1:24">
      <c r="A98" s="4" t="s">
        <v>538</v>
      </c>
      <c r="B98" s="4"/>
      <c r="C98" s="6" t="s">
        <v>398</v>
      </c>
      <c r="D98" s="4"/>
      <c r="E98" s="4"/>
      <c r="F98" s="4"/>
      <c r="G98" s="4"/>
      <c r="H98" s="4"/>
      <c r="I98" s="4"/>
      <c r="J98" s="4"/>
      <c r="K98" s="45">
        <v>43647</v>
      </c>
      <c r="L98" s="45">
        <v>44294</v>
      </c>
      <c r="M98" s="4"/>
      <c r="N98" s="4"/>
      <c r="O98" s="4"/>
      <c r="P98" s="46"/>
      <c r="Q98" s="46"/>
      <c r="R98" s="49">
        <f t="shared" si="14"/>
        <v>0</v>
      </c>
      <c r="S98" s="49">
        <f t="shared" si="15"/>
        <v>0</v>
      </c>
      <c r="T98" s="50">
        <f t="shared" si="12"/>
        <v>0</v>
      </c>
      <c r="U98" s="50">
        <f t="shared" si="13"/>
        <v>0</v>
      </c>
      <c r="V98" s="50">
        <v>0.87</v>
      </c>
      <c r="W98" s="50" t="str">
        <f>IF(OR(K98&lt;=$Y$1,DAY(K98)&gt;15,AND(YEAR(K98)&amp;MONTH(K98)=YEAR(L98)&amp;MONTH(L98),DAY(L98)&lt;26)),"",IF(OR(L98="",MONTH(K98)&lt;&gt;MONTH(L98)),NETWORKDAYS.INTL(K98,DATE(2021,MONTH(K98)+1,0),"0000000",'21年休息安排-固定'!$B$2:$B$105),NETWORKDAYS.INTL(K98,L98,"0000000",'21年休息安排-固定'!$B$2:$B$105)))</f>
        <v/>
      </c>
      <c r="X98" s="50" t="str">
        <f>IF(OR(L98&gt;=$Z$1,L98="",DAY(L98)&lt;15,AND(YEAR(K98)&amp;MONTH(K98)=YEAR(L98)&amp;MONTH(L98),DAY(L98)&lt;26)),"",IF(YEAR(K98)&amp;MONTH(K98)=YEAR(L98)&amp;MONTH(L98),NETWORKDAYS.INTL(K98,L98,"0000000",'21年休息安排-固定'!$B$2:$B$105),NETWORKDAYS.INTL(DATE(2021,MONTH(L98),1),L98,"0000000",'21年休息安排-固定'!$B$2:$B$105)))</f>
        <v/>
      </c>
    </row>
    <row r="99" customHeight="1" spans="1:24">
      <c r="A99" s="4" t="s">
        <v>539</v>
      </c>
      <c r="B99" s="4"/>
      <c r="C99" s="6" t="s">
        <v>398</v>
      </c>
      <c r="D99" s="4"/>
      <c r="E99" s="4"/>
      <c r="F99" s="4"/>
      <c r="G99" s="4"/>
      <c r="H99" s="4"/>
      <c r="I99" s="4"/>
      <c r="J99" s="4"/>
      <c r="K99" s="45">
        <v>43647</v>
      </c>
      <c r="L99" s="45"/>
      <c r="M99" s="4"/>
      <c r="N99" s="4"/>
      <c r="O99" s="4"/>
      <c r="P99" s="46"/>
      <c r="Q99" s="46"/>
      <c r="R99" s="49">
        <f t="shared" si="14"/>
        <v>0</v>
      </c>
      <c r="S99" s="49">
        <f t="shared" si="15"/>
        <v>0</v>
      </c>
      <c r="T99" s="50">
        <f t="shared" si="12"/>
        <v>0</v>
      </c>
      <c r="U99" s="50">
        <f t="shared" si="13"/>
        <v>0</v>
      </c>
      <c r="V99" s="50">
        <v>0.89</v>
      </c>
      <c r="W99" s="50" t="str">
        <f>IF(OR(K99&lt;=$Y$1,DAY(K99)&gt;15,AND(YEAR(K99)&amp;MONTH(K99)=YEAR(L99)&amp;MONTH(L99),DAY(L99)&lt;26)),"",IF(OR(L99="",MONTH(K99)&lt;&gt;MONTH(L99)),NETWORKDAYS.INTL(K99,DATE(2021,MONTH(K99)+1,0),"0000000",'21年休息安排-固定'!$B$2:$B$105),NETWORKDAYS.INTL(K99,L99,"0000000",'21年休息安排-固定'!$B$2:$B$105)))</f>
        <v/>
      </c>
      <c r="X99" s="50" t="str">
        <f>IF(OR(L99&gt;=$Z$1,L99="",DAY(L99)&lt;15,AND(YEAR(K99)&amp;MONTH(K99)=YEAR(L99)&amp;MONTH(L99),DAY(L99)&lt;26)),"",IF(YEAR(K99)&amp;MONTH(K99)=YEAR(L99)&amp;MONTH(L99),NETWORKDAYS.INTL(K99,L99,"0000000",'21年休息安排-固定'!$B$2:$B$105),NETWORKDAYS.INTL(DATE(2021,MONTH(L99),1),L99,"0000000",'21年休息安排-固定'!$B$2:$B$105)))</f>
        <v/>
      </c>
    </row>
    <row r="100" customHeight="1" spans="1:24">
      <c r="A100" s="4" t="s">
        <v>540</v>
      </c>
      <c r="B100" s="4"/>
      <c r="C100" s="6" t="s">
        <v>512</v>
      </c>
      <c r="D100" s="4"/>
      <c r="E100" s="4"/>
      <c r="F100" s="4"/>
      <c r="G100" s="4"/>
      <c r="H100" s="4"/>
      <c r="I100" s="4"/>
      <c r="J100" s="4"/>
      <c r="K100" s="45">
        <v>43675</v>
      </c>
      <c r="L100" s="45">
        <v>44309</v>
      </c>
      <c r="M100" s="4"/>
      <c r="N100" s="4"/>
      <c r="O100" s="4"/>
      <c r="P100" s="46"/>
      <c r="Q100" s="46"/>
      <c r="R100" s="49">
        <f t="shared" si="14"/>
        <v>0</v>
      </c>
      <c r="S100" s="49">
        <f t="shared" si="15"/>
        <v>0</v>
      </c>
      <c r="T100" s="50">
        <f t="shared" si="12"/>
        <v>0</v>
      </c>
      <c r="U100" s="50">
        <f t="shared" si="13"/>
        <v>0</v>
      </c>
      <c r="V100" s="50">
        <v>0.9</v>
      </c>
      <c r="W100" s="50" t="str">
        <f>IF(OR(K100&lt;=$Y$1,DAY(K100)&gt;15,AND(YEAR(K100)&amp;MONTH(K100)=YEAR(L100)&amp;MONTH(L100),DAY(L100)&lt;26)),"",IF(OR(L100="",MONTH(K100)&lt;&gt;MONTH(L100)),NETWORKDAYS.INTL(K100,DATE(2021,MONTH(K100)+1,0),"0000000",'21年休息安排-固定'!$B$2:$B$105),NETWORKDAYS.INTL(K100,L100,"0000000",'21年休息安排-固定'!$B$2:$B$105)))</f>
        <v/>
      </c>
      <c r="X100" s="50">
        <f>IF(OR(L100&gt;=$Z$1,L100="",DAY(L100)&lt;15,AND(YEAR(K100)&amp;MONTH(K100)=YEAR(L100)&amp;MONTH(L100),DAY(L100)&lt;26)),"",IF(YEAR(K100)&amp;MONTH(K100)=YEAR(L100)&amp;MONTH(L100),NETWORKDAYS.INTL(K100,L100,"0000000",'21年休息安排-固定'!$B$2:$B$105),NETWORKDAYS.INTL(DATE(2021,MONTH(L100),1),L100,"0000000",'21年休息安排-固定'!$B$2:$B$105)))</f>
        <v>17</v>
      </c>
    </row>
    <row r="101" customHeight="1" spans="1:24">
      <c r="A101" s="4" t="s">
        <v>541</v>
      </c>
      <c r="B101" s="4"/>
      <c r="C101" s="6" t="s">
        <v>512</v>
      </c>
      <c r="D101" s="4"/>
      <c r="E101" s="4"/>
      <c r="F101" s="4"/>
      <c r="G101" s="4"/>
      <c r="H101" s="4"/>
      <c r="I101" s="4"/>
      <c r="J101" s="4"/>
      <c r="K101" s="45">
        <v>43675</v>
      </c>
      <c r="L101" s="45"/>
      <c r="M101" s="4"/>
      <c r="N101" s="4"/>
      <c r="O101" s="4"/>
      <c r="P101" s="46"/>
      <c r="Q101" s="46"/>
      <c r="R101" s="49">
        <f t="shared" si="14"/>
        <v>0</v>
      </c>
      <c r="S101" s="49">
        <f t="shared" si="15"/>
        <v>0</v>
      </c>
      <c r="T101" s="50">
        <f t="shared" si="12"/>
        <v>0</v>
      </c>
      <c r="U101" s="50">
        <f t="shared" si="13"/>
        <v>0</v>
      </c>
      <c r="V101" s="50">
        <v>0.89</v>
      </c>
      <c r="W101" s="50" t="str">
        <f>IF(OR(K101&lt;=$Y$1,DAY(K101)&gt;15,AND(YEAR(K101)&amp;MONTH(K101)=YEAR(L101)&amp;MONTH(L101),DAY(L101)&lt;26)),"",IF(OR(L101="",MONTH(K101)&lt;&gt;MONTH(L101)),NETWORKDAYS.INTL(K101,DATE(2021,MONTH(K101)+1,0),"0000000",'21年休息安排-固定'!$B$2:$B$105),NETWORKDAYS.INTL(K101,L101,"0000000",'21年休息安排-固定'!$B$2:$B$105)))</f>
        <v/>
      </c>
      <c r="X101" s="50" t="str">
        <f>IF(OR(L101&gt;=$Z$1,L101="",DAY(L101)&lt;15,AND(YEAR(K101)&amp;MONTH(K101)=YEAR(L101)&amp;MONTH(L101),DAY(L101)&lt;26)),"",IF(YEAR(K101)&amp;MONTH(K101)=YEAR(L101)&amp;MONTH(L101),NETWORKDAYS.INTL(K101,L101,"0000000",'21年休息安排-固定'!$B$2:$B$105),NETWORKDAYS.INTL(DATE(2021,MONTH(L101),1),L101,"0000000",'21年休息安排-固定'!$B$2:$B$105)))</f>
        <v/>
      </c>
    </row>
    <row r="102" customHeight="1" spans="1:24">
      <c r="A102" s="4" t="s">
        <v>542</v>
      </c>
      <c r="B102" s="4"/>
      <c r="C102" s="6" t="s">
        <v>512</v>
      </c>
      <c r="D102" s="4"/>
      <c r="E102" s="4"/>
      <c r="F102" s="4"/>
      <c r="G102" s="4"/>
      <c r="H102" s="4"/>
      <c r="I102" s="4"/>
      <c r="J102" s="4"/>
      <c r="K102" s="45">
        <v>43675</v>
      </c>
      <c r="L102" s="45">
        <v>44287</v>
      </c>
      <c r="M102" s="4"/>
      <c r="N102" s="4"/>
      <c r="O102" s="4"/>
      <c r="P102" s="46"/>
      <c r="Q102" s="46"/>
      <c r="R102" s="49">
        <f t="shared" si="14"/>
        <v>0</v>
      </c>
      <c r="S102" s="49">
        <f t="shared" si="15"/>
        <v>0</v>
      </c>
      <c r="T102" s="50">
        <f t="shared" si="12"/>
        <v>0</v>
      </c>
      <c r="U102" s="50">
        <f t="shared" si="13"/>
        <v>0</v>
      </c>
      <c r="V102" s="50">
        <v>0.89</v>
      </c>
      <c r="W102" s="50" t="str">
        <f>IF(OR(K102&lt;=$Y$1,DAY(K102)&gt;15,AND(YEAR(K102)&amp;MONTH(K102)=YEAR(L102)&amp;MONTH(L102),DAY(L102)&lt;26)),"",IF(OR(L102="",MONTH(K102)&lt;&gt;MONTH(L102)),NETWORKDAYS.INTL(K102,DATE(2021,MONTH(K102)+1,0),"0000000",'21年休息安排-固定'!$B$2:$B$105),NETWORKDAYS.INTL(K102,L102,"0000000",'21年休息安排-固定'!$B$2:$B$105)))</f>
        <v/>
      </c>
      <c r="X102" s="50" t="str">
        <f>IF(OR(L102&gt;=$Z$1,L102="",DAY(L102)&lt;15,AND(YEAR(K102)&amp;MONTH(K102)=YEAR(L102)&amp;MONTH(L102),DAY(L102)&lt;26)),"",IF(YEAR(K102)&amp;MONTH(K102)=YEAR(L102)&amp;MONTH(L102),NETWORKDAYS.INTL(K102,L102,"0000000",'21年休息安排-固定'!$B$2:$B$105),NETWORKDAYS.INTL(DATE(2021,MONTH(L102),1),L102,"0000000",'21年休息安排-固定'!$B$2:$B$105)))</f>
        <v/>
      </c>
    </row>
    <row r="103" customHeight="1" spans="1:24">
      <c r="A103" s="4" t="s">
        <v>543</v>
      </c>
      <c r="B103" s="4"/>
      <c r="C103" s="6" t="s">
        <v>512</v>
      </c>
      <c r="D103" s="4"/>
      <c r="E103" s="4"/>
      <c r="F103" s="4"/>
      <c r="G103" s="4"/>
      <c r="H103" s="4"/>
      <c r="I103" s="4"/>
      <c r="J103" s="4"/>
      <c r="K103" s="45">
        <v>43675</v>
      </c>
      <c r="L103" s="45">
        <v>44286</v>
      </c>
      <c r="M103" s="4"/>
      <c r="N103" s="4"/>
      <c r="O103" s="4"/>
      <c r="P103" s="46"/>
      <c r="Q103" s="46"/>
      <c r="R103" s="49">
        <f t="shared" si="14"/>
        <v>0</v>
      </c>
      <c r="S103" s="49">
        <f t="shared" si="15"/>
        <v>0</v>
      </c>
      <c r="T103" s="50">
        <f t="shared" si="12"/>
        <v>0</v>
      </c>
      <c r="U103" s="50">
        <f t="shared" si="13"/>
        <v>0</v>
      </c>
      <c r="V103" s="50">
        <v>0.89</v>
      </c>
      <c r="W103" s="50" t="str">
        <f>IF(OR(K103&lt;=$Y$1,DAY(K103)&gt;15,AND(YEAR(K103)&amp;MONTH(K103)=YEAR(L103)&amp;MONTH(L103),DAY(L103)&lt;26)),"",IF(OR(L103="",MONTH(K103)&lt;&gt;MONTH(L103)),NETWORKDAYS.INTL(K103,DATE(2021,MONTH(K103)+1,0),"0000000",'21年休息安排-固定'!$B$2:$B$105),NETWORKDAYS.INTL(K103,L103,"0000000",'21年休息安排-固定'!$B$2:$B$105)))</f>
        <v/>
      </c>
      <c r="X103" s="50">
        <f>IF(OR(L103&gt;=$Z$1,L103="",DAY(L103)&lt;15,AND(YEAR(K103)&amp;MONTH(K103)=YEAR(L103)&amp;MONTH(L103),DAY(L103)&lt;26)),"",IF(YEAR(K103)&amp;MONTH(K103)=YEAR(L103)&amp;MONTH(L103),NETWORKDAYS.INTL(K103,L103,"0000000",'21年休息安排-固定'!$B$2:$B$105),NETWORKDAYS.INTL(DATE(2021,MONTH(L103),1),L103,"0000000",'21年休息安排-固定'!$B$2:$B$105)))</f>
        <v>23</v>
      </c>
    </row>
    <row r="104" customHeight="1" spans="1:24">
      <c r="A104" s="4" t="s">
        <v>544</v>
      </c>
      <c r="B104" s="4"/>
      <c r="C104" s="6" t="s">
        <v>398</v>
      </c>
      <c r="D104" s="4"/>
      <c r="E104" s="4"/>
      <c r="F104" s="4"/>
      <c r="G104" s="4"/>
      <c r="H104" s="4"/>
      <c r="I104" s="4"/>
      <c r="J104" s="4"/>
      <c r="K104" s="45">
        <v>43685</v>
      </c>
      <c r="L104" s="45"/>
      <c r="M104" s="4"/>
      <c r="N104" s="4"/>
      <c r="O104" s="4"/>
      <c r="P104" s="46"/>
      <c r="Q104" s="46"/>
      <c r="R104" s="49">
        <f t="shared" si="14"/>
        <v>0</v>
      </c>
      <c r="S104" s="49">
        <f t="shared" si="15"/>
        <v>0</v>
      </c>
      <c r="T104" s="50">
        <f t="shared" si="12"/>
        <v>0</v>
      </c>
      <c r="U104" s="50">
        <f t="shared" si="13"/>
        <v>0</v>
      </c>
      <c r="V104" s="50">
        <v>0.87</v>
      </c>
      <c r="W104" s="50" t="str">
        <f>IF(OR(K104&lt;=$Y$1,DAY(K104)&gt;15,AND(YEAR(K104)&amp;MONTH(K104)=YEAR(L104)&amp;MONTH(L104),DAY(L104)&lt;26)),"",IF(OR(L104="",MONTH(K104)&lt;&gt;MONTH(L104)),NETWORKDAYS.INTL(K104,DATE(2021,MONTH(K104)+1,0),"0000000",'21年休息安排-固定'!$B$2:$B$105),NETWORKDAYS.INTL(K104,L104,"0000000",'21年休息安排-固定'!$B$2:$B$105)))</f>
        <v/>
      </c>
      <c r="X104" s="50" t="str">
        <f>IF(OR(L104&gt;=$Z$1,L104="",DAY(L104)&lt;15,AND(YEAR(K104)&amp;MONTH(K104)=YEAR(L104)&amp;MONTH(L104),DAY(L104)&lt;26)),"",IF(YEAR(K104)&amp;MONTH(K104)=YEAR(L104)&amp;MONTH(L104),NETWORKDAYS.INTL(K104,L104,"0000000",'21年休息安排-固定'!$B$2:$B$105),NETWORKDAYS.INTL(DATE(2021,MONTH(L104),1),L104,"0000000",'21年休息安排-固定'!$B$2:$B$105)))</f>
        <v/>
      </c>
    </row>
    <row r="105" customHeight="1" spans="1:24">
      <c r="A105" s="4" t="s">
        <v>545</v>
      </c>
      <c r="B105" s="4"/>
      <c r="C105" s="6" t="s">
        <v>512</v>
      </c>
      <c r="D105" s="4"/>
      <c r="E105" s="4"/>
      <c r="F105" s="4"/>
      <c r="G105" s="4"/>
      <c r="H105" s="4"/>
      <c r="I105" s="4"/>
      <c r="J105" s="4"/>
      <c r="K105" s="45">
        <v>43689</v>
      </c>
      <c r="L105" s="45">
        <v>44329</v>
      </c>
      <c r="M105" s="4"/>
      <c r="N105" s="4"/>
      <c r="O105" s="4"/>
      <c r="P105" s="46"/>
      <c r="Q105" s="46"/>
      <c r="R105" s="49">
        <f t="shared" si="14"/>
        <v>0</v>
      </c>
      <c r="S105" s="49">
        <f t="shared" si="15"/>
        <v>0</v>
      </c>
      <c r="T105" s="50">
        <f t="shared" si="12"/>
        <v>0</v>
      </c>
      <c r="U105" s="50">
        <f t="shared" si="13"/>
        <v>0</v>
      </c>
      <c r="V105" s="50">
        <v>0.89</v>
      </c>
      <c r="W105" s="50" t="str">
        <f>IF(OR(K105&lt;=$Y$1,DAY(K105)&gt;15,AND(YEAR(K105)&amp;MONTH(K105)=YEAR(L105)&amp;MONTH(L105),DAY(L105)&lt;26)),"",IF(OR(L105="",MONTH(K105)&lt;&gt;MONTH(L105)),NETWORKDAYS.INTL(K105,DATE(2021,MONTH(K105)+1,0),"0000000",'21年休息安排-固定'!$B$2:$B$105),NETWORKDAYS.INTL(K105,L105,"0000000",'21年休息安排-固定'!$B$2:$B$105)))</f>
        <v/>
      </c>
      <c r="X105" s="50" t="str">
        <f>IF(OR(L105&gt;=$Z$1,L105="",DAY(L105)&lt;15,AND(YEAR(K105)&amp;MONTH(K105)=YEAR(L105)&amp;MONTH(L105),DAY(L105)&lt;26)),"",IF(YEAR(K105)&amp;MONTH(K105)=YEAR(L105)&amp;MONTH(L105),NETWORKDAYS.INTL(K105,L105,"0000000",'21年休息安排-固定'!$B$2:$B$105),NETWORKDAYS.INTL(DATE(2021,MONTH(L105),1),L105,"0000000",'21年休息安排-固定'!$B$2:$B$105)))</f>
        <v/>
      </c>
    </row>
    <row r="106" customHeight="1" spans="1:24">
      <c r="A106" s="4" t="s">
        <v>546</v>
      </c>
      <c r="B106" s="4"/>
      <c r="C106" s="6" t="s">
        <v>398</v>
      </c>
      <c r="D106" s="4"/>
      <c r="E106" s="4"/>
      <c r="F106" s="4"/>
      <c r="G106" s="4"/>
      <c r="H106" s="4"/>
      <c r="I106" s="4"/>
      <c r="J106" s="4"/>
      <c r="K106" s="45">
        <v>43699</v>
      </c>
      <c r="L106" s="45"/>
      <c r="M106" s="4"/>
      <c r="N106" s="4"/>
      <c r="O106" s="4"/>
      <c r="P106" s="46"/>
      <c r="Q106" s="46"/>
      <c r="R106" s="49">
        <f t="shared" si="14"/>
        <v>0</v>
      </c>
      <c r="S106" s="49">
        <f t="shared" si="15"/>
        <v>0</v>
      </c>
      <c r="T106" s="50">
        <f t="shared" si="12"/>
        <v>0</v>
      </c>
      <c r="U106" s="50">
        <f t="shared" si="13"/>
        <v>0</v>
      </c>
      <c r="V106" s="50">
        <v>0.87</v>
      </c>
      <c r="W106" s="50" t="str">
        <f>IF(OR(K106&lt;=$Y$1,DAY(K106)&gt;15,AND(YEAR(K106)&amp;MONTH(K106)=YEAR(L106)&amp;MONTH(L106),DAY(L106)&lt;26)),"",IF(OR(L106="",MONTH(K106)&lt;&gt;MONTH(L106)),NETWORKDAYS.INTL(K106,DATE(2021,MONTH(K106)+1,0),"0000000",'21年休息安排-固定'!$B$2:$B$105),NETWORKDAYS.INTL(K106,L106,"0000000",'21年休息安排-固定'!$B$2:$B$105)))</f>
        <v/>
      </c>
      <c r="X106" s="50" t="str">
        <f>IF(OR(L106&gt;=$Z$1,L106="",DAY(L106)&lt;15,AND(YEAR(K106)&amp;MONTH(K106)=YEAR(L106)&amp;MONTH(L106),DAY(L106)&lt;26)),"",IF(YEAR(K106)&amp;MONTH(K106)=YEAR(L106)&amp;MONTH(L106),NETWORKDAYS.INTL(K106,L106,"0000000",'21年休息安排-固定'!$B$2:$B$105),NETWORKDAYS.INTL(DATE(2021,MONTH(L106),1),L106,"0000000",'21年休息安排-固定'!$B$2:$B$105)))</f>
        <v/>
      </c>
    </row>
    <row r="107" customHeight="1" spans="1:24">
      <c r="A107" s="4" t="s">
        <v>547</v>
      </c>
      <c r="B107" s="4"/>
      <c r="C107" s="6" t="s">
        <v>398</v>
      </c>
      <c r="D107" s="4"/>
      <c r="E107" s="4"/>
      <c r="F107" s="4"/>
      <c r="G107" s="4"/>
      <c r="H107" s="4"/>
      <c r="I107" s="4"/>
      <c r="J107" s="4"/>
      <c r="K107" s="45">
        <v>43699</v>
      </c>
      <c r="L107" s="45"/>
      <c r="M107" s="4"/>
      <c r="N107" s="4"/>
      <c r="O107" s="4"/>
      <c r="P107" s="46"/>
      <c r="Q107" s="46"/>
      <c r="R107" s="49">
        <f t="shared" si="14"/>
        <v>0</v>
      </c>
      <c r="S107" s="49">
        <f t="shared" si="15"/>
        <v>0</v>
      </c>
      <c r="T107" s="50">
        <f t="shared" si="12"/>
        <v>0</v>
      </c>
      <c r="U107" s="50">
        <f t="shared" si="13"/>
        <v>0</v>
      </c>
      <c r="V107" s="50">
        <v>0.92</v>
      </c>
      <c r="W107" s="50" t="str">
        <f>IF(OR(K107&lt;=$Y$1,DAY(K107)&gt;15,AND(YEAR(K107)&amp;MONTH(K107)=YEAR(L107)&amp;MONTH(L107),DAY(L107)&lt;26)),"",IF(OR(L107="",MONTH(K107)&lt;&gt;MONTH(L107)),NETWORKDAYS.INTL(K107,DATE(2021,MONTH(K107)+1,0),"0000000",'21年休息安排-固定'!$B$2:$B$105),NETWORKDAYS.INTL(K107,L107,"0000000",'21年休息安排-固定'!$B$2:$B$105)))</f>
        <v/>
      </c>
      <c r="X107" s="50" t="str">
        <f>IF(OR(L107&gt;=$Z$1,L107="",DAY(L107)&lt;15,AND(YEAR(K107)&amp;MONTH(K107)=YEAR(L107)&amp;MONTH(L107),DAY(L107)&lt;26)),"",IF(YEAR(K107)&amp;MONTH(K107)=YEAR(L107)&amp;MONTH(L107),NETWORKDAYS.INTL(K107,L107,"0000000",'21年休息安排-固定'!$B$2:$B$105),NETWORKDAYS.INTL(DATE(2021,MONTH(L107),1),L107,"0000000",'21年休息安排-固定'!$B$2:$B$105)))</f>
        <v/>
      </c>
    </row>
    <row r="108" customHeight="1" spans="1:24">
      <c r="A108" s="4" t="s">
        <v>548</v>
      </c>
      <c r="B108" s="4"/>
      <c r="C108" s="6" t="s">
        <v>398</v>
      </c>
      <c r="D108" s="4"/>
      <c r="E108" s="4"/>
      <c r="F108" s="4"/>
      <c r="G108" s="4"/>
      <c r="H108" s="4"/>
      <c r="I108" s="4"/>
      <c r="J108" s="4"/>
      <c r="K108" s="45">
        <v>43699</v>
      </c>
      <c r="L108" s="45">
        <v>44286</v>
      </c>
      <c r="M108" s="4"/>
      <c r="N108" s="4"/>
      <c r="O108" s="4"/>
      <c r="P108" s="46"/>
      <c r="Q108" s="46"/>
      <c r="R108" s="49">
        <f t="shared" si="14"/>
        <v>0</v>
      </c>
      <c r="S108" s="49">
        <f t="shared" si="15"/>
        <v>0</v>
      </c>
      <c r="T108" s="50">
        <f t="shared" si="12"/>
        <v>0</v>
      </c>
      <c r="U108" s="50">
        <f t="shared" si="13"/>
        <v>0</v>
      </c>
      <c r="V108" s="50">
        <v>0.91</v>
      </c>
      <c r="W108" s="50" t="str">
        <f>IF(OR(K108&lt;=$Y$1,DAY(K108)&gt;15,AND(YEAR(K108)&amp;MONTH(K108)=YEAR(L108)&amp;MONTH(L108),DAY(L108)&lt;26)),"",IF(OR(L108="",MONTH(K108)&lt;&gt;MONTH(L108)),NETWORKDAYS.INTL(K108,DATE(2021,MONTH(K108)+1,0),"0000000",'21年休息安排-固定'!$B$2:$B$105),NETWORKDAYS.INTL(K108,L108,"0000000",'21年休息安排-固定'!$B$2:$B$105)))</f>
        <v/>
      </c>
      <c r="X108" s="50">
        <f>IF(OR(L108&gt;=$Z$1,L108="",DAY(L108)&lt;15,AND(YEAR(K108)&amp;MONTH(K108)=YEAR(L108)&amp;MONTH(L108),DAY(L108)&lt;26)),"",IF(YEAR(K108)&amp;MONTH(K108)=YEAR(L108)&amp;MONTH(L108),NETWORKDAYS.INTL(K108,L108,"0000000",'21年休息安排-固定'!$B$2:$B$105),NETWORKDAYS.INTL(DATE(2021,MONTH(L108),1),L108,"0000000",'21年休息安排-固定'!$B$2:$B$105)))</f>
        <v>23</v>
      </c>
    </row>
    <row r="109" customHeight="1" spans="1:24">
      <c r="A109" s="4" t="s">
        <v>549</v>
      </c>
      <c r="B109" s="4"/>
      <c r="C109" s="6" t="s">
        <v>512</v>
      </c>
      <c r="D109" s="4"/>
      <c r="E109" s="4"/>
      <c r="F109" s="4"/>
      <c r="G109" s="4"/>
      <c r="H109" s="4"/>
      <c r="I109" s="4"/>
      <c r="J109" s="4"/>
      <c r="K109" s="45">
        <v>43699</v>
      </c>
      <c r="L109" s="45">
        <v>44376</v>
      </c>
      <c r="M109" s="4"/>
      <c r="N109" s="4"/>
      <c r="O109" s="4"/>
      <c r="P109" s="46"/>
      <c r="Q109" s="46"/>
      <c r="R109" s="49">
        <f t="shared" si="14"/>
        <v>0</v>
      </c>
      <c r="S109" s="49">
        <f t="shared" si="15"/>
        <v>0</v>
      </c>
      <c r="T109" s="50">
        <f t="shared" si="12"/>
        <v>0</v>
      </c>
      <c r="U109" s="50">
        <f t="shared" si="13"/>
        <v>0</v>
      </c>
      <c r="V109" s="50">
        <v>0.89</v>
      </c>
      <c r="W109" s="50" t="str">
        <f>IF(OR(K109&lt;=$Y$1,DAY(K109)&gt;15,AND(YEAR(K109)&amp;MONTH(K109)=YEAR(L109)&amp;MONTH(L109),DAY(L109)&lt;26)),"",IF(OR(L109="",MONTH(K109)&lt;&gt;MONTH(L109)),NETWORKDAYS.INTL(K109,DATE(2021,MONTH(K109)+1,0),"0000000",'21年休息安排-固定'!$B$2:$B$105),NETWORKDAYS.INTL(K109,L109,"0000000",'21年休息安排-固定'!$B$2:$B$105)))</f>
        <v/>
      </c>
      <c r="X109" s="50">
        <f>IF(OR(L109&gt;=$Z$1,L109="",DAY(L109)&lt;15,AND(YEAR(K109)&amp;MONTH(K109)=YEAR(L109)&amp;MONTH(L109),DAY(L109)&lt;26)),"",IF(YEAR(K109)&amp;MONTH(K109)=YEAR(L109)&amp;MONTH(L109),NETWORKDAYS.INTL(K109,L109,"0000000",'21年休息安排-固定'!$B$2:$B$105),NETWORKDAYS.INTL(DATE(2021,MONTH(L109),1),L109,"0000000",'21年休息安排-固定'!$B$2:$B$105)))</f>
        <v>21</v>
      </c>
    </row>
    <row r="110" customHeight="1" spans="1:24">
      <c r="A110" s="4" t="s">
        <v>550</v>
      </c>
      <c r="B110" s="4"/>
      <c r="C110" s="6" t="s">
        <v>512</v>
      </c>
      <c r="D110" s="4"/>
      <c r="E110" s="4"/>
      <c r="F110" s="4"/>
      <c r="G110" s="4"/>
      <c r="H110" s="4"/>
      <c r="I110" s="4"/>
      <c r="J110" s="4"/>
      <c r="K110" s="45">
        <v>43682</v>
      </c>
      <c r="L110" s="45">
        <v>44315</v>
      </c>
      <c r="M110" s="4"/>
      <c r="N110" s="4"/>
      <c r="O110" s="4"/>
      <c r="P110" s="46"/>
      <c r="Q110" s="46"/>
      <c r="R110" s="49">
        <f t="shared" si="14"/>
        <v>0</v>
      </c>
      <c r="S110" s="49">
        <f t="shared" si="15"/>
        <v>0</v>
      </c>
      <c r="T110" s="50">
        <f t="shared" si="12"/>
        <v>0</v>
      </c>
      <c r="U110" s="50">
        <f t="shared" si="13"/>
        <v>0</v>
      </c>
      <c r="V110" s="50">
        <v>0.88</v>
      </c>
      <c r="W110" s="50" t="str">
        <f>IF(OR(K110&lt;=$Y$1,DAY(K110)&gt;15,AND(YEAR(K110)&amp;MONTH(K110)=YEAR(L110)&amp;MONTH(L110),DAY(L110)&lt;26)),"",IF(OR(L110="",MONTH(K110)&lt;&gt;MONTH(L110)),NETWORKDAYS.INTL(K110,DATE(2021,MONTH(K110)+1,0),"0000000",'21年休息安排-固定'!$B$2:$B$105),NETWORKDAYS.INTL(K110,L110,"0000000",'21年休息安排-固定'!$B$2:$B$105)))</f>
        <v/>
      </c>
      <c r="X110" s="50">
        <f>IF(OR(L110&gt;=$Z$1,L110="",DAY(L110)&lt;15,AND(YEAR(K110)&amp;MONTH(K110)=YEAR(L110)&amp;MONTH(L110),DAY(L110)&lt;26)),"",IF(YEAR(K110)&amp;MONTH(K110)=YEAR(L110)&amp;MONTH(L110),NETWORKDAYS.INTL(K110,L110,"0000000",'21年休息安排-固定'!$B$2:$B$105),NETWORKDAYS.INTL(DATE(2021,MONTH(L110),1),L110,"0000000",'21年休息安排-固定'!$B$2:$B$105)))</f>
        <v>22</v>
      </c>
    </row>
    <row r="111" customHeight="1" spans="1:24">
      <c r="A111" s="4" t="s">
        <v>551</v>
      </c>
      <c r="B111" s="4"/>
      <c r="C111" s="6" t="s">
        <v>398</v>
      </c>
      <c r="D111" s="4"/>
      <c r="E111" s="4"/>
      <c r="F111" s="4"/>
      <c r="G111" s="4"/>
      <c r="H111" s="4"/>
      <c r="I111" s="4"/>
      <c r="J111" s="4"/>
      <c r="K111" s="45">
        <v>43704</v>
      </c>
      <c r="L111" s="45"/>
      <c r="M111" s="4"/>
      <c r="N111" s="4"/>
      <c r="O111" s="4"/>
      <c r="P111" s="46"/>
      <c r="Q111" s="46"/>
      <c r="R111" s="49">
        <f t="shared" si="14"/>
        <v>0</v>
      </c>
      <c r="S111" s="49">
        <f t="shared" si="15"/>
        <v>0</v>
      </c>
      <c r="T111" s="50">
        <f t="shared" si="12"/>
        <v>0</v>
      </c>
      <c r="U111" s="50">
        <f t="shared" si="13"/>
        <v>0</v>
      </c>
      <c r="V111" s="50">
        <v>0.91</v>
      </c>
      <c r="W111" s="50" t="str">
        <f>IF(OR(K111&lt;=$Y$1,DAY(K111)&gt;15,AND(YEAR(K111)&amp;MONTH(K111)=YEAR(L111)&amp;MONTH(L111),DAY(L111)&lt;26)),"",IF(OR(L111="",MONTH(K111)&lt;&gt;MONTH(L111)),NETWORKDAYS.INTL(K111,DATE(2021,MONTH(K111)+1,0),"0000000",'21年休息安排-固定'!$B$2:$B$105),NETWORKDAYS.INTL(K111,L111,"0000000",'21年休息安排-固定'!$B$2:$B$105)))</f>
        <v/>
      </c>
      <c r="X111" s="50" t="str">
        <f>IF(OR(L111&gt;=$Z$1,L111="",DAY(L111)&lt;15,AND(YEAR(K111)&amp;MONTH(K111)=YEAR(L111)&amp;MONTH(L111),DAY(L111)&lt;26)),"",IF(YEAR(K111)&amp;MONTH(K111)=YEAR(L111)&amp;MONTH(L111),NETWORKDAYS.INTL(K111,L111,"0000000",'21年休息安排-固定'!$B$2:$B$105),NETWORKDAYS.INTL(DATE(2021,MONTH(L111),1),L111,"0000000",'21年休息安排-固定'!$B$2:$B$105)))</f>
        <v/>
      </c>
    </row>
    <row r="112" customHeight="1" spans="1:24">
      <c r="A112" s="4" t="s">
        <v>552</v>
      </c>
      <c r="B112" s="4"/>
      <c r="C112" s="6" t="s">
        <v>398</v>
      </c>
      <c r="D112" s="4"/>
      <c r="E112" s="4"/>
      <c r="F112" s="4"/>
      <c r="G112" s="4"/>
      <c r="H112" s="4"/>
      <c r="I112" s="4"/>
      <c r="J112" s="4"/>
      <c r="K112" s="45">
        <v>43704</v>
      </c>
      <c r="L112" s="45"/>
      <c r="M112" s="4"/>
      <c r="N112" s="4"/>
      <c r="O112" s="4"/>
      <c r="P112" s="46"/>
      <c r="Q112" s="46"/>
      <c r="R112" s="49">
        <f t="shared" si="14"/>
        <v>0</v>
      </c>
      <c r="S112" s="49">
        <f t="shared" si="15"/>
        <v>0</v>
      </c>
      <c r="T112" s="50">
        <f t="shared" si="12"/>
        <v>0</v>
      </c>
      <c r="U112" s="50">
        <f t="shared" si="13"/>
        <v>0</v>
      </c>
      <c r="V112" s="50">
        <v>0.86</v>
      </c>
      <c r="W112" s="50" t="str">
        <f>IF(OR(K112&lt;=$Y$1,DAY(K112)&gt;15,AND(YEAR(K112)&amp;MONTH(K112)=YEAR(L112)&amp;MONTH(L112),DAY(L112)&lt;26)),"",IF(OR(L112="",MONTH(K112)&lt;&gt;MONTH(L112)),NETWORKDAYS.INTL(K112,DATE(2021,MONTH(K112)+1,0),"0000000",'21年休息安排-固定'!$B$2:$B$105),NETWORKDAYS.INTL(K112,L112,"0000000",'21年休息安排-固定'!$B$2:$B$105)))</f>
        <v/>
      </c>
      <c r="X112" s="50" t="str">
        <f>IF(OR(L112&gt;=$Z$1,L112="",DAY(L112)&lt;15,AND(YEAR(K112)&amp;MONTH(K112)=YEAR(L112)&amp;MONTH(L112),DAY(L112)&lt;26)),"",IF(YEAR(K112)&amp;MONTH(K112)=YEAR(L112)&amp;MONTH(L112),NETWORKDAYS.INTL(K112,L112,"0000000",'21年休息安排-固定'!$B$2:$B$105),NETWORKDAYS.INTL(DATE(2021,MONTH(L112),1),L112,"0000000",'21年休息安排-固定'!$B$2:$B$105)))</f>
        <v/>
      </c>
    </row>
    <row r="113" customHeight="1" spans="1:24">
      <c r="A113" s="4" t="s">
        <v>553</v>
      </c>
      <c r="B113" s="4"/>
      <c r="C113" s="6" t="s">
        <v>398</v>
      </c>
      <c r="D113" s="4"/>
      <c r="E113" s="4"/>
      <c r="F113" s="4"/>
      <c r="G113" s="4"/>
      <c r="H113" s="4"/>
      <c r="I113" s="4"/>
      <c r="J113" s="4"/>
      <c r="K113" s="45">
        <v>43710</v>
      </c>
      <c r="L113" s="45">
        <v>44225</v>
      </c>
      <c r="M113" s="4"/>
      <c r="N113" s="4"/>
      <c r="O113" s="4"/>
      <c r="P113" s="46"/>
      <c r="Q113" s="46"/>
      <c r="R113" s="49">
        <f t="shared" si="14"/>
        <v>0</v>
      </c>
      <c r="S113" s="49">
        <f t="shared" si="15"/>
        <v>0</v>
      </c>
      <c r="T113" s="50">
        <f t="shared" si="12"/>
        <v>0</v>
      </c>
      <c r="U113" s="50">
        <f t="shared" si="13"/>
        <v>0</v>
      </c>
      <c r="V113" s="50">
        <v>0.88</v>
      </c>
      <c r="W113" s="50" t="str">
        <f>IF(OR(K113&lt;=$Y$1,DAY(K113)&gt;15,AND(YEAR(K113)&amp;MONTH(K113)=YEAR(L113)&amp;MONTH(L113),DAY(L113)&lt;26)),"",IF(OR(L113="",MONTH(K113)&lt;&gt;MONTH(L113)),NETWORKDAYS.INTL(K113,DATE(2021,MONTH(K113)+1,0),"0000000",'21年休息安排-固定'!$B$2:$B$105),NETWORKDAYS.INTL(K113,L113,"0000000",'21年休息安排-固定'!$B$2:$B$105)))</f>
        <v/>
      </c>
      <c r="X113" s="50">
        <f>IF(OR(L113&gt;=$Z$1,L113="",DAY(L113)&lt;15,AND(YEAR(K113)&amp;MONTH(K113)=YEAR(L113)&amp;MONTH(L113),DAY(L113)&lt;26)),"",IF(YEAR(K113)&amp;MONTH(K113)=YEAR(L113)&amp;MONTH(L113),NETWORKDAYS.INTL(K113,L113,"0000000",'21年休息安排-固定'!$B$2:$B$105),NETWORKDAYS.INTL(DATE(2021,MONTH(L113),1),L113,"0000000",'21年休息安排-固定'!$B$2:$B$105)))</f>
        <v>21</v>
      </c>
    </row>
    <row r="114" customHeight="1" spans="1:24">
      <c r="A114" s="4" t="s">
        <v>554</v>
      </c>
      <c r="B114" s="4"/>
      <c r="C114" s="6" t="s">
        <v>398</v>
      </c>
      <c r="D114" s="4"/>
      <c r="E114" s="4"/>
      <c r="F114" s="4"/>
      <c r="G114" s="4"/>
      <c r="H114" s="4"/>
      <c r="I114" s="4"/>
      <c r="J114" s="4"/>
      <c r="K114" s="45">
        <v>43711</v>
      </c>
      <c r="L114" s="45"/>
      <c r="M114" s="4"/>
      <c r="N114" s="4"/>
      <c r="O114" s="4"/>
      <c r="P114" s="46"/>
      <c r="Q114" s="46"/>
      <c r="R114" s="49">
        <f t="shared" si="14"/>
        <v>0</v>
      </c>
      <c r="S114" s="49">
        <f t="shared" si="15"/>
        <v>0</v>
      </c>
      <c r="T114" s="50">
        <f t="shared" si="12"/>
        <v>0</v>
      </c>
      <c r="U114" s="50">
        <f t="shared" si="13"/>
        <v>0</v>
      </c>
      <c r="V114" s="50">
        <v>0.9</v>
      </c>
      <c r="W114" s="50" t="str">
        <f>IF(OR(K114&lt;=$Y$1,DAY(K114)&gt;15,AND(YEAR(K114)&amp;MONTH(K114)=YEAR(L114)&amp;MONTH(L114),DAY(L114)&lt;26)),"",IF(OR(L114="",MONTH(K114)&lt;&gt;MONTH(L114)),NETWORKDAYS.INTL(K114,DATE(2021,MONTH(K114)+1,0),"0000000",'21年休息安排-固定'!$B$2:$B$105),NETWORKDAYS.INTL(K114,L114,"0000000",'21年休息安排-固定'!$B$2:$B$105)))</f>
        <v/>
      </c>
      <c r="X114" s="50" t="str">
        <f>IF(OR(L114&gt;=$Z$1,L114="",DAY(L114)&lt;15,AND(YEAR(K114)&amp;MONTH(K114)=YEAR(L114)&amp;MONTH(L114),DAY(L114)&lt;26)),"",IF(YEAR(K114)&amp;MONTH(K114)=YEAR(L114)&amp;MONTH(L114),NETWORKDAYS.INTL(K114,L114,"0000000",'21年休息安排-固定'!$B$2:$B$105),NETWORKDAYS.INTL(DATE(2021,MONTH(L114),1),L114,"0000000",'21年休息安排-固定'!$B$2:$B$105)))</f>
        <v/>
      </c>
    </row>
    <row r="115" customHeight="1" spans="1:24">
      <c r="A115" s="4" t="s">
        <v>555</v>
      </c>
      <c r="B115" s="4"/>
      <c r="C115" s="6" t="s">
        <v>398</v>
      </c>
      <c r="D115" s="4"/>
      <c r="E115" s="4"/>
      <c r="F115" s="4"/>
      <c r="G115" s="4"/>
      <c r="H115" s="4"/>
      <c r="I115" s="4"/>
      <c r="J115" s="4"/>
      <c r="K115" s="45">
        <v>43720</v>
      </c>
      <c r="L115" s="45">
        <v>44545</v>
      </c>
      <c r="M115" s="4"/>
      <c r="N115" s="4"/>
      <c r="O115" s="4"/>
      <c r="P115" s="46"/>
      <c r="Q115" s="46"/>
      <c r="R115" s="49">
        <f t="shared" si="14"/>
        <v>0</v>
      </c>
      <c r="S115" s="49">
        <f t="shared" si="15"/>
        <v>0</v>
      </c>
      <c r="T115" s="50">
        <f t="shared" si="12"/>
        <v>0</v>
      </c>
      <c r="U115" s="50">
        <f t="shared" si="13"/>
        <v>0</v>
      </c>
      <c r="V115" s="50">
        <v>0.88</v>
      </c>
      <c r="W115" s="50" t="str">
        <f>IF(OR(K115&lt;=$Y$1,DAY(K115)&gt;15,AND(YEAR(K115)&amp;MONTH(K115)=YEAR(L115)&amp;MONTH(L115),DAY(L115)&lt;26)),"",IF(OR(L115="",MONTH(K115)&lt;&gt;MONTH(L115)),NETWORKDAYS.INTL(K115,DATE(2021,MONTH(K115)+1,0),"0000000",'21年休息安排-固定'!$B$2:$B$105),NETWORKDAYS.INTL(K115,L115,"0000000",'21年休息安排-固定'!$B$2:$B$105)))</f>
        <v/>
      </c>
      <c r="X115" s="50">
        <f>IF(OR(L115&gt;=$Z$1,L115="",DAY(L115)&lt;15,AND(YEAR(K115)&amp;MONTH(K115)=YEAR(L115)&amp;MONTH(L115),DAY(L115)&lt;26)),"",IF(YEAR(K115)&amp;MONTH(K115)=YEAR(L115)&amp;MONTH(L115),NETWORKDAYS.INTL(K115,L115,"0000000",'21年休息安排-固定'!$B$2:$B$105),NETWORKDAYS.INTL(DATE(2021,MONTH(L115),1),L115,"0000000",'21年休息安排-固定'!$B$2:$B$105)))</f>
        <v>11</v>
      </c>
    </row>
    <row r="116" customHeight="1" spans="1:24">
      <c r="A116" s="4" t="s">
        <v>556</v>
      </c>
      <c r="B116" s="4"/>
      <c r="C116" s="6" t="s">
        <v>398</v>
      </c>
      <c r="D116" s="4"/>
      <c r="E116" s="4"/>
      <c r="F116" s="4"/>
      <c r="G116" s="4"/>
      <c r="H116" s="4"/>
      <c r="I116" s="4"/>
      <c r="J116" s="4"/>
      <c r="K116" s="45">
        <v>43733</v>
      </c>
      <c r="L116" s="45"/>
      <c r="M116" s="4"/>
      <c r="N116" s="4"/>
      <c r="O116" s="4"/>
      <c r="P116" s="46"/>
      <c r="Q116" s="46"/>
      <c r="R116" s="49">
        <f t="shared" si="14"/>
        <v>0</v>
      </c>
      <c r="S116" s="49">
        <f t="shared" si="15"/>
        <v>0</v>
      </c>
      <c r="T116" s="50">
        <f t="shared" si="12"/>
        <v>0</v>
      </c>
      <c r="U116" s="50">
        <f t="shared" si="13"/>
        <v>0</v>
      </c>
      <c r="V116" s="50">
        <v>0.81</v>
      </c>
      <c r="W116" s="50" t="str">
        <f>IF(OR(K116&lt;=$Y$1,DAY(K116)&gt;15,AND(YEAR(K116)&amp;MONTH(K116)=YEAR(L116)&amp;MONTH(L116),DAY(L116)&lt;26)),"",IF(OR(L116="",MONTH(K116)&lt;&gt;MONTH(L116)),NETWORKDAYS.INTL(K116,DATE(2021,MONTH(K116)+1,0),"0000000",'21年休息安排-固定'!$B$2:$B$105),NETWORKDAYS.INTL(K116,L116,"0000000",'21年休息安排-固定'!$B$2:$B$105)))</f>
        <v/>
      </c>
      <c r="X116" s="50" t="str">
        <f>IF(OR(L116&gt;=$Z$1,L116="",DAY(L116)&lt;15,AND(YEAR(K116)&amp;MONTH(K116)=YEAR(L116)&amp;MONTH(L116),DAY(L116)&lt;26)),"",IF(YEAR(K116)&amp;MONTH(K116)=YEAR(L116)&amp;MONTH(L116),NETWORKDAYS.INTL(K116,L116,"0000000",'21年休息安排-固定'!$B$2:$B$105),NETWORKDAYS.INTL(DATE(2021,MONTH(L116),1),L116,"0000000",'21年休息安排-固定'!$B$2:$B$105)))</f>
        <v/>
      </c>
    </row>
    <row r="117" customHeight="1" spans="1:24">
      <c r="A117" s="4" t="s">
        <v>557</v>
      </c>
      <c r="B117" s="4"/>
      <c r="C117" s="6" t="s">
        <v>398</v>
      </c>
      <c r="D117" s="4"/>
      <c r="E117" s="4"/>
      <c r="F117" s="4"/>
      <c r="G117" s="4"/>
      <c r="H117" s="4"/>
      <c r="I117" s="4"/>
      <c r="J117" s="4"/>
      <c r="K117" s="45">
        <v>43734</v>
      </c>
      <c r="L117" s="45"/>
      <c r="M117" s="4"/>
      <c r="N117" s="4"/>
      <c r="O117" s="4"/>
      <c r="P117" s="46"/>
      <c r="Q117" s="46"/>
      <c r="R117" s="49">
        <f t="shared" si="14"/>
        <v>0</v>
      </c>
      <c r="S117" s="49">
        <f t="shared" si="15"/>
        <v>0</v>
      </c>
      <c r="T117" s="50">
        <f t="shared" si="12"/>
        <v>0</v>
      </c>
      <c r="U117" s="50">
        <f t="shared" si="13"/>
        <v>0</v>
      </c>
      <c r="V117" s="50">
        <v>0.89</v>
      </c>
      <c r="W117" s="50" t="str">
        <f>IF(OR(K117&lt;=$Y$1,DAY(K117)&gt;15,AND(YEAR(K117)&amp;MONTH(K117)=YEAR(L117)&amp;MONTH(L117),DAY(L117)&lt;26)),"",IF(OR(L117="",MONTH(K117)&lt;&gt;MONTH(L117)),NETWORKDAYS.INTL(K117,DATE(2021,MONTH(K117)+1,0),"0000000",'21年休息安排-固定'!$B$2:$B$105),NETWORKDAYS.INTL(K117,L117,"0000000",'21年休息安排-固定'!$B$2:$B$105)))</f>
        <v/>
      </c>
      <c r="X117" s="50" t="str">
        <f>IF(OR(L117&gt;=$Z$1,L117="",DAY(L117)&lt;15,AND(YEAR(K117)&amp;MONTH(K117)=YEAR(L117)&amp;MONTH(L117),DAY(L117)&lt;26)),"",IF(YEAR(K117)&amp;MONTH(K117)=YEAR(L117)&amp;MONTH(L117),NETWORKDAYS.INTL(K117,L117,"0000000",'21年休息安排-固定'!$B$2:$B$105),NETWORKDAYS.INTL(DATE(2021,MONTH(L117),1),L117,"0000000",'21年休息安排-固定'!$B$2:$B$105)))</f>
        <v/>
      </c>
    </row>
    <row r="118" customHeight="1" spans="1:24">
      <c r="A118" s="4" t="s">
        <v>558</v>
      </c>
      <c r="B118" s="4"/>
      <c r="C118" s="6" t="s">
        <v>512</v>
      </c>
      <c r="D118" s="4"/>
      <c r="E118" s="4"/>
      <c r="F118" s="4"/>
      <c r="G118" s="4"/>
      <c r="H118" s="4"/>
      <c r="I118" s="4"/>
      <c r="J118" s="4"/>
      <c r="K118" s="45">
        <v>43734</v>
      </c>
      <c r="L118" s="45"/>
      <c r="M118" s="4"/>
      <c r="N118" s="4"/>
      <c r="O118" s="4"/>
      <c r="P118" s="46"/>
      <c r="Q118" s="46"/>
      <c r="R118" s="49">
        <f t="shared" si="14"/>
        <v>0</v>
      </c>
      <c r="S118" s="49">
        <f t="shared" si="15"/>
        <v>0</v>
      </c>
      <c r="T118" s="50">
        <f t="shared" si="12"/>
        <v>0</v>
      </c>
      <c r="U118" s="50">
        <f t="shared" si="13"/>
        <v>0</v>
      </c>
      <c r="V118" s="50">
        <v>0.89</v>
      </c>
      <c r="W118" s="50" t="str">
        <f>IF(OR(K118&lt;=$Y$1,DAY(K118)&gt;15,AND(YEAR(K118)&amp;MONTH(K118)=YEAR(L118)&amp;MONTH(L118),DAY(L118)&lt;26)),"",IF(OR(L118="",MONTH(K118)&lt;&gt;MONTH(L118)),NETWORKDAYS.INTL(K118,DATE(2021,MONTH(K118)+1,0),"0000000",'21年休息安排-固定'!$B$2:$B$105),NETWORKDAYS.INTL(K118,L118,"0000000",'21年休息安排-固定'!$B$2:$B$105)))</f>
        <v/>
      </c>
      <c r="X118" s="50" t="str">
        <f>IF(OR(L118&gt;=$Z$1,L118="",DAY(L118)&lt;15,AND(YEAR(K118)&amp;MONTH(K118)=YEAR(L118)&amp;MONTH(L118),DAY(L118)&lt;26)),"",IF(YEAR(K118)&amp;MONTH(K118)=YEAR(L118)&amp;MONTH(L118),NETWORKDAYS.INTL(K118,L118,"0000000",'21年休息安排-固定'!$B$2:$B$105),NETWORKDAYS.INTL(DATE(2021,MONTH(L118),1),L118,"0000000",'21年休息安排-固定'!$B$2:$B$105)))</f>
        <v/>
      </c>
    </row>
    <row r="119" customHeight="1" spans="1:24">
      <c r="A119" s="4" t="s">
        <v>559</v>
      </c>
      <c r="B119" s="4"/>
      <c r="C119" s="6" t="s">
        <v>501</v>
      </c>
      <c r="D119" s="4"/>
      <c r="E119" s="4"/>
      <c r="F119" s="4"/>
      <c r="G119" s="4"/>
      <c r="H119" s="4"/>
      <c r="I119" s="4"/>
      <c r="J119" s="4"/>
      <c r="K119" s="45">
        <v>43735</v>
      </c>
      <c r="L119" s="45"/>
      <c r="M119" s="4"/>
      <c r="N119" s="4"/>
      <c r="O119" s="4"/>
      <c r="P119" s="46"/>
      <c r="Q119" s="46"/>
      <c r="R119" s="49">
        <f t="shared" si="14"/>
        <v>0</v>
      </c>
      <c r="S119" s="49">
        <f t="shared" si="15"/>
        <v>0</v>
      </c>
      <c r="T119" s="50">
        <f t="shared" si="12"/>
        <v>0</v>
      </c>
      <c r="U119" s="50">
        <f t="shared" si="13"/>
        <v>0</v>
      </c>
      <c r="V119" s="50">
        <v>0.92</v>
      </c>
      <c r="W119" s="50" t="str">
        <f>IF(OR(K119&lt;=$Y$1,DAY(K119)&gt;15,AND(YEAR(K119)&amp;MONTH(K119)=YEAR(L119)&amp;MONTH(L119),DAY(L119)&lt;26)),"",IF(OR(L119="",MONTH(K119)&lt;&gt;MONTH(L119)),NETWORKDAYS.INTL(K119,DATE(2021,MONTH(K119)+1,0),"0000000",'21年休息安排-固定'!$B$2:$B$105),NETWORKDAYS.INTL(K119,L119,"0000000",'21年休息安排-固定'!$B$2:$B$105)))</f>
        <v/>
      </c>
      <c r="X119" s="50" t="str">
        <f>IF(OR(L119&gt;=$Z$1,L119="",DAY(L119)&lt;15,AND(YEAR(K119)&amp;MONTH(K119)=YEAR(L119)&amp;MONTH(L119),DAY(L119)&lt;26)),"",IF(YEAR(K119)&amp;MONTH(K119)=YEAR(L119)&amp;MONTH(L119),NETWORKDAYS.INTL(K119,L119,"0000000",'21年休息安排-固定'!$B$2:$B$105),NETWORKDAYS.INTL(DATE(2021,MONTH(L119),1),L119,"0000000",'21年休息安排-固定'!$B$2:$B$105)))</f>
        <v/>
      </c>
    </row>
    <row r="120" customHeight="1" spans="1:24">
      <c r="A120" s="4" t="s">
        <v>560</v>
      </c>
      <c r="B120" s="4"/>
      <c r="C120" s="6" t="s">
        <v>512</v>
      </c>
      <c r="D120" s="4"/>
      <c r="E120" s="4"/>
      <c r="F120" s="4"/>
      <c r="G120" s="4"/>
      <c r="H120" s="4"/>
      <c r="I120" s="4"/>
      <c r="J120" s="4"/>
      <c r="K120" s="45">
        <v>43746</v>
      </c>
      <c r="L120" s="45"/>
      <c r="M120" s="4"/>
      <c r="N120" s="4"/>
      <c r="O120" s="4"/>
      <c r="P120" s="46"/>
      <c r="Q120" s="46"/>
      <c r="R120" s="49">
        <f t="shared" si="14"/>
        <v>0</v>
      </c>
      <c r="S120" s="49">
        <f t="shared" si="15"/>
        <v>0</v>
      </c>
      <c r="T120" s="50">
        <f t="shared" si="12"/>
        <v>0</v>
      </c>
      <c r="U120" s="50">
        <f t="shared" si="13"/>
        <v>0</v>
      </c>
      <c r="V120" s="50">
        <v>0.9</v>
      </c>
      <c r="W120" s="50" t="str">
        <f>IF(OR(K120&lt;=$Y$1,DAY(K120)&gt;15,AND(YEAR(K120)&amp;MONTH(K120)=YEAR(L120)&amp;MONTH(L120),DAY(L120)&lt;26)),"",IF(OR(L120="",MONTH(K120)&lt;&gt;MONTH(L120)),NETWORKDAYS.INTL(K120,DATE(2021,MONTH(K120)+1,0),"0000000",'21年休息安排-固定'!$B$2:$B$105),NETWORKDAYS.INTL(K120,L120,"0000000",'21年休息安排-固定'!$B$2:$B$105)))</f>
        <v/>
      </c>
      <c r="X120" s="50" t="str">
        <f>IF(OR(L120&gt;=$Z$1,L120="",DAY(L120)&lt;15,AND(YEAR(K120)&amp;MONTH(K120)=YEAR(L120)&amp;MONTH(L120),DAY(L120)&lt;26)),"",IF(YEAR(K120)&amp;MONTH(K120)=YEAR(L120)&amp;MONTH(L120),NETWORKDAYS.INTL(K120,L120,"0000000",'21年休息安排-固定'!$B$2:$B$105),NETWORKDAYS.INTL(DATE(2021,MONTH(L120),1),L120,"0000000",'21年休息安排-固定'!$B$2:$B$105)))</f>
        <v/>
      </c>
    </row>
    <row r="121" customHeight="1" spans="1:24">
      <c r="A121" s="4" t="s">
        <v>561</v>
      </c>
      <c r="B121" s="4"/>
      <c r="C121" s="6" t="s">
        <v>501</v>
      </c>
      <c r="D121" s="4"/>
      <c r="E121" s="4"/>
      <c r="F121" s="4"/>
      <c r="G121" s="4"/>
      <c r="H121" s="4"/>
      <c r="I121" s="4"/>
      <c r="J121" s="4"/>
      <c r="K121" s="45">
        <v>43746</v>
      </c>
      <c r="L121" s="45">
        <v>44505</v>
      </c>
      <c r="M121" s="4"/>
      <c r="N121" s="4"/>
      <c r="O121" s="4"/>
      <c r="P121" s="46"/>
      <c r="Q121" s="46"/>
      <c r="R121" s="49">
        <f t="shared" si="14"/>
        <v>0</v>
      </c>
      <c r="S121" s="49">
        <f t="shared" si="15"/>
        <v>0</v>
      </c>
      <c r="T121" s="50">
        <f t="shared" si="12"/>
        <v>0</v>
      </c>
      <c r="U121" s="50">
        <f t="shared" si="13"/>
        <v>0</v>
      </c>
      <c r="V121" s="50">
        <v>0.92</v>
      </c>
      <c r="W121" s="50" t="str">
        <f>IF(OR(K121&lt;=$Y$1,DAY(K121)&gt;15,AND(YEAR(K121)&amp;MONTH(K121)=YEAR(L121)&amp;MONTH(L121),DAY(L121)&lt;26)),"",IF(OR(L121="",MONTH(K121)&lt;&gt;MONTH(L121)),NETWORKDAYS.INTL(K121,DATE(2021,MONTH(K121)+1,0),"0000000",'21年休息安排-固定'!$B$2:$B$105),NETWORKDAYS.INTL(K121,L121,"0000000",'21年休息安排-固定'!$B$2:$B$105)))</f>
        <v/>
      </c>
      <c r="X121" s="50" t="str">
        <f>IF(OR(L121&gt;=$Z$1,L121="",DAY(L121)&lt;15,AND(YEAR(K121)&amp;MONTH(K121)=YEAR(L121)&amp;MONTH(L121),DAY(L121)&lt;26)),"",IF(YEAR(K121)&amp;MONTH(K121)=YEAR(L121)&amp;MONTH(L121),NETWORKDAYS.INTL(K121,L121,"0000000",'21年休息安排-固定'!$B$2:$B$105),NETWORKDAYS.INTL(DATE(2021,MONTH(L121),1),L121,"0000000",'21年休息安排-固定'!$B$2:$B$105)))</f>
        <v/>
      </c>
    </row>
    <row r="122" customHeight="1" spans="1:24">
      <c r="A122" s="4" t="s">
        <v>562</v>
      </c>
      <c r="B122" s="4"/>
      <c r="C122" s="6" t="s">
        <v>398</v>
      </c>
      <c r="D122" s="4"/>
      <c r="E122" s="4"/>
      <c r="F122" s="4"/>
      <c r="G122" s="4"/>
      <c r="H122" s="4"/>
      <c r="I122" s="4"/>
      <c r="J122" s="4"/>
      <c r="K122" s="45">
        <v>43753</v>
      </c>
      <c r="L122" s="45"/>
      <c r="M122" s="4"/>
      <c r="N122" s="4"/>
      <c r="O122" s="4"/>
      <c r="P122" s="46"/>
      <c r="Q122" s="46"/>
      <c r="R122" s="49">
        <f t="shared" si="14"/>
        <v>0</v>
      </c>
      <c r="S122" s="49">
        <f t="shared" si="15"/>
        <v>0</v>
      </c>
      <c r="T122" s="50">
        <f t="shared" si="12"/>
        <v>0</v>
      </c>
      <c r="U122" s="50">
        <f t="shared" si="13"/>
        <v>0</v>
      </c>
      <c r="V122" s="50">
        <v>0.88</v>
      </c>
      <c r="W122" s="50" t="str">
        <f>IF(OR(K122&lt;=$Y$1,DAY(K122)&gt;15,AND(YEAR(K122)&amp;MONTH(K122)=YEAR(L122)&amp;MONTH(L122),DAY(L122)&lt;26)),"",IF(OR(L122="",MONTH(K122)&lt;&gt;MONTH(L122)),NETWORKDAYS.INTL(K122,DATE(2021,MONTH(K122)+1,0),"0000000",'21年休息安排-固定'!$B$2:$B$105),NETWORKDAYS.INTL(K122,L122,"0000000",'21年休息安排-固定'!$B$2:$B$105)))</f>
        <v/>
      </c>
      <c r="X122" s="50" t="str">
        <f>IF(OR(L122&gt;=$Z$1,L122="",DAY(L122)&lt;15,AND(YEAR(K122)&amp;MONTH(K122)=YEAR(L122)&amp;MONTH(L122),DAY(L122)&lt;26)),"",IF(YEAR(K122)&amp;MONTH(K122)=YEAR(L122)&amp;MONTH(L122),NETWORKDAYS.INTL(K122,L122,"0000000",'21年休息安排-固定'!$B$2:$B$105),NETWORKDAYS.INTL(DATE(2021,MONTH(L122),1),L122,"0000000",'21年休息安排-固定'!$B$2:$B$105)))</f>
        <v/>
      </c>
    </row>
    <row r="123" customHeight="1" spans="1:24">
      <c r="A123" s="4" t="s">
        <v>563</v>
      </c>
      <c r="B123" s="4"/>
      <c r="C123" s="6" t="s">
        <v>512</v>
      </c>
      <c r="D123" s="4"/>
      <c r="E123" s="4"/>
      <c r="F123" s="4"/>
      <c r="G123" s="4"/>
      <c r="H123" s="4"/>
      <c r="I123" s="4"/>
      <c r="J123" s="4"/>
      <c r="K123" s="45">
        <v>43753</v>
      </c>
      <c r="L123" s="45">
        <v>44491</v>
      </c>
      <c r="M123" s="4"/>
      <c r="N123" s="4"/>
      <c r="O123" s="4"/>
      <c r="P123" s="46"/>
      <c r="Q123" s="46"/>
      <c r="R123" s="49">
        <f t="shared" si="14"/>
        <v>0</v>
      </c>
      <c r="S123" s="49">
        <f t="shared" si="15"/>
        <v>0</v>
      </c>
      <c r="T123" s="50">
        <f t="shared" si="12"/>
        <v>0</v>
      </c>
      <c r="U123" s="50">
        <f t="shared" si="13"/>
        <v>0</v>
      </c>
      <c r="V123" s="50">
        <v>0.89</v>
      </c>
      <c r="W123" s="50" t="str">
        <f>IF(OR(K123&lt;=$Y$1,DAY(K123)&gt;15,AND(YEAR(K123)&amp;MONTH(K123)=YEAR(L123)&amp;MONTH(L123),DAY(L123)&lt;26)),"",IF(OR(L123="",MONTH(K123)&lt;&gt;MONTH(L123)),NETWORKDAYS.INTL(K123,DATE(2021,MONTH(K123)+1,0),"0000000",'21年休息安排-固定'!$B$2:$B$105),NETWORKDAYS.INTL(K123,L123,"0000000",'21年休息安排-固定'!$B$2:$B$105)))</f>
        <v/>
      </c>
      <c r="X123" s="50">
        <f>IF(OR(L123&gt;=$Z$1,L123="",DAY(L123)&lt;15,AND(YEAR(K123)&amp;MONTH(K123)=YEAR(L123)&amp;MONTH(L123),DAY(L123)&lt;26)),"",IF(YEAR(K123)&amp;MONTH(K123)=YEAR(L123)&amp;MONTH(L123),NETWORKDAYS.INTL(K123,L123,"0000000",'21年休息安排-固定'!$B$2:$B$105),NETWORKDAYS.INTL(DATE(2021,MONTH(L123),1),L123,"0000000",'21年休息安排-固定'!$B$2:$B$105)))</f>
        <v>15</v>
      </c>
    </row>
    <row r="124" customHeight="1" spans="1:24">
      <c r="A124" s="4" t="s">
        <v>564</v>
      </c>
      <c r="B124" s="4"/>
      <c r="C124" s="6" t="s">
        <v>512</v>
      </c>
      <c r="D124" s="4"/>
      <c r="E124" s="4"/>
      <c r="F124" s="4"/>
      <c r="G124" s="4"/>
      <c r="H124" s="4"/>
      <c r="I124" s="4"/>
      <c r="J124" s="4"/>
      <c r="K124" s="45">
        <v>43755</v>
      </c>
      <c r="L124" s="45">
        <v>44342</v>
      </c>
      <c r="M124" s="4"/>
      <c r="N124" s="4"/>
      <c r="O124" s="4"/>
      <c r="P124" s="46"/>
      <c r="Q124" s="46"/>
      <c r="R124" s="49">
        <f t="shared" si="14"/>
        <v>0</v>
      </c>
      <c r="S124" s="49">
        <f t="shared" si="15"/>
        <v>0</v>
      </c>
      <c r="T124" s="50">
        <f t="shared" si="12"/>
        <v>0</v>
      </c>
      <c r="U124" s="50">
        <f t="shared" si="13"/>
        <v>0</v>
      </c>
      <c r="V124" s="50">
        <v>0.89</v>
      </c>
      <c r="W124" s="50" t="str">
        <f>IF(OR(K124&lt;=$Y$1,DAY(K124)&gt;15,AND(YEAR(K124)&amp;MONTH(K124)=YEAR(L124)&amp;MONTH(L124),DAY(L124)&lt;26)),"",IF(OR(L124="",MONTH(K124)&lt;&gt;MONTH(L124)),NETWORKDAYS.INTL(K124,DATE(2021,MONTH(K124)+1,0),"0000000",'21年休息安排-固定'!$B$2:$B$105),NETWORKDAYS.INTL(K124,L124,"0000000",'21年休息安排-固定'!$B$2:$B$105)))</f>
        <v/>
      </c>
      <c r="X124" s="50">
        <f>IF(OR(L124&gt;=$Z$1,L124="",DAY(L124)&lt;15,AND(YEAR(K124)&amp;MONTH(K124)=YEAR(L124)&amp;MONTH(L124),DAY(L124)&lt;26)),"",IF(YEAR(K124)&amp;MONTH(K124)=YEAR(L124)&amp;MONTH(L124),NETWORKDAYS.INTL(K124,L124,"0000000",'21年休息安排-固定'!$B$2:$B$105),NETWORKDAYS.INTL(DATE(2021,MONTH(L124),1),L124,"0000000",'21年休息安排-固定'!$B$2:$B$105)))</f>
        <v>17</v>
      </c>
    </row>
    <row r="125" customHeight="1" spans="1:24">
      <c r="A125" s="4" t="s">
        <v>565</v>
      </c>
      <c r="B125" s="4"/>
      <c r="C125" s="6" t="s">
        <v>398</v>
      </c>
      <c r="D125" s="4"/>
      <c r="E125" s="4"/>
      <c r="F125" s="4"/>
      <c r="G125" s="4"/>
      <c r="H125" s="4"/>
      <c r="I125" s="4"/>
      <c r="J125" s="4"/>
      <c r="K125" s="45">
        <v>43823</v>
      </c>
      <c r="L125" s="45">
        <v>44343</v>
      </c>
      <c r="M125" s="4"/>
      <c r="N125" s="4"/>
      <c r="O125" s="4"/>
      <c r="P125" s="46"/>
      <c r="Q125" s="46"/>
      <c r="R125" s="49">
        <f t="shared" si="14"/>
        <v>0</v>
      </c>
      <c r="S125" s="49">
        <f t="shared" si="15"/>
        <v>0</v>
      </c>
      <c r="T125" s="50">
        <f t="shared" si="12"/>
        <v>0</v>
      </c>
      <c r="U125" s="50">
        <f t="shared" si="13"/>
        <v>0</v>
      </c>
      <c r="V125" s="50">
        <v>0.87</v>
      </c>
      <c r="W125" s="50" t="str">
        <f>IF(OR(K125&lt;=$Y$1,DAY(K125)&gt;15,AND(YEAR(K125)&amp;MONTH(K125)=YEAR(L125)&amp;MONTH(L125),DAY(L125)&lt;26)),"",IF(OR(L125="",MONTH(K125)&lt;&gt;MONTH(L125)),NETWORKDAYS.INTL(K125,DATE(2021,MONTH(K125)+1,0),"0000000",'21年休息安排-固定'!$B$2:$B$105),NETWORKDAYS.INTL(K125,L125,"0000000",'21年休息安排-固定'!$B$2:$B$105)))</f>
        <v/>
      </c>
      <c r="X125" s="50">
        <f>IF(OR(L125&gt;=$Z$1,L125="",DAY(L125)&lt;15,AND(YEAR(K125)&amp;MONTH(K125)=YEAR(L125)&amp;MONTH(L125),DAY(L125)&lt;26)),"",IF(YEAR(K125)&amp;MONTH(K125)=YEAR(L125)&amp;MONTH(L125),NETWORKDAYS.INTL(K125,L125,"0000000",'21年休息安排-固定'!$B$2:$B$105),NETWORKDAYS.INTL(DATE(2021,MONTH(L125),1),L125,"0000000",'21年休息安排-固定'!$B$2:$B$105)))</f>
        <v>18</v>
      </c>
    </row>
    <row r="126" customHeight="1" spans="1:24">
      <c r="A126" s="4" t="s">
        <v>566</v>
      </c>
      <c r="B126" s="4"/>
      <c r="C126" s="6" t="s">
        <v>512</v>
      </c>
      <c r="D126" s="4"/>
      <c r="E126" s="4"/>
      <c r="F126" s="4"/>
      <c r="G126" s="4"/>
      <c r="H126" s="4"/>
      <c r="I126" s="4"/>
      <c r="J126" s="4"/>
      <c r="K126" s="45">
        <v>43829</v>
      </c>
      <c r="L126" s="45"/>
      <c r="M126" s="4"/>
      <c r="N126" s="4"/>
      <c r="O126" s="4"/>
      <c r="P126" s="46"/>
      <c r="Q126" s="46"/>
      <c r="R126" s="49">
        <f t="shared" si="14"/>
        <v>0</v>
      </c>
      <c r="S126" s="49">
        <f t="shared" si="15"/>
        <v>0</v>
      </c>
      <c r="T126" s="50">
        <f t="shared" si="12"/>
        <v>0</v>
      </c>
      <c r="U126" s="50">
        <f t="shared" si="13"/>
        <v>0</v>
      </c>
      <c r="V126" s="50">
        <v>0.89</v>
      </c>
      <c r="W126" s="50" t="str">
        <f>IF(OR(K126&lt;=$Y$1,DAY(K126)&gt;15,AND(YEAR(K126)&amp;MONTH(K126)=YEAR(L126)&amp;MONTH(L126),DAY(L126)&lt;26)),"",IF(OR(L126="",MONTH(K126)&lt;&gt;MONTH(L126)),NETWORKDAYS.INTL(K126,DATE(2021,MONTH(K126)+1,0),"0000000",'21年休息安排-固定'!$B$2:$B$105),NETWORKDAYS.INTL(K126,L126,"0000000",'21年休息安排-固定'!$B$2:$B$105)))</f>
        <v/>
      </c>
      <c r="X126" s="50" t="str">
        <f>IF(OR(L126&gt;=$Z$1,L126="",DAY(L126)&lt;15,AND(YEAR(K126)&amp;MONTH(K126)=YEAR(L126)&amp;MONTH(L126),DAY(L126)&lt;26)),"",IF(YEAR(K126)&amp;MONTH(K126)=YEAR(L126)&amp;MONTH(L126),NETWORKDAYS.INTL(K126,L126,"0000000",'21年休息安排-固定'!$B$2:$B$105),NETWORKDAYS.INTL(DATE(2021,MONTH(L126),1),L126,"0000000",'21年休息安排-固定'!$B$2:$B$105)))</f>
        <v/>
      </c>
    </row>
    <row r="127" customHeight="1" spans="1:24">
      <c r="A127" s="4" t="s">
        <v>567</v>
      </c>
      <c r="B127" s="4"/>
      <c r="C127" s="6" t="s">
        <v>398</v>
      </c>
      <c r="D127" s="4"/>
      <c r="E127" s="4"/>
      <c r="F127" s="4"/>
      <c r="G127" s="4"/>
      <c r="H127" s="4"/>
      <c r="I127" s="4"/>
      <c r="J127" s="4"/>
      <c r="K127" s="45">
        <v>43837</v>
      </c>
      <c r="L127" s="45">
        <v>44438</v>
      </c>
      <c r="M127" s="4"/>
      <c r="N127" s="4"/>
      <c r="O127" s="4"/>
      <c r="P127" s="46"/>
      <c r="Q127" s="46"/>
      <c r="R127" s="49">
        <f t="shared" si="14"/>
        <v>0</v>
      </c>
      <c r="S127" s="49">
        <f t="shared" si="15"/>
        <v>0</v>
      </c>
      <c r="T127" s="50">
        <f t="shared" si="12"/>
        <v>0</v>
      </c>
      <c r="U127" s="50">
        <f t="shared" si="13"/>
        <v>0</v>
      </c>
      <c r="V127" s="50">
        <v>0.9</v>
      </c>
      <c r="W127" s="50" t="str">
        <f>IF(OR(K127&lt;=$Y$1,DAY(K127)&gt;15,AND(YEAR(K127)&amp;MONTH(K127)=YEAR(L127)&amp;MONTH(L127),DAY(L127)&lt;26)),"",IF(OR(L127="",MONTH(K127)&lt;&gt;MONTH(L127)),NETWORKDAYS.INTL(K127,DATE(2021,MONTH(K127)+1,0),"0000000",'21年休息安排-固定'!$B$2:$B$105),NETWORKDAYS.INTL(K127,L127,"0000000",'21年休息安排-固定'!$B$2:$B$105)))</f>
        <v/>
      </c>
      <c r="X127" s="50">
        <f>IF(OR(L127&gt;=$Z$1,L127="",DAY(L127)&lt;15,AND(YEAR(K127)&amp;MONTH(K127)=YEAR(L127)&amp;MONTH(L127),DAY(L127)&lt;26)),"",IF(YEAR(K127)&amp;MONTH(K127)=YEAR(L127)&amp;MONTH(L127),NETWORKDAYS.INTL(K127,L127,"0000000",'21年休息安排-固定'!$B$2:$B$105),NETWORKDAYS.INTL(DATE(2021,MONTH(L127),1),L127,"0000000",'21年休息安排-固定'!$B$2:$B$105)))</f>
        <v>21</v>
      </c>
    </row>
    <row r="128" customHeight="1" spans="1:24">
      <c r="A128" s="4" t="s">
        <v>568</v>
      </c>
      <c r="B128" s="4"/>
      <c r="C128" s="6" t="s">
        <v>512</v>
      </c>
      <c r="D128" s="4"/>
      <c r="E128" s="4"/>
      <c r="F128" s="4"/>
      <c r="G128" s="4"/>
      <c r="H128" s="4"/>
      <c r="I128" s="4"/>
      <c r="J128" s="4"/>
      <c r="K128" s="45">
        <v>43845</v>
      </c>
      <c r="L128" s="45"/>
      <c r="M128" s="4"/>
      <c r="N128" s="4"/>
      <c r="O128" s="4"/>
      <c r="P128" s="46"/>
      <c r="Q128" s="46"/>
      <c r="R128" s="49">
        <f t="shared" si="14"/>
        <v>0</v>
      </c>
      <c r="S128" s="49">
        <f t="shared" si="15"/>
        <v>0</v>
      </c>
      <c r="T128" s="50">
        <f t="shared" si="12"/>
        <v>0</v>
      </c>
      <c r="U128" s="50">
        <f t="shared" si="13"/>
        <v>0</v>
      </c>
      <c r="V128" s="50">
        <v>0.87</v>
      </c>
      <c r="W128" s="50" t="str">
        <f>IF(OR(K128&lt;=$Y$1,DAY(K128)&gt;15,AND(YEAR(K128)&amp;MONTH(K128)=YEAR(L128)&amp;MONTH(L128),DAY(L128)&lt;26)),"",IF(OR(L128="",MONTH(K128)&lt;&gt;MONTH(L128)),NETWORKDAYS.INTL(K128,DATE(2021,MONTH(K128)+1,0),"0000000",'21年休息安排-固定'!$B$2:$B$105),NETWORKDAYS.INTL(K128,L128,"0000000",'21年休息安排-固定'!$B$2:$B$105)))</f>
        <v/>
      </c>
      <c r="X128" s="50" t="str">
        <f>IF(OR(L128&gt;=$Z$1,L128="",DAY(L128)&lt;15,AND(YEAR(K128)&amp;MONTH(K128)=YEAR(L128)&amp;MONTH(L128),DAY(L128)&lt;26)),"",IF(YEAR(K128)&amp;MONTH(K128)=YEAR(L128)&amp;MONTH(L128),NETWORKDAYS.INTL(K128,L128,"0000000",'21年休息安排-固定'!$B$2:$B$105),NETWORKDAYS.INTL(DATE(2021,MONTH(L128),1),L128,"0000000",'21年休息安排-固定'!$B$2:$B$105)))</f>
        <v/>
      </c>
    </row>
    <row r="129" customHeight="1" spans="1:24">
      <c r="A129" s="4" t="s">
        <v>569</v>
      </c>
      <c r="B129" s="4"/>
      <c r="C129" s="6" t="s">
        <v>512</v>
      </c>
      <c r="D129" s="4"/>
      <c r="E129" s="4"/>
      <c r="F129" s="4"/>
      <c r="G129" s="4"/>
      <c r="H129" s="4"/>
      <c r="I129" s="4"/>
      <c r="J129" s="4"/>
      <c r="K129" s="45">
        <v>43845</v>
      </c>
      <c r="L129" s="45"/>
      <c r="M129" s="4"/>
      <c r="N129" s="4"/>
      <c r="O129" s="4"/>
      <c r="P129" s="46"/>
      <c r="Q129" s="46"/>
      <c r="R129" s="49">
        <f t="shared" si="14"/>
        <v>0</v>
      </c>
      <c r="S129" s="49">
        <f t="shared" si="15"/>
        <v>0</v>
      </c>
      <c r="T129" s="50">
        <f t="shared" si="12"/>
        <v>0</v>
      </c>
      <c r="U129" s="50">
        <f t="shared" si="13"/>
        <v>0</v>
      </c>
      <c r="V129" s="50">
        <v>0.88</v>
      </c>
      <c r="W129" s="50" t="str">
        <f>IF(OR(K129&lt;=$Y$1,DAY(K129)&gt;15,AND(YEAR(K129)&amp;MONTH(K129)=YEAR(L129)&amp;MONTH(L129),DAY(L129)&lt;26)),"",IF(OR(L129="",MONTH(K129)&lt;&gt;MONTH(L129)),NETWORKDAYS.INTL(K129,DATE(2021,MONTH(K129)+1,0),"0000000",'21年休息安排-固定'!$B$2:$B$105),NETWORKDAYS.INTL(K129,L129,"0000000",'21年休息安排-固定'!$B$2:$B$105)))</f>
        <v/>
      </c>
      <c r="X129" s="50" t="str">
        <f>IF(OR(L129&gt;=$Z$1,L129="",DAY(L129)&lt;15,AND(YEAR(K129)&amp;MONTH(K129)=YEAR(L129)&amp;MONTH(L129),DAY(L129)&lt;26)),"",IF(YEAR(K129)&amp;MONTH(K129)=YEAR(L129)&amp;MONTH(L129),NETWORKDAYS.INTL(K129,L129,"0000000",'21年休息安排-固定'!$B$2:$B$105),NETWORKDAYS.INTL(DATE(2021,MONTH(L129),1),L129,"0000000",'21年休息安排-固定'!$B$2:$B$105)))</f>
        <v/>
      </c>
    </row>
    <row r="130" customHeight="1" spans="1:24">
      <c r="A130" s="4" t="s">
        <v>570</v>
      </c>
      <c r="B130" s="4"/>
      <c r="C130" s="6" t="s">
        <v>512</v>
      </c>
      <c r="D130" s="4"/>
      <c r="E130" s="4"/>
      <c r="F130" s="4"/>
      <c r="G130" s="4"/>
      <c r="H130" s="4"/>
      <c r="I130" s="4"/>
      <c r="J130" s="4"/>
      <c r="K130" s="45">
        <v>43241</v>
      </c>
      <c r="L130" s="45"/>
      <c r="M130" s="4"/>
      <c r="N130" s="4"/>
      <c r="O130" s="4"/>
      <c r="P130" s="46"/>
      <c r="Q130" s="46"/>
      <c r="R130" s="49">
        <f t="shared" si="14"/>
        <v>0</v>
      </c>
      <c r="S130" s="49">
        <f t="shared" si="15"/>
        <v>0</v>
      </c>
      <c r="T130" s="50">
        <f t="shared" si="12"/>
        <v>0</v>
      </c>
      <c r="U130" s="50">
        <f t="shared" si="13"/>
        <v>0</v>
      </c>
      <c r="V130" s="50">
        <v>0.91</v>
      </c>
      <c r="W130" s="50" t="str">
        <f>IF(OR(K130&lt;=$Y$1,DAY(K130)&gt;15,AND(YEAR(K130)&amp;MONTH(K130)=YEAR(L130)&amp;MONTH(L130),DAY(L130)&lt;26)),"",IF(OR(L130="",MONTH(K130)&lt;&gt;MONTH(L130)),NETWORKDAYS.INTL(K130,DATE(2021,MONTH(K130)+1,0),"0000000",'21年休息安排-固定'!$B$2:$B$105),NETWORKDAYS.INTL(K130,L130,"0000000",'21年休息安排-固定'!$B$2:$B$105)))</f>
        <v/>
      </c>
      <c r="X130" s="50" t="str">
        <f>IF(OR(L130&gt;=$Z$1,L130="",DAY(L130)&lt;15,AND(YEAR(K130)&amp;MONTH(K130)=YEAR(L130)&amp;MONTH(L130),DAY(L130)&lt;26)),"",IF(YEAR(K130)&amp;MONTH(K130)=YEAR(L130)&amp;MONTH(L130),NETWORKDAYS.INTL(K130,L130,"0000000",'21年休息安排-固定'!$B$2:$B$105),NETWORKDAYS.INTL(DATE(2021,MONTH(L130),1),L130,"0000000",'21年休息安排-固定'!$B$2:$B$105)))</f>
        <v/>
      </c>
    </row>
    <row r="131" customHeight="1" spans="1:24">
      <c r="A131" s="4" t="s">
        <v>571</v>
      </c>
      <c r="B131" s="4"/>
      <c r="C131" s="6" t="s">
        <v>512</v>
      </c>
      <c r="D131" s="4"/>
      <c r="E131" s="4"/>
      <c r="F131" s="4"/>
      <c r="G131" s="4"/>
      <c r="H131" s="4"/>
      <c r="I131" s="4"/>
      <c r="J131" s="4"/>
      <c r="K131" s="45">
        <v>43276</v>
      </c>
      <c r="L131" s="45"/>
      <c r="M131" s="4"/>
      <c r="N131" s="4"/>
      <c r="O131" s="4"/>
      <c r="P131" s="46"/>
      <c r="Q131" s="46"/>
      <c r="R131" s="49">
        <f t="shared" si="14"/>
        <v>0</v>
      </c>
      <c r="S131" s="49">
        <f t="shared" si="15"/>
        <v>0</v>
      </c>
      <c r="T131" s="50">
        <f t="shared" si="12"/>
        <v>0</v>
      </c>
      <c r="U131" s="50">
        <f t="shared" si="13"/>
        <v>0</v>
      </c>
      <c r="V131" s="50">
        <v>0.94</v>
      </c>
      <c r="W131" s="50" t="str">
        <f>IF(OR(K131&lt;=$Y$1,DAY(K131)&gt;15,AND(YEAR(K131)&amp;MONTH(K131)=YEAR(L131)&amp;MONTH(L131),DAY(L131)&lt;26)),"",IF(OR(L131="",MONTH(K131)&lt;&gt;MONTH(L131)),NETWORKDAYS.INTL(K131,DATE(2021,MONTH(K131)+1,0),"0000000",'21年休息安排-固定'!$B$2:$B$105),NETWORKDAYS.INTL(K131,L131,"0000000",'21年休息安排-固定'!$B$2:$B$105)))</f>
        <v/>
      </c>
      <c r="X131" s="50" t="str">
        <f>IF(OR(L131&gt;=$Z$1,L131="",DAY(L131)&lt;15,AND(YEAR(K131)&amp;MONTH(K131)=YEAR(L131)&amp;MONTH(L131),DAY(L131)&lt;26)),"",IF(YEAR(K131)&amp;MONTH(K131)=YEAR(L131)&amp;MONTH(L131),NETWORKDAYS.INTL(K131,L131,"0000000",'21年休息安排-固定'!$B$2:$B$105),NETWORKDAYS.INTL(DATE(2021,MONTH(L131),1),L131,"0000000",'21年休息安排-固定'!$B$2:$B$105)))</f>
        <v/>
      </c>
    </row>
    <row r="132" customHeight="1" spans="1:24">
      <c r="A132" s="4" t="s">
        <v>572</v>
      </c>
      <c r="B132" s="4"/>
      <c r="C132" s="6" t="s">
        <v>512</v>
      </c>
      <c r="D132" s="4"/>
      <c r="E132" s="4"/>
      <c r="F132" s="4"/>
      <c r="G132" s="4"/>
      <c r="H132" s="4"/>
      <c r="I132" s="4"/>
      <c r="J132" s="4"/>
      <c r="K132" s="45">
        <v>43383</v>
      </c>
      <c r="L132" s="45"/>
      <c r="M132" s="4"/>
      <c r="N132" s="4"/>
      <c r="O132" s="4"/>
      <c r="P132" s="46"/>
      <c r="Q132" s="46"/>
      <c r="R132" s="49">
        <f t="shared" si="14"/>
        <v>0</v>
      </c>
      <c r="S132" s="49">
        <f t="shared" si="15"/>
        <v>0</v>
      </c>
      <c r="T132" s="50">
        <f t="shared" si="12"/>
        <v>0</v>
      </c>
      <c r="U132" s="50">
        <f t="shared" si="13"/>
        <v>0</v>
      </c>
      <c r="V132" s="50">
        <v>0.88</v>
      </c>
      <c r="W132" s="50" t="str">
        <f>IF(OR(K132&lt;=$Y$1,DAY(K132)&gt;15,AND(YEAR(K132)&amp;MONTH(K132)=YEAR(L132)&amp;MONTH(L132),DAY(L132)&lt;26)),"",IF(OR(L132="",MONTH(K132)&lt;&gt;MONTH(L132)),NETWORKDAYS.INTL(K132,DATE(2021,MONTH(K132)+1,0),"0000000",'21年休息安排-固定'!$B$2:$B$105),NETWORKDAYS.INTL(K132,L132,"0000000",'21年休息安排-固定'!$B$2:$B$105)))</f>
        <v/>
      </c>
      <c r="X132" s="50" t="str">
        <f>IF(OR(L132&gt;=$Z$1,L132="",DAY(L132)&lt;15,AND(YEAR(K132)&amp;MONTH(K132)=YEAR(L132)&amp;MONTH(L132),DAY(L132)&lt;26)),"",IF(YEAR(K132)&amp;MONTH(K132)=YEAR(L132)&amp;MONTH(L132),NETWORKDAYS.INTL(K132,L132,"0000000",'21年休息安排-固定'!$B$2:$B$105),NETWORKDAYS.INTL(DATE(2021,MONTH(L132),1),L132,"0000000",'21年休息安排-固定'!$B$2:$B$105)))</f>
        <v/>
      </c>
    </row>
    <row r="133" customHeight="1" spans="1:24">
      <c r="A133" s="4" t="s">
        <v>573</v>
      </c>
      <c r="B133" s="4"/>
      <c r="C133" s="6" t="s">
        <v>512</v>
      </c>
      <c r="D133" s="4"/>
      <c r="E133" s="4"/>
      <c r="F133" s="4"/>
      <c r="G133" s="4"/>
      <c r="H133" s="4"/>
      <c r="I133" s="4"/>
      <c r="J133" s="4"/>
      <c r="K133" s="45">
        <v>43383</v>
      </c>
      <c r="L133" s="45"/>
      <c r="M133" s="4"/>
      <c r="N133" s="4"/>
      <c r="O133" s="4"/>
      <c r="P133" s="46"/>
      <c r="Q133" s="46"/>
      <c r="R133" s="49">
        <f t="shared" si="14"/>
        <v>0</v>
      </c>
      <c r="S133" s="49">
        <f t="shared" si="15"/>
        <v>0</v>
      </c>
      <c r="T133" s="50">
        <f t="shared" si="12"/>
        <v>0</v>
      </c>
      <c r="U133" s="50">
        <f t="shared" si="13"/>
        <v>0</v>
      </c>
      <c r="V133" s="50">
        <v>0.9</v>
      </c>
      <c r="W133" s="50" t="str">
        <f>IF(OR(K133&lt;=$Y$1,DAY(K133)&gt;15,AND(YEAR(K133)&amp;MONTH(K133)=YEAR(L133)&amp;MONTH(L133),DAY(L133)&lt;26)),"",IF(OR(L133="",MONTH(K133)&lt;&gt;MONTH(L133)),NETWORKDAYS.INTL(K133,DATE(2021,MONTH(K133)+1,0),"0000000",'21年休息安排-固定'!$B$2:$B$105),NETWORKDAYS.INTL(K133,L133,"0000000",'21年休息安排-固定'!$B$2:$B$105)))</f>
        <v/>
      </c>
      <c r="X133" s="50" t="str">
        <f>IF(OR(L133&gt;=$Z$1,L133="",DAY(L133)&lt;15,AND(YEAR(K133)&amp;MONTH(K133)=YEAR(L133)&amp;MONTH(L133),DAY(L133)&lt;26)),"",IF(YEAR(K133)&amp;MONTH(K133)=YEAR(L133)&amp;MONTH(L133),NETWORKDAYS.INTL(K133,L133,"0000000",'21年休息安排-固定'!$B$2:$B$105),NETWORKDAYS.INTL(DATE(2021,MONTH(L133),1),L133,"0000000",'21年休息安排-固定'!$B$2:$B$105)))</f>
        <v/>
      </c>
    </row>
    <row r="134" customHeight="1" spans="1:24">
      <c r="A134" s="4" t="s">
        <v>574</v>
      </c>
      <c r="B134" s="4"/>
      <c r="C134" s="6" t="s">
        <v>512</v>
      </c>
      <c r="D134" s="4"/>
      <c r="E134" s="4"/>
      <c r="F134" s="4"/>
      <c r="G134" s="4"/>
      <c r="H134" s="4"/>
      <c r="I134" s="4"/>
      <c r="J134" s="4"/>
      <c r="K134" s="45">
        <v>42254</v>
      </c>
      <c r="L134" s="45"/>
      <c r="M134" s="4"/>
      <c r="N134" s="4"/>
      <c r="O134" s="4"/>
      <c r="P134" s="46"/>
      <c r="Q134" s="46"/>
      <c r="R134" s="49">
        <f t="shared" si="14"/>
        <v>0</v>
      </c>
      <c r="S134" s="49">
        <f t="shared" si="15"/>
        <v>0</v>
      </c>
      <c r="T134" s="50">
        <f t="shared" si="12"/>
        <v>0</v>
      </c>
      <c r="U134" s="50">
        <f t="shared" si="13"/>
        <v>0</v>
      </c>
      <c r="V134" s="50">
        <v>0.94</v>
      </c>
      <c r="W134" s="50" t="str">
        <f>IF(OR(K134&lt;=$Y$1,DAY(K134)&gt;15,AND(YEAR(K134)&amp;MONTH(K134)=YEAR(L134)&amp;MONTH(L134),DAY(L134)&lt;26)),"",IF(OR(L134="",MONTH(K134)&lt;&gt;MONTH(L134)),NETWORKDAYS.INTL(K134,DATE(2021,MONTH(K134)+1,0),"0000000",'21年休息安排-固定'!$B$2:$B$105),NETWORKDAYS.INTL(K134,L134,"0000000",'21年休息安排-固定'!$B$2:$B$105)))</f>
        <v/>
      </c>
      <c r="X134" s="50" t="str">
        <f>IF(OR(L134&gt;=$Z$1,L134="",DAY(L134)&lt;15,AND(YEAR(K134)&amp;MONTH(K134)=YEAR(L134)&amp;MONTH(L134),DAY(L134)&lt;26)),"",IF(YEAR(K134)&amp;MONTH(K134)=YEAR(L134)&amp;MONTH(L134),NETWORKDAYS.INTL(K134,L134,"0000000",'21年休息安排-固定'!$B$2:$B$105),NETWORKDAYS.INTL(DATE(2021,MONTH(L134),1),L134,"0000000",'21年休息安排-固定'!$B$2:$B$105)))</f>
        <v/>
      </c>
    </row>
    <row r="135" customHeight="1" spans="1:24">
      <c r="A135" s="4" t="s">
        <v>575</v>
      </c>
      <c r="B135" s="4"/>
      <c r="C135" s="6" t="s">
        <v>512</v>
      </c>
      <c r="D135" s="4"/>
      <c r="E135" s="4"/>
      <c r="F135" s="4"/>
      <c r="G135" s="4"/>
      <c r="H135" s="4"/>
      <c r="I135" s="4"/>
      <c r="J135" s="4"/>
      <c r="K135" s="45">
        <v>43402</v>
      </c>
      <c r="L135" s="45"/>
      <c r="M135" s="4"/>
      <c r="N135" s="4"/>
      <c r="O135" s="4"/>
      <c r="P135" s="46"/>
      <c r="Q135" s="46"/>
      <c r="R135" s="49">
        <f t="shared" si="14"/>
        <v>0</v>
      </c>
      <c r="S135" s="49">
        <f t="shared" si="15"/>
        <v>0</v>
      </c>
      <c r="T135" s="50">
        <f t="shared" si="12"/>
        <v>0</v>
      </c>
      <c r="U135" s="50">
        <f t="shared" si="13"/>
        <v>0</v>
      </c>
      <c r="V135" s="50">
        <v>0.94</v>
      </c>
      <c r="W135" s="50" t="str">
        <f>IF(OR(K135&lt;=$Y$1,DAY(K135)&gt;15,AND(YEAR(K135)&amp;MONTH(K135)=YEAR(L135)&amp;MONTH(L135),DAY(L135)&lt;26)),"",IF(OR(L135="",MONTH(K135)&lt;&gt;MONTH(L135)),NETWORKDAYS.INTL(K135,DATE(2021,MONTH(K135)+1,0),"0000000",'21年休息安排-固定'!$B$2:$B$105),NETWORKDAYS.INTL(K135,L135,"0000000",'21年休息安排-固定'!$B$2:$B$105)))</f>
        <v/>
      </c>
      <c r="X135" s="50" t="str">
        <f>IF(OR(L135&gt;=$Z$1,L135="",DAY(L135)&lt;15,AND(YEAR(K135)&amp;MONTH(K135)=YEAR(L135)&amp;MONTH(L135),DAY(L135)&lt;26)),"",IF(YEAR(K135)&amp;MONTH(K135)=YEAR(L135)&amp;MONTH(L135),NETWORKDAYS.INTL(K135,L135,"0000000",'21年休息安排-固定'!$B$2:$B$105),NETWORKDAYS.INTL(DATE(2021,MONTH(L135),1),L135,"0000000",'21年休息安排-固定'!$B$2:$B$105)))</f>
        <v/>
      </c>
    </row>
    <row r="136" customHeight="1" spans="1:24">
      <c r="A136" s="4" t="s">
        <v>576</v>
      </c>
      <c r="B136" s="4"/>
      <c r="C136" s="6" t="s">
        <v>512</v>
      </c>
      <c r="D136" s="4"/>
      <c r="E136" s="4"/>
      <c r="F136" s="4"/>
      <c r="G136" s="4"/>
      <c r="H136" s="4"/>
      <c r="I136" s="4"/>
      <c r="J136" s="4"/>
      <c r="K136" s="45">
        <v>43411</v>
      </c>
      <c r="L136" s="45"/>
      <c r="M136" s="4"/>
      <c r="N136" s="4"/>
      <c r="O136" s="4"/>
      <c r="P136" s="46"/>
      <c r="Q136" s="46"/>
      <c r="R136" s="49">
        <f t="shared" si="14"/>
        <v>0</v>
      </c>
      <c r="S136" s="49">
        <f t="shared" si="15"/>
        <v>0</v>
      </c>
      <c r="T136" s="50">
        <f t="shared" si="12"/>
        <v>0</v>
      </c>
      <c r="U136" s="50">
        <f t="shared" si="13"/>
        <v>0</v>
      </c>
      <c r="V136" s="50">
        <v>0.92</v>
      </c>
      <c r="W136" s="50" t="str">
        <f>IF(OR(K136&lt;=$Y$1,DAY(K136)&gt;15,AND(YEAR(K136)&amp;MONTH(K136)=YEAR(L136)&amp;MONTH(L136),DAY(L136)&lt;26)),"",IF(OR(L136="",MONTH(K136)&lt;&gt;MONTH(L136)),NETWORKDAYS.INTL(K136,DATE(2021,MONTH(K136)+1,0),"0000000",'21年休息安排-固定'!$B$2:$B$105),NETWORKDAYS.INTL(K136,L136,"0000000",'21年休息安排-固定'!$B$2:$B$105)))</f>
        <v/>
      </c>
      <c r="X136" s="50" t="str">
        <f>IF(OR(L136&gt;=$Z$1,L136="",DAY(L136)&lt;15,AND(YEAR(K136)&amp;MONTH(K136)=YEAR(L136)&amp;MONTH(L136),DAY(L136)&lt;26)),"",IF(YEAR(K136)&amp;MONTH(K136)=YEAR(L136)&amp;MONTH(L136),NETWORKDAYS.INTL(K136,L136,"0000000",'21年休息安排-固定'!$B$2:$B$105),NETWORKDAYS.INTL(DATE(2021,MONTH(L136),1),L136,"0000000",'21年休息安排-固定'!$B$2:$B$105)))</f>
        <v/>
      </c>
    </row>
    <row r="137" customHeight="1" spans="1:24">
      <c r="A137" s="4" t="s">
        <v>577</v>
      </c>
      <c r="B137" s="4"/>
      <c r="C137" s="6" t="s">
        <v>512</v>
      </c>
      <c r="D137" s="4"/>
      <c r="E137" s="4"/>
      <c r="F137" s="4"/>
      <c r="G137" s="4"/>
      <c r="H137" s="4"/>
      <c r="I137" s="4"/>
      <c r="J137" s="4"/>
      <c r="K137" s="45">
        <v>43258</v>
      </c>
      <c r="L137" s="45">
        <v>44273</v>
      </c>
      <c r="M137" s="4"/>
      <c r="N137" s="4"/>
      <c r="O137" s="4"/>
      <c r="P137" s="46"/>
      <c r="Q137" s="46"/>
      <c r="R137" s="49">
        <f t="shared" si="14"/>
        <v>0</v>
      </c>
      <c r="S137" s="49">
        <f t="shared" si="15"/>
        <v>0</v>
      </c>
      <c r="T137" s="50">
        <f t="shared" si="12"/>
        <v>0</v>
      </c>
      <c r="U137" s="50">
        <f t="shared" si="13"/>
        <v>0</v>
      </c>
      <c r="V137" s="50">
        <v>0.94</v>
      </c>
      <c r="W137" s="50" t="str">
        <f>IF(OR(K137&lt;=$Y$1,DAY(K137)&gt;15,AND(YEAR(K137)&amp;MONTH(K137)=YEAR(L137)&amp;MONTH(L137),DAY(L137)&lt;26)),"",IF(OR(L137="",MONTH(K137)&lt;&gt;MONTH(L137)),NETWORKDAYS.INTL(K137,DATE(2021,MONTH(K137)+1,0),"0000000",'21年休息安排-固定'!$B$2:$B$105),NETWORKDAYS.INTL(K137,L137,"0000000",'21年休息安排-固定'!$B$2:$B$105)))</f>
        <v/>
      </c>
      <c r="X137" s="50">
        <f>IF(OR(L137&gt;=$Z$1,L137="",DAY(L137)&lt;15,AND(YEAR(K137)&amp;MONTH(K137)=YEAR(L137)&amp;MONTH(L137),DAY(L137)&lt;26)),"",IF(YEAR(K137)&amp;MONTH(K137)=YEAR(L137)&amp;MONTH(L137),NETWORKDAYS.INTL(K137,L137,"0000000",'21年休息安排-固定'!$B$2:$B$105),NETWORKDAYS.INTL(DATE(2021,MONTH(L137),1),L137,"0000000",'21年休息安排-固定'!$B$2:$B$105)))</f>
        <v>14</v>
      </c>
    </row>
    <row r="138" customHeight="1" spans="1:24">
      <c r="A138" s="4" t="s">
        <v>578</v>
      </c>
      <c r="B138" s="4"/>
      <c r="C138" s="6" t="s">
        <v>512</v>
      </c>
      <c r="D138" s="4"/>
      <c r="E138" s="4"/>
      <c r="F138" s="4"/>
      <c r="G138" s="4"/>
      <c r="H138" s="4"/>
      <c r="I138" s="4"/>
      <c r="J138" s="4"/>
      <c r="K138" s="45">
        <v>43403</v>
      </c>
      <c r="L138" s="45"/>
      <c r="M138" s="4"/>
      <c r="N138" s="4"/>
      <c r="O138" s="4"/>
      <c r="P138" s="46"/>
      <c r="Q138" s="46"/>
      <c r="R138" s="49">
        <f t="shared" si="14"/>
        <v>0</v>
      </c>
      <c r="S138" s="49">
        <f t="shared" si="15"/>
        <v>0</v>
      </c>
      <c r="T138" s="50">
        <f t="shared" si="12"/>
        <v>0</v>
      </c>
      <c r="U138" s="50">
        <f t="shared" si="13"/>
        <v>0</v>
      </c>
      <c r="V138" s="50">
        <v>0.91</v>
      </c>
      <c r="W138" s="50" t="str">
        <f>IF(OR(K138&lt;=$Y$1,DAY(K138)&gt;15,AND(YEAR(K138)&amp;MONTH(K138)=YEAR(L138)&amp;MONTH(L138),DAY(L138)&lt;26)),"",IF(OR(L138="",MONTH(K138)&lt;&gt;MONTH(L138)),NETWORKDAYS.INTL(K138,DATE(2021,MONTH(K138)+1,0),"0000000",'21年休息安排-固定'!$B$2:$B$105),NETWORKDAYS.INTL(K138,L138,"0000000",'21年休息安排-固定'!$B$2:$B$105)))</f>
        <v/>
      </c>
      <c r="X138" s="50" t="str">
        <f>IF(OR(L138&gt;=$Z$1,L138="",DAY(L138)&lt;15,AND(YEAR(K138)&amp;MONTH(K138)=YEAR(L138)&amp;MONTH(L138),DAY(L138)&lt;26)),"",IF(YEAR(K138)&amp;MONTH(K138)=YEAR(L138)&amp;MONTH(L138),NETWORKDAYS.INTL(K138,L138,"0000000",'21年休息安排-固定'!$B$2:$B$105),NETWORKDAYS.INTL(DATE(2021,MONTH(L138),1),L138,"0000000",'21年休息安排-固定'!$B$2:$B$105)))</f>
        <v/>
      </c>
    </row>
    <row r="139" customHeight="1" spans="1:24">
      <c r="A139" s="4" t="s">
        <v>579</v>
      </c>
      <c r="B139" s="4"/>
      <c r="C139" s="6" t="s">
        <v>398</v>
      </c>
      <c r="D139" s="4"/>
      <c r="E139" s="4"/>
      <c r="F139" s="4"/>
      <c r="G139" s="4"/>
      <c r="H139" s="4"/>
      <c r="I139" s="4"/>
      <c r="J139" s="4"/>
      <c r="K139" s="45">
        <v>43255</v>
      </c>
      <c r="L139" s="45"/>
      <c r="M139" s="4"/>
      <c r="N139" s="4"/>
      <c r="O139" s="4"/>
      <c r="P139" s="46"/>
      <c r="Q139" s="46"/>
      <c r="R139" s="49">
        <f t="shared" si="14"/>
        <v>0</v>
      </c>
      <c r="S139" s="49">
        <f t="shared" si="15"/>
        <v>0</v>
      </c>
      <c r="T139" s="50">
        <f t="shared" si="12"/>
        <v>0</v>
      </c>
      <c r="U139" s="50">
        <f t="shared" si="13"/>
        <v>0</v>
      </c>
      <c r="V139" s="50">
        <v>0.93</v>
      </c>
      <c r="W139" s="50" t="str">
        <f>IF(OR(K139&lt;=$Y$1,DAY(K139)&gt;15,AND(YEAR(K139)&amp;MONTH(K139)=YEAR(L139)&amp;MONTH(L139),DAY(L139)&lt;26)),"",IF(OR(L139="",MONTH(K139)&lt;&gt;MONTH(L139)),NETWORKDAYS.INTL(K139,DATE(2021,MONTH(K139)+1,0),"0000000",'21年休息安排-固定'!$B$2:$B$105),NETWORKDAYS.INTL(K139,L139,"0000000",'21年休息安排-固定'!$B$2:$B$105)))</f>
        <v/>
      </c>
      <c r="X139" s="50" t="str">
        <f>IF(OR(L139&gt;=$Z$1,L139="",DAY(L139)&lt;15,AND(YEAR(K139)&amp;MONTH(K139)=YEAR(L139)&amp;MONTH(L139),DAY(L139)&lt;26)),"",IF(YEAR(K139)&amp;MONTH(K139)=YEAR(L139)&amp;MONTH(L139),NETWORKDAYS.INTL(K139,L139,"0000000",'21年休息安排-固定'!$B$2:$B$105),NETWORKDAYS.INTL(DATE(2021,MONTH(L139),1),L139,"0000000",'21年休息安排-固定'!$B$2:$B$105)))</f>
        <v/>
      </c>
    </row>
    <row r="140" customHeight="1" spans="1:24">
      <c r="A140" s="4" t="s">
        <v>580</v>
      </c>
      <c r="B140" s="4"/>
      <c r="C140" s="6" t="s">
        <v>398</v>
      </c>
      <c r="D140" s="4"/>
      <c r="E140" s="4"/>
      <c r="F140" s="4"/>
      <c r="G140" s="4"/>
      <c r="H140" s="4"/>
      <c r="I140" s="4"/>
      <c r="J140" s="4"/>
      <c r="K140" s="45">
        <v>43397</v>
      </c>
      <c r="L140" s="45"/>
      <c r="M140" s="4"/>
      <c r="N140" s="4"/>
      <c r="O140" s="4"/>
      <c r="P140" s="46"/>
      <c r="Q140" s="46"/>
      <c r="R140" s="49">
        <f t="shared" si="14"/>
        <v>0</v>
      </c>
      <c r="S140" s="49">
        <f t="shared" si="15"/>
        <v>0</v>
      </c>
      <c r="T140" s="50">
        <f t="shared" si="12"/>
        <v>0</v>
      </c>
      <c r="U140" s="50">
        <f t="shared" si="13"/>
        <v>0</v>
      </c>
      <c r="V140" s="50">
        <v>0.9</v>
      </c>
      <c r="W140" s="50" t="str">
        <f>IF(OR(K140&lt;=$Y$1,DAY(K140)&gt;15,AND(YEAR(K140)&amp;MONTH(K140)=YEAR(L140)&amp;MONTH(L140),DAY(L140)&lt;26)),"",IF(OR(L140="",MONTH(K140)&lt;&gt;MONTH(L140)),NETWORKDAYS.INTL(K140,DATE(2021,MONTH(K140)+1,0),"0000000",'21年休息安排-固定'!$B$2:$B$105),NETWORKDAYS.INTL(K140,L140,"0000000",'21年休息安排-固定'!$B$2:$B$105)))</f>
        <v/>
      </c>
      <c r="X140" s="50" t="str">
        <f>IF(OR(L140&gt;=$Z$1,L140="",DAY(L140)&lt;15,AND(YEAR(K140)&amp;MONTH(K140)=YEAR(L140)&amp;MONTH(L140),DAY(L140)&lt;26)),"",IF(YEAR(K140)&amp;MONTH(K140)=YEAR(L140)&amp;MONTH(L140),NETWORKDAYS.INTL(K140,L140,"0000000",'21年休息安排-固定'!$B$2:$B$105),NETWORKDAYS.INTL(DATE(2021,MONTH(L140),1),L140,"0000000",'21年休息安排-固定'!$B$2:$B$105)))</f>
        <v/>
      </c>
    </row>
    <row r="141" customHeight="1" spans="1:24">
      <c r="A141" s="4" t="s">
        <v>581</v>
      </c>
      <c r="B141" s="4"/>
      <c r="C141" s="6" t="s">
        <v>398</v>
      </c>
      <c r="D141" s="4"/>
      <c r="E141" s="4"/>
      <c r="F141" s="4"/>
      <c r="G141" s="4"/>
      <c r="H141" s="4"/>
      <c r="I141" s="4"/>
      <c r="J141" s="4"/>
      <c r="K141" s="45">
        <v>43357</v>
      </c>
      <c r="L141" s="45"/>
      <c r="M141" s="4"/>
      <c r="N141" s="4"/>
      <c r="O141" s="4"/>
      <c r="P141" s="46"/>
      <c r="Q141" s="46"/>
      <c r="R141" s="49">
        <f t="shared" si="14"/>
        <v>0</v>
      </c>
      <c r="S141" s="49">
        <f t="shared" si="15"/>
        <v>0</v>
      </c>
      <c r="T141" s="50">
        <f t="shared" si="12"/>
        <v>0</v>
      </c>
      <c r="U141" s="50">
        <f t="shared" si="13"/>
        <v>0</v>
      </c>
      <c r="V141" s="50">
        <v>0.92</v>
      </c>
      <c r="W141" s="50" t="str">
        <f>IF(OR(K141&lt;=$Y$1,DAY(K141)&gt;15,AND(YEAR(K141)&amp;MONTH(K141)=YEAR(L141)&amp;MONTH(L141),DAY(L141)&lt;26)),"",IF(OR(L141="",MONTH(K141)&lt;&gt;MONTH(L141)),NETWORKDAYS.INTL(K141,DATE(2021,MONTH(K141)+1,0),"0000000",'21年休息安排-固定'!$B$2:$B$105),NETWORKDAYS.INTL(K141,L141,"0000000",'21年休息安排-固定'!$B$2:$B$105)))</f>
        <v/>
      </c>
      <c r="X141" s="50" t="str">
        <f>IF(OR(L141&gt;=$Z$1,L141="",DAY(L141)&lt;15,AND(YEAR(K141)&amp;MONTH(K141)=YEAR(L141)&amp;MONTH(L141),DAY(L141)&lt;26)),"",IF(YEAR(K141)&amp;MONTH(K141)=YEAR(L141)&amp;MONTH(L141),NETWORKDAYS.INTL(K141,L141,"0000000",'21年休息安排-固定'!$B$2:$B$105),NETWORKDAYS.INTL(DATE(2021,MONTH(L141),1),L141,"0000000",'21年休息安排-固定'!$B$2:$B$105)))</f>
        <v/>
      </c>
    </row>
    <row r="142" customHeight="1" spans="1:24">
      <c r="A142" s="4" t="s">
        <v>582</v>
      </c>
      <c r="B142" s="4"/>
      <c r="C142" s="6" t="s">
        <v>398</v>
      </c>
      <c r="D142" s="4"/>
      <c r="E142" s="4"/>
      <c r="F142" s="4"/>
      <c r="G142" s="4"/>
      <c r="H142" s="4"/>
      <c r="I142" s="4"/>
      <c r="J142" s="4"/>
      <c r="K142" s="45">
        <v>43173</v>
      </c>
      <c r="L142" s="45">
        <v>44468</v>
      </c>
      <c r="M142" s="4"/>
      <c r="N142" s="4"/>
      <c r="O142" s="4"/>
      <c r="P142" s="46"/>
      <c r="Q142" s="46"/>
      <c r="R142" s="49">
        <f t="shared" si="14"/>
        <v>0</v>
      </c>
      <c r="S142" s="49">
        <f t="shared" si="15"/>
        <v>0</v>
      </c>
      <c r="T142" s="50">
        <f t="shared" si="12"/>
        <v>0</v>
      </c>
      <c r="U142" s="50">
        <f t="shared" si="13"/>
        <v>0</v>
      </c>
      <c r="V142" s="50">
        <v>0.9</v>
      </c>
      <c r="W142" s="50" t="str">
        <f>IF(OR(K142&lt;=$Y$1,DAY(K142)&gt;15,AND(YEAR(K142)&amp;MONTH(K142)=YEAR(L142)&amp;MONTH(L142),DAY(L142)&lt;26)),"",IF(OR(L142="",MONTH(K142)&lt;&gt;MONTH(L142)),NETWORKDAYS.INTL(K142,DATE(2021,MONTH(K142)+1,0),"0000000",'21年休息安排-固定'!$B$2:$B$105),NETWORKDAYS.INTL(K142,L142,"0000000",'21年休息安排-固定'!$B$2:$B$105)))</f>
        <v/>
      </c>
      <c r="X142" s="50">
        <f>IF(OR(L142&gt;=$Z$1,L142="",DAY(L142)&lt;15,AND(YEAR(K142)&amp;MONTH(K142)=YEAR(L142)&amp;MONTH(L142),DAY(L142)&lt;26)),"",IF(YEAR(K142)&amp;MONTH(K142)=YEAR(L142)&amp;MONTH(L142),NETWORKDAYS.INTL(K142,L142,"0000000",'21年休息安排-固定'!$B$2:$B$105),NETWORKDAYS.INTL(DATE(2021,MONTH(L142),1),L142,"0000000",'21年休息安排-固定'!$B$2:$B$105)))</f>
        <v>22</v>
      </c>
    </row>
    <row r="143" customHeight="1" spans="1:24">
      <c r="A143" s="4" t="s">
        <v>583</v>
      </c>
      <c r="B143" s="4"/>
      <c r="C143" s="6" t="s">
        <v>398</v>
      </c>
      <c r="D143" s="4"/>
      <c r="E143" s="4"/>
      <c r="F143" s="4"/>
      <c r="G143" s="4"/>
      <c r="H143" s="4"/>
      <c r="I143" s="4"/>
      <c r="J143" s="4"/>
      <c r="K143" s="45">
        <v>43340</v>
      </c>
      <c r="L143" s="45"/>
      <c r="M143" s="4"/>
      <c r="N143" s="4"/>
      <c r="O143" s="4"/>
      <c r="P143" s="46"/>
      <c r="Q143" s="46"/>
      <c r="R143" s="49">
        <f t="shared" si="14"/>
        <v>0</v>
      </c>
      <c r="S143" s="49">
        <f t="shared" si="15"/>
        <v>0</v>
      </c>
      <c r="T143" s="50">
        <f t="shared" si="12"/>
        <v>0</v>
      </c>
      <c r="U143" s="50">
        <f t="shared" si="13"/>
        <v>0</v>
      </c>
      <c r="V143" s="50">
        <v>0.9</v>
      </c>
      <c r="W143" s="50" t="str">
        <f>IF(OR(K143&lt;=$Y$1,DAY(K143)&gt;15,AND(YEAR(K143)&amp;MONTH(K143)=YEAR(L143)&amp;MONTH(L143),DAY(L143)&lt;26)),"",IF(OR(L143="",MONTH(K143)&lt;&gt;MONTH(L143)),NETWORKDAYS.INTL(K143,DATE(2021,MONTH(K143)+1,0),"0000000",'21年休息安排-固定'!$B$2:$B$105),NETWORKDAYS.INTL(K143,L143,"0000000",'21年休息安排-固定'!$B$2:$B$105)))</f>
        <v/>
      </c>
      <c r="X143" s="50" t="str">
        <f>IF(OR(L143&gt;=$Z$1,L143="",DAY(L143)&lt;15,AND(YEAR(K143)&amp;MONTH(K143)=YEAR(L143)&amp;MONTH(L143),DAY(L143)&lt;26)),"",IF(YEAR(K143)&amp;MONTH(K143)=YEAR(L143)&amp;MONTH(L143),NETWORKDAYS.INTL(K143,L143,"0000000",'21年休息安排-固定'!$B$2:$B$105),NETWORKDAYS.INTL(DATE(2021,MONTH(L143),1),L143,"0000000",'21年休息安排-固定'!$B$2:$B$105)))</f>
        <v/>
      </c>
    </row>
    <row r="144" customHeight="1" spans="1:24">
      <c r="A144" s="4" t="s">
        <v>584</v>
      </c>
      <c r="B144" s="4"/>
      <c r="C144" s="6" t="s">
        <v>398</v>
      </c>
      <c r="D144" s="4"/>
      <c r="E144" s="4"/>
      <c r="F144" s="4"/>
      <c r="G144" s="4"/>
      <c r="H144" s="4"/>
      <c r="I144" s="4"/>
      <c r="J144" s="4"/>
      <c r="K144" s="45">
        <v>43283</v>
      </c>
      <c r="L144" s="45"/>
      <c r="M144" s="4"/>
      <c r="N144" s="4"/>
      <c r="O144" s="4"/>
      <c r="P144" s="46"/>
      <c r="Q144" s="46"/>
      <c r="R144" s="49">
        <f t="shared" si="14"/>
        <v>0</v>
      </c>
      <c r="S144" s="49">
        <f t="shared" si="15"/>
        <v>0</v>
      </c>
      <c r="T144" s="50">
        <f t="shared" si="12"/>
        <v>0</v>
      </c>
      <c r="U144" s="50">
        <f t="shared" si="13"/>
        <v>0</v>
      </c>
      <c r="V144" s="50">
        <v>0.92</v>
      </c>
      <c r="W144" s="50" t="str">
        <f>IF(OR(K144&lt;=$Y$1,DAY(K144)&gt;15,AND(YEAR(K144)&amp;MONTH(K144)=YEAR(L144)&amp;MONTH(L144),DAY(L144)&lt;26)),"",IF(OR(L144="",MONTH(K144)&lt;&gt;MONTH(L144)),NETWORKDAYS.INTL(K144,DATE(2021,MONTH(K144)+1,0),"0000000",'21年休息安排-固定'!$B$2:$B$105),NETWORKDAYS.INTL(K144,L144,"0000000",'21年休息安排-固定'!$B$2:$B$105)))</f>
        <v/>
      </c>
      <c r="X144" s="50" t="str">
        <f>IF(OR(L144&gt;=$Z$1,L144="",DAY(L144)&lt;15,AND(YEAR(K144)&amp;MONTH(K144)=YEAR(L144)&amp;MONTH(L144),DAY(L144)&lt;26)),"",IF(YEAR(K144)&amp;MONTH(K144)=YEAR(L144)&amp;MONTH(L144),NETWORKDAYS.INTL(K144,L144,"0000000",'21年休息安排-固定'!$B$2:$B$105),NETWORKDAYS.INTL(DATE(2021,MONTH(L144),1),L144,"0000000",'21年休息安排-固定'!$B$2:$B$105)))</f>
        <v/>
      </c>
    </row>
    <row r="145" customHeight="1" spans="1:24">
      <c r="A145" s="4" t="s">
        <v>585</v>
      </c>
      <c r="B145" s="4"/>
      <c r="C145" s="6" t="s">
        <v>398</v>
      </c>
      <c r="D145" s="4"/>
      <c r="E145" s="4"/>
      <c r="F145" s="4"/>
      <c r="G145" s="4"/>
      <c r="H145" s="4"/>
      <c r="I145" s="4"/>
      <c r="J145" s="4"/>
      <c r="K145" s="45">
        <v>43173</v>
      </c>
      <c r="L145" s="45">
        <v>44299</v>
      </c>
      <c r="M145" s="4"/>
      <c r="N145" s="4"/>
      <c r="O145" s="4"/>
      <c r="P145" s="46"/>
      <c r="Q145" s="46"/>
      <c r="R145" s="49">
        <f t="shared" si="14"/>
        <v>0</v>
      </c>
      <c r="S145" s="49">
        <f t="shared" si="15"/>
        <v>0</v>
      </c>
      <c r="T145" s="50">
        <f t="shared" si="12"/>
        <v>0</v>
      </c>
      <c r="U145" s="50">
        <f t="shared" si="13"/>
        <v>0</v>
      </c>
      <c r="V145" s="50">
        <v>0.89</v>
      </c>
      <c r="W145" s="50" t="str">
        <f>IF(OR(K145&lt;=$Y$1,DAY(K145)&gt;15,AND(YEAR(K145)&amp;MONTH(K145)=YEAR(L145)&amp;MONTH(L145),DAY(L145)&lt;26)),"",IF(OR(L145="",MONTH(K145)&lt;&gt;MONTH(L145)),NETWORKDAYS.INTL(K145,DATE(2021,MONTH(K145)+1,0),"0000000",'21年休息安排-固定'!$B$2:$B$105),NETWORKDAYS.INTL(K145,L145,"0000000",'21年休息安排-固定'!$B$2:$B$105)))</f>
        <v/>
      </c>
      <c r="X145" s="50" t="str">
        <f>IF(OR(L145&gt;=$Z$1,L145="",DAY(L145)&lt;15,AND(YEAR(K145)&amp;MONTH(K145)=YEAR(L145)&amp;MONTH(L145),DAY(L145)&lt;26)),"",IF(YEAR(K145)&amp;MONTH(K145)=YEAR(L145)&amp;MONTH(L145),NETWORKDAYS.INTL(K145,L145,"0000000",'21年休息安排-固定'!$B$2:$B$105),NETWORKDAYS.INTL(DATE(2021,MONTH(L145),1),L145,"0000000",'21年休息安排-固定'!$B$2:$B$105)))</f>
        <v/>
      </c>
    </row>
    <row r="146" customHeight="1" spans="1:24">
      <c r="A146" s="4" t="s">
        <v>586</v>
      </c>
      <c r="B146" s="4"/>
      <c r="C146" s="6" t="s">
        <v>398</v>
      </c>
      <c r="D146" s="4"/>
      <c r="E146" s="4"/>
      <c r="F146" s="4"/>
      <c r="G146" s="4"/>
      <c r="H146" s="4"/>
      <c r="I146" s="4"/>
      <c r="J146" s="4"/>
      <c r="K146" s="45">
        <v>43222</v>
      </c>
      <c r="L146" s="45"/>
      <c r="M146" s="4"/>
      <c r="N146" s="4"/>
      <c r="O146" s="4"/>
      <c r="P146" s="46"/>
      <c r="Q146" s="46"/>
      <c r="R146" s="49">
        <f t="shared" si="14"/>
        <v>0</v>
      </c>
      <c r="S146" s="49">
        <f t="shared" si="15"/>
        <v>0</v>
      </c>
      <c r="T146" s="50">
        <f t="shared" si="12"/>
        <v>0</v>
      </c>
      <c r="U146" s="50">
        <f t="shared" si="13"/>
        <v>0</v>
      </c>
      <c r="V146" s="50">
        <v>0.88</v>
      </c>
      <c r="W146" s="50" t="str">
        <f>IF(OR(K146&lt;=$Y$1,DAY(K146)&gt;15,AND(YEAR(K146)&amp;MONTH(K146)=YEAR(L146)&amp;MONTH(L146),DAY(L146)&lt;26)),"",IF(OR(L146="",MONTH(K146)&lt;&gt;MONTH(L146)),NETWORKDAYS.INTL(K146,DATE(2021,MONTH(K146)+1,0),"0000000",'21年休息安排-固定'!$B$2:$B$105),NETWORKDAYS.INTL(K146,L146,"0000000",'21年休息安排-固定'!$B$2:$B$105)))</f>
        <v/>
      </c>
      <c r="X146" s="50" t="str">
        <f>IF(OR(L146&gt;=$Z$1,L146="",DAY(L146)&lt;15,AND(YEAR(K146)&amp;MONTH(K146)=YEAR(L146)&amp;MONTH(L146),DAY(L146)&lt;26)),"",IF(YEAR(K146)&amp;MONTH(K146)=YEAR(L146)&amp;MONTH(L146),NETWORKDAYS.INTL(K146,L146,"0000000",'21年休息安排-固定'!$B$2:$B$105),NETWORKDAYS.INTL(DATE(2021,MONTH(L146),1),L146,"0000000",'21年休息安排-固定'!$B$2:$B$105)))</f>
        <v/>
      </c>
    </row>
    <row r="147" customHeight="1" spans="1:24">
      <c r="A147" s="4" t="s">
        <v>587</v>
      </c>
      <c r="B147" s="4"/>
      <c r="C147" s="6" t="s">
        <v>398</v>
      </c>
      <c r="D147" s="4"/>
      <c r="E147" s="4"/>
      <c r="F147" s="4"/>
      <c r="G147" s="4"/>
      <c r="H147" s="4"/>
      <c r="I147" s="4"/>
      <c r="J147" s="4"/>
      <c r="K147" s="45">
        <v>42604</v>
      </c>
      <c r="L147" s="45"/>
      <c r="M147" s="4"/>
      <c r="N147" s="4"/>
      <c r="O147" s="4"/>
      <c r="P147" s="46"/>
      <c r="Q147" s="46"/>
      <c r="R147" s="49">
        <f t="shared" si="14"/>
        <v>0</v>
      </c>
      <c r="S147" s="49">
        <f t="shared" si="15"/>
        <v>0</v>
      </c>
      <c r="T147" s="50">
        <f t="shared" si="12"/>
        <v>0</v>
      </c>
      <c r="U147" s="50">
        <f t="shared" si="13"/>
        <v>0</v>
      </c>
      <c r="V147" s="50">
        <v>0.93</v>
      </c>
      <c r="W147" s="50" t="str">
        <f>IF(OR(K147&lt;=$Y$1,DAY(K147)&gt;15,AND(YEAR(K147)&amp;MONTH(K147)=YEAR(L147)&amp;MONTH(L147),DAY(L147)&lt;26)),"",IF(OR(L147="",MONTH(K147)&lt;&gt;MONTH(L147)),NETWORKDAYS.INTL(K147,DATE(2021,MONTH(K147)+1,0),"0000000",'21年休息安排-固定'!$B$2:$B$105),NETWORKDAYS.INTL(K147,L147,"0000000",'21年休息安排-固定'!$B$2:$B$105)))</f>
        <v/>
      </c>
      <c r="X147" s="50" t="str">
        <f>IF(OR(L147&gt;=$Z$1,L147="",DAY(L147)&lt;15,AND(YEAR(K147)&amp;MONTH(K147)=YEAR(L147)&amp;MONTH(L147),DAY(L147)&lt;26)),"",IF(YEAR(K147)&amp;MONTH(K147)=YEAR(L147)&amp;MONTH(L147),NETWORKDAYS.INTL(K147,L147,"0000000",'21年休息安排-固定'!$B$2:$B$105),NETWORKDAYS.INTL(DATE(2021,MONTH(L147),1),L147,"0000000",'21年休息安排-固定'!$B$2:$B$105)))</f>
        <v/>
      </c>
    </row>
    <row r="148" customHeight="1" spans="1:24">
      <c r="A148" s="4" t="s">
        <v>588</v>
      </c>
      <c r="B148" s="4"/>
      <c r="C148" s="6" t="s">
        <v>512</v>
      </c>
      <c r="D148" s="4"/>
      <c r="E148" s="4"/>
      <c r="F148" s="4"/>
      <c r="G148" s="4"/>
      <c r="H148" s="4"/>
      <c r="I148" s="4"/>
      <c r="J148" s="4"/>
      <c r="K148" s="45">
        <v>42181</v>
      </c>
      <c r="L148" s="45"/>
      <c r="M148" s="4"/>
      <c r="N148" s="4"/>
      <c r="O148" s="4"/>
      <c r="P148" s="46"/>
      <c r="Q148" s="46"/>
      <c r="R148" s="49">
        <f t="shared" si="14"/>
        <v>0</v>
      </c>
      <c r="S148" s="49">
        <f t="shared" si="15"/>
        <v>0</v>
      </c>
      <c r="T148" s="50">
        <f t="shared" si="12"/>
        <v>0</v>
      </c>
      <c r="U148" s="50">
        <f t="shared" si="13"/>
        <v>0</v>
      </c>
      <c r="V148" s="50">
        <v>0.89</v>
      </c>
      <c r="W148" s="50" t="str">
        <f>IF(OR(K148&lt;=$Y$1,DAY(K148)&gt;15,AND(YEAR(K148)&amp;MONTH(K148)=YEAR(L148)&amp;MONTH(L148),DAY(L148)&lt;26)),"",IF(OR(L148="",MONTH(K148)&lt;&gt;MONTH(L148)),NETWORKDAYS.INTL(K148,DATE(2021,MONTH(K148)+1,0),"0000000",'21年休息安排-固定'!$B$2:$B$105),NETWORKDAYS.INTL(K148,L148,"0000000",'21年休息安排-固定'!$B$2:$B$105)))</f>
        <v/>
      </c>
      <c r="X148" s="50" t="str">
        <f>IF(OR(L148&gt;=$Z$1,L148="",DAY(L148)&lt;15,AND(YEAR(K148)&amp;MONTH(K148)=YEAR(L148)&amp;MONTH(L148),DAY(L148)&lt;26)),"",IF(YEAR(K148)&amp;MONTH(K148)=YEAR(L148)&amp;MONTH(L148),NETWORKDAYS.INTL(K148,L148,"0000000",'21年休息安排-固定'!$B$2:$B$105),NETWORKDAYS.INTL(DATE(2021,MONTH(L148),1),L148,"0000000",'21年休息安排-固定'!$B$2:$B$105)))</f>
        <v/>
      </c>
    </row>
    <row r="149" customHeight="1" spans="1:24">
      <c r="A149" s="4" t="s">
        <v>589</v>
      </c>
      <c r="B149" s="4"/>
      <c r="C149" s="6" t="s">
        <v>512</v>
      </c>
      <c r="D149" s="4"/>
      <c r="E149" s="4"/>
      <c r="F149" s="4"/>
      <c r="G149" s="4"/>
      <c r="H149" s="4"/>
      <c r="I149" s="4"/>
      <c r="J149" s="4"/>
      <c r="K149" s="45">
        <v>43199</v>
      </c>
      <c r="L149" s="45"/>
      <c r="M149" s="4"/>
      <c r="N149" s="4"/>
      <c r="O149" s="4"/>
      <c r="P149" s="46"/>
      <c r="Q149" s="46"/>
      <c r="R149" s="49">
        <f t="shared" si="14"/>
        <v>0</v>
      </c>
      <c r="S149" s="49">
        <f t="shared" si="15"/>
        <v>0</v>
      </c>
      <c r="T149" s="50">
        <f t="shared" si="12"/>
        <v>0</v>
      </c>
      <c r="U149" s="50">
        <f t="shared" si="13"/>
        <v>0</v>
      </c>
      <c r="V149" s="50">
        <v>0.94</v>
      </c>
      <c r="W149" s="50" t="str">
        <f>IF(OR(K149&lt;=$Y$1,DAY(K149)&gt;15,AND(YEAR(K149)&amp;MONTH(K149)=YEAR(L149)&amp;MONTH(L149),DAY(L149)&lt;26)),"",IF(OR(L149="",MONTH(K149)&lt;&gt;MONTH(L149)),NETWORKDAYS.INTL(K149,DATE(2021,MONTH(K149)+1,0),"0000000",'21年休息安排-固定'!$B$2:$B$105),NETWORKDAYS.INTL(K149,L149,"0000000",'21年休息安排-固定'!$B$2:$B$105)))</f>
        <v/>
      </c>
      <c r="X149" s="50" t="str">
        <f>IF(OR(L149&gt;=$Z$1,L149="",DAY(L149)&lt;15,AND(YEAR(K149)&amp;MONTH(K149)=YEAR(L149)&amp;MONTH(L149),DAY(L149)&lt;26)),"",IF(YEAR(K149)&amp;MONTH(K149)=YEAR(L149)&amp;MONTH(L149),NETWORKDAYS.INTL(K149,L149,"0000000",'21年休息安排-固定'!$B$2:$B$105),NETWORKDAYS.INTL(DATE(2021,MONTH(L149),1),L149,"0000000",'21年休息安排-固定'!$B$2:$B$105)))</f>
        <v/>
      </c>
    </row>
    <row r="150" customHeight="1" spans="1:24">
      <c r="A150" s="4" t="s">
        <v>590</v>
      </c>
      <c r="B150" s="4"/>
      <c r="C150" s="6" t="s">
        <v>512</v>
      </c>
      <c r="D150" s="4"/>
      <c r="E150" s="4"/>
      <c r="F150" s="4"/>
      <c r="G150" s="4"/>
      <c r="H150" s="4"/>
      <c r="I150" s="4"/>
      <c r="J150" s="4"/>
      <c r="K150" s="45">
        <v>42333</v>
      </c>
      <c r="L150" s="45">
        <v>44553</v>
      </c>
      <c r="M150" s="4"/>
      <c r="N150" s="4"/>
      <c r="O150" s="4"/>
      <c r="P150" s="46"/>
      <c r="Q150" s="46"/>
      <c r="R150" s="49">
        <f t="shared" si="14"/>
        <v>0</v>
      </c>
      <c r="S150" s="49">
        <f t="shared" si="15"/>
        <v>0</v>
      </c>
      <c r="T150" s="50">
        <f t="shared" si="12"/>
        <v>0</v>
      </c>
      <c r="U150" s="50">
        <f t="shared" si="13"/>
        <v>0</v>
      </c>
      <c r="V150" s="50">
        <v>0.93</v>
      </c>
      <c r="W150" s="50" t="str">
        <f>IF(OR(K150&lt;=$Y$1,DAY(K150)&gt;15,AND(YEAR(K150)&amp;MONTH(K150)=YEAR(L150)&amp;MONTH(L150),DAY(L150)&lt;26)),"",IF(OR(L150="",MONTH(K150)&lt;&gt;MONTH(L150)),NETWORKDAYS.INTL(K150,DATE(2021,MONTH(K150)+1,0),"0000000",'21年休息安排-固定'!$B$2:$B$105),NETWORKDAYS.INTL(K150,L150,"0000000",'21年休息安排-固定'!$B$2:$B$105)))</f>
        <v/>
      </c>
      <c r="X150" s="50">
        <f>IF(OR(L150&gt;=$Z$1,L150="",DAY(L150)&lt;15,AND(YEAR(K150)&amp;MONTH(K150)=YEAR(L150)&amp;MONTH(L150),DAY(L150)&lt;26)),"",IF(YEAR(K150)&amp;MONTH(K150)=YEAR(L150)&amp;MONTH(L150),NETWORKDAYS.INTL(K150,L150,"0000000",'21年休息安排-固定'!$B$2:$B$105),NETWORKDAYS.INTL(DATE(2021,MONTH(L150),1),L150,"0000000",'21年休息安排-固定'!$B$2:$B$105)))</f>
        <v>17</v>
      </c>
    </row>
    <row r="151" customHeight="1" spans="1:24">
      <c r="A151" s="4" t="s">
        <v>591</v>
      </c>
      <c r="B151" s="4"/>
      <c r="C151" s="6" t="s">
        <v>512</v>
      </c>
      <c r="D151" s="4"/>
      <c r="E151" s="4"/>
      <c r="F151" s="4"/>
      <c r="G151" s="4"/>
      <c r="H151" s="4"/>
      <c r="I151" s="4"/>
      <c r="J151" s="4"/>
      <c r="K151" s="45">
        <v>42339</v>
      </c>
      <c r="L151" s="45">
        <v>44542</v>
      </c>
      <c r="M151" s="4"/>
      <c r="N151" s="4"/>
      <c r="O151" s="4"/>
      <c r="P151" s="46"/>
      <c r="Q151" s="46"/>
      <c r="R151" s="49">
        <f t="shared" si="14"/>
        <v>0</v>
      </c>
      <c r="S151" s="49">
        <f t="shared" si="15"/>
        <v>0</v>
      </c>
      <c r="T151" s="50">
        <f t="shared" si="12"/>
        <v>0</v>
      </c>
      <c r="U151" s="50">
        <f t="shared" si="13"/>
        <v>0</v>
      </c>
      <c r="V151" s="50">
        <v>0.93</v>
      </c>
      <c r="W151" s="50" t="str">
        <f>IF(OR(K151&lt;=$Y$1,DAY(K151)&gt;15,AND(YEAR(K151)&amp;MONTH(K151)=YEAR(L151)&amp;MONTH(L151),DAY(L151)&lt;26)),"",IF(OR(L151="",MONTH(K151)&lt;&gt;MONTH(L151)),NETWORKDAYS.INTL(K151,DATE(2021,MONTH(K151)+1,0),"0000000",'21年休息安排-固定'!$B$2:$B$105),NETWORKDAYS.INTL(K151,L151,"0000000",'21年休息安排-固定'!$B$2:$B$105)))</f>
        <v/>
      </c>
      <c r="X151" s="50" t="str">
        <f>IF(OR(L151&gt;=$Z$1,L151="",DAY(L151)&lt;15,AND(YEAR(K151)&amp;MONTH(K151)=YEAR(L151)&amp;MONTH(L151),DAY(L151)&lt;26)),"",IF(YEAR(K151)&amp;MONTH(K151)=YEAR(L151)&amp;MONTH(L151),NETWORKDAYS.INTL(K151,L151,"0000000",'21年休息安排-固定'!$B$2:$B$105),NETWORKDAYS.INTL(DATE(2021,MONTH(L151),1),L151,"0000000",'21年休息安排-固定'!$B$2:$B$105)))</f>
        <v/>
      </c>
    </row>
    <row r="152" customHeight="1" spans="1:24">
      <c r="A152" s="4" t="s">
        <v>592</v>
      </c>
      <c r="B152" s="4"/>
      <c r="C152" s="6" t="s">
        <v>512</v>
      </c>
      <c r="D152" s="4"/>
      <c r="E152" s="4"/>
      <c r="F152" s="4"/>
      <c r="G152" s="4"/>
      <c r="H152" s="4"/>
      <c r="I152" s="4"/>
      <c r="J152" s="4"/>
      <c r="K152" s="45">
        <v>40909</v>
      </c>
      <c r="L152" s="45"/>
      <c r="M152" s="4"/>
      <c r="N152" s="4"/>
      <c r="O152" s="4"/>
      <c r="P152" s="46"/>
      <c r="Q152" s="46"/>
      <c r="R152" s="49">
        <f t="shared" si="14"/>
        <v>0</v>
      </c>
      <c r="S152" s="49">
        <f t="shared" si="15"/>
        <v>0</v>
      </c>
      <c r="T152" s="50">
        <f t="shared" ref="T152:T215" si="16">IFERROR(ROUND(Q152/W152,2),0)</f>
        <v>0</v>
      </c>
      <c r="U152" s="50">
        <f t="shared" ref="U152:U215" si="17">IFERROR(ROUND(Q152/X152,2),0)</f>
        <v>0</v>
      </c>
      <c r="V152" s="50">
        <v>0.88</v>
      </c>
      <c r="W152" s="50" t="str">
        <f>IF(OR(K152&lt;=$Y$1,DAY(K152)&gt;15,AND(YEAR(K152)&amp;MONTH(K152)=YEAR(L152)&amp;MONTH(L152),DAY(L152)&lt;26)),"",IF(OR(L152="",MONTH(K152)&lt;&gt;MONTH(L152)),NETWORKDAYS.INTL(K152,DATE(2021,MONTH(K152)+1,0),"0000000",'21年休息安排-固定'!$B$2:$B$105),NETWORKDAYS.INTL(K152,L152,"0000000",'21年休息安排-固定'!$B$2:$B$105)))</f>
        <v/>
      </c>
      <c r="X152" s="50" t="str">
        <f>IF(OR(L152&gt;=$Z$1,L152="",DAY(L152)&lt;15,AND(YEAR(K152)&amp;MONTH(K152)=YEAR(L152)&amp;MONTH(L152),DAY(L152)&lt;26)),"",IF(YEAR(K152)&amp;MONTH(K152)=YEAR(L152)&amp;MONTH(L152),NETWORKDAYS.INTL(K152,L152,"0000000",'21年休息安排-固定'!$B$2:$B$105),NETWORKDAYS.INTL(DATE(2021,MONTH(L152),1),L152,"0000000",'21年休息安排-固定'!$B$2:$B$105)))</f>
        <v/>
      </c>
    </row>
    <row r="153" customHeight="1" spans="1:24">
      <c r="A153" s="4" t="s">
        <v>593</v>
      </c>
      <c r="B153" s="4"/>
      <c r="C153" s="6" t="s">
        <v>512</v>
      </c>
      <c r="D153" s="4"/>
      <c r="E153" s="4"/>
      <c r="F153" s="4"/>
      <c r="G153" s="4"/>
      <c r="H153" s="4"/>
      <c r="I153" s="4"/>
      <c r="J153" s="4"/>
      <c r="K153" s="45">
        <v>43230</v>
      </c>
      <c r="L153" s="45"/>
      <c r="M153" s="4"/>
      <c r="N153" s="4"/>
      <c r="O153" s="4"/>
      <c r="P153" s="46"/>
      <c r="Q153" s="46"/>
      <c r="R153" s="49">
        <f t="shared" ref="R153:R216" si="18">P153/21.75</f>
        <v>0</v>
      </c>
      <c r="S153" s="49">
        <f t="shared" ref="S153:S216" si="19">Q153/21.75</f>
        <v>0</v>
      </c>
      <c r="T153" s="50">
        <f t="shared" si="16"/>
        <v>0</v>
      </c>
      <c r="U153" s="50">
        <f t="shared" si="17"/>
        <v>0</v>
      </c>
      <c r="V153" s="50">
        <v>0.93</v>
      </c>
      <c r="W153" s="50" t="str">
        <f>IF(OR(K153&lt;=$Y$1,DAY(K153)&gt;15,AND(YEAR(K153)&amp;MONTH(K153)=YEAR(L153)&amp;MONTH(L153),DAY(L153)&lt;26)),"",IF(OR(L153="",MONTH(K153)&lt;&gt;MONTH(L153)),NETWORKDAYS.INTL(K153,DATE(2021,MONTH(K153)+1,0),"0000000",'21年休息安排-固定'!$B$2:$B$105),NETWORKDAYS.INTL(K153,L153,"0000000",'21年休息安排-固定'!$B$2:$B$105)))</f>
        <v/>
      </c>
      <c r="X153" s="50" t="str">
        <f>IF(OR(L153&gt;=$Z$1,L153="",DAY(L153)&lt;15,AND(YEAR(K153)&amp;MONTH(K153)=YEAR(L153)&amp;MONTH(L153),DAY(L153)&lt;26)),"",IF(YEAR(K153)&amp;MONTH(K153)=YEAR(L153)&amp;MONTH(L153),NETWORKDAYS.INTL(K153,L153,"0000000",'21年休息安排-固定'!$B$2:$B$105),NETWORKDAYS.INTL(DATE(2021,MONTH(L153),1),L153,"0000000",'21年休息安排-固定'!$B$2:$B$105)))</f>
        <v/>
      </c>
    </row>
    <row r="154" customHeight="1" spans="1:24">
      <c r="A154" s="4" t="s">
        <v>594</v>
      </c>
      <c r="B154" s="4"/>
      <c r="C154" s="6" t="s">
        <v>398</v>
      </c>
      <c r="D154" s="4"/>
      <c r="E154" s="4"/>
      <c r="F154" s="4"/>
      <c r="G154" s="4"/>
      <c r="H154" s="4"/>
      <c r="I154" s="4"/>
      <c r="J154" s="4"/>
      <c r="K154" s="45">
        <v>43409</v>
      </c>
      <c r="L154" s="45"/>
      <c r="M154" s="4"/>
      <c r="N154" s="4"/>
      <c r="O154" s="4"/>
      <c r="P154" s="46"/>
      <c r="Q154" s="46"/>
      <c r="R154" s="49">
        <f t="shared" si="18"/>
        <v>0</v>
      </c>
      <c r="S154" s="49">
        <f t="shared" si="19"/>
        <v>0</v>
      </c>
      <c r="T154" s="50">
        <f t="shared" si="16"/>
        <v>0</v>
      </c>
      <c r="U154" s="50">
        <f t="shared" si="17"/>
        <v>0</v>
      </c>
      <c r="V154" s="50">
        <v>0.91</v>
      </c>
      <c r="W154" s="50" t="str">
        <f>IF(OR(K154&lt;=$Y$1,DAY(K154)&gt;15,AND(YEAR(K154)&amp;MONTH(K154)=YEAR(L154)&amp;MONTH(L154),DAY(L154)&lt;26)),"",IF(OR(L154="",MONTH(K154)&lt;&gt;MONTH(L154)),NETWORKDAYS.INTL(K154,DATE(2021,MONTH(K154)+1,0),"0000000",'21年休息安排-固定'!$B$2:$B$105),NETWORKDAYS.INTL(K154,L154,"0000000",'21年休息安排-固定'!$B$2:$B$105)))</f>
        <v/>
      </c>
      <c r="X154" s="50" t="str">
        <f>IF(OR(L154&gt;=$Z$1,L154="",DAY(L154)&lt;15,AND(YEAR(K154)&amp;MONTH(K154)=YEAR(L154)&amp;MONTH(L154),DAY(L154)&lt;26)),"",IF(YEAR(K154)&amp;MONTH(K154)=YEAR(L154)&amp;MONTH(L154),NETWORKDAYS.INTL(K154,L154,"0000000",'21年休息安排-固定'!$B$2:$B$105),NETWORKDAYS.INTL(DATE(2021,MONTH(L154),1),L154,"0000000",'21年休息安排-固定'!$B$2:$B$105)))</f>
        <v/>
      </c>
    </row>
    <row r="155" customHeight="1" spans="1:24">
      <c r="A155" s="4" t="s">
        <v>595</v>
      </c>
      <c r="B155" s="4"/>
      <c r="C155" s="6" t="s">
        <v>398</v>
      </c>
      <c r="D155" s="4"/>
      <c r="E155" s="4"/>
      <c r="F155" s="4"/>
      <c r="G155" s="4"/>
      <c r="H155" s="4"/>
      <c r="I155" s="4"/>
      <c r="J155" s="4"/>
      <c r="K155" s="45">
        <v>42590</v>
      </c>
      <c r="L155" s="45"/>
      <c r="M155" s="4"/>
      <c r="N155" s="4"/>
      <c r="O155" s="4"/>
      <c r="P155" s="46"/>
      <c r="Q155" s="46"/>
      <c r="R155" s="49">
        <f t="shared" si="18"/>
        <v>0</v>
      </c>
      <c r="S155" s="49">
        <f t="shared" si="19"/>
        <v>0</v>
      </c>
      <c r="T155" s="50">
        <f t="shared" si="16"/>
        <v>0</v>
      </c>
      <c r="U155" s="50">
        <f t="shared" si="17"/>
        <v>0</v>
      </c>
      <c r="V155" s="50">
        <v>0.88</v>
      </c>
      <c r="W155" s="50" t="str">
        <f>IF(OR(K155&lt;=$Y$1,DAY(K155)&gt;15,AND(YEAR(K155)&amp;MONTH(K155)=YEAR(L155)&amp;MONTH(L155),DAY(L155)&lt;26)),"",IF(OR(L155="",MONTH(K155)&lt;&gt;MONTH(L155)),NETWORKDAYS.INTL(K155,DATE(2021,MONTH(K155)+1,0),"0000000",'21年休息安排-固定'!$B$2:$B$105),NETWORKDAYS.INTL(K155,L155,"0000000",'21年休息安排-固定'!$B$2:$B$105)))</f>
        <v/>
      </c>
      <c r="X155" s="50" t="str">
        <f>IF(OR(L155&gt;=$Z$1,L155="",DAY(L155)&lt;15,AND(YEAR(K155)&amp;MONTH(K155)=YEAR(L155)&amp;MONTH(L155),DAY(L155)&lt;26)),"",IF(YEAR(K155)&amp;MONTH(K155)=YEAR(L155)&amp;MONTH(L155),NETWORKDAYS.INTL(K155,L155,"0000000",'21年休息安排-固定'!$B$2:$B$105),NETWORKDAYS.INTL(DATE(2021,MONTH(L155),1),L155,"0000000",'21年休息安排-固定'!$B$2:$B$105)))</f>
        <v/>
      </c>
    </row>
    <row r="156" customHeight="1" spans="1:24">
      <c r="A156" s="4" t="s">
        <v>596</v>
      </c>
      <c r="B156" s="4"/>
      <c r="C156" s="6" t="s">
        <v>398</v>
      </c>
      <c r="D156" s="4"/>
      <c r="E156" s="4"/>
      <c r="F156" s="4"/>
      <c r="G156" s="4"/>
      <c r="H156" s="4"/>
      <c r="I156" s="4"/>
      <c r="J156" s="4"/>
      <c r="K156" s="45">
        <v>43284</v>
      </c>
      <c r="L156" s="45">
        <v>44343</v>
      </c>
      <c r="M156" s="4"/>
      <c r="N156" s="4"/>
      <c r="O156" s="4"/>
      <c r="P156" s="46"/>
      <c r="Q156" s="46"/>
      <c r="R156" s="49">
        <f t="shared" si="18"/>
        <v>0</v>
      </c>
      <c r="S156" s="49">
        <f t="shared" si="19"/>
        <v>0</v>
      </c>
      <c r="T156" s="50">
        <f t="shared" si="16"/>
        <v>0</v>
      </c>
      <c r="U156" s="50">
        <f t="shared" si="17"/>
        <v>0</v>
      </c>
      <c r="V156" s="50">
        <v>0.9</v>
      </c>
      <c r="W156" s="50" t="str">
        <f>IF(OR(K156&lt;=$Y$1,DAY(K156)&gt;15,AND(YEAR(K156)&amp;MONTH(K156)=YEAR(L156)&amp;MONTH(L156),DAY(L156)&lt;26)),"",IF(OR(L156="",MONTH(K156)&lt;&gt;MONTH(L156)),NETWORKDAYS.INTL(K156,DATE(2021,MONTH(K156)+1,0),"0000000",'21年休息安排-固定'!$B$2:$B$105),NETWORKDAYS.INTL(K156,L156,"0000000",'21年休息安排-固定'!$B$2:$B$105)))</f>
        <v/>
      </c>
      <c r="X156" s="50">
        <f>IF(OR(L156&gt;=$Z$1,L156="",DAY(L156)&lt;15,AND(YEAR(K156)&amp;MONTH(K156)=YEAR(L156)&amp;MONTH(L156),DAY(L156)&lt;26)),"",IF(YEAR(K156)&amp;MONTH(K156)=YEAR(L156)&amp;MONTH(L156),NETWORKDAYS.INTL(K156,L156,"0000000",'21年休息安排-固定'!$B$2:$B$105),NETWORKDAYS.INTL(DATE(2021,MONTH(L156),1),L156,"0000000",'21年休息安排-固定'!$B$2:$B$105)))</f>
        <v>18</v>
      </c>
    </row>
    <row r="157" customHeight="1" spans="1:24">
      <c r="A157" s="4" t="s">
        <v>597</v>
      </c>
      <c r="B157" s="4"/>
      <c r="C157" s="6" t="s">
        <v>398</v>
      </c>
      <c r="D157" s="4"/>
      <c r="E157" s="4"/>
      <c r="F157" s="4"/>
      <c r="G157" s="4"/>
      <c r="H157" s="4"/>
      <c r="I157" s="4"/>
      <c r="J157" s="4"/>
      <c r="K157" s="45">
        <v>43402</v>
      </c>
      <c r="L157" s="45"/>
      <c r="M157" s="4"/>
      <c r="N157" s="4"/>
      <c r="O157" s="4"/>
      <c r="P157" s="46"/>
      <c r="Q157" s="46"/>
      <c r="R157" s="49">
        <f t="shared" si="18"/>
        <v>0</v>
      </c>
      <c r="S157" s="49">
        <f t="shared" si="19"/>
        <v>0</v>
      </c>
      <c r="T157" s="50">
        <f t="shared" si="16"/>
        <v>0</v>
      </c>
      <c r="U157" s="50">
        <f t="shared" si="17"/>
        <v>0</v>
      </c>
      <c r="V157" s="50">
        <v>0.88</v>
      </c>
      <c r="W157" s="50" t="str">
        <f>IF(OR(K157&lt;=$Y$1,DAY(K157)&gt;15,AND(YEAR(K157)&amp;MONTH(K157)=YEAR(L157)&amp;MONTH(L157),DAY(L157)&lt;26)),"",IF(OR(L157="",MONTH(K157)&lt;&gt;MONTH(L157)),NETWORKDAYS.INTL(K157,DATE(2021,MONTH(K157)+1,0),"0000000",'21年休息安排-固定'!$B$2:$B$105),NETWORKDAYS.INTL(K157,L157,"0000000",'21年休息安排-固定'!$B$2:$B$105)))</f>
        <v/>
      </c>
      <c r="X157" s="50" t="str">
        <f>IF(OR(L157&gt;=$Z$1,L157="",DAY(L157)&lt;15,AND(YEAR(K157)&amp;MONTH(K157)=YEAR(L157)&amp;MONTH(L157),DAY(L157)&lt;26)),"",IF(YEAR(K157)&amp;MONTH(K157)=YEAR(L157)&amp;MONTH(L157),NETWORKDAYS.INTL(K157,L157,"0000000",'21年休息安排-固定'!$B$2:$B$105),NETWORKDAYS.INTL(DATE(2021,MONTH(L157),1),L157,"0000000",'21年休息安排-固定'!$B$2:$B$105)))</f>
        <v/>
      </c>
    </row>
    <row r="158" customHeight="1" spans="1:24">
      <c r="A158" s="4" t="s">
        <v>598</v>
      </c>
      <c r="B158" s="4"/>
      <c r="C158" s="6" t="s">
        <v>398</v>
      </c>
      <c r="D158" s="4"/>
      <c r="E158" s="4"/>
      <c r="F158" s="4"/>
      <c r="G158" s="4"/>
      <c r="H158" s="4"/>
      <c r="I158" s="4"/>
      <c r="J158" s="4"/>
      <c r="K158" s="45">
        <v>43178</v>
      </c>
      <c r="L158" s="45"/>
      <c r="M158" s="4"/>
      <c r="N158" s="4"/>
      <c r="O158" s="4"/>
      <c r="P158" s="46"/>
      <c r="Q158" s="46"/>
      <c r="R158" s="49">
        <f t="shared" si="18"/>
        <v>0</v>
      </c>
      <c r="S158" s="49">
        <f t="shared" si="19"/>
        <v>0</v>
      </c>
      <c r="T158" s="50">
        <f t="shared" si="16"/>
        <v>0</v>
      </c>
      <c r="U158" s="50">
        <f t="shared" si="17"/>
        <v>0</v>
      </c>
      <c r="V158" s="50">
        <v>0.89</v>
      </c>
      <c r="W158" s="50" t="str">
        <f>IF(OR(K158&lt;=$Y$1,DAY(K158)&gt;15,AND(YEAR(K158)&amp;MONTH(K158)=YEAR(L158)&amp;MONTH(L158),DAY(L158)&lt;26)),"",IF(OR(L158="",MONTH(K158)&lt;&gt;MONTH(L158)),NETWORKDAYS.INTL(K158,DATE(2021,MONTH(K158)+1,0),"0000000",'21年休息安排-固定'!$B$2:$B$105),NETWORKDAYS.INTL(K158,L158,"0000000",'21年休息安排-固定'!$B$2:$B$105)))</f>
        <v/>
      </c>
      <c r="X158" s="50" t="str">
        <f>IF(OR(L158&gt;=$Z$1,L158="",DAY(L158)&lt;15,AND(YEAR(K158)&amp;MONTH(K158)=YEAR(L158)&amp;MONTH(L158),DAY(L158)&lt;26)),"",IF(YEAR(K158)&amp;MONTH(K158)=YEAR(L158)&amp;MONTH(L158),NETWORKDAYS.INTL(K158,L158,"0000000",'21年休息安排-固定'!$B$2:$B$105),NETWORKDAYS.INTL(DATE(2021,MONTH(L158),1),L158,"0000000",'21年休息安排-固定'!$B$2:$B$105)))</f>
        <v/>
      </c>
    </row>
    <row r="159" customHeight="1" spans="1:24">
      <c r="A159" s="4" t="s">
        <v>599</v>
      </c>
      <c r="B159" s="4"/>
      <c r="C159" s="6" t="s">
        <v>398</v>
      </c>
      <c r="D159" s="4"/>
      <c r="E159" s="4"/>
      <c r="F159" s="4"/>
      <c r="G159" s="4"/>
      <c r="H159" s="4"/>
      <c r="I159" s="4"/>
      <c r="J159" s="4"/>
      <c r="K159" s="45">
        <v>43123</v>
      </c>
      <c r="L159" s="45"/>
      <c r="M159" s="4"/>
      <c r="N159" s="4"/>
      <c r="O159" s="4"/>
      <c r="P159" s="46"/>
      <c r="Q159" s="46"/>
      <c r="R159" s="49">
        <f t="shared" si="18"/>
        <v>0</v>
      </c>
      <c r="S159" s="49">
        <f t="shared" si="19"/>
        <v>0</v>
      </c>
      <c r="T159" s="50">
        <f t="shared" si="16"/>
        <v>0</v>
      </c>
      <c r="U159" s="50">
        <f t="shared" si="17"/>
        <v>0</v>
      </c>
      <c r="V159" s="50">
        <v>0.92</v>
      </c>
      <c r="W159" s="50" t="str">
        <f>IF(OR(K159&lt;=$Y$1,DAY(K159)&gt;15,AND(YEAR(K159)&amp;MONTH(K159)=YEAR(L159)&amp;MONTH(L159),DAY(L159)&lt;26)),"",IF(OR(L159="",MONTH(K159)&lt;&gt;MONTH(L159)),NETWORKDAYS.INTL(K159,DATE(2021,MONTH(K159)+1,0),"0000000",'21年休息安排-固定'!$B$2:$B$105),NETWORKDAYS.INTL(K159,L159,"0000000",'21年休息安排-固定'!$B$2:$B$105)))</f>
        <v/>
      </c>
      <c r="X159" s="50" t="str">
        <f>IF(OR(L159&gt;=$Z$1,L159="",DAY(L159)&lt;15,AND(YEAR(K159)&amp;MONTH(K159)=YEAR(L159)&amp;MONTH(L159),DAY(L159)&lt;26)),"",IF(YEAR(K159)&amp;MONTH(K159)=YEAR(L159)&amp;MONTH(L159),NETWORKDAYS.INTL(K159,L159,"0000000",'21年休息安排-固定'!$B$2:$B$105),NETWORKDAYS.INTL(DATE(2021,MONTH(L159),1),L159,"0000000",'21年休息安排-固定'!$B$2:$B$105)))</f>
        <v/>
      </c>
    </row>
    <row r="160" customHeight="1" spans="1:24">
      <c r="A160" s="4" t="s">
        <v>600</v>
      </c>
      <c r="B160" s="4"/>
      <c r="C160" s="6" t="s">
        <v>398</v>
      </c>
      <c r="D160" s="4"/>
      <c r="E160" s="4"/>
      <c r="F160" s="4"/>
      <c r="G160" s="4"/>
      <c r="H160" s="4"/>
      <c r="I160" s="4"/>
      <c r="J160" s="4"/>
      <c r="K160" s="45">
        <v>43405</v>
      </c>
      <c r="L160" s="45"/>
      <c r="M160" s="4"/>
      <c r="N160" s="4"/>
      <c r="O160" s="4"/>
      <c r="P160" s="46"/>
      <c r="Q160" s="46"/>
      <c r="R160" s="49">
        <f t="shared" si="18"/>
        <v>0</v>
      </c>
      <c r="S160" s="49">
        <f t="shared" si="19"/>
        <v>0</v>
      </c>
      <c r="T160" s="50">
        <f t="shared" si="16"/>
        <v>0</v>
      </c>
      <c r="U160" s="50">
        <f t="shared" si="17"/>
        <v>0</v>
      </c>
      <c r="V160" s="50">
        <v>0.9</v>
      </c>
      <c r="W160" s="50" t="str">
        <f>IF(OR(K160&lt;=$Y$1,DAY(K160)&gt;15,AND(YEAR(K160)&amp;MONTH(K160)=YEAR(L160)&amp;MONTH(L160),DAY(L160)&lt;26)),"",IF(OR(L160="",MONTH(K160)&lt;&gt;MONTH(L160)),NETWORKDAYS.INTL(K160,DATE(2021,MONTH(K160)+1,0),"0000000",'21年休息安排-固定'!$B$2:$B$105),NETWORKDAYS.INTL(K160,L160,"0000000",'21年休息安排-固定'!$B$2:$B$105)))</f>
        <v/>
      </c>
      <c r="X160" s="50" t="str">
        <f>IF(OR(L160&gt;=$Z$1,L160="",DAY(L160)&lt;15,AND(YEAR(K160)&amp;MONTH(K160)=YEAR(L160)&amp;MONTH(L160),DAY(L160)&lt;26)),"",IF(YEAR(K160)&amp;MONTH(K160)=YEAR(L160)&amp;MONTH(L160),NETWORKDAYS.INTL(K160,L160,"0000000",'21年休息安排-固定'!$B$2:$B$105),NETWORKDAYS.INTL(DATE(2021,MONTH(L160),1),L160,"0000000",'21年休息安排-固定'!$B$2:$B$105)))</f>
        <v/>
      </c>
    </row>
    <row r="161" customHeight="1" spans="1:24">
      <c r="A161" s="4" t="s">
        <v>601</v>
      </c>
      <c r="B161" s="4"/>
      <c r="C161" s="6" t="s">
        <v>398</v>
      </c>
      <c r="D161" s="4"/>
      <c r="E161" s="4"/>
      <c r="F161" s="4"/>
      <c r="G161" s="4"/>
      <c r="H161" s="4"/>
      <c r="I161" s="4"/>
      <c r="J161" s="4"/>
      <c r="K161" s="45">
        <v>43214</v>
      </c>
      <c r="L161" s="45">
        <v>44294</v>
      </c>
      <c r="M161" s="4"/>
      <c r="N161" s="4"/>
      <c r="O161" s="4"/>
      <c r="P161" s="46"/>
      <c r="Q161" s="46"/>
      <c r="R161" s="49">
        <f t="shared" si="18"/>
        <v>0</v>
      </c>
      <c r="S161" s="49">
        <f t="shared" si="19"/>
        <v>0</v>
      </c>
      <c r="T161" s="50">
        <f t="shared" si="16"/>
        <v>0</v>
      </c>
      <c r="U161" s="50">
        <f t="shared" si="17"/>
        <v>0</v>
      </c>
      <c r="V161" s="50">
        <v>0.87</v>
      </c>
      <c r="W161" s="50" t="str">
        <f>IF(OR(K161&lt;=$Y$1,DAY(K161)&gt;15,AND(YEAR(K161)&amp;MONTH(K161)=YEAR(L161)&amp;MONTH(L161),DAY(L161)&lt;26)),"",IF(OR(L161="",MONTH(K161)&lt;&gt;MONTH(L161)),NETWORKDAYS.INTL(K161,DATE(2021,MONTH(K161)+1,0),"0000000",'21年休息安排-固定'!$B$2:$B$105),NETWORKDAYS.INTL(K161,L161,"0000000",'21年休息安排-固定'!$B$2:$B$105)))</f>
        <v/>
      </c>
      <c r="X161" s="50" t="str">
        <f>IF(OR(L161&gt;=$Z$1,L161="",DAY(L161)&lt;15,AND(YEAR(K161)&amp;MONTH(K161)=YEAR(L161)&amp;MONTH(L161),DAY(L161)&lt;26)),"",IF(YEAR(K161)&amp;MONTH(K161)=YEAR(L161)&amp;MONTH(L161),NETWORKDAYS.INTL(K161,L161,"0000000",'21年休息安排-固定'!$B$2:$B$105),NETWORKDAYS.INTL(DATE(2021,MONTH(L161),1),L161,"0000000",'21年休息安排-固定'!$B$2:$B$105)))</f>
        <v/>
      </c>
    </row>
    <row r="162" customHeight="1" spans="1:24">
      <c r="A162" s="4" t="s">
        <v>602</v>
      </c>
      <c r="B162" s="4"/>
      <c r="C162" s="6" t="s">
        <v>398</v>
      </c>
      <c r="D162" s="4"/>
      <c r="E162" s="4"/>
      <c r="F162" s="4"/>
      <c r="G162" s="4"/>
      <c r="H162" s="4"/>
      <c r="I162" s="4"/>
      <c r="J162" s="4"/>
      <c r="K162" s="45">
        <v>43174</v>
      </c>
      <c r="L162" s="45"/>
      <c r="M162" s="4"/>
      <c r="N162" s="4"/>
      <c r="O162" s="4"/>
      <c r="P162" s="46"/>
      <c r="Q162" s="46"/>
      <c r="R162" s="49">
        <f t="shared" si="18"/>
        <v>0</v>
      </c>
      <c r="S162" s="49">
        <f t="shared" si="19"/>
        <v>0</v>
      </c>
      <c r="T162" s="50">
        <f t="shared" si="16"/>
        <v>0</v>
      </c>
      <c r="U162" s="50">
        <f t="shared" si="17"/>
        <v>0</v>
      </c>
      <c r="V162" s="50">
        <v>0.88</v>
      </c>
      <c r="W162" s="50" t="str">
        <f>IF(OR(K162&lt;=$Y$1,DAY(K162)&gt;15,AND(YEAR(K162)&amp;MONTH(K162)=YEAR(L162)&amp;MONTH(L162),DAY(L162)&lt;26)),"",IF(OR(L162="",MONTH(K162)&lt;&gt;MONTH(L162)),NETWORKDAYS.INTL(K162,DATE(2021,MONTH(K162)+1,0),"0000000",'21年休息安排-固定'!$B$2:$B$105),NETWORKDAYS.INTL(K162,L162,"0000000",'21年休息安排-固定'!$B$2:$B$105)))</f>
        <v/>
      </c>
      <c r="X162" s="50" t="str">
        <f>IF(OR(L162&gt;=$Z$1,L162="",DAY(L162)&lt;15,AND(YEAR(K162)&amp;MONTH(K162)=YEAR(L162)&amp;MONTH(L162),DAY(L162)&lt;26)),"",IF(YEAR(K162)&amp;MONTH(K162)=YEAR(L162)&amp;MONTH(L162),NETWORKDAYS.INTL(K162,L162,"0000000",'21年休息安排-固定'!$B$2:$B$105),NETWORKDAYS.INTL(DATE(2021,MONTH(L162),1),L162,"0000000",'21年休息安排-固定'!$B$2:$B$105)))</f>
        <v/>
      </c>
    </row>
    <row r="163" customHeight="1" spans="1:24">
      <c r="A163" s="4" t="s">
        <v>603</v>
      </c>
      <c r="B163" s="4"/>
      <c r="C163" s="6" t="s">
        <v>398</v>
      </c>
      <c r="D163" s="4"/>
      <c r="E163" s="4"/>
      <c r="F163" s="4"/>
      <c r="G163" s="4"/>
      <c r="H163" s="4"/>
      <c r="I163" s="4"/>
      <c r="J163" s="4"/>
      <c r="K163" s="45">
        <v>43228</v>
      </c>
      <c r="L163" s="45"/>
      <c r="M163" s="4"/>
      <c r="N163" s="4"/>
      <c r="O163" s="4"/>
      <c r="P163" s="46"/>
      <c r="Q163" s="46"/>
      <c r="R163" s="49">
        <f t="shared" si="18"/>
        <v>0</v>
      </c>
      <c r="S163" s="49">
        <f t="shared" si="19"/>
        <v>0</v>
      </c>
      <c r="T163" s="50">
        <f t="shared" si="16"/>
        <v>0</v>
      </c>
      <c r="U163" s="50">
        <f t="shared" si="17"/>
        <v>0</v>
      </c>
      <c r="V163" s="50">
        <v>0.91</v>
      </c>
      <c r="W163" s="50" t="str">
        <f>IF(OR(K163&lt;=$Y$1,DAY(K163)&gt;15,AND(YEAR(K163)&amp;MONTH(K163)=YEAR(L163)&amp;MONTH(L163),DAY(L163)&lt;26)),"",IF(OR(L163="",MONTH(K163)&lt;&gt;MONTH(L163)),NETWORKDAYS.INTL(K163,DATE(2021,MONTH(K163)+1,0),"0000000",'21年休息安排-固定'!$B$2:$B$105),NETWORKDAYS.INTL(K163,L163,"0000000",'21年休息安排-固定'!$B$2:$B$105)))</f>
        <v/>
      </c>
      <c r="X163" s="50" t="str">
        <f>IF(OR(L163&gt;=$Z$1,L163="",DAY(L163)&lt;15,AND(YEAR(K163)&amp;MONTH(K163)=YEAR(L163)&amp;MONTH(L163),DAY(L163)&lt;26)),"",IF(YEAR(K163)&amp;MONTH(K163)=YEAR(L163)&amp;MONTH(L163),NETWORKDAYS.INTL(K163,L163,"0000000",'21年休息安排-固定'!$B$2:$B$105),NETWORKDAYS.INTL(DATE(2021,MONTH(L163),1),L163,"0000000",'21年休息安排-固定'!$B$2:$B$105)))</f>
        <v/>
      </c>
    </row>
    <row r="164" customHeight="1" spans="1:24">
      <c r="A164" s="4" t="s">
        <v>604</v>
      </c>
      <c r="B164" s="4"/>
      <c r="C164" s="6" t="s">
        <v>398</v>
      </c>
      <c r="D164" s="4"/>
      <c r="E164" s="4"/>
      <c r="F164" s="4"/>
      <c r="G164" s="4"/>
      <c r="H164" s="4"/>
      <c r="I164" s="4"/>
      <c r="J164" s="4"/>
      <c r="K164" s="45">
        <v>43180</v>
      </c>
      <c r="L164" s="45"/>
      <c r="M164" s="4"/>
      <c r="N164" s="4"/>
      <c r="O164" s="4"/>
      <c r="P164" s="46"/>
      <c r="Q164" s="46"/>
      <c r="R164" s="49">
        <f t="shared" si="18"/>
        <v>0</v>
      </c>
      <c r="S164" s="49">
        <f t="shared" si="19"/>
        <v>0</v>
      </c>
      <c r="T164" s="50">
        <f t="shared" si="16"/>
        <v>0</v>
      </c>
      <c r="U164" s="50">
        <f t="shared" si="17"/>
        <v>0</v>
      </c>
      <c r="V164" s="50">
        <v>0.88</v>
      </c>
      <c r="W164" s="50" t="str">
        <f>IF(OR(K164&lt;=$Y$1,DAY(K164)&gt;15,AND(YEAR(K164)&amp;MONTH(K164)=YEAR(L164)&amp;MONTH(L164),DAY(L164)&lt;26)),"",IF(OR(L164="",MONTH(K164)&lt;&gt;MONTH(L164)),NETWORKDAYS.INTL(K164,DATE(2021,MONTH(K164)+1,0),"0000000",'21年休息安排-固定'!$B$2:$B$105),NETWORKDAYS.INTL(K164,L164,"0000000",'21年休息安排-固定'!$B$2:$B$105)))</f>
        <v/>
      </c>
      <c r="X164" s="50" t="str">
        <f>IF(OR(L164&gt;=$Z$1,L164="",DAY(L164)&lt;15,AND(YEAR(K164)&amp;MONTH(K164)=YEAR(L164)&amp;MONTH(L164),DAY(L164)&lt;26)),"",IF(YEAR(K164)&amp;MONTH(K164)=YEAR(L164)&amp;MONTH(L164),NETWORKDAYS.INTL(K164,L164,"0000000",'21年休息安排-固定'!$B$2:$B$105),NETWORKDAYS.INTL(DATE(2021,MONTH(L164),1),L164,"0000000",'21年休息安排-固定'!$B$2:$B$105)))</f>
        <v/>
      </c>
    </row>
    <row r="165" customHeight="1" spans="1:24">
      <c r="A165" s="4" t="s">
        <v>605</v>
      </c>
      <c r="B165" s="4"/>
      <c r="C165" s="6" t="s">
        <v>512</v>
      </c>
      <c r="D165" s="4"/>
      <c r="E165" s="4"/>
      <c r="F165" s="4"/>
      <c r="G165" s="4"/>
      <c r="H165" s="4"/>
      <c r="I165" s="4"/>
      <c r="J165" s="4"/>
      <c r="K165" s="45">
        <v>43222</v>
      </c>
      <c r="L165" s="45"/>
      <c r="M165" s="4"/>
      <c r="N165" s="4"/>
      <c r="O165" s="4"/>
      <c r="P165" s="46"/>
      <c r="Q165" s="46"/>
      <c r="R165" s="49">
        <f t="shared" si="18"/>
        <v>0</v>
      </c>
      <c r="S165" s="49">
        <f t="shared" si="19"/>
        <v>0</v>
      </c>
      <c r="T165" s="50">
        <f t="shared" si="16"/>
        <v>0</v>
      </c>
      <c r="U165" s="50">
        <f t="shared" si="17"/>
        <v>0</v>
      </c>
      <c r="V165" s="50">
        <v>0.92</v>
      </c>
      <c r="W165" s="50" t="str">
        <f>IF(OR(K165&lt;=$Y$1,DAY(K165)&gt;15,AND(YEAR(K165)&amp;MONTH(K165)=YEAR(L165)&amp;MONTH(L165),DAY(L165)&lt;26)),"",IF(OR(L165="",MONTH(K165)&lt;&gt;MONTH(L165)),NETWORKDAYS.INTL(K165,DATE(2021,MONTH(K165)+1,0),"0000000",'21年休息安排-固定'!$B$2:$B$105),NETWORKDAYS.INTL(K165,L165,"0000000",'21年休息安排-固定'!$B$2:$B$105)))</f>
        <v/>
      </c>
      <c r="X165" s="50" t="str">
        <f>IF(OR(L165&gt;=$Z$1,L165="",DAY(L165)&lt;15,AND(YEAR(K165)&amp;MONTH(K165)=YEAR(L165)&amp;MONTH(L165),DAY(L165)&lt;26)),"",IF(YEAR(K165)&amp;MONTH(K165)=YEAR(L165)&amp;MONTH(L165),NETWORKDAYS.INTL(K165,L165,"0000000",'21年休息安排-固定'!$B$2:$B$105),NETWORKDAYS.INTL(DATE(2021,MONTH(L165),1),L165,"0000000",'21年休息安排-固定'!$B$2:$B$105)))</f>
        <v/>
      </c>
    </row>
    <row r="166" customHeight="1" spans="1:24">
      <c r="A166" s="4" t="s">
        <v>606</v>
      </c>
      <c r="B166" s="4"/>
      <c r="C166" s="6" t="s">
        <v>512</v>
      </c>
      <c r="D166" s="4"/>
      <c r="E166" s="4"/>
      <c r="F166" s="4"/>
      <c r="G166" s="4"/>
      <c r="H166" s="4"/>
      <c r="I166" s="4"/>
      <c r="J166" s="4"/>
      <c r="K166" s="45">
        <v>42562</v>
      </c>
      <c r="L166" s="45"/>
      <c r="M166" s="4"/>
      <c r="N166" s="4"/>
      <c r="O166" s="4"/>
      <c r="P166" s="46"/>
      <c r="Q166" s="46"/>
      <c r="R166" s="49">
        <f t="shared" si="18"/>
        <v>0</v>
      </c>
      <c r="S166" s="49">
        <f t="shared" si="19"/>
        <v>0</v>
      </c>
      <c r="T166" s="50">
        <f t="shared" si="16"/>
        <v>0</v>
      </c>
      <c r="U166" s="50">
        <f t="shared" si="17"/>
        <v>0</v>
      </c>
      <c r="V166" s="50">
        <v>0.94</v>
      </c>
      <c r="W166" s="50" t="str">
        <f>IF(OR(K166&lt;=$Y$1,DAY(K166)&gt;15,AND(YEAR(K166)&amp;MONTH(K166)=YEAR(L166)&amp;MONTH(L166),DAY(L166)&lt;26)),"",IF(OR(L166="",MONTH(K166)&lt;&gt;MONTH(L166)),NETWORKDAYS.INTL(K166,DATE(2021,MONTH(K166)+1,0),"0000000",'21年休息安排-固定'!$B$2:$B$105),NETWORKDAYS.INTL(K166,L166,"0000000",'21年休息安排-固定'!$B$2:$B$105)))</f>
        <v/>
      </c>
      <c r="X166" s="50" t="str">
        <f>IF(OR(L166&gt;=$Z$1,L166="",DAY(L166)&lt;15,AND(YEAR(K166)&amp;MONTH(K166)=YEAR(L166)&amp;MONTH(L166),DAY(L166)&lt;26)),"",IF(YEAR(K166)&amp;MONTH(K166)=YEAR(L166)&amp;MONTH(L166),NETWORKDAYS.INTL(K166,L166,"0000000",'21年休息安排-固定'!$B$2:$B$105),NETWORKDAYS.INTL(DATE(2021,MONTH(L166),1),L166,"0000000",'21年休息安排-固定'!$B$2:$B$105)))</f>
        <v/>
      </c>
    </row>
    <row r="167" customHeight="1" spans="1:24">
      <c r="A167" s="4" t="s">
        <v>607</v>
      </c>
      <c r="B167" s="4"/>
      <c r="C167" s="6" t="s">
        <v>512</v>
      </c>
      <c r="D167" s="4"/>
      <c r="E167" s="4"/>
      <c r="F167" s="4"/>
      <c r="G167" s="4"/>
      <c r="H167" s="4"/>
      <c r="I167" s="4"/>
      <c r="J167" s="4"/>
      <c r="K167" s="45">
        <v>42684</v>
      </c>
      <c r="L167" s="45">
        <v>44515</v>
      </c>
      <c r="M167" s="4"/>
      <c r="N167" s="4"/>
      <c r="O167" s="4"/>
      <c r="P167" s="46"/>
      <c r="Q167" s="46"/>
      <c r="R167" s="49">
        <f t="shared" si="18"/>
        <v>0</v>
      </c>
      <c r="S167" s="49">
        <f t="shared" si="19"/>
        <v>0</v>
      </c>
      <c r="T167" s="50">
        <f t="shared" si="16"/>
        <v>0</v>
      </c>
      <c r="U167" s="50">
        <f t="shared" si="17"/>
        <v>0</v>
      </c>
      <c r="V167" s="50">
        <v>0.9</v>
      </c>
      <c r="W167" s="50" t="str">
        <f>IF(OR(K167&lt;=$Y$1,DAY(K167)&gt;15,AND(YEAR(K167)&amp;MONTH(K167)=YEAR(L167)&amp;MONTH(L167),DAY(L167)&lt;26)),"",IF(OR(L167="",MONTH(K167)&lt;&gt;MONTH(L167)),NETWORKDAYS.INTL(K167,DATE(2021,MONTH(K167)+1,0),"0000000",'21年休息安排-固定'!$B$2:$B$105),NETWORKDAYS.INTL(K167,L167,"0000000",'21年休息安排-固定'!$B$2:$B$105)))</f>
        <v/>
      </c>
      <c r="X167" s="50">
        <f>IF(OR(L167&gt;=$Z$1,L167="",DAY(L167)&lt;15,AND(YEAR(K167)&amp;MONTH(K167)=YEAR(L167)&amp;MONTH(L167),DAY(L167)&lt;26)),"",IF(YEAR(K167)&amp;MONTH(K167)=YEAR(L167)&amp;MONTH(L167),NETWORKDAYS.INTL(K167,L167,"0000000",'21年休息安排-固定'!$B$2:$B$105),NETWORKDAYS.INTL(DATE(2021,MONTH(L167),1),L167,"0000000",'21年休息安排-固定'!$B$2:$B$105)))</f>
        <v>11</v>
      </c>
    </row>
    <row r="168" customHeight="1" spans="1:24">
      <c r="A168" s="4" t="s">
        <v>608</v>
      </c>
      <c r="B168" s="4"/>
      <c r="C168" s="6" t="s">
        <v>512</v>
      </c>
      <c r="D168" s="4"/>
      <c r="E168" s="4"/>
      <c r="F168" s="4"/>
      <c r="G168" s="4"/>
      <c r="H168" s="4"/>
      <c r="I168" s="4"/>
      <c r="J168" s="4"/>
      <c r="K168" s="45">
        <v>43216</v>
      </c>
      <c r="L168" s="45"/>
      <c r="M168" s="4"/>
      <c r="N168" s="4"/>
      <c r="O168" s="4"/>
      <c r="P168" s="46"/>
      <c r="Q168" s="46"/>
      <c r="R168" s="49">
        <f t="shared" si="18"/>
        <v>0</v>
      </c>
      <c r="S168" s="49">
        <f t="shared" si="19"/>
        <v>0</v>
      </c>
      <c r="T168" s="50">
        <f t="shared" si="16"/>
        <v>0</v>
      </c>
      <c r="U168" s="50">
        <f t="shared" si="17"/>
        <v>0</v>
      </c>
      <c r="V168" s="50">
        <v>0.92</v>
      </c>
      <c r="W168" s="50" t="str">
        <f>IF(OR(K168&lt;=$Y$1,DAY(K168)&gt;15,AND(YEAR(K168)&amp;MONTH(K168)=YEAR(L168)&amp;MONTH(L168),DAY(L168)&lt;26)),"",IF(OR(L168="",MONTH(K168)&lt;&gt;MONTH(L168)),NETWORKDAYS.INTL(K168,DATE(2021,MONTH(K168)+1,0),"0000000",'21年休息安排-固定'!$B$2:$B$105),NETWORKDAYS.INTL(K168,L168,"0000000",'21年休息安排-固定'!$B$2:$B$105)))</f>
        <v/>
      </c>
      <c r="X168" s="50" t="str">
        <f>IF(OR(L168&gt;=$Z$1,L168="",DAY(L168)&lt;15,AND(YEAR(K168)&amp;MONTH(K168)=YEAR(L168)&amp;MONTH(L168),DAY(L168)&lt;26)),"",IF(YEAR(K168)&amp;MONTH(K168)=YEAR(L168)&amp;MONTH(L168),NETWORKDAYS.INTL(K168,L168,"0000000",'21年休息安排-固定'!$B$2:$B$105),NETWORKDAYS.INTL(DATE(2021,MONTH(L168),1),L168,"0000000",'21年休息安排-固定'!$B$2:$B$105)))</f>
        <v/>
      </c>
    </row>
    <row r="169" customHeight="1" spans="1:24">
      <c r="A169" s="4" t="s">
        <v>609</v>
      </c>
      <c r="B169" s="4"/>
      <c r="C169" s="6" t="s">
        <v>512</v>
      </c>
      <c r="D169" s="4"/>
      <c r="E169" s="4"/>
      <c r="F169" s="4"/>
      <c r="G169" s="4"/>
      <c r="H169" s="4"/>
      <c r="I169" s="4"/>
      <c r="J169" s="4"/>
      <c r="K169" s="45">
        <v>43297</v>
      </c>
      <c r="L169" s="45"/>
      <c r="M169" s="4"/>
      <c r="N169" s="4"/>
      <c r="O169" s="4"/>
      <c r="P169" s="46"/>
      <c r="Q169" s="46"/>
      <c r="R169" s="49">
        <f t="shared" si="18"/>
        <v>0</v>
      </c>
      <c r="S169" s="49">
        <f t="shared" si="19"/>
        <v>0</v>
      </c>
      <c r="T169" s="50">
        <f t="shared" si="16"/>
        <v>0</v>
      </c>
      <c r="U169" s="50">
        <f t="shared" si="17"/>
        <v>0</v>
      </c>
      <c r="V169" s="50">
        <v>0.94</v>
      </c>
      <c r="W169" s="50" t="str">
        <f>IF(OR(K169&lt;=$Y$1,DAY(K169)&gt;15,AND(YEAR(K169)&amp;MONTH(K169)=YEAR(L169)&amp;MONTH(L169),DAY(L169)&lt;26)),"",IF(OR(L169="",MONTH(K169)&lt;&gt;MONTH(L169)),NETWORKDAYS.INTL(K169,DATE(2021,MONTH(K169)+1,0),"0000000",'21年休息安排-固定'!$B$2:$B$105),NETWORKDAYS.INTL(K169,L169,"0000000",'21年休息安排-固定'!$B$2:$B$105)))</f>
        <v/>
      </c>
      <c r="X169" s="50" t="str">
        <f>IF(OR(L169&gt;=$Z$1,L169="",DAY(L169)&lt;15,AND(YEAR(K169)&amp;MONTH(K169)=YEAR(L169)&amp;MONTH(L169),DAY(L169)&lt;26)),"",IF(YEAR(K169)&amp;MONTH(K169)=YEAR(L169)&amp;MONTH(L169),NETWORKDAYS.INTL(K169,L169,"0000000",'21年休息安排-固定'!$B$2:$B$105),NETWORKDAYS.INTL(DATE(2021,MONTH(L169),1),L169,"0000000",'21年休息安排-固定'!$B$2:$B$105)))</f>
        <v/>
      </c>
    </row>
    <row r="170" customHeight="1" spans="1:24">
      <c r="A170" s="4" t="s">
        <v>610</v>
      </c>
      <c r="B170" s="4"/>
      <c r="C170" s="6" t="s">
        <v>512</v>
      </c>
      <c r="D170" s="4"/>
      <c r="E170" s="4"/>
      <c r="F170" s="4"/>
      <c r="G170" s="4"/>
      <c r="H170" s="4"/>
      <c r="I170" s="4"/>
      <c r="J170" s="4"/>
      <c r="K170" s="45">
        <v>43222</v>
      </c>
      <c r="L170" s="45"/>
      <c r="M170" s="4"/>
      <c r="N170" s="4"/>
      <c r="O170" s="4"/>
      <c r="P170" s="46"/>
      <c r="Q170" s="46"/>
      <c r="R170" s="49">
        <f t="shared" si="18"/>
        <v>0</v>
      </c>
      <c r="S170" s="49">
        <f t="shared" si="19"/>
        <v>0</v>
      </c>
      <c r="T170" s="50">
        <f t="shared" si="16"/>
        <v>0</v>
      </c>
      <c r="U170" s="50">
        <f t="shared" si="17"/>
        <v>0</v>
      </c>
      <c r="V170" s="50">
        <v>0.95</v>
      </c>
      <c r="W170" s="50" t="str">
        <f>IF(OR(K170&lt;=$Y$1,DAY(K170)&gt;15,AND(YEAR(K170)&amp;MONTH(K170)=YEAR(L170)&amp;MONTH(L170),DAY(L170)&lt;26)),"",IF(OR(L170="",MONTH(K170)&lt;&gt;MONTH(L170)),NETWORKDAYS.INTL(K170,DATE(2021,MONTH(K170)+1,0),"0000000",'21年休息安排-固定'!$B$2:$B$105),NETWORKDAYS.INTL(K170,L170,"0000000",'21年休息安排-固定'!$B$2:$B$105)))</f>
        <v/>
      </c>
      <c r="X170" s="50" t="str">
        <f>IF(OR(L170&gt;=$Z$1,L170="",DAY(L170)&lt;15,AND(YEAR(K170)&amp;MONTH(K170)=YEAR(L170)&amp;MONTH(L170),DAY(L170)&lt;26)),"",IF(YEAR(K170)&amp;MONTH(K170)=YEAR(L170)&amp;MONTH(L170),NETWORKDAYS.INTL(K170,L170,"0000000",'21年休息安排-固定'!$B$2:$B$105),NETWORKDAYS.INTL(DATE(2021,MONTH(L170),1),L170,"0000000",'21年休息安排-固定'!$B$2:$B$105)))</f>
        <v/>
      </c>
    </row>
    <row r="171" customHeight="1" spans="1:24">
      <c r="A171" s="4" t="s">
        <v>611</v>
      </c>
      <c r="B171" s="4"/>
      <c r="C171" s="6" t="s">
        <v>512</v>
      </c>
      <c r="D171" s="4"/>
      <c r="E171" s="4"/>
      <c r="F171" s="4"/>
      <c r="G171" s="4"/>
      <c r="H171" s="4"/>
      <c r="I171" s="4"/>
      <c r="J171" s="4"/>
      <c r="K171" s="45">
        <v>43256</v>
      </c>
      <c r="L171" s="45">
        <v>44377</v>
      </c>
      <c r="M171" s="4"/>
      <c r="N171" s="4"/>
      <c r="O171" s="4"/>
      <c r="P171" s="46"/>
      <c r="Q171" s="46"/>
      <c r="R171" s="49">
        <f t="shared" si="18"/>
        <v>0</v>
      </c>
      <c r="S171" s="49">
        <f t="shared" si="19"/>
        <v>0</v>
      </c>
      <c r="T171" s="50">
        <f t="shared" si="16"/>
        <v>0</v>
      </c>
      <c r="U171" s="50">
        <f t="shared" si="17"/>
        <v>0</v>
      </c>
      <c r="V171" s="50">
        <v>0.94</v>
      </c>
      <c r="W171" s="50" t="str">
        <f>IF(OR(K171&lt;=$Y$1,DAY(K171)&gt;15,AND(YEAR(K171)&amp;MONTH(K171)=YEAR(L171)&amp;MONTH(L171),DAY(L171)&lt;26)),"",IF(OR(L171="",MONTH(K171)&lt;&gt;MONTH(L171)),NETWORKDAYS.INTL(K171,DATE(2021,MONTH(K171)+1,0),"0000000",'21年休息安排-固定'!$B$2:$B$105),NETWORKDAYS.INTL(K171,L171,"0000000",'21年休息安排-固定'!$B$2:$B$105)))</f>
        <v/>
      </c>
      <c r="X171" s="50">
        <f>IF(OR(L171&gt;=$Z$1,L171="",DAY(L171)&lt;15,AND(YEAR(K171)&amp;MONTH(K171)=YEAR(L171)&amp;MONTH(L171),DAY(L171)&lt;26)),"",IF(YEAR(K171)&amp;MONTH(K171)=YEAR(L171)&amp;MONTH(L171),NETWORKDAYS.INTL(K171,L171,"0000000",'21年休息安排-固定'!$B$2:$B$105),NETWORKDAYS.INTL(DATE(2021,MONTH(L171),1),L171,"0000000",'21年休息安排-固定'!$B$2:$B$105)))</f>
        <v>22</v>
      </c>
    </row>
    <row r="172" customHeight="1" spans="1:24">
      <c r="A172" s="4" t="s">
        <v>612</v>
      </c>
      <c r="B172" s="4"/>
      <c r="C172" s="6" t="s">
        <v>512</v>
      </c>
      <c r="D172" s="4"/>
      <c r="E172" s="4"/>
      <c r="F172" s="4"/>
      <c r="G172" s="4"/>
      <c r="H172" s="4"/>
      <c r="I172" s="4"/>
      <c r="J172" s="4"/>
      <c r="K172" s="45">
        <v>42493</v>
      </c>
      <c r="L172" s="45"/>
      <c r="M172" s="4"/>
      <c r="N172" s="4"/>
      <c r="O172" s="4"/>
      <c r="P172" s="46"/>
      <c r="Q172" s="46"/>
      <c r="R172" s="49">
        <f t="shared" si="18"/>
        <v>0</v>
      </c>
      <c r="S172" s="49">
        <f t="shared" si="19"/>
        <v>0</v>
      </c>
      <c r="T172" s="50">
        <f t="shared" si="16"/>
        <v>0</v>
      </c>
      <c r="U172" s="50">
        <f t="shared" si="17"/>
        <v>0</v>
      </c>
      <c r="V172" s="50">
        <v>0.86</v>
      </c>
      <c r="W172" s="50" t="str">
        <f>IF(OR(K172&lt;=$Y$1,DAY(K172)&gt;15,AND(YEAR(K172)&amp;MONTH(K172)=YEAR(L172)&amp;MONTH(L172),DAY(L172)&lt;26)),"",IF(OR(L172="",MONTH(K172)&lt;&gt;MONTH(L172)),NETWORKDAYS.INTL(K172,DATE(2021,MONTH(K172)+1,0),"0000000",'21年休息安排-固定'!$B$2:$B$105),NETWORKDAYS.INTL(K172,L172,"0000000",'21年休息安排-固定'!$B$2:$B$105)))</f>
        <v/>
      </c>
      <c r="X172" s="50" t="str">
        <f>IF(OR(L172&gt;=$Z$1,L172="",DAY(L172)&lt;15,AND(YEAR(K172)&amp;MONTH(K172)=YEAR(L172)&amp;MONTH(L172),DAY(L172)&lt;26)),"",IF(YEAR(K172)&amp;MONTH(K172)=YEAR(L172)&amp;MONTH(L172),NETWORKDAYS.INTL(K172,L172,"0000000",'21年休息安排-固定'!$B$2:$B$105),NETWORKDAYS.INTL(DATE(2021,MONTH(L172),1),L172,"0000000",'21年休息安排-固定'!$B$2:$B$105)))</f>
        <v/>
      </c>
    </row>
    <row r="173" customHeight="1" spans="1:24">
      <c r="A173" s="4" t="s">
        <v>613</v>
      </c>
      <c r="B173" s="4"/>
      <c r="C173" s="6" t="s">
        <v>398</v>
      </c>
      <c r="D173" s="4"/>
      <c r="E173" s="4"/>
      <c r="F173" s="4"/>
      <c r="G173" s="4"/>
      <c r="H173" s="4"/>
      <c r="I173" s="4"/>
      <c r="J173" s="4"/>
      <c r="K173" s="45">
        <v>43179</v>
      </c>
      <c r="L173" s="45"/>
      <c r="M173" s="4"/>
      <c r="N173" s="4"/>
      <c r="O173" s="4"/>
      <c r="P173" s="46"/>
      <c r="Q173" s="46"/>
      <c r="R173" s="49">
        <f t="shared" si="18"/>
        <v>0</v>
      </c>
      <c r="S173" s="49">
        <f t="shared" si="19"/>
        <v>0</v>
      </c>
      <c r="T173" s="50">
        <f t="shared" si="16"/>
        <v>0</v>
      </c>
      <c r="U173" s="50">
        <f t="shared" si="17"/>
        <v>0</v>
      </c>
      <c r="V173" s="50">
        <v>0.91</v>
      </c>
      <c r="W173" s="50" t="str">
        <f>IF(OR(K173&lt;=$Y$1,DAY(K173)&gt;15,AND(YEAR(K173)&amp;MONTH(K173)=YEAR(L173)&amp;MONTH(L173),DAY(L173)&lt;26)),"",IF(OR(L173="",MONTH(K173)&lt;&gt;MONTH(L173)),NETWORKDAYS.INTL(K173,DATE(2021,MONTH(K173)+1,0),"0000000",'21年休息安排-固定'!$B$2:$B$105),NETWORKDAYS.INTL(K173,L173,"0000000",'21年休息安排-固定'!$B$2:$B$105)))</f>
        <v/>
      </c>
      <c r="X173" s="50" t="str">
        <f>IF(OR(L173&gt;=$Z$1,L173="",DAY(L173)&lt;15,AND(YEAR(K173)&amp;MONTH(K173)=YEAR(L173)&amp;MONTH(L173),DAY(L173)&lt;26)),"",IF(YEAR(K173)&amp;MONTH(K173)=YEAR(L173)&amp;MONTH(L173),NETWORKDAYS.INTL(K173,L173,"0000000",'21年休息安排-固定'!$B$2:$B$105),NETWORKDAYS.INTL(DATE(2021,MONTH(L173),1),L173,"0000000",'21年休息安排-固定'!$B$2:$B$105)))</f>
        <v/>
      </c>
    </row>
    <row r="174" customHeight="1" spans="1:24">
      <c r="A174" s="4" t="s">
        <v>614</v>
      </c>
      <c r="B174" s="4"/>
      <c r="C174" s="6" t="s">
        <v>398</v>
      </c>
      <c r="D174" s="4"/>
      <c r="E174" s="4"/>
      <c r="F174" s="4"/>
      <c r="G174" s="4"/>
      <c r="H174" s="4"/>
      <c r="I174" s="4"/>
      <c r="J174" s="4"/>
      <c r="K174" s="45">
        <v>39924</v>
      </c>
      <c r="L174" s="45"/>
      <c r="M174" s="4"/>
      <c r="N174" s="4"/>
      <c r="O174" s="4"/>
      <c r="P174" s="46"/>
      <c r="Q174" s="46"/>
      <c r="R174" s="49">
        <f t="shared" si="18"/>
        <v>0</v>
      </c>
      <c r="S174" s="49">
        <f t="shared" si="19"/>
        <v>0</v>
      </c>
      <c r="T174" s="50">
        <f t="shared" si="16"/>
        <v>0</v>
      </c>
      <c r="U174" s="50">
        <f t="shared" si="17"/>
        <v>0</v>
      </c>
      <c r="V174" s="50">
        <v>0.86</v>
      </c>
      <c r="W174" s="50" t="str">
        <f>IF(OR(K174&lt;=$Y$1,DAY(K174)&gt;15,AND(YEAR(K174)&amp;MONTH(K174)=YEAR(L174)&amp;MONTH(L174),DAY(L174)&lt;26)),"",IF(OR(L174="",MONTH(K174)&lt;&gt;MONTH(L174)),NETWORKDAYS.INTL(K174,DATE(2021,MONTH(K174)+1,0),"0000000",'21年休息安排-固定'!$B$2:$B$105),NETWORKDAYS.INTL(K174,L174,"0000000",'21年休息安排-固定'!$B$2:$B$105)))</f>
        <v/>
      </c>
      <c r="X174" s="50" t="str">
        <f>IF(OR(L174&gt;=$Z$1,L174="",DAY(L174)&lt;15,AND(YEAR(K174)&amp;MONTH(K174)=YEAR(L174)&amp;MONTH(L174),DAY(L174)&lt;26)),"",IF(YEAR(K174)&amp;MONTH(K174)=YEAR(L174)&amp;MONTH(L174),NETWORKDAYS.INTL(K174,L174,"0000000",'21年休息安排-固定'!$B$2:$B$105),NETWORKDAYS.INTL(DATE(2021,MONTH(L174),1),L174,"0000000",'21年休息安排-固定'!$B$2:$B$105)))</f>
        <v/>
      </c>
    </row>
    <row r="175" customHeight="1" spans="1:24">
      <c r="A175" s="4" t="s">
        <v>615</v>
      </c>
      <c r="B175" s="4"/>
      <c r="C175" s="6" t="s">
        <v>398</v>
      </c>
      <c r="D175" s="4"/>
      <c r="E175" s="4"/>
      <c r="F175" s="4"/>
      <c r="G175" s="4"/>
      <c r="H175" s="4"/>
      <c r="I175" s="4"/>
      <c r="J175" s="4"/>
      <c r="K175" s="45">
        <v>43089</v>
      </c>
      <c r="L175" s="45">
        <v>44372</v>
      </c>
      <c r="M175" s="4"/>
      <c r="N175" s="4"/>
      <c r="O175" s="4"/>
      <c r="P175" s="46"/>
      <c r="Q175" s="46"/>
      <c r="R175" s="49">
        <f t="shared" si="18"/>
        <v>0</v>
      </c>
      <c r="S175" s="49">
        <f t="shared" si="19"/>
        <v>0</v>
      </c>
      <c r="T175" s="50">
        <f t="shared" si="16"/>
        <v>0</v>
      </c>
      <c r="U175" s="50">
        <f t="shared" si="17"/>
        <v>0</v>
      </c>
      <c r="V175" s="50">
        <v>0.91</v>
      </c>
      <c r="W175" s="50" t="str">
        <f>IF(OR(K175&lt;=$Y$1,DAY(K175)&gt;15,AND(YEAR(K175)&amp;MONTH(K175)=YEAR(L175)&amp;MONTH(L175),DAY(L175)&lt;26)),"",IF(OR(L175="",MONTH(K175)&lt;&gt;MONTH(L175)),NETWORKDAYS.INTL(K175,DATE(2021,MONTH(K175)+1,0),"0000000",'21年休息安排-固定'!$B$2:$B$105),NETWORKDAYS.INTL(K175,L175,"0000000",'21年休息安排-固定'!$B$2:$B$105)))</f>
        <v/>
      </c>
      <c r="X175" s="50">
        <f>IF(OR(L175&gt;=$Z$1,L175="",DAY(L175)&lt;15,AND(YEAR(K175)&amp;MONTH(K175)=YEAR(L175)&amp;MONTH(L175),DAY(L175)&lt;26)),"",IF(YEAR(K175)&amp;MONTH(K175)=YEAR(L175)&amp;MONTH(L175),NETWORKDAYS.INTL(K175,L175,"0000000",'21年休息安排-固定'!$B$2:$B$105),NETWORKDAYS.INTL(DATE(2021,MONTH(L175),1),L175,"0000000",'21年休息安排-固定'!$B$2:$B$105)))</f>
        <v>19</v>
      </c>
    </row>
    <row r="176" customHeight="1" spans="1:24">
      <c r="A176" s="4" t="s">
        <v>616</v>
      </c>
      <c r="B176" s="4"/>
      <c r="C176" s="6" t="s">
        <v>398</v>
      </c>
      <c r="D176" s="4"/>
      <c r="E176" s="4"/>
      <c r="F176" s="4"/>
      <c r="G176" s="4"/>
      <c r="H176" s="4"/>
      <c r="I176" s="4"/>
      <c r="J176" s="4"/>
      <c r="K176" s="45">
        <v>40378</v>
      </c>
      <c r="L176" s="45"/>
      <c r="M176" s="4"/>
      <c r="N176" s="4"/>
      <c r="O176" s="4"/>
      <c r="P176" s="46"/>
      <c r="Q176" s="46"/>
      <c r="R176" s="49">
        <f t="shared" si="18"/>
        <v>0</v>
      </c>
      <c r="S176" s="49">
        <f t="shared" si="19"/>
        <v>0</v>
      </c>
      <c r="T176" s="50">
        <f t="shared" si="16"/>
        <v>0</v>
      </c>
      <c r="U176" s="50">
        <f t="shared" si="17"/>
        <v>0</v>
      </c>
      <c r="V176" s="50">
        <v>0.86</v>
      </c>
      <c r="W176" s="50" t="str">
        <f>IF(OR(K176&lt;=$Y$1,DAY(K176)&gt;15,AND(YEAR(K176)&amp;MONTH(K176)=YEAR(L176)&amp;MONTH(L176),DAY(L176)&lt;26)),"",IF(OR(L176="",MONTH(K176)&lt;&gt;MONTH(L176)),NETWORKDAYS.INTL(K176,DATE(2021,MONTH(K176)+1,0),"0000000",'21年休息安排-固定'!$B$2:$B$105),NETWORKDAYS.INTL(K176,L176,"0000000",'21年休息安排-固定'!$B$2:$B$105)))</f>
        <v/>
      </c>
      <c r="X176" s="50" t="str">
        <f>IF(OR(L176&gt;=$Z$1,L176="",DAY(L176)&lt;15,AND(YEAR(K176)&amp;MONTH(K176)=YEAR(L176)&amp;MONTH(L176),DAY(L176)&lt;26)),"",IF(YEAR(K176)&amp;MONTH(K176)=YEAR(L176)&amp;MONTH(L176),NETWORKDAYS.INTL(K176,L176,"0000000",'21年休息安排-固定'!$B$2:$B$105),NETWORKDAYS.INTL(DATE(2021,MONTH(L176),1),L176,"0000000",'21年休息安排-固定'!$B$2:$B$105)))</f>
        <v/>
      </c>
    </row>
    <row r="177" customHeight="1" spans="1:24">
      <c r="A177" s="4" t="s">
        <v>617</v>
      </c>
      <c r="B177" s="4"/>
      <c r="C177" s="6" t="s">
        <v>398</v>
      </c>
      <c r="D177" s="4"/>
      <c r="E177" s="4"/>
      <c r="F177" s="4"/>
      <c r="G177" s="4"/>
      <c r="H177" s="4"/>
      <c r="I177" s="4"/>
      <c r="J177" s="4"/>
      <c r="K177" s="45">
        <v>43206</v>
      </c>
      <c r="L177" s="45"/>
      <c r="M177" s="4"/>
      <c r="N177" s="4"/>
      <c r="O177" s="4"/>
      <c r="P177" s="46"/>
      <c r="Q177" s="46"/>
      <c r="R177" s="49">
        <f t="shared" si="18"/>
        <v>0</v>
      </c>
      <c r="S177" s="49">
        <f t="shared" si="19"/>
        <v>0</v>
      </c>
      <c r="T177" s="50">
        <f t="shared" si="16"/>
        <v>0</v>
      </c>
      <c r="U177" s="50">
        <f t="shared" si="17"/>
        <v>0</v>
      </c>
      <c r="V177" s="50">
        <v>0.91</v>
      </c>
      <c r="W177" s="50" t="str">
        <f>IF(OR(K177&lt;=$Y$1,DAY(K177)&gt;15,AND(YEAR(K177)&amp;MONTH(K177)=YEAR(L177)&amp;MONTH(L177),DAY(L177)&lt;26)),"",IF(OR(L177="",MONTH(K177)&lt;&gt;MONTH(L177)),NETWORKDAYS.INTL(K177,DATE(2021,MONTH(K177)+1,0),"0000000",'21年休息安排-固定'!$B$2:$B$105),NETWORKDAYS.INTL(K177,L177,"0000000",'21年休息安排-固定'!$B$2:$B$105)))</f>
        <v/>
      </c>
      <c r="X177" s="50" t="str">
        <f>IF(OR(L177&gt;=$Z$1,L177="",DAY(L177)&lt;15,AND(YEAR(K177)&amp;MONTH(K177)=YEAR(L177)&amp;MONTH(L177),DAY(L177)&lt;26)),"",IF(YEAR(K177)&amp;MONTH(K177)=YEAR(L177)&amp;MONTH(L177),NETWORKDAYS.INTL(K177,L177,"0000000",'21年休息安排-固定'!$B$2:$B$105),NETWORKDAYS.INTL(DATE(2021,MONTH(L177),1),L177,"0000000",'21年休息安排-固定'!$B$2:$B$105)))</f>
        <v/>
      </c>
    </row>
    <row r="178" customHeight="1" spans="1:24">
      <c r="A178" s="4" t="s">
        <v>618</v>
      </c>
      <c r="B178" s="4"/>
      <c r="C178" s="6" t="s">
        <v>398</v>
      </c>
      <c r="D178" s="4"/>
      <c r="E178" s="4"/>
      <c r="F178" s="4"/>
      <c r="G178" s="4"/>
      <c r="H178" s="4"/>
      <c r="I178" s="4"/>
      <c r="J178" s="4"/>
      <c r="K178" s="45">
        <v>41071</v>
      </c>
      <c r="L178" s="45"/>
      <c r="M178" s="4"/>
      <c r="N178" s="4"/>
      <c r="O178" s="4"/>
      <c r="P178" s="46"/>
      <c r="Q178" s="46"/>
      <c r="R178" s="49">
        <f t="shared" si="18"/>
        <v>0</v>
      </c>
      <c r="S178" s="49">
        <f t="shared" si="19"/>
        <v>0</v>
      </c>
      <c r="T178" s="50">
        <f t="shared" si="16"/>
        <v>0</v>
      </c>
      <c r="U178" s="50">
        <f t="shared" si="17"/>
        <v>0</v>
      </c>
      <c r="V178" s="50">
        <v>0.84</v>
      </c>
      <c r="W178" s="50" t="str">
        <f>IF(OR(K178&lt;=$Y$1,DAY(K178)&gt;15,AND(YEAR(K178)&amp;MONTH(K178)=YEAR(L178)&amp;MONTH(L178),DAY(L178)&lt;26)),"",IF(OR(L178="",MONTH(K178)&lt;&gt;MONTH(L178)),NETWORKDAYS.INTL(K178,DATE(2021,MONTH(K178)+1,0),"0000000",'21年休息安排-固定'!$B$2:$B$105),NETWORKDAYS.INTL(K178,L178,"0000000",'21年休息安排-固定'!$B$2:$B$105)))</f>
        <v/>
      </c>
      <c r="X178" s="50" t="str">
        <f>IF(OR(L178&gt;=$Z$1,L178="",DAY(L178)&lt;15,AND(YEAR(K178)&amp;MONTH(K178)=YEAR(L178)&amp;MONTH(L178),DAY(L178)&lt;26)),"",IF(YEAR(K178)&amp;MONTH(K178)=YEAR(L178)&amp;MONTH(L178),NETWORKDAYS.INTL(K178,L178,"0000000",'21年休息安排-固定'!$B$2:$B$105),NETWORKDAYS.INTL(DATE(2021,MONTH(L178),1),L178,"0000000",'21年休息安排-固定'!$B$2:$B$105)))</f>
        <v/>
      </c>
    </row>
    <row r="179" customHeight="1" spans="1:24">
      <c r="A179" s="4" t="s">
        <v>619</v>
      </c>
      <c r="B179" s="4"/>
      <c r="C179" s="6" t="s">
        <v>398</v>
      </c>
      <c r="D179" s="4"/>
      <c r="E179" s="4"/>
      <c r="F179" s="4"/>
      <c r="G179" s="4"/>
      <c r="H179" s="4"/>
      <c r="I179" s="4"/>
      <c r="J179" s="4"/>
      <c r="K179" s="45">
        <v>43311</v>
      </c>
      <c r="L179" s="45"/>
      <c r="M179" s="4"/>
      <c r="N179" s="4"/>
      <c r="O179" s="4"/>
      <c r="P179" s="46"/>
      <c r="Q179" s="46"/>
      <c r="R179" s="49">
        <f t="shared" si="18"/>
        <v>0</v>
      </c>
      <c r="S179" s="49">
        <f t="shared" si="19"/>
        <v>0</v>
      </c>
      <c r="T179" s="50">
        <f t="shared" si="16"/>
        <v>0</v>
      </c>
      <c r="U179" s="50">
        <f t="shared" si="17"/>
        <v>0</v>
      </c>
      <c r="V179" s="50">
        <v>0.91</v>
      </c>
      <c r="W179" s="50" t="str">
        <f>IF(OR(K179&lt;=$Y$1,DAY(K179)&gt;15,AND(YEAR(K179)&amp;MONTH(K179)=YEAR(L179)&amp;MONTH(L179),DAY(L179)&lt;26)),"",IF(OR(L179="",MONTH(K179)&lt;&gt;MONTH(L179)),NETWORKDAYS.INTL(K179,DATE(2021,MONTH(K179)+1,0),"0000000",'21年休息安排-固定'!$B$2:$B$105),NETWORKDAYS.INTL(K179,L179,"0000000",'21年休息安排-固定'!$B$2:$B$105)))</f>
        <v/>
      </c>
      <c r="X179" s="50" t="str">
        <f>IF(OR(L179&gt;=$Z$1,L179="",DAY(L179)&lt;15,AND(YEAR(K179)&amp;MONTH(K179)=YEAR(L179)&amp;MONTH(L179),DAY(L179)&lt;26)),"",IF(YEAR(K179)&amp;MONTH(K179)=YEAR(L179)&amp;MONTH(L179),NETWORKDAYS.INTL(K179,L179,"0000000",'21年休息安排-固定'!$B$2:$B$105),NETWORKDAYS.INTL(DATE(2021,MONTH(L179),1),L179,"0000000",'21年休息安排-固定'!$B$2:$B$105)))</f>
        <v/>
      </c>
    </row>
    <row r="180" customHeight="1" spans="1:24">
      <c r="A180" s="4" t="s">
        <v>620</v>
      </c>
      <c r="B180" s="4"/>
      <c r="C180" s="6" t="s">
        <v>398</v>
      </c>
      <c r="D180" s="4"/>
      <c r="E180" s="4"/>
      <c r="F180" s="4"/>
      <c r="G180" s="4"/>
      <c r="H180" s="4"/>
      <c r="I180" s="4"/>
      <c r="J180" s="4"/>
      <c r="K180" s="45">
        <v>43265</v>
      </c>
      <c r="L180" s="45"/>
      <c r="M180" s="4"/>
      <c r="N180" s="4"/>
      <c r="O180" s="4"/>
      <c r="P180" s="46"/>
      <c r="Q180" s="46"/>
      <c r="R180" s="49">
        <f t="shared" si="18"/>
        <v>0</v>
      </c>
      <c r="S180" s="49">
        <f t="shared" si="19"/>
        <v>0</v>
      </c>
      <c r="T180" s="50">
        <f t="shared" si="16"/>
        <v>0</v>
      </c>
      <c r="U180" s="50">
        <f t="shared" si="17"/>
        <v>0</v>
      </c>
      <c r="V180" s="50">
        <v>0.9</v>
      </c>
      <c r="W180" s="50" t="str">
        <f>IF(OR(K180&lt;=$Y$1,DAY(K180)&gt;15,AND(YEAR(K180)&amp;MONTH(K180)=YEAR(L180)&amp;MONTH(L180),DAY(L180)&lt;26)),"",IF(OR(L180="",MONTH(K180)&lt;&gt;MONTH(L180)),NETWORKDAYS.INTL(K180,DATE(2021,MONTH(K180)+1,0),"0000000",'21年休息安排-固定'!$B$2:$B$105),NETWORKDAYS.INTL(K180,L180,"0000000",'21年休息安排-固定'!$B$2:$B$105)))</f>
        <v/>
      </c>
      <c r="X180" s="50" t="str">
        <f>IF(OR(L180&gt;=$Z$1,L180="",DAY(L180)&lt;15,AND(YEAR(K180)&amp;MONTH(K180)=YEAR(L180)&amp;MONTH(L180),DAY(L180)&lt;26)),"",IF(YEAR(K180)&amp;MONTH(K180)=YEAR(L180)&amp;MONTH(L180),NETWORKDAYS.INTL(K180,L180,"0000000",'21年休息安排-固定'!$B$2:$B$105),NETWORKDAYS.INTL(DATE(2021,MONTH(L180),1),L180,"0000000",'21年休息安排-固定'!$B$2:$B$105)))</f>
        <v/>
      </c>
    </row>
    <row r="181" customHeight="1" spans="1:24">
      <c r="A181" s="4" t="s">
        <v>621</v>
      </c>
      <c r="B181" s="4"/>
      <c r="C181" s="6" t="s">
        <v>398</v>
      </c>
      <c r="D181" s="4"/>
      <c r="E181" s="4"/>
      <c r="F181" s="4"/>
      <c r="G181" s="4"/>
      <c r="H181" s="4"/>
      <c r="I181" s="4"/>
      <c r="J181" s="4"/>
      <c r="K181" s="45">
        <v>43319</v>
      </c>
      <c r="L181" s="45"/>
      <c r="M181" s="4"/>
      <c r="N181" s="4"/>
      <c r="O181" s="4"/>
      <c r="P181" s="46"/>
      <c r="Q181" s="46"/>
      <c r="R181" s="49">
        <f t="shared" si="18"/>
        <v>0</v>
      </c>
      <c r="S181" s="49">
        <f t="shared" si="19"/>
        <v>0</v>
      </c>
      <c r="T181" s="50">
        <f t="shared" si="16"/>
        <v>0</v>
      </c>
      <c r="U181" s="50">
        <f t="shared" si="17"/>
        <v>0</v>
      </c>
      <c r="V181" s="50">
        <v>0.88</v>
      </c>
      <c r="W181" s="50" t="str">
        <f>IF(OR(K181&lt;=$Y$1,DAY(K181)&gt;15,AND(YEAR(K181)&amp;MONTH(K181)=YEAR(L181)&amp;MONTH(L181),DAY(L181)&lt;26)),"",IF(OR(L181="",MONTH(K181)&lt;&gt;MONTH(L181)),NETWORKDAYS.INTL(K181,DATE(2021,MONTH(K181)+1,0),"0000000",'21年休息安排-固定'!$B$2:$B$105),NETWORKDAYS.INTL(K181,L181,"0000000",'21年休息安排-固定'!$B$2:$B$105)))</f>
        <v/>
      </c>
      <c r="X181" s="50" t="str">
        <f>IF(OR(L181&gt;=$Z$1,L181="",DAY(L181)&lt;15,AND(YEAR(K181)&amp;MONTH(K181)=YEAR(L181)&amp;MONTH(L181),DAY(L181)&lt;26)),"",IF(YEAR(K181)&amp;MONTH(K181)=YEAR(L181)&amp;MONTH(L181),NETWORKDAYS.INTL(K181,L181,"0000000",'21年休息安排-固定'!$B$2:$B$105),NETWORKDAYS.INTL(DATE(2021,MONTH(L181),1),L181,"0000000",'21年休息安排-固定'!$B$2:$B$105)))</f>
        <v/>
      </c>
    </row>
    <row r="182" customHeight="1" spans="1:24">
      <c r="A182" s="4" t="s">
        <v>622</v>
      </c>
      <c r="B182" s="4"/>
      <c r="C182" s="6" t="s">
        <v>512</v>
      </c>
      <c r="D182" s="4"/>
      <c r="E182" s="4"/>
      <c r="F182" s="4"/>
      <c r="G182" s="4"/>
      <c r="H182" s="4"/>
      <c r="I182" s="4"/>
      <c r="J182" s="4"/>
      <c r="K182" s="45">
        <v>40318</v>
      </c>
      <c r="L182" s="45"/>
      <c r="M182" s="4"/>
      <c r="N182" s="4"/>
      <c r="O182" s="4"/>
      <c r="P182" s="46"/>
      <c r="Q182" s="46"/>
      <c r="R182" s="49">
        <f t="shared" si="18"/>
        <v>0</v>
      </c>
      <c r="S182" s="49">
        <f t="shared" si="19"/>
        <v>0</v>
      </c>
      <c r="T182" s="50">
        <f t="shared" si="16"/>
        <v>0</v>
      </c>
      <c r="U182" s="50">
        <f t="shared" si="17"/>
        <v>0</v>
      </c>
      <c r="V182" s="50">
        <v>0.94</v>
      </c>
      <c r="W182" s="50" t="str">
        <f>IF(OR(K182&lt;=$Y$1,DAY(K182)&gt;15,AND(YEAR(K182)&amp;MONTH(K182)=YEAR(L182)&amp;MONTH(L182),DAY(L182)&lt;26)),"",IF(OR(L182="",MONTH(K182)&lt;&gt;MONTH(L182)),NETWORKDAYS.INTL(K182,DATE(2021,MONTH(K182)+1,0),"0000000",'21年休息安排-固定'!$B$2:$B$105),NETWORKDAYS.INTL(K182,L182,"0000000",'21年休息安排-固定'!$B$2:$B$105)))</f>
        <v/>
      </c>
      <c r="X182" s="50" t="str">
        <f>IF(OR(L182&gt;=$Z$1,L182="",DAY(L182)&lt;15,AND(YEAR(K182)&amp;MONTH(K182)=YEAR(L182)&amp;MONTH(L182),DAY(L182)&lt;26)),"",IF(YEAR(K182)&amp;MONTH(K182)=YEAR(L182)&amp;MONTH(L182),NETWORKDAYS.INTL(K182,L182,"0000000",'21年休息安排-固定'!$B$2:$B$105),NETWORKDAYS.INTL(DATE(2021,MONTH(L182),1),L182,"0000000",'21年休息安排-固定'!$B$2:$B$105)))</f>
        <v/>
      </c>
    </row>
    <row r="183" customHeight="1" spans="1:24">
      <c r="A183" s="4" t="s">
        <v>623</v>
      </c>
      <c r="B183" s="4"/>
      <c r="C183" s="6" t="s">
        <v>512</v>
      </c>
      <c r="D183" s="4"/>
      <c r="E183" s="4"/>
      <c r="F183" s="4"/>
      <c r="G183" s="4"/>
      <c r="H183" s="4"/>
      <c r="I183" s="4"/>
      <c r="J183" s="4"/>
      <c r="K183" s="45">
        <v>40988</v>
      </c>
      <c r="L183" s="45"/>
      <c r="M183" s="4"/>
      <c r="N183" s="4"/>
      <c r="O183" s="4"/>
      <c r="P183" s="46"/>
      <c r="Q183" s="46"/>
      <c r="R183" s="49">
        <f t="shared" si="18"/>
        <v>0</v>
      </c>
      <c r="S183" s="49">
        <f t="shared" si="19"/>
        <v>0</v>
      </c>
      <c r="T183" s="50">
        <f t="shared" si="16"/>
        <v>0</v>
      </c>
      <c r="U183" s="50">
        <f t="shared" si="17"/>
        <v>0</v>
      </c>
      <c r="V183" s="50">
        <v>0.91</v>
      </c>
      <c r="W183" s="50" t="str">
        <f>IF(OR(K183&lt;=$Y$1,DAY(K183)&gt;15,AND(YEAR(K183)&amp;MONTH(K183)=YEAR(L183)&amp;MONTH(L183),DAY(L183)&lt;26)),"",IF(OR(L183="",MONTH(K183)&lt;&gt;MONTH(L183)),NETWORKDAYS.INTL(K183,DATE(2021,MONTH(K183)+1,0),"0000000",'21年休息安排-固定'!$B$2:$B$105),NETWORKDAYS.INTL(K183,L183,"0000000",'21年休息安排-固定'!$B$2:$B$105)))</f>
        <v/>
      </c>
      <c r="X183" s="50" t="str">
        <f>IF(OR(L183&gt;=$Z$1,L183="",DAY(L183)&lt;15,AND(YEAR(K183)&amp;MONTH(K183)=YEAR(L183)&amp;MONTH(L183),DAY(L183)&lt;26)),"",IF(YEAR(K183)&amp;MONTH(K183)=YEAR(L183)&amp;MONTH(L183),NETWORKDAYS.INTL(K183,L183,"0000000",'21年休息安排-固定'!$B$2:$B$105),NETWORKDAYS.INTL(DATE(2021,MONTH(L183),1),L183,"0000000",'21年休息安排-固定'!$B$2:$B$105)))</f>
        <v/>
      </c>
    </row>
    <row r="184" customHeight="1" spans="1:24">
      <c r="A184" s="4" t="s">
        <v>624</v>
      </c>
      <c r="B184" s="4"/>
      <c r="C184" s="6" t="s">
        <v>398</v>
      </c>
      <c r="D184" s="4"/>
      <c r="E184" s="4"/>
      <c r="F184" s="4"/>
      <c r="G184" s="4"/>
      <c r="H184" s="4"/>
      <c r="I184" s="4"/>
      <c r="J184" s="4"/>
      <c r="K184" s="45">
        <v>43913</v>
      </c>
      <c r="L184" s="45"/>
      <c r="M184" s="4"/>
      <c r="N184" s="4"/>
      <c r="O184" s="4"/>
      <c r="P184" s="46"/>
      <c r="Q184" s="46"/>
      <c r="R184" s="49">
        <f t="shared" si="18"/>
        <v>0</v>
      </c>
      <c r="S184" s="49">
        <f t="shared" si="19"/>
        <v>0</v>
      </c>
      <c r="T184" s="50">
        <f t="shared" si="16"/>
        <v>0</v>
      </c>
      <c r="U184" s="50">
        <f t="shared" si="17"/>
        <v>0</v>
      </c>
      <c r="V184" s="50">
        <v>0.91</v>
      </c>
      <c r="W184" s="50" t="str">
        <f>IF(OR(K184&lt;=$Y$1,DAY(K184)&gt;15,AND(YEAR(K184)&amp;MONTH(K184)=YEAR(L184)&amp;MONTH(L184),DAY(L184)&lt;26)),"",IF(OR(L184="",MONTH(K184)&lt;&gt;MONTH(L184)),NETWORKDAYS.INTL(K184,DATE(2021,MONTH(K184)+1,0),"0000000",'21年休息安排-固定'!$B$2:$B$105),NETWORKDAYS.INTL(K184,L184,"0000000",'21年休息安排-固定'!$B$2:$B$105)))</f>
        <v/>
      </c>
      <c r="X184" s="50" t="str">
        <f>IF(OR(L184&gt;=$Z$1,L184="",DAY(L184)&lt;15,AND(YEAR(K184)&amp;MONTH(K184)=YEAR(L184)&amp;MONTH(L184),DAY(L184)&lt;26)),"",IF(YEAR(K184)&amp;MONTH(K184)=YEAR(L184)&amp;MONTH(L184),NETWORKDAYS.INTL(K184,L184,"0000000",'21年休息安排-固定'!$B$2:$B$105),NETWORKDAYS.INTL(DATE(2021,MONTH(L184),1),L184,"0000000",'21年休息安排-固定'!$B$2:$B$105)))</f>
        <v/>
      </c>
    </row>
    <row r="185" customHeight="1" spans="1:24">
      <c r="A185" s="4" t="s">
        <v>625</v>
      </c>
      <c r="B185" s="4"/>
      <c r="C185" s="6" t="s">
        <v>398</v>
      </c>
      <c r="D185" s="4"/>
      <c r="E185" s="4"/>
      <c r="F185" s="4"/>
      <c r="G185" s="4"/>
      <c r="H185" s="4"/>
      <c r="I185" s="4"/>
      <c r="J185" s="4"/>
      <c r="K185" s="45">
        <v>43920</v>
      </c>
      <c r="L185" s="45"/>
      <c r="M185" s="4"/>
      <c r="N185" s="4"/>
      <c r="O185" s="4"/>
      <c r="P185" s="46"/>
      <c r="Q185" s="46"/>
      <c r="R185" s="49">
        <f t="shared" si="18"/>
        <v>0</v>
      </c>
      <c r="S185" s="49">
        <f t="shared" si="19"/>
        <v>0</v>
      </c>
      <c r="T185" s="50">
        <f t="shared" si="16"/>
        <v>0</v>
      </c>
      <c r="U185" s="50">
        <f t="shared" si="17"/>
        <v>0</v>
      </c>
      <c r="V185" s="50">
        <v>0.91</v>
      </c>
      <c r="W185" s="50" t="str">
        <f>IF(OR(K185&lt;=$Y$1,DAY(K185)&gt;15,AND(YEAR(K185)&amp;MONTH(K185)=YEAR(L185)&amp;MONTH(L185),DAY(L185)&lt;26)),"",IF(OR(L185="",MONTH(K185)&lt;&gt;MONTH(L185)),NETWORKDAYS.INTL(K185,DATE(2021,MONTH(K185)+1,0),"0000000",'21年休息安排-固定'!$B$2:$B$105),NETWORKDAYS.INTL(K185,L185,"0000000",'21年休息安排-固定'!$B$2:$B$105)))</f>
        <v/>
      </c>
      <c r="X185" s="50" t="str">
        <f>IF(OR(L185&gt;=$Z$1,L185="",DAY(L185)&lt;15,AND(YEAR(K185)&amp;MONTH(K185)=YEAR(L185)&amp;MONTH(L185),DAY(L185)&lt;26)),"",IF(YEAR(K185)&amp;MONTH(K185)=YEAR(L185)&amp;MONTH(L185),NETWORKDAYS.INTL(K185,L185,"0000000",'21年休息安排-固定'!$B$2:$B$105),NETWORKDAYS.INTL(DATE(2021,MONTH(L185),1),L185,"0000000",'21年休息安排-固定'!$B$2:$B$105)))</f>
        <v/>
      </c>
    </row>
    <row r="186" customHeight="1" spans="1:24">
      <c r="A186" s="4" t="s">
        <v>626</v>
      </c>
      <c r="B186" s="4"/>
      <c r="C186" s="6" t="s">
        <v>398</v>
      </c>
      <c r="D186" s="4"/>
      <c r="E186" s="4"/>
      <c r="F186" s="4"/>
      <c r="G186" s="4"/>
      <c r="H186" s="4"/>
      <c r="I186" s="4"/>
      <c r="J186" s="4"/>
      <c r="K186" s="45">
        <v>43962</v>
      </c>
      <c r="L186" s="45">
        <v>44311</v>
      </c>
      <c r="M186" s="4"/>
      <c r="N186" s="4"/>
      <c r="O186" s="4"/>
      <c r="P186" s="46"/>
      <c r="Q186" s="46"/>
      <c r="R186" s="49">
        <f t="shared" si="18"/>
        <v>0</v>
      </c>
      <c r="S186" s="49">
        <f t="shared" si="19"/>
        <v>0</v>
      </c>
      <c r="T186" s="50">
        <f t="shared" si="16"/>
        <v>0</v>
      </c>
      <c r="U186" s="50">
        <f t="shared" si="17"/>
        <v>0</v>
      </c>
      <c r="V186" s="50">
        <v>0.9</v>
      </c>
      <c r="W186" s="50" t="str">
        <f>IF(OR(K186&lt;=$Y$1,DAY(K186)&gt;15,AND(YEAR(K186)&amp;MONTH(K186)=YEAR(L186)&amp;MONTH(L186),DAY(L186)&lt;26)),"",IF(OR(L186="",MONTH(K186)&lt;&gt;MONTH(L186)),NETWORKDAYS.INTL(K186,DATE(2021,MONTH(K186)+1,0),"0000000",'21年休息安排-固定'!$B$2:$B$105),NETWORKDAYS.INTL(K186,L186,"0000000",'21年休息安排-固定'!$B$2:$B$105)))</f>
        <v/>
      </c>
      <c r="X186" s="50">
        <f>IF(OR(L186&gt;=$Z$1,L186="",DAY(L186)&lt;15,AND(YEAR(K186)&amp;MONTH(K186)=YEAR(L186)&amp;MONTH(L186),DAY(L186)&lt;26)),"",IF(YEAR(K186)&amp;MONTH(K186)=YEAR(L186)&amp;MONTH(L186),NETWORKDAYS.INTL(K186,L186,"0000000",'21年休息安排-固定'!$B$2:$B$105),NETWORKDAYS.INTL(DATE(2021,MONTH(L186),1),L186,"0000000",'21年休息安排-固定'!$B$2:$B$105)))</f>
        <v>18</v>
      </c>
    </row>
    <row r="187" customHeight="1" spans="1:24">
      <c r="A187" s="4" t="s">
        <v>627</v>
      </c>
      <c r="B187" s="4"/>
      <c r="C187" s="6" t="s">
        <v>398</v>
      </c>
      <c r="D187" s="4"/>
      <c r="E187" s="4"/>
      <c r="F187" s="4"/>
      <c r="G187" s="4"/>
      <c r="H187" s="4"/>
      <c r="I187" s="4"/>
      <c r="J187" s="4"/>
      <c r="K187" s="45">
        <v>43976</v>
      </c>
      <c r="L187" s="45"/>
      <c r="M187" s="4"/>
      <c r="N187" s="4"/>
      <c r="O187" s="4"/>
      <c r="P187" s="46"/>
      <c r="Q187" s="46"/>
      <c r="R187" s="49">
        <f t="shared" si="18"/>
        <v>0</v>
      </c>
      <c r="S187" s="49">
        <f t="shared" si="19"/>
        <v>0</v>
      </c>
      <c r="T187" s="50">
        <f t="shared" si="16"/>
        <v>0</v>
      </c>
      <c r="U187" s="50">
        <f t="shared" si="17"/>
        <v>0</v>
      </c>
      <c r="V187" s="50">
        <v>0.91</v>
      </c>
      <c r="W187" s="50" t="str">
        <f>IF(OR(K187&lt;=$Y$1,DAY(K187)&gt;15,AND(YEAR(K187)&amp;MONTH(K187)=YEAR(L187)&amp;MONTH(L187),DAY(L187)&lt;26)),"",IF(OR(L187="",MONTH(K187)&lt;&gt;MONTH(L187)),NETWORKDAYS.INTL(K187,DATE(2021,MONTH(K187)+1,0),"0000000",'21年休息安排-固定'!$B$2:$B$105),NETWORKDAYS.INTL(K187,L187,"0000000",'21年休息安排-固定'!$B$2:$B$105)))</f>
        <v/>
      </c>
      <c r="X187" s="50" t="str">
        <f>IF(OR(L187&gt;=$Z$1,L187="",DAY(L187)&lt;15,AND(YEAR(K187)&amp;MONTH(K187)=YEAR(L187)&amp;MONTH(L187),DAY(L187)&lt;26)),"",IF(YEAR(K187)&amp;MONTH(K187)=YEAR(L187)&amp;MONTH(L187),NETWORKDAYS.INTL(K187,L187,"0000000",'21年休息安排-固定'!$B$2:$B$105),NETWORKDAYS.INTL(DATE(2021,MONTH(L187),1),L187,"0000000",'21年休息安排-固定'!$B$2:$B$105)))</f>
        <v/>
      </c>
    </row>
    <row r="188" customHeight="1" spans="1:24">
      <c r="A188" s="4" t="s">
        <v>628</v>
      </c>
      <c r="B188" s="4"/>
      <c r="C188" s="6" t="s">
        <v>499</v>
      </c>
      <c r="D188" s="4"/>
      <c r="E188" s="4"/>
      <c r="F188" s="4"/>
      <c r="G188" s="4"/>
      <c r="H188" s="4"/>
      <c r="I188" s="4"/>
      <c r="J188" s="4"/>
      <c r="K188" s="45">
        <v>43986</v>
      </c>
      <c r="L188" s="45">
        <v>44427</v>
      </c>
      <c r="M188" s="4"/>
      <c r="N188" s="4"/>
      <c r="O188" s="4"/>
      <c r="P188" s="46"/>
      <c r="Q188" s="46"/>
      <c r="R188" s="49">
        <f t="shared" si="18"/>
        <v>0</v>
      </c>
      <c r="S188" s="49">
        <f t="shared" si="19"/>
        <v>0</v>
      </c>
      <c r="T188" s="50">
        <f t="shared" si="16"/>
        <v>0</v>
      </c>
      <c r="U188" s="50">
        <f t="shared" si="17"/>
        <v>0</v>
      </c>
      <c r="V188" s="50">
        <v>0.92</v>
      </c>
      <c r="W188" s="50" t="str">
        <f>IF(OR(K188&lt;=$Y$1,DAY(K188)&gt;15,AND(YEAR(K188)&amp;MONTH(K188)=YEAR(L188)&amp;MONTH(L188),DAY(L188)&lt;26)),"",IF(OR(L188="",MONTH(K188)&lt;&gt;MONTH(L188)),NETWORKDAYS.INTL(K188,DATE(2021,MONTH(K188)+1,0),"0000000",'21年休息安排-固定'!$B$2:$B$105),NETWORKDAYS.INTL(K188,L188,"0000000",'21年休息安排-固定'!$B$2:$B$105)))</f>
        <v/>
      </c>
      <c r="X188" s="50">
        <f>IF(OR(L188&gt;=$Z$1,L188="",DAY(L188)&lt;15,AND(YEAR(K188)&amp;MONTH(K188)=YEAR(L188)&amp;MONTH(L188),DAY(L188)&lt;26)),"",IF(YEAR(K188)&amp;MONTH(K188)=YEAR(L188)&amp;MONTH(L188),NETWORKDAYS.INTL(K188,L188,"0000000",'21年休息安排-固定'!$B$2:$B$105),NETWORKDAYS.INTL(DATE(2021,MONTH(L188),1),L188,"0000000",'21年休息安排-固定'!$B$2:$B$105)))</f>
        <v>14</v>
      </c>
    </row>
    <row r="189" customHeight="1" spans="1:24">
      <c r="A189" s="4" t="s">
        <v>629</v>
      </c>
      <c r="B189" s="4"/>
      <c r="C189" s="6" t="s">
        <v>398</v>
      </c>
      <c r="D189" s="4"/>
      <c r="E189" s="4"/>
      <c r="F189" s="4"/>
      <c r="G189" s="4"/>
      <c r="H189" s="4"/>
      <c r="I189" s="4"/>
      <c r="J189" s="4"/>
      <c r="K189" s="45">
        <v>43990</v>
      </c>
      <c r="L189" s="45"/>
      <c r="M189" s="4"/>
      <c r="N189" s="4"/>
      <c r="O189" s="4"/>
      <c r="P189" s="46"/>
      <c r="Q189" s="46"/>
      <c r="R189" s="49">
        <f t="shared" si="18"/>
        <v>0</v>
      </c>
      <c r="S189" s="49">
        <f t="shared" si="19"/>
        <v>0</v>
      </c>
      <c r="T189" s="50">
        <f t="shared" si="16"/>
        <v>0</v>
      </c>
      <c r="U189" s="50">
        <f t="shared" si="17"/>
        <v>0</v>
      </c>
      <c r="V189" s="50">
        <v>0.91</v>
      </c>
      <c r="W189" s="50" t="str">
        <f>IF(OR(K189&lt;=$Y$1,DAY(K189)&gt;15,AND(YEAR(K189)&amp;MONTH(K189)=YEAR(L189)&amp;MONTH(L189),DAY(L189)&lt;26)),"",IF(OR(L189="",MONTH(K189)&lt;&gt;MONTH(L189)),NETWORKDAYS.INTL(K189,DATE(2021,MONTH(K189)+1,0),"0000000",'21年休息安排-固定'!$B$2:$B$105),NETWORKDAYS.INTL(K189,L189,"0000000",'21年休息安排-固定'!$B$2:$B$105)))</f>
        <v/>
      </c>
      <c r="X189" s="50" t="str">
        <f>IF(OR(L189&gt;=$Z$1,L189="",DAY(L189)&lt;15,AND(YEAR(K189)&amp;MONTH(K189)=YEAR(L189)&amp;MONTH(L189),DAY(L189)&lt;26)),"",IF(YEAR(K189)&amp;MONTH(K189)=YEAR(L189)&amp;MONTH(L189),NETWORKDAYS.INTL(K189,L189,"0000000",'21年休息安排-固定'!$B$2:$B$105),NETWORKDAYS.INTL(DATE(2021,MONTH(L189),1),L189,"0000000",'21年休息安排-固定'!$B$2:$B$105)))</f>
        <v/>
      </c>
    </row>
    <row r="190" customHeight="1" spans="1:24">
      <c r="A190" s="4" t="s">
        <v>630</v>
      </c>
      <c r="B190" s="4"/>
      <c r="C190" s="6" t="s">
        <v>398</v>
      </c>
      <c r="D190" s="4"/>
      <c r="E190" s="4"/>
      <c r="F190" s="4"/>
      <c r="G190" s="4"/>
      <c r="H190" s="4"/>
      <c r="I190" s="4"/>
      <c r="J190" s="4"/>
      <c r="K190" s="45">
        <v>43990</v>
      </c>
      <c r="L190" s="45"/>
      <c r="M190" s="4"/>
      <c r="N190" s="4"/>
      <c r="O190" s="4"/>
      <c r="P190" s="46"/>
      <c r="Q190" s="46"/>
      <c r="R190" s="49">
        <f t="shared" si="18"/>
        <v>0</v>
      </c>
      <c r="S190" s="49">
        <f t="shared" si="19"/>
        <v>0</v>
      </c>
      <c r="T190" s="50">
        <f t="shared" si="16"/>
        <v>0</v>
      </c>
      <c r="U190" s="50">
        <f t="shared" si="17"/>
        <v>0</v>
      </c>
      <c r="V190" s="50">
        <v>0.91</v>
      </c>
      <c r="W190" s="50" t="str">
        <f>IF(OR(K190&lt;=$Y$1,DAY(K190)&gt;15,AND(YEAR(K190)&amp;MONTH(K190)=YEAR(L190)&amp;MONTH(L190),DAY(L190)&lt;26)),"",IF(OR(L190="",MONTH(K190)&lt;&gt;MONTH(L190)),NETWORKDAYS.INTL(K190,DATE(2021,MONTH(K190)+1,0),"0000000",'21年休息安排-固定'!$B$2:$B$105),NETWORKDAYS.INTL(K190,L190,"0000000",'21年休息安排-固定'!$B$2:$B$105)))</f>
        <v/>
      </c>
      <c r="X190" s="50" t="str">
        <f>IF(OR(L190&gt;=$Z$1,L190="",DAY(L190)&lt;15,AND(YEAR(K190)&amp;MONTH(K190)=YEAR(L190)&amp;MONTH(L190),DAY(L190)&lt;26)),"",IF(YEAR(K190)&amp;MONTH(K190)=YEAR(L190)&amp;MONTH(L190),NETWORKDAYS.INTL(K190,L190,"0000000",'21年休息安排-固定'!$B$2:$B$105),NETWORKDAYS.INTL(DATE(2021,MONTH(L190),1),L190,"0000000",'21年休息安排-固定'!$B$2:$B$105)))</f>
        <v/>
      </c>
    </row>
    <row r="191" customHeight="1" spans="1:24">
      <c r="A191" s="4" t="s">
        <v>631</v>
      </c>
      <c r="B191" s="4"/>
      <c r="C191" s="6" t="s">
        <v>398</v>
      </c>
      <c r="D191" s="4"/>
      <c r="E191" s="4"/>
      <c r="F191" s="4"/>
      <c r="G191" s="4"/>
      <c r="H191" s="4"/>
      <c r="I191" s="4"/>
      <c r="J191" s="4"/>
      <c r="K191" s="45">
        <v>43997</v>
      </c>
      <c r="L191" s="45"/>
      <c r="M191" s="4"/>
      <c r="N191" s="4"/>
      <c r="O191" s="4"/>
      <c r="P191" s="46"/>
      <c r="Q191" s="46"/>
      <c r="R191" s="49">
        <f t="shared" si="18"/>
        <v>0</v>
      </c>
      <c r="S191" s="49">
        <f t="shared" si="19"/>
        <v>0</v>
      </c>
      <c r="T191" s="50">
        <f t="shared" si="16"/>
        <v>0</v>
      </c>
      <c r="U191" s="50">
        <f t="shared" si="17"/>
        <v>0</v>
      </c>
      <c r="V191" s="50">
        <v>0.94</v>
      </c>
      <c r="W191" s="50" t="str">
        <f>IF(OR(K191&lt;=$Y$1,DAY(K191)&gt;15,AND(YEAR(K191)&amp;MONTH(K191)=YEAR(L191)&amp;MONTH(L191),DAY(L191)&lt;26)),"",IF(OR(L191="",MONTH(K191)&lt;&gt;MONTH(L191)),NETWORKDAYS.INTL(K191,DATE(2021,MONTH(K191)+1,0),"0000000",'21年休息安排-固定'!$B$2:$B$105),NETWORKDAYS.INTL(K191,L191,"0000000",'21年休息安排-固定'!$B$2:$B$105)))</f>
        <v/>
      </c>
      <c r="X191" s="50" t="str">
        <f>IF(OR(L191&gt;=$Z$1,L191="",DAY(L191)&lt;15,AND(YEAR(K191)&amp;MONTH(K191)=YEAR(L191)&amp;MONTH(L191),DAY(L191)&lt;26)),"",IF(YEAR(K191)&amp;MONTH(K191)=YEAR(L191)&amp;MONTH(L191),NETWORKDAYS.INTL(K191,L191,"0000000",'21年休息安排-固定'!$B$2:$B$105),NETWORKDAYS.INTL(DATE(2021,MONTH(L191),1),L191,"0000000",'21年休息安排-固定'!$B$2:$B$105)))</f>
        <v/>
      </c>
    </row>
    <row r="192" customHeight="1" spans="1:24">
      <c r="A192" s="4" t="s">
        <v>632</v>
      </c>
      <c r="B192" s="4"/>
      <c r="C192" s="6" t="s">
        <v>398</v>
      </c>
      <c r="D192" s="4"/>
      <c r="E192" s="4"/>
      <c r="F192" s="4"/>
      <c r="G192" s="4"/>
      <c r="H192" s="4"/>
      <c r="I192" s="4"/>
      <c r="J192" s="4"/>
      <c r="K192" s="45">
        <v>43997</v>
      </c>
      <c r="L192" s="45"/>
      <c r="M192" s="4"/>
      <c r="N192" s="4"/>
      <c r="O192" s="4"/>
      <c r="P192" s="46"/>
      <c r="Q192" s="46"/>
      <c r="R192" s="49">
        <f t="shared" si="18"/>
        <v>0</v>
      </c>
      <c r="S192" s="49">
        <f t="shared" si="19"/>
        <v>0</v>
      </c>
      <c r="T192" s="50">
        <f t="shared" si="16"/>
        <v>0</v>
      </c>
      <c r="U192" s="50">
        <f t="shared" si="17"/>
        <v>0</v>
      </c>
      <c r="V192" s="50">
        <v>0.91</v>
      </c>
      <c r="W192" s="50" t="str">
        <f>IF(OR(K192&lt;=$Y$1,DAY(K192)&gt;15,AND(YEAR(K192)&amp;MONTH(K192)=YEAR(L192)&amp;MONTH(L192),DAY(L192)&lt;26)),"",IF(OR(L192="",MONTH(K192)&lt;&gt;MONTH(L192)),NETWORKDAYS.INTL(K192,DATE(2021,MONTH(K192)+1,0),"0000000",'21年休息安排-固定'!$B$2:$B$105),NETWORKDAYS.INTL(K192,L192,"0000000",'21年休息安排-固定'!$B$2:$B$105)))</f>
        <v/>
      </c>
      <c r="X192" s="50" t="str">
        <f>IF(OR(L192&gt;=$Z$1,L192="",DAY(L192)&lt;15,AND(YEAR(K192)&amp;MONTH(K192)=YEAR(L192)&amp;MONTH(L192),DAY(L192)&lt;26)),"",IF(YEAR(K192)&amp;MONTH(K192)=YEAR(L192)&amp;MONTH(L192),NETWORKDAYS.INTL(K192,L192,"0000000",'21年休息安排-固定'!$B$2:$B$105),NETWORKDAYS.INTL(DATE(2021,MONTH(L192),1),L192,"0000000",'21年休息安排-固定'!$B$2:$B$105)))</f>
        <v/>
      </c>
    </row>
    <row r="193" customHeight="1" spans="1:24">
      <c r="A193" s="4" t="s">
        <v>633</v>
      </c>
      <c r="B193" s="4"/>
      <c r="C193" s="6" t="s">
        <v>398</v>
      </c>
      <c r="D193" s="4"/>
      <c r="E193" s="4"/>
      <c r="F193" s="4"/>
      <c r="G193" s="4"/>
      <c r="H193" s="4"/>
      <c r="I193" s="4"/>
      <c r="J193" s="4"/>
      <c r="K193" s="45">
        <v>44011</v>
      </c>
      <c r="L193" s="45"/>
      <c r="M193" s="4"/>
      <c r="N193" s="4"/>
      <c r="O193" s="4"/>
      <c r="P193" s="46"/>
      <c r="Q193" s="46"/>
      <c r="R193" s="49">
        <f t="shared" si="18"/>
        <v>0</v>
      </c>
      <c r="S193" s="49">
        <f t="shared" si="19"/>
        <v>0</v>
      </c>
      <c r="T193" s="50">
        <f t="shared" si="16"/>
        <v>0</v>
      </c>
      <c r="U193" s="50">
        <f t="shared" si="17"/>
        <v>0</v>
      </c>
      <c r="V193" s="50">
        <v>0.86</v>
      </c>
      <c r="W193" s="50" t="str">
        <f>IF(OR(K193&lt;=$Y$1,DAY(K193)&gt;15,AND(YEAR(K193)&amp;MONTH(K193)=YEAR(L193)&amp;MONTH(L193),DAY(L193)&lt;26)),"",IF(OR(L193="",MONTH(K193)&lt;&gt;MONTH(L193)),NETWORKDAYS.INTL(K193,DATE(2021,MONTH(K193)+1,0),"0000000",'21年休息安排-固定'!$B$2:$B$105),NETWORKDAYS.INTL(K193,L193,"0000000",'21年休息安排-固定'!$B$2:$B$105)))</f>
        <v/>
      </c>
      <c r="X193" s="50" t="str">
        <f>IF(OR(L193&gt;=$Z$1,L193="",DAY(L193)&lt;15,AND(YEAR(K193)&amp;MONTH(K193)=YEAR(L193)&amp;MONTH(L193),DAY(L193)&lt;26)),"",IF(YEAR(K193)&amp;MONTH(K193)=YEAR(L193)&amp;MONTH(L193),NETWORKDAYS.INTL(K193,L193,"0000000",'21年休息安排-固定'!$B$2:$B$105),NETWORKDAYS.INTL(DATE(2021,MONTH(L193),1),L193,"0000000",'21年休息安排-固定'!$B$2:$B$105)))</f>
        <v/>
      </c>
    </row>
    <row r="194" customHeight="1" spans="1:24">
      <c r="A194" s="4" t="s">
        <v>634</v>
      </c>
      <c r="B194" s="4"/>
      <c r="C194" s="6" t="s">
        <v>512</v>
      </c>
      <c r="D194" s="4"/>
      <c r="E194" s="4"/>
      <c r="F194" s="4"/>
      <c r="G194" s="4"/>
      <c r="H194" s="4"/>
      <c r="I194" s="4"/>
      <c r="J194" s="4"/>
      <c r="K194" s="45">
        <v>44011</v>
      </c>
      <c r="L194" s="45"/>
      <c r="M194" s="4"/>
      <c r="N194" s="4"/>
      <c r="O194" s="4"/>
      <c r="P194" s="46"/>
      <c r="Q194" s="46"/>
      <c r="R194" s="49">
        <f t="shared" si="18"/>
        <v>0</v>
      </c>
      <c r="S194" s="49">
        <f t="shared" si="19"/>
        <v>0</v>
      </c>
      <c r="T194" s="50">
        <f t="shared" si="16"/>
        <v>0</v>
      </c>
      <c r="U194" s="50">
        <f t="shared" si="17"/>
        <v>0</v>
      </c>
      <c r="V194" s="50">
        <v>0.86</v>
      </c>
      <c r="W194" s="50" t="str">
        <f>IF(OR(K194&lt;=$Y$1,DAY(K194)&gt;15,AND(YEAR(K194)&amp;MONTH(K194)=YEAR(L194)&amp;MONTH(L194),DAY(L194)&lt;26)),"",IF(OR(L194="",MONTH(K194)&lt;&gt;MONTH(L194)),NETWORKDAYS.INTL(K194,DATE(2021,MONTH(K194)+1,0),"0000000",'21年休息安排-固定'!$B$2:$B$105),NETWORKDAYS.INTL(K194,L194,"0000000",'21年休息安排-固定'!$B$2:$B$105)))</f>
        <v/>
      </c>
      <c r="X194" s="50" t="str">
        <f>IF(OR(L194&gt;=$Z$1,L194="",DAY(L194)&lt;15,AND(YEAR(K194)&amp;MONTH(K194)=YEAR(L194)&amp;MONTH(L194),DAY(L194)&lt;26)),"",IF(YEAR(K194)&amp;MONTH(K194)=YEAR(L194)&amp;MONTH(L194),NETWORKDAYS.INTL(K194,L194,"0000000",'21年休息安排-固定'!$B$2:$B$105),NETWORKDAYS.INTL(DATE(2021,MONTH(L194),1),L194,"0000000",'21年休息安排-固定'!$B$2:$B$105)))</f>
        <v/>
      </c>
    </row>
    <row r="195" customHeight="1" spans="1:24">
      <c r="A195" s="4" t="s">
        <v>635</v>
      </c>
      <c r="B195" s="4"/>
      <c r="C195" s="6" t="s">
        <v>398</v>
      </c>
      <c r="D195" s="4"/>
      <c r="E195" s="4"/>
      <c r="F195" s="4"/>
      <c r="G195" s="4"/>
      <c r="H195" s="4"/>
      <c r="I195" s="4"/>
      <c r="J195" s="4"/>
      <c r="K195" s="45">
        <v>44018</v>
      </c>
      <c r="L195" s="45"/>
      <c r="M195" s="4"/>
      <c r="N195" s="4"/>
      <c r="O195" s="4"/>
      <c r="P195" s="46"/>
      <c r="Q195" s="46"/>
      <c r="R195" s="49">
        <f t="shared" si="18"/>
        <v>0</v>
      </c>
      <c r="S195" s="49">
        <f t="shared" si="19"/>
        <v>0</v>
      </c>
      <c r="T195" s="50">
        <f t="shared" si="16"/>
        <v>0</v>
      </c>
      <c r="U195" s="50">
        <f t="shared" si="17"/>
        <v>0</v>
      </c>
      <c r="V195" s="50">
        <v>0.88</v>
      </c>
      <c r="W195" s="50" t="str">
        <f>IF(OR(K195&lt;=$Y$1,DAY(K195)&gt;15,AND(YEAR(K195)&amp;MONTH(K195)=YEAR(L195)&amp;MONTH(L195),DAY(L195)&lt;26)),"",IF(OR(L195="",MONTH(K195)&lt;&gt;MONTH(L195)),NETWORKDAYS.INTL(K195,DATE(2021,MONTH(K195)+1,0),"0000000",'21年休息安排-固定'!$B$2:$B$105),NETWORKDAYS.INTL(K195,L195,"0000000",'21年休息安排-固定'!$B$2:$B$105)))</f>
        <v/>
      </c>
      <c r="X195" s="50" t="str">
        <f>IF(OR(L195&gt;=$Z$1,L195="",DAY(L195)&lt;15,AND(YEAR(K195)&amp;MONTH(K195)=YEAR(L195)&amp;MONTH(L195),DAY(L195)&lt;26)),"",IF(YEAR(K195)&amp;MONTH(K195)=YEAR(L195)&amp;MONTH(L195),NETWORKDAYS.INTL(K195,L195,"0000000",'21年休息安排-固定'!$B$2:$B$105),NETWORKDAYS.INTL(DATE(2021,MONTH(L195),1),L195,"0000000",'21年休息安排-固定'!$B$2:$B$105)))</f>
        <v/>
      </c>
    </row>
    <row r="196" customHeight="1" spans="1:24">
      <c r="A196" s="4" t="s">
        <v>636</v>
      </c>
      <c r="B196" s="4"/>
      <c r="C196" s="6" t="s">
        <v>398</v>
      </c>
      <c r="D196" s="4"/>
      <c r="E196" s="4"/>
      <c r="F196" s="4"/>
      <c r="G196" s="4"/>
      <c r="H196" s="4"/>
      <c r="I196" s="4"/>
      <c r="J196" s="4"/>
      <c r="K196" s="45">
        <v>44018</v>
      </c>
      <c r="L196" s="45">
        <v>44302</v>
      </c>
      <c r="M196" s="4"/>
      <c r="N196" s="4"/>
      <c r="O196" s="4"/>
      <c r="P196" s="46"/>
      <c r="Q196" s="46"/>
      <c r="R196" s="49">
        <f t="shared" si="18"/>
        <v>0</v>
      </c>
      <c r="S196" s="49">
        <f t="shared" si="19"/>
        <v>0</v>
      </c>
      <c r="T196" s="50">
        <f t="shared" si="16"/>
        <v>0</v>
      </c>
      <c r="U196" s="50">
        <f t="shared" si="17"/>
        <v>0</v>
      </c>
      <c r="V196" s="50">
        <v>0.88</v>
      </c>
      <c r="W196" s="50" t="str">
        <f>IF(OR(K196&lt;=$Y$1,DAY(K196)&gt;15,AND(YEAR(K196)&amp;MONTH(K196)=YEAR(L196)&amp;MONTH(L196),DAY(L196)&lt;26)),"",IF(OR(L196="",MONTH(K196)&lt;&gt;MONTH(L196)),NETWORKDAYS.INTL(K196,DATE(2021,MONTH(K196)+1,0),"0000000",'21年休息安排-固定'!$B$2:$B$105),NETWORKDAYS.INTL(K196,L196,"0000000",'21年休息安排-固定'!$B$2:$B$105)))</f>
        <v/>
      </c>
      <c r="X196" s="50">
        <f>IF(OR(L196&gt;=$Z$1,L196="",DAY(L196)&lt;15,AND(YEAR(K196)&amp;MONTH(K196)=YEAR(L196)&amp;MONTH(L196),DAY(L196)&lt;26)),"",IF(YEAR(K196)&amp;MONTH(K196)=YEAR(L196)&amp;MONTH(L196),NETWORKDAYS.INTL(K196,L196,"0000000",'21年休息安排-固定'!$B$2:$B$105),NETWORKDAYS.INTL(DATE(2021,MONTH(L196),1),L196,"0000000",'21年休息安排-固定'!$B$2:$B$105)))</f>
        <v>12</v>
      </c>
    </row>
    <row r="197" customHeight="1" spans="1:24">
      <c r="A197" s="4" t="s">
        <v>637</v>
      </c>
      <c r="B197" s="4"/>
      <c r="C197" s="6" t="s">
        <v>398</v>
      </c>
      <c r="D197" s="4"/>
      <c r="E197" s="4"/>
      <c r="F197" s="4"/>
      <c r="G197" s="4"/>
      <c r="H197" s="4"/>
      <c r="I197" s="4"/>
      <c r="J197" s="4"/>
      <c r="K197" s="45">
        <v>44018</v>
      </c>
      <c r="L197" s="45">
        <v>44465</v>
      </c>
      <c r="M197" s="4"/>
      <c r="N197" s="4"/>
      <c r="O197" s="4"/>
      <c r="P197" s="46"/>
      <c r="Q197" s="46"/>
      <c r="R197" s="49">
        <f t="shared" si="18"/>
        <v>0</v>
      </c>
      <c r="S197" s="49">
        <f t="shared" si="19"/>
        <v>0</v>
      </c>
      <c r="T197" s="50">
        <f t="shared" si="16"/>
        <v>0</v>
      </c>
      <c r="U197" s="50">
        <f t="shared" si="17"/>
        <v>0</v>
      </c>
      <c r="V197" s="50">
        <v>0.86</v>
      </c>
      <c r="W197" s="50" t="str">
        <f>IF(OR(K197&lt;=$Y$1,DAY(K197)&gt;15,AND(YEAR(K197)&amp;MONTH(K197)=YEAR(L197)&amp;MONTH(L197),DAY(L197)&lt;26)),"",IF(OR(L197="",MONTH(K197)&lt;&gt;MONTH(L197)),NETWORKDAYS.INTL(K197,DATE(2021,MONTH(K197)+1,0),"0000000",'21年休息安排-固定'!$B$2:$B$105),NETWORKDAYS.INTL(K197,L197,"0000000",'21年休息安排-固定'!$B$2:$B$105)))</f>
        <v/>
      </c>
      <c r="X197" s="50">
        <f>IF(OR(L197&gt;=$Z$1,L197="",DAY(L197)&lt;15,AND(YEAR(K197)&amp;MONTH(K197)=YEAR(L197)&amp;MONTH(L197),DAY(L197)&lt;26)),"",IF(YEAR(K197)&amp;MONTH(K197)=YEAR(L197)&amp;MONTH(L197),NETWORKDAYS.INTL(K197,L197,"0000000",'21年休息安排-固定'!$B$2:$B$105),NETWORKDAYS.INTL(DATE(2021,MONTH(L197),1),L197,"0000000",'21年休息安排-固定'!$B$2:$B$105)))</f>
        <v>19</v>
      </c>
    </row>
    <row r="198" customHeight="1" spans="1:24">
      <c r="A198" s="4" t="s">
        <v>638</v>
      </c>
      <c r="B198" s="4"/>
      <c r="C198" s="6" t="s">
        <v>398</v>
      </c>
      <c r="D198" s="4"/>
      <c r="E198" s="4"/>
      <c r="F198" s="4"/>
      <c r="G198" s="4"/>
      <c r="H198" s="4"/>
      <c r="I198" s="4"/>
      <c r="J198" s="4"/>
      <c r="K198" s="45">
        <v>44025</v>
      </c>
      <c r="L198" s="45"/>
      <c r="M198" s="4"/>
      <c r="N198" s="4"/>
      <c r="O198" s="4"/>
      <c r="P198" s="46"/>
      <c r="Q198" s="46"/>
      <c r="R198" s="49">
        <f t="shared" si="18"/>
        <v>0</v>
      </c>
      <c r="S198" s="49">
        <f t="shared" si="19"/>
        <v>0</v>
      </c>
      <c r="T198" s="50">
        <f t="shared" si="16"/>
        <v>0</v>
      </c>
      <c r="U198" s="50">
        <f t="shared" si="17"/>
        <v>0</v>
      </c>
      <c r="V198" s="50">
        <v>0.87</v>
      </c>
      <c r="W198" s="50" t="str">
        <f>IF(OR(K198&lt;=$Y$1,DAY(K198)&gt;15,AND(YEAR(K198)&amp;MONTH(K198)=YEAR(L198)&amp;MONTH(L198),DAY(L198)&lt;26)),"",IF(OR(L198="",MONTH(K198)&lt;&gt;MONTH(L198)),NETWORKDAYS.INTL(K198,DATE(2021,MONTH(K198)+1,0),"0000000",'21年休息安排-固定'!$B$2:$B$105),NETWORKDAYS.INTL(K198,L198,"0000000",'21年休息安排-固定'!$B$2:$B$105)))</f>
        <v/>
      </c>
      <c r="X198" s="50" t="str">
        <f>IF(OR(L198&gt;=$Z$1,L198="",DAY(L198)&lt;15,AND(YEAR(K198)&amp;MONTH(K198)=YEAR(L198)&amp;MONTH(L198),DAY(L198)&lt;26)),"",IF(YEAR(K198)&amp;MONTH(K198)=YEAR(L198)&amp;MONTH(L198),NETWORKDAYS.INTL(K198,L198,"0000000",'21年休息安排-固定'!$B$2:$B$105),NETWORKDAYS.INTL(DATE(2021,MONTH(L198),1),L198,"0000000",'21年休息安排-固定'!$B$2:$B$105)))</f>
        <v/>
      </c>
    </row>
    <row r="199" customHeight="1" spans="1:24">
      <c r="A199" s="4" t="s">
        <v>639</v>
      </c>
      <c r="B199" s="4"/>
      <c r="C199" s="6" t="s">
        <v>512</v>
      </c>
      <c r="D199" s="4"/>
      <c r="E199" s="4"/>
      <c r="F199" s="4"/>
      <c r="G199" s="4"/>
      <c r="H199" s="4"/>
      <c r="I199" s="4"/>
      <c r="J199" s="4"/>
      <c r="K199" s="45">
        <v>44027</v>
      </c>
      <c r="L199" s="45"/>
      <c r="M199" s="4"/>
      <c r="N199" s="4"/>
      <c r="O199" s="4"/>
      <c r="P199" s="46"/>
      <c r="Q199" s="46"/>
      <c r="R199" s="49">
        <f t="shared" si="18"/>
        <v>0</v>
      </c>
      <c r="S199" s="49">
        <f t="shared" si="19"/>
        <v>0</v>
      </c>
      <c r="T199" s="50">
        <f t="shared" si="16"/>
        <v>0</v>
      </c>
      <c r="U199" s="50">
        <f t="shared" si="17"/>
        <v>0</v>
      </c>
      <c r="V199" s="50">
        <v>0.92</v>
      </c>
      <c r="W199" s="50" t="str">
        <f>IF(OR(K199&lt;=$Y$1,DAY(K199)&gt;15,AND(YEAR(K199)&amp;MONTH(K199)=YEAR(L199)&amp;MONTH(L199),DAY(L199)&lt;26)),"",IF(OR(L199="",MONTH(K199)&lt;&gt;MONTH(L199)),NETWORKDAYS.INTL(K199,DATE(2021,MONTH(K199)+1,0),"0000000",'21年休息安排-固定'!$B$2:$B$105),NETWORKDAYS.INTL(K199,L199,"0000000",'21年休息安排-固定'!$B$2:$B$105)))</f>
        <v/>
      </c>
      <c r="X199" s="50" t="str">
        <f>IF(OR(L199&gt;=$Z$1,L199="",DAY(L199)&lt;15,AND(YEAR(K199)&amp;MONTH(K199)=YEAR(L199)&amp;MONTH(L199),DAY(L199)&lt;26)),"",IF(YEAR(K199)&amp;MONTH(K199)=YEAR(L199)&amp;MONTH(L199),NETWORKDAYS.INTL(K199,L199,"0000000",'21年休息安排-固定'!$B$2:$B$105),NETWORKDAYS.INTL(DATE(2021,MONTH(L199),1),L199,"0000000",'21年休息安排-固定'!$B$2:$B$105)))</f>
        <v/>
      </c>
    </row>
    <row r="200" customHeight="1" spans="1:24">
      <c r="A200" s="4" t="s">
        <v>640</v>
      </c>
      <c r="B200" s="4"/>
      <c r="C200" s="6" t="s">
        <v>512</v>
      </c>
      <c r="D200" s="4"/>
      <c r="E200" s="4"/>
      <c r="F200" s="4"/>
      <c r="G200" s="4"/>
      <c r="H200" s="4"/>
      <c r="I200" s="4"/>
      <c r="J200" s="4"/>
      <c r="K200" s="45">
        <v>44027</v>
      </c>
      <c r="L200" s="45">
        <v>44329</v>
      </c>
      <c r="M200" s="4"/>
      <c r="N200" s="4"/>
      <c r="O200" s="4"/>
      <c r="P200" s="46"/>
      <c r="Q200" s="46"/>
      <c r="R200" s="49">
        <f t="shared" si="18"/>
        <v>0</v>
      </c>
      <c r="S200" s="49">
        <f t="shared" si="19"/>
        <v>0</v>
      </c>
      <c r="T200" s="50">
        <f t="shared" si="16"/>
        <v>0</v>
      </c>
      <c r="U200" s="50">
        <f t="shared" si="17"/>
        <v>0</v>
      </c>
      <c r="V200" s="50">
        <v>0.87</v>
      </c>
      <c r="W200" s="50" t="str">
        <f>IF(OR(K200&lt;=$Y$1,DAY(K200)&gt;15,AND(YEAR(K200)&amp;MONTH(K200)=YEAR(L200)&amp;MONTH(L200),DAY(L200)&lt;26)),"",IF(OR(L200="",MONTH(K200)&lt;&gt;MONTH(L200)),NETWORKDAYS.INTL(K200,DATE(2021,MONTH(K200)+1,0),"0000000",'21年休息安排-固定'!$B$2:$B$105),NETWORKDAYS.INTL(K200,L200,"0000000",'21年休息安排-固定'!$B$2:$B$105)))</f>
        <v/>
      </c>
      <c r="X200" s="50" t="str">
        <f>IF(OR(L200&gt;=$Z$1,L200="",DAY(L200)&lt;15,AND(YEAR(K200)&amp;MONTH(K200)=YEAR(L200)&amp;MONTH(L200),DAY(L200)&lt;26)),"",IF(YEAR(K200)&amp;MONTH(K200)=YEAR(L200)&amp;MONTH(L200),NETWORKDAYS.INTL(K200,L200,"0000000",'21年休息安排-固定'!$B$2:$B$105),NETWORKDAYS.INTL(DATE(2021,MONTH(L200),1),L200,"0000000",'21年休息安排-固定'!$B$2:$B$105)))</f>
        <v/>
      </c>
    </row>
    <row r="201" customHeight="1" spans="1:24">
      <c r="A201" s="4" t="s">
        <v>641</v>
      </c>
      <c r="B201" s="4"/>
      <c r="C201" s="6" t="s">
        <v>512</v>
      </c>
      <c r="D201" s="4"/>
      <c r="E201" s="4"/>
      <c r="F201" s="4"/>
      <c r="G201" s="4"/>
      <c r="H201" s="4"/>
      <c r="I201" s="4"/>
      <c r="J201" s="4"/>
      <c r="K201" s="45">
        <v>44041</v>
      </c>
      <c r="L201" s="45">
        <v>44439</v>
      </c>
      <c r="M201" s="4"/>
      <c r="N201" s="4"/>
      <c r="O201" s="4"/>
      <c r="P201" s="46"/>
      <c r="Q201" s="46"/>
      <c r="R201" s="49">
        <f t="shared" si="18"/>
        <v>0</v>
      </c>
      <c r="S201" s="49">
        <f t="shared" si="19"/>
        <v>0</v>
      </c>
      <c r="T201" s="50">
        <f t="shared" si="16"/>
        <v>0</v>
      </c>
      <c r="U201" s="50">
        <f t="shared" si="17"/>
        <v>0</v>
      </c>
      <c r="V201" s="50">
        <v>0.86</v>
      </c>
      <c r="W201" s="50" t="str">
        <f>IF(OR(K201&lt;=$Y$1,DAY(K201)&gt;15,AND(YEAR(K201)&amp;MONTH(K201)=YEAR(L201)&amp;MONTH(L201),DAY(L201)&lt;26)),"",IF(OR(L201="",MONTH(K201)&lt;&gt;MONTH(L201)),NETWORKDAYS.INTL(K201,DATE(2021,MONTH(K201)+1,0),"0000000",'21年休息安排-固定'!$B$2:$B$105),NETWORKDAYS.INTL(K201,L201,"0000000",'21年休息安排-固定'!$B$2:$B$105)))</f>
        <v/>
      </c>
      <c r="X201" s="50">
        <f>IF(OR(L201&gt;=$Z$1,L201="",DAY(L201)&lt;15,AND(YEAR(K201)&amp;MONTH(K201)=YEAR(L201)&amp;MONTH(L201),DAY(L201)&lt;26)),"",IF(YEAR(K201)&amp;MONTH(K201)=YEAR(L201)&amp;MONTH(L201),NETWORKDAYS.INTL(K201,L201,"0000000",'21年休息安排-固定'!$B$2:$B$105),NETWORKDAYS.INTL(DATE(2021,MONTH(L201),1),L201,"0000000",'21年休息安排-固定'!$B$2:$B$105)))</f>
        <v>22</v>
      </c>
    </row>
    <row r="202" customHeight="1" spans="1:24">
      <c r="A202" s="4" t="s">
        <v>642</v>
      </c>
      <c r="B202" s="4"/>
      <c r="C202" s="6" t="s">
        <v>398</v>
      </c>
      <c r="D202" s="4"/>
      <c r="E202" s="4"/>
      <c r="F202" s="4"/>
      <c r="G202" s="4"/>
      <c r="H202" s="4"/>
      <c r="I202" s="4"/>
      <c r="J202" s="4"/>
      <c r="K202" s="45">
        <v>44046</v>
      </c>
      <c r="L202" s="45"/>
      <c r="M202" s="4"/>
      <c r="N202" s="4"/>
      <c r="O202" s="4"/>
      <c r="P202" s="46"/>
      <c r="Q202" s="46"/>
      <c r="R202" s="49">
        <f t="shared" si="18"/>
        <v>0</v>
      </c>
      <c r="S202" s="49">
        <f t="shared" si="19"/>
        <v>0</v>
      </c>
      <c r="T202" s="50">
        <f t="shared" si="16"/>
        <v>0</v>
      </c>
      <c r="U202" s="50">
        <f t="shared" si="17"/>
        <v>0</v>
      </c>
      <c r="V202" s="50">
        <v>0.91</v>
      </c>
      <c r="W202" s="50" t="str">
        <f>IF(OR(K202&lt;=$Y$1,DAY(K202)&gt;15,AND(YEAR(K202)&amp;MONTH(K202)=YEAR(L202)&amp;MONTH(L202),DAY(L202)&lt;26)),"",IF(OR(L202="",MONTH(K202)&lt;&gt;MONTH(L202)),NETWORKDAYS.INTL(K202,DATE(2021,MONTH(K202)+1,0),"0000000",'21年休息安排-固定'!$B$2:$B$105),NETWORKDAYS.INTL(K202,L202,"0000000",'21年休息安排-固定'!$B$2:$B$105)))</f>
        <v/>
      </c>
      <c r="X202" s="50" t="str">
        <f>IF(OR(L202&gt;=$Z$1,L202="",DAY(L202)&lt;15,AND(YEAR(K202)&amp;MONTH(K202)=YEAR(L202)&amp;MONTH(L202),DAY(L202)&lt;26)),"",IF(YEAR(K202)&amp;MONTH(K202)=YEAR(L202)&amp;MONTH(L202),NETWORKDAYS.INTL(K202,L202,"0000000",'21年休息安排-固定'!$B$2:$B$105),NETWORKDAYS.INTL(DATE(2021,MONTH(L202),1),L202,"0000000",'21年休息安排-固定'!$B$2:$B$105)))</f>
        <v/>
      </c>
    </row>
    <row r="203" customHeight="1" spans="1:24">
      <c r="A203" s="4" t="s">
        <v>643</v>
      </c>
      <c r="B203" s="4"/>
      <c r="C203" s="6" t="s">
        <v>398</v>
      </c>
      <c r="D203" s="4"/>
      <c r="E203" s="4"/>
      <c r="F203" s="4"/>
      <c r="G203" s="4"/>
      <c r="H203" s="4"/>
      <c r="I203" s="4"/>
      <c r="J203" s="4"/>
      <c r="K203" s="45">
        <v>44046</v>
      </c>
      <c r="L203" s="45"/>
      <c r="M203" s="4"/>
      <c r="N203" s="4"/>
      <c r="O203" s="4"/>
      <c r="P203" s="46"/>
      <c r="Q203" s="46"/>
      <c r="R203" s="49">
        <f t="shared" si="18"/>
        <v>0</v>
      </c>
      <c r="S203" s="49">
        <f t="shared" si="19"/>
        <v>0</v>
      </c>
      <c r="T203" s="50">
        <f t="shared" si="16"/>
        <v>0</v>
      </c>
      <c r="U203" s="50">
        <f t="shared" si="17"/>
        <v>0</v>
      </c>
      <c r="V203" s="50">
        <v>0.87</v>
      </c>
      <c r="W203" s="50" t="str">
        <f>IF(OR(K203&lt;=$Y$1,DAY(K203)&gt;15,AND(YEAR(K203)&amp;MONTH(K203)=YEAR(L203)&amp;MONTH(L203),DAY(L203)&lt;26)),"",IF(OR(L203="",MONTH(K203)&lt;&gt;MONTH(L203)),NETWORKDAYS.INTL(K203,DATE(2021,MONTH(K203)+1,0),"0000000",'21年休息安排-固定'!$B$2:$B$105),NETWORKDAYS.INTL(K203,L203,"0000000",'21年休息安排-固定'!$B$2:$B$105)))</f>
        <v/>
      </c>
      <c r="X203" s="50" t="str">
        <f>IF(OR(L203&gt;=$Z$1,L203="",DAY(L203)&lt;15,AND(YEAR(K203)&amp;MONTH(K203)=YEAR(L203)&amp;MONTH(L203),DAY(L203)&lt;26)),"",IF(YEAR(K203)&amp;MONTH(K203)=YEAR(L203)&amp;MONTH(L203),NETWORKDAYS.INTL(K203,L203,"0000000",'21年休息安排-固定'!$B$2:$B$105),NETWORKDAYS.INTL(DATE(2021,MONTH(L203),1),L203,"0000000",'21年休息安排-固定'!$B$2:$B$105)))</f>
        <v/>
      </c>
    </row>
    <row r="204" customHeight="1" spans="1:24">
      <c r="A204" s="4" t="s">
        <v>644</v>
      </c>
      <c r="B204" s="4"/>
      <c r="C204" s="6" t="s">
        <v>398</v>
      </c>
      <c r="D204" s="4"/>
      <c r="E204" s="4"/>
      <c r="F204" s="4"/>
      <c r="G204" s="4"/>
      <c r="H204" s="4"/>
      <c r="I204" s="4"/>
      <c r="J204" s="4"/>
      <c r="K204" s="45">
        <v>44053</v>
      </c>
      <c r="L204" s="45"/>
      <c r="M204" s="4"/>
      <c r="N204" s="4"/>
      <c r="O204" s="4"/>
      <c r="P204" s="46"/>
      <c r="Q204" s="46"/>
      <c r="R204" s="49">
        <f t="shared" si="18"/>
        <v>0</v>
      </c>
      <c r="S204" s="49">
        <f t="shared" si="19"/>
        <v>0</v>
      </c>
      <c r="T204" s="50">
        <f t="shared" si="16"/>
        <v>0</v>
      </c>
      <c r="U204" s="50">
        <f t="shared" si="17"/>
        <v>0</v>
      </c>
      <c r="V204" s="50">
        <v>0.87</v>
      </c>
      <c r="W204" s="50" t="str">
        <f>IF(OR(K204&lt;=$Y$1,DAY(K204)&gt;15,AND(YEAR(K204)&amp;MONTH(K204)=YEAR(L204)&amp;MONTH(L204),DAY(L204)&lt;26)),"",IF(OR(L204="",MONTH(K204)&lt;&gt;MONTH(L204)),NETWORKDAYS.INTL(K204,DATE(2021,MONTH(K204)+1,0),"0000000",'21年休息安排-固定'!$B$2:$B$105),NETWORKDAYS.INTL(K204,L204,"0000000",'21年休息安排-固定'!$B$2:$B$105)))</f>
        <v/>
      </c>
      <c r="X204" s="50" t="str">
        <f>IF(OR(L204&gt;=$Z$1,L204="",DAY(L204)&lt;15,AND(YEAR(K204)&amp;MONTH(K204)=YEAR(L204)&amp;MONTH(L204),DAY(L204)&lt;26)),"",IF(YEAR(K204)&amp;MONTH(K204)=YEAR(L204)&amp;MONTH(L204),NETWORKDAYS.INTL(K204,L204,"0000000",'21年休息安排-固定'!$B$2:$B$105),NETWORKDAYS.INTL(DATE(2021,MONTH(L204),1),L204,"0000000",'21年休息安排-固定'!$B$2:$B$105)))</f>
        <v/>
      </c>
    </row>
    <row r="205" customHeight="1" spans="1:24">
      <c r="A205" s="4" t="s">
        <v>645</v>
      </c>
      <c r="B205" s="4"/>
      <c r="C205" s="6" t="s">
        <v>398</v>
      </c>
      <c r="D205" s="4"/>
      <c r="E205" s="4"/>
      <c r="F205" s="4"/>
      <c r="G205" s="4"/>
      <c r="H205" s="4"/>
      <c r="I205" s="4"/>
      <c r="J205" s="4"/>
      <c r="K205" s="45">
        <v>44053</v>
      </c>
      <c r="L205" s="45"/>
      <c r="M205" s="4"/>
      <c r="N205" s="4"/>
      <c r="O205" s="4"/>
      <c r="P205" s="46"/>
      <c r="Q205" s="46"/>
      <c r="R205" s="49">
        <f t="shared" si="18"/>
        <v>0</v>
      </c>
      <c r="S205" s="49">
        <f t="shared" si="19"/>
        <v>0</v>
      </c>
      <c r="T205" s="50">
        <f t="shared" si="16"/>
        <v>0</v>
      </c>
      <c r="U205" s="50">
        <f t="shared" si="17"/>
        <v>0</v>
      </c>
      <c r="V205" s="50">
        <v>0.88</v>
      </c>
      <c r="W205" s="50" t="str">
        <f>IF(OR(K205&lt;=$Y$1,DAY(K205)&gt;15,AND(YEAR(K205)&amp;MONTH(K205)=YEAR(L205)&amp;MONTH(L205),DAY(L205)&lt;26)),"",IF(OR(L205="",MONTH(K205)&lt;&gt;MONTH(L205)),NETWORKDAYS.INTL(K205,DATE(2021,MONTH(K205)+1,0),"0000000",'21年休息安排-固定'!$B$2:$B$105),NETWORKDAYS.INTL(K205,L205,"0000000",'21年休息安排-固定'!$B$2:$B$105)))</f>
        <v/>
      </c>
      <c r="X205" s="50" t="str">
        <f>IF(OR(L205&gt;=$Z$1,L205="",DAY(L205)&lt;15,AND(YEAR(K205)&amp;MONTH(K205)=YEAR(L205)&amp;MONTH(L205),DAY(L205)&lt;26)),"",IF(YEAR(K205)&amp;MONTH(K205)=YEAR(L205)&amp;MONTH(L205),NETWORKDAYS.INTL(K205,L205,"0000000",'21年休息安排-固定'!$B$2:$B$105),NETWORKDAYS.INTL(DATE(2021,MONTH(L205),1),L205,"0000000",'21年休息安排-固定'!$B$2:$B$105)))</f>
        <v/>
      </c>
    </row>
    <row r="206" customHeight="1" spans="1:24">
      <c r="A206" s="4" t="s">
        <v>646</v>
      </c>
      <c r="B206" s="4"/>
      <c r="C206" s="6" t="s">
        <v>398</v>
      </c>
      <c r="D206" s="4"/>
      <c r="E206" s="4"/>
      <c r="F206" s="4"/>
      <c r="G206" s="4"/>
      <c r="H206" s="4"/>
      <c r="I206" s="4"/>
      <c r="J206" s="4"/>
      <c r="K206" s="45">
        <v>44053</v>
      </c>
      <c r="L206" s="45"/>
      <c r="M206" s="4"/>
      <c r="N206" s="4"/>
      <c r="O206" s="4"/>
      <c r="P206" s="46"/>
      <c r="Q206" s="46"/>
      <c r="R206" s="49">
        <f t="shared" si="18"/>
        <v>0</v>
      </c>
      <c r="S206" s="49">
        <f t="shared" si="19"/>
        <v>0</v>
      </c>
      <c r="T206" s="50">
        <f t="shared" si="16"/>
        <v>0</v>
      </c>
      <c r="U206" s="50">
        <f t="shared" si="17"/>
        <v>0</v>
      </c>
      <c r="V206" s="50">
        <v>0.87</v>
      </c>
      <c r="W206" s="50" t="str">
        <f>IF(OR(K206&lt;=$Y$1,DAY(K206)&gt;15,AND(YEAR(K206)&amp;MONTH(K206)=YEAR(L206)&amp;MONTH(L206),DAY(L206)&lt;26)),"",IF(OR(L206="",MONTH(K206)&lt;&gt;MONTH(L206)),NETWORKDAYS.INTL(K206,DATE(2021,MONTH(K206)+1,0),"0000000",'21年休息安排-固定'!$B$2:$B$105),NETWORKDAYS.INTL(K206,L206,"0000000",'21年休息安排-固定'!$B$2:$B$105)))</f>
        <v/>
      </c>
      <c r="X206" s="50" t="str">
        <f>IF(OR(L206&gt;=$Z$1,L206="",DAY(L206)&lt;15,AND(YEAR(K206)&amp;MONTH(K206)=YEAR(L206)&amp;MONTH(L206),DAY(L206)&lt;26)),"",IF(YEAR(K206)&amp;MONTH(K206)=YEAR(L206)&amp;MONTH(L206),NETWORKDAYS.INTL(K206,L206,"0000000",'21年休息安排-固定'!$B$2:$B$105),NETWORKDAYS.INTL(DATE(2021,MONTH(L206),1),L206,"0000000",'21年休息安排-固定'!$B$2:$B$105)))</f>
        <v/>
      </c>
    </row>
    <row r="207" customHeight="1" spans="1:24">
      <c r="A207" s="4" t="s">
        <v>647</v>
      </c>
      <c r="B207" s="4"/>
      <c r="C207" s="6" t="s">
        <v>398</v>
      </c>
      <c r="D207" s="4"/>
      <c r="E207" s="4"/>
      <c r="F207" s="4"/>
      <c r="G207" s="4"/>
      <c r="H207" s="4"/>
      <c r="I207" s="4"/>
      <c r="J207" s="4"/>
      <c r="K207" s="45">
        <v>44060</v>
      </c>
      <c r="L207" s="45">
        <v>44406</v>
      </c>
      <c r="M207" s="4"/>
      <c r="N207" s="4"/>
      <c r="O207" s="4"/>
      <c r="P207" s="46"/>
      <c r="Q207" s="46"/>
      <c r="R207" s="49">
        <f t="shared" si="18"/>
        <v>0</v>
      </c>
      <c r="S207" s="49">
        <f t="shared" si="19"/>
        <v>0</v>
      </c>
      <c r="T207" s="50">
        <f t="shared" si="16"/>
        <v>0</v>
      </c>
      <c r="U207" s="50">
        <f t="shared" si="17"/>
        <v>0</v>
      </c>
      <c r="V207" s="50">
        <v>0.86</v>
      </c>
      <c r="W207" s="50" t="str">
        <f>IF(OR(K207&lt;=$Y$1,DAY(K207)&gt;15,AND(YEAR(K207)&amp;MONTH(K207)=YEAR(L207)&amp;MONTH(L207),DAY(L207)&lt;26)),"",IF(OR(L207="",MONTH(K207)&lt;&gt;MONTH(L207)),NETWORKDAYS.INTL(K207,DATE(2021,MONTH(K207)+1,0),"0000000",'21年休息安排-固定'!$B$2:$B$105),NETWORKDAYS.INTL(K207,L207,"0000000",'21年休息安排-固定'!$B$2:$B$105)))</f>
        <v/>
      </c>
      <c r="X207" s="50">
        <f>IF(OR(L207&gt;=$Z$1,L207="",DAY(L207)&lt;15,AND(YEAR(K207)&amp;MONTH(K207)=YEAR(L207)&amp;MONTH(L207),DAY(L207)&lt;26)),"",IF(YEAR(K207)&amp;MONTH(K207)=YEAR(L207)&amp;MONTH(L207),NETWORKDAYS.INTL(K207,L207,"0000000",'21年休息安排-固定'!$B$2:$B$105),NETWORKDAYS.INTL(DATE(2021,MONTH(L207),1),L207,"0000000",'21年休息安排-固定'!$B$2:$B$105)))</f>
        <v>21</v>
      </c>
    </row>
    <row r="208" customHeight="1" spans="1:24">
      <c r="A208" s="4" t="s">
        <v>648</v>
      </c>
      <c r="B208" s="4"/>
      <c r="C208" s="6" t="s">
        <v>398</v>
      </c>
      <c r="D208" s="4"/>
      <c r="E208" s="4"/>
      <c r="F208" s="4"/>
      <c r="G208" s="4"/>
      <c r="H208" s="4"/>
      <c r="I208" s="4"/>
      <c r="J208" s="4"/>
      <c r="K208" s="45">
        <v>44060</v>
      </c>
      <c r="L208" s="45">
        <v>44568</v>
      </c>
      <c r="M208" s="4"/>
      <c r="N208" s="4"/>
      <c r="O208" s="4"/>
      <c r="P208" s="46"/>
      <c r="Q208" s="46"/>
      <c r="R208" s="49">
        <f t="shared" si="18"/>
        <v>0</v>
      </c>
      <c r="S208" s="49">
        <f t="shared" si="19"/>
        <v>0</v>
      </c>
      <c r="T208" s="50">
        <f t="shared" si="16"/>
        <v>0</v>
      </c>
      <c r="U208" s="50">
        <f t="shared" si="17"/>
        <v>0</v>
      </c>
      <c r="V208" s="50">
        <v>0.86</v>
      </c>
      <c r="W208" s="50" t="str">
        <f>IF(OR(K208&lt;=$Y$1,DAY(K208)&gt;15,AND(YEAR(K208)&amp;MONTH(K208)=YEAR(L208)&amp;MONTH(L208),DAY(L208)&lt;26)),"",IF(OR(L208="",MONTH(K208)&lt;&gt;MONTH(L208)),NETWORKDAYS.INTL(K208,DATE(2021,MONTH(K208)+1,0),"0000000",'21年休息安排-固定'!$B$2:$B$105),NETWORKDAYS.INTL(K208,L208,"0000000",'21年休息安排-固定'!$B$2:$B$105)))</f>
        <v/>
      </c>
      <c r="X208" s="50" t="str">
        <f>IF(OR(L208&gt;=$Z$1,L208="",DAY(L208)&lt;15,AND(YEAR(K208)&amp;MONTH(K208)=YEAR(L208)&amp;MONTH(L208),DAY(L208)&lt;26)),"",IF(YEAR(K208)&amp;MONTH(K208)=YEAR(L208)&amp;MONTH(L208),NETWORKDAYS.INTL(K208,L208,"0000000",'21年休息安排-固定'!$B$2:$B$105),NETWORKDAYS.INTL(DATE(2021,MONTH(L208),1),L208,"0000000",'21年休息安排-固定'!$B$2:$B$105)))</f>
        <v/>
      </c>
    </row>
    <row r="209" customHeight="1" spans="1:24">
      <c r="A209" s="4" t="s">
        <v>649</v>
      </c>
      <c r="B209" s="4"/>
      <c r="C209" s="6" t="s">
        <v>398</v>
      </c>
      <c r="D209" s="4"/>
      <c r="E209" s="4"/>
      <c r="F209" s="4"/>
      <c r="G209" s="4"/>
      <c r="H209" s="4"/>
      <c r="I209" s="4"/>
      <c r="J209" s="4"/>
      <c r="K209" s="45">
        <v>44060</v>
      </c>
      <c r="L209" s="45"/>
      <c r="M209" s="4"/>
      <c r="N209" s="4"/>
      <c r="O209" s="4"/>
      <c r="P209" s="46"/>
      <c r="Q209" s="46"/>
      <c r="R209" s="49">
        <f t="shared" si="18"/>
        <v>0</v>
      </c>
      <c r="S209" s="49">
        <f t="shared" si="19"/>
        <v>0</v>
      </c>
      <c r="T209" s="50">
        <f t="shared" si="16"/>
        <v>0</v>
      </c>
      <c r="U209" s="50">
        <f t="shared" si="17"/>
        <v>0</v>
      </c>
      <c r="V209" s="50">
        <v>0.9</v>
      </c>
      <c r="W209" s="50" t="str">
        <f>IF(OR(K209&lt;=$Y$1,DAY(K209)&gt;15,AND(YEAR(K209)&amp;MONTH(K209)=YEAR(L209)&amp;MONTH(L209),DAY(L209)&lt;26)),"",IF(OR(L209="",MONTH(K209)&lt;&gt;MONTH(L209)),NETWORKDAYS.INTL(K209,DATE(2021,MONTH(K209)+1,0),"0000000",'21年休息安排-固定'!$B$2:$B$105),NETWORKDAYS.INTL(K209,L209,"0000000",'21年休息安排-固定'!$B$2:$B$105)))</f>
        <v/>
      </c>
      <c r="X209" s="50" t="str">
        <f>IF(OR(L209&gt;=$Z$1,L209="",DAY(L209)&lt;15,AND(YEAR(K209)&amp;MONTH(K209)=YEAR(L209)&amp;MONTH(L209),DAY(L209)&lt;26)),"",IF(YEAR(K209)&amp;MONTH(K209)=YEAR(L209)&amp;MONTH(L209),NETWORKDAYS.INTL(K209,L209,"0000000",'21年休息安排-固定'!$B$2:$B$105),NETWORKDAYS.INTL(DATE(2021,MONTH(L209),1),L209,"0000000",'21年休息安排-固定'!$B$2:$B$105)))</f>
        <v/>
      </c>
    </row>
    <row r="210" customHeight="1" spans="1:24">
      <c r="A210" s="4" t="s">
        <v>650</v>
      </c>
      <c r="B210" s="4"/>
      <c r="C210" s="6" t="s">
        <v>398</v>
      </c>
      <c r="D210" s="4"/>
      <c r="E210" s="4"/>
      <c r="F210" s="4"/>
      <c r="G210" s="4"/>
      <c r="H210" s="4"/>
      <c r="I210" s="4"/>
      <c r="J210" s="4"/>
      <c r="K210" s="45">
        <v>44060</v>
      </c>
      <c r="L210" s="45"/>
      <c r="M210" s="4"/>
      <c r="N210" s="4"/>
      <c r="O210" s="4"/>
      <c r="P210" s="46"/>
      <c r="Q210" s="46"/>
      <c r="R210" s="49">
        <f t="shared" si="18"/>
        <v>0</v>
      </c>
      <c r="S210" s="49">
        <f t="shared" si="19"/>
        <v>0</v>
      </c>
      <c r="T210" s="50">
        <f t="shared" si="16"/>
        <v>0</v>
      </c>
      <c r="U210" s="50">
        <f t="shared" si="17"/>
        <v>0</v>
      </c>
      <c r="V210" s="50">
        <v>0.93</v>
      </c>
      <c r="W210" s="50" t="str">
        <f>IF(OR(K210&lt;=$Y$1,DAY(K210)&gt;15,AND(YEAR(K210)&amp;MONTH(K210)=YEAR(L210)&amp;MONTH(L210),DAY(L210)&lt;26)),"",IF(OR(L210="",MONTH(K210)&lt;&gt;MONTH(L210)),NETWORKDAYS.INTL(K210,DATE(2021,MONTH(K210)+1,0),"0000000",'21年休息安排-固定'!$B$2:$B$105),NETWORKDAYS.INTL(K210,L210,"0000000",'21年休息安排-固定'!$B$2:$B$105)))</f>
        <v/>
      </c>
      <c r="X210" s="50" t="str">
        <f>IF(OR(L210&gt;=$Z$1,L210="",DAY(L210)&lt;15,AND(YEAR(K210)&amp;MONTH(K210)=YEAR(L210)&amp;MONTH(L210),DAY(L210)&lt;26)),"",IF(YEAR(K210)&amp;MONTH(K210)=YEAR(L210)&amp;MONTH(L210),NETWORKDAYS.INTL(K210,L210,"0000000",'21年休息安排-固定'!$B$2:$B$105),NETWORKDAYS.INTL(DATE(2021,MONTH(L210),1),L210,"0000000",'21年休息安排-固定'!$B$2:$B$105)))</f>
        <v/>
      </c>
    </row>
    <row r="211" customHeight="1" spans="1:24">
      <c r="A211" s="4" t="s">
        <v>651</v>
      </c>
      <c r="B211" s="4"/>
      <c r="C211" s="6" t="s">
        <v>512</v>
      </c>
      <c r="D211" s="4"/>
      <c r="E211" s="4"/>
      <c r="F211" s="4"/>
      <c r="G211" s="4"/>
      <c r="H211" s="4"/>
      <c r="I211" s="4"/>
      <c r="J211" s="4"/>
      <c r="K211" s="45">
        <v>44060</v>
      </c>
      <c r="L211" s="45">
        <v>44288</v>
      </c>
      <c r="M211" s="4"/>
      <c r="N211" s="4"/>
      <c r="O211" s="4"/>
      <c r="P211" s="46"/>
      <c r="Q211" s="46"/>
      <c r="R211" s="49">
        <f t="shared" si="18"/>
        <v>0</v>
      </c>
      <c r="S211" s="49">
        <f t="shared" si="19"/>
        <v>0</v>
      </c>
      <c r="T211" s="50">
        <f t="shared" si="16"/>
        <v>0</v>
      </c>
      <c r="U211" s="50">
        <f t="shared" si="17"/>
        <v>0</v>
      </c>
      <c r="V211" s="50">
        <v>0.88</v>
      </c>
      <c r="W211" s="50" t="str">
        <f>IF(OR(K211&lt;=$Y$1,DAY(K211)&gt;15,AND(YEAR(K211)&amp;MONTH(K211)=YEAR(L211)&amp;MONTH(L211),DAY(L211)&lt;26)),"",IF(OR(L211="",MONTH(K211)&lt;&gt;MONTH(L211)),NETWORKDAYS.INTL(K211,DATE(2021,MONTH(K211)+1,0),"0000000",'21年休息安排-固定'!$B$2:$B$105),NETWORKDAYS.INTL(K211,L211,"0000000",'21年休息安排-固定'!$B$2:$B$105)))</f>
        <v/>
      </c>
      <c r="X211" s="50" t="str">
        <f>IF(OR(L211&gt;=$Z$1,L211="",DAY(L211)&lt;15,AND(YEAR(K211)&amp;MONTH(K211)=YEAR(L211)&amp;MONTH(L211),DAY(L211)&lt;26)),"",IF(YEAR(K211)&amp;MONTH(K211)=YEAR(L211)&amp;MONTH(L211),NETWORKDAYS.INTL(K211,L211,"0000000",'21年休息安排-固定'!$B$2:$B$105),NETWORKDAYS.INTL(DATE(2021,MONTH(L211),1),L211,"0000000",'21年休息安排-固定'!$B$2:$B$105)))</f>
        <v/>
      </c>
    </row>
    <row r="212" customHeight="1" spans="1:24">
      <c r="A212" s="4" t="s">
        <v>652</v>
      </c>
      <c r="B212" s="4"/>
      <c r="C212" s="6" t="s">
        <v>398</v>
      </c>
      <c r="D212" s="4"/>
      <c r="E212" s="4"/>
      <c r="F212" s="4"/>
      <c r="G212" s="4"/>
      <c r="H212" s="4"/>
      <c r="I212" s="4"/>
      <c r="J212" s="4"/>
      <c r="K212" s="45">
        <v>44067</v>
      </c>
      <c r="L212" s="45">
        <v>44287</v>
      </c>
      <c r="M212" s="4"/>
      <c r="N212" s="4"/>
      <c r="O212" s="4"/>
      <c r="P212" s="46"/>
      <c r="Q212" s="46"/>
      <c r="R212" s="49">
        <f t="shared" si="18"/>
        <v>0</v>
      </c>
      <c r="S212" s="49">
        <f t="shared" si="19"/>
        <v>0</v>
      </c>
      <c r="T212" s="50">
        <f t="shared" si="16"/>
        <v>0</v>
      </c>
      <c r="U212" s="50">
        <f t="shared" si="17"/>
        <v>0</v>
      </c>
      <c r="V212" s="50">
        <v>0.87</v>
      </c>
      <c r="W212" s="50" t="str">
        <f>IF(OR(K212&lt;=$Y$1,DAY(K212)&gt;15,AND(YEAR(K212)&amp;MONTH(K212)=YEAR(L212)&amp;MONTH(L212),DAY(L212)&lt;26)),"",IF(OR(L212="",MONTH(K212)&lt;&gt;MONTH(L212)),NETWORKDAYS.INTL(K212,DATE(2021,MONTH(K212)+1,0),"0000000",'21年休息安排-固定'!$B$2:$B$105),NETWORKDAYS.INTL(K212,L212,"0000000",'21年休息安排-固定'!$B$2:$B$105)))</f>
        <v/>
      </c>
      <c r="X212" s="50" t="str">
        <f>IF(OR(L212&gt;=$Z$1,L212="",DAY(L212)&lt;15,AND(YEAR(K212)&amp;MONTH(K212)=YEAR(L212)&amp;MONTH(L212),DAY(L212)&lt;26)),"",IF(YEAR(K212)&amp;MONTH(K212)=YEAR(L212)&amp;MONTH(L212),NETWORKDAYS.INTL(K212,L212,"0000000",'21年休息安排-固定'!$B$2:$B$105),NETWORKDAYS.INTL(DATE(2021,MONTH(L212),1),L212,"0000000",'21年休息安排-固定'!$B$2:$B$105)))</f>
        <v/>
      </c>
    </row>
    <row r="213" customHeight="1" spans="1:24">
      <c r="A213" s="4" t="s">
        <v>653</v>
      </c>
      <c r="B213" s="4"/>
      <c r="C213" s="6" t="s">
        <v>398</v>
      </c>
      <c r="D213" s="4"/>
      <c r="E213" s="4"/>
      <c r="F213" s="4"/>
      <c r="G213" s="4"/>
      <c r="H213" s="4"/>
      <c r="I213" s="4"/>
      <c r="J213" s="4"/>
      <c r="K213" s="45">
        <v>44074</v>
      </c>
      <c r="L213" s="45"/>
      <c r="M213" s="4"/>
      <c r="N213" s="4"/>
      <c r="O213" s="4"/>
      <c r="P213" s="46"/>
      <c r="Q213" s="46"/>
      <c r="R213" s="49">
        <f t="shared" si="18"/>
        <v>0</v>
      </c>
      <c r="S213" s="49">
        <f t="shared" si="19"/>
        <v>0</v>
      </c>
      <c r="T213" s="50">
        <f t="shared" si="16"/>
        <v>0</v>
      </c>
      <c r="U213" s="50">
        <f t="shared" si="17"/>
        <v>0</v>
      </c>
      <c r="V213" s="50">
        <v>0.86</v>
      </c>
      <c r="W213" s="50" t="str">
        <f>IF(OR(K213&lt;=$Y$1,DAY(K213)&gt;15,AND(YEAR(K213)&amp;MONTH(K213)=YEAR(L213)&amp;MONTH(L213),DAY(L213)&lt;26)),"",IF(OR(L213="",MONTH(K213)&lt;&gt;MONTH(L213)),NETWORKDAYS.INTL(K213,DATE(2021,MONTH(K213)+1,0),"0000000",'21年休息安排-固定'!$B$2:$B$105),NETWORKDAYS.INTL(K213,L213,"0000000",'21年休息安排-固定'!$B$2:$B$105)))</f>
        <v/>
      </c>
      <c r="X213" s="50" t="str">
        <f>IF(OR(L213&gt;=$Z$1,L213="",DAY(L213)&lt;15,AND(YEAR(K213)&amp;MONTH(K213)=YEAR(L213)&amp;MONTH(L213),DAY(L213)&lt;26)),"",IF(YEAR(K213)&amp;MONTH(K213)=YEAR(L213)&amp;MONTH(L213),NETWORKDAYS.INTL(K213,L213,"0000000",'21年休息安排-固定'!$B$2:$B$105),NETWORKDAYS.INTL(DATE(2021,MONTH(L213),1),L213,"0000000",'21年休息安排-固定'!$B$2:$B$105)))</f>
        <v/>
      </c>
    </row>
    <row r="214" customHeight="1" spans="1:24">
      <c r="A214" s="4" t="s">
        <v>654</v>
      </c>
      <c r="B214" s="4"/>
      <c r="C214" s="6" t="s">
        <v>512</v>
      </c>
      <c r="D214" s="4"/>
      <c r="E214" s="4"/>
      <c r="F214" s="4"/>
      <c r="G214" s="4"/>
      <c r="H214" s="4"/>
      <c r="I214" s="4"/>
      <c r="J214" s="4"/>
      <c r="K214" s="45">
        <v>44074</v>
      </c>
      <c r="L214" s="45">
        <v>44287</v>
      </c>
      <c r="M214" s="4"/>
      <c r="N214" s="4"/>
      <c r="O214" s="4"/>
      <c r="P214" s="46"/>
      <c r="Q214" s="46"/>
      <c r="R214" s="49">
        <f t="shared" si="18"/>
        <v>0</v>
      </c>
      <c r="S214" s="49">
        <f t="shared" si="19"/>
        <v>0</v>
      </c>
      <c r="T214" s="50">
        <f t="shared" si="16"/>
        <v>0</v>
      </c>
      <c r="U214" s="50">
        <f t="shared" si="17"/>
        <v>0</v>
      </c>
      <c r="V214" s="50">
        <v>0.88</v>
      </c>
      <c r="W214" s="50" t="str">
        <f>IF(OR(K214&lt;=$Y$1,DAY(K214)&gt;15,AND(YEAR(K214)&amp;MONTH(K214)=YEAR(L214)&amp;MONTH(L214),DAY(L214)&lt;26)),"",IF(OR(L214="",MONTH(K214)&lt;&gt;MONTH(L214)),NETWORKDAYS.INTL(K214,DATE(2021,MONTH(K214)+1,0),"0000000",'21年休息安排-固定'!$B$2:$B$105),NETWORKDAYS.INTL(K214,L214,"0000000",'21年休息安排-固定'!$B$2:$B$105)))</f>
        <v/>
      </c>
      <c r="X214" s="50" t="str">
        <f>IF(OR(L214&gt;=$Z$1,L214="",DAY(L214)&lt;15,AND(YEAR(K214)&amp;MONTH(K214)=YEAR(L214)&amp;MONTH(L214),DAY(L214)&lt;26)),"",IF(YEAR(K214)&amp;MONTH(K214)=YEAR(L214)&amp;MONTH(L214),NETWORKDAYS.INTL(K214,L214,"0000000",'21年休息安排-固定'!$B$2:$B$105),NETWORKDAYS.INTL(DATE(2021,MONTH(L214),1),L214,"0000000",'21年休息安排-固定'!$B$2:$B$105)))</f>
        <v/>
      </c>
    </row>
    <row r="215" customHeight="1" spans="1:24">
      <c r="A215" s="4" t="s">
        <v>655</v>
      </c>
      <c r="B215" s="4"/>
      <c r="C215" s="6" t="s">
        <v>398</v>
      </c>
      <c r="D215" s="4"/>
      <c r="E215" s="4"/>
      <c r="F215" s="4"/>
      <c r="G215" s="4"/>
      <c r="H215" s="4"/>
      <c r="I215" s="4"/>
      <c r="J215" s="4"/>
      <c r="K215" s="45">
        <v>44081</v>
      </c>
      <c r="L215" s="45"/>
      <c r="M215" s="4"/>
      <c r="N215" s="4"/>
      <c r="O215" s="4"/>
      <c r="P215" s="46"/>
      <c r="Q215" s="46"/>
      <c r="R215" s="49">
        <f t="shared" si="18"/>
        <v>0</v>
      </c>
      <c r="S215" s="49">
        <f t="shared" si="19"/>
        <v>0</v>
      </c>
      <c r="T215" s="50">
        <f t="shared" si="16"/>
        <v>0</v>
      </c>
      <c r="U215" s="50">
        <f t="shared" si="17"/>
        <v>0</v>
      </c>
      <c r="V215" s="50">
        <v>0.86</v>
      </c>
      <c r="W215" s="50" t="str">
        <f>IF(OR(K215&lt;=$Y$1,DAY(K215)&gt;15,AND(YEAR(K215)&amp;MONTH(K215)=YEAR(L215)&amp;MONTH(L215),DAY(L215)&lt;26)),"",IF(OR(L215="",MONTH(K215)&lt;&gt;MONTH(L215)),NETWORKDAYS.INTL(K215,DATE(2021,MONTH(K215)+1,0),"0000000",'21年休息安排-固定'!$B$2:$B$105),NETWORKDAYS.INTL(K215,L215,"0000000",'21年休息安排-固定'!$B$2:$B$105)))</f>
        <v/>
      </c>
      <c r="X215" s="50" t="str">
        <f>IF(OR(L215&gt;=$Z$1,L215="",DAY(L215)&lt;15,AND(YEAR(K215)&amp;MONTH(K215)=YEAR(L215)&amp;MONTH(L215),DAY(L215)&lt;26)),"",IF(YEAR(K215)&amp;MONTH(K215)=YEAR(L215)&amp;MONTH(L215),NETWORKDAYS.INTL(K215,L215,"0000000",'21年休息安排-固定'!$B$2:$B$105),NETWORKDAYS.INTL(DATE(2021,MONTH(L215),1),L215,"0000000",'21年休息安排-固定'!$B$2:$B$105)))</f>
        <v/>
      </c>
    </row>
    <row r="216" customHeight="1" spans="1:24">
      <c r="A216" s="4" t="s">
        <v>656</v>
      </c>
      <c r="B216" s="4"/>
      <c r="C216" s="6" t="s">
        <v>512</v>
      </c>
      <c r="D216" s="4"/>
      <c r="E216" s="4"/>
      <c r="F216" s="4"/>
      <c r="G216" s="4"/>
      <c r="H216" s="4"/>
      <c r="I216" s="4"/>
      <c r="J216" s="4"/>
      <c r="K216" s="45">
        <v>44081</v>
      </c>
      <c r="L216" s="45"/>
      <c r="M216" s="4"/>
      <c r="N216" s="4"/>
      <c r="O216" s="4"/>
      <c r="P216" s="46"/>
      <c r="Q216" s="46"/>
      <c r="R216" s="49">
        <f t="shared" si="18"/>
        <v>0</v>
      </c>
      <c r="S216" s="49">
        <f t="shared" si="19"/>
        <v>0</v>
      </c>
      <c r="T216" s="50">
        <f t="shared" ref="T216:T279" si="20">IFERROR(ROUND(Q216/W216,2),0)</f>
        <v>0</v>
      </c>
      <c r="U216" s="50">
        <f t="shared" ref="U216:U279" si="21">IFERROR(ROUND(Q216/X216,2),0)</f>
        <v>0</v>
      </c>
      <c r="V216" s="50">
        <v>0.9</v>
      </c>
      <c r="W216" s="50" t="str">
        <f>IF(OR(K216&lt;=$Y$1,DAY(K216)&gt;15,AND(YEAR(K216)&amp;MONTH(K216)=YEAR(L216)&amp;MONTH(L216),DAY(L216)&lt;26)),"",IF(OR(L216="",MONTH(K216)&lt;&gt;MONTH(L216)),NETWORKDAYS.INTL(K216,DATE(2021,MONTH(K216)+1,0),"0000000",'21年休息安排-固定'!$B$2:$B$105),NETWORKDAYS.INTL(K216,L216,"0000000",'21年休息安排-固定'!$B$2:$B$105)))</f>
        <v/>
      </c>
      <c r="X216" s="50" t="str">
        <f>IF(OR(L216&gt;=$Z$1,L216="",DAY(L216)&lt;15,AND(YEAR(K216)&amp;MONTH(K216)=YEAR(L216)&amp;MONTH(L216),DAY(L216)&lt;26)),"",IF(YEAR(K216)&amp;MONTH(K216)=YEAR(L216)&amp;MONTH(L216),NETWORKDAYS.INTL(K216,L216,"0000000",'21年休息安排-固定'!$B$2:$B$105),NETWORKDAYS.INTL(DATE(2021,MONTH(L216),1),L216,"0000000",'21年休息安排-固定'!$B$2:$B$105)))</f>
        <v/>
      </c>
    </row>
    <row r="217" customHeight="1" spans="1:24">
      <c r="A217" s="4" t="s">
        <v>657</v>
      </c>
      <c r="B217" s="4"/>
      <c r="C217" s="6" t="s">
        <v>512</v>
      </c>
      <c r="D217" s="4"/>
      <c r="E217" s="4"/>
      <c r="F217" s="4"/>
      <c r="G217" s="4"/>
      <c r="H217" s="4"/>
      <c r="I217" s="4"/>
      <c r="J217" s="4"/>
      <c r="K217" s="45">
        <v>44081</v>
      </c>
      <c r="L217" s="45"/>
      <c r="M217" s="4"/>
      <c r="N217" s="4"/>
      <c r="O217" s="4"/>
      <c r="P217" s="46"/>
      <c r="Q217" s="46"/>
      <c r="R217" s="49">
        <f t="shared" ref="R217:R280" si="22">P217/21.75</f>
        <v>0</v>
      </c>
      <c r="S217" s="49">
        <f t="shared" ref="S217:S280" si="23">Q217/21.75</f>
        <v>0</v>
      </c>
      <c r="T217" s="50">
        <f t="shared" si="20"/>
        <v>0</v>
      </c>
      <c r="U217" s="50">
        <f t="shared" si="21"/>
        <v>0</v>
      </c>
      <c r="V217" s="50">
        <v>0.87</v>
      </c>
      <c r="W217" s="50" t="str">
        <f>IF(OR(K217&lt;=$Y$1,DAY(K217)&gt;15,AND(YEAR(K217)&amp;MONTH(K217)=YEAR(L217)&amp;MONTH(L217),DAY(L217)&lt;26)),"",IF(OR(L217="",MONTH(K217)&lt;&gt;MONTH(L217)),NETWORKDAYS.INTL(K217,DATE(2021,MONTH(K217)+1,0),"0000000",'21年休息安排-固定'!$B$2:$B$105),NETWORKDAYS.INTL(K217,L217,"0000000",'21年休息安排-固定'!$B$2:$B$105)))</f>
        <v/>
      </c>
      <c r="X217" s="50" t="str">
        <f>IF(OR(L217&gt;=$Z$1,L217="",DAY(L217)&lt;15,AND(YEAR(K217)&amp;MONTH(K217)=YEAR(L217)&amp;MONTH(L217),DAY(L217)&lt;26)),"",IF(YEAR(K217)&amp;MONTH(K217)=YEAR(L217)&amp;MONTH(L217),NETWORKDAYS.INTL(K217,L217,"0000000",'21年休息安排-固定'!$B$2:$B$105),NETWORKDAYS.INTL(DATE(2021,MONTH(L217),1),L217,"0000000",'21年休息安排-固定'!$B$2:$B$105)))</f>
        <v/>
      </c>
    </row>
    <row r="218" customHeight="1" spans="1:24">
      <c r="A218" s="4" t="s">
        <v>658</v>
      </c>
      <c r="B218" s="4"/>
      <c r="C218" s="6" t="s">
        <v>512</v>
      </c>
      <c r="D218" s="4"/>
      <c r="E218" s="4"/>
      <c r="F218" s="4"/>
      <c r="G218" s="4"/>
      <c r="H218" s="4"/>
      <c r="I218" s="4"/>
      <c r="J218" s="4"/>
      <c r="K218" s="45">
        <v>44083</v>
      </c>
      <c r="L218" s="45">
        <v>44214</v>
      </c>
      <c r="M218" s="4"/>
      <c r="N218" s="4"/>
      <c r="O218" s="4"/>
      <c r="P218" s="46"/>
      <c r="Q218" s="46"/>
      <c r="R218" s="49">
        <f t="shared" si="22"/>
        <v>0</v>
      </c>
      <c r="S218" s="49">
        <f t="shared" si="23"/>
        <v>0</v>
      </c>
      <c r="T218" s="50">
        <f t="shared" si="20"/>
        <v>0</v>
      </c>
      <c r="U218" s="50">
        <f t="shared" si="21"/>
        <v>0</v>
      </c>
      <c r="V218" s="50">
        <v>0.89</v>
      </c>
      <c r="W218" s="50" t="str">
        <f>IF(OR(K218&lt;=$Y$1,DAY(K218)&gt;15,AND(YEAR(K218)&amp;MONTH(K218)=YEAR(L218)&amp;MONTH(L218),DAY(L218)&lt;26)),"",IF(OR(L218="",MONTH(K218)&lt;&gt;MONTH(L218)),NETWORKDAYS.INTL(K218,DATE(2021,MONTH(K218)+1,0),"0000000",'21年休息安排-固定'!$B$2:$B$105),NETWORKDAYS.INTL(K218,L218,"0000000",'21年休息安排-固定'!$B$2:$B$105)))</f>
        <v/>
      </c>
      <c r="X218" s="50">
        <f>IF(OR(L218&gt;=$Z$1,L218="",DAY(L218)&lt;15,AND(YEAR(K218)&amp;MONTH(K218)=YEAR(L218)&amp;MONTH(L218),DAY(L218)&lt;26)),"",IF(YEAR(K218)&amp;MONTH(K218)=YEAR(L218)&amp;MONTH(L218),NETWORKDAYS.INTL(K218,L218,"0000000",'21年休息安排-固定'!$B$2:$B$105),NETWORKDAYS.INTL(DATE(2021,MONTH(L218),1),L218,"0000000",'21年休息安排-固定'!$B$2:$B$105)))</f>
        <v>12</v>
      </c>
    </row>
    <row r="219" customHeight="1" spans="1:24">
      <c r="A219" s="4" t="s">
        <v>659</v>
      </c>
      <c r="B219" s="4"/>
      <c r="C219" s="6" t="s">
        <v>398</v>
      </c>
      <c r="D219" s="4"/>
      <c r="E219" s="4"/>
      <c r="F219" s="4"/>
      <c r="G219" s="4"/>
      <c r="H219" s="4"/>
      <c r="I219" s="4"/>
      <c r="J219" s="4"/>
      <c r="K219" s="45">
        <v>44088</v>
      </c>
      <c r="L219" s="45"/>
      <c r="M219" s="4"/>
      <c r="N219" s="4"/>
      <c r="O219" s="4"/>
      <c r="P219" s="46"/>
      <c r="Q219" s="46"/>
      <c r="R219" s="49">
        <f t="shared" si="22"/>
        <v>0</v>
      </c>
      <c r="S219" s="49">
        <f t="shared" si="23"/>
        <v>0</v>
      </c>
      <c r="T219" s="50">
        <f t="shared" si="20"/>
        <v>0</v>
      </c>
      <c r="U219" s="50">
        <f t="shared" si="21"/>
        <v>0</v>
      </c>
      <c r="V219" s="50">
        <v>0.88</v>
      </c>
      <c r="W219" s="50" t="str">
        <f>IF(OR(K219&lt;=$Y$1,DAY(K219)&gt;15,AND(YEAR(K219)&amp;MONTH(K219)=YEAR(L219)&amp;MONTH(L219),DAY(L219)&lt;26)),"",IF(OR(L219="",MONTH(K219)&lt;&gt;MONTH(L219)),NETWORKDAYS.INTL(K219,DATE(2021,MONTH(K219)+1,0),"0000000",'21年休息安排-固定'!$B$2:$B$105),NETWORKDAYS.INTL(K219,L219,"0000000",'21年休息安排-固定'!$B$2:$B$105)))</f>
        <v/>
      </c>
      <c r="X219" s="50" t="str">
        <f>IF(OR(L219&gt;=$Z$1,L219="",DAY(L219)&lt;15,AND(YEAR(K219)&amp;MONTH(K219)=YEAR(L219)&amp;MONTH(L219),DAY(L219)&lt;26)),"",IF(YEAR(K219)&amp;MONTH(K219)=YEAR(L219)&amp;MONTH(L219),NETWORKDAYS.INTL(K219,L219,"0000000",'21年休息安排-固定'!$B$2:$B$105),NETWORKDAYS.INTL(DATE(2021,MONTH(L219),1),L219,"0000000",'21年休息安排-固定'!$B$2:$B$105)))</f>
        <v/>
      </c>
    </row>
    <row r="220" customHeight="1" spans="1:24">
      <c r="A220" s="4" t="s">
        <v>660</v>
      </c>
      <c r="B220" s="4"/>
      <c r="C220" s="6" t="s">
        <v>398</v>
      </c>
      <c r="D220" s="4"/>
      <c r="E220" s="4"/>
      <c r="F220" s="4"/>
      <c r="G220" s="4"/>
      <c r="H220" s="4"/>
      <c r="I220" s="4"/>
      <c r="J220" s="4"/>
      <c r="K220" s="45">
        <v>44088</v>
      </c>
      <c r="L220" s="45"/>
      <c r="M220" s="4"/>
      <c r="N220" s="4"/>
      <c r="O220" s="4"/>
      <c r="P220" s="46"/>
      <c r="Q220" s="46"/>
      <c r="R220" s="49">
        <f t="shared" si="22"/>
        <v>0</v>
      </c>
      <c r="S220" s="49">
        <f t="shared" si="23"/>
        <v>0</v>
      </c>
      <c r="T220" s="50">
        <f t="shared" si="20"/>
        <v>0</v>
      </c>
      <c r="U220" s="50">
        <f t="shared" si="21"/>
        <v>0</v>
      </c>
      <c r="V220" s="50">
        <v>0.88</v>
      </c>
      <c r="W220" s="50" t="str">
        <f>IF(OR(K220&lt;=$Y$1,DAY(K220)&gt;15,AND(YEAR(K220)&amp;MONTH(K220)=YEAR(L220)&amp;MONTH(L220),DAY(L220)&lt;26)),"",IF(OR(L220="",MONTH(K220)&lt;&gt;MONTH(L220)),NETWORKDAYS.INTL(K220,DATE(2021,MONTH(K220)+1,0),"0000000",'21年休息安排-固定'!$B$2:$B$105),NETWORKDAYS.INTL(K220,L220,"0000000",'21年休息安排-固定'!$B$2:$B$105)))</f>
        <v/>
      </c>
      <c r="X220" s="50" t="str">
        <f>IF(OR(L220&gt;=$Z$1,L220="",DAY(L220)&lt;15,AND(YEAR(K220)&amp;MONTH(K220)=YEAR(L220)&amp;MONTH(L220),DAY(L220)&lt;26)),"",IF(YEAR(K220)&amp;MONTH(K220)=YEAR(L220)&amp;MONTH(L220),NETWORKDAYS.INTL(K220,L220,"0000000",'21年休息安排-固定'!$B$2:$B$105),NETWORKDAYS.INTL(DATE(2021,MONTH(L220),1),L220,"0000000",'21年休息安排-固定'!$B$2:$B$105)))</f>
        <v/>
      </c>
    </row>
    <row r="221" customHeight="1" spans="1:24">
      <c r="A221" s="4" t="s">
        <v>661</v>
      </c>
      <c r="B221" s="4"/>
      <c r="C221" s="6" t="s">
        <v>398</v>
      </c>
      <c r="D221" s="4"/>
      <c r="E221" s="4"/>
      <c r="F221" s="4"/>
      <c r="G221" s="4"/>
      <c r="H221" s="4"/>
      <c r="I221" s="4"/>
      <c r="J221" s="4"/>
      <c r="K221" s="45">
        <v>44088</v>
      </c>
      <c r="L221" s="45"/>
      <c r="M221" s="4"/>
      <c r="N221" s="4"/>
      <c r="O221" s="4"/>
      <c r="P221" s="46"/>
      <c r="Q221" s="46"/>
      <c r="R221" s="49">
        <f t="shared" si="22"/>
        <v>0</v>
      </c>
      <c r="S221" s="49">
        <f t="shared" si="23"/>
        <v>0</v>
      </c>
      <c r="T221" s="50">
        <f t="shared" si="20"/>
        <v>0</v>
      </c>
      <c r="U221" s="50">
        <f t="shared" si="21"/>
        <v>0</v>
      </c>
      <c r="V221" s="50">
        <v>0.9</v>
      </c>
      <c r="W221" s="50" t="str">
        <f>IF(OR(K221&lt;=$Y$1,DAY(K221)&gt;15,AND(YEAR(K221)&amp;MONTH(K221)=YEAR(L221)&amp;MONTH(L221),DAY(L221)&lt;26)),"",IF(OR(L221="",MONTH(K221)&lt;&gt;MONTH(L221)),NETWORKDAYS.INTL(K221,DATE(2021,MONTH(K221)+1,0),"0000000",'21年休息安排-固定'!$B$2:$B$105),NETWORKDAYS.INTL(K221,L221,"0000000",'21年休息安排-固定'!$B$2:$B$105)))</f>
        <v/>
      </c>
      <c r="X221" s="50" t="str">
        <f>IF(OR(L221&gt;=$Z$1,L221="",DAY(L221)&lt;15,AND(YEAR(K221)&amp;MONTH(K221)=YEAR(L221)&amp;MONTH(L221),DAY(L221)&lt;26)),"",IF(YEAR(K221)&amp;MONTH(K221)=YEAR(L221)&amp;MONTH(L221),NETWORKDAYS.INTL(K221,L221,"0000000",'21年休息安排-固定'!$B$2:$B$105),NETWORKDAYS.INTL(DATE(2021,MONTH(L221),1),L221,"0000000",'21年休息安排-固定'!$B$2:$B$105)))</f>
        <v/>
      </c>
    </row>
    <row r="222" customHeight="1" spans="1:24">
      <c r="A222" s="4" t="s">
        <v>662</v>
      </c>
      <c r="B222" s="4"/>
      <c r="C222" s="6" t="s">
        <v>398</v>
      </c>
      <c r="D222" s="4"/>
      <c r="E222" s="4"/>
      <c r="F222" s="4"/>
      <c r="G222" s="4"/>
      <c r="H222" s="4"/>
      <c r="I222" s="4"/>
      <c r="J222" s="4"/>
      <c r="K222" s="45">
        <v>44088</v>
      </c>
      <c r="L222" s="45"/>
      <c r="M222" s="4"/>
      <c r="N222" s="4"/>
      <c r="O222" s="4"/>
      <c r="P222" s="46"/>
      <c r="Q222" s="46"/>
      <c r="R222" s="49">
        <f t="shared" si="22"/>
        <v>0</v>
      </c>
      <c r="S222" s="49">
        <f t="shared" si="23"/>
        <v>0</v>
      </c>
      <c r="T222" s="50">
        <f t="shared" si="20"/>
        <v>0</v>
      </c>
      <c r="U222" s="50">
        <f t="shared" si="21"/>
        <v>0</v>
      </c>
      <c r="V222" s="50">
        <v>0.88</v>
      </c>
      <c r="W222" s="50" t="str">
        <f>IF(OR(K222&lt;=$Y$1,DAY(K222)&gt;15,AND(YEAR(K222)&amp;MONTH(K222)=YEAR(L222)&amp;MONTH(L222),DAY(L222)&lt;26)),"",IF(OR(L222="",MONTH(K222)&lt;&gt;MONTH(L222)),NETWORKDAYS.INTL(K222,DATE(2021,MONTH(K222)+1,0),"0000000",'21年休息安排-固定'!$B$2:$B$105),NETWORKDAYS.INTL(K222,L222,"0000000",'21年休息安排-固定'!$B$2:$B$105)))</f>
        <v/>
      </c>
      <c r="X222" s="50" t="str">
        <f>IF(OR(L222&gt;=$Z$1,L222="",DAY(L222)&lt;15,AND(YEAR(K222)&amp;MONTH(K222)=YEAR(L222)&amp;MONTH(L222),DAY(L222)&lt;26)),"",IF(YEAR(K222)&amp;MONTH(K222)=YEAR(L222)&amp;MONTH(L222),NETWORKDAYS.INTL(K222,L222,"0000000",'21年休息安排-固定'!$B$2:$B$105),NETWORKDAYS.INTL(DATE(2021,MONTH(L222),1),L222,"0000000",'21年休息安排-固定'!$B$2:$B$105)))</f>
        <v/>
      </c>
    </row>
    <row r="223" customHeight="1" spans="1:24">
      <c r="A223" s="4" t="s">
        <v>663</v>
      </c>
      <c r="B223" s="4"/>
      <c r="C223" s="6" t="s">
        <v>512</v>
      </c>
      <c r="D223" s="4"/>
      <c r="E223" s="4"/>
      <c r="F223" s="4"/>
      <c r="G223" s="4"/>
      <c r="H223" s="4"/>
      <c r="I223" s="4"/>
      <c r="J223" s="4"/>
      <c r="K223" s="45">
        <v>44088</v>
      </c>
      <c r="L223" s="45"/>
      <c r="M223" s="4"/>
      <c r="N223" s="4"/>
      <c r="O223" s="4"/>
      <c r="P223" s="46"/>
      <c r="Q223" s="46"/>
      <c r="R223" s="49">
        <f t="shared" si="22"/>
        <v>0</v>
      </c>
      <c r="S223" s="49">
        <f t="shared" si="23"/>
        <v>0</v>
      </c>
      <c r="T223" s="50">
        <f t="shared" si="20"/>
        <v>0</v>
      </c>
      <c r="U223" s="50">
        <f t="shared" si="21"/>
        <v>0</v>
      </c>
      <c r="V223" s="50">
        <v>0.89</v>
      </c>
      <c r="W223" s="50" t="str">
        <f>IF(OR(K223&lt;=$Y$1,DAY(K223)&gt;15,AND(YEAR(K223)&amp;MONTH(K223)=YEAR(L223)&amp;MONTH(L223),DAY(L223)&lt;26)),"",IF(OR(L223="",MONTH(K223)&lt;&gt;MONTH(L223)),NETWORKDAYS.INTL(K223,DATE(2021,MONTH(K223)+1,0),"0000000",'21年休息安排-固定'!$B$2:$B$105),NETWORKDAYS.INTL(K223,L223,"0000000",'21年休息安排-固定'!$B$2:$B$105)))</f>
        <v/>
      </c>
      <c r="X223" s="50" t="str">
        <f>IF(OR(L223&gt;=$Z$1,L223="",DAY(L223)&lt;15,AND(YEAR(K223)&amp;MONTH(K223)=YEAR(L223)&amp;MONTH(L223),DAY(L223)&lt;26)),"",IF(YEAR(K223)&amp;MONTH(K223)=YEAR(L223)&amp;MONTH(L223),NETWORKDAYS.INTL(K223,L223,"0000000",'21年休息安排-固定'!$B$2:$B$105),NETWORKDAYS.INTL(DATE(2021,MONTH(L223),1),L223,"0000000",'21年休息安排-固定'!$B$2:$B$105)))</f>
        <v/>
      </c>
    </row>
    <row r="224" customHeight="1" spans="1:24">
      <c r="A224" s="4" t="s">
        <v>664</v>
      </c>
      <c r="B224" s="4"/>
      <c r="C224" s="6" t="s">
        <v>398</v>
      </c>
      <c r="D224" s="4"/>
      <c r="E224" s="4"/>
      <c r="F224" s="4"/>
      <c r="G224" s="4"/>
      <c r="H224" s="4"/>
      <c r="I224" s="4"/>
      <c r="J224" s="4"/>
      <c r="K224" s="45">
        <v>44095</v>
      </c>
      <c r="L224" s="45">
        <v>44566</v>
      </c>
      <c r="M224" s="4"/>
      <c r="N224" s="4"/>
      <c r="O224" s="4"/>
      <c r="P224" s="46"/>
      <c r="Q224" s="46"/>
      <c r="R224" s="49">
        <f t="shared" si="22"/>
        <v>0</v>
      </c>
      <c r="S224" s="49">
        <f t="shared" si="23"/>
        <v>0</v>
      </c>
      <c r="T224" s="50">
        <f t="shared" si="20"/>
        <v>0</v>
      </c>
      <c r="U224" s="50">
        <f t="shared" si="21"/>
        <v>0</v>
      </c>
      <c r="V224" s="50">
        <v>0.91</v>
      </c>
      <c r="W224" s="50" t="str">
        <f>IF(OR(K224&lt;=$Y$1,DAY(K224)&gt;15,AND(YEAR(K224)&amp;MONTH(K224)=YEAR(L224)&amp;MONTH(L224),DAY(L224)&lt;26)),"",IF(OR(L224="",MONTH(K224)&lt;&gt;MONTH(L224)),NETWORKDAYS.INTL(K224,DATE(2021,MONTH(K224)+1,0),"0000000",'21年休息安排-固定'!$B$2:$B$105),NETWORKDAYS.INTL(K224,L224,"0000000",'21年休息安排-固定'!$B$2:$B$105)))</f>
        <v/>
      </c>
      <c r="X224" s="50" t="str">
        <f>IF(OR(L224&gt;=$Z$1,L224="",DAY(L224)&lt;15,AND(YEAR(K224)&amp;MONTH(K224)=YEAR(L224)&amp;MONTH(L224),DAY(L224)&lt;26)),"",IF(YEAR(K224)&amp;MONTH(K224)=YEAR(L224)&amp;MONTH(L224),NETWORKDAYS.INTL(K224,L224,"0000000",'21年休息安排-固定'!$B$2:$B$105),NETWORKDAYS.INTL(DATE(2021,MONTH(L224),1),L224,"0000000",'21年休息安排-固定'!$B$2:$B$105)))</f>
        <v/>
      </c>
    </row>
    <row r="225" customHeight="1" spans="1:24">
      <c r="A225" s="4" t="s">
        <v>665</v>
      </c>
      <c r="B225" s="4"/>
      <c r="C225" s="6" t="s">
        <v>512</v>
      </c>
      <c r="D225" s="4"/>
      <c r="E225" s="4"/>
      <c r="F225" s="4"/>
      <c r="G225" s="4"/>
      <c r="H225" s="4"/>
      <c r="I225" s="4"/>
      <c r="J225" s="4"/>
      <c r="K225" s="45">
        <v>44095</v>
      </c>
      <c r="L225" s="45"/>
      <c r="M225" s="4"/>
      <c r="N225" s="4"/>
      <c r="O225" s="4"/>
      <c r="P225" s="46"/>
      <c r="Q225" s="46"/>
      <c r="R225" s="49">
        <f t="shared" si="22"/>
        <v>0</v>
      </c>
      <c r="S225" s="49">
        <f t="shared" si="23"/>
        <v>0</v>
      </c>
      <c r="T225" s="50">
        <f t="shared" si="20"/>
        <v>0</v>
      </c>
      <c r="U225" s="50">
        <f t="shared" si="21"/>
        <v>0</v>
      </c>
      <c r="V225" s="50">
        <v>0.88</v>
      </c>
      <c r="W225" s="50" t="str">
        <f>IF(OR(K225&lt;=$Y$1,DAY(K225)&gt;15,AND(YEAR(K225)&amp;MONTH(K225)=YEAR(L225)&amp;MONTH(L225),DAY(L225)&lt;26)),"",IF(OR(L225="",MONTH(K225)&lt;&gt;MONTH(L225)),NETWORKDAYS.INTL(K225,DATE(2021,MONTH(K225)+1,0),"0000000",'21年休息安排-固定'!$B$2:$B$105),NETWORKDAYS.INTL(K225,L225,"0000000",'21年休息安排-固定'!$B$2:$B$105)))</f>
        <v/>
      </c>
      <c r="X225" s="50" t="str">
        <f>IF(OR(L225&gt;=$Z$1,L225="",DAY(L225)&lt;15,AND(YEAR(K225)&amp;MONTH(K225)=YEAR(L225)&amp;MONTH(L225),DAY(L225)&lt;26)),"",IF(YEAR(K225)&amp;MONTH(K225)=YEAR(L225)&amp;MONTH(L225),NETWORKDAYS.INTL(K225,L225,"0000000",'21年休息安排-固定'!$B$2:$B$105),NETWORKDAYS.INTL(DATE(2021,MONTH(L225),1),L225,"0000000",'21年休息安排-固定'!$B$2:$B$105)))</f>
        <v/>
      </c>
    </row>
    <row r="226" customHeight="1" spans="1:24">
      <c r="A226" s="4" t="s">
        <v>666</v>
      </c>
      <c r="B226" s="4"/>
      <c r="C226" s="6" t="s">
        <v>512</v>
      </c>
      <c r="D226" s="4"/>
      <c r="E226" s="4"/>
      <c r="F226" s="4"/>
      <c r="G226" s="4"/>
      <c r="H226" s="4"/>
      <c r="I226" s="4"/>
      <c r="J226" s="4"/>
      <c r="K226" s="45">
        <v>44097</v>
      </c>
      <c r="L226" s="45">
        <v>44491</v>
      </c>
      <c r="M226" s="4"/>
      <c r="N226" s="4"/>
      <c r="O226" s="4"/>
      <c r="P226" s="46"/>
      <c r="Q226" s="46"/>
      <c r="R226" s="49">
        <f t="shared" si="22"/>
        <v>0</v>
      </c>
      <c r="S226" s="49">
        <f t="shared" si="23"/>
        <v>0</v>
      </c>
      <c r="T226" s="50">
        <f t="shared" si="20"/>
        <v>0</v>
      </c>
      <c r="U226" s="50">
        <f t="shared" si="21"/>
        <v>0</v>
      </c>
      <c r="V226" s="50">
        <v>0.89</v>
      </c>
      <c r="W226" s="50" t="str">
        <f>IF(OR(K226&lt;=$Y$1,DAY(K226)&gt;15,AND(YEAR(K226)&amp;MONTH(K226)=YEAR(L226)&amp;MONTH(L226),DAY(L226)&lt;26)),"",IF(OR(L226="",MONTH(K226)&lt;&gt;MONTH(L226)),NETWORKDAYS.INTL(K226,DATE(2021,MONTH(K226)+1,0),"0000000",'21年休息安排-固定'!$B$2:$B$105),NETWORKDAYS.INTL(K226,L226,"0000000",'21年休息安排-固定'!$B$2:$B$105)))</f>
        <v/>
      </c>
      <c r="X226" s="50">
        <f>IF(OR(L226&gt;=$Z$1,L226="",DAY(L226)&lt;15,AND(YEAR(K226)&amp;MONTH(K226)=YEAR(L226)&amp;MONTH(L226),DAY(L226)&lt;26)),"",IF(YEAR(K226)&amp;MONTH(K226)=YEAR(L226)&amp;MONTH(L226),NETWORKDAYS.INTL(K226,L226,"0000000",'21年休息安排-固定'!$B$2:$B$105),NETWORKDAYS.INTL(DATE(2021,MONTH(L226),1),L226,"0000000",'21年休息安排-固定'!$B$2:$B$105)))</f>
        <v>15</v>
      </c>
    </row>
    <row r="227" customHeight="1" spans="1:24">
      <c r="A227" s="4" t="s">
        <v>667</v>
      </c>
      <c r="B227" s="4"/>
      <c r="C227" s="6" t="s">
        <v>512</v>
      </c>
      <c r="D227" s="4"/>
      <c r="E227" s="4"/>
      <c r="F227" s="4"/>
      <c r="G227" s="4"/>
      <c r="H227" s="4"/>
      <c r="I227" s="4"/>
      <c r="J227" s="4"/>
      <c r="K227" s="45">
        <v>44097</v>
      </c>
      <c r="L227" s="45"/>
      <c r="M227" s="4"/>
      <c r="N227" s="4"/>
      <c r="O227" s="4"/>
      <c r="P227" s="46"/>
      <c r="Q227" s="46"/>
      <c r="R227" s="49">
        <f t="shared" si="22"/>
        <v>0</v>
      </c>
      <c r="S227" s="49">
        <f t="shared" si="23"/>
        <v>0</v>
      </c>
      <c r="T227" s="50">
        <f t="shared" si="20"/>
        <v>0</v>
      </c>
      <c r="U227" s="50">
        <f t="shared" si="21"/>
        <v>0</v>
      </c>
      <c r="V227" s="50">
        <v>0.88</v>
      </c>
      <c r="W227" s="50" t="str">
        <f>IF(OR(K227&lt;=$Y$1,DAY(K227)&gt;15,AND(YEAR(K227)&amp;MONTH(K227)=YEAR(L227)&amp;MONTH(L227),DAY(L227)&lt;26)),"",IF(OR(L227="",MONTH(K227)&lt;&gt;MONTH(L227)),NETWORKDAYS.INTL(K227,DATE(2021,MONTH(K227)+1,0),"0000000",'21年休息安排-固定'!$B$2:$B$105),NETWORKDAYS.INTL(K227,L227,"0000000",'21年休息安排-固定'!$B$2:$B$105)))</f>
        <v/>
      </c>
      <c r="X227" s="50" t="str">
        <f>IF(OR(L227&gt;=$Z$1,L227="",DAY(L227)&lt;15,AND(YEAR(K227)&amp;MONTH(K227)=YEAR(L227)&amp;MONTH(L227),DAY(L227)&lt;26)),"",IF(YEAR(K227)&amp;MONTH(K227)=YEAR(L227)&amp;MONTH(L227),NETWORKDAYS.INTL(K227,L227,"0000000",'21年休息安排-固定'!$B$2:$B$105),NETWORKDAYS.INTL(DATE(2021,MONTH(L227),1),L227,"0000000",'21年休息安排-固定'!$B$2:$B$105)))</f>
        <v/>
      </c>
    </row>
    <row r="228" customHeight="1" spans="1:24">
      <c r="A228" s="4" t="s">
        <v>668</v>
      </c>
      <c r="B228" s="4"/>
      <c r="C228" s="6" t="s">
        <v>398</v>
      </c>
      <c r="D228" s="4"/>
      <c r="E228" s="4"/>
      <c r="F228" s="4"/>
      <c r="G228" s="4"/>
      <c r="H228" s="4"/>
      <c r="I228" s="4"/>
      <c r="J228" s="4"/>
      <c r="K228" s="45">
        <v>44102</v>
      </c>
      <c r="L228" s="45"/>
      <c r="M228" s="4"/>
      <c r="N228" s="4"/>
      <c r="O228" s="4"/>
      <c r="P228" s="46"/>
      <c r="Q228" s="46"/>
      <c r="R228" s="49">
        <f t="shared" si="22"/>
        <v>0</v>
      </c>
      <c r="S228" s="49">
        <f t="shared" si="23"/>
        <v>0</v>
      </c>
      <c r="T228" s="50">
        <f t="shared" si="20"/>
        <v>0</v>
      </c>
      <c r="U228" s="50">
        <f t="shared" si="21"/>
        <v>0</v>
      </c>
      <c r="V228" s="50">
        <v>0.88</v>
      </c>
      <c r="W228" s="50" t="str">
        <f>IF(OR(K228&lt;=$Y$1,DAY(K228)&gt;15,AND(YEAR(K228)&amp;MONTH(K228)=YEAR(L228)&amp;MONTH(L228),DAY(L228)&lt;26)),"",IF(OR(L228="",MONTH(K228)&lt;&gt;MONTH(L228)),NETWORKDAYS.INTL(K228,DATE(2021,MONTH(K228)+1,0),"0000000",'21年休息安排-固定'!$B$2:$B$105),NETWORKDAYS.INTL(K228,L228,"0000000",'21年休息安排-固定'!$B$2:$B$105)))</f>
        <v/>
      </c>
      <c r="X228" s="50" t="str">
        <f>IF(OR(L228&gt;=$Z$1,L228="",DAY(L228)&lt;15,AND(YEAR(K228)&amp;MONTH(K228)=YEAR(L228)&amp;MONTH(L228),DAY(L228)&lt;26)),"",IF(YEAR(K228)&amp;MONTH(K228)=YEAR(L228)&amp;MONTH(L228),NETWORKDAYS.INTL(K228,L228,"0000000",'21年休息安排-固定'!$B$2:$B$105),NETWORKDAYS.INTL(DATE(2021,MONTH(L228),1),L228,"0000000",'21年休息安排-固定'!$B$2:$B$105)))</f>
        <v/>
      </c>
    </row>
    <row r="229" customHeight="1" spans="1:24">
      <c r="A229" s="4" t="s">
        <v>669</v>
      </c>
      <c r="B229" s="4"/>
      <c r="C229" s="6" t="s">
        <v>398</v>
      </c>
      <c r="D229" s="4"/>
      <c r="E229" s="4"/>
      <c r="F229" s="4"/>
      <c r="G229" s="4"/>
      <c r="H229" s="4"/>
      <c r="I229" s="4"/>
      <c r="J229" s="4"/>
      <c r="K229" s="45">
        <v>44102</v>
      </c>
      <c r="L229" s="45"/>
      <c r="M229" s="4"/>
      <c r="N229" s="4"/>
      <c r="O229" s="4"/>
      <c r="P229" s="46"/>
      <c r="Q229" s="46"/>
      <c r="R229" s="49">
        <f t="shared" si="22"/>
        <v>0</v>
      </c>
      <c r="S229" s="49">
        <f t="shared" si="23"/>
        <v>0</v>
      </c>
      <c r="T229" s="50">
        <f t="shared" si="20"/>
        <v>0</v>
      </c>
      <c r="U229" s="50">
        <f t="shared" si="21"/>
        <v>0</v>
      </c>
      <c r="V229" s="50">
        <v>0.89</v>
      </c>
      <c r="W229" s="50" t="str">
        <f>IF(OR(K229&lt;=$Y$1,DAY(K229)&gt;15,AND(YEAR(K229)&amp;MONTH(K229)=YEAR(L229)&amp;MONTH(L229),DAY(L229)&lt;26)),"",IF(OR(L229="",MONTH(K229)&lt;&gt;MONTH(L229)),NETWORKDAYS.INTL(K229,DATE(2021,MONTH(K229)+1,0),"0000000",'21年休息安排-固定'!$B$2:$B$105),NETWORKDAYS.INTL(K229,L229,"0000000",'21年休息安排-固定'!$B$2:$B$105)))</f>
        <v/>
      </c>
      <c r="X229" s="50" t="str">
        <f>IF(OR(L229&gt;=$Z$1,L229="",DAY(L229)&lt;15,AND(YEAR(K229)&amp;MONTH(K229)=YEAR(L229)&amp;MONTH(L229),DAY(L229)&lt;26)),"",IF(YEAR(K229)&amp;MONTH(K229)=YEAR(L229)&amp;MONTH(L229),NETWORKDAYS.INTL(K229,L229,"0000000",'21年休息安排-固定'!$B$2:$B$105),NETWORKDAYS.INTL(DATE(2021,MONTH(L229),1),L229,"0000000",'21年休息安排-固定'!$B$2:$B$105)))</f>
        <v/>
      </c>
    </row>
    <row r="230" customHeight="1" spans="1:24">
      <c r="A230" s="4" t="s">
        <v>670</v>
      </c>
      <c r="B230" s="4"/>
      <c r="C230" s="6" t="s">
        <v>398</v>
      </c>
      <c r="D230" s="4"/>
      <c r="E230" s="4"/>
      <c r="F230" s="4"/>
      <c r="G230" s="4"/>
      <c r="H230" s="4"/>
      <c r="I230" s="4"/>
      <c r="J230" s="4"/>
      <c r="K230" s="45">
        <v>44116</v>
      </c>
      <c r="L230" s="45">
        <v>44349</v>
      </c>
      <c r="M230" s="4"/>
      <c r="N230" s="4"/>
      <c r="O230" s="4"/>
      <c r="P230" s="46"/>
      <c r="Q230" s="46"/>
      <c r="R230" s="49">
        <f t="shared" si="22"/>
        <v>0</v>
      </c>
      <c r="S230" s="49">
        <f t="shared" si="23"/>
        <v>0</v>
      </c>
      <c r="T230" s="50">
        <f t="shared" si="20"/>
        <v>0</v>
      </c>
      <c r="U230" s="50">
        <f t="shared" si="21"/>
        <v>0</v>
      </c>
      <c r="V230" s="50">
        <v>0.88</v>
      </c>
      <c r="W230" s="50" t="str">
        <f>IF(OR(K230&lt;=$Y$1,DAY(K230)&gt;15,AND(YEAR(K230)&amp;MONTH(K230)=YEAR(L230)&amp;MONTH(L230),DAY(L230)&lt;26)),"",IF(OR(L230="",MONTH(K230)&lt;&gt;MONTH(L230)),NETWORKDAYS.INTL(K230,DATE(2021,MONTH(K230)+1,0),"0000000",'21年休息安排-固定'!$B$2:$B$105),NETWORKDAYS.INTL(K230,L230,"0000000",'21年休息安排-固定'!$B$2:$B$105)))</f>
        <v/>
      </c>
      <c r="X230" s="50" t="str">
        <f>IF(OR(L230&gt;=$Z$1,L230="",DAY(L230)&lt;15,AND(YEAR(K230)&amp;MONTH(K230)=YEAR(L230)&amp;MONTH(L230),DAY(L230)&lt;26)),"",IF(YEAR(K230)&amp;MONTH(K230)=YEAR(L230)&amp;MONTH(L230),NETWORKDAYS.INTL(K230,L230,"0000000",'21年休息安排-固定'!$B$2:$B$105),NETWORKDAYS.INTL(DATE(2021,MONTH(L230),1),L230,"0000000",'21年休息安排-固定'!$B$2:$B$105)))</f>
        <v/>
      </c>
    </row>
    <row r="231" customHeight="1" spans="1:24">
      <c r="A231" s="4" t="s">
        <v>671</v>
      </c>
      <c r="B231" s="4"/>
      <c r="C231" s="6" t="s">
        <v>398</v>
      </c>
      <c r="D231" s="4"/>
      <c r="E231" s="4"/>
      <c r="F231" s="4"/>
      <c r="G231" s="4"/>
      <c r="H231" s="4"/>
      <c r="I231" s="4"/>
      <c r="J231" s="4"/>
      <c r="K231" s="45">
        <v>44116</v>
      </c>
      <c r="L231" s="45"/>
      <c r="M231" s="4"/>
      <c r="N231" s="4"/>
      <c r="O231" s="4"/>
      <c r="P231" s="46"/>
      <c r="Q231" s="46"/>
      <c r="R231" s="49">
        <f t="shared" si="22"/>
        <v>0</v>
      </c>
      <c r="S231" s="49">
        <f t="shared" si="23"/>
        <v>0</v>
      </c>
      <c r="T231" s="50">
        <f t="shared" si="20"/>
        <v>0</v>
      </c>
      <c r="U231" s="50">
        <f t="shared" si="21"/>
        <v>0</v>
      </c>
      <c r="V231" s="50">
        <v>0.9</v>
      </c>
      <c r="W231" s="50" t="str">
        <f>IF(OR(K231&lt;=$Y$1,DAY(K231)&gt;15,AND(YEAR(K231)&amp;MONTH(K231)=YEAR(L231)&amp;MONTH(L231),DAY(L231)&lt;26)),"",IF(OR(L231="",MONTH(K231)&lt;&gt;MONTH(L231)),NETWORKDAYS.INTL(K231,DATE(2021,MONTH(K231)+1,0),"0000000",'21年休息安排-固定'!$B$2:$B$105),NETWORKDAYS.INTL(K231,L231,"0000000",'21年休息安排-固定'!$B$2:$B$105)))</f>
        <v/>
      </c>
      <c r="X231" s="50" t="str">
        <f>IF(OR(L231&gt;=$Z$1,L231="",DAY(L231)&lt;15,AND(YEAR(K231)&amp;MONTH(K231)=YEAR(L231)&amp;MONTH(L231),DAY(L231)&lt;26)),"",IF(YEAR(K231)&amp;MONTH(K231)=YEAR(L231)&amp;MONTH(L231),NETWORKDAYS.INTL(K231,L231,"0000000",'21年休息安排-固定'!$B$2:$B$105),NETWORKDAYS.INTL(DATE(2021,MONTH(L231),1),L231,"0000000",'21年休息安排-固定'!$B$2:$B$105)))</f>
        <v/>
      </c>
    </row>
    <row r="232" customHeight="1" spans="1:24">
      <c r="A232" s="4" t="s">
        <v>672</v>
      </c>
      <c r="B232" s="4"/>
      <c r="C232" s="6" t="s">
        <v>512</v>
      </c>
      <c r="D232" s="4"/>
      <c r="E232" s="4"/>
      <c r="F232" s="4"/>
      <c r="G232" s="4"/>
      <c r="H232" s="4"/>
      <c r="I232" s="4"/>
      <c r="J232" s="4"/>
      <c r="K232" s="45">
        <v>44116</v>
      </c>
      <c r="L232" s="45">
        <v>44211</v>
      </c>
      <c r="M232" s="4"/>
      <c r="N232" s="4"/>
      <c r="O232" s="4"/>
      <c r="P232" s="46"/>
      <c r="Q232" s="46"/>
      <c r="R232" s="49">
        <f t="shared" si="22"/>
        <v>0</v>
      </c>
      <c r="S232" s="49">
        <f t="shared" si="23"/>
        <v>0</v>
      </c>
      <c r="T232" s="50">
        <f t="shared" si="20"/>
        <v>0</v>
      </c>
      <c r="U232" s="50">
        <f t="shared" si="21"/>
        <v>0</v>
      </c>
      <c r="V232" s="50">
        <v>0.86</v>
      </c>
      <c r="W232" s="50" t="str">
        <f>IF(OR(K232&lt;=$Y$1,DAY(K232)&gt;15,AND(YEAR(K232)&amp;MONTH(K232)=YEAR(L232)&amp;MONTH(L232),DAY(L232)&lt;26)),"",IF(OR(L232="",MONTH(K232)&lt;&gt;MONTH(L232)),NETWORKDAYS.INTL(K232,DATE(2021,MONTH(K232)+1,0),"0000000",'21年休息安排-固定'!$B$2:$B$105),NETWORKDAYS.INTL(K232,L232,"0000000",'21年休息安排-固定'!$B$2:$B$105)))</f>
        <v/>
      </c>
      <c r="X232" s="50">
        <f>IF(OR(L232&gt;=$Z$1,L232="",DAY(L232)&lt;15,AND(YEAR(K232)&amp;MONTH(K232)=YEAR(L232)&amp;MONTH(L232),DAY(L232)&lt;26)),"",IF(YEAR(K232)&amp;MONTH(K232)=YEAR(L232)&amp;MONTH(L232),NETWORKDAYS.INTL(K232,L232,"0000000",'21年休息安排-固定'!$B$2:$B$105),NETWORKDAYS.INTL(DATE(2021,MONTH(L232),1),L232,"0000000",'21年休息安排-固定'!$B$2:$B$105)))</f>
        <v>11</v>
      </c>
    </row>
    <row r="233" customHeight="1" spans="1:24">
      <c r="A233" s="4" t="s">
        <v>673</v>
      </c>
      <c r="B233" s="4"/>
      <c r="C233" s="6" t="s">
        <v>512</v>
      </c>
      <c r="D233" s="4"/>
      <c r="E233" s="4"/>
      <c r="F233" s="4"/>
      <c r="G233" s="4"/>
      <c r="H233" s="4"/>
      <c r="I233" s="4"/>
      <c r="J233" s="4"/>
      <c r="K233" s="45">
        <v>44116</v>
      </c>
      <c r="L233" s="45"/>
      <c r="M233" s="4"/>
      <c r="N233" s="4"/>
      <c r="O233" s="4"/>
      <c r="P233" s="46"/>
      <c r="Q233" s="46"/>
      <c r="R233" s="49">
        <f t="shared" si="22"/>
        <v>0</v>
      </c>
      <c r="S233" s="49">
        <f t="shared" si="23"/>
        <v>0</v>
      </c>
      <c r="T233" s="50">
        <f t="shared" si="20"/>
        <v>0</v>
      </c>
      <c r="U233" s="50">
        <f t="shared" si="21"/>
        <v>0</v>
      </c>
      <c r="V233" s="50">
        <v>0.89</v>
      </c>
      <c r="W233" s="50" t="str">
        <f>IF(OR(K233&lt;=$Y$1,DAY(K233)&gt;15,AND(YEAR(K233)&amp;MONTH(K233)=YEAR(L233)&amp;MONTH(L233),DAY(L233)&lt;26)),"",IF(OR(L233="",MONTH(K233)&lt;&gt;MONTH(L233)),NETWORKDAYS.INTL(K233,DATE(2021,MONTH(K233)+1,0),"0000000",'21年休息安排-固定'!$B$2:$B$105),NETWORKDAYS.INTL(K233,L233,"0000000",'21年休息安排-固定'!$B$2:$B$105)))</f>
        <v/>
      </c>
      <c r="X233" s="50" t="str">
        <f>IF(OR(L233&gt;=$Z$1,L233="",DAY(L233)&lt;15,AND(YEAR(K233)&amp;MONTH(K233)=YEAR(L233)&amp;MONTH(L233),DAY(L233)&lt;26)),"",IF(YEAR(K233)&amp;MONTH(K233)=YEAR(L233)&amp;MONTH(L233),NETWORKDAYS.INTL(K233,L233,"0000000",'21年休息安排-固定'!$B$2:$B$105),NETWORKDAYS.INTL(DATE(2021,MONTH(L233),1),L233,"0000000",'21年休息安排-固定'!$B$2:$B$105)))</f>
        <v/>
      </c>
    </row>
    <row r="234" customHeight="1" spans="1:24">
      <c r="A234" s="4" t="s">
        <v>674</v>
      </c>
      <c r="B234" s="4"/>
      <c r="C234" s="6" t="s">
        <v>512</v>
      </c>
      <c r="D234" s="4"/>
      <c r="E234" s="4"/>
      <c r="F234" s="4"/>
      <c r="G234" s="4"/>
      <c r="H234" s="4"/>
      <c r="I234" s="4"/>
      <c r="J234" s="4"/>
      <c r="K234" s="45">
        <v>44123</v>
      </c>
      <c r="L234" s="45"/>
      <c r="M234" s="4"/>
      <c r="N234" s="4"/>
      <c r="O234" s="4"/>
      <c r="P234" s="46"/>
      <c r="Q234" s="46"/>
      <c r="R234" s="49">
        <f t="shared" si="22"/>
        <v>0</v>
      </c>
      <c r="S234" s="49">
        <f t="shared" si="23"/>
        <v>0</v>
      </c>
      <c r="T234" s="50">
        <f t="shared" si="20"/>
        <v>0</v>
      </c>
      <c r="U234" s="50">
        <f t="shared" si="21"/>
        <v>0</v>
      </c>
      <c r="V234" s="50">
        <v>0.88</v>
      </c>
      <c r="W234" s="50" t="str">
        <f>IF(OR(K234&lt;=$Y$1,DAY(K234)&gt;15,AND(YEAR(K234)&amp;MONTH(K234)=YEAR(L234)&amp;MONTH(L234),DAY(L234)&lt;26)),"",IF(OR(L234="",MONTH(K234)&lt;&gt;MONTH(L234)),NETWORKDAYS.INTL(K234,DATE(2021,MONTH(K234)+1,0),"0000000",'21年休息安排-固定'!$B$2:$B$105),NETWORKDAYS.INTL(K234,L234,"0000000",'21年休息安排-固定'!$B$2:$B$105)))</f>
        <v/>
      </c>
      <c r="X234" s="50" t="str">
        <f>IF(OR(L234&gt;=$Z$1,L234="",DAY(L234)&lt;15,AND(YEAR(K234)&amp;MONTH(K234)=YEAR(L234)&amp;MONTH(L234),DAY(L234)&lt;26)),"",IF(YEAR(K234)&amp;MONTH(K234)=YEAR(L234)&amp;MONTH(L234),NETWORKDAYS.INTL(K234,L234,"0000000",'21年休息安排-固定'!$B$2:$B$105),NETWORKDAYS.INTL(DATE(2021,MONTH(L234),1),L234,"0000000",'21年休息安排-固定'!$B$2:$B$105)))</f>
        <v/>
      </c>
    </row>
    <row r="235" customHeight="1" spans="1:24">
      <c r="A235" s="4" t="s">
        <v>675</v>
      </c>
      <c r="B235" s="4"/>
      <c r="C235" s="6" t="s">
        <v>398</v>
      </c>
      <c r="D235" s="4"/>
      <c r="E235" s="4"/>
      <c r="F235" s="4"/>
      <c r="G235" s="4"/>
      <c r="H235" s="4"/>
      <c r="I235" s="4"/>
      <c r="J235" s="4"/>
      <c r="K235" s="45">
        <v>44125</v>
      </c>
      <c r="L235" s="45"/>
      <c r="M235" s="4"/>
      <c r="N235" s="4"/>
      <c r="O235" s="4"/>
      <c r="P235" s="46"/>
      <c r="Q235" s="46"/>
      <c r="R235" s="49">
        <f t="shared" si="22"/>
        <v>0</v>
      </c>
      <c r="S235" s="49">
        <f t="shared" si="23"/>
        <v>0</v>
      </c>
      <c r="T235" s="50">
        <f t="shared" si="20"/>
        <v>0</v>
      </c>
      <c r="U235" s="50">
        <f t="shared" si="21"/>
        <v>0</v>
      </c>
      <c r="V235" s="50">
        <v>0.86</v>
      </c>
      <c r="W235" s="50" t="str">
        <f>IF(OR(K235&lt;=$Y$1,DAY(K235)&gt;15,AND(YEAR(K235)&amp;MONTH(K235)=YEAR(L235)&amp;MONTH(L235),DAY(L235)&lt;26)),"",IF(OR(L235="",MONTH(K235)&lt;&gt;MONTH(L235)),NETWORKDAYS.INTL(K235,DATE(2021,MONTH(K235)+1,0),"0000000",'21年休息安排-固定'!$B$2:$B$105),NETWORKDAYS.INTL(K235,L235,"0000000",'21年休息安排-固定'!$B$2:$B$105)))</f>
        <v/>
      </c>
      <c r="X235" s="50" t="str">
        <f>IF(OR(L235&gt;=$Z$1,L235="",DAY(L235)&lt;15,AND(YEAR(K235)&amp;MONTH(K235)=YEAR(L235)&amp;MONTH(L235),DAY(L235)&lt;26)),"",IF(YEAR(K235)&amp;MONTH(K235)=YEAR(L235)&amp;MONTH(L235),NETWORKDAYS.INTL(K235,L235,"0000000",'21年休息安排-固定'!$B$2:$B$105),NETWORKDAYS.INTL(DATE(2021,MONTH(L235),1),L235,"0000000",'21年休息安排-固定'!$B$2:$B$105)))</f>
        <v/>
      </c>
    </row>
    <row r="236" customHeight="1" spans="1:24">
      <c r="A236" s="4" t="s">
        <v>676</v>
      </c>
      <c r="B236" s="4"/>
      <c r="C236" s="6" t="s">
        <v>398</v>
      </c>
      <c r="D236" s="4"/>
      <c r="E236" s="4"/>
      <c r="F236" s="4"/>
      <c r="G236" s="4"/>
      <c r="H236" s="4"/>
      <c r="I236" s="4"/>
      <c r="J236" s="4"/>
      <c r="K236" s="45">
        <v>44132</v>
      </c>
      <c r="L236" s="45">
        <v>44525</v>
      </c>
      <c r="M236" s="4"/>
      <c r="N236" s="4"/>
      <c r="O236" s="4"/>
      <c r="P236" s="46"/>
      <c r="Q236" s="46"/>
      <c r="R236" s="49">
        <f t="shared" si="22"/>
        <v>0</v>
      </c>
      <c r="S236" s="49">
        <f t="shared" si="23"/>
        <v>0</v>
      </c>
      <c r="T236" s="50">
        <f t="shared" si="20"/>
        <v>0</v>
      </c>
      <c r="U236" s="50">
        <f t="shared" si="21"/>
        <v>0</v>
      </c>
      <c r="V236" s="50">
        <v>0.88</v>
      </c>
      <c r="W236" s="50" t="str">
        <f>IF(OR(K236&lt;=$Y$1,DAY(K236)&gt;15,AND(YEAR(K236)&amp;MONTH(K236)=YEAR(L236)&amp;MONTH(L236),DAY(L236)&lt;26)),"",IF(OR(L236="",MONTH(K236)&lt;&gt;MONTH(L236)),NETWORKDAYS.INTL(K236,DATE(2021,MONTH(K236)+1,0),"0000000",'21年休息安排-固定'!$B$2:$B$105),NETWORKDAYS.INTL(K236,L236,"0000000",'21年休息安排-固定'!$B$2:$B$105)))</f>
        <v/>
      </c>
      <c r="X236" s="50">
        <f>IF(OR(L236&gt;=$Z$1,L236="",DAY(L236)&lt;15,AND(YEAR(K236)&amp;MONTH(K236)=YEAR(L236)&amp;MONTH(L236),DAY(L236)&lt;26)),"",IF(YEAR(K236)&amp;MONTH(K236)=YEAR(L236)&amp;MONTH(L236),NETWORKDAYS.INTL(K236,L236,"0000000",'21年休息安排-固定'!$B$2:$B$105),NETWORKDAYS.INTL(DATE(2021,MONTH(L236),1),L236,"0000000",'21年休息安排-固定'!$B$2:$B$105)))</f>
        <v>19</v>
      </c>
    </row>
    <row r="237" customHeight="1" spans="1:24">
      <c r="A237" s="4" t="s">
        <v>677</v>
      </c>
      <c r="B237" s="4"/>
      <c r="C237" s="6" t="s">
        <v>398</v>
      </c>
      <c r="D237" s="4"/>
      <c r="E237" s="4"/>
      <c r="F237" s="4"/>
      <c r="G237" s="4"/>
      <c r="H237" s="4"/>
      <c r="I237" s="4"/>
      <c r="J237" s="4"/>
      <c r="K237" s="45">
        <v>44132</v>
      </c>
      <c r="L237" s="45">
        <v>44445</v>
      </c>
      <c r="M237" s="4"/>
      <c r="N237" s="4"/>
      <c r="O237" s="4"/>
      <c r="P237" s="46"/>
      <c r="Q237" s="46"/>
      <c r="R237" s="49">
        <f t="shared" si="22"/>
        <v>0</v>
      </c>
      <c r="S237" s="49">
        <f t="shared" si="23"/>
        <v>0</v>
      </c>
      <c r="T237" s="50">
        <f t="shared" si="20"/>
        <v>0</v>
      </c>
      <c r="U237" s="50">
        <f t="shared" si="21"/>
        <v>0</v>
      </c>
      <c r="V237" s="50">
        <v>0.9</v>
      </c>
      <c r="W237" s="50" t="str">
        <f>IF(OR(K237&lt;=$Y$1,DAY(K237)&gt;15,AND(YEAR(K237)&amp;MONTH(K237)=YEAR(L237)&amp;MONTH(L237),DAY(L237)&lt;26)),"",IF(OR(L237="",MONTH(K237)&lt;&gt;MONTH(L237)),NETWORKDAYS.INTL(K237,DATE(2021,MONTH(K237)+1,0),"0000000",'21年休息安排-固定'!$B$2:$B$105),NETWORKDAYS.INTL(K237,L237,"0000000",'21年休息安排-固定'!$B$2:$B$105)))</f>
        <v/>
      </c>
      <c r="X237" s="50" t="str">
        <f>IF(OR(L237&gt;=$Z$1,L237="",DAY(L237)&lt;15,AND(YEAR(K237)&amp;MONTH(K237)=YEAR(L237)&amp;MONTH(L237),DAY(L237)&lt;26)),"",IF(YEAR(K237)&amp;MONTH(K237)=YEAR(L237)&amp;MONTH(L237),NETWORKDAYS.INTL(K237,L237,"0000000",'21年休息安排-固定'!$B$2:$B$105),NETWORKDAYS.INTL(DATE(2021,MONTH(L237),1),L237,"0000000",'21年休息安排-固定'!$B$2:$B$105)))</f>
        <v/>
      </c>
    </row>
    <row r="238" customHeight="1" spans="1:24">
      <c r="A238" s="4" t="s">
        <v>678</v>
      </c>
      <c r="B238" s="4"/>
      <c r="C238" s="6" t="s">
        <v>512</v>
      </c>
      <c r="D238" s="4"/>
      <c r="E238" s="4"/>
      <c r="F238" s="4"/>
      <c r="G238" s="4"/>
      <c r="H238" s="4"/>
      <c r="I238" s="4"/>
      <c r="J238" s="4"/>
      <c r="K238" s="45">
        <v>44137</v>
      </c>
      <c r="L238" s="45"/>
      <c r="M238" s="4"/>
      <c r="N238" s="4"/>
      <c r="O238" s="4"/>
      <c r="P238" s="46"/>
      <c r="Q238" s="46"/>
      <c r="R238" s="49">
        <f t="shared" si="22"/>
        <v>0</v>
      </c>
      <c r="S238" s="49">
        <f t="shared" si="23"/>
        <v>0</v>
      </c>
      <c r="T238" s="50">
        <f t="shared" si="20"/>
        <v>0</v>
      </c>
      <c r="U238" s="50">
        <f t="shared" si="21"/>
        <v>0</v>
      </c>
      <c r="V238" s="50">
        <v>0.86</v>
      </c>
      <c r="W238" s="50" t="str">
        <f>IF(OR(K238&lt;=$Y$1,DAY(K238)&gt;15,AND(YEAR(K238)&amp;MONTH(K238)=YEAR(L238)&amp;MONTH(L238),DAY(L238)&lt;26)),"",IF(OR(L238="",MONTH(K238)&lt;&gt;MONTH(L238)),NETWORKDAYS.INTL(K238,DATE(2021,MONTH(K238)+1,0),"0000000",'21年休息安排-固定'!$B$2:$B$105),NETWORKDAYS.INTL(K238,L238,"0000000",'21年休息安排-固定'!$B$2:$B$105)))</f>
        <v/>
      </c>
      <c r="X238" s="50" t="str">
        <f>IF(OR(L238&gt;=$Z$1,L238="",DAY(L238)&lt;15,AND(YEAR(K238)&amp;MONTH(K238)=YEAR(L238)&amp;MONTH(L238),DAY(L238)&lt;26)),"",IF(YEAR(K238)&amp;MONTH(K238)=YEAR(L238)&amp;MONTH(L238),NETWORKDAYS.INTL(K238,L238,"0000000",'21年休息安排-固定'!$B$2:$B$105),NETWORKDAYS.INTL(DATE(2021,MONTH(L238),1),L238,"0000000",'21年休息安排-固定'!$B$2:$B$105)))</f>
        <v/>
      </c>
    </row>
    <row r="239" customHeight="1" spans="1:24">
      <c r="A239" s="4" t="s">
        <v>679</v>
      </c>
      <c r="B239" s="4"/>
      <c r="C239" s="6" t="s">
        <v>398</v>
      </c>
      <c r="D239" s="4"/>
      <c r="E239" s="4"/>
      <c r="F239" s="4"/>
      <c r="G239" s="4"/>
      <c r="H239" s="4"/>
      <c r="I239" s="4"/>
      <c r="J239" s="4"/>
      <c r="K239" s="45">
        <v>44139</v>
      </c>
      <c r="L239" s="45"/>
      <c r="M239" s="4"/>
      <c r="N239" s="4"/>
      <c r="O239" s="4"/>
      <c r="P239" s="46"/>
      <c r="Q239" s="46"/>
      <c r="R239" s="49">
        <f t="shared" si="22"/>
        <v>0</v>
      </c>
      <c r="S239" s="49">
        <f t="shared" si="23"/>
        <v>0</v>
      </c>
      <c r="T239" s="50">
        <f t="shared" si="20"/>
        <v>0</v>
      </c>
      <c r="U239" s="50">
        <f t="shared" si="21"/>
        <v>0</v>
      </c>
      <c r="V239" s="50">
        <v>0.85</v>
      </c>
      <c r="W239" s="50" t="str">
        <f>IF(OR(K239&lt;=$Y$1,DAY(K239)&gt;15,AND(YEAR(K239)&amp;MONTH(K239)=YEAR(L239)&amp;MONTH(L239),DAY(L239)&lt;26)),"",IF(OR(L239="",MONTH(K239)&lt;&gt;MONTH(L239)),NETWORKDAYS.INTL(K239,DATE(2021,MONTH(K239)+1,0),"0000000",'21年休息安排-固定'!$B$2:$B$105),NETWORKDAYS.INTL(K239,L239,"0000000",'21年休息安排-固定'!$B$2:$B$105)))</f>
        <v/>
      </c>
      <c r="X239" s="50" t="str">
        <f>IF(OR(L239&gt;=$Z$1,L239="",DAY(L239)&lt;15,AND(YEAR(K239)&amp;MONTH(K239)=YEAR(L239)&amp;MONTH(L239),DAY(L239)&lt;26)),"",IF(YEAR(K239)&amp;MONTH(K239)=YEAR(L239)&amp;MONTH(L239),NETWORKDAYS.INTL(K239,L239,"0000000",'21年休息安排-固定'!$B$2:$B$105),NETWORKDAYS.INTL(DATE(2021,MONTH(L239),1),L239,"0000000",'21年休息安排-固定'!$B$2:$B$105)))</f>
        <v/>
      </c>
    </row>
    <row r="240" customHeight="1" spans="1:24">
      <c r="A240" s="4" t="s">
        <v>680</v>
      </c>
      <c r="B240" s="4"/>
      <c r="C240" s="6" t="s">
        <v>398</v>
      </c>
      <c r="D240" s="4"/>
      <c r="E240" s="4"/>
      <c r="F240" s="4"/>
      <c r="G240" s="4"/>
      <c r="H240" s="4"/>
      <c r="I240" s="4"/>
      <c r="J240" s="4"/>
      <c r="K240" s="45">
        <v>44139</v>
      </c>
      <c r="L240" s="45"/>
      <c r="M240" s="4"/>
      <c r="N240" s="4"/>
      <c r="O240" s="4"/>
      <c r="P240" s="46"/>
      <c r="Q240" s="46"/>
      <c r="R240" s="49">
        <f t="shared" si="22"/>
        <v>0</v>
      </c>
      <c r="S240" s="49">
        <f t="shared" si="23"/>
        <v>0</v>
      </c>
      <c r="T240" s="50">
        <f t="shared" si="20"/>
        <v>0</v>
      </c>
      <c r="U240" s="50">
        <f t="shared" si="21"/>
        <v>0</v>
      </c>
      <c r="V240" s="50">
        <v>0.86</v>
      </c>
      <c r="W240" s="50" t="str">
        <f>IF(OR(K240&lt;=$Y$1,DAY(K240)&gt;15,AND(YEAR(K240)&amp;MONTH(K240)=YEAR(L240)&amp;MONTH(L240),DAY(L240)&lt;26)),"",IF(OR(L240="",MONTH(K240)&lt;&gt;MONTH(L240)),NETWORKDAYS.INTL(K240,DATE(2021,MONTH(K240)+1,0),"0000000",'21年休息安排-固定'!$B$2:$B$105),NETWORKDAYS.INTL(K240,L240,"0000000",'21年休息安排-固定'!$B$2:$B$105)))</f>
        <v/>
      </c>
      <c r="X240" s="50" t="str">
        <f>IF(OR(L240&gt;=$Z$1,L240="",DAY(L240)&lt;15,AND(YEAR(K240)&amp;MONTH(K240)=YEAR(L240)&amp;MONTH(L240),DAY(L240)&lt;26)),"",IF(YEAR(K240)&amp;MONTH(K240)=YEAR(L240)&amp;MONTH(L240),NETWORKDAYS.INTL(K240,L240,"0000000",'21年休息安排-固定'!$B$2:$B$105),NETWORKDAYS.INTL(DATE(2021,MONTH(L240),1),L240,"0000000",'21年休息安排-固定'!$B$2:$B$105)))</f>
        <v/>
      </c>
    </row>
    <row r="241" customHeight="1" spans="1:24">
      <c r="A241" s="4" t="s">
        <v>681</v>
      </c>
      <c r="B241" s="4"/>
      <c r="C241" s="6" t="s">
        <v>398</v>
      </c>
      <c r="D241" s="4"/>
      <c r="E241" s="4"/>
      <c r="F241" s="4"/>
      <c r="G241" s="4"/>
      <c r="H241" s="4"/>
      <c r="I241" s="4"/>
      <c r="J241" s="4"/>
      <c r="K241" s="45">
        <v>44139</v>
      </c>
      <c r="L241" s="45"/>
      <c r="M241" s="4"/>
      <c r="N241" s="4"/>
      <c r="O241" s="4"/>
      <c r="P241" s="46"/>
      <c r="Q241" s="46"/>
      <c r="R241" s="49">
        <f t="shared" si="22"/>
        <v>0</v>
      </c>
      <c r="S241" s="49">
        <f t="shared" si="23"/>
        <v>0</v>
      </c>
      <c r="T241" s="50">
        <f t="shared" si="20"/>
        <v>0</v>
      </c>
      <c r="U241" s="50">
        <f t="shared" si="21"/>
        <v>0</v>
      </c>
      <c r="V241" s="50">
        <v>0.88</v>
      </c>
      <c r="W241" s="50" t="str">
        <f>IF(OR(K241&lt;=$Y$1,DAY(K241)&gt;15,AND(YEAR(K241)&amp;MONTH(K241)=YEAR(L241)&amp;MONTH(L241),DAY(L241)&lt;26)),"",IF(OR(L241="",MONTH(K241)&lt;&gt;MONTH(L241)),NETWORKDAYS.INTL(K241,DATE(2021,MONTH(K241)+1,0),"0000000",'21年休息安排-固定'!$B$2:$B$105),NETWORKDAYS.INTL(K241,L241,"0000000",'21年休息安排-固定'!$B$2:$B$105)))</f>
        <v/>
      </c>
      <c r="X241" s="50" t="str">
        <f>IF(OR(L241&gt;=$Z$1,L241="",DAY(L241)&lt;15,AND(YEAR(K241)&amp;MONTH(K241)=YEAR(L241)&amp;MONTH(L241),DAY(L241)&lt;26)),"",IF(YEAR(K241)&amp;MONTH(K241)=YEAR(L241)&amp;MONTH(L241),NETWORKDAYS.INTL(K241,L241,"0000000",'21年休息安排-固定'!$B$2:$B$105),NETWORKDAYS.INTL(DATE(2021,MONTH(L241),1),L241,"0000000",'21年休息安排-固定'!$B$2:$B$105)))</f>
        <v/>
      </c>
    </row>
    <row r="242" customHeight="1" spans="1:24">
      <c r="A242" s="4" t="s">
        <v>682</v>
      </c>
      <c r="B242" s="4"/>
      <c r="C242" s="6" t="s">
        <v>398</v>
      </c>
      <c r="D242" s="4"/>
      <c r="E242" s="4"/>
      <c r="F242" s="4"/>
      <c r="G242" s="4"/>
      <c r="H242" s="4"/>
      <c r="I242" s="4"/>
      <c r="J242" s="4"/>
      <c r="K242" s="45">
        <v>44139</v>
      </c>
      <c r="L242" s="45">
        <v>44574</v>
      </c>
      <c r="M242" s="4"/>
      <c r="N242" s="4"/>
      <c r="O242" s="4"/>
      <c r="P242" s="46"/>
      <c r="Q242" s="46"/>
      <c r="R242" s="49">
        <f t="shared" si="22"/>
        <v>0</v>
      </c>
      <c r="S242" s="49">
        <f t="shared" si="23"/>
        <v>0</v>
      </c>
      <c r="T242" s="50">
        <f t="shared" si="20"/>
        <v>0</v>
      </c>
      <c r="U242" s="50">
        <f t="shared" si="21"/>
        <v>0</v>
      </c>
      <c r="V242" s="50">
        <v>0.85</v>
      </c>
      <c r="W242" s="50" t="str">
        <f>IF(OR(K242&lt;=$Y$1,DAY(K242)&gt;15,AND(YEAR(K242)&amp;MONTH(K242)=YEAR(L242)&amp;MONTH(L242),DAY(L242)&lt;26)),"",IF(OR(L242="",MONTH(K242)&lt;&gt;MONTH(L242)),NETWORKDAYS.INTL(K242,DATE(2021,MONTH(K242)+1,0),"0000000",'21年休息安排-固定'!$B$2:$B$105),NETWORKDAYS.INTL(K242,L242,"0000000",'21年休息安排-固定'!$B$2:$B$105)))</f>
        <v/>
      </c>
      <c r="X242" s="50" t="str">
        <f>IF(OR(L242&gt;=$Z$1,L242="",DAY(L242)&lt;15,AND(YEAR(K242)&amp;MONTH(K242)=YEAR(L242)&amp;MONTH(L242),DAY(L242)&lt;26)),"",IF(YEAR(K242)&amp;MONTH(K242)=YEAR(L242)&amp;MONTH(L242),NETWORKDAYS.INTL(K242,L242,"0000000",'21年休息安排-固定'!$B$2:$B$105),NETWORKDAYS.INTL(DATE(2021,MONTH(L242),1),L242,"0000000",'21年休息安排-固定'!$B$2:$B$105)))</f>
        <v/>
      </c>
    </row>
    <row r="243" customHeight="1" spans="1:24">
      <c r="A243" s="4" t="s">
        <v>683</v>
      </c>
      <c r="B243" s="4"/>
      <c r="C243" s="6" t="s">
        <v>512</v>
      </c>
      <c r="D243" s="4"/>
      <c r="E243" s="4"/>
      <c r="F243" s="4"/>
      <c r="G243" s="4"/>
      <c r="H243" s="4"/>
      <c r="I243" s="4"/>
      <c r="J243" s="4"/>
      <c r="K243" s="45">
        <v>44139</v>
      </c>
      <c r="L243" s="45">
        <v>44386</v>
      </c>
      <c r="M243" s="4"/>
      <c r="N243" s="4"/>
      <c r="O243" s="4"/>
      <c r="P243" s="46"/>
      <c r="Q243" s="46"/>
      <c r="R243" s="49">
        <f t="shared" si="22"/>
        <v>0</v>
      </c>
      <c r="S243" s="49">
        <f t="shared" si="23"/>
        <v>0</v>
      </c>
      <c r="T243" s="50">
        <f t="shared" si="20"/>
        <v>0</v>
      </c>
      <c r="U243" s="50">
        <f t="shared" si="21"/>
        <v>0</v>
      </c>
      <c r="V243" s="50">
        <v>0.85</v>
      </c>
      <c r="W243" s="50" t="str">
        <f>IF(OR(K243&lt;=$Y$1,DAY(K243)&gt;15,AND(YEAR(K243)&amp;MONTH(K243)=YEAR(L243)&amp;MONTH(L243),DAY(L243)&lt;26)),"",IF(OR(L243="",MONTH(K243)&lt;&gt;MONTH(L243)),NETWORKDAYS.INTL(K243,DATE(2021,MONTH(K243)+1,0),"0000000",'21年休息安排-固定'!$B$2:$B$105),NETWORKDAYS.INTL(K243,L243,"0000000",'21年休息安排-固定'!$B$2:$B$105)))</f>
        <v/>
      </c>
      <c r="X243" s="50" t="str">
        <f>IF(OR(L243&gt;=$Z$1,L243="",DAY(L243)&lt;15,AND(YEAR(K243)&amp;MONTH(K243)=YEAR(L243)&amp;MONTH(L243),DAY(L243)&lt;26)),"",IF(YEAR(K243)&amp;MONTH(K243)=YEAR(L243)&amp;MONTH(L243),NETWORKDAYS.INTL(K243,L243,"0000000",'21年休息安排-固定'!$B$2:$B$105),NETWORKDAYS.INTL(DATE(2021,MONTH(L243),1),L243,"0000000",'21年休息安排-固定'!$B$2:$B$105)))</f>
        <v/>
      </c>
    </row>
    <row r="244" customHeight="1" spans="1:24">
      <c r="A244" s="4" t="s">
        <v>684</v>
      </c>
      <c r="B244" s="4"/>
      <c r="C244" s="6" t="s">
        <v>512</v>
      </c>
      <c r="D244" s="4"/>
      <c r="E244" s="4"/>
      <c r="F244" s="4"/>
      <c r="G244" s="4"/>
      <c r="H244" s="4"/>
      <c r="I244" s="4"/>
      <c r="J244" s="4"/>
      <c r="K244" s="45">
        <v>44139</v>
      </c>
      <c r="L244" s="45">
        <v>44568</v>
      </c>
      <c r="M244" s="4"/>
      <c r="N244" s="4"/>
      <c r="O244" s="4"/>
      <c r="P244" s="46"/>
      <c r="Q244" s="46"/>
      <c r="R244" s="49">
        <f t="shared" si="22"/>
        <v>0</v>
      </c>
      <c r="S244" s="49">
        <f t="shared" si="23"/>
        <v>0</v>
      </c>
      <c r="T244" s="50">
        <f t="shared" si="20"/>
        <v>0</v>
      </c>
      <c r="U244" s="50">
        <f t="shared" si="21"/>
        <v>0</v>
      </c>
      <c r="V244" s="50">
        <v>0.85</v>
      </c>
      <c r="W244" s="50" t="str">
        <f>IF(OR(K244&lt;=$Y$1,DAY(K244)&gt;15,AND(YEAR(K244)&amp;MONTH(K244)=YEAR(L244)&amp;MONTH(L244),DAY(L244)&lt;26)),"",IF(OR(L244="",MONTH(K244)&lt;&gt;MONTH(L244)),NETWORKDAYS.INTL(K244,DATE(2021,MONTH(K244)+1,0),"0000000",'21年休息安排-固定'!$B$2:$B$105),NETWORKDAYS.INTL(K244,L244,"0000000",'21年休息安排-固定'!$B$2:$B$105)))</f>
        <v/>
      </c>
      <c r="X244" s="50" t="str">
        <f>IF(OR(L244&gt;=$Z$1,L244="",DAY(L244)&lt;15,AND(YEAR(K244)&amp;MONTH(K244)=YEAR(L244)&amp;MONTH(L244),DAY(L244)&lt;26)),"",IF(YEAR(K244)&amp;MONTH(K244)=YEAR(L244)&amp;MONTH(L244),NETWORKDAYS.INTL(K244,L244,"0000000",'21年休息安排-固定'!$B$2:$B$105),NETWORKDAYS.INTL(DATE(2021,MONTH(L244),1),L244,"0000000",'21年休息安排-固定'!$B$2:$B$105)))</f>
        <v/>
      </c>
    </row>
    <row r="245" customHeight="1" spans="1:24">
      <c r="A245" s="4" t="s">
        <v>685</v>
      </c>
      <c r="B245" s="4"/>
      <c r="C245" s="6" t="s">
        <v>398</v>
      </c>
      <c r="D245" s="4"/>
      <c r="E245" s="4"/>
      <c r="F245" s="4"/>
      <c r="G245" s="4"/>
      <c r="H245" s="4"/>
      <c r="I245" s="4"/>
      <c r="J245" s="4"/>
      <c r="K245" s="45">
        <v>44146</v>
      </c>
      <c r="L245" s="45"/>
      <c r="M245" s="4"/>
      <c r="N245" s="4"/>
      <c r="O245" s="4"/>
      <c r="P245" s="46"/>
      <c r="Q245" s="46"/>
      <c r="R245" s="49">
        <f t="shared" si="22"/>
        <v>0</v>
      </c>
      <c r="S245" s="49">
        <f t="shared" si="23"/>
        <v>0</v>
      </c>
      <c r="T245" s="50">
        <f t="shared" si="20"/>
        <v>0</v>
      </c>
      <c r="U245" s="50">
        <f t="shared" si="21"/>
        <v>0</v>
      </c>
      <c r="V245" s="50">
        <v>0.86</v>
      </c>
      <c r="W245" s="50" t="str">
        <f>IF(OR(K245&lt;=$Y$1,DAY(K245)&gt;15,AND(YEAR(K245)&amp;MONTH(K245)=YEAR(L245)&amp;MONTH(L245),DAY(L245)&lt;26)),"",IF(OR(L245="",MONTH(K245)&lt;&gt;MONTH(L245)),NETWORKDAYS.INTL(K245,DATE(2021,MONTH(K245)+1,0),"0000000",'21年休息安排-固定'!$B$2:$B$105),NETWORKDAYS.INTL(K245,L245,"0000000",'21年休息安排-固定'!$B$2:$B$105)))</f>
        <v/>
      </c>
      <c r="X245" s="50" t="str">
        <f>IF(OR(L245&gt;=$Z$1,L245="",DAY(L245)&lt;15,AND(YEAR(K245)&amp;MONTH(K245)=YEAR(L245)&amp;MONTH(L245),DAY(L245)&lt;26)),"",IF(YEAR(K245)&amp;MONTH(K245)=YEAR(L245)&amp;MONTH(L245),NETWORKDAYS.INTL(K245,L245,"0000000",'21年休息安排-固定'!$B$2:$B$105),NETWORKDAYS.INTL(DATE(2021,MONTH(L245),1),L245,"0000000",'21年休息安排-固定'!$B$2:$B$105)))</f>
        <v/>
      </c>
    </row>
    <row r="246" customHeight="1" spans="1:24">
      <c r="A246" s="4" t="s">
        <v>686</v>
      </c>
      <c r="B246" s="4"/>
      <c r="C246" s="6" t="s">
        <v>398</v>
      </c>
      <c r="D246" s="4"/>
      <c r="E246" s="4"/>
      <c r="F246" s="4"/>
      <c r="G246" s="4"/>
      <c r="H246" s="4"/>
      <c r="I246" s="4"/>
      <c r="J246" s="4"/>
      <c r="K246" s="45">
        <v>44153</v>
      </c>
      <c r="L246" s="45"/>
      <c r="M246" s="4"/>
      <c r="N246" s="4"/>
      <c r="O246" s="4"/>
      <c r="P246" s="46"/>
      <c r="Q246" s="46"/>
      <c r="R246" s="49">
        <f t="shared" si="22"/>
        <v>0</v>
      </c>
      <c r="S246" s="49">
        <f t="shared" si="23"/>
        <v>0</v>
      </c>
      <c r="T246" s="50">
        <f t="shared" si="20"/>
        <v>0</v>
      </c>
      <c r="U246" s="50">
        <f t="shared" si="21"/>
        <v>0</v>
      </c>
      <c r="V246" s="50">
        <v>0.88</v>
      </c>
      <c r="W246" s="50" t="str">
        <f>IF(OR(K246&lt;=$Y$1,DAY(K246)&gt;15,AND(YEAR(K246)&amp;MONTH(K246)=YEAR(L246)&amp;MONTH(L246),DAY(L246)&lt;26)),"",IF(OR(L246="",MONTH(K246)&lt;&gt;MONTH(L246)),NETWORKDAYS.INTL(K246,DATE(2021,MONTH(K246)+1,0),"0000000",'21年休息安排-固定'!$B$2:$B$105),NETWORKDAYS.INTL(K246,L246,"0000000",'21年休息安排-固定'!$B$2:$B$105)))</f>
        <v/>
      </c>
      <c r="X246" s="50" t="str">
        <f>IF(OR(L246&gt;=$Z$1,L246="",DAY(L246)&lt;15,AND(YEAR(K246)&amp;MONTH(K246)=YEAR(L246)&amp;MONTH(L246),DAY(L246)&lt;26)),"",IF(YEAR(K246)&amp;MONTH(K246)=YEAR(L246)&amp;MONTH(L246),NETWORKDAYS.INTL(K246,L246,"0000000",'21年休息安排-固定'!$B$2:$B$105),NETWORKDAYS.INTL(DATE(2021,MONTH(L246),1),L246,"0000000",'21年休息安排-固定'!$B$2:$B$105)))</f>
        <v/>
      </c>
    </row>
    <row r="247" customHeight="1" spans="1:24">
      <c r="A247" s="4" t="s">
        <v>687</v>
      </c>
      <c r="B247" s="4"/>
      <c r="C247" s="6" t="s">
        <v>398</v>
      </c>
      <c r="D247" s="4"/>
      <c r="E247" s="4"/>
      <c r="F247" s="4"/>
      <c r="G247" s="4"/>
      <c r="H247" s="4"/>
      <c r="I247" s="4"/>
      <c r="J247" s="4"/>
      <c r="K247" s="45">
        <v>44153</v>
      </c>
      <c r="L247" s="45">
        <v>44554</v>
      </c>
      <c r="M247" s="4"/>
      <c r="N247" s="4"/>
      <c r="O247" s="4"/>
      <c r="P247" s="46"/>
      <c r="Q247" s="46"/>
      <c r="R247" s="49">
        <f t="shared" si="22"/>
        <v>0</v>
      </c>
      <c r="S247" s="49">
        <f t="shared" si="23"/>
        <v>0</v>
      </c>
      <c r="T247" s="50">
        <f t="shared" si="20"/>
        <v>0</v>
      </c>
      <c r="U247" s="50">
        <f t="shared" si="21"/>
        <v>0</v>
      </c>
      <c r="V247" s="50">
        <v>0.82</v>
      </c>
      <c r="W247" s="50" t="str">
        <f>IF(OR(K247&lt;=$Y$1,DAY(K247)&gt;15,AND(YEAR(K247)&amp;MONTH(K247)=YEAR(L247)&amp;MONTH(L247),DAY(L247)&lt;26)),"",IF(OR(L247="",MONTH(K247)&lt;&gt;MONTH(L247)),NETWORKDAYS.INTL(K247,DATE(2021,MONTH(K247)+1,0),"0000000",'21年休息安排-固定'!$B$2:$B$105),NETWORKDAYS.INTL(K247,L247,"0000000",'21年休息安排-固定'!$B$2:$B$105)))</f>
        <v/>
      </c>
      <c r="X247" s="50">
        <f>IF(OR(L247&gt;=$Z$1,L247="",DAY(L247)&lt;15,AND(YEAR(K247)&amp;MONTH(K247)=YEAR(L247)&amp;MONTH(L247),DAY(L247)&lt;26)),"",IF(YEAR(K247)&amp;MONTH(K247)=YEAR(L247)&amp;MONTH(L247),NETWORKDAYS.INTL(K247,L247,"0000000",'21年休息安排-固定'!$B$2:$B$105),NETWORKDAYS.INTL(DATE(2021,MONTH(L247),1),L247,"0000000",'21年休息安排-固定'!$B$2:$B$105)))</f>
        <v>18</v>
      </c>
    </row>
    <row r="248" customHeight="1" spans="1:24">
      <c r="A248" s="4" t="s">
        <v>688</v>
      </c>
      <c r="B248" s="4"/>
      <c r="C248" s="6" t="s">
        <v>512</v>
      </c>
      <c r="D248" s="4"/>
      <c r="E248" s="4"/>
      <c r="F248" s="4"/>
      <c r="G248" s="4"/>
      <c r="H248" s="4"/>
      <c r="I248" s="4"/>
      <c r="J248" s="4"/>
      <c r="K248" s="45">
        <v>44153</v>
      </c>
      <c r="L248" s="45"/>
      <c r="M248" s="4"/>
      <c r="N248" s="4"/>
      <c r="O248" s="4"/>
      <c r="P248" s="46"/>
      <c r="Q248" s="46"/>
      <c r="R248" s="49">
        <f t="shared" si="22"/>
        <v>0</v>
      </c>
      <c r="S248" s="49">
        <f t="shared" si="23"/>
        <v>0</v>
      </c>
      <c r="T248" s="50">
        <f t="shared" si="20"/>
        <v>0</v>
      </c>
      <c r="U248" s="50">
        <f t="shared" si="21"/>
        <v>0</v>
      </c>
      <c r="V248" s="50">
        <v>0.86</v>
      </c>
      <c r="W248" s="50" t="str">
        <f>IF(OR(K248&lt;=$Y$1,DAY(K248)&gt;15,AND(YEAR(K248)&amp;MONTH(K248)=YEAR(L248)&amp;MONTH(L248),DAY(L248)&lt;26)),"",IF(OR(L248="",MONTH(K248)&lt;&gt;MONTH(L248)),NETWORKDAYS.INTL(K248,DATE(2021,MONTH(K248)+1,0),"0000000",'21年休息安排-固定'!$B$2:$B$105),NETWORKDAYS.INTL(K248,L248,"0000000",'21年休息安排-固定'!$B$2:$B$105)))</f>
        <v/>
      </c>
      <c r="X248" s="50" t="str">
        <f>IF(OR(L248&gt;=$Z$1,L248="",DAY(L248)&lt;15,AND(YEAR(K248)&amp;MONTH(K248)=YEAR(L248)&amp;MONTH(L248),DAY(L248)&lt;26)),"",IF(YEAR(K248)&amp;MONTH(K248)=YEAR(L248)&amp;MONTH(L248),NETWORKDAYS.INTL(K248,L248,"0000000",'21年休息安排-固定'!$B$2:$B$105),NETWORKDAYS.INTL(DATE(2021,MONTH(L248),1),L248,"0000000",'21年休息安排-固定'!$B$2:$B$105)))</f>
        <v/>
      </c>
    </row>
    <row r="249" customHeight="1" spans="1:24">
      <c r="A249" s="4" t="s">
        <v>689</v>
      </c>
      <c r="B249" s="4"/>
      <c r="C249" s="6" t="s">
        <v>398</v>
      </c>
      <c r="D249" s="4"/>
      <c r="E249" s="4"/>
      <c r="F249" s="4"/>
      <c r="G249" s="4"/>
      <c r="H249" s="4"/>
      <c r="I249" s="4"/>
      <c r="J249" s="4"/>
      <c r="K249" s="45">
        <v>44160</v>
      </c>
      <c r="L249" s="45"/>
      <c r="M249" s="4"/>
      <c r="N249" s="4"/>
      <c r="O249" s="4"/>
      <c r="P249" s="46"/>
      <c r="Q249" s="46"/>
      <c r="R249" s="49">
        <f t="shared" si="22"/>
        <v>0</v>
      </c>
      <c r="S249" s="49">
        <f t="shared" si="23"/>
        <v>0</v>
      </c>
      <c r="T249" s="50">
        <f t="shared" si="20"/>
        <v>0</v>
      </c>
      <c r="U249" s="50">
        <f t="shared" si="21"/>
        <v>0</v>
      </c>
      <c r="V249" s="50">
        <v>0.85</v>
      </c>
      <c r="W249" s="50" t="str">
        <f>IF(OR(K249&lt;=$Y$1,DAY(K249)&gt;15,AND(YEAR(K249)&amp;MONTH(K249)=YEAR(L249)&amp;MONTH(L249),DAY(L249)&lt;26)),"",IF(OR(L249="",MONTH(K249)&lt;&gt;MONTH(L249)),NETWORKDAYS.INTL(K249,DATE(2021,MONTH(K249)+1,0),"0000000",'21年休息安排-固定'!$B$2:$B$105),NETWORKDAYS.INTL(K249,L249,"0000000",'21年休息安排-固定'!$B$2:$B$105)))</f>
        <v/>
      </c>
      <c r="X249" s="50" t="str">
        <f>IF(OR(L249&gt;=$Z$1,L249="",DAY(L249)&lt;15,AND(YEAR(K249)&amp;MONTH(K249)=YEAR(L249)&amp;MONTH(L249),DAY(L249)&lt;26)),"",IF(YEAR(K249)&amp;MONTH(K249)=YEAR(L249)&amp;MONTH(L249),NETWORKDAYS.INTL(K249,L249,"0000000",'21年休息安排-固定'!$B$2:$B$105),NETWORKDAYS.INTL(DATE(2021,MONTH(L249),1),L249,"0000000",'21年休息安排-固定'!$B$2:$B$105)))</f>
        <v/>
      </c>
    </row>
    <row r="250" customHeight="1" spans="1:24">
      <c r="A250" s="4" t="s">
        <v>690</v>
      </c>
      <c r="B250" s="4"/>
      <c r="C250" s="6" t="s">
        <v>398</v>
      </c>
      <c r="D250" s="4"/>
      <c r="E250" s="4"/>
      <c r="F250" s="4"/>
      <c r="G250" s="4"/>
      <c r="H250" s="4"/>
      <c r="I250" s="4"/>
      <c r="J250" s="4"/>
      <c r="K250" s="45">
        <v>44160</v>
      </c>
      <c r="L250" s="45">
        <v>44468</v>
      </c>
      <c r="M250" s="4"/>
      <c r="N250" s="4"/>
      <c r="O250" s="4"/>
      <c r="P250" s="46"/>
      <c r="Q250" s="46"/>
      <c r="R250" s="49">
        <f t="shared" si="22"/>
        <v>0</v>
      </c>
      <c r="S250" s="49">
        <f t="shared" si="23"/>
        <v>0</v>
      </c>
      <c r="T250" s="50">
        <f t="shared" si="20"/>
        <v>0</v>
      </c>
      <c r="U250" s="50">
        <f t="shared" si="21"/>
        <v>0</v>
      </c>
      <c r="V250" s="50">
        <v>0.85</v>
      </c>
      <c r="W250" s="50" t="str">
        <f>IF(OR(K250&lt;=$Y$1,DAY(K250)&gt;15,AND(YEAR(K250)&amp;MONTH(K250)=YEAR(L250)&amp;MONTH(L250),DAY(L250)&lt;26)),"",IF(OR(L250="",MONTH(K250)&lt;&gt;MONTH(L250)),NETWORKDAYS.INTL(K250,DATE(2021,MONTH(K250)+1,0),"0000000",'21年休息安排-固定'!$B$2:$B$105),NETWORKDAYS.INTL(K250,L250,"0000000",'21年休息安排-固定'!$B$2:$B$105)))</f>
        <v/>
      </c>
      <c r="X250" s="50">
        <f>IF(OR(L250&gt;=$Z$1,L250="",DAY(L250)&lt;15,AND(YEAR(K250)&amp;MONTH(K250)=YEAR(L250)&amp;MONTH(L250),DAY(L250)&lt;26)),"",IF(YEAR(K250)&amp;MONTH(K250)=YEAR(L250)&amp;MONTH(L250),NETWORKDAYS.INTL(K250,L250,"0000000",'21年休息安排-固定'!$B$2:$B$105),NETWORKDAYS.INTL(DATE(2021,MONTH(L250),1),L250,"0000000",'21年休息安排-固定'!$B$2:$B$105)))</f>
        <v>22</v>
      </c>
    </row>
    <row r="251" customHeight="1" spans="1:24">
      <c r="A251" s="4" t="s">
        <v>691</v>
      </c>
      <c r="B251" s="4"/>
      <c r="C251" s="6" t="s">
        <v>398</v>
      </c>
      <c r="D251" s="4"/>
      <c r="E251" s="4"/>
      <c r="F251" s="4"/>
      <c r="G251" s="4"/>
      <c r="H251" s="4"/>
      <c r="I251" s="4"/>
      <c r="J251" s="4"/>
      <c r="K251" s="45">
        <v>44160</v>
      </c>
      <c r="L251" s="45"/>
      <c r="M251" s="4"/>
      <c r="N251" s="4"/>
      <c r="O251" s="4"/>
      <c r="P251" s="46"/>
      <c r="Q251" s="46"/>
      <c r="R251" s="49">
        <f t="shared" si="22"/>
        <v>0</v>
      </c>
      <c r="S251" s="49">
        <f t="shared" si="23"/>
        <v>0</v>
      </c>
      <c r="T251" s="50">
        <f t="shared" si="20"/>
        <v>0</v>
      </c>
      <c r="U251" s="50">
        <f t="shared" si="21"/>
        <v>0</v>
      </c>
      <c r="V251" s="50">
        <v>0.84</v>
      </c>
      <c r="W251" s="50" t="str">
        <f>IF(OR(K251&lt;=$Y$1,DAY(K251)&gt;15,AND(YEAR(K251)&amp;MONTH(K251)=YEAR(L251)&amp;MONTH(L251),DAY(L251)&lt;26)),"",IF(OR(L251="",MONTH(K251)&lt;&gt;MONTH(L251)),NETWORKDAYS.INTL(K251,DATE(2021,MONTH(K251)+1,0),"0000000",'21年休息安排-固定'!$B$2:$B$105),NETWORKDAYS.INTL(K251,L251,"0000000",'21年休息安排-固定'!$B$2:$B$105)))</f>
        <v/>
      </c>
      <c r="X251" s="50" t="str">
        <f>IF(OR(L251&gt;=$Z$1,L251="",DAY(L251)&lt;15,AND(YEAR(K251)&amp;MONTH(K251)=YEAR(L251)&amp;MONTH(L251),DAY(L251)&lt;26)),"",IF(YEAR(K251)&amp;MONTH(K251)=YEAR(L251)&amp;MONTH(L251),NETWORKDAYS.INTL(K251,L251,"0000000",'21年休息安排-固定'!$B$2:$B$105),NETWORKDAYS.INTL(DATE(2021,MONTH(L251),1),L251,"0000000",'21年休息安排-固定'!$B$2:$B$105)))</f>
        <v/>
      </c>
    </row>
    <row r="252" customHeight="1" spans="1:24">
      <c r="A252" s="4" t="s">
        <v>692</v>
      </c>
      <c r="B252" s="4"/>
      <c r="C252" s="6" t="s">
        <v>512</v>
      </c>
      <c r="D252" s="4"/>
      <c r="E252" s="4"/>
      <c r="F252" s="4"/>
      <c r="G252" s="4"/>
      <c r="H252" s="4"/>
      <c r="I252" s="4"/>
      <c r="J252" s="4"/>
      <c r="K252" s="45">
        <v>44160</v>
      </c>
      <c r="L252" s="45"/>
      <c r="M252" s="4"/>
      <c r="N252" s="4"/>
      <c r="O252" s="4"/>
      <c r="P252" s="46"/>
      <c r="Q252" s="46"/>
      <c r="R252" s="49">
        <f t="shared" si="22"/>
        <v>0</v>
      </c>
      <c r="S252" s="49">
        <f t="shared" si="23"/>
        <v>0</v>
      </c>
      <c r="T252" s="50">
        <f t="shared" si="20"/>
        <v>0</v>
      </c>
      <c r="U252" s="50">
        <f t="shared" si="21"/>
        <v>0</v>
      </c>
      <c r="V252" s="50">
        <v>0.86</v>
      </c>
      <c r="W252" s="50" t="str">
        <f>IF(OR(K252&lt;=$Y$1,DAY(K252)&gt;15,AND(YEAR(K252)&amp;MONTH(K252)=YEAR(L252)&amp;MONTH(L252),DAY(L252)&lt;26)),"",IF(OR(L252="",MONTH(K252)&lt;&gt;MONTH(L252)),NETWORKDAYS.INTL(K252,DATE(2021,MONTH(K252)+1,0),"0000000",'21年休息安排-固定'!$B$2:$B$105),NETWORKDAYS.INTL(K252,L252,"0000000",'21年休息安排-固定'!$B$2:$B$105)))</f>
        <v/>
      </c>
      <c r="X252" s="50" t="str">
        <f>IF(OR(L252&gt;=$Z$1,L252="",DAY(L252)&lt;15,AND(YEAR(K252)&amp;MONTH(K252)=YEAR(L252)&amp;MONTH(L252),DAY(L252)&lt;26)),"",IF(YEAR(K252)&amp;MONTH(K252)=YEAR(L252)&amp;MONTH(L252),NETWORKDAYS.INTL(K252,L252,"0000000",'21年休息安排-固定'!$B$2:$B$105),NETWORKDAYS.INTL(DATE(2021,MONTH(L252),1),L252,"0000000",'21年休息安排-固定'!$B$2:$B$105)))</f>
        <v/>
      </c>
    </row>
    <row r="253" customHeight="1" spans="1:24">
      <c r="A253" s="4" t="s">
        <v>693</v>
      </c>
      <c r="B253" s="4"/>
      <c r="C253" s="6" t="s">
        <v>398</v>
      </c>
      <c r="D253" s="4"/>
      <c r="E253" s="4"/>
      <c r="F253" s="4"/>
      <c r="G253" s="4"/>
      <c r="H253" s="4"/>
      <c r="I253" s="4"/>
      <c r="J253" s="4"/>
      <c r="K253" s="45">
        <v>44167</v>
      </c>
      <c r="L253" s="45"/>
      <c r="M253" s="4"/>
      <c r="N253" s="4"/>
      <c r="O253" s="4"/>
      <c r="P253" s="46"/>
      <c r="Q253" s="46"/>
      <c r="R253" s="49">
        <f t="shared" si="22"/>
        <v>0</v>
      </c>
      <c r="S253" s="49">
        <f t="shared" si="23"/>
        <v>0</v>
      </c>
      <c r="T253" s="50">
        <f t="shared" si="20"/>
        <v>0</v>
      </c>
      <c r="U253" s="50">
        <f t="shared" si="21"/>
        <v>0</v>
      </c>
      <c r="V253" s="50">
        <v>0.85</v>
      </c>
      <c r="W253" s="50" t="str">
        <f>IF(OR(K253&lt;=$Y$1,DAY(K253)&gt;15,AND(YEAR(K253)&amp;MONTH(K253)=YEAR(L253)&amp;MONTH(L253),DAY(L253)&lt;26)),"",IF(OR(L253="",MONTH(K253)&lt;&gt;MONTH(L253)),NETWORKDAYS.INTL(K253,DATE(2021,MONTH(K253)+1,0),"0000000",'21年休息安排-固定'!$B$2:$B$105),NETWORKDAYS.INTL(K253,L253,"0000000",'21年休息安排-固定'!$B$2:$B$105)))</f>
        <v/>
      </c>
      <c r="X253" s="50" t="str">
        <f>IF(OR(L253&gt;=$Z$1,L253="",DAY(L253)&lt;15,AND(YEAR(K253)&amp;MONTH(K253)=YEAR(L253)&amp;MONTH(L253),DAY(L253)&lt;26)),"",IF(YEAR(K253)&amp;MONTH(K253)=YEAR(L253)&amp;MONTH(L253),NETWORKDAYS.INTL(K253,L253,"0000000",'21年休息安排-固定'!$B$2:$B$105),NETWORKDAYS.INTL(DATE(2021,MONTH(L253),1),L253,"0000000",'21年休息安排-固定'!$B$2:$B$105)))</f>
        <v/>
      </c>
    </row>
    <row r="254" customHeight="1" spans="1:24">
      <c r="A254" s="4" t="s">
        <v>694</v>
      </c>
      <c r="B254" s="4"/>
      <c r="C254" s="6" t="s">
        <v>398</v>
      </c>
      <c r="D254" s="4"/>
      <c r="E254" s="4"/>
      <c r="F254" s="4"/>
      <c r="G254" s="4"/>
      <c r="H254" s="4"/>
      <c r="I254" s="4"/>
      <c r="J254" s="4"/>
      <c r="K254" s="45">
        <v>44167</v>
      </c>
      <c r="L254" s="45"/>
      <c r="M254" s="4"/>
      <c r="N254" s="4"/>
      <c r="O254" s="4"/>
      <c r="P254" s="46"/>
      <c r="Q254" s="46"/>
      <c r="R254" s="49">
        <f t="shared" si="22"/>
        <v>0</v>
      </c>
      <c r="S254" s="49">
        <f t="shared" si="23"/>
        <v>0</v>
      </c>
      <c r="T254" s="50">
        <f t="shared" si="20"/>
        <v>0</v>
      </c>
      <c r="U254" s="50">
        <f t="shared" si="21"/>
        <v>0</v>
      </c>
      <c r="V254" s="50">
        <v>0.85</v>
      </c>
      <c r="W254" s="50" t="str">
        <f>IF(OR(K254&lt;=$Y$1,DAY(K254)&gt;15,AND(YEAR(K254)&amp;MONTH(K254)=YEAR(L254)&amp;MONTH(L254),DAY(L254)&lt;26)),"",IF(OR(L254="",MONTH(K254)&lt;&gt;MONTH(L254)),NETWORKDAYS.INTL(K254,DATE(2021,MONTH(K254)+1,0),"0000000",'21年休息安排-固定'!$B$2:$B$105),NETWORKDAYS.INTL(K254,L254,"0000000",'21年休息安排-固定'!$B$2:$B$105)))</f>
        <v/>
      </c>
      <c r="X254" s="50" t="str">
        <f>IF(OR(L254&gt;=$Z$1,L254="",DAY(L254)&lt;15,AND(YEAR(K254)&amp;MONTH(K254)=YEAR(L254)&amp;MONTH(L254),DAY(L254)&lt;26)),"",IF(YEAR(K254)&amp;MONTH(K254)=YEAR(L254)&amp;MONTH(L254),NETWORKDAYS.INTL(K254,L254,"0000000",'21年休息安排-固定'!$B$2:$B$105),NETWORKDAYS.INTL(DATE(2021,MONTH(L254),1),L254,"0000000",'21年休息安排-固定'!$B$2:$B$105)))</f>
        <v/>
      </c>
    </row>
    <row r="255" customHeight="1" spans="1:24">
      <c r="A255" s="4" t="s">
        <v>695</v>
      </c>
      <c r="B255" s="4"/>
      <c r="C255" s="6" t="s">
        <v>512</v>
      </c>
      <c r="D255" s="4"/>
      <c r="E255" s="4"/>
      <c r="F255" s="4"/>
      <c r="G255" s="4"/>
      <c r="H255" s="4"/>
      <c r="I255" s="4"/>
      <c r="J255" s="4"/>
      <c r="K255" s="45">
        <v>44167</v>
      </c>
      <c r="L255" s="45"/>
      <c r="M255" s="4"/>
      <c r="N255" s="4"/>
      <c r="O255" s="4"/>
      <c r="P255" s="46"/>
      <c r="Q255" s="46"/>
      <c r="R255" s="49">
        <f t="shared" si="22"/>
        <v>0</v>
      </c>
      <c r="S255" s="49">
        <f t="shared" si="23"/>
        <v>0</v>
      </c>
      <c r="T255" s="50">
        <f t="shared" si="20"/>
        <v>0</v>
      </c>
      <c r="U255" s="50">
        <f t="shared" si="21"/>
        <v>0</v>
      </c>
      <c r="V255" s="50">
        <v>0.86</v>
      </c>
      <c r="W255" s="50" t="str">
        <f>IF(OR(K255&lt;=$Y$1,DAY(K255)&gt;15,AND(YEAR(K255)&amp;MONTH(K255)=YEAR(L255)&amp;MONTH(L255),DAY(L255)&lt;26)),"",IF(OR(L255="",MONTH(K255)&lt;&gt;MONTH(L255)),NETWORKDAYS.INTL(K255,DATE(2021,MONTH(K255)+1,0),"0000000",'21年休息安排-固定'!$B$2:$B$105),NETWORKDAYS.INTL(K255,L255,"0000000",'21年休息安排-固定'!$B$2:$B$105)))</f>
        <v/>
      </c>
      <c r="X255" s="50" t="str">
        <f>IF(OR(L255&gt;=$Z$1,L255="",DAY(L255)&lt;15,AND(YEAR(K255)&amp;MONTH(K255)=YEAR(L255)&amp;MONTH(L255),DAY(L255)&lt;26)),"",IF(YEAR(K255)&amp;MONTH(K255)=YEAR(L255)&amp;MONTH(L255),NETWORKDAYS.INTL(K255,L255,"0000000",'21年休息安排-固定'!$B$2:$B$105),NETWORKDAYS.INTL(DATE(2021,MONTH(L255),1),L255,"0000000",'21年休息安排-固定'!$B$2:$B$105)))</f>
        <v/>
      </c>
    </row>
    <row r="256" customHeight="1" spans="1:24">
      <c r="A256" s="4" t="s">
        <v>696</v>
      </c>
      <c r="B256" s="4"/>
      <c r="C256" s="6" t="s">
        <v>398</v>
      </c>
      <c r="D256" s="4"/>
      <c r="E256" s="4"/>
      <c r="F256" s="4"/>
      <c r="G256" s="4"/>
      <c r="H256" s="4"/>
      <c r="I256" s="4"/>
      <c r="J256" s="4"/>
      <c r="K256" s="45">
        <v>44174</v>
      </c>
      <c r="L256" s="45"/>
      <c r="M256" s="4"/>
      <c r="N256" s="4"/>
      <c r="O256" s="4"/>
      <c r="P256" s="46"/>
      <c r="Q256" s="46"/>
      <c r="R256" s="49">
        <f t="shared" si="22"/>
        <v>0</v>
      </c>
      <c r="S256" s="49">
        <f t="shared" si="23"/>
        <v>0</v>
      </c>
      <c r="T256" s="50">
        <f t="shared" si="20"/>
        <v>0</v>
      </c>
      <c r="U256" s="50">
        <f t="shared" si="21"/>
        <v>0</v>
      </c>
      <c r="V256" s="50">
        <v>0.89</v>
      </c>
      <c r="W256" s="50" t="str">
        <f>IF(OR(K256&lt;=$Y$1,DAY(K256)&gt;15,AND(YEAR(K256)&amp;MONTH(K256)=YEAR(L256)&amp;MONTH(L256),DAY(L256)&lt;26)),"",IF(OR(L256="",MONTH(K256)&lt;&gt;MONTH(L256)),NETWORKDAYS.INTL(K256,DATE(2021,MONTH(K256)+1,0),"0000000",'21年休息安排-固定'!$B$2:$B$105),NETWORKDAYS.INTL(K256,L256,"0000000",'21年休息安排-固定'!$B$2:$B$105)))</f>
        <v/>
      </c>
      <c r="X256" s="50" t="str">
        <f>IF(OR(L256&gt;=$Z$1,L256="",DAY(L256)&lt;15,AND(YEAR(K256)&amp;MONTH(K256)=YEAR(L256)&amp;MONTH(L256),DAY(L256)&lt;26)),"",IF(YEAR(K256)&amp;MONTH(K256)=YEAR(L256)&amp;MONTH(L256),NETWORKDAYS.INTL(K256,L256,"0000000",'21年休息安排-固定'!$B$2:$B$105),NETWORKDAYS.INTL(DATE(2021,MONTH(L256),1),L256,"0000000",'21年休息安排-固定'!$B$2:$B$105)))</f>
        <v/>
      </c>
    </row>
    <row r="257" customHeight="1" spans="1:24">
      <c r="A257" s="4" t="s">
        <v>697</v>
      </c>
      <c r="B257" s="4"/>
      <c r="C257" s="6" t="s">
        <v>398</v>
      </c>
      <c r="D257" s="4"/>
      <c r="E257" s="4"/>
      <c r="F257" s="4"/>
      <c r="G257" s="4"/>
      <c r="H257" s="4"/>
      <c r="I257" s="4"/>
      <c r="J257" s="4"/>
      <c r="K257" s="45">
        <v>44174</v>
      </c>
      <c r="L257" s="45">
        <v>44284</v>
      </c>
      <c r="M257" s="4"/>
      <c r="N257" s="4"/>
      <c r="O257" s="4"/>
      <c r="P257" s="46"/>
      <c r="Q257" s="46"/>
      <c r="R257" s="49">
        <f t="shared" si="22"/>
        <v>0</v>
      </c>
      <c r="S257" s="49">
        <f t="shared" si="23"/>
        <v>0</v>
      </c>
      <c r="T257" s="50">
        <f t="shared" si="20"/>
        <v>0</v>
      </c>
      <c r="U257" s="50">
        <f t="shared" si="21"/>
        <v>0</v>
      </c>
      <c r="V257" s="50">
        <v>0.85</v>
      </c>
      <c r="W257" s="50" t="str">
        <f>IF(OR(K257&lt;=$Y$1,DAY(K257)&gt;15,AND(YEAR(K257)&amp;MONTH(K257)=YEAR(L257)&amp;MONTH(L257),DAY(L257)&lt;26)),"",IF(OR(L257="",MONTH(K257)&lt;&gt;MONTH(L257)),NETWORKDAYS.INTL(K257,DATE(2021,MONTH(K257)+1,0),"0000000",'21年休息安排-固定'!$B$2:$B$105),NETWORKDAYS.INTL(K257,L257,"0000000",'21年休息安排-固定'!$B$2:$B$105)))</f>
        <v/>
      </c>
      <c r="X257" s="50">
        <f>IF(OR(L257&gt;=$Z$1,L257="",DAY(L257)&lt;15,AND(YEAR(K257)&amp;MONTH(K257)=YEAR(L257)&amp;MONTH(L257),DAY(L257)&lt;26)),"",IF(YEAR(K257)&amp;MONTH(K257)=YEAR(L257)&amp;MONTH(L257),NETWORKDAYS.INTL(K257,L257,"0000000",'21年休息安排-固定'!$B$2:$B$105),NETWORKDAYS.INTL(DATE(2021,MONTH(L257),1),L257,"0000000",'21年休息安排-固定'!$B$2:$B$105)))</f>
        <v>21</v>
      </c>
    </row>
    <row r="258" customHeight="1" spans="1:24">
      <c r="A258" s="4" t="s">
        <v>698</v>
      </c>
      <c r="B258" s="4"/>
      <c r="C258" s="6" t="s">
        <v>398</v>
      </c>
      <c r="D258" s="4"/>
      <c r="E258" s="4"/>
      <c r="F258" s="4"/>
      <c r="G258" s="4"/>
      <c r="H258" s="4"/>
      <c r="I258" s="4"/>
      <c r="J258" s="4"/>
      <c r="K258" s="45">
        <v>44174</v>
      </c>
      <c r="L258" s="45"/>
      <c r="M258" s="4"/>
      <c r="N258" s="4"/>
      <c r="O258" s="4"/>
      <c r="P258" s="46"/>
      <c r="Q258" s="46"/>
      <c r="R258" s="49">
        <f t="shared" si="22"/>
        <v>0</v>
      </c>
      <c r="S258" s="49">
        <f t="shared" si="23"/>
        <v>0</v>
      </c>
      <c r="T258" s="50">
        <f t="shared" si="20"/>
        <v>0</v>
      </c>
      <c r="U258" s="50">
        <f t="shared" si="21"/>
        <v>0</v>
      </c>
      <c r="V258" s="50">
        <v>0.88</v>
      </c>
      <c r="W258" s="50" t="str">
        <f>IF(OR(K258&lt;=$Y$1,DAY(K258)&gt;15,AND(YEAR(K258)&amp;MONTH(K258)=YEAR(L258)&amp;MONTH(L258),DAY(L258)&lt;26)),"",IF(OR(L258="",MONTH(K258)&lt;&gt;MONTH(L258)),NETWORKDAYS.INTL(K258,DATE(2021,MONTH(K258)+1,0),"0000000",'21年休息安排-固定'!$B$2:$B$105),NETWORKDAYS.INTL(K258,L258,"0000000",'21年休息安排-固定'!$B$2:$B$105)))</f>
        <v/>
      </c>
      <c r="X258" s="50" t="str">
        <f>IF(OR(L258&gt;=$Z$1,L258="",DAY(L258)&lt;15,AND(YEAR(K258)&amp;MONTH(K258)=YEAR(L258)&amp;MONTH(L258),DAY(L258)&lt;26)),"",IF(YEAR(K258)&amp;MONTH(K258)=YEAR(L258)&amp;MONTH(L258),NETWORKDAYS.INTL(K258,L258,"0000000",'21年休息安排-固定'!$B$2:$B$105),NETWORKDAYS.INTL(DATE(2021,MONTH(L258),1),L258,"0000000",'21年休息安排-固定'!$B$2:$B$105)))</f>
        <v/>
      </c>
    </row>
    <row r="259" customHeight="1" spans="1:24">
      <c r="A259" s="4" t="s">
        <v>699</v>
      </c>
      <c r="B259" s="4"/>
      <c r="C259" s="6" t="s">
        <v>398</v>
      </c>
      <c r="D259" s="4"/>
      <c r="E259" s="4"/>
      <c r="F259" s="4"/>
      <c r="G259" s="4"/>
      <c r="H259" s="4"/>
      <c r="I259" s="4"/>
      <c r="J259" s="4"/>
      <c r="K259" s="45">
        <v>44174</v>
      </c>
      <c r="L259" s="45">
        <v>44413</v>
      </c>
      <c r="M259" s="4"/>
      <c r="N259" s="4"/>
      <c r="O259" s="4"/>
      <c r="P259" s="46"/>
      <c r="Q259" s="46"/>
      <c r="R259" s="49">
        <f t="shared" si="22"/>
        <v>0</v>
      </c>
      <c r="S259" s="49">
        <f t="shared" si="23"/>
        <v>0</v>
      </c>
      <c r="T259" s="50">
        <f t="shared" si="20"/>
        <v>0</v>
      </c>
      <c r="U259" s="50">
        <f t="shared" si="21"/>
        <v>0</v>
      </c>
      <c r="V259" s="50">
        <v>0.85</v>
      </c>
      <c r="W259" s="50" t="str">
        <f>IF(OR(K259&lt;=$Y$1,DAY(K259)&gt;15,AND(YEAR(K259)&amp;MONTH(K259)=YEAR(L259)&amp;MONTH(L259),DAY(L259)&lt;26)),"",IF(OR(L259="",MONTH(K259)&lt;&gt;MONTH(L259)),NETWORKDAYS.INTL(K259,DATE(2021,MONTH(K259)+1,0),"0000000",'21年休息安排-固定'!$B$2:$B$105),NETWORKDAYS.INTL(K259,L259,"0000000",'21年休息安排-固定'!$B$2:$B$105)))</f>
        <v/>
      </c>
      <c r="X259" s="50" t="str">
        <f>IF(OR(L259&gt;=$Z$1,L259="",DAY(L259)&lt;15,AND(YEAR(K259)&amp;MONTH(K259)=YEAR(L259)&amp;MONTH(L259),DAY(L259)&lt;26)),"",IF(YEAR(K259)&amp;MONTH(K259)=YEAR(L259)&amp;MONTH(L259),NETWORKDAYS.INTL(K259,L259,"0000000",'21年休息安排-固定'!$B$2:$B$105),NETWORKDAYS.INTL(DATE(2021,MONTH(L259),1),L259,"0000000",'21年休息安排-固定'!$B$2:$B$105)))</f>
        <v/>
      </c>
    </row>
    <row r="260" customHeight="1" spans="1:24">
      <c r="A260" s="4" t="s">
        <v>700</v>
      </c>
      <c r="B260" s="4"/>
      <c r="C260" s="6" t="s">
        <v>398</v>
      </c>
      <c r="D260" s="4"/>
      <c r="E260" s="4"/>
      <c r="F260" s="4"/>
      <c r="G260" s="4"/>
      <c r="H260" s="4"/>
      <c r="I260" s="4"/>
      <c r="J260" s="4"/>
      <c r="K260" s="45">
        <v>44174</v>
      </c>
      <c r="L260" s="45"/>
      <c r="M260" s="4"/>
      <c r="N260" s="4"/>
      <c r="O260" s="4"/>
      <c r="P260" s="46"/>
      <c r="Q260" s="46"/>
      <c r="R260" s="49">
        <f t="shared" si="22"/>
        <v>0</v>
      </c>
      <c r="S260" s="49">
        <f t="shared" si="23"/>
        <v>0</v>
      </c>
      <c r="T260" s="50">
        <f t="shared" si="20"/>
        <v>0</v>
      </c>
      <c r="U260" s="50">
        <f t="shared" si="21"/>
        <v>0</v>
      </c>
      <c r="V260" s="50">
        <v>0.85</v>
      </c>
      <c r="W260" s="50" t="str">
        <f>IF(OR(K260&lt;=$Y$1,DAY(K260)&gt;15,AND(YEAR(K260)&amp;MONTH(K260)=YEAR(L260)&amp;MONTH(L260),DAY(L260)&lt;26)),"",IF(OR(L260="",MONTH(K260)&lt;&gt;MONTH(L260)),NETWORKDAYS.INTL(K260,DATE(2021,MONTH(K260)+1,0),"0000000",'21年休息安排-固定'!$B$2:$B$105),NETWORKDAYS.INTL(K260,L260,"0000000",'21年休息安排-固定'!$B$2:$B$105)))</f>
        <v/>
      </c>
      <c r="X260" s="50" t="str">
        <f>IF(OR(L260&gt;=$Z$1,L260="",DAY(L260)&lt;15,AND(YEAR(K260)&amp;MONTH(K260)=YEAR(L260)&amp;MONTH(L260),DAY(L260)&lt;26)),"",IF(YEAR(K260)&amp;MONTH(K260)=YEAR(L260)&amp;MONTH(L260),NETWORKDAYS.INTL(K260,L260,"0000000",'21年休息安排-固定'!$B$2:$B$105),NETWORKDAYS.INTL(DATE(2021,MONTH(L260),1),L260,"0000000",'21年休息安排-固定'!$B$2:$B$105)))</f>
        <v/>
      </c>
    </row>
    <row r="261" customHeight="1" spans="1:24">
      <c r="A261" s="4" t="s">
        <v>701</v>
      </c>
      <c r="B261" s="4"/>
      <c r="C261" s="6" t="s">
        <v>512</v>
      </c>
      <c r="D261" s="4"/>
      <c r="E261" s="4"/>
      <c r="F261" s="4"/>
      <c r="G261" s="4"/>
      <c r="H261" s="4"/>
      <c r="I261" s="4"/>
      <c r="J261" s="4"/>
      <c r="K261" s="45">
        <v>44174</v>
      </c>
      <c r="L261" s="45">
        <v>44434</v>
      </c>
      <c r="M261" s="4"/>
      <c r="N261" s="4"/>
      <c r="O261" s="4"/>
      <c r="P261" s="46"/>
      <c r="Q261" s="46"/>
      <c r="R261" s="49">
        <f t="shared" si="22"/>
        <v>0</v>
      </c>
      <c r="S261" s="49">
        <f t="shared" si="23"/>
        <v>0</v>
      </c>
      <c r="T261" s="50">
        <f t="shared" si="20"/>
        <v>0</v>
      </c>
      <c r="U261" s="50">
        <f t="shared" si="21"/>
        <v>0</v>
      </c>
      <c r="V261" s="50">
        <v>0.85</v>
      </c>
      <c r="W261" s="50" t="str">
        <f>IF(OR(K261&lt;=$Y$1,DAY(K261)&gt;15,AND(YEAR(K261)&amp;MONTH(K261)=YEAR(L261)&amp;MONTH(L261),DAY(L261)&lt;26)),"",IF(OR(L261="",MONTH(K261)&lt;&gt;MONTH(L261)),NETWORKDAYS.INTL(K261,DATE(2021,MONTH(K261)+1,0),"0000000",'21年休息安排-固定'!$B$2:$B$105),NETWORKDAYS.INTL(K261,L261,"0000000",'21年休息安排-固定'!$B$2:$B$105)))</f>
        <v/>
      </c>
      <c r="X261" s="50">
        <f>IF(OR(L261&gt;=$Z$1,L261="",DAY(L261)&lt;15,AND(YEAR(K261)&amp;MONTH(K261)=YEAR(L261)&amp;MONTH(L261),DAY(L261)&lt;26)),"",IF(YEAR(K261)&amp;MONTH(K261)=YEAR(L261)&amp;MONTH(L261),NETWORKDAYS.INTL(K261,L261,"0000000",'21年休息安排-固定'!$B$2:$B$105),NETWORKDAYS.INTL(DATE(2021,MONTH(L261),1),L261,"0000000",'21年休息安排-固定'!$B$2:$B$105)))</f>
        <v>19</v>
      </c>
    </row>
    <row r="262" customHeight="1" spans="1:24">
      <c r="A262" s="4" t="s">
        <v>702</v>
      </c>
      <c r="B262" s="4"/>
      <c r="C262" s="6" t="s">
        <v>512</v>
      </c>
      <c r="D262" s="4"/>
      <c r="E262" s="4"/>
      <c r="F262" s="4"/>
      <c r="G262" s="4"/>
      <c r="H262" s="4"/>
      <c r="I262" s="4"/>
      <c r="J262" s="4"/>
      <c r="K262" s="45">
        <v>44179</v>
      </c>
      <c r="L262" s="45"/>
      <c r="M262" s="4"/>
      <c r="N262" s="4"/>
      <c r="O262" s="4"/>
      <c r="P262" s="46"/>
      <c r="Q262" s="46"/>
      <c r="R262" s="49">
        <f t="shared" si="22"/>
        <v>0</v>
      </c>
      <c r="S262" s="49">
        <f t="shared" si="23"/>
        <v>0</v>
      </c>
      <c r="T262" s="50">
        <f t="shared" si="20"/>
        <v>0</v>
      </c>
      <c r="U262" s="50">
        <f t="shared" si="21"/>
        <v>0</v>
      </c>
      <c r="V262" s="50">
        <v>0.86</v>
      </c>
      <c r="W262" s="50" t="str">
        <f>IF(OR(K262&lt;=$Y$1,DAY(K262)&gt;15,AND(YEAR(K262)&amp;MONTH(K262)=YEAR(L262)&amp;MONTH(L262),DAY(L262)&lt;26)),"",IF(OR(L262="",MONTH(K262)&lt;&gt;MONTH(L262)),NETWORKDAYS.INTL(K262,DATE(2021,MONTH(K262)+1,0),"0000000",'21年休息安排-固定'!$B$2:$B$105),NETWORKDAYS.INTL(K262,L262,"0000000",'21年休息安排-固定'!$B$2:$B$105)))</f>
        <v/>
      </c>
      <c r="X262" s="50" t="str">
        <f>IF(OR(L262&gt;=$Z$1,L262="",DAY(L262)&lt;15,AND(YEAR(K262)&amp;MONTH(K262)=YEAR(L262)&amp;MONTH(L262),DAY(L262)&lt;26)),"",IF(YEAR(K262)&amp;MONTH(K262)=YEAR(L262)&amp;MONTH(L262),NETWORKDAYS.INTL(K262,L262,"0000000",'21年休息安排-固定'!$B$2:$B$105),NETWORKDAYS.INTL(DATE(2021,MONTH(L262),1),L262,"0000000",'21年休息安排-固定'!$B$2:$B$105)))</f>
        <v/>
      </c>
    </row>
    <row r="263" customHeight="1" spans="1:24">
      <c r="A263" s="4" t="s">
        <v>703</v>
      </c>
      <c r="B263" s="4"/>
      <c r="C263" s="6" t="s">
        <v>398</v>
      </c>
      <c r="D263" s="4"/>
      <c r="E263" s="4"/>
      <c r="F263" s="4"/>
      <c r="G263" s="4"/>
      <c r="H263" s="4"/>
      <c r="I263" s="4"/>
      <c r="J263" s="4"/>
      <c r="K263" s="45">
        <v>44181</v>
      </c>
      <c r="L263" s="45"/>
      <c r="M263" s="4"/>
      <c r="N263" s="4"/>
      <c r="O263" s="4"/>
      <c r="P263" s="46"/>
      <c r="Q263" s="46"/>
      <c r="R263" s="49">
        <f t="shared" si="22"/>
        <v>0</v>
      </c>
      <c r="S263" s="49">
        <f t="shared" si="23"/>
        <v>0</v>
      </c>
      <c r="T263" s="50">
        <f t="shared" si="20"/>
        <v>0</v>
      </c>
      <c r="U263" s="50">
        <f t="shared" si="21"/>
        <v>0</v>
      </c>
      <c r="V263" s="50">
        <v>0.85</v>
      </c>
      <c r="W263" s="50" t="str">
        <f>IF(OR(K263&lt;=$Y$1,DAY(K263)&gt;15,AND(YEAR(K263)&amp;MONTH(K263)=YEAR(L263)&amp;MONTH(L263),DAY(L263)&lt;26)),"",IF(OR(L263="",MONTH(K263)&lt;&gt;MONTH(L263)),NETWORKDAYS.INTL(K263,DATE(2021,MONTH(K263)+1,0),"0000000",'21年休息安排-固定'!$B$2:$B$105),NETWORKDAYS.INTL(K263,L263,"0000000",'21年休息安排-固定'!$B$2:$B$105)))</f>
        <v/>
      </c>
      <c r="X263" s="50" t="str">
        <f>IF(OR(L263&gt;=$Z$1,L263="",DAY(L263)&lt;15,AND(YEAR(K263)&amp;MONTH(K263)=YEAR(L263)&amp;MONTH(L263),DAY(L263)&lt;26)),"",IF(YEAR(K263)&amp;MONTH(K263)=YEAR(L263)&amp;MONTH(L263),NETWORKDAYS.INTL(K263,L263,"0000000",'21年休息安排-固定'!$B$2:$B$105),NETWORKDAYS.INTL(DATE(2021,MONTH(L263),1),L263,"0000000",'21年休息安排-固定'!$B$2:$B$105)))</f>
        <v/>
      </c>
    </row>
    <row r="264" customHeight="1" spans="1:24">
      <c r="A264" s="4" t="s">
        <v>704</v>
      </c>
      <c r="B264" s="4"/>
      <c r="C264" s="6" t="s">
        <v>398</v>
      </c>
      <c r="D264" s="4"/>
      <c r="E264" s="4"/>
      <c r="F264" s="4"/>
      <c r="G264" s="4"/>
      <c r="H264" s="4"/>
      <c r="I264" s="4"/>
      <c r="J264" s="4"/>
      <c r="K264" s="45">
        <v>44181</v>
      </c>
      <c r="L264" s="45">
        <v>44453</v>
      </c>
      <c r="M264" s="4"/>
      <c r="N264" s="4"/>
      <c r="O264" s="4"/>
      <c r="P264" s="46"/>
      <c r="Q264" s="46"/>
      <c r="R264" s="49">
        <f t="shared" si="22"/>
        <v>0</v>
      </c>
      <c r="S264" s="49">
        <f t="shared" si="23"/>
        <v>0</v>
      </c>
      <c r="T264" s="50">
        <f t="shared" si="20"/>
        <v>0</v>
      </c>
      <c r="U264" s="50">
        <f t="shared" si="21"/>
        <v>0</v>
      </c>
      <c r="V264" s="50">
        <v>0.85</v>
      </c>
      <c r="W264" s="50" t="str">
        <f>IF(OR(K264&lt;=$Y$1,DAY(K264)&gt;15,AND(YEAR(K264)&amp;MONTH(K264)=YEAR(L264)&amp;MONTH(L264),DAY(L264)&lt;26)),"",IF(OR(L264="",MONTH(K264)&lt;&gt;MONTH(L264)),NETWORKDAYS.INTL(K264,DATE(2021,MONTH(K264)+1,0),"0000000",'21年休息安排-固定'!$B$2:$B$105),NETWORKDAYS.INTL(K264,L264,"0000000",'21年休息安排-固定'!$B$2:$B$105)))</f>
        <v/>
      </c>
      <c r="X264" s="50" t="str">
        <f>IF(OR(L264&gt;=$Z$1,L264="",DAY(L264)&lt;15,AND(YEAR(K264)&amp;MONTH(K264)=YEAR(L264)&amp;MONTH(L264),DAY(L264)&lt;26)),"",IF(YEAR(K264)&amp;MONTH(K264)=YEAR(L264)&amp;MONTH(L264),NETWORKDAYS.INTL(K264,L264,"0000000",'21年休息安排-固定'!$B$2:$B$105),NETWORKDAYS.INTL(DATE(2021,MONTH(L264),1),L264,"0000000",'21年休息安排-固定'!$B$2:$B$105)))</f>
        <v/>
      </c>
    </row>
    <row r="265" customHeight="1" spans="1:24">
      <c r="A265" s="4" t="s">
        <v>705</v>
      </c>
      <c r="B265" s="4"/>
      <c r="C265" s="6" t="s">
        <v>398</v>
      </c>
      <c r="D265" s="4"/>
      <c r="E265" s="4"/>
      <c r="F265" s="4"/>
      <c r="G265" s="4"/>
      <c r="H265" s="4"/>
      <c r="I265" s="4"/>
      <c r="J265" s="4"/>
      <c r="K265" s="45">
        <v>44188</v>
      </c>
      <c r="L265" s="45"/>
      <c r="M265" s="4"/>
      <c r="N265" s="4"/>
      <c r="O265" s="4"/>
      <c r="P265" s="46"/>
      <c r="Q265" s="46"/>
      <c r="R265" s="49">
        <f t="shared" si="22"/>
        <v>0</v>
      </c>
      <c r="S265" s="49">
        <f t="shared" si="23"/>
        <v>0</v>
      </c>
      <c r="T265" s="50">
        <f t="shared" si="20"/>
        <v>0</v>
      </c>
      <c r="U265" s="50">
        <f t="shared" si="21"/>
        <v>0</v>
      </c>
      <c r="V265" s="50">
        <v>0.85</v>
      </c>
      <c r="W265" s="50" t="str">
        <f>IF(OR(K265&lt;=$Y$1,DAY(K265)&gt;15,AND(YEAR(K265)&amp;MONTH(K265)=YEAR(L265)&amp;MONTH(L265),DAY(L265)&lt;26)),"",IF(OR(L265="",MONTH(K265)&lt;&gt;MONTH(L265)),NETWORKDAYS.INTL(K265,DATE(2021,MONTH(K265)+1,0),"0000000",'21年休息安排-固定'!$B$2:$B$105),NETWORKDAYS.INTL(K265,L265,"0000000",'21年休息安排-固定'!$B$2:$B$105)))</f>
        <v/>
      </c>
      <c r="X265" s="50" t="str">
        <f>IF(OR(L265&gt;=$Z$1,L265="",DAY(L265)&lt;15,AND(YEAR(K265)&amp;MONTH(K265)=YEAR(L265)&amp;MONTH(L265),DAY(L265)&lt;26)),"",IF(YEAR(K265)&amp;MONTH(K265)=YEAR(L265)&amp;MONTH(L265),NETWORKDAYS.INTL(K265,L265,"0000000",'21年休息安排-固定'!$B$2:$B$105),NETWORKDAYS.INTL(DATE(2021,MONTH(L265),1),L265,"0000000",'21年休息安排-固定'!$B$2:$B$105)))</f>
        <v/>
      </c>
    </row>
    <row r="266" customHeight="1" spans="1:24">
      <c r="A266" s="4" t="s">
        <v>706</v>
      </c>
      <c r="B266" s="4"/>
      <c r="C266" s="6" t="s">
        <v>512</v>
      </c>
      <c r="D266" s="4"/>
      <c r="E266" s="4"/>
      <c r="F266" s="4"/>
      <c r="G266" s="4"/>
      <c r="H266" s="4"/>
      <c r="I266" s="4"/>
      <c r="J266" s="4"/>
      <c r="K266" s="45">
        <v>44188</v>
      </c>
      <c r="L266" s="45">
        <v>44344</v>
      </c>
      <c r="M266" s="4"/>
      <c r="N266" s="4"/>
      <c r="O266" s="4"/>
      <c r="P266" s="46"/>
      <c r="Q266" s="46"/>
      <c r="R266" s="49">
        <f t="shared" si="22"/>
        <v>0</v>
      </c>
      <c r="S266" s="49">
        <f t="shared" si="23"/>
        <v>0</v>
      </c>
      <c r="T266" s="50">
        <f t="shared" si="20"/>
        <v>0</v>
      </c>
      <c r="U266" s="50">
        <f t="shared" si="21"/>
        <v>0</v>
      </c>
      <c r="V266" s="50">
        <v>0.86</v>
      </c>
      <c r="W266" s="50" t="str">
        <f>IF(OR(K266&lt;=$Y$1,DAY(K266)&gt;15,AND(YEAR(K266)&amp;MONTH(K266)=YEAR(L266)&amp;MONTH(L266),DAY(L266)&lt;26)),"",IF(OR(L266="",MONTH(K266)&lt;&gt;MONTH(L266)),NETWORKDAYS.INTL(K266,DATE(2021,MONTH(K266)+1,0),"0000000",'21年休息安排-固定'!$B$2:$B$105),NETWORKDAYS.INTL(K266,L266,"0000000",'21年休息安排-固定'!$B$2:$B$105)))</f>
        <v/>
      </c>
      <c r="X266" s="50">
        <f>IF(OR(L266&gt;=$Z$1,L266="",DAY(L266)&lt;15,AND(YEAR(K266)&amp;MONTH(K266)=YEAR(L266)&amp;MONTH(L266),DAY(L266)&lt;26)),"",IF(YEAR(K266)&amp;MONTH(K266)=YEAR(L266)&amp;MONTH(L266),NETWORKDAYS.INTL(K266,L266,"0000000",'21年休息安排-固定'!$B$2:$B$105),NETWORKDAYS.INTL(DATE(2021,MONTH(L266),1),L266,"0000000",'21年休息安排-固定'!$B$2:$B$105)))</f>
        <v>19</v>
      </c>
    </row>
    <row r="267" customHeight="1" spans="1:24">
      <c r="A267" s="4" t="s">
        <v>707</v>
      </c>
      <c r="B267" s="4"/>
      <c r="C267" s="6" t="s">
        <v>512</v>
      </c>
      <c r="D267" s="4"/>
      <c r="E267" s="4"/>
      <c r="F267" s="4"/>
      <c r="G267" s="4"/>
      <c r="H267" s="4"/>
      <c r="I267" s="4"/>
      <c r="J267" s="4"/>
      <c r="K267" s="45">
        <v>44193</v>
      </c>
      <c r="L267" s="45"/>
      <c r="M267" s="4"/>
      <c r="N267" s="4"/>
      <c r="O267" s="4"/>
      <c r="P267" s="46"/>
      <c r="Q267" s="46"/>
      <c r="R267" s="49">
        <f t="shared" si="22"/>
        <v>0</v>
      </c>
      <c r="S267" s="49">
        <f t="shared" si="23"/>
        <v>0</v>
      </c>
      <c r="T267" s="50">
        <f t="shared" si="20"/>
        <v>0</v>
      </c>
      <c r="U267" s="50">
        <f t="shared" si="21"/>
        <v>0</v>
      </c>
      <c r="V267" s="50">
        <v>0.86</v>
      </c>
      <c r="W267" s="50" t="str">
        <f>IF(OR(K267&lt;=$Y$1,DAY(K267)&gt;15,AND(YEAR(K267)&amp;MONTH(K267)=YEAR(L267)&amp;MONTH(L267),DAY(L267)&lt;26)),"",IF(OR(L267="",MONTH(K267)&lt;&gt;MONTH(L267)),NETWORKDAYS.INTL(K267,DATE(2021,MONTH(K267)+1,0),"0000000",'21年休息安排-固定'!$B$2:$B$105),NETWORKDAYS.INTL(K267,L267,"0000000",'21年休息安排-固定'!$B$2:$B$105)))</f>
        <v/>
      </c>
      <c r="X267" s="50" t="str">
        <f>IF(OR(L267&gt;=$Z$1,L267="",DAY(L267)&lt;15,AND(YEAR(K267)&amp;MONTH(K267)=YEAR(L267)&amp;MONTH(L267),DAY(L267)&lt;26)),"",IF(YEAR(K267)&amp;MONTH(K267)=YEAR(L267)&amp;MONTH(L267),NETWORKDAYS.INTL(K267,L267,"0000000",'21年休息安排-固定'!$B$2:$B$105),NETWORKDAYS.INTL(DATE(2021,MONTH(L267),1),L267,"0000000",'21年休息安排-固定'!$B$2:$B$105)))</f>
        <v/>
      </c>
    </row>
    <row r="268" customHeight="1" spans="1:24">
      <c r="A268" s="4" t="s">
        <v>708</v>
      </c>
      <c r="B268" s="4"/>
      <c r="C268" s="6" t="s">
        <v>398</v>
      </c>
      <c r="D268" s="4"/>
      <c r="E268" s="4"/>
      <c r="F268" s="4"/>
      <c r="G268" s="4"/>
      <c r="H268" s="4"/>
      <c r="I268" s="4"/>
      <c r="J268" s="4"/>
      <c r="K268" s="45">
        <v>44195</v>
      </c>
      <c r="L268" s="45"/>
      <c r="M268" s="4"/>
      <c r="N268" s="4"/>
      <c r="O268" s="4"/>
      <c r="P268" s="46"/>
      <c r="Q268" s="46"/>
      <c r="R268" s="49">
        <f t="shared" si="22"/>
        <v>0</v>
      </c>
      <c r="S268" s="49">
        <f t="shared" si="23"/>
        <v>0</v>
      </c>
      <c r="T268" s="50">
        <f t="shared" si="20"/>
        <v>0</v>
      </c>
      <c r="U268" s="50">
        <f t="shared" si="21"/>
        <v>0</v>
      </c>
      <c r="V268" s="50">
        <v>0.88</v>
      </c>
      <c r="W268" s="50" t="str">
        <f>IF(OR(K268&lt;=$Y$1,DAY(K268)&gt;15,AND(YEAR(K268)&amp;MONTH(K268)=YEAR(L268)&amp;MONTH(L268),DAY(L268)&lt;26)),"",IF(OR(L268="",MONTH(K268)&lt;&gt;MONTH(L268)),NETWORKDAYS.INTL(K268,DATE(2021,MONTH(K268)+1,0),"0000000",'21年休息安排-固定'!$B$2:$B$105),NETWORKDAYS.INTL(K268,L268,"0000000",'21年休息安排-固定'!$B$2:$B$105)))</f>
        <v/>
      </c>
      <c r="X268" s="50" t="str">
        <f>IF(OR(L268&gt;=$Z$1,L268="",DAY(L268)&lt;15,AND(YEAR(K268)&amp;MONTH(K268)=YEAR(L268)&amp;MONTH(L268),DAY(L268)&lt;26)),"",IF(YEAR(K268)&amp;MONTH(K268)=YEAR(L268)&amp;MONTH(L268),NETWORKDAYS.INTL(K268,L268,"0000000",'21年休息安排-固定'!$B$2:$B$105),NETWORKDAYS.INTL(DATE(2021,MONTH(L268),1),L268,"0000000",'21年休息安排-固定'!$B$2:$B$105)))</f>
        <v/>
      </c>
    </row>
    <row r="269" customHeight="1" spans="1:24">
      <c r="A269" s="4" t="s">
        <v>709</v>
      </c>
      <c r="B269" s="4"/>
      <c r="C269" s="6" t="s">
        <v>512</v>
      </c>
      <c r="D269" s="4"/>
      <c r="E269" s="4"/>
      <c r="F269" s="4"/>
      <c r="G269" s="4"/>
      <c r="H269" s="4"/>
      <c r="I269" s="4"/>
      <c r="J269" s="4"/>
      <c r="K269" s="45">
        <v>44195</v>
      </c>
      <c r="L269" s="45"/>
      <c r="M269" s="4"/>
      <c r="N269" s="4"/>
      <c r="O269" s="4"/>
      <c r="P269" s="46"/>
      <c r="Q269" s="46"/>
      <c r="R269" s="49">
        <f t="shared" si="22"/>
        <v>0</v>
      </c>
      <c r="S269" s="49">
        <f t="shared" si="23"/>
        <v>0</v>
      </c>
      <c r="T269" s="50">
        <f t="shared" si="20"/>
        <v>0</v>
      </c>
      <c r="U269" s="50">
        <f t="shared" si="21"/>
        <v>0</v>
      </c>
      <c r="V269" s="50">
        <v>0.85</v>
      </c>
      <c r="W269" s="50" t="str">
        <f>IF(OR(K269&lt;=$Y$1,DAY(K269)&gt;15,AND(YEAR(K269)&amp;MONTH(K269)=YEAR(L269)&amp;MONTH(L269),DAY(L269)&lt;26)),"",IF(OR(L269="",MONTH(K269)&lt;&gt;MONTH(L269)),NETWORKDAYS.INTL(K269,DATE(2021,MONTH(K269)+1,0),"0000000",'21年休息安排-固定'!$B$2:$B$105),NETWORKDAYS.INTL(K269,L269,"0000000",'21年休息安排-固定'!$B$2:$B$105)))</f>
        <v/>
      </c>
      <c r="X269" s="50" t="str">
        <f>IF(OR(L269&gt;=$Z$1,L269="",DAY(L269)&lt;15,AND(YEAR(K269)&amp;MONTH(K269)=YEAR(L269)&amp;MONTH(L269),DAY(L269)&lt;26)),"",IF(YEAR(K269)&amp;MONTH(K269)=YEAR(L269)&amp;MONTH(L269),NETWORKDAYS.INTL(K269,L269,"0000000",'21年休息安排-固定'!$B$2:$B$105),NETWORKDAYS.INTL(DATE(2021,MONTH(L269),1),L269,"0000000",'21年休息安排-固定'!$B$2:$B$105)))</f>
        <v/>
      </c>
    </row>
    <row r="270" customHeight="1" spans="1:24">
      <c r="A270" s="4" t="s">
        <v>710</v>
      </c>
      <c r="B270" s="4"/>
      <c r="C270" s="6" t="s">
        <v>512</v>
      </c>
      <c r="D270" s="4"/>
      <c r="E270" s="4"/>
      <c r="F270" s="4"/>
      <c r="G270" s="4"/>
      <c r="H270" s="4"/>
      <c r="I270" s="4"/>
      <c r="J270" s="4"/>
      <c r="K270" s="45">
        <v>44195</v>
      </c>
      <c r="L270" s="45"/>
      <c r="M270" s="4"/>
      <c r="N270" s="4"/>
      <c r="O270" s="4"/>
      <c r="P270" s="46"/>
      <c r="Q270" s="46"/>
      <c r="R270" s="49">
        <f t="shared" si="22"/>
        <v>0</v>
      </c>
      <c r="S270" s="49">
        <f t="shared" si="23"/>
        <v>0</v>
      </c>
      <c r="T270" s="50">
        <f t="shared" si="20"/>
        <v>0</v>
      </c>
      <c r="U270" s="50">
        <f t="shared" si="21"/>
        <v>0</v>
      </c>
      <c r="V270" s="50">
        <v>0.85</v>
      </c>
      <c r="W270" s="50" t="str">
        <f>IF(OR(K270&lt;=$Y$1,DAY(K270)&gt;15,AND(YEAR(K270)&amp;MONTH(K270)=YEAR(L270)&amp;MONTH(L270),DAY(L270)&lt;26)),"",IF(OR(L270="",MONTH(K270)&lt;&gt;MONTH(L270)),NETWORKDAYS.INTL(K270,DATE(2021,MONTH(K270)+1,0),"0000000",'21年休息安排-固定'!$B$2:$B$105),NETWORKDAYS.INTL(K270,L270,"0000000",'21年休息安排-固定'!$B$2:$B$105)))</f>
        <v/>
      </c>
      <c r="X270" s="50" t="str">
        <f>IF(OR(L270&gt;=$Z$1,L270="",DAY(L270)&lt;15,AND(YEAR(K270)&amp;MONTH(K270)=YEAR(L270)&amp;MONTH(L270),DAY(L270)&lt;26)),"",IF(YEAR(K270)&amp;MONTH(K270)=YEAR(L270)&amp;MONTH(L270),NETWORKDAYS.INTL(K270,L270,"0000000",'21年休息安排-固定'!$B$2:$B$105),NETWORKDAYS.INTL(DATE(2021,MONTH(L270),1),L270,"0000000",'21年休息安排-固定'!$B$2:$B$105)))</f>
        <v/>
      </c>
    </row>
    <row r="271" customHeight="1" spans="1:24">
      <c r="A271" s="4" t="s">
        <v>711</v>
      </c>
      <c r="B271" s="4"/>
      <c r="C271" s="6" t="s">
        <v>512</v>
      </c>
      <c r="D271" s="4"/>
      <c r="E271" s="4"/>
      <c r="F271" s="4"/>
      <c r="G271" s="4"/>
      <c r="H271" s="4"/>
      <c r="I271" s="4"/>
      <c r="J271" s="4"/>
      <c r="K271" s="45">
        <v>44195</v>
      </c>
      <c r="L271" s="45">
        <v>44393</v>
      </c>
      <c r="M271" s="4"/>
      <c r="N271" s="4"/>
      <c r="O271" s="4"/>
      <c r="P271" s="46"/>
      <c r="Q271" s="46"/>
      <c r="R271" s="49">
        <f t="shared" si="22"/>
        <v>0</v>
      </c>
      <c r="S271" s="49">
        <f t="shared" si="23"/>
        <v>0</v>
      </c>
      <c r="T271" s="50">
        <f t="shared" si="20"/>
        <v>0</v>
      </c>
      <c r="U271" s="50">
        <f t="shared" si="21"/>
        <v>0</v>
      </c>
      <c r="V271" s="50">
        <v>0.86</v>
      </c>
      <c r="W271" s="50" t="str">
        <f>IF(OR(K271&lt;=$Y$1,DAY(K271)&gt;15,AND(YEAR(K271)&amp;MONTH(K271)=YEAR(L271)&amp;MONTH(L271),DAY(L271)&lt;26)),"",IF(OR(L271="",MONTH(K271)&lt;&gt;MONTH(L271)),NETWORKDAYS.INTL(K271,DATE(2021,MONTH(K271)+1,0),"0000000",'21年休息安排-固定'!$B$2:$B$105),NETWORKDAYS.INTL(K271,L271,"0000000",'21年休息安排-固定'!$B$2:$B$105)))</f>
        <v/>
      </c>
      <c r="X271" s="50">
        <f>IF(OR(L271&gt;=$Z$1,L271="",DAY(L271)&lt;15,AND(YEAR(K271)&amp;MONTH(K271)=YEAR(L271)&amp;MONTH(L271),DAY(L271)&lt;26)),"",IF(YEAR(K271)&amp;MONTH(K271)=YEAR(L271)&amp;MONTH(L271),NETWORKDAYS.INTL(K271,L271,"0000000",'21年休息安排-固定'!$B$2:$B$105),NETWORKDAYS.INTL(DATE(2021,MONTH(L271),1),L271,"0000000",'21年休息安排-固定'!$B$2:$B$105)))</f>
        <v>12</v>
      </c>
    </row>
    <row r="272" customHeight="1" spans="1:24">
      <c r="A272" s="4" t="s">
        <v>712</v>
      </c>
      <c r="B272" s="4"/>
      <c r="C272" s="6" t="s">
        <v>400</v>
      </c>
      <c r="D272" s="4"/>
      <c r="E272" s="4"/>
      <c r="F272" s="4"/>
      <c r="G272" s="4"/>
      <c r="H272" s="4"/>
      <c r="I272" s="4"/>
      <c r="J272" s="4"/>
      <c r="K272" s="45">
        <v>42772</v>
      </c>
      <c r="L272" s="45"/>
      <c r="M272" s="4"/>
      <c r="N272" s="4"/>
      <c r="O272" s="4"/>
      <c r="P272" s="46"/>
      <c r="Q272" s="46"/>
      <c r="R272" s="49">
        <f t="shared" si="22"/>
        <v>0</v>
      </c>
      <c r="S272" s="49">
        <f t="shared" si="23"/>
        <v>0</v>
      </c>
      <c r="T272" s="50">
        <f t="shared" si="20"/>
        <v>0</v>
      </c>
      <c r="U272" s="50">
        <f t="shared" si="21"/>
        <v>0</v>
      </c>
      <c r="V272" s="50">
        <v>0.9</v>
      </c>
      <c r="W272" s="50" t="str">
        <f>IF(OR(K272&lt;=$Y$1,DAY(K272)&gt;15,AND(YEAR(K272)&amp;MONTH(K272)=YEAR(L272)&amp;MONTH(L272),DAY(L272)&lt;26)),"",IF(OR(L272="",MONTH(K272)&lt;&gt;MONTH(L272)),NETWORKDAYS.INTL(K272,DATE(2021,MONTH(K272)+1,0),"0000000",'21年休息安排-固定'!$B$2:$B$105),NETWORKDAYS.INTL(K272,L272,"0000000",'21年休息安排-固定'!$B$2:$B$105)))</f>
        <v/>
      </c>
      <c r="X272" s="50" t="str">
        <f>IF(OR(L272&gt;=$Z$1,L272="",DAY(L272)&lt;15,AND(YEAR(K272)&amp;MONTH(K272)=YEAR(L272)&amp;MONTH(L272),DAY(L272)&lt;26)),"",IF(YEAR(K272)&amp;MONTH(K272)=YEAR(L272)&amp;MONTH(L272),NETWORKDAYS.INTL(K272,L272,"0000000",'21年休息安排-固定'!$B$2:$B$105),NETWORKDAYS.INTL(DATE(2021,MONTH(L272),1),L272,"0000000",'21年休息安排-固定'!$B$2:$B$105)))</f>
        <v/>
      </c>
    </row>
    <row r="273" customHeight="1" spans="1:24">
      <c r="A273" s="4" t="s">
        <v>713</v>
      </c>
      <c r="B273" s="4"/>
      <c r="C273" s="6" t="s">
        <v>714</v>
      </c>
      <c r="D273" s="4"/>
      <c r="E273" s="4"/>
      <c r="F273" s="4"/>
      <c r="G273" s="4"/>
      <c r="H273" s="4"/>
      <c r="I273" s="4"/>
      <c r="J273" s="4"/>
      <c r="K273" s="45">
        <v>43102</v>
      </c>
      <c r="L273" s="45"/>
      <c r="M273" s="4"/>
      <c r="N273" s="4"/>
      <c r="O273" s="4"/>
      <c r="P273" s="46"/>
      <c r="Q273" s="46"/>
      <c r="R273" s="49">
        <f t="shared" si="22"/>
        <v>0</v>
      </c>
      <c r="S273" s="49">
        <f t="shared" si="23"/>
        <v>0</v>
      </c>
      <c r="T273" s="50">
        <f t="shared" si="20"/>
        <v>0</v>
      </c>
      <c r="U273" s="50">
        <f t="shared" si="21"/>
        <v>0</v>
      </c>
      <c r="V273" s="50">
        <v>0.85</v>
      </c>
      <c r="W273" s="50" t="str">
        <f>IF(OR(K273&lt;=$Y$1,DAY(K273)&gt;15,AND(YEAR(K273)&amp;MONTH(K273)=YEAR(L273)&amp;MONTH(L273),DAY(L273)&lt;26)),"",IF(OR(L273="",MONTH(K273)&lt;&gt;MONTH(L273)),NETWORKDAYS.INTL(K273,DATE(2021,MONTH(K273)+1,0),"0000000",'21年休息安排-固定'!$B$2:$B$105),NETWORKDAYS.INTL(K273,L273,"0000000",'21年休息安排-固定'!$B$2:$B$105)))</f>
        <v/>
      </c>
      <c r="X273" s="50" t="str">
        <f>IF(OR(L273&gt;=$Z$1,L273="",DAY(L273)&lt;15,AND(YEAR(K273)&amp;MONTH(K273)=YEAR(L273)&amp;MONTH(L273),DAY(L273)&lt;26)),"",IF(YEAR(K273)&amp;MONTH(K273)=YEAR(L273)&amp;MONTH(L273),NETWORKDAYS.INTL(K273,L273,"0000000",'21年休息安排-固定'!$B$2:$B$105),NETWORKDAYS.INTL(DATE(2021,MONTH(L273),1),L273,"0000000",'21年休息安排-固定'!$B$2:$B$105)))</f>
        <v/>
      </c>
    </row>
    <row r="274" customHeight="1" spans="1:24">
      <c r="A274" s="4" t="s">
        <v>715</v>
      </c>
      <c r="B274" s="4"/>
      <c r="C274" s="6" t="s">
        <v>714</v>
      </c>
      <c r="D274" s="4"/>
      <c r="E274" s="4"/>
      <c r="F274" s="4"/>
      <c r="G274" s="4"/>
      <c r="H274" s="4"/>
      <c r="I274" s="4"/>
      <c r="J274" s="4"/>
      <c r="K274" s="45">
        <v>43353</v>
      </c>
      <c r="L274" s="45">
        <v>44208</v>
      </c>
      <c r="M274" s="4"/>
      <c r="N274" s="4"/>
      <c r="O274" s="4"/>
      <c r="P274" s="46"/>
      <c r="Q274" s="46"/>
      <c r="R274" s="49">
        <f t="shared" si="22"/>
        <v>0</v>
      </c>
      <c r="S274" s="49">
        <f t="shared" si="23"/>
        <v>0</v>
      </c>
      <c r="T274" s="50">
        <f t="shared" si="20"/>
        <v>0</v>
      </c>
      <c r="U274" s="50">
        <f t="shared" si="21"/>
        <v>0</v>
      </c>
      <c r="V274" s="50">
        <v>0.9</v>
      </c>
      <c r="W274" s="50" t="str">
        <f>IF(OR(K274&lt;=$Y$1,DAY(K274)&gt;15,AND(YEAR(K274)&amp;MONTH(K274)=YEAR(L274)&amp;MONTH(L274),DAY(L274)&lt;26)),"",IF(OR(L274="",MONTH(K274)&lt;&gt;MONTH(L274)),NETWORKDAYS.INTL(K274,DATE(2021,MONTH(K274)+1,0),"0000000",'21年休息安排-固定'!$B$2:$B$105),NETWORKDAYS.INTL(K274,L274,"0000000",'21年休息安排-固定'!$B$2:$B$105)))</f>
        <v/>
      </c>
      <c r="X274" s="50" t="str">
        <f>IF(OR(L274&gt;=$Z$1,L274="",DAY(L274)&lt;15,AND(YEAR(K274)&amp;MONTH(K274)=YEAR(L274)&amp;MONTH(L274),DAY(L274)&lt;26)),"",IF(YEAR(K274)&amp;MONTH(K274)=YEAR(L274)&amp;MONTH(L274),NETWORKDAYS.INTL(K274,L274,"0000000",'21年休息安排-固定'!$B$2:$B$105),NETWORKDAYS.INTL(DATE(2021,MONTH(L274),1),L274,"0000000",'21年休息安排-固定'!$B$2:$B$105)))</f>
        <v/>
      </c>
    </row>
    <row r="275" customHeight="1" spans="1:24">
      <c r="A275" s="4" t="s">
        <v>716</v>
      </c>
      <c r="B275" s="4"/>
      <c r="C275" s="6" t="s">
        <v>400</v>
      </c>
      <c r="D275" s="4"/>
      <c r="E275" s="4"/>
      <c r="F275" s="4"/>
      <c r="G275" s="4"/>
      <c r="H275" s="4"/>
      <c r="I275" s="4"/>
      <c r="J275" s="4"/>
      <c r="K275" s="45">
        <v>43469</v>
      </c>
      <c r="L275" s="45"/>
      <c r="M275" s="4"/>
      <c r="N275" s="4"/>
      <c r="O275" s="4"/>
      <c r="P275" s="46"/>
      <c r="Q275" s="46"/>
      <c r="R275" s="49">
        <f t="shared" si="22"/>
        <v>0</v>
      </c>
      <c r="S275" s="49">
        <f t="shared" si="23"/>
        <v>0</v>
      </c>
      <c r="T275" s="50">
        <f t="shared" si="20"/>
        <v>0</v>
      </c>
      <c r="U275" s="50">
        <f t="shared" si="21"/>
        <v>0</v>
      </c>
      <c r="V275" s="50">
        <v>0.82</v>
      </c>
      <c r="W275" s="50" t="str">
        <f>IF(OR(K275&lt;=$Y$1,DAY(K275)&gt;15,AND(YEAR(K275)&amp;MONTH(K275)=YEAR(L275)&amp;MONTH(L275),DAY(L275)&lt;26)),"",IF(OR(L275="",MONTH(K275)&lt;&gt;MONTH(L275)),NETWORKDAYS.INTL(K275,DATE(2021,MONTH(K275)+1,0),"0000000",'21年休息安排-固定'!$B$2:$B$105),NETWORKDAYS.INTL(K275,L275,"0000000",'21年休息安排-固定'!$B$2:$B$105)))</f>
        <v/>
      </c>
      <c r="X275" s="50" t="str">
        <f>IF(OR(L275&gt;=$Z$1,L275="",DAY(L275)&lt;15,AND(YEAR(K275)&amp;MONTH(K275)=YEAR(L275)&amp;MONTH(L275),DAY(L275)&lt;26)),"",IF(YEAR(K275)&amp;MONTH(K275)=YEAR(L275)&amp;MONTH(L275),NETWORKDAYS.INTL(K275,L275,"0000000",'21年休息安排-固定'!$B$2:$B$105),NETWORKDAYS.INTL(DATE(2021,MONTH(L275),1),L275,"0000000",'21年休息安排-固定'!$B$2:$B$105)))</f>
        <v/>
      </c>
    </row>
    <row r="276" customHeight="1" spans="1:24">
      <c r="A276" s="4" t="s">
        <v>717</v>
      </c>
      <c r="B276" s="4"/>
      <c r="C276" s="6" t="s">
        <v>400</v>
      </c>
      <c r="D276" s="4"/>
      <c r="E276" s="4"/>
      <c r="F276" s="4"/>
      <c r="G276" s="4"/>
      <c r="H276" s="4"/>
      <c r="I276" s="4"/>
      <c r="J276" s="4"/>
      <c r="K276" s="45">
        <v>43524</v>
      </c>
      <c r="L276" s="45"/>
      <c r="M276" s="4"/>
      <c r="N276" s="4"/>
      <c r="O276" s="4"/>
      <c r="P276" s="46"/>
      <c r="Q276" s="46"/>
      <c r="R276" s="49">
        <f t="shared" si="22"/>
        <v>0</v>
      </c>
      <c r="S276" s="49">
        <f t="shared" si="23"/>
        <v>0</v>
      </c>
      <c r="T276" s="50">
        <f t="shared" si="20"/>
        <v>0</v>
      </c>
      <c r="U276" s="50">
        <f t="shared" si="21"/>
        <v>0</v>
      </c>
      <c r="V276" s="50">
        <v>0.82</v>
      </c>
      <c r="W276" s="50" t="str">
        <f>IF(OR(K276&lt;=$Y$1,DAY(K276)&gt;15,AND(YEAR(K276)&amp;MONTH(K276)=YEAR(L276)&amp;MONTH(L276),DAY(L276)&lt;26)),"",IF(OR(L276="",MONTH(K276)&lt;&gt;MONTH(L276)),NETWORKDAYS.INTL(K276,DATE(2021,MONTH(K276)+1,0),"0000000",'21年休息安排-固定'!$B$2:$B$105),NETWORKDAYS.INTL(K276,L276,"0000000",'21年休息安排-固定'!$B$2:$B$105)))</f>
        <v/>
      </c>
      <c r="X276" s="50" t="str">
        <f>IF(OR(L276&gt;=$Z$1,L276="",DAY(L276)&lt;15,AND(YEAR(K276)&amp;MONTH(K276)=YEAR(L276)&amp;MONTH(L276),DAY(L276)&lt;26)),"",IF(YEAR(K276)&amp;MONTH(K276)=YEAR(L276)&amp;MONTH(L276),NETWORKDAYS.INTL(K276,L276,"0000000",'21年休息安排-固定'!$B$2:$B$105),NETWORKDAYS.INTL(DATE(2021,MONTH(L276),1),L276,"0000000",'21年休息安排-固定'!$B$2:$B$105)))</f>
        <v/>
      </c>
    </row>
    <row r="277" customHeight="1" spans="1:24">
      <c r="A277" s="4" t="s">
        <v>718</v>
      </c>
      <c r="B277" s="4"/>
      <c r="C277" s="6" t="s">
        <v>400</v>
      </c>
      <c r="D277" s="4"/>
      <c r="E277" s="4"/>
      <c r="F277" s="4"/>
      <c r="G277" s="4"/>
      <c r="H277" s="4"/>
      <c r="I277" s="4"/>
      <c r="J277" s="4"/>
      <c r="K277" s="45">
        <v>43535</v>
      </c>
      <c r="L277" s="45"/>
      <c r="M277" s="4"/>
      <c r="N277" s="4"/>
      <c r="O277" s="4"/>
      <c r="P277" s="46"/>
      <c r="Q277" s="46"/>
      <c r="R277" s="49">
        <f t="shared" si="22"/>
        <v>0</v>
      </c>
      <c r="S277" s="49">
        <f t="shared" si="23"/>
        <v>0</v>
      </c>
      <c r="T277" s="50">
        <f t="shared" si="20"/>
        <v>0</v>
      </c>
      <c r="U277" s="50">
        <f t="shared" si="21"/>
        <v>0</v>
      </c>
      <c r="V277" s="50">
        <v>0.92</v>
      </c>
      <c r="W277" s="50" t="str">
        <f>IF(OR(K277&lt;=$Y$1,DAY(K277)&gt;15,AND(YEAR(K277)&amp;MONTH(K277)=YEAR(L277)&amp;MONTH(L277),DAY(L277)&lt;26)),"",IF(OR(L277="",MONTH(K277)&lt;&gt;MONTH(L277)),NETWORKDAYS.INTL(K277,DATE(2021,MONTH(K277)+1,0),"0000000",'21年休息安排-固定'!$B$2:$B$105),NETWORKDAYS.INTL(K277,L277,"0000000",'21年休息安排-固定'!$B$2:$B$105)))</f>
        <v/>
      </c>
      <c r="X277" s="50" t="str">
        <f>IF(OR(L277&gt;=$Z$1,L277="",DAY(L277)&lt;15,AND(YEAR(K277)&amp;MONTH(K277)=YEAR(L277)&amp;MONTH(L277),DAY(L277)&lt;26)),"",IF(YEAR(K277)&amp;MONTH(K277)=YEAR(L277)&amp;MONTH(L277),NETWORKDAYS.INTL(K277,L277,"0000000",'21年休息安排-固定'!$B$2:$B$105),NETWORKDAYS.INTL(DATE(2021,MONTH(L277),1),L277,"0000000",'21年休息安排-固定'!$B$2:$B$105)))</f>
        <v/>
      </c>
    </row>
    <row r="278" customHeight="1" spans="1:24">
      <c r="A278" s="4" t="s">
        <v>719</v>
      </c>
      <c r="B278" s="4"/>
      <c r="C278" s="6" t="s">
        <v>400</v>
      </c>
      <c r="D278" s="4"/>
      <c r="E278" s="4"/>
      <c r="F278" s="4"/>
      <c r="G278" s="4"/>
      <c r="H278" s="4"/>
      <c r="I278" s="4"/>
      <c r="J278" s="4"/>
      <c r="K278" s="45">
        <v>43578</v>
      </c>
      <c r="L278" s="45"/>
      <c r="M278" s="4"/>
      <c r="N278" s="4"/>
      <c r="O278" s="4"/>
      <c r="P278" s="46"/>
      <c r="Q278" s="46"/>
      <c r="R278" s="49">
        <f t="shared" si="22"/>
        <v>0</v>
      </c>
      <c r="S278" s="49">
        <f t="shared" si="23"/>
        <v>0</v>
      </c>
      <c r="T278" s="50">
        <f t="shared" si="20"/>
        <v>0</v>
      </c>
      <c r="U278" s="50">
        <f t="shared" si="21"/>
        <v>0</v>
      </c>
      <c r="V278" s="50">
        <v>0.9</v>
      </c>
      <c r="W278" s="50" t="str">
        <f>IF(OR(K278&lt;=$Y$1,DAY(K278)&gt;15,AND(YEAR(K278)&amp;MONTH(K278)=YEAR(L278)&amp;MONTH(L278),DAY(L278)&lt;26)),"",IF(OR(L278="",MONTH(K278)&lt;&gt;MONTH(L278)),NETWORKDAYS.INTL(K278,DATE(2021,MONTH(K278)+1,0),"0000000",'21年休息安排-固定'!$B$2:$B$105),NETWORKDAYS.INTL(K278,L278,"0000000",'21年休息安排-固定'!$B$2:$B$105)))</f>
        <v/>
      </c>
      <c r="X278" s="50" t="str">
        <f>IF(OR(L278&gt;=$Z$1,L278="",DAY(L278)&lt;15,AND(YEAR(K278)&amp;MONTH(K278)=YEAR(L278)&amp;MONTH(L278),DAY(L278)&lt;26)),"",IF(YEAR(K278)&amp;MONTH(K278)=YEAR(L278)&amp;MONTH(L278),NETWORKDAYS.INTL(K278,L278,"0000000",'21年休息安排-固定'!$B$2:$B$105),NETWORKDAYS.INTL(DATE(2021,MONTH(L278),1),L278,"0000000",'21年休息安排-固定'!$B$2:$B$105)))</f>
        <v/>
      </c>
    </row>
    <row r="279" customHeight="1" spans="1:24">
      <c r="A279" s="4" t="s">
        <v>720</v>
      </c>
      <c r="B279" s="4"/>
      <c r="C279" s="6" t="s">
        <v>400</v>
      </c>
      <c r="D279" s="4"/>
      <c r="E279" s="4"/>
      <c r="F279" s="4"/>
      <c r="G279" s="4"/>
      <c r="H279" s="4"/>
      <c r="I279" s="4"/>
      <c r="J279" s="4"/>
      <c r="K279" s="45">
        <v>43550</v>
      </c>
      <c r="L279" s="45"/>
      <c r="M279" s="4"/>
      <c r="N279" s="4"/>
      <c r="O279" s="4"/>
      <c r="P279" s="46"/>
      <c r="Q279" s="46"/>
      <c r="R279" s="49">
        <f t="shared" si="22"/>
        <v>0</v>
      </c>
      <c r="S279" s="49">
        <f t="shared" si="23"/>
        <v>0</v>
      </c>
      <c r="T279" s="50">
        <f t="shared" si="20"/>
        <v>0</v>
      </c>
      <c r="U279" s="50">
        <f t="shared" si="21"/>
        <v>0</v>
      </c>
      <c r="V279" s="50">
        <v>0.91</v>
      </c>
      <c r="W279" s="50" t="str">
        <f>IF(OR(K279&lt;=$Y$1,DAY(K279)&gt;15,AND(YEAR(K279)&amp;MONTH(K279)=YEAR(L279)&amp;MONTH(L279),DAY(L279)&lt;26)),"",IF(OR(L279="",MONTH(K279)&lt;&gt;MONTH(L279)),NETWORKDAYS.INTL(K279,DATE(2021,MONTH(K279)+1,0),"0000000",'21年休息安排-固定'!$B$2:$B$105),NETWORKDAYS.INTL(K279,L279,"0000000",'21年休息安排-固定'!$B$2:$B$105)))</f>
        <v/>
      </c>
      <c r="X279" s="50" t="str">
        <f>IF(OR(L279&gt;=$Z$1,L279="",DAY(L279)&lt;15,AND(YEAR(K279)&amp;MONTH(K279)=YEAR(L279)&amp;MONTH(L279),DAY(L279)&lt;26)),"",IF(YEAR(K279)&amp;MONTH(K279)=YEAR(L279)&amp;MONTH(L279),NETWORKDAYS.INTL(K279,L279,"0000000",'21年休息安排-固定'!$B$2:$B$105),NETWORKDAYS.INTL(DATE(2021,MONTH(L279),1),L279,"0000000",'21年休息安排-固定'!$B$2:$B$105)))</f>
        <v/>
      </c>
    </row>
    <row r="280" customHeight="1" spans="1:24">
      <c r="A280" s="4" t="s">
        <v>721</v>
      </c>
      <c r="B280" s="4"/>
      <c r="C280" s="6" t="s">
        <v>400</v>
      </c>
      <c r="D280" s="4"/>
      <c r="E280" s="4"/>
      <c r="F280" s="4"/>
      <c r="G280" s="4"/>
      <c r="H280" s="4"/>
      <c r="I280" s="4"/>
      <c r="J280" s="4"/>
      <c r="K280" s="45">
        <v>43606</v>
      </c>
      <c r="L280" s="45"/>
      <c r="M280" s="4"/>
      <c r="N280" s="4"/>
      <c r="O280" s="4"/>
      <c r="P280" s="46"/>
      <c r="Q280" s="46"/>
      <c r="R280" s="49">
        <f t="shared" si="22"/>
        <v>0</v>
      </c>
      <c r="S280" s="49">
        <f t="shared" si="23"/>
        <v>0</v>
      </c>
      <c r="T280" s="50">
        <f t="shared" ref="T280:T343" si="24">IFERROR(ROUND(Q280/W280,2),0)</f>
        <v>0</v>
      </c>
      <c r="U280" s="50">
        <f t="shared" ref="U280:U343" si="25">IFERROR(ROUND(Q280/X280,2),0)</f>
        <v>0</v>
      </c>
      <c r="V280" s="50">
        <v>0.89</v>
      </c>
      <c r="W280" s="50" t="str">
        <f>IF(OR(K280&lt;=$Y$1,DAY(K280)&gt;15,AND(YEAR(K280)&amp;MONTH(K280)=YEAR(L280)&amp;MONTH(L280),DAY(L280)&lt;26)),"",IF(OR(L280="",MONTH(K280)&lt;&gt;MONTH(L280)),NETWORKDAYS.INTL(K280,DATE(2021,MONTH(K280)+1,0),"0000000",'21年休息安排-固定'!$B$2:$B$105),NETWORKDAYS.INTL(K280,L280,"0000000",'21年休息安排-固定'!$B$2:$B$105)))</f>
        <v/>
      </c>
      <c r="X280" s="50" t="str">
        <f>IF(OR(L280&gt;=$Z$1,L280="",DAY(L280)&lt;15,AND(YEAR(K280)&amp;MONTH(K280)=YEAR(L280)&amp;MONTH(L280),DAY(L280)&lt;26)),"",IF(YEAR(K280)&amp;MONTH(K280)=YEAR(L280)&amp;MONTH(L280),NETWORKDAYS.INTL(K280,L280,"0000000",'21年休息安排-固定'!$B$2:$B$105),NETWORKDAYS.INTL(DATE(2021,MONTH(L280),1),L280,"0000000",'21年休息安排-固定'!$B$2:$B$105)))</f>
        <v/>
      </c>
    </row>
    <row r="281" customHeight="1" spans="1:24">
      <c r="A281" s="4" t="s">
        <v>722</v>
      </c>
      <c r="B281" s="4"/>
      <c r="C281" s="6" t="s">
        <v>723</v>
      </c>
      <c r="D281" s="4"/>
      <c r="E281" s="4"/>
      <c r="F281" s="4"/>
      <c r="G281" s="4"/>
      <c r="H281" s="4"/>
      <c r="I281" s="4"/>
      <c r="J281" s="4"/>
      <c r="K281" s="45">
        <v>43839</v>
      </c>
      <c r="L281" s="45">
        <v>44455</v>
      </c>
      <c r="M281" s="4"/>
      <c r="N281" s="4"/>
      <c r="O281" s="4"/>
      <c r="P281" s="46"/>
      <c r="Q281" s="46"/>
      <c r="R281" s="49">
        <f t="shared" ref="R281:R344" si="26">P281/21.75</f>
        <v>0</v>
      </c>
      <c r="S281" s="49">
        <f t="shared" ref="S281:S344" si="27">Q281/21.75</f>
        <v>0</v>
      </c>
      <c r="T281" s="50">
        <f t="shared" si="24"/>
        <v>0</v>
      </c>
      <c r="U281" s="50">
        <f t="shared" si="25"/>
        <v>0</v>
      </c>
      <c r="V281" s="50">
        <v>0.84</v>
      </c>
      <c r="W281" s="50" t="str">
        <f>IF(OR(K281&lt;=$Y$1,DAY(K281)&gt;15,AND(YEAR(K281)&amp;MONTH(K281)=YEAR(L281)&amp;MONTH(L281),DAY(L281)&lt;26)),"",IF(OR(L281="",MONTH(K281)&lt;&gt;MONTH(L281)),NETWORKDAYS.INTL(K281,DATE(2021,MONTH(K281)+1,0),"0000000",'21年休息安排-固定'!$B$2:$B$105),NETWORKDAYS.INTL(K281,L281,"0000000",'21年休息安排-固定'!$B$2:$B$105)))</f>
        <v/>
      </c>
      <c r="X281" s="50">
        <f>IF(OR(L281&gt;=$Z$1,L281="",DAY(L281)&lt;15,AND(YEAR(K281)&amp;MONTH(K281)=YEAR(L281)&amp;MONTH(L281),DAY(L281)&lt;26)),"",IF(YEAR(K281)&amp;MONTH(K281)=YEAR(L281)&amp;MONTH(L281),NETWORKDAYS.INTL(K281,L281,"0000000",'21年休息安排-固定'!$B$2:$B$105),NETWORKDAYS.INTL(DATE(2021,MONTH(L281),1),L281,"0000000",'21年休息安排-固定'!$B$2:$B$105)))</f>
        <v>12</v>
      </c>
    </row>
    <row r="282" customHeight="1" spans="1:24">
      <c r="A282" s="4" t="s">
        <v>724</v>
      </c>
      <c r="B282" s="4"/>
      <c r="C282" s="6" t="s">
        <v>400</v>
      </c>
      <c r="D282" s="4"/>
      <c r="E282" s="4"/>
      <c r="F282" s="4"/>
      <c r="G282" s="4"/>
      <c r="H282" s="4"/>
      <c r="I282" s="4"/>
      <c r="J282" s="4"/>
      <c r="K282" s="45">
        <v>42216</v>
      </c>
      <c r="L282" s="45"/>
      <c r="M282" s="4"/>
      <c r="N282" s="4"/>
      <c r="O282" s="4"/>
      <c r="P282" s="46"/>
      <c r="Q282" s="46"/>
      <c r="R282" s="49">
        <f t="shared" si="26"/>
        <v>0</v>
      </c>
      <c r="S282" s="49">
        <f t="shared" si="27"/>
        <v>0</v>
      </c>
      <c r="T282" s="50">
        <f t="shared" si="24"/>
        <v>0</v>
      </c>
      <c r="U282" s="50">
        <f t="shared" si="25"/>
        <v>0</v>
      </c>
      <c r="V282" s="50">
        <v>0.92</v>
      </c>
      <c r="W282" s="50" t="str">
        <f>IF(OR(K282&lt;=$Y$1,DAY(K282)&gt;15,AND(YEAR(K282)&amp;MONTH(K282)=YEAR(L282)&amp;MONTH(L282),DAY(L282)&lt;26)),"",IF(OR(L282="",MONTH(K282)&lt;&gt;MONTH(L282)),NETWORKDAYS.INTL(K282,DATE(2021,MONTH(K282)+1,0),"0000000",'21年休息安排-固定'!$B$2:$B$105),NETWORKDAYS.INTL(K282,L282,"0000000",'21年休息安排-固定'!$B$2:$B$105)))</f>
        <v/>
      </c>
      <c r="X282" s="50" t="str">
        <f>IF(OR(L282&gt;=$Z$1,L282="",DAY(L282)&lt;15,AND(YEAR(K282)&amp;MONTH(K282)=YEAR(L282)&amp;MONTH(L282),DAY(L282)&lt;26)),"",IF(YEAR(K282)&amp;MONTH(K282)=YEAR(L282)&amp;MONTH(L282),NETWORKDAYS.INTL(K282,L282,"0000000",'21年休息安排-固定'!$B$2:$B$105),NETWORKDAYS.INTL(DATE(2021,MONTH(L282),1),L282,"0000000",'21年休息安排-固定'!$B$2:$B$105)))</f>
        <v/>
      </c>
    </row>
    <row r="283" customHeight="1" spans="1:24">
      <c r="A283" s="4" t="s">
        <v>725</v>
      </c>
      <c r="B283" s="4"/>
      <c r="C283" s="6" t="s">
        <v>400</v>
      </c>
      <c r="D283" s="4"/>
      <c r="E283" s="4"/>
      <c r="F283" s="4"/>
      <c r="G283" s="4"/>
      <c r="H283" s="4"/>
      <c r="I283" s="4"/>
      <c r="J283" s="4"/>
      <c r="K283" s="45">
        <v>43003</v>
      </c>
      <c r="L283" s="45"/>
      <c r="M283" s="4"/>
      <c r="N283" s="4"/>
      <c r="O283" s="4"/>
      <c r="P283" s="46"/>
      <c r="Q283" s="46"/>
      <c r="R283" s="49">
        <f t="shared" si="26"/>
        <v>0</v>
      </c>
      <c r="S283" s="49">
        <f t="shared" si="27"/>
        <v>0</v>
      </c>
      <c r="T283" s="50">
        <f t="shared" si="24"/>
        <v>0</v>
      </c>
      <c r="U283" s="50">
        <f t="shared" si="25"/>
        <v>0</v>
      </c>
      <c r="V283" s="50">
        <v>0.9</v>
      </c>
      <c r="W283" s="50" t="str">
        <f>IF(OR(K283&lt;=$Y$1,DAY(K283)&gt;15,AND(YEAR(K283)&amp;MONTH(K283)=YEAR(L283)&amp;MONTH(L283),DAY(L283)&lt;26)),"",IF(OR(L283="",MONTH(K283)&lt;&gt;MONTH(L283)),NETWORKDAYS.INTL(K283,DATE(2021,MONTH(K283)+1,0),"0000000",'21年休息安排-固定'!$B$2:$B$105),NETWORKDAYS.INTL(K283,L283,"0000000",'21年休息安排-固定'!$B$2:$B$105)))</f>
        <v/>
      </c>
      <c r="X283" s="50" t="str">
        <f>IF(OR(L283&gt;=$Z$1,L283="",DAY(L283)&lt;15,AND(YEAR(K283)&amp;MONTH(K283)=YEAR(L283)&amp;MONTH(L283),DAY(L283)&lt;26)),"",IF(YEAR(K283)&amp;MONTH(K283)=YEAR(L283)&amp;MONTH(L283),NETWORKDAYS.INTL(K283,L283,"0000000",'21年休息安排-固定'!$B$2:$B$105),NETWORKDAYS.INTL(DATE(2021,MONTH(L283),1),L283,"0000000",'21年休息安排-固定'!$B$2:$B$105)))</f>
        <v/>
      </c>
    </row>
    <row r="284" customHeight="1" spans="1:24">
      <c r="A284" s="4" t="s">
        <v>726</v>
      </c>
      <c r="B284" s="4"/>
      <c r="C284" s="6" t="s">
        <v>400</v>
      </c>
      <c r="D284" s="4"/>
      <c r="E284" s="4"/>
      <c r="F284" s="4"/>
      <c r="G284" s="4"/>
      <c r="H284" s="4"/>
      <c r="I284" s="4"/>
      <c r="J284" s="4"/>
      <c r="K284" s="45">
        <v>43892</v>
      </c>
      <c r="L284" s="45"/>
      <c r="M284" s="4"/>
      <c r="N284" s="4"/>
      <c r="O284" s="4"/>
      <c r="P284" s="46"/>
      <c r="Q284" s="46"/>
      <c r="R284" s="49">
        <f t="shared" si="26"/>
        <v>0</v>
      </c>
      <c r="S284" s="49">
        <f t="shared" si="27"/>
        <v>0</v>
      </c>
      <c r="T284" s="50">
        <f t="shared" si="24"/>
        <v>0</v>
      </c>
      <c r="U284" s="50">
        <f t="shared" si="25"/>
        <v>0</v>
      </c>
      <c r="V284" s="50">
        <v>0.79</v>
      </c>
      <c r="W284" s="50" t="str">
        <f>IF(OR(K284&lt;=$Y$1,DAY(K284)&gt;15,AND(YEAR(K284)&amp;MONTH(K284)=YEAR(L284)&amp;MONTH(L284),DAY(L284)&lt;26)),"",IF(OR(L284="",MONTH(K284)&lt;&gt;MONTH(L284)),NETWORKDAYS.INTL(K284,DATE(2021,MONTH(K284)+1,0),"0000000",'21年休息安排-固定'!$B$2:$B$105),NETWORKDAYS.INTL(K284,L284,"0000000",'21年休息安排-固定'!$B$2:$B$105)))</f>
        <v/>
      </c>
      <c r="X284" s="50" t="str">
        <f>IF(OR(L284&gt;=$Z$1,L284="",DAY(L284)&lt;15,AND(YEAR(K284)&amp;MONTH(K284)=YEAR(L284)&amp;MONTH(L284),DAY(L284)&lt;26)),"",IF(YEAR(K284)&amp;MONTH(K284)=YEAR(L284)&amp;MONTH(L284),NETWORKDAYS.INTL(K284,L284,"0000000",'21年休息安排-固定'!$B$2:$B$105),NETWORKDAYS.INTL(DATE(2021,MONTH(L284),1),L284,"0000000",'21年休息安排-固定'!$B$2:$B$105)))</f>
        <v/>
      </c>
    </row>
    <row r="285" customHeight="1" spans="1:24">
      <c r="A285" s="4" t="s">
        <v>727</v>
      </c>
      <c r="B285" s="4"/>
      <c r="C285" s="6" t="s">
        <v>400</v>
      </c>
      <c r="D285" s="4"/>
      <c r="E285" s="4"/>
      <c r="F285" s="4"/>
      <c r="G285" s="4"/>
      <c r="H285" s="4"/>
      <c r="I285" s="4"/>
      <c r="J285" s="4"/>
      <c r="K285" s="45">
        <v>43941</v>
      </c>
      <c r="L285" s="45"/>
      <c r="M285" s="4"/>
      <c r="N285" s="4"/>
      <c r="O285" s="4"/>
      <c r="P285" s="46"/>
      <c r="Q285" s="46"/>
      <c r="R285" s="49">
        <f t="shared" si="26"/>
        <v>0</v>
      </c>
      <c r="S285" s="49">
        <f t="shared" si="27"/>
        <v>0</v>
      </c>
      <c r="T285" s="50">
        <f t="shared" si="24"/>
        <v>0</v>
      </c>
      <c r="U285" s="50">
        <f t="shared" si="25"/>
        <v>0</v>
      </c>
      <c r="V285" s="50">
        <v>0.88</v>
      </c>
      <c r="W285" s="50" t="str">
        <f>IF(OR(K285&lt;=$Y$1,DAY(K285)&gt;15,AND(YEAR(K285)&amp;MONTH(K285)=YEAR(L285)&amp;MONTH(L285),DAY(L285)&lt;26)),"",IF(OR(L285="",MONTH(K285)&lt;&gt;MONTH(L285)),NETWORKDAYS.INTL(K285,DATE(2021,MONTH(K285)+1,0),"0000000",'21年休息安排-固定'!$B$2:$B$105),NETWORKDAYS.INTL(K285,L285,"0000000",'21年休息安排-固定'!$B$2:$B$105)))</f>
        <v/>
      </c>
      <c r="X285" s="50" t="str">
        <f>IF(OR(L285&gt;=$Z$1,L285="",DAY(L285)&lt;15,AND(YEAR(K285)&amp;MONTH(K285)=YEAR(L285)&amp;MONTH(L285),DAY(L285)&lt;26)),"",IF(YEAR(K285)&amp;MONTH(K285)=YEAR(L285)&amp;MONTH(L285),NETWORKDAYS.INTL(K285,L285,"0000000",'21年休息安排-固定'!$B$2:$B$105),NETWORKDAYS.INTL(DATE(2021,MONTH(L285),1),L285,"0000000",'21年休息安排-固定'!$B$2:$B$105)))</f>
        <v/>
      </c>
    </row>
    <row r="286" customHeight="1" spans="1:24">
      <c r="A286" s="4" t="s">
        <v>728</v>
      </c>
      <c r="B286" s="4"/>
      <c r="C286" s="6" t="s">
        <v>400</v>
      </c>
      <c r="D286" s="4"/>
      <c r="E286" s="4"/>
      <c r="F286" s="4"/>
      <c r="G286" s="4"/>
      <c r="H286" s="4"/>
      <c r="I286" s="4"/>
      <c r="J286" s="4"/>
      <c r="K286" s="45">
        <v>43978</v>
      </c>
      <c r="L286" s="45"/>
      <c r="M286" s="4"/>
      <c r="N286" s="4"/>
      <c r="O286" s="4"/>
      <c r="P286" s="46"/>
      <c r="Q286" s="46"/>
      <c r="R286" s="49">
        <f t="shared" si="26"/>
        <v>0</v>
      </c>
      <c r="S286" s="49">
        <f t="shared" si="27"/>
        <v>0</v>
      </c>
      <c r="T286" s="50">
        <f t="shared" si="24"/>
        <v>0</v>
      </c>
      <c r="U286" s="50">
        <f t="shared" si="25"/>
        <v>0</v>
      </c>
      <c r="V286" s="50">
        <v>0.9</v>
      </c>
      <c r="W286" s="50" t="str">
        <f>IF(OR(K286&lt;=$Y$1,DAY(K286)&gt;15,AND(YEAR(K286)&amp;MONTH(K286)=YEAR(L286)&amp;MONTH(L286),DAY(L286)&lt;26)),"",IF(OR(L286="",MONTH(K286)&lt;&gt;MONTH(L286)),NETWORKDAYS.INTL(K286,DATE(2021,MONTH(K286)+1,0),"0000000",'21年休息安排-固定'!$B$2:$B$105),NETWORKDAYS.INTL(K286,L286,"0000000",'21年休息安排-固定'!$B$2:$B$105)))</f>
        <v/>
      </c>
      <c r="X286" s="50" t="str">
        <f>IF(OR(L286&gt;=$Z$1,L286="",DAY(L286)&lt;15,AND(YEAR(K286)&amp;MONTH(K286)=YEAR(L286)&amp;MONTH(L286),DAY(L286)&lt;26)),"",IF(YEAR(K286)&amp;MONTH(K286)=YEAR(L286)&amp;MONTH(L286),NETWORKDAYS.INTL(K286,L286,"0000000",'21年休息安排-固定'!$B$2:$B$105),NETWORKDAYS.INTL(DATE(2021,MONTH(L286),1),L286,"0000000",'21年休息安排-固定'!$B$2:$B$105)))</f>
        <v/>
      </c>
    </row>
    <row r="287" customHeight="1" spans="1:24">
      <c r="A287" s="4" t="s">
        <v>729</v>
      </c>
      <c r="B287" s="4"/>
      <c r="C287" s="6" t="s">
        <v>723</v>
      </c>
      <c r="D287" s="4"/>
      <c r="E287" s="4"/>
      <c r="F287" s="4"/>
      <c r="G287" s="4"/>
      <c r="H287" s="4"/>
      <c r="I287" s="4"/>
      <c r="J287" s="4"/>
      <c r="K287" s="45">
        <v>44004</v>
      </c>
      <c r="L287" s="45"/>
      <c r="M287" s="4"/>
      <c r="N287" s="4"/>
      <c r="O287" s="4"/>
      <c r="P287" s="46"/>
      <c r="Q287" s="46"/>
      <c r="R287" s="49">
        <f t="shared" si="26"/>
        <v>0</v>
      </c>
      <c r="S287" s="49">
        <f t="shared" si="27"/>
        <v>0</v>
      </c>
      <c r="T287" s="50">
        <f t="shared" si="24"/>
        <v>0</v>
      </c>
      <c r="U287" s="50">
        <f t="shared" si="25"/>
        <v>0</v>
      </c>
      <c r="V287" s="50">
        <v>0.89</v>
      </c>
      <c r="W287" s="50" t="str">
        <f>IF(OR(K287&lt;=$Y$1,DAY(K287)&gt;15,AND(YEAR(K287)&amp;MONTH(K287)=YEAR(L287)&amp;MONTH(L287),DAY(L287)&lt;26)),"",IF(OR(L287="",MONTH(K287)&lt;&gt;MONTH(L287)),NETWORKDAYS.INTL(K287,DATE(2021,MONTH(K287)+1,0),"0000000",'21年休息安排-固定'!$B$2:$B$105),NETWORKDAYS.INTL(K287,L287,"0000000",'21年休息安排-固定'!$B$2:$B$105)))</f>
        <v/>
      </c>
      <c r="X287" s="50" t="str">
        <f>IF(OR(L287&gt;=$Z$1,L287="",DAY(L287)&lt;15,AND(YEAR(K287)&amp;MONTH(K287)=YEAR(L287)&amp;MONTH(L287),DAY(L287)&lt;26)),"",IF(YEAR(K287)&amp;MONTH(K287)=YEAR(L287)&amp;MONTH(L287),NETWORKDAYS.INTL(K287,L287,"0000000",'21年休息安排-固定'!$B$2:$B$105),NETWORKDAYS.INTL(DATE(2021,MONTH(L287),1),L287,"0000000",'21年休息安排-固定'!$B$2:$B$105)))</f>
        <v/>
      </c>
    </row>
    <row r="288" customHeight="1" spans="1:24">
      <c r="A288" s="4" t="s">
        <v>730</v>
      </c>
      <c r="B288" s="4"/>
      <c r="C288" s="6" t="s">
        <v>400</v>
      </c>
      <c r="D288" s="4"/>
      <c r="E288" s="4"/>
      <c r="F288" s="4"/>
      <c r="G288" s="4"/>
      <c r="H288" s="4"/>
      <c r="I288" s="4"/>
      <c r="J288" s="4"/>
      <c r="K288" s="45">
        <v>44006</v>
      </c>
      <c r="L288" s="45"/>
      <c r="M288" s="4"/>
      <c r="N288" s="4"/>
      <c r="O288" s="4"/>
      <c r="P288" s="46"/>
      <c r="Q288" s="46"/>
      <c r="R288" s="49">
        <f t="shared" si="26"/>
        <v>0</v>
      </c>
      <c r="S288" s="49">
        <f t="shared" si="27"/>
        <v>0</v>
      </c>
      <c r="T288" s="50">
        <f t="shared" si="24"/>
        <v>0</v>
      </c>
      <c r="U288" s="50">
        <f t="shared" si="25"/>
        <v>0</v>
      </c>
      <c r="V288" s="50">
        <v>0.91</v>
      </c>
      <c r="W288" s="50" t="str">
        <f>IF(OR(K288&lt;=$Y$1,DAY(K288)&gt;15,AND(YEAR(K288)&amp;MONTH(K288)=YEAR(L288)&amp;MONTH(L288),DAY(L288)&lt;26)),"",IF(OR(L288="",MONTH(K288)&lt;&gt;MONTH(L288)),NETWORKDAYS.INTL(K288,DATE(2021,MONTH(K288)+1,0),"0000000",'21年休息安排-固定'!$B$2:$B$105),NETWORKDAYS.INTL(K288,L288,"0000000",'21年休息安排-固定'!$B$2:$B$105)))</f>
        <v/>
      </c>
      <c r="X288" s="50" t="str">
        <f>IF(OR(L288&gt;=$Z$1,L288="",DAY(L288)&lt;15,AND(YEAR(K288)&amp;MONTH(K288)=YEAR(L288)&amp;MONTH(L288),DAY(L288)&lt;26)),"",IF(YEAR(K288)&amp;MONTH(K288)=YEAR(L288)&amp;MONTH(L288),NETWORKDAYS.INTL(K288,L288,"0000000",'21年休息安排-固定'!$B$2:$B$105),NETWORKDAYS.INTL(DATE(2021,MONTH(L288),1),L288,"0000000",'21年休息安排-固定'!$B$2:$B$105)))</f>
        <v/>
      </c>
    </row>
    <row r="289" customHeight="1" spans="1:24">
      <c r="A289" s="4" t="s">
        <v>731</v>
      </c>
      <c r="B289" s="4"/>
      <c r="C289" s="6" t="s">
        <v>732</v>
      </c>
      <c r="D289" s="4"/>
      <c r="E289" s="4"/>
      <c r="F289" s="4"/>
      <c r="G289" s="4"/>
      <c r="H289" s="4"/>
      <c r="I289" s="4"/>
      <c r="J289" s="4"/>
      <c r="K289" s="45">
        <v>40904</v>
      </c>
      <c r="L289" s="45">
        <v>44414</v>
      </c>
      <c r="M289" s="4"/>
      <c r="N289" s="4"/>
      <c r="O289" s="4"/>
      <c r="P289" s="46"/>
      <c r="Q289" s="46"/>
      <c r="R289" s="49">
        <f t="shared" si="26"/>
        <v>0</v>
      </c>
      <c r="S289" s="49">
        <f t="shared" si="27"/>
        <v>0</v>
      </c>
      <c r="T289" s="50">
        <f t="shared" si="24"/>
        <v>0</v>
      </c>
      <c r="U289" s="50">
        <f t="shared" si="25"/>
        <v>0</v>
      </c>
      <c r="V289" s="50">
        <v>0.92</v>
      </c>
      <c r="W289" s="50" t="str">
        <f>IF(OR(K289&lt;=$Y$1,DAY(K289)&gt;15,AND(YEAR(K289)&amp;MONTH(K289)=YEAR(L289)&amp;MONTH(L289),DAY(L289)&lt;26)),"",IF(OR(L289="",MONTH(K289)&lt;&gt;MONTH(L289)),NETWORKDAYS.INTL(K289,DATE(2021,MONTH(K289)+1,0),"0000000",'21年休息安排-固定'!$B$2:$B$105),NETWORKDAYS.INTL(K289,L289,"0000000",'21年休息安排-固定'!$B$2:$B$105)))</f>
        <v/>
      </c>
      <c r="X289" s="50" t="str">
        <f>IF(OR(L289&gt;=$Z$1,L289="",DAY(L289)&lt;15,AND(YEAR(K289)&amp;MONTH(K289)=YEAR(L289)&amp;MONTH(L289),DAY(L289)&lt;26)),"",IF(YEAR(K289)&amp;MONTH(K289)=YEAR(L289)&amp;MONTH(L289),NETWORKDAYS.INTL(K289,L289,"0000000",'21年休息安排-固定'!$B$2:$B$105),NETWORKDAYS.INTL(DATE(2021,MONTH(L289),1),L289,"0000000",'21年休息安排-固定'!$B$2:$B$105)))</f>
        <v/>
      </c>
    </row>
    <row r="290" customHeight="1" spans="1:24">
      <c r="A290" s="4" t="s">
        <v>733</v>
      </c>
      <c r="B290" s="4"/>
      <c r="C290" s="6" t="s">
        <v>734</v>
      </c>
      <c r="D290" s="4"/>
      <c r="E290" s="4"/>
      <c r="F290" s="4"/>
      <c r="G290" s="4"/>
      <c r="H290" s="4"/>
      <c r="I290" s="4"/>
      <c r="J290" s="4"/>
      <c r="K290" s="45">
        <v>43104</v>
      </c>
      <c r="L290" s="45"/>
      <c r="M290" s="4"/>
      <c r="N290" s="4"/>
      <c r="O290" s="4"/>
      <c r="P290" s="46"/>
      <c r="Q290" s="46"/>
      <c r="R290" s="49">
        <f t="shared" si="26"/>
        <v>0</v>
      </c>
      <c r="S290" s="49">
        <f t="shared" si="27"/>
        <v>0</v>
      </c>
      <c r="T290" s="50">
        <f t="shared" si="24"/>
        <v>0</v>
      </c>
      <c r="U290" s="50">
        <f t="shared" si="25"/>
        <v>0</v>
      </c>
      <c r="V290" s="50">
        <v>0.89</v>
      </c>
      <c r="W290" s="50" t="str">
        <f>IF(OR(K290&lt;=$Y$1,DAY(K290)&gt;15,AND(YEAR(K290)&amp;MONTH(K290)=YEAR(L290)&amp;MONTH(L290),DAY(L290)&lt;26)),"",IF(OR(L290="",MONTH(K290)&lt;&gt;MONTH(L290)),NETWORKDAYS.INTL(K290,DATE(2021,MONTH(K290)+1,0),"0000000",'21年休息安排-固定'!$B$2:$B$105),NETWORKDAYS.INTL(K290,L290,"0000000",'21年休息安排-固定'!$B$2:$B$105)))</f>
        <v/>
      </c>
      <c r="X290" s="50" t="str">
        <f>IF(OR(L290&gt;=$Z$1,L290="",DAY(L290)&lt;15,AND(YEAR(K290)&amp;MONTH(K290)=YEAR(L290)&amp;MONTH(L290),DAY(L290)&lt;26)),"",IF(YEAR(K290)&amp;MONTH(K290)=YEAR(L290)&amp;MONTH(L290),NETWORKDAYS.INTL(K290,L290,"0000000",'21年休息安排-固定'!$B$2:$B$105),NETWORKDAYS.INTL(DATE(2021,MONTH(L290),1),L290,"0000000",'21年休息安排-固定'!$B$2:$B$105)))</f>
        <v/>
      </c>
    </row>
    <row r="291" customHeight="1" spans="1:24">
      <c r="A291" s="4" t="s">
        <v>735</v>
      </c>
      <c r="B291" s="4"/>
      <c r="C291" s="6" t="s">
        <v>736</v>
      </c>
      <c r="D291" s="4"/>
      <c r="E291" s="4"/>
      <c r="F291" s="4"/>
      <c r="G291" s="4"/>
      <c r="H291" s="4"/>
      <c r="I291" s="4"/>
      <c r="J291" s="4"/>
      <c r="K291" s="45">
        <v>43108</v>
      </c>
      <c r="L291" s="45"/>
      <c r="M291" s="4"/>
      <c r="N291" s="4"/>
      <c r="O291" s="4"/>
      <c r="P291" s="46"/>
      <c r="Q291" s="46"/>
      <c r="R291" s="49">
        <f t="shared" si="26"/>
        <v>0</v>
      </c>
      <c r="S291" s="49">
        <f t="shared" si="27"/>
        <v>0</v>
      </c>
      <c r="T291" s="50">
        <f t="shared" si="24"/>
        <v>0</v>
      </c>
      <c r="U291" s="50">
        <f t="shared" si="25"/>
        <v>0</v>
      </c>
      <c r="V291" s="50">
        <v>0.86</v>
      </c>
      <c r="W291" s="50" t="str">
        <f>IF(OR(K291&lt;=$Y$1,DAY(K291)&gt;15,AND(YEAR(K291)&amp;MONTH(K291)=YEAR(L291)&amp;MONTH(L291),DAY(L291)&lt;26)),"",IF(OR(L291="",MONTH(K291)&lt;&gt;MONTH(L291)),NETWORKDAYS.INTL(K291,DATE(2021,MONTH(K291)+1,0),"0000000",'21年休息安排-固定'!$B$2:$B$105),NETWORKDAYS.INTL(K291,L291,"0000000",'21年休息安排-固定'!$B$2:$B$105)))</f>
        <v/>
      </c>
      <c r="X291" s="50" t="str">
        <f>IF(OR(L291&gt;=$Z$1,L291="",DAY(L291)&lt;15,AND(YEAR(K291)&amp;MONTH(K291)=YEAR(L291)&amp;MONTH(L291),DAY(L291)&lt;26)),"",IF(YEAR(K291)&amp;MONTH(K291)=YEAR(L291)&amp;MONTH(L291),NETWORKDAYS.INTL(K291,L291,"0000000",'21年休息安排-固定'!$B$2:$B$105),NETWORKDAYS.INTL(DATE(2021,MONTH(L291),1),L291,"0000000",'21年休息安排-固定'!$B$2:$B$105)))</f>
        <v/>
      </c>
    </row>
    <row r="292" customHeight="1" spans="1:24">
      <c r="A292" s="4" t="s">
        <v>737</v>
      </c>
      <c r="B292" s="4"/>
      <c r="C292" s="6" t="s">
        <v>736</v>
      </c>
      <c r="D292" s="4"/>
      <c r="E292" s="4"/>
      <c r="F292" s="4"/>
      <c r="G292" s="4"/>
      <c r="H292" s="4"/>
      <c r="I292" s="4"/>
      <c r="J292" s="4"/>
      <c r="K292" s="45">
        <v>43159</v>
      </c>
      <c r="L292" s="45">
        <v>44254</v>
      </c>
      <c r="M292" s="4"/>
      <c r="N292" s="4"/>
      <c r="O292" s="4"/>
      <c r="P292" s="46"/>
      <c r="Q292" s="46"/>
      <c r="R292" s="49">
        <f t="shared" si="26"/>
        <v>0</v>
      </c>
      <c r="S292" s="49">
        <f t="shared" si="27"/>
        <v>0</v>
      </c>
      <c r="T292" s="50">
        <f t="shared" si="24"/>
        <v>0</v>
      </c>
      <c r="U292" s="50">
        <f t="shared" si="25"/>
        <v>0</v>
      </c>
      <c r="V292" s="50">
        <v>0.87</v>
      </c>
      <c r="W292" s="50" t="str">
        <f>IF(OR(K292&lt;=$Y$1,DAY(K292)&gt;15,AND(YEAR(K292)&amp;MONTH(K292)=YEAR(L292)&amp;MONTH(L292),DAY(L292)&lt;26)),"",IF(OR(L292="",MONTH(K292)&lt;&gt;MONTH(L292)),NETWORKDAYS.INTL(K292,DATE(2021,MONTH(K292)+1,0),"0000000",'21年休息安排-固定'!$B$2:$B$105),NETWORKDAYS.INTL(K292,L292,"0000000",'21年休息安排-固定'!$B$2:$B$105)))</f>
        <v/>
      </c>
      <c r="X292" s="50">
        <f>IF(OR(L292&gt;=$Z$1,L292="",DAY(L292)&lt;15,AND(YEAR(K292)&amp;MONTH(K292)=YEAR(L292)&amp;MONTH(L292),DAY(L292)&lt;26)),"",IF(YEAR(K292)&amp;MONTH(K292)=YEAR(L292)&amp;MONTH(L292),NETWORKDAYS.INTL(K292,L292,"0000000",'21年休息安排-固定'!$B$2:$B$105),NETWORKDAYS.INTL(DATE(2021,MONTH(L292),1),L292,"0000000",'21年休息安排-固定'!$B$2:$B$105)))</f>
        <v>20</v>
      </c>
    </row>
    <row r="293" customHeight="1" spans="1:24">
      <c r="A293" s="4" t="s">
        <v>738</v>
      </c>
      <c r="B293" s="4"/>
      <c r="C293" s="6" t="s">
        <v>736</v>
      </c>
      <c r="D293" s="4"/>
      <c r="E293" s="4"/>
      <c r="F293" s="4"/>
      <c r="G293" s="4"/>
      <c r="H293" s="4"/>
      <c r="I293" s="4"/>
      <c r="J293" s="4"/>
      <c r="K293" s="45">
        <v>43165</v>
      </c>
      <c r="L293" s="45">
        <v>44365</v>
      </c>
      <c r="M293" s="4"/>
      <c r="N293" s="4"/>
      <c r="O293" s="4"/>
      <c r="P293" s="46"/>
      <c r="Q293" s="46"/>
      <c r="R293" s="49">
        <f t="shared" si="26"/>
        <v>0</v>
      </c>
      <c r="S293" s="49">
        <f t="shared" si="27"/>
        <v>0</v>
      </c>
      <c r="T293" s="50">
        <f t="shared" si="24"/>
        <v>0</v>
      </c>
      <c r="U293" s="50">
        <f t="shared" si="25"/>
        <v>0</v>
      </c>
      <c r="V293" s="50">
        <v>0.92</v>
      </c>
      <c r="W293" s="50" t="str">
        <f>IF(OR(K293&lt;=$Y$1,DAY(K293)&gt;15,AND(YEAR(K293)&amp;MONTH(K293)=YEAR(L293)&amp;MONTH(L293),DAY(L293)&lt;26)),"",IF(OR(L293="",MONTH(K293)&lt;&gt;MONTH(L293)),NETWORKDAYS.INTL(K293,DATE(2021,MONTH(K293)+1,0),"0000000",'21年休息安排-固定'!$B$2:$B$105),NETWORKDAYS.INTL(K293,L293,"0000000",'21年休息安排-固定'!$B$2:$B$105)))</f>
        <v/>
      </c>
      <c r="X293" s="50">
        <f>IF(OR(L293&gt;=$Z$1,L293="",DAY(L293)&lt;15,AND(YEAR(K293)&amp;MONTH(K293)=YEAR(L293)&amp;MONTH(L293),DAY(L293)&lt;26)),"",IF(YEAR(K293)&amp;MONTH(K293)=YEAR(L293)&amp;MONTH(L293),NETWORKDAYS.INTL(K293,L293,"0000000",'21年休息安排-固定'!$B$2:$B$105),NETWORKDAYS.INTL(DATE(2021,MONTH(L293),1),L293,"0000000",'21年休息安排-固定'!$B$2:$B$105)))</f>
        <v>14</v>
      </c>
    </row>
    <row r="294" customHeight="1" spans="1:24">
      <c r="A294" s="4" t="s">
        <v>739</v>
      </c>
      <c r="B294" s="4"/>
      <c r="C294" s="6" t="s">
        <v>736</v>
      </c>
      <c r="D294" s="4"/>
      <c r="E294" s="4"/>
      <c r="F294" s="4"/>
      <c r="G294" s="4"/>
      <c r="H294" s="4"/>
      <c r="I294" s="4"/>
      <c r="J294" s="4"/>
      <c r="K294" s="45">
        <v>43304</v>
      </c>
      <c r="L294" s="45">
        <v>44439</v>
      </c>
      <c r="M294" s="4"/>
      <c r="N294" s="4"/>
      <c r="O294" s="4"/>
      <c r="P294" s="46"/>
      <c r="Q294" s="46"/>
      <c r="R294" s="49">
        <f t="shared" si="26"/>
        <v>0</v>
      </c>
      <c r="S294" s="49">
        <f t="shared" si="27"/>
        <v>0</v>
      </c>
      <c r="T294" s="50">
        <f t="shared" si="24"/>
        <v>0</v>
      </c>
      <c r="U294" s="50">
        <f t="shared" si="25"/>
        <v>0</v>
      </c>
      <c r="V294" s="50">
        <v>0.93</v>
      </c>
      <c r="W294" s="50" t="str">
        <f>IF(OR(K294&lt;=$Y$1,DAY(K294)&gt;15,AND(YEAR(K294)&amp;MONTH(K294)=YEAR(L294)&amp;MONTH(L294),DAY(L294)&lt;26)),"",IF(OR(L294="",MONTH(K294)&lt;&gt;MONTH(L294)),NETWORKDAYS.INTL(K294,DATE(2021,MONTH(K294)+1,0),"0000000",'21年休息安排-固定'!$B$2:$B$105),NETWORKDAYS.INTL(K294,L294,"0000000",'21年休息安排-固定'!$B$2:$B$105)))</f>
        <v/>
      </c>
      <c r="X294" s="50">
        <f>IF(OR(L294&gt;=$Z$1,L294="",DAY(L294)&lt;15,AND(YEAR(K294)&amp;MONTH(K294)=YEAR(L294)&amp;MONTH(L294),DAY(L294)&lt;26)),"",IF(YEAR(K294)&amp;MONTH(K294)=YEAR(L294)&amp;MONTH(L294),NETWORKDAYS.INTL(K294,L294,"0000000",'21年休息安排-固定'!$B$2:$B$105),NETWORKDAYS.INTL(DATE(2021,MONTH(L294),1),L294,"0000000",'21年休息安排-固定'!$B$2:$B$105)))</f>
        <v>22</v>
      </c>
    </row>
    <row r="295" customHeight="1" spans="1:24">
      <c r="A295" s="4" t="s">
        <v>740</v>
      </c>
      <c r="B295" s="4"/>
      <c r="C295" s="6" t="s">
        <v>736</v>
      </c>
      <c r="D295" s="4"/>
      <c r="E295" s="4"/>
      <c r="F295" s="4"/>
      <c r="G295" s="4"/>
      <c r="H295" s="4"/>
      <c r="I295" s="4"/>
      <c r="J295" s="4"/>
      <c r="K295" s="45">
        <v>43305</v>
      </c>
      <c r="L295" s="45"/>
      <c r="M295" s="4"/>
      <c r="N295" s="4"/>
      <c r="O295" s="4"/>
      <c r="P295" s="46"/>
      <c r="Q295" s="46"/>
      <c r="R295" s="49">
        <f t="shared" si="26"/>
        <v>0</v>
      </c>
      <c r="S295" s="49">
        <f t="shared" si="27"/>
        <v>0</v>
      </c>
      <c r="T295" s="50">
        <f t="shared" si="24"/>
        <v>0</v>
      </c>
      <c r="U295" s="50">
        <f t="shared" si="25"/>
        <v>0</v>
      </c>
      <c r="V295" s="50">
        <v>0.91</v>
      </c>
      <c r="W295" s="50" t="str">
        <f>IF(OR(K295&lt;=$Y$1,DAY(K295)&gt;15,AND(YEAR(K295)&amp;MONTH(K295)=YEAR(L295)&amp;MONTH(L295),DAY(L295)&lt;26)),"",IF(OR(L295="",MONTH(K295)&lt;&gt;MONTH(L295)),NETWORKDAYS.INTL(K295,DATE(2021,MONTH(K295)+1,0),"0000000",'21年休息安排-固定'!$B$2:$B$105),NETWORKDAYS.INTL(K295,L295,"0000000",'21年休息安排-固定'!$B$2:$B$105)))</f>
        <v/>
      </c>
      <c r="X295" s="50" t="str">
        <f>IF(OR(L295&gt;=$Z$1,L295="",DAY(L295)&lt;15,AND(YEAR(K295)&amp;MONTH(K295)=YEAR(L295)&amp;MONTH(L295),DAY(L295)&lt;26)),"",IF(YEAR(K295)&amp;MONTH(K295)=YEAR(L295)&amp;MONTH(L295),NETWORKDAYS.INTL(K295,L295,"0000000",'21年休息安排-固定'!$B$2:$B$105),NETWORKDAYS.INTL(DATE(2021,MONTH(L295),1),L295,"0000000",'21年休息安排-固定'!$B$2:$B$105)))</f>
        <v/>
      </c>
    </row>
    <row r="296" customHeight="1" spans="1:24">
      <c r="A296" s="4" t="s">
        <v>741</v>
      </c>
      <c r="B296" s="4"/>
      <c r="C296" s="6" t="s">
        <v>714</v>
      </c>
      <c r="D296" s="4"/>
      <c r="E296" s="4"/>
      <c r="F296" s="4"/>
      <c r="G296" s="4"/>
      <c r="H296" s="4"/>
      <c r="I296" s="4"/>
      <c r="J296" s="4"/>
      <c r="K296" s="45">
        <v>43353</v>
      </c>
      <c r="L296" s="45"/>
      <c r="M296" s="4"/>
      <c r="N296" s="4"/>
      <c r="O296" s="4"/>
      <c r="P296" s="46"/>
      <c r="Q296" s="46"/>
      <c r="R296" s="49">
        <f t="shared" si="26"/>
        <v>0</v>
      </c>
      <c r="S296" s="49">
        <f t="shared" si="27"/>
        <v>0</v>
      </c>
      <c r="T296" s="50">
        <f t="shared" si="24"/>
        <v>0</v>
      </c>
      <c r="U296" s="50">
        <f t="shared" si="25"/>
        <v>0</v>
      </c>
      <c r="V296" s="50">
        <v>0.85</v>
      </c>
      <c r="W296" s="50" t="str">
        <f>IF(OR(K296&lt;=$Y$1,DAY(K296)&gt;15,AND(YEAR(K296)&amp;MONTH(K296)=YEAR(L296)&amp;MONTH(L296),DAY(L296)&lt;26)),"",IF(OR(L296="",MONTH(K296)&lt;&gt;MONTH(L296)),NETWORKDAYS.INTL(K296,DATE(2021,MONTH(K296)+1,0),"0000000",'21年休息安排-固定'!$B$2:$B$105),NETWORKDAYS.INTL(K296,L296,"0000000",'21年休息安排-固定'!$B$2:$B$105)))</f>
        <v/>
      </c>
      <c r="X296" s="50" t="str">
        <f>IF(OR(L296&gt;=$Z$1,L296="",DAY(L296)&lt;15,AND(YEAR(K296)&amp;MONTH(K296)=YEAR(L296)&amp;MONTH(L296),DAY(L296)&lt;26)),"",IF(YEAR(K296)&amp;MONTH(K296)=YEAR(L296)&amp;MONTH(L296),NETWORKDAYS.INTL(K296,L296,"0000000",'21年休息安排-固定'!$B$2:$B$105),NETWORKDAYS.INTL(DATE(2021,MONTH(L296),1),L296,"0000000",'21年休息安排-固定'!$B$2:$B$105)))</f>
        <v/>
      </c>
    </row>
    <row r="297" customHeight="1" spans="1:24">
      <c r="A297" s="4" t="s">
        <v>742</v>
      </c>
      <c r="B297" s="4"/>
      <c r="C297" s="6" t="s">
        <v>400</v>
      </c>
      <c r="D297" s="4"/>
      <c r="E297" s="4"/>
      <c r="F297" s="4"/>
      <c r="G297" s="4"/>
      <c r="H297" s="4"/>
      <c r="I297" s="4"/>
      <c r="J297" s="4"/>
      <c r="K297" s="45">
        <v>43470</v>
      </c>
      <c r="L297" s="45">
        <v>44301</v>
      </c>
      <c r="M297" s="4"/>
      <c r="N297" s="4"/>
      <c r="O297" s="4"/>
      <c r="P297" s="46"/>
      <c r="Q297" s="46"/>
      <c r="R297" s="49">
        <f t="shared" si="26"/>
        <v>0</v>
      </c>
      <c r="S297" s="49">
        <f t="shared" si="27"/>
        <v>0</v>
      </c>
      <c r="T297" s="50">
        <f t="shared" si="24"/>
        <v>0</v>
      </c>
      <c r="U297" s="50">
        <f t="shared" si="25"/>
        <v>0</v>
      </c>
      <c r="V297" s="50">
        <v>0.84</v>
      </c>
      <c r="W297" s="50" t="str">
        <f>IF(OR(K297&lt;=$Y$1,DAY(K297)&gt;15,AND(YEAR(K297)&amp;MONTH(K297)=YEAR(L297)&amp;MONTH(L297),DAY(L297)&lt;26)),"",IF(OR(L297="",MONTH(K297)&lt;&gt;MONTH(L297)),NETWORKDAYS.INTL(K297,DATE(2021,MONTH(K297)+1,0),"0000000",'21年休息安排-固定'!$B$2:$B$105),NETWORKDAYS.INTL(K297,L297,"0000000",'21年休息安排-固定'!$B$2:$B$105)))</f>
        <v/>
      </c>
      <c r="X297" s="50">
        <f>IF(OR(L297&gt;=$Z$1,L297="",DAY(L297)&lt;15,AND(YEAR(K297)&amp;MONTH(K297)=YEAR(L297)&amp;MONTH(L297),DAY(L297)&lt;26)),"",IF(YEAR(K297)&amp;MONTH(K297)=YEAR(L297)&amp;MONTH(L297),NETWORKDAYS.INTL(K297,L297,"0000000",'21年休息安排-固定'!$B$2:$B$105),NETWORKDAYS.INTL(DATE(2021,MONTH(L297),1),L297,"0000000",'21年休息安排-固定'!$B$2:$B$105)))</f>
        <v>11</v>
      </c>
    </row>
    <row r="298" customHeight="1" spans="1:24">
      <c r="A298" s="4" t="s">
        <v>743</v>
      </c>
      <c r="B298" s="4"/>
      <c r="C298" s="6" t="s">
        <v>723</v>
      </c>
      <c r="D298" s="4"/>
      <c r="E298" s="4"/>
      <c r="F298" s="4"/>
      <c r="G298" s="4"/>
      <c r="H298" s="4"/>
      <c r="I298" s="4"/>
      <c r="J298" s="4"/>
      <c r="K298" s="45">
        <v>43553</v>
      </c>
      <c r="L298" s="45"/>
      <c r="M298" s="4"/>
      <c r="N298" s="4"/>
      <c r="O298" s="4"/>
      <c r="P298" s="46"/>
      <c r="Q298" s="46"/>
      <c r="R298" s="49">
        <f t="shared" si="26"/>
        <v>0</v>
      </c>
      <c r="S298" s="49">
        <f t="shared" si="27"/>
        <v>0</v>
      </c>
      <c r="T298" s="50">
        <f t="shared" si="24"/>
        <v>0</v>
      </c>
      <c r="U298" s="50">
        <f t="shared" si="25"/>
        <v>0</v>
      </c>
      <c r="V298" s="50">
        <v>0.93</v>
      </c>
      <c r="W298" s="50" t="str">
        <f>IF(OR(K298&lt;=$Y$1,DAY(K298)&gt;15,AND(YEAR(K298)&amp;MONTH(K298)=YEAR(L298)&amp;MONTH(L298),DAY(L298)&lt;26)),"",IF(OR(L298="",MONTH(K298)&lt;&gt;MONTH(L298)),NETWORKDAYS.INTL(K298,DATE(2021,MONTH(K298)+1,0),"0000000",'21年休息安排-固定'!$B$2:$B$105),NETWORKDAYS.INTL(K298,L298,"0000000",'21年休息安排-固定'!$B$2:$B$105)))</f>
        <v/>
      </c>
      <c r="X298" s="50" t="str">
        <f>IF(OR(L298&gt;=$Z$1,L298="",DAY(L298)&lt;15,AND(YEAR(K298)&amp;MONTH(K298)=YEAR(L298)&amp;MONTH(L298),DAY(L298)&lt;26)),"",IF(YEAR(K298)&amp;MONTH(K298)=YEAR(L298)&amp;MONTH(L298),NETWORKDAYS.INTL(K298,L298,"0000000",'21年休息安排-固定'!$B$2:$B$105),NETWORKDAYS.INTL(DATE(2021,MONTH(L298),1),L298,"0000000",'21年休息安排-固定'!$B$2:$B$105)))</f>
        <v/>
      </c>
    </row>
    <row r="299" customHeight="1" spans="1:24">
      <c r="A299" s="4" t="s">
        <v>744</v>
      </c>
      <c r="B299" s="4"/>
      <c r="C299" s="6" t="s">
        <v>723</v>
      </c>
      <c r="D299" s="4"/>
      <c r="E299" s="4"/>
      <c r="F299" s="4"/>
      <c r="G299" s="4"/>
      <c r="H299" s="4"/>
      <c r="I299" s="4"/>
      <c r="J299" s="4"/>
      <c r="K299" s="45">
        <v>43578</v>
      </c>
      <c r="L299" s="45"/>
      <c r="M299" s="4"/>
      <c r="N299" s="4"/>
      <c r="O299" s="4"/>
      <c r="P299" s="46"/>
      <c r="Q299" s="46"/>
      <c r="R299" s="49">
        <f t="shared" si="26"/>
        <v>0</v>
      </c>
      <c r="S299" s="49">
        <f t="shared" si="27"/>
        <v>0</v>
      </c>
      <c r="T299" s="50">
        <f t="shared" si="24"/>
        <v>0</v>
      </c>
      <c r="U299" s="50">
        <f t="shared" si="25"/>
        <v>0</v>
      </c>
      <c r="V299" s="50">
        <v>0.95</v>
      </c>
      <c r="W299" s="50" t="str">
        <f>IF(OR(K299&lt;=$Y$1,DAY(K299)&gt;15,AND(YEAR(K299)&amp;MONTH(K299)=YEAR(L299)&amp;MONTH(L299),DAY(L299)&lt;26)),"",IF(OR(L299="",MONTH(K299)&lt;&gt;MONTH(L299)),NETWORKDAYS.INTL(K299,DATE(2021,MONTH(K299)+1,0),"0000000",'21年休息安排-固定'!$B$2:$B$105),NETWORKDAYS.INTL(K299,L299,"0000000",'21年休息安排-固定'!$B$2:$B$105)))</f>
        <v/>
      </c>
      <c r="X299" s="50" t="str">
        <f>IF(OR(L299&gt;=$Z$1,L299="",DAY(L299)&lt;15,AND(YEAR(K299)&amp;MONTH(K299)=YEAR(L299)&amp;MONTH(L299),DAY(L299)&lt;26)),"",IF(YEAR(K299)&amp;MONTH(K299)=YEAR(L299)&amp;MONTH(L299),NETWORKDAYS.INTL(K299,L299,"0000000",'21年休息安排-固定'!$B$2:$B$105),NETWORKDAYS.INTL(DATE(2021,MONTH(L299),1),L299,"0000000",'21年休息安排-固定'!$B$2:$B$105)))</f>
        <v/>
      </c>
    </row>
    <row r="300" customHeight="1" spans="1:24">
      <c r="A300" s="4" t="s">
        <v>745</v>
      </c>
      <c r="B300" s="4"/>
      <c r="C300" s="6" t="s">
        <v>400</v>
      </c>
      <c r="D300" s="4"/>
      <c r="E300" s="4"/>
      <c r="F300" s="4"/>
      <c r="G300" s="4"/>
      <c r="H300" s="4"/>
      <c r="I300" s="4"/>
      <c r="J300" s="4"/>
      <c r="K300" s="45">
        <v>43564</v>
      </c>
      <c r="L300" s="45"/>
      <c r="M300" s="4"/>
      <c r="N300" s="4"/>
      <c r="O300" s="4"/>
      <c r="P300" s="46"/>
      <c r="Q300" s="46"/>
      <c r="R300" s="49">
        <f t="shared" si="26"/>
        <v>0</v>
      </c>
      <c r="S300" s="49">
        <f t="shared" si="27"/>
        <v>0</v>
      </c>
      <c r="T300" s="50">
        <f t="shared" si="24"/>
        <v>0</v>
      </c>
      <c r="U300" s="50">
        <f t="shared" si="25"/>
        <v>0</v>
      </c>
      <c r="V300" s="50">
        <v>0.89</v>
      </c>
      <c r="W300" s="50" t="str">
        <f>IF(OR(K300&lt;=$Y$1,DAY(K300)&gt;15,AND(YEAR(K300)&amp;MONTH(K300)=YEAR(L300)&amp;MONTH(L300),DAY(L300)&lt;26)),"",IF(OR(L300="",MONTH(K300)&lt;&gt;MONTH(L300)),NETWORKDAYS.INTL(K300,DATE(2021,MONTH(K300)+1,0),"0000000",'21年休息安排-固定'!$B$2:$B$105),NETWORKDAYS.INTL(K300,L300,"0000000",'21年休息安排-固定'!$B$2:$B$105)))</f>
        <v/>
      </c>
      <c r="X300" s="50" t="str">
        <f>IF(OR(L300&gt;=$Z$1,L300="",DAY(L300)&lt;15,AND(YEAR(K300)&amp;MONTH(K300)=YEAR(L300)&amp;MONTH(L300),DAY(L300)&lt;26)),"",IF(YEAR(K300)&amp;MONTH(K300)=YEAR(L300)&amp;MONTH(L300),NETWORKDAYS.INTL(K300,L300,"0000000",'21年休息安排-固定'!$B$2:$B$105),NETWORKDAYS.INTL(DATE(2021,MONTH(L300),1),L300,"0000000",'21年休息安排-固定'!$B$2:$B$105)))</f>
        <v/>
      </c>
    </row>
    <row r="301" customHeight="1" spans="1:24">
      <c r="A301" s="4" t="s">
        <v>746</v>
      </c>
      <c r="B301" s="4"/>
      <c r="C301" s="6" t="s">
        <v>400</v>
      </c>
      <c r="D301" s="4"/>
      <c r="E301" s="4"/>
      <c r="F301" s="4"/>
      <c r="G301" s="4"/>
      <c r="H301" s="4"/>
      <c r="I301" s="4"/>
      <c r="J301" s="4"/>
      <c r="K301" s="45">
        <v>43591</v>
      </c>
      <c r="L301" s="45"/>
      <c r="M301" s="4"/>
      <c r="N301" s="4"/>
      <c r="O301" s="4"/>
      <c r="P301" s="46"/>
      <c r="Q301" s="46"/>
      <c r="R301" s="49">
        <f t="shared" si="26"/>
        <v>0</v>
      </c>
      <c r="S301" s="49">
        <f t="shared" si="27"/>
        <v>0</v>
      </c>
      <c r="T301" s="50">
        <f t="shared" si="24"/>
        <v>0</v>
      </c>
      <c r="U301" s="50">
        <f t="shared" si="25"/>
        <v>0</v>
      </c>
      <c r="V301" s="50">
        <v>0.87</v>
      </c>
      <c r="W301" s="50" t="str">
        <f>IF(OR(K301&lt;=$Y$1,DAY(K301)&gt;15,AND(YEAR(K301)&amp;MONTH(K301)=YEAR(L301)&amp;MONTH(L301),DAY(L301)&lt;26)),"",IF(OR(L301="",MONTH(K301)&lt;&gt;MONTH(L301)),NETWORKDAYS.INTL(K301,DATE(2021,MONTH(K301)+1,0),"0000000",'21年休息安排-固定'!$B$2:$B$105),NETWORKDAYS.INTL(K301,L301,"0000000",'21年休息安排-固定'!$B$2:$B$105)))</f>
        <v/>
      </c>
      <c r="X301" s="50" t="str">
        <f>IF(OR(L301&gt;=$Z$1,L301="",DAY(L301)&lt;15,AND(YEAR(K301)&amp;MONTH(K301)=YEAR(L301)&amp;MONTH(L301),DAY(L301)&lt;26)),"",IF(YEAR(K301)&amp;MONTH(K301)=YEAR(L301)&amp;MONTH(L301),NETWORKDAYS.INTL(K301,L301,"0000000",'21年休息安排-固定'!$B$2:$B$105),NETWORKDAYS.INTL(DATE(2021,MONTH(L301),1),L301,"0000000",'21年休息安排-固定'!$B$2:$B$105)))</f>
        <v/>
      </c>
    </row>
    <row r="302" customHeight="1" spans="1:24">
      <c r="A302" s="4" t="s">
        <v>747</v>
      </c>
      <c r="B302" s="4"/>
      <c r="C302" s="6" t="s">
        <v>400</v>
      </c>
      <c r="D302" s="4"/>
      <c r="E302" s="4"/>
      <c r="F302" s="4"/>
      <c r="G302" s="4"/>
      <c r="H302" s="4"/>
      <c r="I302" s="4"/>
      <c r="J302" s="4"/>
      <c r="K302" s="45">
        <v>43592</v>
      </c>
      <c r="L302" s="45"/>
      <c r="M302" s="4"/>
      <c r="N302" s="4"/>
      <c r="O302" s="4"/>
      <c r="P302" s="46"/>
      <c r="Q302" s="46"/>
      <c r="R302" s="49">
        <f t="shared" si="26"/>
        <v>0</v>
      </c>
      <c r="S302" s="49">
        <f t="shared" si="27"/>
        <v>0</v>
      </c>
      <c r="T302" s="50">
        <f t="shared" si="24"/>
        <v>0</v>
      </c>
      <c r="U302" s="50">
        <f t="shared" si="25"/>
        <v>0</v>
      </c>
      <c r="V302" s="50">
        <v>0.81</v>
      </c>
      <c r="W302" s="50" t="str">
        <f>IF(OR(K302&lt;=$Y$1,DAY(K302)&gt;15,AND(YEAR(K302)&amp;MONTH(K302)=YEAR(L302)&amp;MONTH(L302),DAY(L302)&lt;26)),"",IF(OR(L302="",MONTH(K302)&lt;&gt;MONTH(L302)),NETWORKDAYS.INTL(K302,DATE(2021,MONTH(K302)+1,0),"0000000",'21年休息安排-固定'!$B$2:$B$105),NETWORKDAYS.INTL(K302,L302,"0000000",'21年休息安排-固定'!$B$2:$B$105)))</f>
        <v/>
      </c>
      <c r="X302" s="50" t="str">
        <f>IF(OR(L302&gt;=$Z$1,L302="",DAY(L302)&lt;15,AND(YEAR(K302)&amp;MONTH(K302)=YEAR(L302)&amp;MONTH(L302),DAY(L302)&lt;26)),"",IF(YEAR(K302)&amp;MONTH(K302)=YEAR(L302)&amp;MONTH(L302),NETWORKDAYS.INTL(K302,L302,"0000000",'21年休息安排-固定'!$B$2:$B$105),NETWORKDAYS.INTL(DATE(2021,MONTH(L302),1),L302,"0000000",'21年休息安排-固定'!$B$2:$B$105)))</f>
        <v/>
      </c>
    </row>
    <row r="303" customHeight="1" spans="1:24">
      <c r="A303" s="4" t="s">
        <v>748</v>
      </c>
      <c r="B303" s="4"/>
      <c r="C303" s="6" t="s">
        <v>400</v>
      </c>
      <c r="D303" s="4"/>
      <c r="E303" s="4"/>
      <c r="F303" s="4"/>
      <c r="G303" s="4"/>
      <c r="H303" s="4"/>
      <c r="I303" s="4"/>
      <c r="J303" s="4"/>
      <c r="K303" s="45">
        <v>43605</v>
      </c>
      <c r="L303" s="45"/>
      <c r="M303" s="4"/>
      <c r="N303" s="4"/>
      <c r="O303" s="4"/>
      <c r="P303" s="46"/>
      <c r="Q303" s="46"/>
      <c r="R303" s="49">
        <f t="shared" si="26"/>
        <v>0</v>
      </c>
      <c r="S303" s="49">
        <f t="shared" si="27"/>
        <v>0</v>
      </c>
      <c r="T303" s="50">
        <f t="shared" si="24"/>
        <v>0</v>
      </c>
      <c r="U303" s="50">
        <f t="shared" si="25"/>
        <v>0</v>
      </c>
      <c r="V303" s="50">
        <v>0.88</v>
      </c>
      <c r="W303" s="50" t="str">
        <f>IF(OR(K303&lt;=$Y$1,DAY(K303)&gt;15,AND(YEAR(K303)&amp;MONTH(K303)=YEAR(L303)&amp;MONTH(L303),DAY(L303)&lt;26)),"",IF(OR(L303="",MONTH(K303)&lt;&gt;MONTH(L303)),NETWORKDAYS.INTL(K303,DATE(2021,MONTH(K303)+1,0),"0000000",'21年休息安排-固定'!$B$2:$B$105),NETWORKDAYS.INTL(K303,L303,"0000000",'21年休息安排-固定'!$B$2:$B$105)))</f>
        <v/>
      </c>
      <c r="X303" s="50" t="str">
        <f>IF(OR(L303&gt;=$Z$1,L303="",DAY(L303)&lt;15,AND(YEAR(K303)&amp;MONTH(K303)=YEAR(L303)&amp;MONTH(L303),DAY(L303)&lt;26)),"",IF(YEAR(K303)&amp;MONTH(K303)=YEAR(L303)&amp;MONTH(L303),NETWORKDAYS.INTL(K303,L303,"0000000",'21年休息安排-固定'!$B$2:$B$105),NETWORKDAYS.INTL(DATE(2021,MONTH(L303),1),L303,"0000000",'21年休息安排-固定'!$B$2:$B$105)))</f>
        <v/>
      </c>
    </row>
    <row r="304" customHeight="1" spans="1:24">
      <c r="A304" s="4" t="s">
        <v>749</v>
      </c>
      <c r="B304" s="4"/>
      <c r="C304" s="6" t="s">
        <v>402</v>
      </c>
      <c r="D304" s="4"/>
      <c r="E304" s="4"/>
      <c r="F304" s="4"/>
      <c r="G304" s="4"/>
      <c r="H304" s="4"/>
      <c r="I304" s="4"/>
      <c r="J304" s="4"/>
      <c r="K304" s="45">
        <v>43628</v>
      </c>
      <c r="L304" s="45"/>
      <c r="M304" s="4"/>
      <c r="N304" s="4"/>
      <c r="O304" s="4"/>
      <c r="P304" s="46"/>
      <c r="Q304" s="46"/>
      <c r="R304" s="49">
        <f t="shared" si="26"/>
        <v>0</v>
      </c>
      <c r="S304" s="49">
        <f t="shared" si="27"/>
        <v>0</v>
      </c>
      <c r="T304" s="50">
        <f t="shared" si="24"/>
        <v>0</v>
      </c>
      <c r="U304" s="50">
        <f t="shared" si="25"/>
        <v>0</v>
      </c>
      <c r="V304" s="50">
        <v>0.86</v>
      </c>
      <c r="W304" s="50" t="str">
        <f>IF(OR(K304&lt;=$Y$1,DAY(K304)&gt;15,AND(YEAR(K304)&amp;MONTH(K304)=YEAR(L304)&amp;MONTH(L304),DAY(L304)&lt;26)),"",IF(OR(L304="",MONTH(K304)&lt;&gt;MONTH(L304)),NETWORKDAYS.INTL(K304,DATE(2021,MONTH(K304)+1,0),"0000000",'21年休息安排-固定'!$B$2:$B$105),NETWORKDAYS.INTL(K304,L304,"0000000",'21年休息安排-固定'!$B$2:$B$105)))</f>
        <v/>
      </c>
      <c r="X304" s="50" t="str">
        <f>IF(OR(L304&gt;=$Z$1,L304="",DAY(L304)&lt;15,AND(YEAR(K304)&amp;MONTH(K304)=YEAR(L304)&amp;MONTH(L304),DAY(L304)&lt;26)),"",IF(YEAR(K304)&amp;MONTH(K304)=YEAR(L304)&amp;MONTH(L304),NETWORKDAYS.INTL(K304,L304,"0000000",'21年休息安排-固定'!$B$2:$B$105),NETWORKDAYS.INTL(DATE(2021,MONTH(L304),1),L304,"0000000",'21年休息安排-固定'!$B$2:$B$105)))</f>
        <v/>
      </c>
    </row>
    <row r="305" customHeight="1" spans="1:24">
      <c r="A305" s="4" t="s">
        <v>750</v>
      </c>
      <c r="B305" s="4"/>
      <c r="C305" s="6" t="s">
        <v>723</v>
      </c>
      <c r="D305" s="4"/>
      <c r="E305" s="4"/>
      <c r="F305" s="4"/>
      <c r="G305" s="4"/>
      <c r="H305" s="4"/>
      <c r="I305" s="4"/>
      <c r="J305" s="4"/>
      <c r="K305" s="45">
        <v>43640</v>
      </c>
      <c r="L305" s="45"/>
      <c r="M305" s="4"/>
      <c r="N305" s="4"/>
      <c r="O305" s="4"/>
      <c r="P305" s="46"/>
      <c r="Q305" s="46"/>
      <c r="R305" s="49">
        <f t="shared" si="26"/>
        <v>0</v>
      </c>
      <c r="S305" s="49">
        <f t="shared" si="27"/>
        <v>0</v>
      </c>
      <c r="T305" s="50">
        <f t="shared" si="24"/>
        <v>0</v>
      </c>
      <c r="U305" s="50">
        <f t="shared" si="25"/>
        <v>0</v>
      </c>
      <c r="V305" s="50">
        <v>0.9</v>
      </c>
      <c r="W305" s="50" t="str">
        <f>IF(OR(K305&lt;=$Y$1,DAY(K305)&gt;15,AND(YEAR(K305)&amp;MONTH(K305)=YEAR(L305)&amp;MONTH(L305),DAY(L305)&lt;26)),"",IF(OR(L305="",MONTH(K305)&lt;&gt;MONTH(L305)),NETWORKDAYS.INTL(K305,DATE(2021,MONTH(K305)+1,0),"0000000",'21年休息安排-固定'!$B$2:$B$105),NETWORKDAYS.INTL(K305,L305,"0000000",'21年休息安排-固定'!$B$2:$B$105)))</f>
        <v/>
      </c>
      <c r="X305" s="50" t="str">
        <f>IF(OR(L305&gt;=$Z$1,L305="",DAY(L305)&lt;15,AND(YEAR(K305)&amp;MONTH(K305)=YEAR(L305)&amp;MONTH(L305),DAY(L305)&lt;26)),"",IF(YEAR(K305)&amp;MONTH(K305)=YEAR(L305)&amp;MONTH(L305),NETWORKDAYS.INTL(K305,L305,"0000000",'21年休息安排-固定'!$B$2:$B$105),NETWORKDAYS.INTL(DATE(2021,MONTH(L305),1),L305,"0000000",'21年休息安排-固定'!$B$2:$B$105)))</f>
        <v/>
      </c>
    </row>
    <row r="306" customHeight="1" spans="1:24">
      <c r="A306" s="4" t="s">
        <v>751</v>
      </c>
      <c r="B306" s="4"/>
      <c r="C306" s="6" t="s">
        <v>400</v>
      </c>
      <c r="D306" s="4"/>
      <c r="E306" s="4"/>
      <c r="F306" s="4"/>
      <c r="G306" s="4"/>
      <c r="H306" s="4"/>
      <c r="I306" s="4"/>
      <c r="J306" s="4"/>
      <c r="K306" s="45">
        <v>43655</v>
      </c>
      <c r="L306" s="45"/>
      <c r="M306" s="4"/>
      <c r="N306" s="4"/>
      <c r="O306" s="4"/>
      <c r="P306" s="46"/>
      <c r="Q306" s="46"/>
      <c r="R306" s="49">
        <f t="shared" si="26"/>
        <v>0</v>
      </c>
      <c r="S306" s="49">
        <f t="shared" si="27"/>
        <v>0</v>
      </c>
      <c r="T306" s="50">
        <f t="shared" si="24"/>
        <v>0</v>
      </c>
      <c r="U306" s="50">
        <f t="shared" si="25"/>
        <v>0</v>
      </c>
      <c r="V306" s="50">
        <v>0.9</v>
      </c>
      <c r="W306" s="50" t="str">
        <f>IF(OR(K306&lt;=$Y$1,DAY(K306)&gt;15,AND(YEAR(K306)&amp;MONTH(K306)=YEAR(L306)&amp;MONTH(L306),DAY(L306)&lt;26)),"",IF(OR(L306="",MONTH(K306)&lt;&gt;MONTH(L306)),NETWORKDAYS.INTL(K306,DATE(2021,MONTH(K306)+1,0),"0000000",'21年休息安排-固定'!$B$2:$B$105),NETWORKDAYS.INTL(K306,L306,"0000000",'21年休息安排-固定'!$B$2:$B$105)))</f>
        <v/>
      </c>
      <c r="X306" s="50" t="str">
        <f>IF(OR(L306&gt;=$Z$1,L306="",DAY(L306)&lt;15,AND(YEAR(K306)&amp;MONTH(K306)=YEAR(L306)&amp;MONTH(L306),DAY(L306)&lt;26)),"",IF(YEAR(K306)&amp;MONTH(K306)=YEAR(L306)&amp;MONTH(L306),NETWORKDAYS.INTL(K306,L306,"0000000",'21年休息安排-固定'!$B$2:$B$105),NETWORKDAYS.INTL(DATE(2021,MONTH(L306),1),L306,"0000000",'21年休息安排-固定'!$B$2:$B$105)))</f>
        <v/>
      </c>
    </row>
    <row r="307" customHeight="1" spans="1:24">
      <c r="A307" s="4" t="s">
        <v>752</v>
      </c>
      <c r="B307" s="4"/>
      <c r="C307" s="6" t="s">
        <v>400</v>
      </c>
      <c r="D307" s="4"/>
      <c r="E307" s="4"/>
      <c r="F307" s="4"/>
      <c r="G307" s="4"/>
      <c r="H307" s="4"/>
      <c r="I307" s="4"/>
      <c r="J307" s="4"/>
      <c r="K307" s="45">
        <v>43678</v>
      </c>
      <c r="L307" s="45">
        <v>44396</v>
      </c>
      <c r="M307" s="4"/>
      <c r="N307" s="4"/>
      <c r="O307" s="4"/>
      <c r="P307" s="46"/>
      <c r="Q307" s="46"/>
      <c r="R307" s="49">
        <f t="shared" si="26"/>
        <v>0</v>
      </c>
      <c r="S307" s="49">
        <f t="shared" si="27"/>
        <v>0</v>
      </c>
      <c r="T307" s="50">
        <f t="shared" si="24"/>
        <v>0</v>
      </c>
      <c r="U307" s="50">
        <f t="shared" si="25"/>
        <v>0</v>
      </c>
      <c r="V307" s="50">
        <v>0.89</v>
      </c>
      <c r="W307" s="50" t="str">
        <f>IF(OR(K307&lt;=$Y$1,DAY(K307)&gt;15,AND(YEAR(K307)&amp;MONTH(K307)=YEAR(L307)&amp;MONTH(L307),DAY(L307)&lt;26)),"",IF(OR(L307="",MONTH(K307)&lt;&gt;MONTH(L307)),NETWORKDAYS.INTL(K307,DATE(2021,MONTH(K307)+1,0),"0000000",'21年休息安排-固定'!$B$2:$B$105),NETWORKDAYS.INTL(K307,L307,"0000000",'21年休息安排-固定'!$B$2:$B$105)))</f>
        <v/>
      </c>
      <c r="X307" s="50">
        <f>IF(OR(L307&gt;=$Z$1,L307="",DAY(L307)&lt;15,AND(YEAR(K307)&amp;MONTH(K307)=YEAR(L307)&amp;MONTH(L307),DAY(L307)&lt;26)),"",IF(YEAR(K307)&amp;MONTH(K307)=YEAR(L307)&amp;MONTH(L307),NETWORKDAYS.INTL(K307,L307,"0000000",'21年休息安排-固定'!$B$2:$B$105),NETWORKDAYS.INTL(DATE(2021,MONTH(L307),1),L307,"0000000",'21年休息安排-固定'!$B$2:$B$105)))</f>
        <v>13</v>
      </c>
    </row>
    <row r="308" customHeight="1" spans="1:24">
      <c r="A308" s="4" t="s">
        <v>753</v>
      </c>
      <c r="B308" s="4"/>
      <c r="C308" s="6" t="s">
        <v>400</v>
      </c>
      <c r="D308" s="4"/>
      <c r="E308" s="4"/>
      <c r="F308" s="4"/>
      <c r="G308" s="4"/>
      <c r="H308" s="4"/>
      <c r="I308" s="4"/>
      <c r="J308" s="4"/>
      <c r="K308" s="45">
        <v>43710</v>
      </c>
      <c r="L308" s="45">
        <v>44399</v>
      </c>
      <c r="M308" s="4"/>
      <c r="N308" s="4"/>
      <c r="O308" s="4"/>
      <c r="P308" s="46"/>
      <c r="Q308" s="46"/>
      <c r="R308" s="49">
        <f t="shared" si="26"/>
        <v>0</v>
      </c>
      <c r="S308" s="49">
        <f t="shared" si="27"/>
        <v>0</v>
      </c>
      <c r="T308" s="50">
        <f t="shared" si="24"/>
        <v>0</v>
      </c>
      <c r="U308" s="50">
        <f t="shared" si="25"/>
        <v>0</v>
      </c>
      <c r="V308" s="50">
        <v>0.87</v>
      </c>
      <c r="W308" s="50" t="str">
        <f>IF(OR(K308&lt;=$Y$1,DAY(K308)&gt;15,AND(YEAR(K308)&amp;MONTH(K308)=YEAR(L308)&amp;MONTH(L308),DAY(L308)&lt;26)),"",IF(OR(L308="",MONTH(K308)&lt;&gt;MONTH(L308)),NETWORKDAYS.INTL(K308,DATE(2021,MONTH(K308)+1,0),"0000000",'21年休息安排-固定'!$B$2:$B$105),NETWORKDAYS.INTL(K308,L308,"0000000",'21年休息安排-固定'!$B$2:$B$105)))</f>
        <v/>
      </c>
      <c r="X308" s="50">
        <f>IF(OR(L308&gt;=$Z$1,L308="",DAY(L308)&lt;15,AND(YEAR(K308)&amp;MONTH(K308)=YEAR(L308)&amp;MONTH(L308),DAY(L308)&lt;26)),"",IF(YEAR(K308)&amp;MONTH(K308)=YEAR(L308)&amp;MONTH(L308),NETWORKDAYS.INTL(K308,L308,"0000000",'21年休息安排-固定'!$B$2:$B$105),NETWORKDAYS.INTL(DATE(2021,MONTH(L308),1),L308,"0000000",'21年休息安排-固定'!$B$2:$B$105)))</f>
        <v>16</v>
      </c>
    </row>
    <row r="309" customHeight="1" spans="1:24">
      <c r="A309" s="4" t="s">
        <v>754</v>
      </c>
      <c r="B309" s="4"/>
      <c r="C309" s="6" t="s">
        <v>400</v>
      </c>
      <c r="D309" s="4"/>
      <c r="E309" s="4"/>
      <c r="F309" s="4"/>
      <c r="G309" s="4"/>
      <c r="H309" s="4"/>
      <c r="I309" s="4"/>
      <c r="J309" s="4"/>
      <c r="K309" s="45">
        <v>43761</v>
      </c>
      <c r="L309" s="45"/>
      <c r="M309" s="4"/>
      <c r="N309" s="4"/>
      <c r="O309" s="4"/>
      <c r="P309" s="46"/>
      <c r="Q309" s="46"/>
      <c r="R309" s="49">
        <f t="shared" si="26"/>
        <v>0</v>
      </c>
      <c r="S309" s="49">
        <f t="shared" si="27"/>
        <v>0</v>
      </c>
      <c r="T309" s="50">
        <f t="shared" si="24"/>
        <v>0</v>
      </c>
      <c r="U309" s="50">
        <f t="shared" si="25"/>
        <v>0</v>
      </c>
      <c r="V309" s="50">
        <v>0.87</v>
      </c>
      <c r="W309" s="50" t="str">
        <f>IF(OR(K309&lt;=$Y$1,DAY(K309)&gt;15,AND(YEAR(K309)&amp;MONTH(K309)=YEAR(L309)&amp;MONTH(L309),DAY(L309)&lt;26)),"",IF(OR(L309="",MONTH(K309)&lt;&gt;MONTH(L309)),NETWORKDAYS.INTL(K309,DATE(2021,MONTH(K309)+1,0),"0000000",'21年休息安排-固定'!$B$2:$B$105),NETWORKDAYS.INTL(K309,L309,"0000000",'21年休息安排-固定'!$B$2:$B$105)))</f>
        <v/>
      </c>
      <c r="X309" s="50" t="str">
        <f>IF(OR(L309&gt;=$Z$1,L309="",DAY(L309)&lt;15,AND(YEAR(K309)&amp;MONTH(K309)=YEAR(L309)&amp;MONTH(L309),DAY(L309)&lt;26)),"",IF(YEAR(K309)&amp;MONTH(K309)=YEAR(L309)&amp;MONTH(L309),NETWORKDAYS.INTL(K309,L309,"0000000",'21年休息安排-固定'!$B$2:$B$105),NETWORKDAYS.INTL(DATE(2021,MONTH(L309),1),L309,"0000000",'21年休息安排-固定'!$B$2:$B$105)))</f>
        <v/>
      </c>
    </row>
    <row r="310" customHeight="1" spans="1:24">
      <c r="A310" s="4" t="s">
        <v>755</v>
      </c>
      <c r="B310" s="4"/>
      <c r="C310" s="6" t="s">
        <v>400</v>
      </c>
      <c r="D310" s="4"/>
      <c r="E310" s="4"/>
      <c r="F310" s="4"/>
      <c r="G310" s="4"/>
      <c r="H310" s="4"/>
      <c r="I310" s="4"/>
      <c r="J310" s="4"/>
      <c r="K310" s="45">
        <v>43773</v>
      </c>
      <c r="L310" s="45"/>
      <c r="M310" s="4"/>
      <c r="N310" s="4"/>
      <c r="O310" s="4"/>
      <c r="P310" s="46"/>
      <c r="Q310" s="46"/>
      <c r="R310" s="49">
        <f t="shared" si="26"/>
        <v>0</v>
      </c>
      <c r="S310" s="49">
        <f t="shared" si="27"/>
        <v>0</v>
      </c>
      <c r="T310" s="50">
        <f t="shared" si="24"/>
        <v>0</v>
      </c>
      <c r="U310" s="50">
        <f t="shared" si="25"/>
        <v>0</v>
      </c>
      <c r="V310" s="50">
        <v>0.84</v>
      </c>
      <c r="W310" s="50" t="str">
        <f>IF(OR(K310&lt;=$Y$1,DAY(K310)&gt;15,AND(YEAR(K310)&amp;MONTH(K310)=YEAR(L310)&amp;MONTH(L310),DAY(L310)&lt;26)),"",IF(OR(L310="",MONTH(K310)&lt;&gt;MONTH(L310)),NETWORKDAYS.INTL(K310,DATE(2021,MONTH(K310)+1,0),"0000000",'21年休息安排-固定'!$B$2:$B$105),NETWORKDAYS.INTL(K310,L310,"0000000",'21年休息安排-固定'!$B$2:$B$105)))</f>
        <v/>
      </c>
      <c r="X310" s="50" t="str">
        <f>IF(OR(L310&gt;=$Z$1,L310="",DAY(L310)&lt;15,AND(YEAR(K310)&amp;MONTH(K310)=YEAR(L310)&amp;MONTH(L310),DAY(L310)&lt;26)),"",IF(YEAR(K310)&amp;MONTH(K310)=YEAR(L310)&amp;MONTH(L310),NETWORKDAYS.INTL(K310,L310,"0000000",'21年休息安排-固定'!$B$2:$B$105),NETWORKDAYS.INTL(DATE(2021,MONTH(L310),1),L310,"0000000",'21年休息安排-固定'!$B$2:$B$105)))</f>
        <v/>
      </c>
    </row>
    <row r="311" customHeight="1" spans="1:24">
      <c r="A311" s="4" t="s">
        <v>756</v>
      </c>
      <c r="B311" s="4"/>
      <c r="C311" s="6" t="s">
        <v>400</v>
      </c>
      <c r="D311" s="4"/>
      <c r="E311" s="4"/>
      <c r="F311" s="4"/>
      <c r="G311" s="4"/>
      <c r="H311" s="4"/>
      <c r="I311" s="4"/>
      <c r="J311" s="4"/>
      <c r="K311" s="45">
        <v>43777</v>
      </c>
      <c r="L311" s="45"/>
      <c r="M311" s="4"/>
      <c r="N311" s="4"/>
      <c r="O311" s="4"/>
      <c r="P311" s="46"/>
      <c r="Q311" s="46"/>
      <c r="R311" s="49">
        <f t="shared" si="26"/>
        <v>0</v>
      </c>
      <c r="S311" s="49">
        <f t="shared" si="27"/>
        <v>0</v>
      </c>
      <c r="T311" s="50">
        <f t="shared" si="24"/>
        <v>0</v>
      </c>
      <c r="U311" s="50">
        <f t="shared" si="25"/>
        <v>0</v>
      </c>
      <c r="V311" s="50">
        <v>0.88</v>
      </c>
      <c r="W311" s="50" t="str">
        <f>IF(OR(K311&lt;=$Y$1,DAY(K311)&gt;15,AND(YEAR(K311)&amp;MONTH(K311)=YEAR(L311)&amp;MONTH(L311),DAY(L311)&lt;26)),"",IF(OR(L311="",MONTH(K311)&lt;&gt;MONTH(L311)),NETWORKDAYS.INTL(K311,DATE(2021,MONTH(K311)+1,0),"0000000",'21年休息安排-固定'!$B$2:$B$105),NETWORKDAYS.INTL(K311,L311,"0000000",'21年休息安排-固定'!$B$2:$B$105)))</f>
        <v/>
      </c>
      <c r="X311" s="50" t="str">
        <f>IF(OR(L311&gt;=$Z$1,L311="",DAY(L311)&lt;15,AND(YEAR(K311)&amp;MONTH(K311)=YEAR(L311)&amp;MONTH(L311),DAY(L311)&lt;26)),"",IF(YEAR(K311)&amp;MONTH(K311)=YEAR(L311)&amp;MONTH(L311),NETWORKDAYS.INTL(K311,L311,"0000000",'21年休息安排-固定'!$B$2:$B$105),NETWORKDAYS.INTL(DATE(2021,MONTH(L311),1),L311,"0000000",'21年休息安排-固定'!$B$2:$B$105)))</f>
        <v/>
      </c>
    </row>
    <row r="312" customHeight="1" spans="1:24">
      <c r="A312" s="4" t="s">
        <v>757</v>
      </c>
      <c r="B312" s="4"/>
      <c r="C312" s="6" t="s">
        <v>400</v>
      </c>
      <c r="D312" s="4"/>
      <c r="E312" s="4"/>
      <c r="F312" s="4"/>
      <c r="G312" s="4"/>
      <c r="H312" s="4"/>
      <c r="I312" s="4"/>
      <c r="J312" s="4"/>
      <c r="K312" s="45">
        <v>43789</v>
      </c>
      <c r="L312" s="45"/>
      <c r="M312" s="4"/>
      <c r="N312" s="4"/>
      <c r="O312" s="4"/>
      <c r="P312" s="46"/>
      <c r="Q312" s="46"/>
      <c r="R312" s="49">
        <f t="shared" si="26"/>
        <v>0</v>
      </c>
      <c r="S312" s="49">
        <f t="shared" si="27"/>
        <v>0</v>
      </c>
      <c r="T312" s="50">
        <f t="shared" si="24"/>
        <v>0</v>
      </c>
      <c r="U312" s="50">
        <f t="shared" si="25"/>
        <v>0</v>
      </c>
      <c r="V312" s="50">
        <v>0.89</v>
      </c>
      <c r="W312" s="50" t="str">
        <f>IF(OR(K312&lt;=$Y$1,DAY(K312)&gt;15,AND(YEAR(K312)&amp;MONTH(K312)=YEAR(L312)&amp;MONTH(L312),DAY(L312)&lt;26)),"",IF(OR(L312="",MONTH(K312)&lt;&gt;MONTH(L312)),NETWORKDAYS.INTL(K312,DATE(2021,MONTH(K312)+1,0),"0000000",'21年休息安排-固定'!$B$2:$B$105),NETWORKDAYS.INTL(K312,L312,"0000000",'21年休息安排-固定'!$B$2:$B$105)))</f>
        <v/>
      </c>
      <c r="X312" s="50" t="str">
        <f>IF(OR(L312&gt;=$Z$1,L312="",DAY(L312)&lt;15,AND(YEAR(K312)&amp;MONTH(K312)=YEAR(L312)&amp;MONTH(L312),DAY(L312)&lt;26)),"",IF(YEAR(K312)&amp;MONTH(K312)=YEAR(L312)&amp;MONTH(L312),NETWORKDAYS.INTL(K312,L312,"0000000",'21年休息安排-固定'!$B$2:$B$105),NETWORKDAYS.INTL(DATE(2021,MONTH(L312),1),L312,"0000000",'21年休息安排-固定'!$B$2:$B$105)))</f>
        <v/>
      </c>
    </row>
    <row r="313" customHeight="1" spans="1:24">
      <c r="A313" s="4" t="s">
        <v>758</v>
      </c>
      <c r="B313" s="4"/>
      <c r="C313" s="6" t="s">
        <v>400</v>
      </c>
      <c r="D313" s="4"/>
      <c r="E313" s="4"/>
      <c r="F313" s="4"/>
      <c r="G313" s="4"/>
      <c r="H313" s="4"/>
      <c r="I313" s="4"/>
      <c r="J313" s="4"/>
      <c r="K313" s="45">
        <v>43789</v>
      </c>
      <c r="L313" s="45"/>
      <c r="M313" s="4"/>
      <c r="N313" s="4"/>
      <c r="O313" s="4"/>
      <c r="P313" s="46"/>
      <c r="Q313" s="46"/>
      <c r="R313" s="49">
        <f t="shared" si="26"/>
        <v>0</v>
      </c>
      <c r="S313" s="49">
        <f t="shared" si="27"/>
        <v>0</v>
      </c>
      <c r="T313" s="50">
        <f t="shared" si="24"/>
        <v>0</v>
      </c>
      <c r="U313" s="50">
        <f t="shared" si="25"/>
        <v>0</v>
      </c>
      <c r="V313" s="50">
        <v>0.88</v>
      </c>
      <c r="W313" s="50" t="str">
        <f>IF(OR(K313&lt;=$Y$1,DAY(K313)&gt;15,AND(YEAR(K313)&amp;MONTH(K313)=YEAR(L313)&amp;MONTH(L313),DAY(L313)&lt;26)),"",IF(OR(L313="",MONTH(K313)&lt;&gt;MONTH(L313)),NETWORKDAYS.INTL(K313,DATE(2021,MONTH(K313)+1,0),"0000000",'21年休息安排-固定'!$B$2:$B$105),NETWORKDAYS.INTL(K313,L313,"0000000",'21年休息安排-固定'!$B$2:$B$105)))</f>
        <v/>
      </c>
      <c r="X313" s="50" t="str">
        <f>IF(OR(L313&gt;=$Z$1,L313="",DAY(L313)&lt;15,AND(YEAR(K313)&amp;MONTH(K313)=YEAR(L313)&amp;MONTH(L313),DAY(L313)&lt;26)),"",IF(YEAR(K313)&amp;MONTH(K313)=YEAR(L313)&amp;MONTH(L313),NETWORKDAYS.INTL(K313,L313,"0000000",'21年休息安排-固定'!$B$2:$B$105),NETWORKDAYS.INTL(DATE(2021,MONTH(L313),1),L313,"0000000",'21年休息安排-固定'!$B$2:$B$105)))</f>
        <v/>
      </c>
    </row>
    <row r="314" customHeight="1" spans="1:24">
      <c r="A314" s="4" t="s">
        <v>759</v>
      </c>
      <c r="B314" s="4"/>
      <c r="C314" s="6" t="s">
        <v>723</v>
      </c>
      <c r="D314" s="4"/>
      <c r="E314" s="4"/>
      <c r="F314" s="4"/>
      <c r="G314" s="4"/>
      <c r="H314" s="4"/>
      <c r="I314" s="4"/>
      <c r="J314" s="4"/>
      <c r="K314" s="45">
        <v>43795</v>
      </c>
      <c r="L314" s="45"/>
      <c r="M314" s="4"/>
      <c r="N314" s="4"/>
      <c r="O314" s="4"/>
      <c r="P314" s="46"/>
      <c r="Q314" s="46"/>
      <c r="R314" s="49">
        <f t="shared" si="26"/>
        <v>0</v>
      </c>
      <c r="S314" s="49">
        <f t="shared" si="27"/>
        <v>0</v>
      </c>
      <c r="T314" s="50">
        <f t="shared" si="24"/>
        <v>0</v>
      </c>
      <c r="U314" s="50">
        <f t="shared" si="25"/>
        <v>0</v>
      </c>
      <c r="V314" s="50">
        <v>0.9</v>
      </c>
      <c r="W314" s="50" t="str">
        <f>IF(OR(K314&lt;=$Y$1,DAY(K314)&gt;15,AND(YEAR(K314)&amp;MONTH(K314)=YEAR(L314)&amp;MONTH(L314),DAY(L314)&lt;26)),"",IF(OR(L314="",MONTH(K314)&lt;&gt;MONTH(L314)),NETWORKDAYS.INTL(K314,DATE(2021,MONTH(K314)+1,0),"0000000",'21年休息安排-固定'!$B$2:$B$105),NETWORKDAYS.INTL(K314,L314,"0000000",'21年休息安排-固定'!$B$2:$B$105)))</f>
        <v/>
      </c>
      <c r="X314" s="50" t="str">
        <f>IF(OR(L314&gt;=$Z$1,L314="",DAY(L314)&lt;15,AND(YEAR(K314)&amp;MONTH(K314)=YEAR(L314)&amp;MONTH(L314),DAY(L314)&lt;26)),"",IF(YEAR(K314)&amp;MONTH(K314)=YEAR(L314)&amp;MONTH(L314),NETWORKDAYS.INTL(K314,L314,"0000000",'21年休息安排-固定'!$B$2:$B$105),NETWORKDAYS.INTL(DATE(2021,MONTH(L314),1),L314,"0000000",'21年休息安排-固定'!$B$2:$B$105)))</f>
        <v/>
      </c>
    </row>
    <row r="315" customHeight="1" spans="1:24">
      <c r="A315" s="4" t="s">
        <v>760</v>
      </c>
      <c r="B315" s="4"/>
      <c r="C315" s="6" t="s">
        <v>400</v>
      </c>
      <c r="D315" s="4"/>
      <c r="E315" s="4"/>
      <c r="F315" s="4"/>
      <c r="G315" s="4"/>
      <c r="H315" s="4"/>
      <c r="I315" s="4"/>
      <c r="J315" s="4"/>
      <c r="K315" s="45">
        <v>43172</v>
      </c>
      <c r="L315" s="45"/>
      <c r="M315" s="4"/>
      <c r="N315" s="4"/>
      <c r="O315" s="4"/>
      <c r="P315" s="46"/>
      <c r="Q315" s="46"/>
      <c r="R315" s="49">
        <f t="shared" si="26"/>
        <v>0</v>
      </c>
      <c r="S315" s="49">
        <f t="shared" si="27"/>
        <v>0</v>
      </c>
      <c r="T315" s="50">
        <f t="shared" si="24"/>
        <v>0</v>
      </c>
      <c r="U315" s="50">
        <f t="shared" si="25"/>
        <v>0</v>
      </c>
      <c r="V315" s="50">
        <v>0.92</v>
      </c>
      <c r="W315" s="50" t="str">
        <f>IF(OR(K315&lt;=$Y$1,DAY(K315)&gt;15,AND(YEAR(K315)&amp;MONTH(K315)=YEAR(L315)&amp;MONTH(L315),DAY(L315)&lt;26)),"",IF(OR(L315="",MONTH(K315)&lt;&gt;MONTH(L315)),NETWORKDAYS.INTL(K315,DATE(2021,MONTH(K315)+1,0),"0000000",'21年休息安排-固定'!$B$2:$B$105),NETWORKDAYS.INTL(K315,L315,"0000000",'21年休息安排-固定'!$B$2:$B$105)))</f>
        <v/>
      </c>
      <c r="X315" s="50" t="str">
        <f>IF(OR(L315&gt;=$Z$1,L315="",DAY(L315)&lt;15,AND(YEAR(K315)&amp;MONTH(K315)=YEAR(L315)&amp;MONTH(L315),DAY(L315)&lt;26)),"",IF(YEAR(K315)&amp;MONTH(K315)=YEAR(L315)&amp;MONTH(L315),NETWORKDAYS.INTL(K315,L315,"0000000",'21年休息安排-固定'!$B$2:$B$105),NETWORKDAYS.INTL(DATE(2021,MONTH(L315),1),L315,"0000000",'21年休息安排-固定'!$B$2:$B$105)))</f>
        <v/>
      </c>
    </row>
    <row r="316" customHeight="1" spans="1:24">
      <c r="A316" s="4" t="s">
        <v>761</v>
      </c>
      <c r="B316" s="4"/>
      <c r="C316" s="6" t="s">
        <v>400</v>
      </c>
      <c r="D316" s="4"/>
      <c r="E316" s="4"/>
      <c r="F316" s="4"/>
      <c r="G316" s="4"/>
      <c r="H316" s="4"/>
      <c r="I316" s="4"/>
      <c r="J316" s="4"/>
      <c r="K316" s="45">
        <v>43160</v>
      </c>
      <c r="L316" s="45"/>
      <c r="M316" s="4"/>
      <c r="N316" s="4"/>
      <c r="O316" s="4"/>
      <c r="P316" s="46"/>
      <c r="Q316" s="46"/>
      <c r="R316" s="49">
        <f t="shared" si="26"/>
        <v>0</v>
      </c>
      <c r="S316" s="49">
        <f t="shared" si="27"/>
        <v>0</v>
      </c>
      <c r="T316" s="50">
        <f t="shared" si="24"/>
        <v>0</v>
      </c>
      <c r="U316" s="50">
        <f t="shared" si="25"/>
        <v>0</v>
      </c>
      <c r="V316" s="50">
        <v>0.94</v>
      </c>
      <c r="W316" s="50" t="str">
        <f>IF(OR(K316&lt;=$Y$1,DAY(K316)&gt;15,AND(YEAR(K316)&amp;MONTH(K316)=YEAR(L316)&amp;MONTH(L316),DAY(L316)&lt;26)),"",IF(OR(L316="",MONTH(K316)&lt;&gt;MONTH(L316)),NETWORKDAYS.INTL(K316,DATE(2021,MONTH(K316)+1,0),"0000000",'21年休息安排-固定'!$B$2:$B$105),NETWORKDAYS.INTL(K316,L316,"0000000",'21年休息安排-固定'!$B$2:$B$105)))</f>
        <v/>
      </c>
      <c r="X316" s="50" t="str">
        <f>IF(OR(L316&gt;=$Z$1,L316="",DAY(L316)&lt;15,AND(YEAR(K316)&amp;MONTH(K316)=YEAR(L316)&amp;MONTH(L316),DAY(L316)&lt;26)),"",IF(YEAR(K316)&amp;MONTH(K316)=YEAR(L316)&amp;MONTH(L316),NETWORKDAYS.INTL(K316,L316,"0000000",'21年休息安排-固定'!$B$2:$B$105),NETWORKDAYS.INTL(DATE(2021,MONTH(L316),1),L316,"0000000",'21年休息安排-固定'!$B$2:$B$105)))</f>
        <v/>
      </c>
    </row>
    <row r="317" customHeight="1" spans="1:24">
      <c r="A317" s="4" t="s">
        <v>762</v>
      </c>
      <c r="B317" s="4"/>
      <c r="C317" s="6" t="s">
        <v>400</v>
      </c>
      <c r="D317" s="4"/>
      <c r="E317" s="4"/>
      <c r="F317" s="4"/>
      <c r="G317" s="4"/>
      <c r="H317" s="4"/>
      <c r="I317" s="4"/>
      <c r="J317" s="4"/>
      <c r="K317" s="45">
        <v>43115</v>
      </c>
      <c r="L317" s="45"/>
      <c r="M317" s="4"/>
      <c r="N317" s="4"/>
      <c r="O317" s="4"/>
      <c r="P317" s="46"/>
      <c r="Q317" s="46"/>
      <c r="R317" s="49">
        <f t="shared" si="26"/>
        <v>0</v>
      </c>
      <c r="S317" s="49">
        <f t="shared" si="27"/>
        <v>0</v>
      </c>
      <c r="T317" s="50">
        <f t="shared" si="24"/>
        <v>0</v>
      </c>
      <c r="U317" s="50">
        <f t="shared" si="25"/>
        <v>0</v>
      </c>
      <c r="V317" s="50">
        <v>0.92</v>
      </c>
      <c r="W317" s="50" t="str">
        <f>IF(OR(K317&lt;=$Y$1,DAY(K317)&gt;15,AND(YEAR(K317)&amp;MONTH(K317)=YEAR(L317)&amp;MONTH(L317),DAY(L317)&lt;26)),"",IF(OR(L317="",MONTH(K317)&lt;&gt;MONTH(L317)),NETWORKDAYS.INTL(K317,DATE(2021,MONTH(K317)+1,0),"0000000",'21年休息安排-固定'!$B$2:$B$105),NETWORKDAYS.INTL(K317,L317,"0000000",'21年休息安排-固定'!$B$2:$B$105)))</f>
        <v/>
      </c>
      <c r="X317" s="50" t="str">
        <f>IF(OR(L317&gt;=$Z$1,L317="",DAY(L317)&lt;15,AND(YEAR(K317)&amp;MONTH(K317)=YEAR(L317)&amp;MONTH(L317),DAY(L317)&lt;26)),"",IF(YEAR(K317)&amp;MONTH(K317)=YEAR(L317)&amp;MONTH(L317),NETWORKDAYS.INTL(K317,L317,"0000000",'21年休息安排-固定'!$B$2:$B$105),NETWORKDAYS.INTL(DATE(2021,MONTH(L317),1),L317,"0000000",'21年休息安排-固定'!$B$2:$B$105)))</f>
        <v/>
      </c>
    </row>
    <row r="318" customHeight="1" spans="1:24">
      <c r="A318" s="4" t="s">
        <v>763</v>
      </c>
      <c r="B318" s="4"/>
      <c r="C318" s="6" t="s">
        <v>400</v>
      </c>
      <c r="D318" s="4"/>
      <c r="E318" s="4"/>
      <c r="F318" s="4"/>
      <c r="G318" s="4"/>
      <c r="H318" s="4"/>
      <c r="I318" s="4"/>
      <c r="J318" s="4"/>
      <c r="K318" s="45">
        <v>42171</v>
      </c>
      <c r="L318" s="45"/>
      <c r="M318" s="4"/>
      <c r="N318" s="4"/>
      <c r="O318" s="4"/>
      <c r="P318" s="46"/>
      <c r="Q318" s="46"/>
      <c r="R318" s="49">
        <f t="shared" si="26"/>
        <v>0</v>
      </c>
      <c r="S318" s="49">
        <f t="shared" si="27"/>
        <v>0</v>
      </c>
      <c r="T318" s="50">
        <f t="shared" si="24"/>
        <v>0</v>
      </c>
      <c r="U318" s="50">
        <f t="shared" si="25"/>
        <v>0</v>
      </c>
      <c r="V318" s="50">
        <v>0.91</v>
      </c>
      <c r="W318" s="50" t="str">
        <f>IF(OR(K318&lt;=$Y$1,DAY(K318)&gt;15,AND(YEAR(K318)&amp;MONTH(K318)=YEAR(L318)&amp;MONTH(L318),DAY(L318)&lt;26)),"",IF(OR(L318="",MONTH(K318)&lt;&gt;MONTH(L318)),NETWORKDAYS.INTL(K318,DATE(2021,MONTH(K318)+1,0),"0000000",'21年休息安排-固定'!$B$2:$B$105),NETWORKDAYS.INTL(K318,L318,"0000000",'21年休息安排-固定'!$B$2:$B$105)))</f>
        <v/>
      </c>
      <c r="X318" s="50" t="str">
        <f>IF(OR(L318&gt;=$Z$1,L318="",DAY(L318)&lt;15,AND(YEAR(K318)&amp;MONTH(K318)=YEAR(L318)&amp;MONTH(L318),DAY(L318)&lt;26)),"",IF(YEAR(K318)&amp;MONTH(K318)=YEAR(L318)&amp;MONTH(L318),NETWORKDAYS.INTL(K318,L318,"0000000",'21年休息安排-固定'!$B$2:$B$105),NETWORKDAYS.INTL(DATE(2021,MONTH(L318),1),L318,"0000000",'21年休息安排-固定'!$B$2:$B$105)))</f>
        <v/>
      </c>
    </row>
    <row r="319" customHeight="1" spans="1:24">
      <c r="A319" s="4" t="s">
        <v>764</v>
      </c>
      <c r="B319" s="4"/>
      <c r="C319" s="6" t="s">
        <v>400</v>
      </c>
      <c r="D319" s="4"/>
      <c r="E319" s="4"/>
      <c r="F319" s="4"/>
      <c r="G319" s="4"/>
      <c r="H319" s="4"/>
      <c r="I319" s="4"/>
      <c r="J319" s="4"/>
      <c r="K319" s="45">
        <v>43237</v>
      </c>
      <c r="L319" s="45"/>
      <c r="M319" s="4"/>
      <c r="N319" s="4"/>
      <c r="O319" s="4"/>
      <c r="P319" s="46"/>
      <c r="Q319" s="46"/>
      <c r="R319" s="49">
        <f t="shared" si="26"/>
        <v>0</v>
      </c>
      <c r="S319" s="49">
        <f t="shared" si="27"/>
        <v>0</v>
      </c>
      <c r="T319" s="50">
        <f t="shared" si="24"/>
        <v>0</v>
      </c>
      <c r="U319" s="50">
        <f t="shared" si="25"/>
        <v>0</v>
      </c>
      <c r="V319" s="50">
        <v>0.92</v>
      </c>
      <c r="W319" s="50" t="str">
        <f>IF(OR(K319&lt;=$Y$1,DAY(K319)&gt;15,AND(YEAR(K319)&amp;MONTH(K319)=YEAR(L319)&amp;MONTH(L319),DAY(L319)&lt;26)),"",IF(OR(L319="",MONTH(K319)&lt;&gt;MONTH(L319)),NETWORKDAYS.INTL(K319,DATE(2021,MONTH(K319)+1,0),"0000000",'21年休息安排-固定'!$B$2:$B$105),NETWORKDAYS.INTL(K319,L319,"0000000",'21年休息安排-固定'!$B$2:$B$105)))</f>
        <v/>
      </c>
      <c r="X319" s="50" t="str">
        <f>IF(OR(L319&gt;=$Z$1,L319="",DAY(L319)&lt;15,AND(YEAR(K319)&amp;MONTH(K319)=YEAR(L319)&amp;MONTH(L319),DAY(L319)&lt;26)),"",IF(YEAR(K319)&amp;MONTH(K319)=YEAR(L319)&amp;MONTH(L319),NETWORKDAYS.INTL(K319,L319,"0000000",'21年休息安排-固定'!$B$2:$B$105),NETWORKDAYS.INTL(DATE(2021,MONTH(L319),1),L319,"0000000",'21年休息安排-固定'!$B$2:$B$105)))</f>
        <v/>
      </c>
    </row>
    <row r="320" customHeight="1" spans="1:24">
      <c r="A320" s="4" t="s">
        <v>765</v>
      </c>
      <c r="B320" s="4"/>
      <c r="C320" s="6" t="s">
        <v>400</v>
      </c>
      <c r="D320" s="4"/>
      <c r="E320" s="4"/>
      <c r="F320" s="4"/>
      <c r="G320" s="4"/>
      <c r="H320" s="4"/>
      <c r="I320" s="4"/>
      <c r="J320" s="4"/>
      <c r="K320" s="45">
        <v>43174</v>
      </c>
      <c r="L320" s="45"/>
      <c r="M320" s="4"/>
      <c r="N320" s="4"/>
      <c r="O320" s="4"/>
      <c r="P320" s="46"/>
      <c r="Q320" s="46"/>
      <c r="R320" s="49">
        <f t="shared" si="26"/>
        <v>0</v>
      </c>
      <c r="S320" s="49">
        <f t="shared" si="27"/>
        <v>0</v>
      </c>
      <c r="T320" s="50">
        <f t="shared" si="24"/>
        <v>0</v>
      </c>
      <c r="U320" s="50">
        <f t="shared" si="25"/>
        <v>0</v>
      </c>
      <c r="V320" s="50">
        <v>0.94</v>
      </c>
      <c r="W320" s="50" t="str">
        <f>IF(OR(K320&lt;=$Y$1,DAY(K320)&gt;15,AND(YEAR(K320)&amp;MONTH(K320)=YEAR(L320)&amp;MONTH(L320),DAY(L320)&lt;26)),"",IF(OR(L320="",MONTH(K320)&lt;&gt;MONTH(L320)),NETWORKDAYS.INTL(K320,DATE(2021,MONTH(K320)+1,0),"0000000",'21年休息安排-固定'!$B$2:$B$105),NETWORKDAYS.INTL(K320,L320,"0000000",'21年休息安排-固定'!$B$2:$B$105)))</f>
        <v/>
      </c>
      <c r="X320" s="50" t="str">
        <f>IF(OR(L320&gt;=$Z$1,L320="",DAY(L320)&lt;15,AND(YEAR(K320)&amp;MONTH(K320)=YEAR(L320)&amp;MONTH(L320),DAY(L320)&lt;26)),"",IF(YEAR(K320)&amp;MONTH(K320)=YEAR(L320)&amp;MONTH(L320),NETWORKDAYS.INTL(K320,L320,"0000000",'21年休息安排-固定'!$B$2:$B$105),NETWORKDAYS.INTL(DATE(2021,MONTH(L320),1),L320,"0000000",'21年休息安排-固定'!$B$2:$B$105)))</f>
        <v/>
      </c>
    </row>
    <row r="321" customHeight="1" spans="1:24">
      <c r="A321" s="4" t="s">
        <v>766</v>
      </c>
      <c r="B321" s="4"/>
      <c r="C321" s="6" t="s">
        <v>400</v>
      </c>
      <c r="D321" s="4"/>
      <c r="E321" s="4"/>
      <c r="F321" s="4"/>
      <c r="G321" s="4"/>
      <c r="H321" s="4"/>
      <c r="I321" s="4"/>
      <c r="J321" s="4"/>
      <c r="K321" s="45">
        <v>43313</v>
      </c>
      <c r="L321" s="45"/>
      <c r="M321" s="4"/>
      <c r="N321" s="4"/>
      <c r="O321" s="4"/>
      <c r="P321" s="46"/>
      <c r="Q321" s="46"/>
      <c r="R321" s="49">
        <f t="shared" si="26"/>
        <v>0</v>
      </c>
      <c r="S321" s="49">
        <f t="shared" si="27"/>
        <v>0</v>
      </c>
      <c r="T321" s="50">
        <f t="shared" si="24"/>
        <v>0</v>
      </c>
      <c r="U321" s="50">
        <f t="shared" si="25"/>
        <v>0</v>
      </c>
      <c r="V321" s="50">
        <v>0.93</v>
      </c>
      <c r="W321" s="50" t="str">
        <f>IF(OR(K321&lt;=$Y$1,DAY(K321)&gt;15,AND(YEAR(K321)&amp;MONTH(K321)=YEAR(L321)&amp;MONTH(L321),DAY(L321)&lt;26)),"",IF(OR(L321="",MONTH(K321)&lt;&gt;MONTH(L321)),NETWORKDAYS.INTL(K321,DATE(2021,MONTH(K321)+1,0),"0000000",'21年休息安排-固定'!$B$2:$B$105),NETWORKDAYS.INTL(K321,L321,"0000000",'21年休息安排-固定'!$B$2:$B$105)))</f>
        <v/>
      </c>
      <c r="X321" s="50" t="str">
        <f>IF(OR(L321&gt;=$Z$1,L321="",DAY(L321)&lt;15,AND(YEAR(K321)&amp;MONTH(K321)=YEAR(L321)&amp;MONTH(L321),DAY(L321)&lt;26)),"",IF(YEAR(K321)&amp;MONTH(K321)=YEAR(L321)&amp;MONTH(L321),NETWORKDAYS.INTL(K321,L321,"0000000",'21年休息安排-固定'!$B$2:$B$105),NETWORKDAYS.INTL(DATE(2021,MONTH(L321),1),L321,"0000000",'21年休息安排-固定'!$B$2:$B$105)))</f>
        <v/>
      </c>
    </row>
    <row r="322" customHeight="1" spans="1:24">
      <c r="A322" s="4" t="s">
        <v>767</v>
      </c>
      <c r="B322" s="4"/>
      <c r="C322" s="6" t="s">
        <v>400</v>
      </c>
      <c r="D322" s="4"/>
      <c r="E322" s="4"/>
      <c r="F322" s="4"/>
      <c r="G322" s="4"/>
      <c r="H322" s="4"/>
      <c r="I322" s="4"/>
      <c r="J322" s="4"/>
      <c r="K322" s="45">
        <v>43241</v>
      </c>
      <c r="L322" s="45"/>
      <c r="M322" s="4"/>
      <c r="N322" s="4"/>
      <c r="O322" s="4"/>
      <c r="P322" s="46"/>
      <c r="Q322" s="46"/>
      <c r="R322" s="49">
        <f t="shared" si="26"/>
        <v>0</v>
      </c>
      <c r="S322" s="49">
        <f t="shared" si="27"/>
        <v>0</v>
      </c>
      <c r="T322" s="50">
        <f t="shared" si="24"/>
        <v>0</v>
      </c>
      <c r="U322" s="50">
        <f t="shared" si="25"/>
        <v>0</v>
      </c>
      <c r="V322" s="50">
        <v>0.9</v>
      </c>
      <c r="W322" s="50" t="str">
        <f>IF(OR(K322&lt;=$Y$1,DAY(K322)&gt;15,AND(YEAR(K322)&amp;MONTH(K322)=YEAR(L322)&amp;MONTH(L322),DAY(L322)&lt;26)),"",IF(OR(L322="",MONTH(K322)&lt;&gt;MONTH(L322)),NETWORKDAYS.INTL(K322,DATE(2021,MONTH(K322)+1,0),"0000000",'21年休息安排-固定'!$B$2:$B$105),NETWORKDAYS.INTL(K322,L322,"0000000",'21年休息安排-固定'!$B$2:$B$105)))</f>
        <v/>
      </c>
      <c r="X322" s="50" t="str">
        <f>IF(OR(L322&gt;=$Z$1,L322="",DAY(L322)&lt;15,AND(YEAR(K322)&amp;MONTH(K322)=YEAR(L322)&amp;MONTH(L322),DAY(L322)&lt;26)),"",IF(YEAR(K322)&amp;MONTH(K322)=YEAR(L322)&amp;MONTH(L322),NETWORKDAYS.INTL(K322,L322,"0000000",'21年休息安排-固定'!$B$2:$B$105),NETWORKDAYS.INTL(DATE(2021,MONTH(L322),1),L322,"0000000",'21年休息安排-固定'!$B$2:$B$105)))</f>
        <v/>
      </c>
    </row>
    <row r="323" customHeight="1" spans="1:24">
      <c r="A323" s="4" t="s">
        <v>768</v>
      </c>
      <c r="B323" s="4"/>
      <c r="C323" s="6" t="s">
        <v>400</v>
      </c>
      <c r="D323" s="4"/>
      <c r="E323" s="4"/>
      <c r="F323" s="4"/>
      <c r="G323" s="4"/>
      <c r="H323" s="4"/>
      <c r="I323" s="4"/>
      <c r="J323" s="4"/>
      <c r="K323" s="45">
        <v>41922</v>
      </c>
      <c r="L323" s="45"/>
      <c r="M323" s="4"/>
      <c r="N323" s="4"/>
      <c r="O323" s="4"/>
      <c r="P323" s="46"/>
      <c r="Q323" s="46"/>
      <c r="R323" s="49">
        <f t="shared" si="26"/>
        <v>0</v>
      </c>
      <c r="S323" s="49">
        <f t="shared" si="27"/>
        <v>0</v>
      </c>
      <c r="T323" s="50">
        <f t="shared" si="24"/>
        <v>0</v>
      </c>
      <c r="U323" s="50">
        <f t="shared" si="25"/>
        <v>0</v>
      </c>
      <c r="V323" s="50">
        <v>0.91</v>
      </c>
      <c r="W323" s="50" t="str">
        <f>IF(OR(K323&lt;=$Y$1,DAY(K323)&gt;15,AND(YEAR(K323)&amp;MONTH(K323)=YEAR(L323)&amp;MONTH(L323),DAY(L323)&lt;26)),"",IF(OR(L323="",MONTH(K323)&lt;&gt;MONTH(L323)),NETWORKDAYS.INTL(K323,DATE(2021,MONTH(K323)+1,0),"0000000",'21年休息安排-固定'!$B$2:$B$105),NETWORKDAYS.INTL(K323,L323,"0000000",'21年休息安排-固定'!$B$2:$B$105)))</f>
        <v/>
      </c>
      <c r="X323" s="50" t="str">
        <f>IF(OR(L323&gt;=$Z$1,L323="",DAY(L323)&lt;15,AND(YEAR(K323)&amp;MONTH(K323)=YEAR(L323)&amp;MONTH(L323),DAY(L323)&lt;26)),"",IF(YEAR(K323)&amp;MONTH(K323)=YEAR(L323)&amp;MONTH(L323),NETWORKDAYS.INTL(K323,L323,"0000000",'21年休息安排-固定'!$B$2:$B$105),NETWORKDAYS.INTL(DATE(2021,MONTH(L323),1),L323,"0000000",'21年休息安排-固定'!$B$2:$B$105)))</f>
        <v/>
      </c>
    </row>
    <row r="324" customHeight="1" spans="1:24">
      <c r="A324" s="4" t="s">
        <v>769</v>
      </c>
      <c r="B324" s="4"/>
      <c r="C324" s="6" t="s">
        <v>400</v>
      </c>
      <c r="D324" s="4"/>
      <c r="E324" s="4"/>
      <c r="F324" s="4"/>
      <c r="G324" s="4"/>
      <c r="H324" s="4"/>
      <c r="I324" s="4"/>
      <c r="J324" s="4"/>
      <c r="K324" s="45">
        <v>42121</v>
      </c>
      <c r="L324" s="45"/>
      <c r="M324" s="4"/>
      <c r="N324" s="4"/>
      <c r="O324" s="4"/>
      <c r="P324" s="46"/>
      <c r="Q324" s="46"/>
      <c r="R324" s="49">
        <f t="shared" si="26"/>
        <v>0</v>
      </c>
      <c r="S324" s="49">
        <f t="shared" si="27"/>
        <v>0</v>
      </c>
      <c r="T324" s="50">
        <f t="shared" si="24"/>
        <v>0</v>
      </c>
      <c r="U324" s="50">
        <f t="shared" si="25"/>
        <v>0</v>
      </c>
      <c r="V324" s="50">
        <v>0.85</v>
      </c>
      <c r="W324" s="50" t="str">
        <f>IF(OR(K324&lt;=$Y$1,DAY(K324)&gt;15,AND(YEAR(K324)&amp;MONTH(K324)=YEAR(L324)&amp;MONTH(L324),DAY(L324)&lt;26)),"",IF(OR(L324="",MONTH(K324)&lt;&gt;MONTH(L324)),NETWORKDAYS.INTL(K324,DATE(2021,MONTH(K324)+1,0),"0000000",'21年休息安排-固定'!$B$2:$B$105),NETWORKDAYS.INTL(K324,L324,"0000000",'21年休息安排-固定'!$B$2:$B$105)))</f>
        <v/>
      </c>
      <c r="X324" s="50" t="str">
        <f>IF(OR(L324&gt;=$Z$1,L324="",DAY(L324)&lt;15,AND(YEAR(K324)&amp;MONTH(K324)=YEAR(L324)&amp;MONTH(L324),DAY(L324)&lt;26)),"",IF(YEAR(K324)&amp;MONTH(K324)=YEAR(L324)&amp;MONTH(L324),NETWORKDAYS.INTL(K324,L324,"0000000",'21年休息安排-固定'!$B$2:$B$105),NETWORKDAYS.INTL(DATE(2021,MONTH(L324),1),L324,"0000000",'21年休息安排-固定'!$B$2:$B$105)))</f>
        <v/>
      </c>
    </row>
    <row r="325" customHeight="1" spans="1:24">
      <c r="A325" s="4" t="s">
        <v>770</v>
      </c>
      <c r="B325" s="4"/>
      <c r="C325" s="6" t="s">
        <v>400</v>
      </c>
      <c r="D325" s="4"/>
      <c r="E325" s="4"/>
      <c r="F325" s="4"/>
      <c r="G325" s="4"/>
      <c r="H325" s="4"/>
      <c r="I325" s="4"/>
      <c r="J325" s="4"/>
      <c r="K325" s="45">
        <v>42184</v>
      </c>
      <c r="L325" s="45"/>
      <c r="M325" s="4"/>
      <c r="N325" s="4"/>
      <c r="O325" s="4"/>
      <c r="P325" s="46"/>
      <c r="Q325" s="46"/>
      <c r="R325" s="49">
        <f t="shared" si="26"/>
        <v>0</v>
      </c>
      <c r="S325" s="49">
        <f t="shared" si="27"/>
        <v>0</v>
      </c>
      <c r="T325" s="50">
        <f t="shared" si="24"/>
        <v>0</v>
      </c>
      <c r="U325" s="50">
        <f t="shared" si="25"/>
        <v>0</v>
      </c>
      <c r="V325" s="50">
        <v>0.91</v>
      </c>
      <c r="W325" s="50" t="str">
        <f>IF(OR(K325&lt;=$Y$1,DAY(K325)&gt;15,AND(YEAR(K325)&amp;MONTH(K325)=YEAR(L325)&amp;MONTH(L325),DAY(L325)&lt;26)),"",IF(OR(L325="",MONTH(K325)&lt;&gt;MONTH(L325)),NETWORKDAYS.INTL(K325,DATE(2021,MONTH(K325)+1,0),"0000000",'21年休息安排-固定'!$B$2:$B$105),NETWORKDAYS.INTL(K325,L325,"0000000",'21年休息安排-固定'!$B$2:$B$105)))</f>
        <v/>
      </c>
      <c r="X325" s="50" t="str">
        <f>IF(OR(L325&gt;=$Z$1,L325="",DAY(L325)&lt;15,AND(YEAR(K325)&amp;MONTH(K325)=YEAR(L325)&amp;MONTH(L325),DAY(L325)&lt;26)),"",IF(YEAR(K325)&amp;MONTH(K325)=YEAR(L325)&amp;MONTH(L325),NETWORKDAYS.INTL(K325,L325,"0000000",'21年休息安排-固定'!$B$2:$B$105),NETWORKDAYS.INTL(DATE(2021,MONTH(L325),1),L325,"0000000",'21年休息安排-固定'!$B$2:$B$105)))</f>
        <v/>
      </c>
    </row>
    <row r="326" customHeight="1" spans="1:24">
      <c r="A326" s="4" t="s">
        <v>771</v>
      </c>
      <c r="B326" s="4"/>
      <c r="C326" s="6" t="s">
        <v>400</v>
      </c>
      <c r="D326" s="4"/>
      <c r="E326" s="4"/>
      <c r="F326" s="4"/>
      <c r="G326" s="4"/>
      <c r="H326" s="4"/>
      <c r="I326" s="4"/>
      <c r="J326" s="4"/>
      <c r="K326" s="45">
        <v>43166</v>
      </c>
      <c r="L326" s="45"/>
      <c r="M326" s="4"/>
      <c r="N326" s="4"/>
      <c r="O326" s="4"/>
      <c r="P326" s="46"/>
      <c r="Q326" s="46"/>
      <c r="R326" s="49">
        <f t="shared" si="26"/>
        <v>0</v>
      </c>
      <c r="S326" s="49">
        <f t="shared" si="27"/>
        <v>0</v>
      </c>
      <c r="T326" s="50">
        <f t="shared" si="24"/>
        <v>0</v>
      </c>
      <c r="U326" s="50">
        <f t="shared" si="25"/>
        <v>0</v>
      </c>
      <c r="V326" s="50">
        <v>0.91</v>
      </c>
      <c r="W326" s="50" t="str">
        <f>IF(OR(K326&lt;=$Y$1,DAY(K326)&gt;15,AND(YEAR(K326)&amp;MONTH(K326)=YEAR(L326)&amp;MONTH(L326),DAY(L326)&lt;26)),"",IF(OR(L326="",MONTH(K326)&lt;&gt;MONTH(L326)),NETWORKDAYS.INTL(K326,DATE(2021,MONTH(K326)+1,0),"0000000",'21年休息安排-固定'!$B$2:$B$105),NETWORKDAYS.INTL(K326,L326,"0000000",'21年休息安排-固定'!$B$2:$B$105)))</f>
        <v/>
      </c>
      <c r="X326" s="50" t="str">
        <f>IF(OR(L326&gt;=$Z$1,L326="",DAY(L326)&lt;15,AND(YEAR(K326)&amp;MONTH(K326)=YEAR(L326)&amp;MONTH(L326),DAY(L326)&lt;26)),"",IF(YEAR(K326)&amp;MONTH(K326)=YEAR(L326)&amp;MONTH(L326),NETWORKDAYS.INTL(K326,L326,"0000000",'21年休息安排-固定'!$B$2:$B$105),NETWORKDAYS.INTL(DATE(2021,MONTH(L326),1),L326,"0000000",'21年休息安排-固定'!$B$2:$B$105)))</f>
        <v/>
      </c>
    </row>
    <row r="327" customHeight="1" spans="1:24">
      <c r="A327" s="4" t="s">
        <v>772</v>
      </c>
      <c r="B327" s="4"/>
      <c r="C327" s="6" t="s">
        <v>402</v>
      </c>
      <c r="D327" s="4"/>
      <c r="E327" s="4"/>
      <c r="F327" s="4"/>
      <c r="G327" s="4"/>
      <c r="H327" s="4"/>
      <c r="I327" s="4"/>
      <c r="J327" s="4"/>
      <c r="K327" s="45">
        <v>40109</v>
      </c>
      <c r="L327" s="45"/>
      <c r="M327" s="4"/>
      <c r="N327" s="4"/>
      <c r="O327" s="4"/>
      <c r="P327" s="46"/>
      <c r="Q327" s="46"/>
      <c r="R327" s="49">
        <f t="shared" si="26"/>
        <v>0</v>
      </c>
      <c r="S327" s="49">
        <f t="shared" si="27"/>
        <v>0</v>
      </c>
      <c r="T327" s="50">
        <f t="shared" si="24"/>
        <v>0</v>
      </c>
      <c r="U327" s="50">
        <f t="shared" si="25"/>
        <v>0</v>
      </c>
      <c r="V327" s="50">
        <v>0.92</v>
      </c>
      <c r="W327" s="50" t="str">
        <f>IF(OR(K327&lt;=$Y$1,DAY(K327)&gt;15,AND(YEAR(K327)&amp;MONTH(K327)=YEAR(L327)&amp;MONTH(L327),DAY(L327)&lt;26)),"",IF(OR(L327="",MONTH(K327)&lt;&gt;MONTH(L327)),NETWORKDAYS.INTL(K327,DATE(2021,MONTH(K327)+1,0),"0000000",'21年休息安排-固定'!$B$2:$B$105),NETWORKDAYS.INTL(K327,L327,"0000000",'21年休息安排-固定'!$B$2:$B$105)))</f>
        <v/>
      </c>
      <c r="X327" s="50" t="str">
        <f>IF(OR(L327&gt;=$Z$1,L327="",DAY(L327)&lt;15,AND(YEAR(K327)&amp;MONTH(K327)=YEAR(L327)&amp;MONTH(L327),DAY(L327)&lt;26)),"",IF(YEAR(K327)&amp;MONTH(K327)=YEAR(L327)&amp;MONTH(L327),NETWORKDAYS.INTL(K327,L327,"0000000",'21年休息安排-固定'!$B$2:$B$105),NETWORKDAYS.INTL(DATE(2021,MONTH(L327),1),L327,"0000000",'21年休息安排-固定'!$B$2:$B$105)))</f>
        <v/>
      </c>
    </row>
    <row r="328" customHeight="1" spans="1:24">
      <c r="A328" s="4" t="s">
        <v>773</v>
      </c>
      <c r="B328" s="4"/>
      <c r="C328" s="6" t="s">
        <v>402</v>
      </c>
      <c r="D328" s="4"/>
      <c r="E328" s="4"/>
      <c r="F328" s="4"/>
      <c r="G328" s="4"/>
      <c r="H328" s="4"/>
      <c r="I328" s="4"/>
      <c r="J328" s="4"/>
      <c r="K328" s="45">
        <v>40093</v>
      </c>
      <c r="L328" s="45"/>
      <c r="M328" s="4"/>
      <c r="N328" s="4"/>
      <c r="O328" s="4"/>
      <c r="P328" s="46"/>
      <c r="Q328" s="46"/>
      <c r="R328" s="49">
        <f t="shared" si="26"/>
        <v>0</v>
      </c>
      <c r="S328" s="49">
        <f t="shared" si="27"/>
        <v>0</v>
      </c>
      <c r="T328" s="50">
        <f t="shared" si="24"/>
        <v>0</v>
      </c>
      <c r="U328" s="50">
        <f t="shared" si="25"/>
        <v>0</v>
      </c>
      <c r="V328" s="50">
        <v>0.88</v>
      </c>
      <c r="W328" s="50" t="str">
        <f>IF(OR(K328&lt;=$Y$1,DAY(K328)&gt;15,AND(YEAR(K328)&amp;MONTH(K328)=YEAR(L328)&amp;MONTH(L328),DAY(L328)&lt;26)),"",IF(OR(L328="",MONTH(K328)&lt;&gt;MONTH(L328)),NETWORKDAYS.INTL(K328,DATE(2021,MONTH(K328)+1,0),"0000000",'21年休息安排-固定'!$B$2:$B$105),NETWORKDAYS.INTL(K328,L328,"0000000",'21年休息安排-固定'!$B$2:$B$105)))</f>
        <v/>
      </c>
      <c r="X328" s="50" t="str">
        <f>IF(OR(L328&gt;=$Z$1,L328="",DAY(L328)&lt;15,AND(YEAR(K328)&amp;MONTH(K328)=YEAR(L328)&amp;MONTH(L328),DAY(L328)&lt;26)),"",IF(YEAR(K328)&amp;MONTH(K328)=YEAR(L328)&amp;MONTH(L328),NETWORKDAYS.INTL(K328,L328,"0000000",'21年休息安排-固定'!$B$2:$B$105),NETWORKDAYS.INTL(DATE(2021,MONTH(L328),1),L328,"0000000",'21年休息安排-固定'!$B$2:$B$105)))</f>
        <v/>
      </c>
    </row>
    <row r="329" customHeight="1" spans="1:24">
      <c r="A329" s="4" t="s">
        <v>774</v>
      </c>
      <c r="B329" s="4"/>
      <c r="C329" s="6" t="s">
        <v>402</v>
      </c>
      <c r="D329" s="4"/>
      <c r="E329" s="4"/>
      <c r="F329" s="4"/>
      <c r="G329" s="4"/>
      <c r="H329" s="4"/>
      <c r="I329" s="4"/>
      <c r="J329" s="4"/>
      <c r="K329" s="45">
        <v>41085</v>
      </c>
      <c r="L329" s="45"/>
      <c r="M329" s="4"/>
      <c r="N329" s="4"/>
      <c r="O329" s="4"/>
      <c r="P329" s="46"/>
      <c r="Q329" s="46"/>
      <c r="R329" s="49">
        <f t="shared" si="26"/>
        <v>0</v>
      </c>
      <c r="S329" s="49">
        <f t="shared" si="27"/>
        <v>0</v>
      </c>
      <c r="T329" s="50">
        <f t="shared" si="24"/>
        <v>0</v>
      </c>
      <c r="U329" s="50">
        <f t="shared" si="25"/>
        <v>0</v>
      </c>
      <c r="V329" s="50">
        <v>0.89</v>
      </c>
      <c r="W329" s="50" t="str">
        <f>IF(OR(K329&lt;=$Y$1,DAY(K329)&gt;15,AND(YEAR(K329)&amp;MONTH(K329)=YEAR(L329)&amp;MONTH(L329),DAY(L329)&lt;26)),"",IF(OR(L329="",MONTH(K329)&lt;&gt;MONTH(L329)),NETWORKDAYS.INTL(K329,DATE(2021,MONTH(K329)+1,0),"0000000",'21年休息安排-固定'!$B$2:$B$105),NETWORKDAYS.INTL(K329,L329,"0000000",'21年休息安排-固定'!$B$2:$B$105)))</f>
        <v/>
      </c>
      <c r="X329" s="50" t="str">
        <f>IF(OR(L329&gt;=$Z$1,L329="",DAY(L329)&lt;15,AND(YEAR(K329)&amp;MONTH(K329)=YEAR(L329)&amp;MONTH(L329),DAY(L329)&lt;26)),"",IF(YEAR(K329)&amp;MONTH(K329)=YEAR(L329)&amp;MONTH(L329),NETWORKDAYS.INTL(K329,L329,"0000000",'21年休息安排-固定'!$B$2:$B$105),NETWORKDAYS.INTL(DATE(2021,MONTH(L329),1),L329,"0000000",'21年休息安排-固定'!$B$2:$B$105)))</f>
        <v/>
      </c>
    </row>
    <row r="330" customHeight="1" spans="1:24">
      <c r="A330" s="4" t="s">
        <v>775</v>
      </c>
      <c r="B330" s="4"/>
      <c r="C330" s="6" t="s">
        <v>402</v>
      </c>
      <c r="D330" s="4"/>
      <c r="E330" s="4"/>
      <c r="F330" s="4"/>
      <c r="G330" s="4"/>
      <c r="H330" s="4"/>
      <c r="I330" s="4"/>
      <c r="J330" s="4"/>
      <c r="K330" s="45">
        <v>41678</v>
      </c>
      <c r="L330" s="45"/>
      <c r="M330" s="4"/>
      <c r="N330" s="4"/>
      <c r="O330" s="4"/>
      <c r="P330" s="46"/>
      <c r="Q330" s="46"/>
      <c r="R330" s="49">
        <f t="shared" si="26"/>
        <v>0</v>
      </c>
      <c r="S330" s="49">
        <f t="shared" si="27"/>
        <v>0</v>
      </c>
      <c r="T330" s="50">
        <f t="shared" si="24"/>
        <v>0</v>
      </c>
      <c r="U330" s="50">
        <f t="shared" si="25"/>
        <v>0</v>
      </c>
      <c r="V330" s="50">
        <v>0.89</v>
      </c>
      <c r="W330" s="50" t="str">
        <f>IF(OR(K330&lt;=$Y$1,DAY(K330)&gt;15,AND(YEAR(K330)&amp;MONTH(K330)=YEAR(L330)&amp;MONTH(L330),DAY(L330)&lt;26)),"",IF(OR(L330="",MONTH(K330)&lt;&gt;MONTH(L330)),NETWORKDAYS.INTL(K330,DATE(2021,MONTH(K330)+1,0),"0000000",'21年休息安排-固定'!$B$2:$B$105),NETWORKDAYS.INTL(K330,L330,"0000000",'21年休息安排-固定'!$B$2:$B$105)))</f>
        <v/>
      </c>
      <c r="X330" s="50" t="str">
        <f>IF(OR(L330&gt;=$Z$1,L330="",DAY(L330)&lt;15,AND(YEAR(K330)&amp;MONTH(K330)=YEAR(L330)&amp;MONTH(L330),DAY(L330)&lt;26)),"",IF(YEAR(K330)&amp;MONTH(K330)=YEAR(L330)&amp;MONTH(L330),NETWORKDAYS.INTL(K330,L330,"0000000",'21年休息安排-固定'!$B$2:$B$105),NETWORKDAYS.INTL(DATE(2021,MONTH(L330),1),L330,"0000000",'21年休息安排-固定'!$B$2:$B$105)))</f>
        <v/>
      </c>
    </row>
    <row r="331" customHeight="1" spans="1:24">
      <c r="A331" s="4" t="s">
        <v>776</v>
      </c>
      <c r="B331" s="4"/>
      <c r="C331" s="6" t="s">
        <v>402</v>
      </c>
      <c r="D331" s="4"/>
      <c r="E331" s="4"/>
      <c r="F331" s="4"/>
      <c r="G331" s="4"/>
      <c r="H331" s="4"/>
      <c r="I331" s="4"/>
      <c r="J331" s="4"/>
      <c r="K331" s="45">
        <v>42404</v>
      </c>
      <c r="L331" s="45"/>
      <c r="M331" s="4"/>
      <c r="N331" s="4"/>
      <c r="O331" s="4"/>
      <c r="P331" s="46"/>
      <c r="Q331" s="46"/>
      <c r="R331" s="49">
        <f t="shared" si="26"/>
        <v>0</v>
      </c>
      <c r="S331" s="49">
        <f t="shared" si="27"/>
        <v>0</v>
      </c>
      <c r="T331" s="50">
        <f t="shared" si="24"/>
        <v>0</v>
      </c>
      <c r="U331" s="50">
        <f t="shared" si="25"/>
        <v>0</v>
      </c>
      <c r="V331" s="50">
        <v>0.87</v>
      </c>
      <c r="W331" s="50" t="str">
        <f>IF(OR(K331&lt;=$Y$1,DAY(K331)&gt;15,AND(YEAR(K331)&amp;MONTH(K331)=YEAR(L331)&amp;MONTH(L331),DAY(L331)&lt;26)),"",IF(OR(L331="",MONTH(K331)&lt;&gt;MONTH(L331)),NETWORKDAYS.INTL(K331,DATE(2021,MONTH(K331)+1,0),"0000000",'21年休息安排-固定'!$B$2:$B$105),NETWORKDAYS.INTL(K331,L331,"0000000",'21年休息安排-固定'!$B$2:$B$105)))</f>
        <v/>
      </c>
      <c r="X331" s="50" t="str">
        <f>IF(OR(L331&gt;=$Z$1,L331="",DAY(L331)&lt;15,AND(YEAR(K331)&amp;MONTH(K331)=YEAR(L331)&amp;MONTH(L331),DAY(L331)&lt;26)),"",IF(YEAR(K331)&amp;MONTH(K331)=YEAR(L331)&amp;MONTH(L331),NETWORKDAYS.INTL(K331,L331,"0000000",'21年休息安排-固定'!$B$2:$B$105),NETWORKDAYS.INTL(DATE(2021,MONTH(L331),1),L331,"0000000",'21年休息安排-固定'!$B$2:$B$105)))</f>
        <v/>
      </c>
    </row>
    <row r="332" customHeight="1" spans="1:24">
      <c r="A332" s="4" t="s">
        <v>777</v>
      </c>
      <c r="B332" s="4"/>
      <c r="C332" s="6" t="s">
        <v>400</v>
      </c>
      <c r="D332" s="4"/>
      <c r="E332" s="4"/>
      <c r="F332" s="4"/>
      <c r="G332" s="4"/>
      <c r="H332" s="4"/>
      <c r="I332" s="4"/>
      <c r="J332" s="4"/>
      <c r="K332" s="45">
        <v>43913</v>
      </c>
      <c r="L332" s="45"/>
      <c r="M332" s="4"/>
      <c r="N332" s="4"/>
      <c r="O332" s="4"/>
      <c r="P332" s="46"/>
      <c r="Q332" s="46"/>
      <c r="R332" s="49">
        <f t="shared" si="26"/>
        <v>0</v>
      </c>
      <c r="S332" s="49">
        <f t="shared" si="27"/>
        <v>0</v>
      </c>
      <c r="T332" s="50">
        <f t="shared" si="24"/>
        <v>0</v>
      </c>
      <c r="U332" s="50">
        <f t="shared" si="25"/>
        <v>0</v>
      </c>
      <c r="V332" s="50">
        <v>0.89</v>
      </c>
      <c r="W332" s="50" t="str">
        <f>IF(OR(K332&lt;=$Y$1,DAY(K332)&gt;15,AND(YEAR(K332)&amp;MONTH(K332)=YEAR(L332)&amp;MONTH(L332),DAY(L332)&lt;26)),"",IF(OR(L332="",MONTH(K332)&lt;&gt;MONTH(L332)),NETWORKDAYS.INTL(K332,DATE(2021,MONTH(K332)+1,0),"0000000",'21年休息安排-固定'!$B$2:$B$105),NETWORKDAYS.INTL(K332,L332,"0000000",'21年休息安排-固定'!$B$2:$B$105)))</f>
        <v/>
      </c>
      <c r="X332" s="50" t="str">
        <f>IF(OR(L332&gt;=$Z$1,L332="",DAY(L332)&lt;15,AND(YEAR(K332)&amp;MONTH(K332)=YEAR(L332)&amp;MONTH(L332),DAY(L332)&lt;26)),"",IF(YEAR(K332)&amp;MONTH(K332)=YEAR(L332)&amp;MONTH(L332),NETWORKDAYS.INTL(K332,L332,"0000000",'21年休息安排-固定'!$B$2:$B$105),NETWORKDAYS.INTL(DATE(2021,MONTH(L332),1),L332,"0000000",'21年休息安排-固定'!$B$2:$B$105)))</f>
        <v/>
      </c>
    </row>
    <row r="333" customHeight="1" spans="1:24">
      <c r="A333" s="4" t="s">
        <v>778</v>
      </c>
      <c r="B333" s="4"/>
      <c r="C333" s="6" t="s">
        <v>400</v>
      </c>
      <c r="D333" s="4"/>
      <c r="E333" s="4"/>
      <c r="F333" s="4"/>
      <c r="G333" s="4"/>
      <c r="H333" s="4"/>
      <c r="I333" s="4"/>
      <c r="J333" s="4"/>
      <c r="K333" s="45">
        <v>43921</v>
      </c>
      <c r="L333" s="45"/>
      <c r="M333" s="4"/>
      <c r="N333" s="4"/>
      <c r="O333" s="4"/>
      <c r="P333" s="46"/>
      <c r="Q333" s="46"/>
      <c r="R333" s="49">
        <f t="shared" si="26"/>
        <v>0</v>
      </c>
      <c r="S333" s="49">
        <f t="shared" si="27"/>
        <v>0</v>
      </c>
      <c r="T333" s="50">
        <f t="shared" si="24"/>
        <v>0</v>
      </c>
      <c r="U333" s="50">
        <f t="shared" si="25"/>
        <v>0</v>
      </c>
      <c r="V333" s="50">
        <v>0.89</v>
      </c>
      <c r="W333" s="50" t="str">
        <f>IF(OR(K333&lt;=$Y$1,DAY(K333)&gt;15,AND(YEAR(K333)&amp;MONTH(K333)=YEAR(L333)&amp;MONTH(L333),DAY(L333)&lt;26)),"",IF(OR(L333="",MONTH(K333)&lt;&gt;MONTH(L333)),NETWORKDAYS.INTL(K333,DATE(2021,MONTH(K333)+1,0),"0000000",'21年休息安排-固定'!$B$2:$B$105),NETWORKDAYS.INTL(K333,L333,"0000000",'21年休息安排-固定'!$B$2:$B$105)))</f>
        <v/>
      </c>
      <c r="X333" s="50" t="str">
        <f>IF(OR(L333&gt;=$Z$1,L333="",DAY(L333)&lt;15,AND(YEAR(K333)&amp;MONTH(K333)=YEAR(L333)&amp;MONTH(L333),DAY(L333)&lt;26)),"",IF(YEAR(K333)&amp;MONTH(K333)=YEAR(L333)&amp;MONTH(L333),NETWORKDAYS.INTL(K333,L333,"0000000",'21年休息安排-固定'!$B$2:$B$105),NETWORKDAYS.INTL(DATE(2021,MONTH(L333),1),L333,"0000000",'21年休息安排-固定'!$B$2:$B$105)))</f>
        <v/>
      </c>
    </row>
    <row r="334" customHeight="1" spans="1:24">
      <c r="A334" s="4" t="s">
        <v>779</v>
      </c>
      <c r="B334" s="4"/>
      <c r="C334" s="6" t="s">
        <v>723</v>
      </c>
      <c r="D334" s="4"/>
      <c r="E334" s="4"/>
      <c r="F334" s="4"/>
      <c r="G334" s="4"/>
      <c r="H334" s="4"/>
      <c r="I334" s="4"/>
      <c r="J334" s="4"/>
      <c r="K334" s="45">
        <v>43921</v>
      </c>
      <c r="L334" s="45"/>
      <c r="M334" s="4"/>
      <c r="N334" s="4"/>
      <c r="O334" s="4"/>
      <c r="P334" s="46"/>
      <c r="Q334" s="46"/>
      <c r="R334" s="49">
        <f t="shared" si="26"/>
        <v>0</v>
      </c>
      <c r="S334" s="49">
        <f t="shared" si="27"/>
        <v>0</v>
      </c>
      <c r="T334" s="50">
        <f t="shared" si="24"/>
        <v>0</v>
      </c>
      <c r="U334" s="50">
        <f t="shared" si="25"/>
        <v>0</v>
      </c>
      <c r="V334" s="50">
        <v>0.88</v>
      </c>
      <c r="W334" s="50" t="str">
        <f>IF(OR(K334&lt;=$Y$1,DAY(K334)&gt;15,AND(YEAR(K334)&amp;MONTH(K334)=YEAR(L334)&amp;MONTH(L334),DAY(L334)&lt;26)),"",IF(OR(L334="",MONTH(K334)&lt;&gt;MONTH(L334)),NETWORKDAYS.INTL(K334,DATE(2021,MONTH(K334)+1,0),"0000000",'21年休息安排-固定'!$B$2:$B$105),NETWORKDAYS.INTL(K334,L334,"0000000",'21年休息安排-固定'!$B$2:$B$105)))</f>
        <v/>
      </c>
      <c r="X334" s="50" t="str">
        <f>IF(OR(L334&gt;=$Z$1,L334="",DAY(L334)&lt;15,AND(YEAR(K334)&amp;MONTH(K334)=YEAR(L334)&amp;MONTH(L334),DAY(L334)&lt;26)),"",IF(YEAR(K334)&amp;MONTH(K334)=YEAR(L334)&amp;MONTH(L334),NETWORKDAYS.INTL(K334,L334,"0000000",'21年休息安排-固定'!$B$2:$B$105),NETWORKDAYS.INTL(DATE(2021,MONTH(L334),1),L334,"0000000",'21年休息安排-固定'!$B$2:$B$105)))</f>
        <v/>
      </c>
    </row>
    <row r="335" customHeight="1" spans="1:24">
      <c r="A335" s="4" t="s">
        <v>780</v>
      </c>
      <c r="B335" s="4"/>
      <c r="C335" s="6" t="s">
        <v>723</v>
      </c>
      <c r="D335" s="4"/>
      <c r="E335" s="4"/>
      <c r="F335" s="4"/>
      <c r="G335" s="4"/>
      <c r="H335" s="4"/>
      <c r="I335" s="4"/>
      <c r="J335" s="4"/>
      <c r="K335" s="45">
        <v>43921</v>
      </c>
      <c r="L335" s="45"/>
      <c r="M335" s="4"/>
      <c r="N335" s="4"/>
      <c r="O335" s="4"/>
      <c r="P335" s="46"/>
      <c r="Q335" s="46"/>
      <c r="R335" s="49">
        <f t="shared" si="26"/>
        <v>0</v>
      </c>
      <c r="S335" s="49">
        <f t="shared" si="27"/>
        <v>0</v>
      </c>
      <c r="T335" s="50">
        <f t="shared" si="24"/>
        <v>0</v>
      </c>
      <c r="U335" s="50">
        <f t="shared" si="25"/>
        <v>0</v>
      </c>
      <c r="V335" s="50">
        <v>0.91</v>
      </c>
      <c r="W335" s="50" t="str">
        <f>IF(OR(K335&lt;=$Y$1,DAY(K335)&gt;15,AND(YEAR(K335)&amp;MONTH(K335)=YEAR(L335)&amp;MONTH(L335),DAY(L335)&lt;26)),"",IF(OR(L335="",MONTH(K335)&lt;&gt;MONTH(L335)),NETWORKDAYS.INTL(K335,DATE(2021,MONTH(K335)+1,0),"0000000",'21年休息安排-固定'!$B$2:$B$105),NETWORKDAYS.INTL(K335,L335,"0000000",'21年休息安排-固定'!$B$2:$B$105)))</f>
        <v/>
      </c>
      <c r="X335" s="50" t="str">
        <f>IF(OR(L335&gt;=$Z$1,L335="",DAY(L335)&lt;15,AND(YEAR(K335)&amp;MONTH(K335)=YEAR(L335)&amp;MONTH(L335),DAY(L335)&lt;26)),"",IF(YEAR(K335)&amp;MONTH(K335)=YEAR(L335)&amp;MONTH(L335),NETWORKDAYS.INTL(K335,L335,"0000000",'21年休息安排-固定'!$B$2:$B$105),NETWORKDAYS.INTL(DATE(2021,MONTH(L335),1),L335,"0000000",'21年休息安排-固定'!$B$2:$B$105)))</f>
        <v/>
      </c>
    </row>
    <row r="336" customHeight="1" spans="1:24">
      <c r="A336" s="4" t="s">
        <v>781</v>
      </c>
      <c r="B336" s="4"/>
      <c r="C336" s="6" t="s">
        <v>723</v>
      </c>
      <c r="D336" s="4"/>
      <c r="E336" s="4"/>
      <c r="F336" s="4"/>
      <c r="G336" s="4"/>
      <c r="H336" s="4"/>
      <c r="I336" s="4"/>
      <c r="J336" s="4"/>
      <c r="K336" s="45">
        <v>43921</v>
      </c>
      <c r="L336" s="45"/>
      <c r="M336" s="4"/>
      <c r="N336" s="4"/>
      <c r="O336" s="4"/>
      <c r="P336" s="46"/>
      <c r="Q336" s="46"/>
      <c r="R336" s="49">
        <f t="shared" si="26"/>
        <v>0</v>
      </c>
      <c r="S336" s="49">
        <f t="shared" si="27"/>
        <v>0</v>
      </c>
      <c r="T336" s="50">
        <f t="shared" si="24"/>
        <v>0</v>
      </c>
      <c r="U336" s="50">
        <f t="shared" si="25"/>
        <v>0</v>
      </c>
      <c r="V336" s="50">
        <v>0.91</v>
      </c>
      <c r="W336" s="50" t="str">
        <f>IF(OR(K336&lt;=$Y$1,DAY(K336)&gt;15,AND(YEAR(K336)&amp;MONTH(K336)=YEAR(L336)&amp;MONTH(L336),DAY(L336)&lt;26)),"",IF(OR(L336="",MONTH(K336)&lt;&gt;MONTH(L336)),NETWORKDAYS.INTL(K336,DATE(2021,MONTH(K336)+1,0),"0000000",'21年休息安排-固定'!$B$2:$B$105),NETWORKDAYS.INTL(K336,L336,"0000000",'21年休息安排-固定'!$B$2:$B$105)))</f>
        <v/>
      </c>
      <c r="X336" s="50" t="str">
        <f>IF(OR(L336&gt;=$Z$1,L336="",DAY(L336)&lt;15,AND(YEAR(K336)&amp;MONTH(K336)=YEAR(L336)&amp;MONTH(L336),DAY(L336)&lt;26)),"",IF(YEAR(K336)&amp;MONTH(K336)=YEAR(L336)&amp;MONTH(L336),NETWORKDAYS.INTL(K336,L336,"0000000",'21年休息安排-固定'!$B$2:$B$105),NETWORKDAYS.INTL(DATE(2021,MONTH(L336),1),L336,"0000000",'21年休息安排-固定'!$B$2:$B$105)))</f>
        <v/>
      </c>
    </row>
    <row r="337" customHeight="1" spans="1:24">
      <c r="A337" s="4" t="s">
        <v>782</v>
      </c>
      <c r="B337" s="4"/>
      <c r="C337" s="6" t="s">
        <v>736</v>
      </c>
      <c r="D337" s="4"/>
      <c r="E337" s="4"/>
      <c r="F337" s="4"/>
      <c r="G337" s="4"/>
      <c r="H337" s="4"/>
      <c r="I337" s="4"/>
      <c r="J337" s="4"/>
      <c r="K337" s="45">
        <v>43922</v>
      </c>
      <c r="L337" s="45"/>
      <c r="M337" s="4"/>
      <c r="N337" s="4"/>
      <c r="O337" s="4"/>
      <c r="P337" s="46"/>
      <c r="Q337" s="46"/>
      <c r="R337" s="49">
        <f t="shared" si="26"/>
        <v>0</v>
      </c>
      <c r="S337" s="49">
        <f t="shared" si="27"/>
        <v>0</v>
      </c>
      <c r="T337" s="50">
        <f t="shared" si="24"/>
        <v>0</v>
      </c>
      <c r="U337" s="50">
        <f t="shared" si="25"/>
        <v>0</v>
      </c>
      <c r="V337" s="50">
        <v>0.92</v>
      </c>
      <c r="W337" s="50" t="str">
        <f>IF(OR(K337&lt;=$Y$1,DAY(K337)&gt;15,AND(YEAR(K337)&amp;MONTH(K337)=YEAR(L337)&amp;MONTH(L337),DAY(L337)&lt;26)),"",IF(OR(L337="",MONTH(K337)&lt;&gt;MONTH(L337)),NETWORKDAYS.INTL(K337,DATE(2021,MONTH(K337)+1,0),"0000000",'21年休息安排-固定'!$B$2:$B$105),NETWORKDAYS.INTL(K337,L337,"0000000",'21年休息安排-固定'!$B$2:$B$105)))</f>
        <v/>
      </c>
      <c r="X337" s="50" t="str">
        <f>IF(OR(L337&gt;=$Z$1,L337="",DAY(L337)&lt;15,AND(YEAR(K337)&amp;MONTH(K337)=YEAR(L337)&amp;MONTH(L337),DAY(L337)&lt;26)),"",IF(YEAR(K337)&amp;MONTH(K337)=YEAR(L337)&amp;MONTH(L337),NETWORKDAYS.INTL(K337,L337,"0000000",'21年休息安排-固定'!$B$2:$B$105),NETWORKDAYS.INTL(DATE(2021,MONTH(L337),1),L337,"0000000",'21年休息安排-固定'!$B$2:$B$105)))</f>
        <v/>
      </c>
    </row>
    <row r="338" customHeight="1" spans="1:24">
      <c r="A338" s="4" t="s">
        <v>783</v>
      </c>
      <c r="B338" s="4"/>
      <c r="C338" s="6" t="s">
        <v>723</v>
      </c>
      <c r="D338" s="4"/>
      <c r="E338" s="4"/>
      <c r="F338" s="4"/>
      <c r="G338" s="4"/>
      <c r="H338" s="4"/>
      <c r="I338" s="4"/>
      <c r="J338" s="4"/>
      <c r="K338" s="45">
        <v>43957</v>
      </c>
      <c r="L338" s="45"/>
      <c r="M338" s="4"/>
      <c r="N338" s="4"/>
      <c r="O338" s="4"/>
      <c r="P338" s="46"/>
      <c r="Q338" s="46"/>
      <c r="R338" s="49">
        <f t="shared" si="26"/>
        <v>0</v>
      </c>
      <c r="S338" s="49">
        <f t="shared" si="27"/>
        <v>0</v>
      </c>
      <c r="T338" s="50">
        <f t="shared" si="24"/>
        <v>0</v>
      </c>
      <c r="U338" s="50">
        <f t="shared" si="25"/>
        <v>0</v>
      </c>
      <c r="V338" s="50">
        <v>0.87</v>
      </c>
      <c r="W338" s="50" t="str">
        <f>IF(OR(K338&lt;=$Y$1,DAY(K338)&gt;15,AND(YEAR(K338)&amp;MONTH(K338)=YEAR(L338)&amp;MONTH(L338),DAY(L338)&lt;26)),"",IF(OR(L338="",MONTH(K338)&lt;&gt;MONTH(L338)),NETWORKDAYS.INTL(K338,DATE(2021,MONTH(K338)+1,0),"0000000",'21年休息安排-固定'!$B$2:$B$105),NETWORKDAYS.INTL(K338,L338,"0000000",'21年休息安排-固定'!$B$2:$B$105)))</f>
        <v/>
      </c>
      <c r="X338" s="50" t="str">
        <f>IF(OR(L338&gt;=$Z$1,L338="",DAY(L338)&lt;15,AND(YEAR(K338)&amp;MONTH(K338)=YEAR(L338)&amp;MONTH(L338),DAY(L338)&lt;26)),"",IF(YEAR(K338)&amp;MONTH(K338)=YEAR(L338)&amp;MONTH(L338),NETWORKDAYS.INTL(K338,L338,"0000000",'21年休息安排-固定'!$B$2:$B$105),NETWORKDAYS.INTL(DATE(2021,MONTH(L338),1),L338,"0000000",'21年休息安排-固定'!$B$2:$B$105)))</f>
        <v/>
      </c>
    </row>
    <row r="339" customHeight="1" spans="1:24">
      <c r="A339" s="4" t="s">
        <v>784</v>
      </c>
      <c r="B339" s="4"/>
      <c r="C339" s="6" t="s">
        <v>400</v>
      </c>
      <c r="D339" s="4"/>
      <c r="E339" s="4"/>
      <c r="F339" s="4"/>
      <c r="G339" s="4"/>
      <c r="H339" s="4"/>
      <c r="I339" s="4"/>
      <c r="J339" s="4"/>
      <c r="K339" s="45">
        <v>43969</v>
      </c>
      <c r="L339" s="45"/>
      <c r="M339" s="4"/>
      <c r="N339" s="4"/>
      <c r="O339" s="4"/>
      <c r="P339" s="46"/>
      <c r="Q339" s="46"/>
      <c r="R339" s="49">
        <f t="shared" si="26"/>
        <v>0</v>
      </c>
      <c r="S339" s="49">
        <f t="shared" si="27"/>
        <v>0</v>
      </c>
      <c r="T339" s="50">
        <f t="shared" si="24"/>
        <v>0</v>
      </c>
      <c r="U339" s="50">
        <f t="shared" si="25"/>
        <v>0</v>
      </c>
      <c r="V339" s="50">
        <v>0.77</v>
      </c>
      <c r="W339" s="50" t="str">
        <f>IF(OR(K339&lt;=$Y$1,DAY(K339)&gt;15,AND(YEAR(K339)&amp;MONTH(K339)=YEAR(L339)&amp;MONTH(L339),DAY(L339)&lt;26)),"",IF(OR(L339="",MONTH(K339)&lt;&gt;MONTH(L339)),NETWORKDAYS.INTL(K339,DATE(2021,MONTH(K339)+1,0),"0000000",'21年休息安排-固定'!$B$2:$B$105),NETWORKDAYS.INTL(K339,L339,"0000000",'21年休息安排-固定'!$B$2:$B$105)))</f>
        <v/>
      </c>
      <c r="X339" s="50" t="str">
        <f>IF(OR(L339&gt;=$Z$1,L339="",DAY(L339)&lt;15,AND(YEAR(K339)&amp;MONTH(K339)=YEAR(L339)&amp;MONTH(L339),DAY(L339)&lt;26)),"",IF(YEAR(K339)&amp;MONTH(K339)=YEAR(L339)&amp;MONTH(L339),NETWORKDAYS.INTL(K339,L339,"0000000",'21年休息安排-固定'!$B$2:$B$105),NETWORKDAYS.INTL(DATE(2021,MONTH(L339),1),L339,"0000000",'21年休息安排-固定'!$B$2:$B$105)))</f>
        <v/>
      </c>
    </row>
    <row r="340" customHeight="1" spans="1:24">
      <c r="A340" s="4" t="s">
        <v>785</v>
      </c>
      <c r="B340" s="4"/>
      <c r="C340" s="6" t="s">
        <v>723</v>
      </c>
      <c r="D340" s="4"/>
      <c r="E340" s="4"/>
      <c r="F340" s="4"/>
      <c r="G340" s="4"/>
      <c r="H340" s="4"/>
      <c r="I340" s="4"/>
      <c r="J340" s="4"/>
      <c r="K340" s="45">
        <v>44004</v>
      </c>
      <c r="L340" s="45"/>
      <c r="M340" s="4"/>
      <c r="N340" s="4"/>
      <c r="O340" s="4"/>
      <c r="P340" s="46"/>
      <c r="Q340" s="46"/>
      <c r="R340" s="49">
        <f t="shared" si="26"/>
        <v>0</v>
      </c>
      <c r="S340" s="49">
        <f t="shared" si="27"/>
        <v>0</v>
      </c>
      <c r="T340" s="50">
        <f t="shared" si="24"/>
        <v>0</v>
      </c>
      <c r="U340" s="50">
        <f t="shared" si="25"/>
        <v>0</v>
      </c>
      <c r="V340" s="50">
        <v>0.89</v>
      </c>
      <c r="W340" s="50" t="str">
        <f>IF(OR(K340&lt;=$Y$1,DAY(K340)&gt;15,AND(YEAR(K340)&amp;MONTH(K340)=YEAR(L340)&amp;MONTH(L340),DAY(L340)&lt;26)),"",IF(OR(L340="",MONTH(K340)&lt;&gt;MONTH(L340)),NETWORKDAYS.INTL(K340,DATE(2021,MONTH(K340)+1,0),"0000000",'21年休息安排-固定'!$B$2:$B$105),NETWORKDAYS.INTL(K340,L340,"0000000",'21年休息安排-固定'!$B$2:$B$105)))</f>
        <v/>
      </c>
      <c r="X340" s="50" t="str">
        <f>IF(OR(L340&gt;=$Z$1,L340="",DAY(L340)&lt;15,AND(YEAR(K340)&amp;MONTH(K340)=YEAR(L340)&amp;MONTH(L340),DAY(L340)&lt;26)),"",IF(YEAR(K340)&amp;MONTH(K340)=YEAR(L340)&amp;MONTH(L340),NETWORKDAYS.INTL(K340,L340,"0000000",'21年休息安排-固定'!$B$2:$B$105),NETWORKDAYS.INTL(DATE(2021,MONTH(L340),1),L340,"0000000",'21年休息安排-固定'!$B$2:$B$105)))</f>
        <v/>
      </c>
    </row>
    <row r="341" customHeight="1" spans="1:24">
      <c r="A341" s="4" t="s">
        <v>786</v>
      </c>
      <c r="B341" s="4"/>
      <c r="C341" s="6" t="s">
        <v>400</v>
      </c>
      <c r="D341" s="4"/>
      <c r="E341" s="4"/>
      <c r="F341" s="4"/>
      <c r="G341" s="4"/>
      <c r="H341" s="4"/>
      <c r="I341" s="4"/>
      <c r="J341" s="4"/>
      <c r="K341" s="45">
        <v>43990</v>
      </c>
      <c r="L341" s="45"/>
      <c r="M341" s="4"/>
      <c r="N341" s="4"/>
      <c r="O341" s="4"/>
      <c r="P341" s="46"/>
      <c r="Q341" s="46"/>
      <c r="R341" s="49">
        <f t="shared" si="26"/>
        <v>0</v>
      </c>
      <c r="S341" s="49">
        <f t="shared" si="27"/>
        <v>0</v>
      </c>
      <c r="T341" s="50">
        <f t="shared" si="24"/>
        <v>0</v>
      </c>
      <c r="U341" s="50">
        <f t="shared" si="25"/>
        <v>0</v>
      </c>
      <c r="V341" s="50">
        <v>0.88</v>
      </c>
      <c r="W341" s="50" t="str">
        <f>IF(OR(K341&lt;=$Y$1,DAY(K341)&gt;15,AND(YEAR(K341)&amp;MONTH(K341)=YEAR(L341)&amp;MONTH(L341),DAY(L341)&lt;26)),"",IF(OR(L341="",MONTH(K341)&lt;&gt;MONTH(L341)),NETWORKDAYS.INTL(K341,DATE(2021,MONTH(K341)+1,0),"0000000",'21年休息安排-固定'!$B$2:$B$105),NETWORKDAYS.INTL(K341,L341,"0000000",'21年休息安排-固定'!$B$2:$B$105)))</f>
        <v/>
      </c>
      <c r="X341" s="50" t="str">
        <f>IF(OR(L341&gt;=$Z$1,L341="",DAY(L341)&lt;15,AND(YEAR(K341)&amp;MONTH(K341)=YEAR(L341)&amp;MONTH(L341),DAY(L341)&lt;26)),"",IF(YEAR(K341)&amp;MONTH(K341)=YEAR(L341)&amp;MONTH(L341),NETWORKDAYS.INTL(K341,L341,"0000000",'21年休息安排-固定'!$B$2:$B$105),NETWORKDAYS.INTL(DATE(2021,MONTH(L341),1),L341,"0000000",'21年休息安排-固定'!$B$2:$B$105)))</f>
        <v/>
      </c>
    </row>
    <row r="342" customHeight="1" spans="1:24">
      <c r="A342" s="4" t="s">
        <v>787</v>
      </c>
      <c r="B342" s="4"/>
      <c r="C342" s="6" t="s">
        <v>400</v>
      </c>
      <c r="D342" s="4"/>
      <c r="E342" s="4"/>
      <c r="F342" s="4"/>
      <c r="G342" s="4"/>
      <c r="H342" s="4"/>
      <c r="I342" s="4"/>
      <c r="J342" s="4"/>
      <c r="K342" s="45">
        <v>44000</v>
      </c>
      <c r="L342" s="45"/>
      <c r="M342" s="4"/>
      <c r="N342" s="4"/>
      <c r="O342" s="4"/>
      <c r="P342" s="46"/>
      <c r="Q342" s="46"/>
      <c r="R342" s="49">
        <f t="shared" si="26"/>
        <v>0</v>
      </c>
      <c r="S342" s="49">
        <f t="shared" si="27"/>
        <v>0</v>
      </c>
      <c r="T342" s="50">
        <f t="shared" si="24"/>
        <v>0</v>
      </c>
      <c r="U342" s="50">
        <f t="shared" si="25"/>
        <v>0</v>
      </c>
      <c r="V342" s="50">
        <v>0.89</v>
      </c>
      <c r="W342" s="50" t="str">
        <f>IF(OR(K342&lt;=$Y$1,DAY(K342)&gt;15,AND(YEAR(K342)&amp;MONTH(K342)=YEAR(L342)&amp;MONTH(L342),DAY(L342)&lt;26)),"",IF(OR(L342="",MONTH(K342)&lt;&gt;MONTH(L342)),NETWORKDAYS.INTL(K342,DATE(2021,MONTH(K342)+1,0),"0000000",'21年休息安排-固定'!$B$2:$B$105),NETWORKDAYS.INTL(K342,L342,"0000000",'21年休息安排-固定'!$B$2:$B$105)))</f>
        <v/>
      </c>
      <c r="X342" s="50" t="str">
        <f>IF(OR(L342&gt;=$Z$1,L342="",DAY(L342)&lt;15,AND(YEAR(K342)&amp;MONTH(K342)=YEAR(L342)&amp;MONTH(L342),DAY(L342)&lt;26)),"",IF(YEAR(K342)&amp;MONTH(K342)=YEAR(L342)&amp;MONTH(L342),NETWORKDAYS.INTL(K342,L342,"0000000",'21年休息安排-固定'!$B$2:$B$105),NETWORKDAYS.INTL(DATE(2021,MONTH(L342),1),L342,"0000000",'21年休息安排-固定'!$B$2:$B$105)))</f>
        <v/>
      </c>
    </row>
    <row r="343" customHeight="1" spans="1:24">
      <c r="A343" s="4" t="s">
        <v>788</v>
      </c>
      <c r="B343" s="4"/>
      <c r="C343" s="6" t="s">
        <v>400</v>
      </c>
      <c r="D343" s="4"/>
      <c r="E343" s="4"/>
      <c r="F343" s="4"/>
      <c r="G343" s="4"/>
      <c r="H343" s="4"/>
      <c r="I343" s="4"/>
      <c r="J343" s="4"/>
      <c r="K343" s="45">
        <v>44018</v>
      </c>
      <c r="L343" s="45"/>
      <c r="M343" s="4"/>
      <c r="N343" s="4"/>
      <c r="O343" s="4"/>
      <c r="P343" s="46"/>
      <c r="Q343" s="46"/>
      <c r="R343" s="49">
        <f t="shared" si="26"/>
        <v>0</v>
      </c>
      <c r="S343" s="49">
        <f t="shared" si="27"/>
        <v>0</v>
      </c>
      <c r="T343" s="50">
        <f t="shared" si="24"/>
        <v>0</v>
      </c>
      <c r="U343" s="50">
        <f t="shared" si="25"/>
        <v>0</v>
      </c>
      <c r="V343" s="50">
        <v>0.89</v>
      </c>
      <c r="W343" s="50" t="str">
        <f>IF(OR(K343&lt;=$Y$1,DAY(K343)&gt;15,AND(YEAR(K343)&amp;MONTH(K343)=YEAR(L343)&amp;MONTH(L343),DAY(L343)&lt;26)),"",IF(OR(L343="",MONTH(K343)&lt;&gt;MONTH(L343)),NETWORKDAYS.INTL(K343,DATE(2021,MONTH(K343)+1,0),"0000000",'21年休息安排-固定'!$B$2:$B$105),NETWORKDAYS.INTL(K343,L343,"0000000",'21年休息安排-固定'!$B$2:$B$105)))</f>
        <v/>
      </c>
      <c r="X343" s="50" t="str">
        <f>IF(OR(L343&gt;=$Z$1,L343="",DAY(L343)&lt;15,AND(YEAR(K343)&amp;MONTH(K343)=YEAR(L343)&amp;MONTH(L343),DAY(L343)&lt;26)),"",IF(YEAR(K343)&amp;MONTH(K343)=YEAR(L343)&amp;MONTH(L343),NETWORKDAYS.INTL(K343,L343,"0000000",'21年休息安排-固定'!$B$2:$B$105),NETWORKDAYS.INTL(DATE(2021,MONTH(L343),1),L343,"0000000",'21年休息安排-固定'!$B$2:$B$105)))</f>
        <v/>
      </c>
    </row>
    <row r="344" customHeight="1" spans="1:24">
      <c r="A344" s="4" t="s">
        <v>789</v>
      </c>
      <c r="B344" s="4"/>
      <c r="C344" s="6" t="s">
        <v>400</v>
      </c>
      <c r="D344" s="4"/>
      <c r="E344" s="4"/>
      <c r="F344" s="4"/>
      <c r="G344" s="4"/>
      <c r="H344" s="4"/>
      <c r="I344" s="4"/>
      <c r="J344" s="4"/>
      <c r="K344" s="45">
        <v>44018</v>
      </c>
      <c r="L344" s="45"/>
      <c r="M344" s="4"/>
      <c r="N344" s="4"/>
      <c r="O344" s="4"/>
      <c r="P344" s="46"/>
      <c r="Q344" s="46"/>
      <c r="R344" s="49">
        <f t="shared" si="26"/>
        <v>0</v>
      </c>
      <c r="S344" s="49">
        <f t="shared" si="27"/>
        <v>0</v>
      </c>
      <c r="T344" s="50">
        <f t="shared" ref="T344:T407" si="28">IFERROR(ROUND(Q344/W344,2),0)</f>
        <v>0</v>
      </c>
      <c r="U344" s="50">
        <f t="shared" ref="U344:U407" si="29">IFERROR(ROUND(Q344/X344,2),0)</f>
        <v>0</v>
      </c>
      <c r="V344" s="50">
        <v>0.88</v>
      </c>
      <c r="W344" s="50" t="str">
        <f>IF(OR(K344&lt;=$Y$1,DAY(K344)&gt;15,AND(YEAR(K344)&amp;MONTH(K344)=YEAR(L344)&amp;MONTH(L344),DAY(L344)&lt;26)),"",IF(OR(L344="",MONTH(K344)&lt;&gt;MONTH(L344)),NETWORKDAYS.INTL(K344,DATE(2021,MONTH(K344)+1,0),"0000000",'21年休息安排-固定'!$B$2:$B$105),NETWORKDAYS.INTL(K344,L344,"0000000",'21年休息安排-固定'!$B$2:$B$105)))</f>
        <v/>
      </c>
      <c r="X344" s="50" t="str">
        <f>IF(OR(L344&gt;=$Z$1,L344="",DAY(L344)&lt;15,AND(YEAR(K344)&amp;MONTH(K344)=YEAR(L344)&amp;MONTH(L344),DAY(L344)&lt;26)),"",IF(YEAR(K344)&amp;MONTH(K344)=YEAR(L344)&amp;MONTH(L344),NETWORKDAYS.INTL(K344,L344,"0000000",'21年休息安排-固定'!$B$2:$B$105),NETWORKDAYS.INTL(DATE(2021,MONTH(L344),1),L344,"0000000",'21年休息安排-固定'!$B$2:$B$105)))</f>
        <v/>
      </c>
    </row>
    <row r="345" customHeight="1" spans="1:24">
      <c r="A345" s="4" t="s">
        <v>790</v>
      </c>
      <c r="B345" s="4"/>
      <c r="C345" s="6" t="s">
        <v>400</v>
      </c>
      <c r="D345" s="4"/>
      <c r="E345" s="4"/>
      <c r="F345" s="4"/>
      <c r="G345" s="4"/>
      <c r="H345" s="4"/>
      <c r="I345" s="4"/>
      <c r="J345" s="4"/>
      <c r="K345" s="45">
        <v>44020</v>
      </c>
      <c r="L345" s="45"/>
      <c r="M345" s="4"/>
      <c r="N345" s="4"/>
      <c r="O345" s="4"/>
      <c r="P345" s="46"/>
      <c r="Q345" s="46"/>
      <c r="R345" s="49">
        <f t="shared" ref="R345:R408" si="30">P345/21.75</f>
        <v>0</v>
      </c>
      <c r="S345" s="49">
        <f t="shared" ref="S345:S408" si="31">Q345/21.75</f>
        <v>0</v>
      </c>
      <c r="T345" s="50">
        <f t="shared" si="28"/>
        <v>0</v>
      </c>
      <c r="U345" s="50">
        <f t="shared" si="29"/>
        <v>0</v>
      </c>
      <c r="V345" s="50">
        <v>0.89</v>
      </c>
      <c r="W345" s="50" t="str">
        <f>IF(OR(K345&lt;=$Y$1,DAY(K345)&gt;15,AND(YEAR(K345)&amp;MONTH(K345)=YEAR(L345)&amp;MONTH(L345),DAY(L345)&lt;26)),"",IF(OR(L345="",MONTH(K345)&lt;&gt;MONTH(L345)),NETWORKDAYS.INTL(K345,DATE(2021,MONTH(K345)+1,0),"0000000",'21年休息安排-固定'!$B$2:$B$105),NETWORKDAYS.INTL(K345,L345,"0000000",'21年休息安排-固定'!$B$2:$B$105)))</f>
        <v/>
      </c>
      <c r="X345" s="50" t="str">
        <f>IF(OR(L345&gt;=$Z$1,L345="",DAY(L345)&lt;15,AND(YEAR(K345)&amp;MONTH(K345)=YEAR(L345)&amp;MONTH(L345),DAY(L345)&lt;26)),"",IF(YEAR(K345)&amp;MONTH(K345)=YEAR(L345)&amp;MONTH(L345),NETWORKDAYS.INTL(K345,L345,"0000000",'21年休息安排-固定'!$B$2:$B$105),NETWORKDAYS.INTL(DATE(2021,MONTH(L345),1),L345,"0000000",'21年休息安排-固定'!$B$2:$B$105)))</f>
        <v/>
      </c>
    </row>
    <row r="346" customHeight="1" spans="1:24">
      <c r="A346" s="4" t="s">
        <v>791</v>
      </c>
      <c r="B346" s="4"/>
      <c r="C346" s="6" t="s">
        <v>400</v>
      </c>
      <c r="D346" s="4"/>
      <c r="E346" s="4"/>
      <c r="F346" s="4"/>
      <c r="G346" s="4"/>
      <c r="H346" s="4"/>
      <c r="I346" s="4"/>
      <c r="J346" s="4"/>
      <c r="K346" s="45">
        <v>44042</v>
      </c>
      <c r="L346" s="45"/>
      <c r="M346" s="4"/>
      <c r="N346" s="4"/>
      <c r="O346" s="4"/>
      <c r="P346" s="46"/>
      <c r="Q346" s="46"/>
      <c r="R346" s="49">
        <f t="shared" si="30"/>
        <v>0</v>
      </c>
      <c r="S346" s="49">
        <f t="shared" si="31"/>
        <v>0</v>
      </c>
      <c r="T346" s="50">
        <f t="shared" si="28"/>
        <v>0</v>
      </c>
      <c r="U346" s="50">
        <f t="shared" si="29"/>
        <v>0</v>
      </c>
      <c r="V346" s="50">
        <v>0.89</v>
      </c>
      <c r="W346" s="50" t="str">
        <f>IF(OR(K346&lt;=$Y$1,DAY(K346)&gt;15,AND(YEAR(K346)&amp;MONTH(K346)=YEAR(L346)&amp;MONTH(L346),DAY(L346)&lt;26)),"",IF(OR(L346="",MONTH(K346)&lt;&gt;MONTH(L346)),NETWORKDAYS.INTL(K346,DATE(2021,MONTH(K346)+1,0),"0000000",'21年休息安排-固定'!$B$2:$B$105),NETWORKDAYS.INTL(K346,L346,"0000000",'21年休息安排-固定'!$B$2:$B$105)))</f>
        <v/>
      </c>
      <c r="X346" s="50" t="str">
        <f>IF(OR(L346&gt;=$Z$1,L346="",DAY(L346)&lt;15,AND(YEAR(K346)&amp;MONTH(K346)=YEAR(L346)&amp;MONTH(L346),DAY(L346)&lt;26)),"",IF(YEAR(K346)&amp;MONTH(K346)=YEAR(L346)&amp;MONTH(L346),NETWORKDAYS.INTL(K346,L346,"0000000",'21年休息安排-固定'!$B$2:$B$105),NETWORKDAYS.INTL(DATE(2021,MONTH(L346),1),L346,"0000000",'21年休息安排-固定'!$B$2:$B$105)))</f>
        <v/>
      </c>
    </row>
    <row r="347" customHeight="1" spans="1:24">
      <c r="A347" s="4" t="s">
        <v>792</v>
      </c>
      <c r="B347" s="4"/>
      <c r="C347" s="6" t="s">
        <v>723</v>
      </c>
      <c r="D347" s="4"/>
      <c r="E347" s="4"/>
      <c r="F347" s="4"/>
      <c r="G347" s="4"/>
      <c r="H347" s="4"/>
      <c r="I347" s="4"/>
      <c r="J347" s="4"/>
      <c r="K347" s="45">
        <v>44025</v>
      </c>
      <c r="L347" s="45"/>
      <c r="M347" s="4"/>
      <c r="N347" s="4"/>
      <c r="O347" s="4"/>
      <c r="P347" s="46"/>
      <c r="Q347" s="46"/>
      <c r="R347" s="49">
        <f t="shared" si="30"/>
        <v>0</v>
      </c>
      <c r="S347" s="49">
        <f t="shared" si="31"/>
        <v>0</v>
      </c>
      <c r="T347" s="50">
        <f t="shared" si="28"/>
        <v>0</v>
      </c>
      <c r="U347" s="50">
        <f t="shared" si="29"/>
        <v>0</v>
      </c>
      <c r="V347" s="50">
        <v>0.89</v>
      </c>
      <c r="W347" s="50" t="str">
        <f>IF(OR(K347&lt;=$Y$1,DAY(K347)&gt;15,AND(YEAR(K347)&amp;MONTH(K347)=YEAR(L347)&amp;MONTH(L347),DAY(L347)&lt;26)),"",IF(OR(L347="",MONTH(K347)&lt;&gt;MONTH(L347)),NETWORKDAYS.INTL(K347,DATE(2021,MONTH(K347)+1,0),"0000000",'21年休息安排-固定'!$B$2:$B$105),NETWORKDAYS.INTL(K347,L347,"0000000",'21年休息安排-固定'!$B$2:$B$105)))</f>
        <v/>
      </c>
      <c r="X347" s="50" t="str">
        <f>IF(OR(L347&gt;=$Z$1,L347="",DAY(L347)&lt;15,AND(YEAR(K347)&amp;MONTH(K347)=YEAR(L347)&amp;MONTH(L347),DAY(L347)&lt;26)),"",IF(YEAR(K347)&amp;MONTH(K347)=YEAR(L347)&amp;MONTH(L347),NETWORKDAYS.INTL(K347,L347,"0000000",'21年休息安排-固定'!$B$2:$B$105),NETWORKDAYS.INTL(DATE(2021,MONTH(L347),1),L347,"0000000",'21年休息安排-固定'!$B$2:$B$105)))</f>
        <v/>
      </c>
    </row>
    <row r="348" customHeight="1" spans="1:24">
      <c r="A348" s="4" t="s">
        <v>793</v>
      </c>
      <c r="B348" s="4"/>
      <c r="C348" s="6" t="s">
        <v>723</v>
      </c>
      <c r="D348" s="4"/>
      <c r="E348" s="4"/>
      <c r="F348" s="4"/>
      <c r="G348" s="4"/>
      <c r="H348" s="4"/>
      <c r="I348" s="4"/>
      <c r="J348" s="4"/>
      <c r="K348" s="45">
        <v>44025</v>
      </c>
      <c r="L348" s="45"/>
      <c r="M348" s="4"/>
      <c r="N348" s="4"/>
      <c r="O348" s="4"/>
      <c r="P348" s="46"/>
      <c r="Q348" s="46"/>
      <c r="R348" s="49">
        <f t="shared" si="30"/>
        <v>0</v>
      </c>
      <c r="S348" s="49">
        <f t="shared" si="31"/>
        <v>0</v>
      </c>
      <c r="T348" s="50">
        <f t="shared" si="28"/>
        <v>0</v>
      </c>
      <c r="U348" s="50">
        <f t="shared" si="29"/>
        <v>0</v>
      </c>
      <c r="V348" s="50">
        <v>0.9</v>
      </c>
      <c r="W348" s="50" t="str">
        <f>IF(OR(K348&lt;=$Y$1,DAY(K348)&gt;15,AND(YEAR(K348)&amp;MONTH(K348)=YEAR(L348)&amp;MONTH(L348),DAY(L348)&lt;26)),"",IF(OR(L348="",MONTH(K348)&lt;&gt;MONTH(L348)),NETWORKDAYS.INTL(K348,DATE(2021,MONTH(K348)+1,0),"0000000",'21年休息安排-固定'!$B$2:$B$105),NETWORKDAYS.INTL(K348,L348,"0000000",'21年休息安排-固定'!$B$2:$B$105)))</f>
        <v/>
      </c>
      <c r="X348" s="50" t="str">
        <f>IF(OR(L348&gt;=$Z$1,L348="",DAY(L348)&lt;15,AND(YEAR(K348)&amp;MONTH(K348)=YEAR(L348)&amp;MONTH(L348),DAY(L348)&lt;26)),"",IF(YEAR(K348)&amp;MONTH(K348)=YEAR(L348)&amp;MONTH(L348),NETWORKDAYS.INTL(K348,L348,"0000000",'21年休息安排-固定'!$B$2:$B$105),NETWORKDAYS.INTL(DATE(2021,MONTH(L348),1),L348,"0000000",'21年休息安排-固定'!$B$2:$B$105)))</f>
        <v/>
      </c>
    </row>
    <row r="349" customHeight="1" spans="1:24">
      <c r="A349" s="4" t="s">
        <v>794</v>
      </c>
      <c r="B349" s="4"/>
      <c r="C349" s="6" t="s">
        <v>723</v>
      </c>
      <c r="D349" s="4"/>
      <c r="E349" s="4"/>
      <c r="F349" s="4"/>
      <c r="G349" s="4"/>
      <c r="H349" s="4"/>
      <c r="I349" s="4"/>
      <c r="J349" s="4"/>
      <c r="K349" s="45">
        <v>44026</v>
      </c>
      <c r="L349" s="45"/>
      <c r="M349" s="4"/>
      <c r="N349" s="4"/>
      <c r="O349" s="4"/>
      <c r="P349" s="46"/>
      <c r="Q349" s="46"/>
      <c r="R349" s="49">
        <f t="shared" si="30"/>
        <v>0</v>
      </c>
      <c r="S349" s="49">
        <f t="shared" si="31"/>
        <v>0</v>
      </c>
      <c r="T349" s="50">
        <f t="shared" si="28"/>
        <v>0</v>
      </c>
      <c r="U349" s="50">
        <f t="shared" si="29"/>
        <v>0</v>
      </c>
      <c r="V349" s="50">
        <v>0.89</v>
      </c>
      <c r="W349" s="50" t="str">
        <f>IF(OR(K349&lt;=$Y$1,DAY(K349)&gt;15,AND(YEAR(K349)&amp;MONTH(K349)=YEAR(L349)&amp;MONTH(L349),DAY(L349)&lt;26)),"",IF(OR(L349="",MONTH(K349)&lt;&gt;MONTH(L349)),NETWORKDAYS.INTL(K349,DATE(2021,MONTH(K349)+1,0),"0000000",'21年休息安排-固定'!$B$2:$B$105),NETWORKDAYS.INTL(K349,L349,"0000000",'21年休息安排-固定'!$B$2:$B$105)))</f>
        <v/>
      </c>
      <c r="X349" s="50" t="str">
        <f>IF(OR(L349&gt;=$Z$1,L349="",DAY(L349)&lt;15,AND(YEAR(K349)&amp;MONTH(K349)=YEAR(L349)&amp;MONTH(L349),DAY(L349)&lt;26)),"",IF(YEAR(K349)&amp;MONTH(K349)=YEAR(L349)&amp;MONTH(L349),NETWORKDAYS.INTL(K349,L349,"0000000",'21年休息安排-固定'!$B$2:$B$105),NETWORKDAYS.INTL(DATE(2021,MONTH(L349),1),L349,"0000000",'21年休息安排-固定'!$B$2:$B$105)))</f>
        <v/>
      </c>
    </row>
    <row r="350" customHeight="1" spans="1:24">
      <c r="A350" s="4" t="s">
        <v>795</v>
      </c>
      <c r="B350" s="4"/>
      <c r="C350" s="6" t="s">
        <v>723</v>
      </c>
      <c r="D350" s="4"/>
      <c r="E350" s="4"/>
      <c r="F350" s="4"/>
      <c r="G350" s="4"/>
      <c r="H350" s="4"/>
      <c r="I350" s="4"/>
      <c r="J350" s="4"/>
      <c r="K350" s="45">
        <v>44049</v>
      </c>
      <c r="L350" s="45"/>
      <c r="M350" s="4"/>
      <c r="N350" s="4"/>
      <c r="O350" s="4"/>
      <c r="P350" s="46"/>
      <c r="Q350" s="46"/>
      <c r="R350" s="49">
        <f t="shared" si="30"/>
        <v>0</v>
      </c>
      <c r="S350" s="49">
        <f t="shared" si="31"/>
        <v>0</v>
      </c>
      <c r="T350" s="50">
        <f t="shared" si="28"/>
        <v>0</v>
      </c>
      <c r="U350" s="50">
        <f t="shared" si="29"/>
        <v>0</v>
      </c>
      <c r="V350" s="50">
        <v>0.92</v>
      </c>
      <c r="W350" s="50" t="str">
        <f>IF(OR(K350&lt;=$Y$1,DAY(K350)&gt;15,AND(YEAR(K350)&amp;MONTH(K350)=YEAR(L350)&amp;MONTH(L350),DAY(L350)&lt;26)),"",IF(OR(L350="",MONTH(K350)&lt;&gt;MONTH(L350)),NETWORKDAYS.INTL(K350,DATE(2021,MONTH(K350)+1,0),"0000000",'21年休息安排-固定'!$B$2:$B$105),NETWORKDAYS.INTL(K350,L350,"0000000",'21年休息安排-固定'!$B$2:$B$105)))</f>
        <v/>
      </c>
      <c r="X350" s="50" t="str">
        <f>IF(OR(L350&gt;=$Z$1,L350="",DAY(L350)&lt;15,AND(YEAR(K350)&amp;MONTH(K350)=YEAR(L350)&amp;MONTH(L350),DAY(L350)&lt;26)),"",IF(YEAR(K350)&amp;MONTH(K350)=YEAR(L350)&amp;MONTH(L350),NETWORKDAYS.INTL(K350,L350,"0000000",'21年休息安排-固定'!$B$2:$B$105),NETWORKDAYS.INTL(DATE(2021,MONTH(L350),1),L350,"0000000",'21年休息安排-固定'!$B$2:$B$105)))</f>
        <v/>
      </c>
    </row>
    <row r="351" customHeight="1" spans="1:24">
      <c r="A351" s="4" t="s">
        <v>796</v>
      </c>
      <c r="B351" s="4"/>
      <c r="C351" s="6" t="s">
        <v>723</v>
      </c>
      <c r="D351" s="4"/>
      <c r="E351" s="4"/>
      <c r="F351" s="4"/>
      <c r="G351" s="4"/>
      <c r="H351" s="4"/>
      <c r="I351" s="4"/>
      <c r="J351" s="4"/>
      <c r="K351" s="45">
        <v>44057</v>
      </c>
      <c r="L351" s="45"/>
      <c r="M351" s="4"/>
      <c r="N351" s="4"/>
      <c r="O351" s="4"/>
      <c r="P351" s="46"/>
      <c r="Q351" s="46"/>
      <c r="R351" s="49">
        <f t="shared" si="30"/>
        <v>0</v>
      </c>
      <c r="S351" s="49">
        <f t="shared" si="31"/>
        <v>0</v>
      </c>
      <c r="T351" s="50">
        <f t="shared" si="28"/>
        <v>0</v>
      </c>
      <c r="U351" s="50">
        <f t="shared" si="29"/>
        <v>0</v>
      </c>
      <c r="V351" s="50">
        <v>0.86</v>
      </c>
      <c r="W351" s="50" t="str">
        <f>IF(OR(K351&lt;=$Y$1,DAY(K351)&gt;15,AND(YEAR(K351)&amp;MONTH(K351)=YEAR(L351)&amp;MONTH(L351),DAY(L351)&lt;26)),"",IF(OR(L351="",MONTH(K351)&lt;&gt;MONTH(L351)),NETWORKDAYS.INTL(K351,DATE(2021,MONTH(K351)+1,0),"0000000",'21年休息安排-固定'!$B$2:$B$105),NETWORKDAYS.INTL(K351,L351,"0000000",'21年休息安排-固定'!$B$2:$B$105)))</f>
        <v/>
      </c>
      <c r="X351" s="50" t="str">
        <f>IF(OR(L351&gt;=$Z$1,L351="",DAY(L351)&lt;15,AND(YEAR(K351)&amp;MONTH(K351)=YEAR(L351)&amp;MONTH(L351),DAY(L351)&lt;26)),"",IF(YEAR(K351)&amp;MONTH(K351)=YEAR(L351)&amp;MONTH(L351),NETWORKDAYS.INTL(K351,L351,"0000000",'21年休息安排-固定'!$B$2:$B$105),NETWORKDAYS.INTL(DATE(2021,MONTH(L351),1),L351,"0000000",'21年休息安排-固定'!$B$2:$B$105)))</f>
        <v/>
      </c>
    </row>
    <row r="352" customHeight="1" spans="1:24">
      <c r="A352" s="4" t="s">
        <v>797</v>
      </c>
      <c r="B352" s="4"/>
      <c r="C352" s="6" t="s">
        <v>723</v>
      </c>
      <c r="D352" s="4"/>
      <c r="E352" s="4"/>
      <c r="F352" s="4"/>
      <c r="G352" s="4"/>
      <c r="H352" s="4"/>
      <c r="I352" s="4"/>
      <c r="J352" s="4"/>
      <c r="K352" s="45">
        <v>44061</v>
      </c>
      <c r="L352" s="45"/>
      <c r="M352" s="4"/>
      <c r="N352" s="4"/>
      <c r="O352" s="4"/>
      <c r="P352" s="46"/>
      <c r="Q352" s="46"/>
      <c r="R352" s="49">
        <f t="shared" si="30"/>
        <v>0</v>
      </c>
      <c r="S352" s="49">
        <f t="shared" si="31"/>
        <v>0</v>
      </c>
      <c r="T352" s="50">
        <f t="shared" si="28"/>
        <v>0</v>
      </c>
      <c r="U352" s="50">
        <f t="shared" si="29"/>
        <v>0</v>
      </c>
      <c r="V352" s="50">
        <v>0.9</v>
      </c>
      <c r="W352" s="50" t="str">
        <f>IF(OR(K352&lt;=$Y$1,DAY(K352)&gt;15,AND(YEAR(K352)&amp;MONTH(K352)=YEAR(L352)&amp;MONTH(L352),DAY(L352)&lt;26)),"",IF(OR(L352="",MONTH(K352)&lt;&gt;MONTH(L352)),NETWORKDAYS.INTL(K352,DATE(2021,MONTH(K352)+1,0),"0000000",'21年休息安排-固定'!$B$2:$B$105),NETWORKDAYS.INTL(K352,L352,"0000000",'21年休息安排-固定'!$B$2:$B$105)))</f>
        <v/>
      </c>
      <c r="X352" s="50" t="str">
        <f>IF(OR(L352&gt;=$Z$1,L352="",DAY(L352)&lt;15,AND(YEAR(K352)&amp;MONTH(K352)=YEAR(L352)&amp;MONTH(L352),DAY(L352)&lt;26)),"",IF(YEAR(K352)&amp;MONTH(K352)=YEAR(L352)&amp;MONTH(L352),NETWORKDAYS.INTL(K352,L352,"0000000",'21年休息安排-固定'!$B$2:$B$105),NETWORKDAYS.INTL(DATE(2021,MONTH(L352),1),L352,"0000000",'21年休息安排-固定'!$B$2:$B$105)))</f>
        <v/>
      </c>
    </row>
    <row r="353" customHeight="1" spans="1:24">
      <c r="A353" s="4" t="s">
        <v>798</v>
      </c>
      <c r="B353" s="4"/>
      <c r="C353" s="6" t="s">
        <v>723</v>
      </c>
      <c r="D353" s="4"/>
      <c r="E353" s="4"/>
      <c r="F353" s="4"/>
      <c r="G353" s="4"/>
      <c r="H353" s="4"/>
      <c r="I353" s="4"/>
      <c r="J353" s="4"/>
      <c r="K353" s="45">
        <v>44063</v>
      </c>
      <c r="L353" s="45"/>
      <c r="M353" s="4"/>
      <c r="N353" s="4"/>
      <c r="O353" s="4"/>
      <c r="P353" s="46"/>
      <c r="Q353" s="46"/>
      <c r="R353" s="49">
        <f t="shared" si="30"/>
        <v>0</v>
      </c>
      <c r="S353" s="49">
        <f t="shared" si="31"/>
        <v>0</v>
      </c>
      <c r="T353" s="50">
        <f t="shared" si="28"/>
        <v>0</v>
      </c>
      <c r="U353" s="50">
        <f t="shared" si="29"/>
        <v>0</v>
      </c>
      <c r="V353" s="50">
        <v>0.93</v>
      </c>
      <c r="W353" s="50" t="str">
        <f>IF(OR(K353&lt;=$Y$1,DAY(K353)&gt;15,AND(YEAR(K353)&amp;MONTH(K353)=YEAR(L353)&amp;MONTH(L353),DAY(L353)&lt;26)),"",IF(OR(L353="",MONTH(K353)&lt;&gt;MONTH(L353)),NETWORKDAYS.INTL(K353,DATE(2021,MONTH(K353)+1,0),"0000000",'21年休息安排-固定'!$B$2:$B$105),NETWORKDAYS.INTL(K353,L353,"0000000",'21年休息安排-固定'!$B$2:$B$105)))</f>
        <v/>
      </c>
      <c r="X353" s="50" t="str">
        <f>IF(OR(L353&gt;=$Z$1,L353="",DAY(L353)&lt;15,AND(YEAR(K353)&amp;MONTH(K353)=YEAR(L353)&amp;MONTH(L353),DAY(L353)&lt;26)),"",IF(YEAR(K353)&amp;MONTH(K353)=YEAR(L353)&amp;MONTH(L353),NETWORKDAYS.INTL(K353,L353,"0000000",'21年休息安排-固定'!$B$2:$B$105),NETWORKDAYS.INTL(DATE(2021,MONTH(L353),1),L353,"0000000",'21年休息安排-固定'!$B$2:$B$105)))</f>
        <v/>
      </c>
    </row>
    <row r="354" customHeight="1" spans="1:24">
      <c r="A354" s="4" t="s">
        <v>799</v>
      </c>
      <c r="B354" s="4"/>
      <c r="C354" s="6" t="s">
        <v>723</v>
      </c>
      <c r="D354" s="4"/>
      <c r="E354" s="4"/>
      <c r="F354" s="4"/>
      <c r="G354" s="4"/>
      <c r="H354" s="4"/>
      <c r="I354" s="4"/>
      <c r="J354" s="4"/>
      <c r="K354" s="45">
        <v>44082</v>
      </c>
      <c r="L354" s="45"/>
      <c r="M354" s="4"/>
      <c r="N354" s="4"/>
      <c r="O354" s="4"/>
      <c r="P354" s="46"/>
      <c r="Q354" s="46"/>
      <c r="R354" s="49">
        <f t="shared" si="30"/>
        <v>0</v>
      </c>
      <c r="S354" s="49">
        <f t="shared" si="31"/>
        <v>0</v>
      </c>
      <c r="T354" s="50">
        <f t="shared" si="28"/>
        <v>0</v>
      </c>
      <c r="U354" s="50">
        <f t="shared" si="29"/>
        <v>0</v>
      </c>
      <c r="V354" s="50">
        <v>0.9</v>
      </c>
      <c r="W354" s="50" t="str">
        <f>IF(OR(K354&lt;=$Y$1,DAY(K354)&gt;15,AND(YEAR(K354)&amp;MONTH(K354)=YEAR(L354)&amp;MONTH(L354),DAY(L354)&lt;26)),"",IF(OR(L354="",MONTH(K354)&lt;&gt;MONTH(L354)),NETWORKDAYS.INTL(K354,DATE(2021,MONTH(K354)+1,0),"0000000",'21年休息安排-固定'!$B$2:$B$105),NETWORKDAYS.INTL(K354,L354,"0000000",'21年休息安排-固定'!$B$2:$B$105)))</f>
        <v/>
      </c>
      <c r="X354" s="50" t="str">
        <f>IF(OR(L354&gt;=$Z$1,L354="",DAY(L354)&lt;15,AND(YEAR(K354)&amp;MONTH(K354)=YEAR(L354)&amp;MONTH(L354),DAY(L354)&lt;26)),"",IF(YEAR(K354)&amp;MONTH(K354)=YEAR(L354)&amp;MONTH(L354),NETWORKDAYS.INTL(K354,L354,"0000000",'21年休息安排-固定'!$B$2:$B$105),NETWORKDAYS.INTL(DATE(2021,MONTH(L354),1),L354,"0000000",'21年休息安排-固定'!$B$2:$B$105)))</f>
        <v/>
      </c>
    </row>
    <row r="355" customHeight="1" spans="1:24">
      <c r="A355" s="4" t="s">
        <v>800</v>
      </c>
      <c r="B355" s="4"/>
      <c r="C355" s="6" t="s">
        <v>723</v>
      </c>
      <c r="D355" s="4"/>
      <c r="E355" s="4"/>
      <c r="F355" s="4"/>
      <c r="G355" s="4"/>
      <c r="H355" s="4"/>
      <c r="I355" s="4"/>
      <c r="J355" s="4"/>
      <c r="K355" s="45">
        <v>44103</v>
      </c>
      <c r="L355" s="45"/>
      <c r="M355" s="4"/>
      <c r="N355" s="4"/>
      <c r="O355" s="4"/>
      <c r="P355" s="46"/>
      <c r="Q355" s="46"/>
      <c r="R355" s="49">
        <f t="shared" si="30"/>
        <v>0</v>
      </c>
      <c r="S355" s="49">
        <f t="shared" si="31"/>
        <v>0</v>
      </c>
      <c r="T355" s="50">
        <f t="shared" si="28"/>
        <v>0</v>
      </c>
      <c r="U355" s="50">
        <f t="shared" si="29"/>
        <v>0</v>
      </c>
      <c r="V355" s="50">
        <v>0.88</v>
      </c>
      <c r="W355" s="50" t="str">
        <f>IF(OR(K355&lt;=$Y$1,DAY(K355)&gt;15,AND(YEAR(K355)&amp;MONTH(K355)=YEAR(L355)&amp;MONTH(L355),DAY(L355)&lt;26)),"",IF(OR(L355="",MONTH(K355)&lt;&gt;MONTH(L355)),NETWORKDAYS.INTL(K355,DATE(2021,MONTH(K355)+1,0),"0000000",'21年休息安排-固定'!$B$2:$B$105),NETWORKDAYS.INTL(K355,L355,"0000000",'21年休息安排-固定'!$B$2:$B$105)))</f>
        <v/>
      </c>
      <c r="X355" s="50" t="str">
        <f>IF(OR(L355&gt;=$Z$1,L355="",DAY(L355)&lt;15,AND(YEAR(K355)&amp;MONTH(K355)=YEAR(L355)&amp;MONTH(L355),DAY(L355)&lt;26)),"",IF(YEAR(K355)&amp;MONTH(K355)=YEAR(L355)&amp;MONTH(L355),NETWORKDAYS.INTL(K355,L355,"0000000",'21年休息安排-固定'!$B$2:$B$105),NETWORKDAYS.INTL(DATE(2021,MONTH(L355),1),L355,"0000000",'21年休息安排-固定'!$B$2:$B$105)))</f>
        <v/>
      </c>
    </row>
    <row r="356" customHeight="1" spans="1:24">
      <c r="A356" s="4" t="s">
        <v>801</v>
      </c>
      <c r="B356" s="4"/>
      <c r="C356" s="6" t="s">
        <v>402</v>
      </c>
      <c r="D356" s="4"/>
      <c r="E356" s="4"/>
      <c r="F356" s="4"/>
      <c r="G356" s="4"/>
      <c r="H356" s="4"/>
      <c r="I356" s="4"/>
      <c r="J356" s="4"/>
      <c r="K356" s="45">
        <v>44076</v>
      </c>
      <c r="L356" s="45"/>
      <c r="M356" s="4"/>
      <c r="N356" s="4"/>
      <c r="O356" s="4"/>
      <c r="P356" s="46"/>
      <c r="Q356" s="46"/>
      <c r="R356" s="49">
        <f t="shared" si="30"/>
        <v>0</v>
      </c>
      <c r="S356" s="49">
        <f t="shared" si="31"/>
        <v>0</v>
      </c>
      <c r="T356" s="50">
        <f t="shared" si="28"/>
        <v>0</v>
      </c>
      <c r="U356" s="50">
        <f t="shared" si="29"/>
        <v>0</v>
      </c>
      <c r="V356" s="50">
        <v>0.9</v>
      </c>
      <c r="W356" s="50" t="str">
        <f>IF(OR(K356&lt;=$Y$1,DAY(K356)&gt;15,AND(YEAR(K356)&amp;MONTH(K356)=YEAR(L356)&amp;MONTH(L356),DAY(L356)&lt;26)),"",IF(OR(L356="",MONTH(K356)&lt;&gt;MONTH(L356)),NETWORKDAYS.INTL(K356,DATE(2021,MONTH(K356)+1,0),"0000000",'21年休息安排-固定'!$B$2:$B$105),NETWORKDAYS.INTL(K356,L356,"0000000",'21年休息安排-固定'!$B$2:$B$105)))</f>
        <v/>
      </c>
      <c r="X356" s="50" t="str">
        <f>IF(OR(L356&gt;=$Z$1,L356="",DAY(L356)&lt;15,AND(YEAR(K356)&amp;MONTH(K356)=YEAR(L356)&amp;MONTH(L356),DAY(L356)&lt;26)),"",IF(YEAR(K356)&amp;MONTH(K356)=YEAR(L356)&amp;MONTH(L356),NETWORKDAYS.INTL(K356,L356,"0000000",'21年休息安排-固定'!$B$2:$B$105),NETWORKDAYS.INTL(DATE(2021,MONTH(L356),1),L356,"0000000",'21年休息安排-固定'!$B$2:$B$105)))</f>
        <v/>
      </c>
    </row>
    <row r="357" customHeight="1" spans="1:24">
      <c r="A357" s="4" t="s">
        <v>802</v>
      </c>
      <c r="B357" s="4"/>
      <c r="C357" s="6" t="s">
        <v>400</v>
      </c>
      <c r="D357" s="4"/>
      <c r="E357" s="4"/>
      <c r="F357" s="4"/>
      <c r="G357" s="4"/>
      <c r="H357" s="4"/>
      <c r="I357" s="4"/>
      <c r="J357" s="4"/>
      <c r="K357" s="45">
        <v>44088</v>
      </c>
      <c r="L357" s="45"/>
      <c r="M357" s="4"/>
      <c r="N357" s="4"/>
      <c r="O357" s="4"/>
      <c r="P357" s="46"/>
      <c r="Q357" s="46"/>
      <c r="R357" s="49">
        <f t="shared" si="30"/>
        <v>0</v>
      </c>
      <c r="S357" s="49">
        <f t="shared" si="31"/>
        <v>0</v>
      </c>
      <c r="T357" s="50">
        <f t="shared" si="28"/>
        <v>0</v>
      </c>
      <c r="U357" s="50">
        <f t="shared" si="29"/>
        <v>0</v>
      </c>
      <c r="V357" s="50">
        <v>0.9</v>
      </c>
      <c r="W357" s="50" t="str">
        <f>IF(OR(K357&lt;=$Y$1,DAY(K357)&gt;15,AND(YEAR(K357)&amp;MONTH(K357)=YEAR(L357)&amp;MONTH(L357),DAY(L357)&lt;26)),"",IF(OR(L357="",MONTH(K357)&lt;&gt;MONTH(L357)),NETWORKDAYS.INTL(K357,DATE(2021,MONTH(K357)+1,0),"0000000",'21年休息安排-固定'!$B$2:$B$105),NETWORKDAYS.INTL(K357,L357,"0000000",'21年休息安排-固定'!$B$2:$B$105)))</f>
        <v/>
      </c>
      <c r="X357" s="50" t="str">
        <f>IF(OR(L357&gt;=$Z$1,L357="",DAY(L357)&lt;15,AND(YEAR(K357)&amp;MONTH(K357)=YEAR(L357)&amp;MONTH(L357),DAY(L357)&lt;26)),"",IF(YEAR(K357)&amp;MONTH(K357)=YEAR(L357)&amp;MONTH(L357),NETWORKDAYS.INTL(K357,L357,"0000000",'21年休息安排-固定'!$B$2:$B$105),NETWORKDAYS.INTL(DATE(2021,MONTH(L357),1),L357,"0000000",'21年休息安排-固定'!$B$2:$B$105)))</f>
        <v/>
      </c>
    </row>
    <row r="358" customHeight="1" spans="1:24">
      <c r="A358" s="4" t="s">
        <v>803</v>
      </c>
      <c r="B358" s="4"/>
      <c r="C358" s="6" t="s">
        <v>400</v>
      </c>
      <c r="D358" s="4"/>
      <c r="E358" s="4"/>
      <c r="F358" s="4"/>
      <c r="G358" s="4"/>
      <c r="H358" s="4"/>
      <c r="I358" s="4"/>
      <c r="J358" s="4"/>
      <c r="K358" s="45">
        <v>44095</v>
      </c>
      <c r="L358" s="45"/>
      <c r="M358" s="4"/>
      <c r="N358" s="4"/>
      <c r="O358" s="4"/>
      <c r="P358" s="46"/>
      <c r="Q358" s="46"/>
      <c r="R358" s="49">
        <f t="shared" si="30"/>
        <v>0</v>
      </c>
      <c r="S358" s="49">
        <f t="shared" si="31"/>
        <v>0</v>
      </c>
      <c r="T358" s="50">
        <f t="shared" si="28"/>
        <v>0</v>
      </c>
      <c r="U358" s="50">
        <f t="shared" si="29"/>
        <v>0</v>
      </c>
      <c r="V358" s="50">
        <v>0.9</v>
      </c>
      <c r="W358" s="50" t="str">
        <f>IF(OR(K358&lt;=$Y$1,DAY(K358)&gt;15,AND(YEAR(K358)&amp;MONTH(K358)=YEAR(L358)&amp;MONTH(L358),DAY(L358)&lt;26)),"",IF(OR(L358="",MONTH(K358)&lt;&gt;MONTH(L358)),NETWORKDAYS.INTL(K358,DATE(2021,MONTH(K358)+1,0),"0000000",'21年休息安排-固定'!$B$2:$B$105),NETWORKDAYS.INTL(K358,L358,"0000000",'21年休息安排-固定'!$B$2:$B$105)))</f>
        <v/>
      </c>
      <c r="X358" s="50" t="str">
        <f>IF(OR(L358&gt;=$Z$1,L358="",DAY(L358)&lt;15,AND(YEAR(K358)&amp;MONTH(K358)=YEAR(L358)&amp;MONTH(L358),DAY(L358)&lt;26)),"",IF(YEAR(K358)&amp;MONTH(K358)=YEAR(L358)&amp;MONTH(L358),NETWORKDAYS.INTL(K358,L358,"0000000",'21年休息安排-固定'!$B$2:$B$105),NETWORKDAYS.INTL(DATE(2021,MONTH(L358),1),L358,"0000000",'21年休息安排-固定'!$B$2:$B$105)))</f>
        <v/>
      </c>
    </row>
    <row r="359" customHeight="1" spans="1:24">
      <c r="A359" s="4" t="s">
        <v>804</v>
      </c>
      <c r="B359" s="4"/>
      <c r="C359" s="6" t="s">
        <v>402</v>
      </c>
      <c r="D359" s="4"/>
      <c r="E359" s="4"/>
      <c r="F359" s="4"/>
      <c r="G359" s="4"/>
      <c r="H359" s="4"/>
      <c r="I359" s="4"/>
      <c r="J359" s="4"/>
      <c r="K359" s="45">
        <v>44095</v>
      </c>
      <c r="L359" s="45"/>
      <c r="M359" s="4"/>
      <c r="N359" s="4"/>
      <c r="O359" s="4"/>
      <c r="P359" s="46"/>
      <c r="Q359" s="46"/>
      <c r="R359" s="49">
        <f t="shared" si="30"/>
        <v>0</v>
      </c>
      <c r="S359" s="49">
        <f t="shared" si="31"/>
        <v>0</v>
      </c>
      <c r="T359" s="50">
        <f t="shared" si="28"/>
        <v>0</v>
      </c>
      <c r="U359" s="50">
        <f t="shared" si="29"/>
        <v>0</v>
      </c>
      <c r="V359" s="50">
        <v>0.92</v>
      </c>
      <c r="W359" s="50" t="str">
        <f>IF(OR(K359&lt;=$Y$1,DAY(K359)&gt;15,AND(YEAR(K359)&amp;MONTH(K359)=YEAR(L359)&amp;MONTH(L359),DAY(L359)&lt;26)),"",IF(OR(L359="",MONTH(K359)&lt;&gt;MONTH(L359)),NETWORKDAYS.INTL(K359,DATE(2021,MONTH(K359)+1,0),"0000000",'21年休息安排-固定'!$B$2:$B$105),NETWORKDAYS.INTL(K359,L359,"0000000",'21年休息安排-固定'!$B$2:$B$105)))</f>
        <v/>
      </c>
      <c r="X359" s="50" t="str">
        <f>IF(OR(L359&gt;=$Z$1,L359="",DAY(L359)&lt;15,AND(YEAR(K359)&amp;MONTH(K359)=YEAR(L359)&amp;MONTH(L359),DAY(L359)&lt;26)),"",IF(YEAR(K359)&amp;MONTH(K359)=YEAR(L359)&amp;MONTH(L359),NETWORKDAYS.INTL(K359,L359,"0000000",'21年休息安排-固定'!$B$2:$B$105),NETWORKDAYS.INTL(DATE(2021,MONTH(L359),1),L359,"0000000",'21年休息安排-固定'!$B$2:$B$105)))</f>
        <v/>
      </c>
    </row>
    <row r="360" customHeight="1" spans="1:24">
      <c r="A360" s="4" t="s">
        <v>805</v>
      </c>
      <c r="B360" s="4"/>
      <c r="C360" s="6" t="s">
        <v>402</v>
      </c>
      <c r="D360" s="4"/>
      <c r="E360" s="4"/>
      <c r="F360" s="4"/>
      <c r="G360" s="4"/>
      <c r="H360" s="4"/>
      <c r="I360" s="4"/>
      <c r="J360" s="4"/>
      <c r="K360" s="45">
        <v>44095</v>
      </c>
      <c r="L360" s="45"/>
      <c r="M360" s="4"/>
      <c r="N360" s="4"/>
      <c r="O360" s="4"/>
      <c r="P360" s="46"/>
      <c r="Q360" s="46"/>
      <c r="R360" s="49">
        <f t="shared" si="30"/>
        <v>0</v>
      </c>
      <c r="S360" s="49">
        <f t="shared" si="31"/>
        <v>0</v>
      </c>
      <c r="T360" s="50">
        <f t="shared" si="28"/>
        <v>0</v>
      </c>
      <c r="U360" s="50">
        <f t="shared" si="29"/>
        <v>0</v>
      </c>
      <c r="V360" s="50">
        <v>0.91</v>
      </c>
      <c r="W360" s="50" t="str">
        <f>IF(OR(K360&lt;=$Y$1,DAY(K360)&gt;15,AND(YEAR(K360)&amp;MONTH(K360)=YEAR(L360)&amp;MONTH(L360),DAY(L360)&lt;26)),"",IF(OR(L360="",MONTH(K360)&lt;&gt;MONTH(L360)),NETWORKDAYS.INTL(K360,DATE(2021,MONTH(K360)+1,0),"0000000",'21年休息安排-固定'!$B$2:$B$105),NETWORKDAYS.INTL(K360,L360,"0000000",'21年休息安排-固定'!$B$2:$B$105)))</f>
        <v/>
      </c>
      <c r="X360" s="50" t="str">
        <f>IF(OR(L360&gt;=$Z$1,L360="",DAY(L360)&lt;15,AND(YEAR(K360)&amp;MONTH(K360)=YEAR(L360)&amp;MONTH(L360),DAY(L360)&lt;26)),"",IF(YEAR(K360)&amp;MONTH(K360)=YEAR(L360)&amp;MONTH(L360),NETWORKDAYS.INTL(K360,L360,"0000000",'21年休息安排-固定'!$B$2:$B$105),NETWORKDAYS.INTL(DATE(2021,MONTH(L360),1),L360,"0000000",'21年休息安排-固定'!$B$2:$B$105)))</f>
        <v/>
      </c>
    </row>
    <row r="361" customHeight="1" spans="1:24">
      <c r="A361" s="4" t="s">
        <v>806</v>
      </c>
      <c r="B361" s="4"/>
      <c r="C361" s="6" t="s">
        <v>723</v>
      </c>
      <c r="D361" s="4"/>
      <c r="E361" s="4"/>
      <c r="F361" s="4"/>
      <c r="G361" s="4"/>
      <c r="H361" s="4"/>
      <c r="I361" s="4"/>
      <c r="J361" s="4"/>
      <c r="K361" s="45">
        <v>44116</v>
      </c>
      <c r="L361" s="45"/>
      <c r="M361" s="4"/>
      <c r="N361" s="4"/>
      <c r="O361" s="4"/>
      <c r="P361" s="46"/>
      <c r="Q361" s="46"/>
      <c r="R361" s="49">
        <f t="shared" si="30"/>
        <v>0</v>
      </c>
      <c r="S361" s="49">
        <f t="shared" si="31"/>
        <v>0</v>
      </c>
      <c r="T361" s="50">
        <f t="shared" si="28"/>
        <v>0</v>
      </c>
      <c r="U361" s="50">
        <f t="shared" si="29"/>
        <v>0</v>
      </c>
      <c r="V361" s="50">
        <v>0.94</v>
      </c>
      <c r="W361" s="50" t="str">
        <f>IF(OR(K361&lt;=$Y$1,DAY(K361)&gt;15,AND(YEAR(K361)&amp;MONTH(K361)=YEAR(L361)&amp;MONTH(L361),DAY(L361)&lt;26)),"",IF(OR(L361="",MONTH(K361)&lt;&gt;MONTH(L361)),NETWORKDAYS.INTL(K361,DATE(2021,MONTH(K361)+1,0),"0000000",'21年休息安排-固定'!$B$2:$B$105),NETWORKDAYS.INTL(K361,L361,"0000000",'21年休息安排-固定'!$B$2:$B$105)))</f>
        <v/>
      </c>
      <c r="X361" s="50" t="str">
        <f>IF(OR(L361&gt;=$Z$1,L361="",DAY(L361)&lt;15,AND(YEAR(K361)&amp;MONTH(K361)=YEAR(L361)&amp;MONTH(L361),DAY(L361)&lt;26)),"",IF(YEAR(K361)&amp;MONTH(K361)=YEAR(L361)&amp;MONTH(L361),NETWORKDAYS.INTL(K361,L361,"0000000",'21年休息安排-固定'!$B$2:$B$105),NETWORKDAYS.INTL(DATE(2021,MONTH(L361),1),L361,"0000000",'21年休息安排-固定'!$B$2:$B$105)))</f>
        <v/>
      </c>
    </row>
    <row r="362" customHeight="1" spans="1:24">
      <c r="A362" s="4" t="s">
        <v>807</v>
      </c>
      <c r="B362" s="4"/>
      <c r="C362" s="6" t="s">
        <v>723</v>
      </c>
      <c r="D362" s="4"/>
      <c r="E362" s="4"/>
      <c r="F362" s="4"/>
      <c r="G362" s="4"/>
      <c r="H362" s="4"/>
      <c r="I362" s="4"/>
      <c r="J362" s="4"/>
      <c r="K362" s="45">
        <v>44120</v>
      </c>
      <c r="L362" s="45"/>
      <c r="M362" s="4"/>
      <c r="N362" s="4"/>
      <c r="O362" s="4"/>
      <c r="P362" s="46"/>
      <c r="Q362" s="46"/>
      <c r="R362" s="49">
        <f t="shared" si="30"/>
        <v>0</v>
      </c>
      <c r="S362" s="49">
        <f t="shared" si="31"/>
        <v>0</v>
      </c>
      <c r="T362" s="50">
        <f t="shared" si="28"/>
        <v>0</v>
      </c>
      <c r="U362" s="50">
        <f t="shared" si="29"/>
        <v>0</v>
      </c>
      <c r="V362" s="50">
        <v>0.95</v>
      </c>
      <c r="W362" s="50" t="str">
        <f>IF(OR(K362&lt;=$Y$1,DAY(K362)&gt;15,AND(YEAR(K362)&amp;MONTH(K362)=YEAR(L362)&amp;MONTH(L362),DAY(L362)&lt;26)),"",IF(OR(L362="",MONTH(K362)&lt;&gt;MONTH(L362)),NETWORKDAYS.INTL(K362,DATE(2021,MONTH(K362)+1,0),"0000000",'21年休息安排-固定'!$B$2:$B$105),NETWORKDAYS.INTL(K362,L362,"0000000",'21年休息安排-固定'!$B$2:$B$105)))</f>
        <v/>
      </c>
      <c r="X362" s="50" t="str">
        <f>IF(OR(L362&gt;=$Z$1,L362="",DAY(L362)&lt;15,AND(YEAR(K362)&amp;MONTH(K362)=YEAR(L362)&amp;MONTH(L362),DAY(L362)&lt;26)),"",IF(YEAR(K362)&amp;MONTH(K362)=YEAR(L362)&amp;MONTH(L362),NETWORKDAYS.INTL(K362,L362,"0000000",'21年休息安排-固定'!$B$2:$B$105),NETWORKDAYS.INTL(DATE(2021,MONTH(L362),1),L362,"0000000",'21年休息安排-固定'!$B$2:$B$105)))</f>
        <v/>
      </c>
    </row>
    <row r="363" customHeight="1" spans="1:24">
      <c r="A363" s="4" t="s">
        <v>808</v>
      </c>
      <c r="B363" s="4"/>
      <c r="C363" s="6" t="s">
        <v>723</v>
      </c>
      <c r="D363" s="4"/>
      <c r="E363" s="4"/>
      <c r="F363" s="4"/>
      <c r="G363" s="4"/>
      <c r="H363" s="4"/>
      <c r="I363" s="4"/>
      <c r="J363" s="4"/>
      <c r="K363" s="45">
        <v>44125</v>
      </c>
      <c r="L363" s="45"/>
      <c r="M363" s="4"/>
      <c r="N363" s="4"/>
      <c r="O363" s="4"/>
      <c r="P363" s="46"/>
      <c r="Q363" s="46"/>
      <c r="R363" s="49">
        <f t="shared" si="30"/>
        <v>0</v>
      </c>
      <c r="S363" s="49">
        <f t="shared" si="31"/>
        <v>0</v>
      </c>
      <c r="T363" s="50">
        <f t="shared" si="28"/>
        <v>0</v>
      </c>
      <c r="U363" s="50">
        <f t="shared" si="29"/>
        <v>0</v>
      </c>
      <c r="V363" s="50">
        <v>0.94</v>
      </c>
      <c r="W363" s="50" t="str">
        <f>IF(OR(K363&lt;=$Y$1,DAY(K363)&gt;15,AND(YEAR(K363)&amp;MONTH(K363)=YEAR(L363)&amp;MONTH(L363),DAY(L363)&lt;26)),"",IF(OR(L363="",MONTH(K363)&lt;&gt;MONTH(L363)),NETWORKDAYS.INTL(K363,DATE(2021,MONTH(K363)+1,0),"0000000",'21年休息安排-固定'!$B$2:$B$105),NETWORKDAYS.INTL(K363,L363,"0000000",'21年休息安排-固定'!$B$2:$B$105)))</f>
        <v/>
      </c>
      <c r="X363" s="50" t="str">
        <f>IF(OR(L363&gt;=$Z$1,L363="",DAY(L363)&lt;15,AND(YEAR(K363)&amp;MONTH(K363)=YEAR(L363)&amp;MONTH(L363),DAY(L363)&lt;26)),"",IF(YEAR(K363)&amp;MONTH(K363)=YEAR(L363)&amp;MONTH(L363),NETWORKDAYS.INTL(K363,L363,"0000000",'21年休息安排-固定'!$B$2:$B$105),NETWORKDAYS.INTL(DATE(2021,MONTH(L363),1),L363,"0000000",'21年休息安排-固定'!$B$2:$B$105)))</f>
        <v/>
      </c>
    </row>
    <row r="364" customHeight="1" spans="1:24">
      <c r="A364" s="4" t="s">
        <v>809</v>
      </c>
      <c r="B364" s="4"/>
      <c r="C364" s="6" t="s">
        <v>723</v>
      </c>
      <c r="D364" s="4"/>
      <c r="E364" s="4"/>
      <c r="F364" s="4"/>
      <c r="G364" s="4"/>
      <c r="H364" s="4"/>
      <c r="I364" s="4"/>
      <c r="J364" s="4"/>
      <c r="K364" s="45">
        <v>44124</v>
      </c>
      <c r="L364" s="45"/>
      <c r="M364" s="4"/>
      <c r="N364" s="4"/>
      <c r="O364" s="4"/>
      <c r="P364" s="46"/>
      <c r="Q364" s="46"/>
      <c r="R364" s="49">
        <f t="shared" si="30"/>
        <v>0</v>
      </c>
      <c r="S364" s="49">
        <f t="shared" si="31"/>
        <v>0</v>
      </c>
      <c r="T364" s="50">
        <f t="shared" si="28"/>
        <v>0</v>
      </c>
      <c r="U364" s="50">
        <f t="shared" si="29"/>
        <v>0</v>
      </c>
      <c r="V364" s="50">
        <v>0.88</v>
      </c>
      <c r="W364" s="50" t="str">
        <f>IF(OR(K364&lt;=$Y$1,DAY(K364)&gt;15,AND(YEAR(K364)&amp;MONTH(K364)=YEAR(L364)&amp;MONTH(L364),DAY(L364)&lt;26)),"",IF(OR(L364="",MONTH(K364)&lt;&gt;MONTH(L364)),NETWORKDAYS.INTL(K364,DATE(2021,MONTH(K364)+1,0),"0000000",'21年休息安排-固定'!$B$2:$B$105),NETWORKDAYS.INTL(K364,L364,"0000000",'21年休息安排-固定'!$B$2:$B$105)))</f>
        <v/>
      </c>
      <c r="X364" s="50" t="str">
        <f>IF(OR(L364&gt;=$Z$1,L364="",DAY(L364)&lt;15,AND(YEAR(K364)&amp;MONTH(K364)=YEAR(L364)&amp;MONTH(L364),DAY(L364)&lt;26)),"",IF(YEAR(K364)&amp;MONTH(K364)=YEAR(L364)&amp;MONTH(L364),NETWORKDAYS.INTL(K364,L364,"0000000",'21年休息安排-固定'!$B$2:$B$105),NETWORKDAYS.INTL(DATE(2021,MONTH(L364),1),L364,"0000000",'21年休息安排-固定'!$B$2:$B$105)))</f>
        <v/>
      </c>
    </row>
    <row r="365" customHeight="1" spans="1:24">
      <c r="A365" s="4" t="s">
        <v>810</v>
      </c>
      <c r="B365" s="4"/>
      <c r="C365" s="6" t="s">
        <v>723</v>
      </c>
      <c r="D365" s="4"/>
      <c r="E365" s="4"/>
      <c r="F365" s="4"/>
      <c r="G365" s="4"/>
      <c r="H365" s="4"/>
      <c r="I365" s="4"/>
      <c r="J365" s="4"/>
      <c r="K365" s="45">
        <v>44126</v>
      </c>
      <c r="L365" s="45"/>
      <c r="M365" s="4"/>
      <c r="N365" s="4"/>
      <c r="O365" s="4"/>
      <c r="P365" s="46"/>
      <c r="Q365" s="46"/>
      <c r="R365" s="49">
        <f t="shared" si="30"/>
        <v>0</v>
      </c>
      <c r="S365" s="49">
        <f t="shared" si="31"/>
        <v>0</v>
      </c>
      <c r="T365" s="50">
        <f t="shared" si="28"/>
        <v>0</v>
      </c>
      <c r="U365" s="50">
        <f t="shared" si="29"/>
        <v>0</v>
      </c>
      <c r="V365" s="50">
        <v>0.89</v>
      </c>
      <c r="W365" s="50" t="str">
        <f>IF(OR(K365&lt;=$Y$1,DAY(K365)&gt;15,AND(YEAR(K365)&amp;MONTH(K365)=YEAR(L365)&amp;MONTH(L365),DAY(L365)&lt;26)),"",IF(OR(L365="",MONTH(K365)&lt;&gt;MONTH(L365)),NETWORKDAYS.INTL(K365,DATE(2021,MONTH(K365)+1,0),"0000000",'21年休息安排-固定'!$B$2:$B$105),NETWORKDAYS.INTL(K365,L365,"0000000",'21年休息安排-固定'!$B$2:$B$105)))</f>
        <v/>
      </c>
      <c r="X365" s="50" t="str">
        <f>IF(OR(L365&gt;=$Z$1,L365="",DAY(L365)&lt;15,AND(YEAR(K365)&amp;MONTH(K365)=YEAR(L365)&amp;MONTH(L365),DAY(L365)&lt;26)),"",IF(YEAR(K365)&amp;MONTH(K365)=YEAR(L365)&amp;MONTH(L365),NETWORKDAYS.INTL(K365,L365,"0000000",'21年休息安排-固定'!$B$2:$B$105),NETWORKDAYS.INTL(DATE(2021,MONTH(L365),1),L365,"0000000",'21年休息安排-固定'!$B$2:$B$105)))</f>
        <v/>
      </c>
    </row>
    <row r="366" customHeight="1" spans="1:24">
      <c r="A366" s="4" t="s">
        <v>811</v>
      </c>
      <c r="B366" s="4"/>
      <c r="C366" s="6" t="s">
        <v>400</v>
      </c>
      <c r="D366" s="4"/>
      <c r="E366" s="4"/>
      <c r="F366" s="4"/>
      <c r="G366" s="4"/>
      <c r="H366" s="4"/>
      <c r="I366" s="4"/>
      <c r="J366" s="4"/>
      <c r="K366" s="45">
        <v>44102</v>
      </c>
      <c r="L366" s="45"/>
      <c r="M366" s="4"/>
      <c r="N366" s="4"/>
      <c r="O366" s="4"/>
      <c r="P366" s="46"/>
      <c r="Q366" s="46"/>
      <c r="R366" s="49">
        <f t="shared" si="30"/>
        <v>0</v>
      </c>
      <c r="S366" s="49">
        <f t="shared" si="31"/>
        <v>0</v>
      </c>
      <c r="T366" s="50">
        <f t="shared" si="28"/>
        <v>0</v>
      </c>
      <c r="U366" s="50">
        <f t="shared" si="29"/>
        <v>0</v>
      </c>
      <c r="V366" s="50">
        <v>0.87</v>
      </c>
      <c r="W366" s="50" t="str">
        <f>IF(OR(K366&lt;=$Y$1,DAY(K366)&gt;15,AND(YEAR(K366)&amp;MONTH(K366)=YEAR(L366)&amp;MONTH(L366),DAY(L366)&lt;26)),"",IF(OR(L366="",MONTH(K366)&lt;&gt;MONTH(L366)),NETWORKDAYS.INTL(K366,DATE(2021,MONTH(K366)+1,0),"0000000",'21年休息安排-固定'!$B$2:$B$105),NETWORKDAYS.INTL(K366,L366,"0000000",'21年休息安排-固定'!$B$2:$B$105)))</f>
        <v/>
      </c>
      <c r="X366" s="50" t="str">
        <f>IF(OR(L366&gt;=$Z$1,L366="",DAY(L366)&lt;15,AND(YEAR(K366)&amp;MONTH(K366)=YEAR(L366)&amp;MONTH(L366),DAY(L366)&lt;26)),"",IF(YEAR(K366)&amp;MONTH(K366)=YEAR(L366)&amp;MONTH(L366),NETWORKDAYS.INTL(K366,L366,"0000000",'21年休息安排-固定'!$B$2:$B$105),NETWORKDAYS.INTL(DATE(2021,MONTH(L366),1),L366,"0000000",'21年休息安排-固定'!$B$2:$B$105)))</f>
        <v/>
      </c>
    </row>
    <row r="367" customHeight="1" spans="1:24">
      <c r="A367" s="4" t="s">
        <v>812</v>
      </c>
      <c r="B367" s="4"/>
      <c r="C367" s="6" t="s">
        <v>400</v>
      </c>
      <c r="D367" s="4"/>
      <c r="E367" s="4"/>
      <c r="F367" s="4"/>
      <c r="G367" s="4"/>
      <c r="H367" s="4"/>
      <c r="I367" s="4"/>
      <c r="J367" s="4"/>
      <c r="K367" s="45">
        <v>44130</v>
      </c>
      <c r="L367" s="45"/>
      <c r="M367" s="4"/>
      <c r="N367" s="4"/>
      <c r="O367" s="4"/>
      <c r="P367" s="46"/>
      <c r="Q367" s="46"/>
      <c r="R367" s="49">
        <f t="shared" si="30"/>
        <v>0</v>
      </c>
      <c r="S367" s="49">
        <f t="shared" si="31"/>
        <v>0</v>
      </c>
      <c r="T367" s="50">
        <f t="shared" si="28"/>
        <v>0</v>
      </c>
      <c r="U367" s="50">
        <f t="shared" si="29"/>
        <v>0</v>
      </c>
      <c r="V367" s="50">
        <v>0.89</v>
      </c>
      <c r="W367" s="50" t="str">
        <f>IF(OR(K367&lt;=$Y$1,DAY(K367)&gt;15,AND(YEAR(K367)&amp;MONTH(K367)=YEAR(L367)&amp;MONTH(L367),DAY(L367)&lt;26)),"",IF(OR(L367="",MONTH(K367)&lt;&gt;MONTH(L367)),NETWORKDAYS.INTL(K367,DATE(2021,MONTH(K367)+1,0),"0000000",'21年休息安排-固定'!$B$2:$B$105),NETWORKDAYS.INTL(K367,L367,"0000000",'21年休息安排-固定'!$B$2:$B$105)))</f>
        <v/>
      </c>
      <c r="X367" s="50" t="str">
        <f>IF(OR(L367&gt;=$Z$1,L367="",DAY(L367)&lt;15,AND(YEAR(K367)&amp;MONTH(K367)=YEAR(L367)&amp;MONTH(L367),DAY(L367)&lt;26)),"",IF(YEAR(K367)&amp;MONTH(K367)=YEAR(L367)&amp;MONTH(L367),NETWORKDAYS.INTL(K367,L367,"0000000",'21年休息安排-固定'!$B$2:$B$105),NETWORKDAYS.INTL(DATE(2021,MONTH(L367),1),L367,"0000000",'21年休息安排-固定'!$B$2:$B$105)))</f>
        <v/>
      </c>
    </row>
    <row r="368" customHeight="1" spans="1:24">
      <c r="A368" s="4" t="s">
        <v>813</v>
      </c>
      <c r="B368" s="4"/>
      <c r="C368" s="6" t="s">
        <v>400</v>
      </c>
      <c r="D368" s="4"/>
      <c r="E368" s="4"/>
      <c r="F368" s="4"/>
      <c r="G368" s="4"/>
      <c r="H368" s="4"/>
      <c r="I368" s="4"/>
      <c r="J368" s="4"/>
      <c r="K368" s="45">
        <v>44154</v>
      </c>
      <c r="L368" s="45"/>
      <c r="M368" s="4"/>
      <c r="N368" s="4"/>
      <c r="O368" s="4"/>
      <c r="P368" s="46"/>
      <c r="Q368" s="46"/>
      <c r="R368" s="49">
        <f t="shared" si="30"/>
        <v>0</v>
      </c>
      <c r="S368" s="49">
        <f t="shared" si="31"/>
        <v>0</v>
      </c>
      <c r="T368" s="50">
        <f t="shared" si="28"/>
        <v>0</v>
      </c>
      <c r="U368" s="50">
        <f t="shared" si="29"/>
        <v>0</v>
      </c>
      <c r="V368" s="50">
        <v>0.86</v>
      </c>
      <c r="W368" s="50" t="str">
        <f>IF(OR(K368&lt;=$Y$1,DAY(K368)&gt;15,AND(YEAR(K368)&amp;MONTH(K368)=YEAR(L368)&amp;MONTH(L368),DAY(L368)&lt;26)),"",IF(OR(L368="",MONTH(K368)&lt;&gt;MONTH(L368)),NETWORKDAYS.INTL(K368,DATE(2021,MONTH(K368)+1,0),"0000000",'21年休息安排-固定'!$B$2:$B$105),NETWORKDAYS.INTL(K368,L368,"0000000",'21年休息安排-固定'!$B$2:$B$105)))</f>
        <v/>
      </c>
      <c r="X368" s="50" t="str">
        <f>IF(OR(L368&gt;=$Z$1,L368="",DAY(L368)&lt;15,AND(YEAR(K368)&amp;MONTH(K368)=YEAR(L368)&amp;MONTH(L368),DAY(L368)&lt;26)),"",IF(YEAR(K368)&amp;MONTH(K368)=YEAR(L368)&amp;MONTH(L368),NETWORKDAYS.INTL(K368,L368,"0000000",'21年休息安排-固定'!$B$2:$B$105),NETWORKDAYS.INTL(DATE(2021,MONTH(L368),1),L368,"0000000",'21年休息安排-固定'!$B$2:$B$105)))</f>
        <v/>
      </c>
    </row>
    <row r="369" customHeight="1" spans="1:24">
      <c r="A369" s="4" t="s">
        <v>814</v>
      </c>
      <c r="B369" s="4"/>
      <c r="C369" s="6" t="s">
        <v>723</v>
      </c>
      <c r="D369" s="4"/>
      <c r="E369" s="4"/>
      <c r="F369" s="4"/>
      <c r="G369" s="4"/>
      <c r="H369" s="4"/>
      <c r="I369" s="4"/>
      <c r="J369" s="4"/>
      <c r="K369" s="45">
        <v>44145</v>
      </c>
      <c r="L369" s="45"/>
      <c r="M369" s="4"/>
      <c r="N369" s="4"/>
      <c r="O369" s="4"/>
      <c r="P369" s="46"/>
      <c r="Q369" s="46"/>
      <c r="R369" s="49">
        <f t="shared" si="30"/>
        <v>0</v>
      </c>
      <c r="S369" s="49">
        <f t="shared" si="31"/>
        <v>0</v>
      </c>
      <c r="T369" s="50">
        <f t="shared" si="28"/>
        <v>0</v>
      </c>
      <c r="U369" s="50">
        <f t="shared" si="29"/>
        <v>0</v>
      </c>
      <c r="V369" s="50">
        <v>0.84</v>
      </c>
      <c r="W369" s="50" t="str">
        <f>IF(OR(K369&lt;=$Y$1,DAY(K369)&gt;15,AND(YEAR(K369)&amp;MONTH(K369)=YEAR(L369)&amp;MONTH(L369),DAY(L369)&lt;26)),"",IF(OR(L369="",MONTH(K369)&lt;&gt;MONTH(L369)),NETWORKDAYS.INTL(K369,DATE(2021,MONTH(K369)+1,0),"0000000",'21年休息安排-固定'!$B$2:$B$105),NETWORKDAYS.INTL(K369,L369,"0000000",'21年休息安排-固定'!$B$2:$B$105)))</f>
        <v/>
      </c>
      <c r="X369" s="50" t="str">
        <f>IF(OR(L369&gt;=$Z$1,L369="",DAY(L369)&lt;15,AND(YEAR(K369)&amp;MONTH(K369)=YEAR(L369)&amp;MONTH(L369),DAY(L369)&lt;26)),"",IF(YEAR(K369)&amp;MONTH(K369)=YEAR(L369)&amp;MONTH(L369),NETWORKDAYS.INTL(K369,L369,"0000000",'21年休息安排-固定'!$B$2:$B$105),NETWORKDAYS.INTL(DATE(2021,MONTH(L369),1),L369,"0000000",'21年休息安排-固定'!$B$2:$B$105)))</f>
        <v/>
      </c>
    </row>
    <row r="370" customHeight="1" spans="1:24">
      <c r="A370" s="4" t="s">
        <v>815</v>
      </c>
      <c r="B370" s="4"/>
      <c r="C370" s="6" t="s">
        <v>723</v>
      </c>
      <c r="D370" s="4"/>
      <c r="E370" s="4"/>
      <c r="F370" s="4"/>
      <c r="G370" s="4"/>
      <c r="H370" s="4"/>
      <c r="I370" s="4"/>
      <c r="J370" s="4"/>
      <c r="K370" s="45">
        <v>44159</v>
      </c>
      <c r="L370" s="45"/>
      <c r="M370" s="4"/>
      <c r="N370" s="4"/>
      <c r="O370" s="4"/>
      <c r="P370" s="46"/>
      <c r="Q370" s="46"/>
      <c r="R370" s="49">
        <f t="shared" si="30"/>
        <v>0</v>
      </c>
      <c r="S370" s="49">
        <f t="shared" si="31"/>
        <v>0</v>
      </c>
      <c r="T370" s="50">
        <f t="shared" si="28"/>
        <v>0</v>
      </c>
      <c r="U370" s="50">
        <f t="shared" si="29"/>
        <v>0</v>
      </c>
      <c r="V370" s="50">
        <v>0.84</v>
      </c>
      <c r="W370" s="50" t="str">
        <f>IF(OR(K370&lt;=$Y$1,DAY(K370)&gt;15,AND(YEAR(K370)&amp;MONTH(K370)=YEAR(L370)&amp;MONTH(L370),DAY(L370)&lt;26)),"",IF(OR(L370="",MONTH(K370)&lt;&gt;MONTH(L370)),NETWORKDAYS.INTL(K370,DATE(2021,MONTH(K370)+1,0),"0000000",'21年休息安排-固定'!$B$2:$B$105),NETWORKDAYS.INTL(K370,L370,"0000000",'21年休息安排-固定'!$B$2:$B$105)))</f>
        <v/>
      </c>
      <c r="X370" s="50" t="str">
        <f>IF(OR(L370&gt;=$Z$1,L370="",DAY(L370)&lt;15,AND(YEAR(K370)&amp;MONTH(K370)=YEAR(L370)&amp;MONTH(L370),DAY(L370)&lt;26)),"",IF(YEAR(K370)&amp;MONTH(K370)=YEAR(L370)&amp;MONTH(L370),NETWORKDAYS.INTL(K370,L370,"0000000",'21年休息安排-固定'!$B$2:$B$105),NETWORKDAYS.INTL(DATE(2021,MONTH(L370),1),L370,"0000000",'21年休息安排-固定'!$B$2:$B$105)))</f>
        <v/>
      </c>
    </row>
    <row r="371" customHeight="1" spans="1:24">
      <c r="A371" s="4" t="s">
        <v>816</v>
      </c>
      <c r="B371" s="4"/>
      <c r="C371" s="6" t="s">
        <v>402</v>
      </c>
      <c r="D371" s="4"/>
      <c r="E371" s="4"/>
      <c r="F371" s="4"/>
      <c r="G371" s="4"/>
      <c r="H371" s="4"/>
      <c r="I371" s="4"/>
      <c r="J371" s="4"/>
      <c r="K371" s="45">
        <v>44153</v>
      </c>
      <c r="L371" s="45"/>
      <c r="M371" s="4"/>
      <c r="N371" s="4"/>
      <c r="O371" s="4"/>
      <c r="P371" s="46"/>
      <c r="Q371" s="46"/>
      <c r="R371" s="49">
        <f t="shared" si="30"/>
        <v>0</v>
      </c>
      <c r="S371" s="49">
        <f t="shared" si="31"/>
        <v>0</v>
      </c>
      <c r="T371" s="50">
        <f t="shared" si="28"/>
        <v>0</v>
      </c>
      <c r="U371" s="50">
        <f t="shared" si="29"/>
        <v>0</v>
      </c>
      <c r="V371" s="50">
        <v>0.78</v>
      </c>
      <c r="W371" s="50" t="str">
        <f>IF(OR(K371&lt;=$Y$1,DAY(K371)&gt;15,AND(YEAR(K371)&amp;MONTH(K371)=YEAR(L371)&amp;MONTH(L371),DAY(L371)&lt;26)),"",IF(OR(L371="",MONTH(K371)&lt;&gt;MONTH(L371)),NETWORKDAYS.INTL(K371,DATE(2021,MONTH(K371)+1,0),"0000000",'21年休息安排-固定'!$B$2:$B$105),NETWORKDAYS.INTL(K371,L371,"0000000",'21年休息安排-固定'!$B$2:$B$105)))</f>
        <v/>
      </c>
      <c r="X371" s="50" t="str">
        <f>IF(OR(L371&gt;=$Z$1,L371="",DAY(L371)&lt;15,AND(YEAR(K371)&amp;MONTH(K371)=YEAR(L371)&amp;MONTH(L371),DAY(L371)&lt;26)),"",IF(YEAR(K371)&amp;MONTH(K371)=YEAR(L371)&amp;MONTH(L371),NETWORKDAYS.INTL(K371,L371,"0000000",'21年休息安排-固定'!$B$2:$B$105),NETWORKDAYS.INTL(DATE(2021,MONTH(L371),1),L371,"0000000",'21年休息安排-固定'!$B$2:$B$105)))</f>
        <v/>
      </c>
    </row>
    <row r="372" customHeight="1" spans="1:24">
      <c r="A372" s="4" t="s">
        <v>817</v>
      </c>
      <c r="B372" s="4"/>
      <c r="C372" s="6" t="s">
        <v>723</v>
      </c>
      <c r="D372" s="4"/>
      <c r="E372" s="4"/>
      <c r="F372" s="4"/>
      <c r="G372" s="4"/>
      <c r="H372" s="4"/>
      <c r="I372" s="4"/>
      <c r="J372" s="4"/>
      <c r="K372" s="45">
        <v>44139</v>
      </c>
      <c r="L372" s="45"/>
      <c r="M372" s="4"/>
      <c r="N372" s="4"/>
      <c r="O372" s="4"/>
      <c r="P372" s="46"/>
      <c r="Q372" s="46"/>
      <c r="R372" s="49">
        <f t="shared" si="30"/>
        <v>0</v>
      </c>
      <c r="S372" s="49">
        <f t="shared" si="31"/>
        <v>0</v>
      </c>
      <c r="T372" s="50">
        <f t="shared" si="28"/>
        <v>0</v>
      </c>
      <c r="U372" s="50">
        <f t="shared" si="29"/>
        <v>0</v>
      </c>
      <c r="V372" s="50">
        <v>0.86</v>
      </c>
      <c r="W372" s="50" t="str">
        <f>IF(OR(K372&lt;=$Y$1,DAY(K372)&gt;15,AND(YEAR(K372)&amp;MONTH(K372)=YEAR(L372)&amp;MONTH(L372),DAY(L372)&lt;26)),"",IF(OR(L372="",MONTH(K372)&lt;&gt;MONTH(L372)),NETWORKDAYS.INTL(K372,DATE(2021,MONTH(K372)+1,0),"0000000",'21年休息安排-固定'!$B$2:$B$105),NETWORKDAYS.INTL(K372,L372,"0000000",'21年休息安排-固定'!$B$2:$B$105)))</f>
        <v/>
      </c>
      <c r="X372" s="50" t="str">
        <f>IF(OR(L372&gt;=$Z$1,L372="",DAY(L372)&lt;15,AND(YEAR(K372)&amp;MONTH(K372)=YEAR(L372)&amp;MONTH(L372),DAY(L372)&lt;26)),"",IF(YEAR(K372)&amp;MONTH(K372)=YEAR(L372)&amp;MONTH(L372),NETWORKDAYS.INTL(K372,L372,"0000000",'21年休息安排-固定'!$B$2:$B$105),NETWORKDAYS.INTL(DATE(2021,MONTH(L372),1),L372,"0000000",'21年休息安排-固定'!$B$2:$B$105)))</f>
        <v/>
      </c>
    </row>
    <row r="373" customHeight="1" spans="1:24">
      <c r="A373" s="4" t="s">
        <v>818</v>
      </c>
      <c r="B373" s="4"/>
      <c r="C373" s="6" t="s">
        <v>723</v>
      </c>
      <c r="D373" s="4"/>
      <c r="E373" s="4"/>
      <c r="F373" s="4"/>
      <c r="G373" s="4"/>
      <c r="H373" s="4"/>
      <c r="I373" s="4"/>
      <c r="J373" s="4"/>
      <c r="K373" s="45">
        <v>44139</v>
      </c>
      <c r="L373" s="45"/>
      <c r="M373" s="4"/>
      <c r="N373" s="4"/>
      <c r="O373" s="4"/>
      <c r="P373" s="46"/>
      <c r="Q373" s="46"/>
      <c r="R373" s="49">
        <f t="shared" si="30"/>
        <v>0</v>
      </c>
      <c r="S373" s="49">
        <f t="shared" si="31"/>
        <v>0</v>
      </c>
      <c r="T373" s="50">
        <f t="shared" si="28"/>
        <v>0</v>
      </c>
      <c r="U373" s="50">
        <f t="shared" si="29"/>
        <v>0</v>
      </c>
      <c r="V373" s="50">
        <v>0.89</v>
      </c>
      <c r="W373" s="50" t="str">
        <f>IF(OR(K373&lt;=$Y$1,DAY(K373)&gt;15,AND(YEAR(K373)&amp;MONTH(K373)=YEAR(L373)&amp;MONTH(L373),DAY(L373)&lt;26)),"",IF(OR(L373="",MONTH(K373)&lt;&gt;MONTH(L373)),NETWORKDAYS.INTL(K373,DATE(2021,MONTH(K373)+1,0),"0000000",'21年休息安排-固定'!$B$2:$B$105),NETWORKDAYS.INTL(K373,L373,"0000000",'21年休息安排-固定'!$B$2:$B$105)))</f>
        <v/>
      </c>
      <c r="X373" s="50" t="str">
        <f>IF(OR(L373&gt;=$Z$1,L373="",DAY(L373)&lt;15,AND(YEAR(K373)&amp;MONTH(K373)=YEAR(L373)&amp;MONTH(L373),DAY(L373)&lt;26)),"",IF(YEAR(K373)&amp;MONTH(K373)=YEAR(L373)&amp;MONTH(L373),NETWORKDAYS.INTL(K373,L373,"0000000",'21年休息安排-固定'!$B$2:$B$105),NETWORKDAYS.INTL(DATE(2021,MONTH(L373),1),L373,"0000000",'21年休息安排-固定'!$B$2:$B$105)))</f>
        <v/>
      </c>
    </row>
    <row r="374" customHeight="1" spans="1:24">
      <c r="A374" s="4" t="s">
        <v>819</v>
      </c>
      <c r="B374" s="4"/>
      <c r="C374" s="6" t="s">
        <v>820</v>
      </c>
      <c r="D374" s="4"/>
      <c r="E374" s="4"/>
      <c r="F374" s="4"/>
      <c r="G374" s="4"/>
      <c r="H374" s="4"/>
      <c r="I374" s="4"/>
      <c r="J374" s="4"/>
      <c r="K374" s="45">
        <v>44172</v>
      </c>
      <c r="L374" s="45"/>
      <c r="M374" s="4"/>
      <c r="N374" s="4"/>
      <c r="O374" s="4"/>
      <c r="P374" s="46"/>
      <c r="Q374" s="46"/>
      <c r="R374" s="49">
        <f t="shared" si="30"/>
        <v>0</v>
      </c>
      <c r="S374" s="49">
        <f t="shared" si="31"/>
        <v>0</v>
      </c>
      <c r="T374" s="50">
        <f t="shared" si="28"/>
        <v>0</v>
      </c>
      <c r="U374" s="50">
        <f t="shared" si="29"/>
        <v>0</v>
      </c>
      <c r="V374" s="50">
        <v>0.9</v>
      </c>
      <c r="W374" s="50" t="str">
        <f>IF(OR(K374&lt;=$Y$1,DAY(K374)&gt;15,AND(YEAR(K374)&amp;MONTH(K374)=YEAR(L374)&amp;MONTH(L374),DAY(L374)&lt;26)),"",IF(OR(L374="",MONTH(K374)&lt;&gt;MONTH(L374)),NETWORKDAYS.INTL(K374,DATE(2021,MONTH(K374)+1,0),"0000000",'21年休息安排-固定'!$B$2:$B$105),NETWORKDAYS.INTL(K374,L374,"0000000",'21年休息安排-固定'!$B$2:$B$105)))</f>
        <v/>
      </c>
      <c r="X374" s="50" t="str">
        <f>IF(OR(L374&gt;=$Z$1,L374="",DAY(L374)&lt;15,AND(YEAR(K374)&amp;MONTH(K374)=YEAR(L374)&amp;MONTH(L374),DAY(L374)&lt;26)),"",IF(YEAR(K374)&amp;MONTH(K374)=YEAR(L374)&amp;MONTH(L374),NETWORKDAYS.INTL(K374,L374,"0000000",'21年休息安排-固定'!$B$2:$B$105),NETWORKDAYS.INTL(DATE(2021,MONTH(L374),1),L374,"0000000",'21年休息安排-固定'!$B$2:$B$105)))</f>
        <v/>
      </c>
    </row>
    <row r="375" customHeight="1" spans="1:24">
      <c r="A375" s="4" t="s">
        <v>821</v>
      </c>
      <c r="B375" s="4"/>
      <c r="C375" s="6" t="s">
        <v>402</v>
      </c>
      <c r="D375" s="4"/>
      <c r="E375" s="4"/>
      <c r="F375" s="4"/>
      <c r="G375" s="4"/>
      <c r="H375" s="4"/>
      <c r="I375" s="4"/>
      <c r="J375" s="4"/>
      <c r="K375" s="45">
        <v>44174</v>
      </c>
      <c r="L375" s="45"/>
      <c r="M375" s="4"/>
      <c r="N375" s="4"/>
      <c r="O375" s="4"/>
      <c r="P375" s="46"/>
      <c r="Q375" s="46"/>
      <c r="R375" s="49">
        <f t="shared" si="30"/>
        <v>0</v>
      </c>
      <c r="S375" s="49">
        <f t="shared" si="31"/>
        <v>0</v>
      </c>
      <c r="T375" s="50">
        <f t="shared" si="28"/>
        <v>0</v>
      </c>
      <c r="U375" s="50">
        <f t="shared" si="29"/>
        <v>0</v>
      </c>
      <c r="V375" s="50">
        <v>0.88</v>
      </c>
      <c r="W375" s="50" t="str">
        <f>IF(OR(K375&lt;=$Y$1,DAY(K375)&gt;15,AND(YEAR(K375)&amp;MONTH(K375)=YEAR(L375)&amp;MONTH(L375),DAY(L375)&lt;26)),"",IF(OR(L375="",MONTH(K375)&lt;&gt;MONTH(L375)),NETWORKDAYS.INTL(K375,DATE(2021,MONTH(K375)+1,0),"0000000",'21年休息安排-固定'!$B$2:$B$105),NETWORKDAYS.INTL(K375,L375,"0000000",'21年休息安排-固定'!$B$2:$B$105)))</f>
        <v/>
      </c>
      <c r="X375" s="50" t="str">
        <f>IF(OR(L375&gt;=$Z$1,L375="",DAY(L375)&lt;15,AND(YEAR(K375)&amp;MONTH(K375)=YEAR(L375)&amp;MONTH(L375),DAY(L375)&lt;26)),"",IF(YEAR(K375)&amp;MONTH(K375)=YEAR(L375)&amp;MONTH(L375),NETWORKDAYS.INTL(K375,L375,"0000000",'21年休息安排-固定'!$B$2:$B$105),NETWORKDAYS.INTL(DATE(2021,MONTH(L375),1),L375,"0000000",'21年休息安排-固定'!$B$2:$B$105)))</f>
        <v/>
      </c>
    </row>
    <row r="376" customHeight="1" spans="1:24">
      <c r="A376" s="4" t="s">
        <v>822</v>
      </c>
      <c r="B376" s="4"/>
      <c r="C376" s="6" t="s">
        <v>723</v>
      </c>
      <c r="D376" s="4"/>
      <c r="E376" s="4"/>
      <c r="F376" s="4"/>
      <c r="G376" s="4"/>
      <c r="H376" s="4"/>
      <c r="I376" s="4"/>
      <c r="J376" s="4"/>
      <c r="K376" s="45">
        <v>44183</v>
      </c>
      <c r="L376" s="45"/>
      <c r="M376" s="4"/>
      <c r="N376" s="4"/>
      <c r="O376" s="4"/>
      <c r="P376" s="46"/>
      <c r="Q376" s="46"/>
      <c r="R376" s="49">
        <f t="shared" si="30"/>
        <v>0</v>
      </c>
      <c r="S376" s="49">
        <f t="shared" si="31"/>
        <v>0</v>
      </c>
      <c r="T376" s="50">
        <f t="shared" si="28"/>
        <v>0</v>
      </c>
      <c r="U376" s="50">
        <f t="shared" si="29"/>
        <v>0</v>
      </c>
      <c r="V376" s="50">
        <v>0.8</v>
      </c>
      <c r="W376" s="50" t="str">
        <f>IF(OR(K376&lt;=$Y$1,DAY(K376)&gt;15,AND(YEAR(K376)&amp;MONTH(K376)=YEAR(L376)&amp;MONTH(L376),DAY(L376)&lt;26)),"",IF(OR(L376="",MONTH(K376)&lt;&gt;MONTH(L376)),NETWORKDAYS.INTL(K376,DATE(2021,MONTH(K376)+1,0),"0000000",'21年休息安排-固定'!$B$2:$B$105),NETWORKDAYS.INTL(K376,L376,"0000000",'21年休息安排-固定'!$B$2:$B$105)))</f>
        <v/>
      </c>
      <c r="X376" s="50" t="str">
        <f>IF(OR(L376&gt;=$Z$1,L376="",DAY(L376)&lt;15,AND(YEAR(K376)&amp;MONTH(K376)=YEAR(L376)&amp;MONTH(L376),DAY(L376)&lt;26)),"",IF(YEAR(K376)&amp;MONTH(K376)=YEAR(L376)&amp;MONTH(L376),NETWORKDAYS.INTL(K376,L376,"0000000",'21年休息安排-固定'!$B$2:$B$105),NETWORKDAYS.INTL(DATE(2021,MONTH(L376),1),L376,"0000000",'21年休息安排-固定'!$B$2:$B$105)))</f>
        <v/>
      </c>
    </row>
    <row r="377" customHeight="1" spans="1:24">
      <c r="A377" s="4" t="s">
        <v>823</v>
      </c>
      <c r="B377" s="4"/>
      <c r="C377" s="6" t="s">
        <v>723</v>
      </c>
      <c r="D377" s="4"/>
      <c r="E377" s="4"/>
      <c r="F377" s="4"/>
      <c r="G377" s="4"/>
      <c r="H377" s="4"/>
      <c r="I377" s="4"/>
      <c r="J377" s="4"/>
      <c r="K377" s="45">
        <v>44187</v>
      </c>
      <c r="L377" s="45"/>
      <c r="M377" s="4"/>
      <c r="N377" s="4"/>
      <c r="O377" s="4"/>
      <c r="P377" s="46"/>
      <c r="Q377" s="46"/>
      <c r="R377" s="49">
        <f t="shared" si="30"/>
        <v>0</v>
      </c>
      <c r="S377" s="49">
        <f t="shared" si="31"/>
        <v>0</v>
      </c>
      <c r="T377" s="50">
        <f t="shared" si="28"/>
        <v>0</v>
      </c>
      <c r="U377" s="50">
        <f t="shared" si="29"/>
        <v>0</v>
      </c>
      <c r="V377" s="50">
        <v>0.94</v>
      </c>
      <c r="W377" s="50" t="str">
        <f>IF(OR(K377&lt;=$Y$1,DAY(K377)&gt;15,AND(YEAR(K377)&amp;MONTH(K377)=YEAR(L377)&amp;MONTH(L377),DAY(L377)&lt;26)),"",IF(OR(L377="",MONTH(K377)&lt;&gt;MONTH(L377)),NETWORKDAYS.INTL(K377,DATE(2021,MONTH(K377)+1,0),"0000000",'21年休息安排-固定'!$B$2:$B$105),NETWORKDAYS.INTL(K377,L377,"0000000",'21年休息安排-固定'!$B$2:$B$105)))</f>
        <v/>
      </c>
      <c r="X377" s="50" t="str">
        <f>IF(OR(L377&gt;=$Z$1,L377="",DAY(L377)&lt;15,AND(YEAR(K377)&amp;MONTH(K377)=YEAR(L377)&amp;MONTH(L377),DAY(L377)&lt;26)),"",IF(YEAR(K377)&amp;MONTH(K377)=YEAR(L377)&amp;MONTH(L377),NETWORKDAYS.INTL(K377,L377,"0000000",'21年休息安排-固定'!$B$2:$B$105),NETWORKDAYS.INTL(DATE(2021,MONTH(L377),1),L377,"0000000",'21年休息安排-固定'!$B$2:$B$105)))</f>
        <v/>
      </c>
    </row>
    <row r="378" customHeight="1" spans="1:24">
      <c r="A378" s="4" t="s">
        <v>824</v>
      </c>
      <c r="B378" s="4"/>
      <c r="C378" s="6" t="s">
        <v>723</v>
      </c>
      <c r="D378" s="4"/>
      <c r="E378" s="4"/>
      <c r="F378" s="4"/>
      <c r="G378" s="4"/>
      <c r="H378" s="4"/>
      <c r="I378" s="4"/>
      <c r="J378" s="4"/>
      <c r="K378" s="45">
        <v>44190</v>
      </c>
      <c r="L378" s="45"/>
      <c r="M378" s="4"/>
      <c r="N378" s="4"/>
      <c r="O378" s="4"/>
      <c r="P378" s="46"/>
      <c r="Q378" s="46"/>
      <c r="R378" s="49">
        <f t="shared" si="30"/>
        <v>0</v>
      </c>
      <c r="S378" s="49">
        <f t="shared" si="31"/>
        <v>0</v>
      </c>
      <c r="T378" s="50">
        <f t="shared" si="28"/>
        <v>0</v>
      </c>
      <c r="U378" s="50">
        <f t="shared" si="29"/>
        <v>0</v>
      </c>
      <c r="V378" s="50">
        <v>0.93</v>
      </c>
      <c r="W378" s="50" t="str">
        <f>IF(OR(K378&lt;=$Y$1,DAY(K378)&gt;15,AND(YEAR(K378)&amp;MONTH(K378)=YEAR(L378)&amp;MONTH(L378),DAY(L378)&lt;26)),"",IF(OR(L378="",MONTH(K378)&lt;&gt;MONTH(L378)),NETWORKDAYS.INTL(K378,DATE(2021,MONTH(K378)+1,0),"0000000",'21年休息安排-固定'!$B$2:$B$105),NETWORKDAYS.INTL(K378,L378,"0000000",'21年休息安排-固定'!$B$2:$B$105)))</f>
        <v/>
      </c>
      <c r="X378" s="50" t="str">
        <f>IF(OR(L378&gt;=$Z$1,L378="",DAY(L378)&lt;15,AND(YEAR(K378)&amp;MONTH(K378)=YEAR(L378)&amp;MONTH(L378),DAY(L378)&lt;26)),"",IF(YEAR(K378)&amp;MONTH(K378)=YEAR(L378)&amp;MONTH(L378),NETWORKDAYS.INTL(K378,L378,"0000000",'21年休息安排-固定'!$B$2:$B$105),NETWORKDAYS.INTL(DATE(2021,MONTH(L378),1),L378,"0000000",'21年休息安排-固定'!$B$2:$B$105)))</f>
        <v/>
      </c>
    </row>
    <row r="379" customHeight="1" spans="1:24">
      <c r="A379" s="4" t="s">
        <v>825</v>
      </c>
      <c r="B379" s="4"/>
      <c r="C379" s="6" t="s">
        <v>723</v>
      </c>
      <c r="D379" s="4"/>
      <c r="E379" s="4"/>
      <c r="F379" s="4"/>
      <c r="G379" s="4"/>
      <c r="H379" s="4"/>
      <c r="I379" s="4"/>
      <c r="J379" s="4"/>
      <c r="K379" s="45">
        <v>44196</v>
      </c>
      <c r="L379" s="45"/>
      <c r="M379" s="4"/>
      <c r="N379" s="4"/>
      <c r="O379" s="4"/>
      <c r="P379" s="46"/>
      <c r="Q379" s="46"/>
      <c r="R379" s="49">
        <f t="shared" si="30"/>
        <v>0</v>
      </c>
      <c r="S379" s="49">
        <f t="shared" si="31"/>
        <v>0</v>
      </c>
      <c r="T379" s="50">
        <f t="shared" si="28"/>
        <v>0</v>
      </c>
      <c r="U379" s="50">
        <f t="shared" si="29"/>
        <v>0</v>
      </c>
      <c r="V379" s="50">
        <v>0.9</v>
      </c>
      <c r="W379" s="50" t="str">
        <f>IF(OR(K379&lt;=$Y$1,DAY(K379)&gt;15,AND(YEAR(K379)&amp;MONTH(K379)=YEAR(L379)&amp;MONTH(L379),DAY(L379)&lt;26)),"",IF(OR(L379="",MONTH(K379)&lt;&gt;MONTH(L379)),NETWORKDAYS.INTL(K379,DATE(2021,MONTH(K379)+1,0),"0000000",'21年休息安排-固定'!$B$2:$B$105),NETWORKDAYS.INTL(K379,L379,"0000000",'21年休息安排-固定'!$B$2:$B$105)))</f>
        <v/>
      </c>
      <c r="X379" s="50" t="str">
        <f>IF(OR(L379&gt;=$Z$1,L379="",DAY(L379)&lt;15,AND(YEAR(K379)&amp;MONTH(K379)=YEAR(L379)&amp;MONTH(L379),DAY(L379)&lt;26)),"",IF(YEAR(K379)&amp;MONTH(K379)=YEAR(L379)&amp;MONTH(L379),NETWORKDAYS.INTL(K379,L379,"0000000",'21年休息安排-固定'!$B$2:$B$105),NETWORKDAYS.INTL(DATE(2021,MONTH(L379),1),L379,"0000000",'21年休息安排-固定'!$B$2:$B$105)))</f>
        <v/>
      </c>
    </row>
    <row r="380" customHeight="1" spans="1:24">
      <c r="A380" s="4" t="s">
        <v>826</v>
      </c>
      <c r="B380" s="4"/>
      <c r="C380" s="6" t="s">
        <v>714</v>
      </c>
      <c r="D380" s="4"/>
      <c r="E380" s="4"/>
      <c r="F380" s="4"/>
      <c r="G380" s="4"/>
      <c r="H380" s="4"/>
      <c r="I380" s="4"/>
      <c r="J380" s="4"/>
      <c r="K380" s="45">
        <v>44196</v>
      </c>
      <c r="L380" s="45"/>
      <c r="M380" s="4"/>
      <c r="N380" s="4"/>
      <c r="O380" s="4"/>
      <c r="P380" s="46"/>
      <c r="Q380" s="46"/>
      <c r="R380" s="49">
        <f t="shared" si="30"/>
        <v>0</v>
      </c>
      <c r="S380" s="49">
        <f t="shared" si="31"/>
        <v>0</v>
      </c>
      <c r="T380" s="50">
        <f t="shared" si="28"/>
        <v>0</v>
      </c>
      <c r="U380" s="50">
        <f t="shared" si="29"/>
        <v>0</v>
      </c>
      <c r="V380" s="50">
        <v>0.68</v>
      </c>
      <c r="W380" s="50" t="str">
        <f>IF(OR(K380&lt;=$Y$1,DAY(K380)&gt;15,AND(YEAR(K380)&amp;MONTH(K380)=YEAR(L380)&amp;MONTH(L380),DAY(L380)&lt;26)),"",IF(OR(L380="",MONTH(K380)&lt;&gt;MONTH(L380)),NETWORKDAYS.INTL(K380,DATE(2021,MONTH(K380)+1,0),"0000000",'21年休息安排-固定'!$B$2:$B$105),NETWORKDAYS.INTL(K380,L380,"0000000",'21年休息安排-固定'!$B$2:$B$105)))</f>
        <v/>
      </c>
      <c r="X380" s="50" t="str">
        <f>IF(OR(L380&gt;=$Z$1,L380="",DAY(L380)&lt;15,AND(YEAR(K380)&amp;MONTH(K380)=YEAR(L380)&amp;MONTH(L380),DAY(L380)&lt;26)),"",IF(YEAR(K380)&amp;MONTH(K380)=YEAR(L380)&amp;MONTH(L380),NETWORKDAYS.INTL(K380,L380,"0000000",'21年休息安排-固定'!$B$2:$B$105),NETWORKDAYS.INTL(DATE(2021,MONTH(L380),1),L380,"0000000",'21年休息安排-固定'!$B$2:$B$105)))</f>
        <v/>
      </c>
    </row>
    <row r="381" customHeight="1" spans="1:24">
      <c r="A381" s="4" t="s">
        <v>827</v>
      </c>
      <c r="B381" s="4"/>
      <c r="C381" s="6" t="s">
        <v>828</v>
      </c>
      <c r="D381" s="4"/>
      <c r="E381" s="4"/>
      <c r="F381" s="4"/>
      <c r="G381" s="4"/>
      <c r="H381" s="4"/>
      <c r="I381" s="4"/>
      <c r="J381" s="4"/>
      <c r="K381" s="45">
        <v>42095</v>
      </c>
      <c r="L381" s="45"/>
      <c r="M381" s="4"/>
      <c r="N381" s="4"/>
      <c r="O381" s="4"/>
      <c r="P381" s="46"/>
      <c r="Q381" s="46"/>
      <c r="R381" s="49">
        <f t="shared" si="30"/>
        <v>0</v>
      </c>
      <c r="S381" s="49">
        <f t="shared" si="31"/>
        <v>0</v>
      </c>
      <c r="T381" s="50">
        <f t="shared" si="28"/>
        <v>0</v>
      </c>
      <c r="U381" s="50">
        <f t="shared" si="29"/>
        <v>0</v>
      </c>
      <c r="V381" s="50">
        <v>0.9</v>
      </c>
      <c r="W381" s="50" t="str">
        <f>IF(OR(K381&lt;=$Y$1,DAY(K381)&gt;15,AND(YEAR(K381)&amp;MONTH(K381)=YEAR(L381)&amp;MONTH(L381),DAY(L381)&lt;26)),"",IF(OR(L381="",MONTH(K381)&lt;&gt;MONTH(L381)),NETWORKDAYS.INTL(K381,DATE(2021,MONTH(K381)+1,0),"0000000",'21年休息安排-固定'!$B$2:$B$105),NETWORKDAYS.INTL(K381,L381,"0000000",'21年休息安排-固定'!$B$2:$B$105)))</f>
        <v/>
      </c>
      <c r="X381" s="50" t="str">
        <f>IF(OR(L381&gt;=$Z$1,L381="",DAY(L381)&lt;15,AND(YEAR(K381)&amp;MONTH(K381)=YEAR(L381)&amp;MONTH(L381),DAY(L381)&lt;26)),"",IF(YEAR(K381)&amp;MONTH(K381)=YEAR(L381)&amp;MONTH(L381),NETWORKDAYS.INTL(K381,L381,"0000000",'21年休息安排-固定'!$B$2:$B$105),NETWORKDAYS.INTL(DATE(2021,MONTH(L381),1),L381,"0000000",'21年休息安排-固定'!$B$2:$B$105)))</f>
        <v/>
      </c>
    </row>
    <row r="382" customHeight="1" spans="1:24">
      <c r="A382" s="4" t="s">
        <v>829</v>
      </c>
      <c r="B382" s="4"/>
      <c r="C382" s="6" t="s">
        <v>26</v>
      </c>
      <c r="D382" s="4"/>
      <c r="E382" s="4"/>
      <c r="F382" s="4"/>
      <c r="G382" s="4"/>
      <c r="H382" s="4"/>
      <c r="I382" s="4"/>
      <c r="J382" s="4"/>
      <c r="K382" s="45">
        <v>42794</v>
      </c>
      <c r="L382" s="45"/>
      <c r="M382" s="4"/>
      <c r="N382" s="4"/>
      <c r="O382" s="4"/>
      <c r="P382" s="46"/>
      <c r="Q382" s="46"/>
      <c r="R382" s="49">
        <f t="shared" si="30"/>
        <v>0</v>
      </c>
      <c r="S382" s="49">
        <f t="shared" si="31"/>
        <v>0</v>
      </c>
      <c r="T382" s="50">
        <f t="shared" si="28"/>
        <v>0</v>
      </c>
      <c r="U382" s="50">
        <f t="shared" si="29"/>
        <v>0</v>
      </c>
      <c r="V382" s="50">
        <v>0.89</v>
      </c>
      <c r="W382" s="50" t="str">
        <f>IF(OR(K382&lt;=$Y$1,DAY(K382)&gt;15,AND(YEAR(K382)&amp;MONTH(K382)=YEAR(L382)&amp;MONTH(L382),DAY(L382)&lt;26)),"",IF(OR(L382="",MONTH(K382)&lt;&gt;MONTH(L382)),NETWORKDAYS.INTL(K382,DATE(2021,MONTH(K382)+1,0),"0000000",'21年休息安排-固定'!$B$2:$B$105),NETWORKDAYS.INTL(K382,L382,"0000000",'21年休息安排-固定'!$B$2:$B$105)))</f>
        <v/>
      </c>
      <c r="X382" s="50" t="str">
        <f>IF(OR(L382&gt;=$Z$1,L382="",DAY(L382)&lt;15,AND(YEAR(K382)&amp;MONTH(K382)=YEAR(L382)&amp;MONTH(L382),DAY(L382)&lt;26)),"",IF(YEAR(K382)&amp;MONTH(K382)=YEAR(L382)&amp;MONTH(L382),NETWORKDAYS.INTL(K382,L382,"0000000",'21年休息安排-固定'!$B$2:$B$105),NETWORKDAYS.INTL(DATE(2021,MONTH(L382),1),L382,"0000000",'21年休息安排-固定'!$B$2:$B$105)))</f>
        <v/>
      </c>
    </row>
    <row r="383" customHeight="1" spans="1:24">
      <c r="A383" s="4" t="s">
        <v>830</v>
      </c>
      <c r="B383" s="4"/>
      <c r="C383" s="6" t="s">
        <v>26</v>
      </c>
      <c r="D383" s="4"/>
      <c r="E383" s="4"/>
      <c r="F383" s="4"/>
      <c r="G383" s="4"/>
      <c r="H383" s="4"/>
      <c r="I383" s="4"/>
      <c r="J383" s="4"/>
      <c r="K383" s="45">
        <v>42845</v>
      </c>
      <c r="L383" s="45"/>
      <c r="M383" s="4"/>
      <c r="N383" s="4"/>
      <c r="O383" s="4"/>
      <c r="P383" s="46"/>
      <c r="Q383" s="46"/>
      <c r="R383" s="49">
        <f t="shared" si="30"/>
        <v>0</v>
      </c>
      <c r="S383" s="49">
        <f t="shared" si="31"/>
        <v>0</v>
      </c>
      <c r="T383" s="50">
        <f t="shared" si="28"/>
        <v>0</v>
      </c>
      <c r="U383" s="50">
        <f t="shared" si="29"/>
        <v>0</v>
      </c>
      <c r="V383" s="50">
        <v>0.88</v>
      </c>
      <c r="W383" s="50" t="str">
        <f>IF(OR(K383&lt;=$Y$1,DAY(K383)&gt;15,AND(YEAR(K383)&amp;MONTH(K383)=YEAR(L383)&amp;MONTH(L383),DAY(L383)&lt;26)),"",IF(OR(L383="",MONTH(K383)&lt;&gt;MONTH(L383)),NETWORKDAYS.INTL(K383,DATE(2021,MONTH(K383)+1,0),"0000000",'21年休息安排-固定'!$B$2:$B$105),NETWORKDAYS.INTL(K383,L383,"0000000",'21年休息安排-固定'!$B$2:$B$105)))</f>
        <v/>
      </c>
      <c r="X383" s="50" t="str">
        <f>IF(OR(L383&gt;=$Z$1,L383="",DAY(L383)&lt;15,AND(YEAR(K383)&amp;MONTH(K383)=YEAR(L383)&amp;MONTH(L383),DAY(L383)&lt;26)),"",IF(YEAR(K383)&amp;MONTH(K383)=YEAR(L383)&amp;MONTH(L383),NETWORKDAYS.INTL(K383,L383,"0000000",'21年休息安排-固定'!$B$2:$B$105),NETWORKDAYS.INTL(DATE(2021,MONTH(L383),1),L383,"0000000",'21年休息安排-固定'!$B$2:$B$105)))</f>
        <v/>
      </c>
    </row>
    <row r="384" customHeight="1" spans="1:24">
      <c r="A384" s="4" t="s">
        <v>831</v>
      </c>
      <c r="B384" s="4"/>
      <c r="C384" s="6" t="s">
        <v>26</v>
      </c>
      <c r="D384" s="4"/>
      <c r="E384" s="4"/>
      <c r="F384" s="4"/>
      <c r="G384" s="4"/>
      <c r="H384" s="4"/>
      <c r="I384" s="4"/>
      <c r="J384" s="4"/>
      <c r="K384" s="45">
        <v>42857</v>
      </c>
      <c r="L384" s="45"/>
      <c r="M384" s="4"/>
      <c r="N384" s="4"/>
      <c r="O384" s="4"/>
      <c r="P384" s="46"/>
      <c r="Q384" s="46"/>
      <c r="R384" s="49">
        <f t="shared" si="30"/>
        <v>0</v>
      </c>
      <c r="S384" s="49">
        <f t="shared" si="31"/>
        <v>0</v>
      </c>
      <c r="T384" s="50">
        <f t="shared" si="28"/>
        <v>0</v>
      </c>
      <c r="U384" s="50">
        <f t="shared" si="29"/>
        <v>0</v>
      </c>
      <c r="V384" s="50">
        <v>0.9</v>
      </c>
      <c r="W384" s="50" t="str">
        <f>IF(OR(K384&lt;=$Y$1,DAY(K384)&gt;15,AND(YEAR(K384)&amp;MONTH(K384)=YEAR(L384)&amp;MONTH(L384),DAY(L384)&lt;26)),"",IF(OR(L384="",MONTH(K384)&lt;&gt;MONTH(L384)),NETWORKDAYS.INTL(K384,DATE(2021,MONTH(K384)+1,0),"0000000",'21年休息安排-固定'!$B$2:$B$105),NETWORKDAYS.INTL(K384,L384,"0000000",'21年休息安排-固定'!$B$2:$B$105)))</f>
        <v/>
      </c>
      <c r="X384" s="50" t="str">
        <f>IF(OR(L384&gt;=$Z$1,L384="",DAY(L384)&lt;15,AND(YEAR(K384)&amp;MONTH(K384)=YEAR(L384)&amp;MONTH(L384),DAY(L384)&lt;26)),"",IF(YEAR(K384)&amp;MONTH(K384)=YEAR(L384)&amp;MONTH(L384),NETWORKDAYS.INTL(K384,L384,"0000000",'21年休息安排-固定'!$B$2:$B$105),NETWORKDAYS.INTL(DATE(2021,MONTH(L384),1),L384,"0000000",'21年休息安排-固定'!$B$2:$B$105)))</f>
        <v/>
      </c>
    </row>
    <row r="385" customHeight="1" spans="1:24">
      <c r="A385" s="4" t="s">
        <v>832</v>
      </c>
      <c r="B385" s="4"/>
      <c r="C385" s="6" t="s">
        <v>26</v>
      </c>
      <c r="D385" s="4"/>
      <c r="E385" s="4"/>
      <c r="F385" s="4"/>
      <c r="G385" s="4"/>
      <c r="H385" s="4"/>
      <c r="I385" s="4"/>
      <c r="J385" s="4"/>
      <c r="K385" s="45">
        <v>41391</v>
      </c>
      <c r="L385" s="45"/>
      <c r="M385" s="4"/>
      <c r="N385" s="4"/>
      <c r="O385" s="4"/>
      <c r="P385" s="46"/>
      <c r="Q385" s="46"/>
      <c r="R385" s="49">
        <f t="shared" si="30"/>
        <v>0</v>
      </c>
      <c r="S385" s="49">
        <f t="shared" si="31"/>
        <v>0</v>
      </c>
      <c r="T385" s="50">
        <f t="shared" si="28"/>
        <v>0</v>
      </c>
      <c r="U385" s="50">
        <f t="shared" si="29"/>
        <v>0</v>
      </c>
      <c r="V385" s="50">
        <v>0.9</v>
      </c>
      <c r="W385" s="50" t="str">
        <f>IF(OR(K385&lt;=$Y$1,DAY(K385)&gt;15,AND(YEAR(K385)&amp;MONTH(K385)=YEAR(L385)&amp;MONTH(L385),DAY(L385)&lt;26)),"",IF(OR(L385="",MONTH(K385)&lt;&gt;MONTH(L385)),NETWORKDAYS.INTL(K385,DATE(2021,MONTH(K385)+1,0),"0000000",'21年休息安排-固定'!$B$2:$B$105),NETWORKDAYS.INTL(K385,L385,"0000000",'21年休息安排-固定'!$B$2:$B$105)))</f>
        <v/>
      </c>
      <c r="X385" s="50" t="str">
        <f>IF(OR(L385&gt;=$Z$1,L385="",DAY(L385)&lt;15,AND(YEAR(K385)&amp;MONTH(K385)=YEAR(L385)&amp;MONTH(L385),DAY(L385)&lt;26)),"",IF(YEAR(K385)&amp;MONTH(K385)=YEAR(L385)&amp;MONTH(L385),NETWORKDAYS.INTL(K385,L385,"0000000",'21年休息安排-固定'!$B$2:$B$105),NETWORKDAYS.INTL(DATE(2021,MONTH(L385),1),L385,"0000000",'21年休息安排-固定'!$B$2:$B$105)))</f>
        <v/>
      </c>
    </row>
    <row r="386" customHeight="1" spans="1:24">
      <c r="A386" s="4" t="s">
        <v>833</v>
      </c>
      <c r="B386" s="4"/>
      <c r="C386" s="6" t="s">
        <v>834</v>
      </c>
      <c r="D386" s="4"/>
      <c r="E386" s="4"/>
      <c r="F386" s="4"/>
      <c r="G386" s="4"/>
      <c r="H386" s="4"/>
      <c r="I386" s="4"/>
      <c r="J386" s="4"/>
      <c r="K386" s="45">
        <v>41428</v>
      </c>
      <c r="L386" s="45"/>
      <c r="M386" s="4"/>
      <c r="N386" s="4"/>
      <c r="O386" s="4"/>
      <c r="P386" s="46"/>
      <c r="Q386" s="46"/>
      <c r="R386" s="49">
        <f t="shared" si="30"/>
        <v>0</v>
      </c>
      <c r="S386" s="49">
        <f t="shared" si="31"/>
        <v>0</v>
      </c>
      <c r="T386" s="50">
        <f t="shared" si="28"/>
        <v>0</v>
      </c>
      <c r="U386" s="50">
        <f t="shared" si="29"/>
        <v>0</v>
      </c>
      <c r="V386" s="50">
        <v>0.88</v>
      </c>
      <c r="W386" s="50" t="str">
        <f>IF(OR(K386&lt;=$Y$1,DAY(K386)&gt;15,AND(YEAR(K386)&amp;MONTH(K386)=YEAR(L386)&amp;MONTH(L386),DAY(L386)&lt;26)),"",IF(OR(L386="",MONTH(K386)&lt;&gt;MONTH(L386)),NETWORKDAYS.INTL(K386,DATE(2021,MONTH(K386)+1,0),"0000000",'21年休息安排-固定'!$B$2:$B$105),NETWORKDAYS.INTL(K386,L386,"0000000",'21年休息安排-固定'!$B$2:$B$105)))</f>
        <v/>
      </c>
      <c r="X386" s="50" t="str">
        <f>IF(OR(L386&gt;=$Z$1,L386="",DAY(L386)&lt;15,AND(YEAR(K386)&amp;MONTH(K386)=YEAR(L386)&amp;MONTH(L386),DAY(L386)&lt;26)),"",IF(YEAR(K386)&amp;MONTH(K386)=YEAR(L386)&amp;MONTH(L386),NETWORKDAYS.INTL(K386,L386,"0000000",'21年休息安排-固定'!$B$2:$B$105),NETWORKDAYS.INTL(DATE(2021,MONTH(L386),1),L386,"0000000",'21年休息安排-固定'!$B$2:$B$105)))</f>
        <v/>
      </c>
    </row>
    <row r="387" customHeight="1" spans="1:24">
      <c r="A387" s="4" t="s">
        <v>835</v>
      </c>
      <c r="B387" s="4"/>
      <c r="C387" s="6" t="s">
        <v>480</v>
      </c>
      <c r="D387" s="4"/>
      <c r="E387" s="4"/>
      <c r="F387" s="4"/>
      <c r="G387" s="4"/>
      <c r="H387" s="4"/>
      <c r="I387" s="4"/>
      <c r="J387" s="4"/>
      <c r="K387" s="45">
        <v>41506</v>
      </c>
      <c r="L387" s="45"/>
      <c r="M387" s="4"/>
      <c r="N387" s="4"/>
      <c r="O387" s="4"/>
      <c r="P387" s="46"/>
      <c r="Q387" s="46"/>
      <c r="R387" s="49">
        <f t="shared" si="30"/>
        <v>0</v>
      </c>
      <c r="S387" s="49">
        <f t="shared" si="31"/>
        <v>0</v>
      </c>
      <c r="T387" s="50">
        <f t="shared" si="28"/>
        <v>0</v>
      </c>
      <c r="U387" s="50">
        <f t="shared" si="29"/>
        <v>0</v>
      </c>
      <c r="V387" s="50">
        <v>0.88</v>
      </c>
      <c r="W387" s="50" t="str">
        <f>IF(OR(K387&lt;=$Y$1,DAY(K387)&gt;15,AND(YEAR(K387)&amp;MONTH(K387)=YEAR(L387)&amp;MONTH(L387),DAY(L387)&lt;26)),"",IF(OR(L387="",MONTH(K387)&lt;&gt;MONTH(L387)),NETWORKDAYS.INTL(K387,DATE(2021,MONTH(K387)+1,0),"0000000",'21年休息安排-固定'!$B$2:$B$105),NETWORKDAYS.INTL(K387,L387,"0000000",'21年休息安排-固定'!$B$2:$B$105)))</f>
        <v/>
      </c>
      <c r="X387" s="50" t="str">
        <f>IF(OR(L387&gt;=$Z$1,L387="",DAY(L387)&lt;15,AND(YEAR(K387)&amp;MONTH(K387)=YEAR(L387)&amp;MONTH(L387),DAY(L387)&lt;26)),"",IF(YEAR(K387)&amp;MONTH(K387)=YEAR(L387)&amp;MONTH(L387),NETWORKDAYS.INTL(K387,L387,"0000000",'21年休息安排-固定'!$B$2:$B$105),NETWORKDAYS.INTL(DATE(2021,MONTH(L387),1),L387,"0000000",'21年休息安排-固定'!$B$2:$B$105)))</f>
        <v/>
      </c>
    </row>
    <row r="388" customHeight="1" spans="1:24">
      <c r="A388" s="4" t="s">
        <v>836</v>
      </c>
      <c r="B388" s="4"/>
      <c r="C388" s="6" t="s">
        <v>480</v>
      </c>
      <c r="D388" s="4"/>
      <c r="E388" s="4"/>
      <c r="F388" s="4"/>
      <c r="G388" s="4"/>
      <c r="H388" s="4"/>
      <c r="I388" s="4"/>
      <c r="J388" s="4"/>
      <c r="K388" s="45">
        <v>41326</v>
      </c>
      <c r="L388" s="45"/>
      <c r="M388" s="4"/>
      <c r="N388" s="4"/>
      <c r="O388" s="4"/>
      <c r="P388" s="46"/>
      <c r="Q388" s="46"/>
      <c r="R388" s="49">
        <f t="shared" si="30"/>
        <v>0</v>
      </c>
      <c r="S388" s="49">
        <f t="shared" si="31"/>
        <v>0</v>
      </c>
      <c r="T388" s="50">
        <f t="shared" si="28"/>
        <v>0</v>
      </c>
      <c r="U388" s="50">
        <f t="shared" si="29"/>
        <v>0</v>
      </c>
      <c r="V388" s="50">
        <v>0.88</v>
      </c>
      <c r="W388" s="50" t="str">
        <f>IF(OR(K388&lt;=$Y$1,DAY(K388)&gt;15,AND(YEAR(K388)&amp;MONTH(K388)=YEAR(L388)&amp;MONTH(L388),DAY(L388)&lt;26)),"",IF(OR(L388="",MONTH(K388)&lt;&gt;MONTH(L388)),NETWORKDAYS.INTL(K388,DATE(2021,MONTH(K388)+1,0),"0000000",'21年休息安排-固定'!$B$2:$B$105),NETWORKDAYS.INTL(K388,L388,"0000000",'21年休息安排-固定'!$B$2:$B$105)))</f>
        <v/>
      </c>
      <c r="X388" s="50" t="str">
        <f>IF(OR(L388&gt;=$Z$1,L388="",DAY(L388)&lt;15,AND(YEAR(K388)&amp;MONTH(K388)=YEAR(L388)&amp;MONTH(L388),DAY(L388)&lt;26)),"",IF(YEAR(K388)&amp;MONTH(K388)=YEAR(L388)&amp;MONTH(L388),NETWORKDAYS.INTL(K388,L388,"0000000",'21年休息安排-固定'!$B$2:$B$105),NETWORKDAYS.INTL(DATE(2021,MONTH(L388),1),L388,"0000000",'21年休息安排-固定'!$B$2:$B$105)))</f>
        <v/>
      </c>
    </row>
    <row r="389" customHeight="1" spans="1:24">
      <c r="A389" s="4" t="s">
        <v>837</v>
      </c>
      <c r="B389" s="4"/>
      <c r="C389" s="6" t="s">
        <v>838</v>
      </c>
      <c r="D389" s="4"/>
      <c r="E389" s="4"/>
      <c r="F389" s="4"/>
      <c r="G389" s="4"/>
      <c r="H389" s="4"/>
      <c r="I389" s="4"/>
      <c r="J389" s="4"/>
      <c r="K389" s="45">
        <v>41561</v>
      </c>
      <c r="L389" s="45"/>
      <c r="M389" s="4"/>
      <c r="N389" s="4"/>
      <c r="O389" s="4"/>
      <c r="P389" s="46"/>
      <c r="Q389" s="46"/>
      <c r="R389" s="49">
        <f t="shared" si="30"/>
        <v>0</v>
      </c>
      <c r="S389" s="49">
        <f t="shared" si="31"/>
        <v>0</v>
      </c>
      <c r="T389" s="50">
        <f t="shared" si="28"/>
        <v>0</v>
      </c>
      <c r="U389" s="50">
        <f t="shared" si="29"/>
        <v>0</v>
      </c>
      <c r="V389" s="50">
        <v>0.88</v>
      </c>
      <c r="W389" s="50" t="str">
        <f>IF(OR(K389&lt;=$Y$1,DAY(K389)&gt;15,AND(YEAR(K389)&amp;MONTH(K389)=YEAR(L389)&amp;MONTH(L389),DAY(L389)&lt;26)),"",IF(OR(L389="",MONTH(K389)&lt;&gt;MONTH(L389)),NETWORKDAYS.INTL(K389,DATE(2021,MONTH(K389)+1,0),"0000000",'21年休息安排-固定'!$B$2:$B$105),NETWORKDAYS.INTL(K389,L389,"0000000",'21年休息安排-固定'!$B$2:$B$105)))</f>
        <v/>
      </c>
      <c r="X389" s="50" t="str">
        <f>IF(OR(L389&gt;=$Z$1,L389="",DAY(L389)&lt;15,AND(YEAR(K389)&amp;MONTH(K389)=YEAR(L389)&amp;MONTH(L389),DAY(L389)&lt;26)),"",IF(YEAR(K389)&amp;MONTH(K389)=YEAR(L389)&amp;MONTH(L389),NETWORKDAYS.INTL(K389,L389,"0000000",'21年休息安排-固定'!$B$2:$B$105),NETWORKDAYS.INTL(DATE(2021,MONTH(L389),1),L389,"0000000",'21年休息安排-固定'!$B$2:$B$105)))</f>
        <v/>
      </c>
    </row>
    <row r="390" customHeight="1" spans="1:24">
      <c r="A390" s="4" t="s">
        <v>839</v>
      </c>
      <c r="B390" s="4"/>
      <c r="C390" s="6" t="s">
        <v>480</v>
      </c>
      <c r="D390" s="4"/>
      <c r="E390" s="4"/>
      <c r="F390" s="4"/>
      <c r="G390" s="4"/>
      <c r="H390" s="4"/>
      <c r="I390" s="4"/>
      <c r="J390" s="4"/>
      <c r="K390" s="45">
        <v>41547</v>
      </c>
      <c r="L390" s="45"/>
      <c r="M390" s="4"/>
      <c r="N390" s="4"/>
      <c r="O390" s="4"/>
      <c r="P390" s="46"/>
      <c r="Q390" s="46"/>
      <c r="R390" s="49">
        <f t="shared" si="30"/>
        <v>0</v>
      </c>
      <c r="S390" s="49">
        <f t="shared" si="31"/>
        <v>0</v>
      </c>
      <c r="T390" s="50">
        <f t="shared" si="28"/>
        <v>0</v>
      </c>
      <c r="U390" s="50">
        <f t="shared" si="29"/>
        <v>0</v>
      </c>
      <c r="V390" s="50">
        <v>0.88</v>
      </c>
      <c r="W390" s="50" t="str">
        <f>IF(OR(K390&lt;=$Y$1,DAY(K390)&gt;15,AND(YEAR(K390)&amp;MONTH(K390)=YEAR(L390)&amp;MONTH(L390),DAY(L390)&lt;26)),"",IF(OR(L390="",MONTH(K390)&lt;&gt;MONTH(L390)),NETWORKDAYS.INTL(K390,DATE(2021,MONTH(K390)+1,0),"0000000",'21年休息安排-固定'!$B$2:$B$105),NETWORKDAYS.INTL(K390,L390,"0000000",'21年休息安排-固定'!$B$2:$B$105)))</f>
        <v/>
      </c>
      <c r="X390" s="50" t="str">
        <f>IF(OR(L390&gt;=$Z$1,L390="",DAY(L390)&lt;15,AND(YEAR(K390)&amp;MONTH(K390)=YEAR(L390)&amp;MONTH(L390),DAY(L390)&lt;26)),"",IF(YEAR(K390)&amp;MONTH(K390)=YEAR(L390)&amp;MONTH(L390),NETWORKDAYS.INTL(K390,L390,"0000000",'21年休息安排-固定'!$B$2:$B$105),NETWORKDAYS.INTL(DATE(2021,MONTH(L390),1),L390,"0000000",'21年休息安排-固定'!$B$2:$B$105)))</f>
        <v/>
      </c>
    </row>
    <row r="391" customHeight="1" spans="1:24">
      <c r="A391" s="4" t="s">
        <v>840</v>
      </c>
      <c r="B391" s="4"/>
      <c r="C391" s="6" t="s">
        <v>403</v>
      </c>
      <c r="D391" s="4"/>
      <c r="E391" s="4"/>
      <c r="F391" s="4"/>
      <c r="G391" s="4"/>
      <c r="H391" s="4"/>
      <c r="I391" s="4"/>
      <c r="J391" s="4"/>
      <c r="K391" s="45">
        <v>41722</v>
      </c>
      <c r="L391" s="45"/>
      <c r="M391" s="4"/>
      <c r="N391" s="4"/>
      <c r="O391" s="4"/>
      <c r="P391" s="46"/>
      <c r="Q391" s="46"/>
      <c r="R391" s="49">
        <f t="shared" si="30"/>
        <v>0</v>
      </c>
      <c r="S391" s="49">
        <f t="shared" si="31"/>
        <v>0</v>
      </c>
      <c r="T391" s="50">
        <f t="shared" si="28"/>
        <v>0</v>
      </c>
      <c r="U391" s="50">
        <f t="shared" si="29"/>
        <v>0</v>
      </c>
      <c r="V391" s="50">
        <v>0.89</v>
      </c>
      <c r="W391" s="50" t="str">
        <f>IF(OR(K391&lt;=$Y$1,DAY(K391)&gt;15,AND(YEAR(K391)&amp;MONTH(K391)=YEAR(L391)&amp;MONTH(L391),DAY(L391)&lt;26)),"",IF(OR(L391="",MONTH(K391)&lt;&gt;MONTH(L391)),NETWORKDAYS.INTL(K391,DATE(2021,MONTH(K391)+1,0),"0000000",'21年休息安排-固定'!$B$2:$B$105),NETWORKDAYS.INTL(K391,L391,"0000000",'21年休息安排-固定'!$B$2:$B$105)))</f>
        <v/>
      </c>
      <c r="X391" s="50" t="str">
        <f>IF(OR(L391&gt;=$Z$1,L391="",DAY(L391)&lt;15,AND(YEAR(K391)&amp;MONTH(K391)=YEAR(L391)&amp;MONTH(L391),DAY(L391)&lt;26)),"",IF(YEAR(K391)&amp;MONTH(K391)=YEAR(L391)&amp;MONTH(L391),NETWORKDAYS.INTL(K391,L391,"0000000",'21年休息安排-固定'!$B$2:$B$105),NETWORKDAYS.INTL(DATE(2021,MONTH(L391),1),L391,"0000000",'21年休息安排-固定'!$B$2:$B$105)))</f>
        <v/>
      </c>
    </row>
    <row r="392" customHeight="1" spans="1:24">
      <c r="A392" s="4" t="s">
        <v>841</v>
      </c>
      <c r="B392" s="4"/>
      <c r="C392" s="6" t="s">
        <v>480</v>
      </c>
      <c r="D392" s="4"/>
      <c r="E392" s="4"/>
      <c r="F392" s="4"/>
      <c r="G392" s="4"/>
      <c r="H392" s="4"/>
      <c r="I392" s="4"/>
      <c r="J392" s="4"/>
      <c r="K392" s="45">
        <v>41716</v>
      </c>
      <c r="L392" s="45"/>
      <c r="M392" s="4"/>
      <c r="N392" s="4"/>
      <c r="O392" s="4"/>
      <c r="P392" s="46"/>
      <c r="Q392" s="46"/>
      <c r="R392" s="49">
        <f t="shared" si="30"/>
        <v>0</v>
      </c>
      <c r="S392" s="49">
        <f t="shared" si="31"/>
        <v>0</v>
      </c>
      <c r="T392" s="50">
        <f t="shared" si="28"/>
        <v>0</v>
      </c>
      <c r="U392" s="50">
        <f t="shared" si="29"/>
        <v>0</v>
      </c>
      <c r="V392" s="50">
        <v>0.9</v>
      </c>
      <c r="W392" s="50" t="str">
        <f>IF(OR(K392&lt;=$Y$1,DAY(K392)&gt;15,AND(YEAR(K392)&amp;MONTH(K392)=YEAR(L392)&amp;MONTH(L392),DAY(L392)&lt;26)),"",IF(OR(L392="",MONTH(K392)&lt;&gt;MONTH(L392)),NETWORKDAYS.INTL(K392,DATE(2021,MONTH(K392)+1,0),"0000000",'21年休息安排-固定'!$B$2:$B$105),NETWORKDAYS.INTL(K392,L392,"0000000",'21年休息安排-固定'!$B$2:$B$105)))</f>
        <v/>
      </c>
      <c r="X392" s="50" t="str">
        <f>IF(OR(L392&gt;=$Z$1,L392="",DAY(L392)&lt;15,AND(YEAR(K392)&amp;MONTH(K392)=YEAR(L392)&amp;MONTH(L392),DAY(L392)&lt;26)),"",IF(YEAR(K392)&amp;MONTH(K392)=YEAR(L392)&amp;MONTH(L392),NETWORKDAYS.INTL(K392,L392,"0000000",'21年休息安排-固定'!$B$2:$B$105),NETWORKDAYS.INTL(DATE(2021,MONTH(L392),1),L392,"0000000",'21年休息安排-固定'!$B$2:$B$105)))</f>
        <v/>
      </c>
    </row>
    <row r="393" customHeight="1" spans="1:24">
      <c r="A393" s="4" t="s">
        <v>842</v>
      </c>
      <c r="B393" s="4"/>
      <c r="C393" s="6" t="s">
        <v>480</v>
      </c>
      <c r="D393" s="4"/>
      <c r="E393" s="4"/>
      <c r="F393" s="4"/>
      <c r="G393" s="4"/>
      <c r="H393" s="4"/>
      <c r="I393" s="4"/>
      <c r="J393" s="4"/>
      <c r="K393" s="45">
        <v>41771</v>
      </c>
      <c r="L393" s="45"/>
      <c r="M393" s="4"/>
      <c r="N393" s="4"/>
      <c r="O393" s="4"/>
      <c r="P393" s="46"/>
      <c r="Q393" s="46"/>
      <c r="R393" s="49">
        <f t="shared" si="30"/>
        <v>0</v>
      </c>
      <c r="S393" s="49">
        <f t="shared" si="31"/>
        <v>0</v>
      </c>
      <c r="T393" s="50">
        <f t="shared" si="28"/>
        <v>0</v>
      </c>
      <c r="U393" s="50">
        <f t="shared" si="29"/>
        <v>0</v>
      </c>
      <c r="V393" s="50">
        <v>0.9</v>
      </c>
      <c r="W393" s="50" t="str">
        <f>IF(OR(K393&lt;=$Y$1,DAY(K393)&gt;15,AND(YEAR(K393)&amp;MONTH(K393)=YEAR(L393)&amp;MONTH(L393),DAY(L393)&lt;26)),"",IF(OR(L393="",MONTH(K393)&lt;&gt;MONTH(L393)),NETWORKDAYS.INTL(K393,DATE(2021,MONTH(K393)+1,0),"0000000",'21年休息安排-固定'!$B$2:$B$105),NETWORKDAYS.INTL(K393,L393,"0000000",'21年休息安排-固定'!$B$2:$B$105)))</f>
        <v/>
      </c>
      <c r="X393" s="50" t="str">
        <f>IF(OR(L393&gt;=$Z$1,L393="",DAY(L393)&lt;15,AND(YEAR(K393)&amp;MONTH(K393)=YEAR(L393)&amp;MONTH(L393),DAY(L393)&lt;26)),"",IF(YEAR(K393)&amp;MONTH(K393)=YEAR(L393)&amp;MONTH(L393),NETWORKDAYS.INTL(K393,L393,"0000000",'21年休息安排-固定'!$B$2:$B$105),NETWORKDAYS.INTL(DATE(2021,MONTH(L393),1),L393,"0000000",'21年休息安排-固定'!$B$2:$B$105)))</f>
        <v/>
      </c>
    </row>
    <row r="394" customHeight="1" spans="1:24">
      <c r="A394" s="4" t="s">
        <v>843</v>
      </c>
      <c r="B394" s="4"/>
      <c r="C394" s="6" t="s">
        <v>26</v>
      </c>
      <c r="D394" s="4"/>
      <c r="E394" s="4"/>
      <c r="F394" s="4"/>
      <c r="G394" s="4"/>
      <c r="H394" s="4"/>
      <c r="I394" s="4"/>
      <c r="J394" s="4"/>
      <c r="K394" s="45">
        <v>41862</v>
      </c>
      <c r="L394" s="45"/>
      <c r="M394" s="4"/>
      <c r="N394" s="4"/>
      <c r="O394" s="4"/>
      <c r="P394" s="46"/>
      <c r="Q394" s="46"/>
      <c r="R394" s="49">
        <f t="shared" si="30"/>
        <v>0</v>
      </c>
      <c r="S394" s="49">
        <f t="shared" si="31"/>
        <v>0</v>
      </c>
      <c r="T394" s="50">
        <f t="shared" si="28"/>
        <v>0</v>
      </c>
      <c r="U394" s="50">
        <f t="shared" si="29"/>
        <v>0</v>
      </c>
      <c r="V394" s="50">
        <v>0.89</v>
      </c>
      <c r="W394" s="50" t="str">
        <f>IF(OR(K394&lt;=$Y$1,DAY(K394)&gt;15,AND(YEAR(K394)&amp;MONTH(K394)=YEAR(L394)&amp;MONTH(L394),DAY(L394)&lt;26)),"",IF(OR(L394="",MONTH(K394)&lt;&gt;MONTH(L394)),NETWORKDAYS.INTL(K394,DATE(2021,MONTH(K394)+1,0),"0000000",'21年休息安排-固定'!$B$2:$B$105),NETWORKDAYS.INTL(K394,L394,"0000000",'21年休息安排-固定'!$B$2:$B$105)))</f>
        <v/>
      </c>
      <c r="X394" s="50" t="str">
        <f>IF(OR(L394&gt;=$Z$1,L394="",DAY(L394)&lt;15,AND(YEAR(K394)&amp;MONTH(K394)=YEAR(L394)&amp;MONTH(L394),DAY(L394)&lt;26)),"",IF(YEAR(K394)&amp;MONTH(K394)=YEAR(L394)&amp;MONTH(L394),NETWORKDAYS.INTL(K394,L394,"0000000",'21年休息安排-固定'!$B$2:$B$105),NETWORKDAYS.INTL(DATE(2021,MONTH(L394),1),L394,"0000000",'21年休息安排-固定'!$B$2:$B$105)))</f>
        <v/>
      </c>
    </row>
    <row r="395" customHeight="1" spans="1:24">
      <c r="A395" s="4" t="s">
        <v>844</v>
      </c>
      <c r="B395" s="4"/>
      <c r="C395" s="6" t="s">
        <v>26</v>
      </c>
      <c r="D395" s="4"/>
      <c r="E395" s="4"/>
      <c r="F395" s="4"/>
      <c r="G395" s="4"/>
      <c r="H395" s="4"/>
      <c r="I395" s="4"/>
      <c r="J395" s="4"/>
      <c r="K395" s="45">
        <v>41862</v>
      </c>
      <c r="L395" s="45"/>
      <c r="M395" s="4"/>
      <c r="N395" s="4"/>
      <c r="O395" s="4"/>
      <c r="P395" s="46"/>
      <c r="Q395" s="46"/>
      <c r="R395" s="49">
        <f t="shared" si="30"/>
        <v>0</v>
      </c>
      <c r="S395" s="49">
        <f t="shared" si="31"/>
        <v>0</v>
      </c>
      <c r="T395" s="50">
        <f t="shared" si="28"/>
        <v>0</v>
      </c>
      <c r="U395" s="50">
        <f t="shared" si="29"/>
        <v>0</v>
      </c>
      <c r="V395" s="50">
        <v>0.89</v>
      </c>
      <c r="W395" s="50" t="str">
        <f>IF(OR(K395&lt;=$Y$1,DAY(K395)&gt;15,AND(YEAR(K395)&amp;MONTH(K395)=YEAR(L395)&amp;MONTH(L395),DAY(L395)&lt;26)),"",IF(OR(L395="",MONTH(K395)&lt;&gt;MONTH(L395)),NETWORKDAYS.INTL(K395,DATE(2021,MONTH(K395)+1,0),"0000000",'21年休息安排-固定'!$B$2:$B$105),NETWORKDAYS.INTL(K395,L395,"0000000",'21年休息安排-固定'!$B$2:$B$105)))</f>
        <v/>
      </c>
      <c r="X395" s="50" t="str">
        <f>IF(OR(L395&gt;=$Z$1,L395="",DAY(L395)&lt;15,AND(YEAR(K395)&amp;MONTH(K395)=YEAR(L395)&amp;MONTH(L395),DAY(L395)&lt;26)),"",IF(YEAR(K395)&amp;MONTH(K395)=YEAR(L395)&amp;MONTH(L395),NETWORKDAYS.INTL(K395,L395,"0000000",'21年休息安排-固定'!$B$2:$B$105),NETWORKDAYS.INTL(DATE(2021,MONTH(L395),1),L395,"0000000",'21年休息安排-固定'!$B$2:$B$105)))</f>
        <v/>
      </c>
    </row>
    <row r="396" customHeight="1" spans="1:24">
      <c r="A396" s="4" t="s">
        <v>845</v>
      </c>
      <c r="B396" s="4"/>
      <c r="C396" s="6" t="s">
        <v>26</v>
      </c>
      <c r="D396" s="4"/>
      <c r="E396" s="4"/>
      <c r="F396" s="4"/>
      <c r="G396" s="4"/>
      <c r="H396" s="4"/>
      <c r="I396" s="4"/>
      <c r="J396" s="4"/>
      <c r="K396" s="45">
        <v>41869</v>
      </c>
      <c r="L396" s="45"/>
      <c r="M396" s="4"/>
      <c r="N396" s="4"/>
      <c r="O396" s="4"/>
      <c r="P396" s="46"/>
      <c r="Q396" s="46"/>
      <c r="R396" s="49">
        <f t="shared" si="30"/>
        <v>0</v>
      </c>
      <c r="S396" s="49">
        <f t="shared" si="31"/>
        <v>0</v>
      </c>
      <c r="T396" s="50">
        <f t="shared" si="28"/>
        <v>0</v>
      </c>
      <c r="U396" s="50">
        <f t="shared" si="29"/>
        <v>0</v>
      </c>
      <c r="V396" s="50">
        <v>0.92</v>
      </c>
      <c r="W396" s="50" t="str">
        <f>IF(OR(K396&lt;=$Y$1,DAY(K396)&gt;15,AND(YEAR(K396)&amp;MONTH(K396)=YEAR(L396)&amp;MONTH(L396),DAY(L396)&lt;26)),"",IF(OR(L396="",MONTH(K396)&lt;&gt;MONTH(L396)),NETWORKDAYS.INTL(K396,DATE(2021,MONTH(K396)+1,0),"0000000",'21年休息安排-固定'!$B$2:$B$105),NETWORKDAYS.INTL(K396,L396,"0000000",'21年休息安排-固定'!$B$2:$B$105)))</f>
        <v/>
      </c>
      <c r="X396" s="50" t="str">
        <f>IF(OR(L396&gt;=$Z$1,L396="",DAY(L396)&lt;15,AND(YEAR(K396)&amp;MONTH(K396)=YEAR(L396)&amp;MONTH(L396),DAY(L396)&lt;26)),"",IF(YEAR(K396)&amp;MONTH(K396)=YEAR(L396)&amp;MONTH(L396),NETWORKDAYS.INTL(K396,L396,"0000000",'21年休息安排-固定'!$B$2:$B$105),NETWORKDAYS.INTL(DATE(2021,MONTH(L396),1),L396,"0000000",'21年休息安排-固定'!$B$2:$B$105)))</f>
        <v/>
      </c>
    </row>
    <row r="397" customHeight="1" spans="1:24">
      <c r="A397" s="4" t="s">
        <v>846</v>
      </c>
      <c r="B397" s="4"/>
      <c r="C397" s="6" t="s">
        <v>480</v>
      </c>
      <c r="D397" s="4"/>
      <c r="E397" s="4"/>
      <c r="F397" s="4"/>
      <c r="G397" s="4"/>
      <c r="H397" s="4"/>
      <c r="I397" s="4"/>
      <c r="J397" s="4"/>
      <c r="K397" s="45">
        <v>41960</v>
      </c>
      <c r="L397" s="45"/>
      <c r="M397" s="4"/>
      <c r="N397" s="4"/>
      <c r="O397" s="4"/>
      <c r="P397" s="46"/>
      <c r="Q397" s="46"/>
      <c r="R397" s="49">
        <f t="shared" si="30"/>
        <v>0</v>
      </c>
      <c r="S397" s="49">
        <f t="shared" si="31"/>
        <v>0</v>
      </c>
      <c r="T397" s="50">
        <f t="shared" si="28"/>
        <v>0</v>
      </c>
      <c r="U397" s="50">
        <f t="shared" si="29"/>
        <v>0</v>
      </c>
      <c r="V397" s="50">
        <v>0.88</v>
      </c>
      <c r="W397" s="50" t="str">
        <f>IF(OR(K397&lt;=$Y$1,DAY(K397)&gt;15,AND(YEAR(K397)&amp;MONTH(K397)=YEAR(L397)&amp;MONTH(L397),DAY(L397)&lt;26)),"",IF(OR(L397="",MONTH(K397)&lt;&gt;MONTH(L397)),NETWORKDAYS.INTL(K397,DATE(2021,MONTH(K397)+1,0),"0000000",'21年休息安排-固定'!$B$2:$B$105),NETWORKDAYS.INTL(K397,L397,"0000000",'21年休息安排-固定'!$B$2:$B$105)))</f>
        <v/>
      </c>
      <c r="X397" s="50" t="str">
        <f>IF(OR(L397&gt;=$Z$1,L397="",DAY(L397)&lt;15,AND(YEAR(K397)&amp;MONTH(K397)=YEAR(L397)&amp;MONTH(L397),DAY(L397)&lt;26)),"",IF(YEAR(K397)&amp;MONTH(K397)=YEAR(L397)&amp;MONTH(L397),NETWORKDAYS.INTL(K397,L397,"0000000",'21年休息安排-固定'!$B$2:$B$105),NETWORKDAYS.INTL(DATE(2021,MONTH(L397),1),L397,"0000000",'21年休息安排-固定'!$B$2:$B$105)))</f>
        <v/>
      </c>
    </row>
    <row r="398" customHeight="1" spans="1:24">
      <c r="A398" s="4" t="s">
        <v>847</v>
      </c>
      <c r="B398" s="4"/>
      <c r="C398" s="6" t="s">
        <v>848</v>
      </c>
      <c r="D398" s="4"/>
      <c r="E398" s="4"/>
      <c r="F398" s="4"/>
      <c r="G398" s="4"/>
      <c r="H398" s="4"/>
      <c r="I398" s="4"/>
      <c r="J398" s="4"/>
      <c r="K398" s="45">
        <v>42037</v>
      </c>
      <c r="L398" s="45"/>
      <c r="M398" s="4"/>
      <c r="N398" s="4"/>
      <c r="O398" s="4"/>
      <c r="P398" s="46"/>
      <c r="Q398" s="46"/>
      <c r="R398" s="49">
        <f t="shared" si="30"/>
        <v>0</v>
      </c>
      <c r="S398" s="49">
        <f t="shared" si="31"/>
        <v>0</v>
      </c>
      <c r="T398" s="50">
        <f t="shared" si="28"/>
        <v>0</v>
      </c>
      <c r="U398" s="50">
        <f t="shared" si="29"/>
        <v>0</v>
      </c>
      <c r="V398" s="50">
        <v>0.88</v>
      </c>
      <c r="W398" s="50" t="str">
        <f>IF(OR(K398&lt;=$Y$1,DAY(K398)&gt;15,AND(YEAR(K398)&amp;MONTH(K398)=YEAR(L398)&amp;MONTH(L398),DAY(L398)&lt;26)),"",IF(OR(L398="",MONTH(K398)&lt;&gt;MONTH(L398)),NETWORKDAYS.INTL(K398,DATE(2021,MONTH(K398)+1,0),"0000000",'21年休息安排-固定'!$B$2:$B$105),NETWORKDAYS.INTL(K398,L398,"0000000",'21年休息安排-固定'!$B$2:$B$105)))</f>
        <v/>
      </c>
      <c r="X398" s="50" t="str">
        <f>IF(OR(L398&gt;=$Z$1,L398="",DAY(L398)&lt;15,AND(YEAR(K398)&amp;MONTH(K398)=YEAR(L398)&amp;MONTH(L398),DAY(L398)&lt;26)),"",IF(YEAR(K398)&amp;MONTH(K398)=YEAR(L398)&amp;MONTH(L398),NETWORKDAYS.INTL(K398,L398,"0000000",'21年休息安排-固定'!$B$2:$B$105),NETWORKDAYS.INTL(DATE(2021,MONTH(L398),1),L398,"0000000",'21年休息安排-固定'!$B$2:$B$105)))</f>
        <v/>
      </c>
    </row>
    <row r="399" customHeight="1" spans="1:24">
      <c r="A399" s="4" t="s">
        <v>849</v>
      </c>
      <c r="B399" s="4"/>
      <c r="C399" s="6" t="s">
        <v>26</v>
      </c>
      <c r="D399" s="4"/>
      <c r="E399" s="4"/>
      <c r="F399" s="4"/>
      <c r="G399" s="4"/>
      <c r="H399" s="4"/>
      <c r="I399" s="4"/>
      <c r="J399" s="4"/>
      <c r="K399" s="45">
        <v>42047</v>
      </c>
      <c r="L399" s="45"/>
      <c r="M399" s="4"/>
      <c r="N399" s="4"/>
      <c r="O399" s="4"/>
      <c r="P399" s="46"/>
      <c r="Q399" s="46"/>
      <c r="R399" s="49">
        <f t="shared" si="30"/>
        <v>0</v>
      </c>
      <c r="S399" s="49">
        <f t="shared" si="31"/>
        <v>0</v>
      </c>
      <c r="T399" s="50">
        <f t="shared" si="28"/>
        <v>0</v>
      </c>
      <c r="U399" s="50">
        <f t="shared" si="29"/>
        <v>0</v>
      </c>
      <c r="V399" s="50">
        <v>0.9</v>
      </c>
      <c r="W399" s="50" t="str">
        <f>IF(OR(K399&lt;=$Y$1,DAY(K399)&gt;15,AND(YEAR(K399)&amp;MONTH(K399)=YEAR(L399)&amp;MONTH(L399),DAY(L399)&lt;26)),"",IF(OR(L399="",MONTH(K399)&lt;&gt;MONTH(L399)),NETWORKDAYS.INTL(K399,DATE(2021,MONTH(K399)+1,0),"0000000",'21年休息安排-固定'!$B$2:$B$105),NETWORKDAYS.INTL(K399,L399,"0000000",'21年休息安排-固定'!$B$2:$B$105)))</f>
        <v/>
      </c>
      <c r="X399" s="50" t="str">
        <f>IF(OR(L399&gt;=$Z$1,L399="",DAY(L399)&lt;15,AND(YEAR(K399)&amp;MONTH(K399)=YEAR(L399)&amp;MONTH(L399),DAY(L399)&lt;26)),"",IF(YEAR(K399)&amp;MONTH(K399)=YEAR(L399)&amp;MONTH(L399),NETWORKDAYS.INTL(K399,L399,"0000000",'21年休息安排-固定'!$B$2:$B$105),NETWORKDAYS.INTL(DATE(2021,MONTH(L399),1),L399,"0000000",'21年休息安排-固定'!$B$2:$B$105)))</f>
        <v/>
      </c>
    </row>
    <row r="400" customHeight="1" spans="1:24">
      <c r="A400" s="4" t="s">
        <v>850</v>
      </c>
      <c r="B400" s="4"/>
      <c r="C400" s="6" t="s">
        <v>828</v>
      </c>
      <c r="D400" s="4"/>
      <c r="E400" s="4"/>
      <c r="F400" s="4"/>
      <c r="G400" s="4"/>
      <c r="H400" s="4"/>
      <c r="I400" s="4"/>
      <c r="J400" s="4"/>
      <c r="K400" s="45">
        <v>41879</v>
      </c>
      <c r="L400" s="45"/>
      <c r="M400" s="4"/>
      <c r="N400" s="4"/>
      <c r="O400" s="4"/>
      <c r="P400" s="46"/>
      <c r="Q400" s="46"/>
      <c r="R400" s="49">
        <f t="shared" si="30"/>
        <v>0</v>
      </c>
      <c r="S400" s="49">
        <f t="shared" si="31"/>
        <v>0</v>
      </c>
      <c r="T400" s="50">
        <f t="shared" si="28"/>
        <v>0</v>
      </c>
      <c r="U400" s="50">
        <f t="shared" si="29"/>
        <v>0</v>
      </c>
      <c r="V400" s="50">
        <v>0.88</v>
      </c>
      <c r="W400" s="50" t="str">
        <f>IF(OR(K400&lt;=$Y$1,DAY(K400)&gt;15,AND(YEAR(K400)&amp;MONTH(K400)=YEAR(L400)&amp;MONTH(L400),DAY(L400)&lt;26)),"",IF(OR(L400="",MONTH(K400)&lt;&gt;MONTH(L400)),NETWORKDAYS.INTL(K400,DATE(2021,MONTH(K400)+1,0),"0000000",'21年休息安排-固定'!$B$2:$B$105),NETWORKDAYS.INTL(K400,L400,"0000000",'21年休息安排-固定'!$B$2:$B$105)))</f>
        <v/>
      </c>
      <c r="X400" s="50" t="str">
        <f>IF(OR(L400&gt;=$Z$1,L400="",DAY(L400)&lt;15,AND(YEAR(K400)&amp;MONTH(K400)=YEAR(L400)&amp;MONTH(L400),DAY(L400)&lt;26)),"",IF(YEAR(K400)&amp;MONTH(K400)=YEAR(L400)&amp;MONTH(L400),NETWORKDAYS.INTL(K400,L400,"0000000",'21年休息安排-固定'!$B$2:$B$105),NETWORKDAYS.INTL(DATE(2021,MONTH(L400),1),L400,"0000000",'21年休息安排-固定'!$B$2:$B$105)))</f>
        <v/>
      </c>
    </row>
    <row r="401" customHeight="1" spans="1:24">
      <c r="A401" s="4" t="s">
        <v>851</v>
      </c>
      <c r="B401" s="4"/>
      <c r="C401" s="6" t="s">
        <v>480</v>
      </c>
      <c r="D401" s="4"/>
      <c r="E401" s="4"/>
      <c r="F401" s="4"/>
      <c r="G401" s="4"/>
      <c r="H401" s="4"/>
      <c r="I401" s="4"/>
      <c r="J401" s="4"/>
      <c r="K401" s="45">
        <v>42152</v>
      </c>
      <c r="L401" s="45"/>
      <c r="M401" s="4"/>
      <c r="N401" s="4"/>
      <c r="O401" s="4"/>
      <c r="P401" s="46"/>
      <c r="Q401" s="46"/>
      <c r="R401" s="49">
        <f t="shared" si="30"/>
        <v>0</v>
      </c>
      <c r="S401" s="49">
        <f t="shared" si="31"/>
        <v>0</v>
      </c>
      <c r="T401" s="50">
        <f t="shared" si="28"/>
        <v>0</v>
      </c>
      <c r="U401" s="50">
        <f t="shared" si="29"/>
        <v>0</v>
      </c>
      <c r="V401" s="50">
        <v>0.91</v>
      </c>
      <c r="W401" s="50" t="str">
        <f>IF(OR(K401&lt;=$Y$1,DAY(K401)&gt;15,AND(YEAR(K401)&amp;MONTH(K401)=YEAR(L401)&amp;MONTH(L401),DAY(L401)&lt;26)),"",IF(OR(L401="",MONTH(K401)&lt;&gt;MONTH(L401)),NETWORKDAYS.INTL(K401,DATE(2021,MONTH(K401)+1,0),"0000000",'21年休息安排-固定'!$B$2:$B$105),NETWORKDAYS.INTL(K401,L401,"0000000",'21年休息安排-固定'!$B$2:$B$105)))</f>
        <v/>
      </c>
      <c r="X401" s="50" t="str">
        <f>IF(OR(L401&gt;=$Z$1,L401="",DAY(L401)&lt;15,AND(YEAR(K401)&amp;MONTH(K401)=YEAR(L401)&amp;MONTH(L401),DAY(L401)&lt;26)),"",IF(YEAR(K401)&amp;MONTH(K401)=YEAR(L401)&amp;MONTH(L401),NETWORKDAYS.INTL(K401,L401,"0000000",'21年休息安排-固定'!$B$2:$B$105),NETWORKDAYS.INTL(DATE(2021,MONTH(L401),1),L401,"0000000",'21年休息安排-固定'!$B$2:$B$105)))</f>
        <v/>
      </c>
    </row>
    <row r="402" customHeight="1" spans="1:24">
      <c r="A402" s="4" t="s">
        <v>852</v>
      </c>
      <c r="B402" s="4"/>
      <c r="C402" s="6" t="s">
        <v>480</v>
      </c>
      <c r="D402" s="4"/>
      <c r="E402" s="4"/>
      <c r="F402" s="4"/>
      <c r="G402" s="4"/>
      <c r="H402" s="4"/>
      <c r="I402" s="4"/>
      <c r="J402" s="4"/>
      <c r="K402" s="45">
        <v>42185</v>
      </c>
      <c r="L402" s="45"/>
      <c r="M402" s="4"/>
      <c r="N402" s="4"/>
      <c r="O402" s="4"/>
      <c r="P402" s="46"/>
      <c r="Q402" s="46"/>
      <c r="R402" s="49">
        <f t="shared" si="30"/>
        <v>0</v>
      </c>
      <c r="S402" s="49">
        <f t="shared" si="31"/>
        <v>0</v>
      </c>
      <c r="T402" s="50">
        <f t="shared" si="28"/>
        <v>0</v>
      </c>
      <c r="U402" s="50">
        <f t="shared" si="29"/>
        <v>0</v>
      </c>
      <c r="V402" s="50">
        <v>0.88</v>
      </c>
      <c r="W402" s="50" t="str">
        <f>IF(OR(K402&lt;=$Y$1,DAY(K402)&gt;15,AND(YEAR(K402)&amp;MONTH(K402)=YEAR(L402)&amp;MONTH(L402),DAY(L402)&lt;26)),"",IF(OR(L402="",MONTH(K402)&lt;&gt;MONTH(L402)),NETWORKDAYS.INTL(K402,DATE(2021,MONTH(K402)+1,0),"0000000",'21年休息安排-固定'!$B$2:$B$105),NETWORKDAYS.INTL(K402,L402,"0000000",'21年休息安排-固定'!$B$2:$B$105)))</f>
        <v/>
      </c>
      <c r="X402" s="50" t="str">
        <f>IF(OR(L402&gt;=$Z$1,L402="",DAY(L402)&lt;15,AND(YEAR(K402)&amp;MONTH(K402)=YEAR(L402)&amp;MONTH(L402),DAY(L402)&lt;26)),"",IF(YEAR(K402)&amp;MONTH(K402)=YEAR(L402)&amp;MONTH(L402),NETWORKDAYS.INTL(K402,L402,"0000000",'21年休息安排-固定'!$B$2:$B$105),NETWORKDAYS.INTL(DATE(2021,MONTH(L402),1),L402,"0000000",'21年休息安排-固定'!$B$2:$B$105)))</f>
        <v/>
      </c>
    </row>
    <row r="403" customHeight="1" spans="1:24">
      <c r="A403" s="4" t="s">
        <v>853</v>
      </c>
      <c r="B403" s="4"/>
      <c r="C403" s="6" t="s">
        <v>480</v>
      </c>
      <c r="D403" s="4"/>
      <c r="E403" s="4"/>
      <c r="F403" s="4"/>
      <c r="G403" s="4"/>
      <c r="H403" s="4"/>
      <c r="I403" s="4"/>
      <c r="J403" s="4"/>
      <c r="K403" s="45">
        <v>42205</v>
      </c>
      <c r="L403" s="45"/>
      <c r="M403" s="4"/>
      <c r="N403" s="4"/>
      <c r="O403" s="4"/>
      <c r="P403" s="46"/>
      <c r="Q403" s="46"/>
      <c r="R403" s="49">
        <f t="shared" si="30"/>
        <v>0</v>
      </c>
      <c r="S403" s="49">
        <f t="shared" si="31"/>
        <v>0</v>
      </c>
      <c r="T403" s="50">
        <f t="shared" si="28"/>
        <v>0</v>
      </c>
      <c r="U403" s="50">
        <f t="shared" si="29"/>
        <v>0</v>
      </c>
      <c r="V403" s="50">
        <v>0.88</v>
      </c>
      <c r="W403" s="50" t="str">
        <f>IF(OR(K403&lt;=$Y$1,DAY(K403)&gt;15,AND(YEAR(K403)&amp;MONTH(K403)=YEAR(L403)&amp;MONTH(L403),DAY(L403)&lt;26)),"",IF(OR(L403="",MONTH(K403)&lt;&gt;MONTH(L403)),NETWORKDAYS.INTL(K403,DATE(2021,MONTH(K403)+1,0),"0000000",'21年休息安排-固定'!$B$2:$B$105),NETWORKDAYS.INTL(K403,L403,"0000000",'21年休息安排-固定'!$B$2:$B$105)))</f>
        <v/>
      </c>
      <c r="X403" s="50" t="str">
        <f>IF(OR(L403&gt;=$Z$1,L403="",DAY(L403)&lt;15,AND(YEAR(K403)&amp;MONTH(K403)=YEAR(L403)&amp;MONTH(L403),DAY(L403)&lt;26)),"",IF(YEAR(K403)&amp;MONTH(K403)=YEAR(L403)&amp;MONTH(L403),NETWORKDAYS.INTL(K403,L403,"0000000",'21年休息安排-固定'!$B$2:$B$105),NETWORKDAYS.INTL(DATE(2021,MONTH(L403),1),L403,"0000000",'21年休息安排-固定'!$B$2:$B$105)))</f>
        <v/>
      </c>
    </row>
    <row r="404" customHeight="1" spans="1:24">
      <c r="A404" s="4" t="s">
        <v>854</v>
      </c>
      <c r="B404" s="4"/>
      <c r="C404" s="6" t="s">
        <v>480</v>
      </c>
      <c r="D404" s="4"/>
      <c r="E404" s="4"/>
      <c r="F404" s="4"/>
      <c r="G404" s="4"/>
      <c r="H404" s="4"/>
      <c r="I404" s="4"/>
      <c r="J404" s="4"/>
      <c r="K404" s="45">
        <v>42214</v>
      </c>
      <c r="L404" s="45"/>
      <c r="M404" s="4"/>
      <c r="N404" s="4"/>
      <c r="O404" s="4"/>
      <c r="P404" s="46"/>
      <c r="Q404" s="46"/>
      <c r="R404" s="49">
        <f t="shared" si="30"/>
        <v>0</v>
      </c>
      <c r="S404" s="49">
        <f t="shared" si="31"/>
        <v>0</v>
      </c>
      <c r="T404" s="50">
        <f t="shared" si="28"/>
        <v>0</v>
      </c>
      <c r="U404" s="50">
        <f t="shared" si="29"/>
        <v>0</v>
      </c>
      <c r="V404" s="50">
        <v>0.89</v>
      </c>
      <c r="W404" s="50" t="str">
        <f>IF(OR(K404&lt;=$Y$1,DAY(K404)&gt;15,AND(YEAR(K404)&amp;MONTH(K404)=YEAR(L404)&amp;MONTH(L404),DAY(L404)&lt;26)),"",IF(OR(L404="",MONTH(K404)&lt;&gt;MONTH(L404)),NETWORKDAYS.INTL(K404,DATE(2021,MONTH(K404)+1,0),"0000000",'21年休息安排-固定'!$B$2:$B$105),NETWORKDAYS.INTL(K404,L404,"0000000",'21年休息安排-固定'!$B$2:$B$105)))</f>
        <v/>
      </c>
      <c r="X404" s="50" t="str">
        <f>IF(OR(L404&gt;=$Z$1,L404="",DAY(L404)&lt;15,AND(YEAR(K404)&amp;MONTH(K404)=YEAR(L404)&amp;MONTH(L404),DAY(L404)&lt;26)),"",IF(YEAR(K404)&amp;MONTH(K404)=YEAR(L404)&amp;MONTH(L404),NETWORKDAYS.INTL(K404,L404,"0000000",'21年休息安排-固定'!$B$2:$B$105),NETWORKDAYS.INTL(DATE(2021,MONTH(L404),1),L404,"0000000",'21年休息安排-固定'!$B$2:$B$105)))</f>
        <v/>
      </c>
    </row>
    <row r="405" customHeight="1" spans="1:24">
      <c r="A405" s="4" t="s">
        <v>855</v>
      </c>
      <c r="B405" s="4"/>
      <c r="C405" s="6" t="s">
        <v>480</v>
      </c>
      <c r="D405" s="4"/>
      <c r="E405" s="4"/>
      <c r="F405" s="4"/>
      <c r="G405" s="4"/>
      <c r="H405" s="4"/>
      <c r="I405" s="4"/>
      <c r="J405" s="4"/>
      <c r="K405" s="45">
        <v>42230</v>
      </c>
      <c r="L405" s="45"/>
      <c r="M405" s="4"/>
      <c r="N405" s="4"/>
      <c r="O405" s="4"/>
      <c r="P405" s="46"/>
      <c r="Q405" s="46"/>
      <c r="R405" s="49">
        <f t="shared" si="30"/>
        <v>0</v>
      </c>
      <c r="S405" s="49">
        <f t="shared" si="31"/>
        <v>0</v>
      </c>
      <c r="T405" s="50">
        <f t="shared" si="28"/>
        <v>0</v>
      </c>
      <c r="U405" s="50">
        <f t="shared" si="29"/>
        <v>0</v>
      </c>
      <c r="V405" s="50">
        <v>0.85</v>
      </c>
      <c r="W405" s="50" t="str">
        <f>IF(OR(K405&lt;=$Y$1,DAY(K405)&gt;15,AND(YEAR(K405)&amp;MONTH(K405)=YEAR(L405)&amp;MONTH(L405),DAY(L405)&lt;26)),"",IF(OR(L405="",MONTH(K405)&lt;&gt;MONTH(L405)),NETWORKDAYS.INTL(K405,DATE(2021,MONTH(K405)+1,0),"0000000",'21年休息安排-固定'!$B$2:$B$105),NETWORKDAYS.INTL(K405,L405,"0000000",'21年休息安排-固定'!$B$2:$B$105)))</f>
        <v/>
      </c>
      <c r="X405" s="50" t="str">
        <f>IF(OR(L405&gt;=$Z$1,L405="",DAY(L405)&lt;15,AND(YEAR(K405)&amp;MONTH(K405)=YEAR(L405)&amp;MONTH(L405),DAY(L405)&lt;26)),"",IF(YEAR(K405)&amp;MONTH(K405)=YEAR(L405)&amp;MONTH(L405),NETWORKDAYS.INTL(K405,L405,"0000000",'21年休息安排-固定'!$B$2:$B$105),NETWORKDAYS.INTL(DATE(2021,MONTH(L405),1),L405,"0000000",'21年休息安排-固定'!$B$2:$B$105)))</f>
        <v/>
      </c>
    </row>
    <row r="406" customHeight="1" spans="1:24">
      <c r="A406" s="4" t="s">
        <v>856</v>
      </c>
      <c r="B406" s="4"/>
      <c r="C406" s="6" t="s">
        <v>480</v>
      </c>
      <c r="D406" s="4"/>
      <c r="E406" s="4"/>
      <c r="F406" s="4"/>
      <c r="G406" s="4"/>
      <c r="H406" s="4"/>
      <c r="I406" s="4"/>
      <c r="J406" s="4"/>
      <c r="K406" s="45">
        <v>42233</v>
      </c>
      <c r="L406" s="45"/>
      <c r="M406" s="4"/>
      <c r="N406" s="4"/>
      <c r="O406" s="4"/>
      <c r="P406" s="46"/>
      <c r="Q406" s="46"/>
      <c r="R406" s="49">
        <f t="shared" si="30"/>
        <v>0</v>
      </c>
      <c r="S406" s="49">
        <f t="shared" si="31"/>
        <v>0</v>
      </c>
      <c r="T406" s="50">
        <f t="shared" si="28"/>
        <v>0</v>
      </c>
      <c r="U406" s="50">
        <f t="shared" si="29"/>
        <v>0</v>
      </c>
      <c r="V406" s="50">
        <v>0.87</v>
      </c>
      <c r="W406" s="50" t="str">
        <f>IF(OR(K406&lt;=$Y$1,DAY(K406)&gt;15,AND(YEAR(K406)&amp;MONTH(K406)=YEAR(L406)&amp;MONTH(L406),DAY(L406)&lt;26)),"",IF(OR(L406="",MONTH(K406)&lt;&gt;MONTH(L406)),NETWORKDAYS.INTL(K406,DATE(2021,MONTH(K406)+1,0),"0000000",'21年休息安排-固定'!$B$2:$B$105),NETWORKDAYS.INTL(K406,L406,"0000000",'21年休息安排-固定'!$B$2:$B$105)))</f>
        <v/>
      </c>
      <c r="X406" s="50" t="str">
        <f>IF(OR(L406&gt;=$Z$1,L406="",DAY(L406)&lt;15,AND(YEAR(K406)&amp;MONTH(K406)=YEAR(L406)&amp;MONTH(L406),DAY(L406)&lt;26)),"",IF(YEAR(K406)&amp;MONTH(K406)=YEAR(L406)&amp;MONTH(L406),NETWORKDAYS.INTL(K406,L406,"0000000",'21年休息安排-固定'!$B$2:$B$105),NETWORKDAYS.INTL(DATE(2021,MONTH(L406),1),L406,"0000000",'21年休息安排-固定'!$B$2:$B$105)))</f>
        <v/>
      </c>
    </row>
    <row r="407" customHeight="1" spans="1:24">
      <c r="A407" s="4" t="s">
        <v>857</v>
      </c>
      <c r="B407" s="4"/>
      <c r="C407" s="6" t="s">
        <v>480</v>
      </c>
      <c r="D407" s="4"/>
      <c r="E407" s="4"/>
      <c r="F407" s="4"/>
      <c r="G407" s="4"/>
      <c r="H407" s="4"/>
      <c r="I407" s="4"/>
      <c r="J407" s="4"/>
      <c r="K407" s="45">
        <v>42247</v>
      </c>
      <c r="L407" s="45"/>
      <c r="M407" s="4"/>
      <c r="N407" s="4"/>
      <c r="O407" s="4"/>
      <c r="P407" s="46"/>
      <c r="Q407" s="46"/>
      <c r="R407" s="49">
        <f t="shared" si="30"/>
        <v>0</v>
      </c>
      <c r="S407" s="49">
        <f t="shared" si="31"/>
        <v>0</v>
      </c>
      <c r="T407" s="50">
        <f t="shared" si="28"/>
        <v>0</v>
      </c>
      <c r="U407" s="50">
        <f t="shared" si="29"/>
        <v>0</v>
      </c>
      <c r="V407" s="50">
        <v>0.89</v>
      </c>
      <c r="W407" s="50" t="str">
        <f>IF(OR(K407&lt;=$Y$1,DAY(K407)&gt;15,AND(YEAR(K407)&amp;MONTH(K407)=YEAR(L407)&amp;MONTH(L407),DAY(L407)&lt;26)),"",IF(OR(L407="",MONTH(K407)&lt;&gt;MONTH(L407)),NETWORKDAYS.INTL(K407,DATE(2021,MONTH(K407)+1,0),"0000000",'21年休息安排-固定'!$B$2:$B$105),NETWORKDAYS.INTL(K407,L407,"0000000",'21年休息安排-固定'!$B$2:$B$105)))</f>
        <v/>
      </c>
      <c r="X407" s="50" t="str">
        <f>IF(OR(L407&gt;=$Z$1,L407="",DAY(L407)&lt;15,AND(YEAR(K407)&amp;MONTH(K407)=YEAR(L407)&amp;MONTH(L407),DAY(L407)&lt;26)),"",IF(YEAR(K407)&amp;MONTH(K407)=YEAR(L407)&amp;MONTH(L407),NETWORKDAYS.INTL(K407,L407,"0000000",'21年休息安排-固定'!$B$2:$B$105),NETWORKDAYS.INTL(DATE(2021,MONTH(L407),1),L407,"0000000",'21年休息安排-固定'!$B$2:$B$105)))</f>
        <v/>
      </c>
    </row>
    <row r="408" customHeight="1" spans="1:24">
      <c r="A408" s="4" t="s">
        <v>858</v>
      </c>
      <c r="B408" s="4"/>
      <c r="C408" s="6" t="s">
        <v>480</v>
      </c>
      <c r="D408" s="4"/>
      <c r="E408" s="4"/>
      <c r="F408" s="4"/>
      <c r="G408" s="4"/>
      <c r="H408" s="4"/>
      <c r="I408" s="4"/>
      <c r="J408" s="4"/>
      <c r="K408" s="45">
        <v>42262</v>
      </c>
      <c r="L408" s="45"/>
      <c r="M408" s="4"/>
      <c r="N408" s="4"/>
      <c r="O408" s="4"/>
      <c r="P408" s="46"/>
      <c r="Q408" s="46"/>
      <c r="R408" s="49">
        <f t="shared" si="30"/>
        <v>0</v>
      </c>
      <c r="S408" s="49">
        <f t="shared" si="31"/>
        <v>0</v>
      </c>
      <c r="T408" s="50">
        <f t="shared" ref="T408:T471" si="32">IFERROR(ROUND(Q408/W408,2),0)</f>
        <v>0</v>
      </c>
      <c r="U408" s="50">
        <f t="shared" ref="U408:U471" si="33">IFERROR(ROUND(Q408/X408,2),0)</f>
        <v>0</v>
      </c>
      <c r="V408" s="50">
        <v>0.81</v>
      </c>
      <c r="W408" s="50" t="str">
        <f>IF(OR(K408&lt;=$Y$1,DAY(K408)&gt;15,AND(YEAR(K408)&amp;MONTH(K408)=YEAR(L408)&amp;MONTH(L408),DAY(L408)&lt;26)),"",IF(OR(L408="",MONTH(K408)&lt;&gt;MONTH(L408)),NETWORKDAYS.INTL(K408,DATE(2021,MONTH(K408)+1,0),"0000000",'21年休息安排-固定'!$B$2:$B$105),NETWORKDAYS.INTL(K408,L408,"0000000",'21年休息安排-固定'!$B$2:$B$105)))</f>
        <v/>
      </c>
      <c r="X408" s="50" t="str">
        <f>IF(OR(L408&gt;=$Z$1,L408="",DAY(L408)&lt;15,AND(YEAR(K408)&amp;MONTH(K408)=YEAR(L408)&amp;MONTH(L408),DAY(L408)&lt;26)),"",IF(YEAR(K408)&amp;MONTH(K408)=YEAR(L408)&amp;MONTH(L408),NETWORKDAYS.INTL(K408,L408,"0000000",'21年休息安排-固定'!$B$2:$B$105),NETWORKDAYS.INTL(DATE(2021,MONTH(L408),1),L408,"0000000",'21年休息安排-固定'!$B$2:$B$105)))</f>
        <v/>
      </c>
    </row>
    <row r="409" customHeight="1" spans="1:24">
      <c r="A409" s="4" t="s">
        <v>859</v>
      </c>
      <c r="B409" s="4"/>
      <c r="C409" s="6" t="s">
        <v>26</v>
      </c>
      <c r="D409" s="4"/>
      <c r="E409" s="4"/>
      <c r="F409" s="4"/>
      <c r="G409" s="4"/>
      <c r="H409" s="4"/>
      <c r="I409" s="4"/>
      <c r="J409" s="4"/>
      <c r="K409" s="45">
        <v>42271</v>
      </c>
      <c r="L409" s="45"/>
      <c r="M409" s="4"/>
      <c r="N409" s="4"/>
      <c r="O409" s="4"/>
      <c r="P409" s="46"/>
      <c r="Q409" s="46"/>
      <c r="R409" s="49">
        <f t="shared" ref="R409:R472" si="34">P409/21.75</f>
        <v>0</v>
      </c>
      <c r="S409" s="49">
        <f t="shared" ref="S409:S472" si="35">Q409/21.75</f>
        <v>0</v>
      </c>
      <c r="T409" s="50">
        <f t="shared" si="32"/>
        <v>0</v>
      </c>
      <c r="U409" s="50">
        <f t="shared" si="33"/>
        <v>0</v>
      </c>
      <c r="V409" s="50">
        <v>0.89</v>
      </c>
      <c r="W409" s="50" t="str">
        <f>IF(OR(K409&lt;=$Y$1,DAY(K409)&gt;15,AND(YEAR(K409)&amp;MONTH(K409)=YEAR(L409)&amp;MONTH(L409),DAY(L409)&lt;26)),"",IF(OR(L409="",MONTH(K409)&lt;&gt;MONTH(L409)),NETWORKDAYS.INTL(K409,DATE(2021,MONTH(K409)+1,0),"0000000",'21年休息安排-固定'!$B$2:$B$105),NETWORKDAYS.INTL(K409,L409,"0000000",'21年休息安排-固定'!$B$2:$B$105)))</f>
        <v/>
      </c>
      <c r="X409" s="50" t="str">
        <f>IF(OR(L409&gt;=$Z$1,L409="",DAY(L409)&lt;15,AND(YEAR(K409)&amp;MONTH(K409)=YEAR(L409)&amp;MONTH(L409),DAY(L409)&lt;26)),"",IF(YEAR(K409)&amp;MONTH(K409)=YEAR(L409)&amp;MONTH(L409),NETWORKDAYS.INTL(K409,L409,"0000000",'21年休息安排-固定'!$B$2:$B$105),NETWORKDAYS.INTL(DATE(2021,MONTH(L409),1),L409,"0000000",'21年休息安排-固定'!$B$2:$B$105)))</f>
        <v/>
      </c>
    </row>
    <row r="410" customHeight="1" spans="1:24">
      <c r="A410" s="4" t="s">
        <v>860</v>
      </c>
      <c r="B410" s="4"/>
      <c r="C410" s="6" t="s">
        <v>26</v>
      </c>
      <c r="D410" s="4"/>
      <c r="E410" s="4"/>
      <c r="F410" s="4"/>
      <c r="G410" s="4"/>
      <c r="H410" s="4"/>
      <c r="I410" s="4"/>
      <c r="J410" s="4"/>
      <c r="K410" s="45">
        <v>42310</v>
      </c>
      <c r="L410" s="45"/>
      <c r="M410" s="4"/>
      <c r="N410" s="4"/>
      <c r="O410" s="4"/>
      <c r="P410" s="46"/>
      <c r="Q410" s="46"/>
      <c r="R410" s="49">
        <f t="shared" si="34"/>
        <v>0</v>
      </c>
      <c r="S410" s="49">
        <f t="shared" si="35"/>
        <v>0</v>
      </c>
      <c r="T410" s="50">
        <f t="shared" si="32"/>
        <v>0</v>
      </c>
      <c r="U410" s="50">
        <f t="shared" si="33"/>
        <v>0</v>
      </c>
      <c r="V410" s="50">
        <v>0.88</v>
      </c>
      <c r="W410" s="50" t="str">
        <f>IF(OR(K410&lt;=$Y$1,DAY(K410)&gt;15,AND(YEAR(K410)&amp;MONTH(K410)=YEAR(L410)&amp;MONTH(L410),DAY(L410)&lt;26)),"",IF(OR(L410="",MONTH(K410)&lt;&gt;MONTH(L410)),NETWORKDAYS.INTL(K410,DATE(2021,MONTH(K410)+1,0),"0000000",'21年休息安排-固定'!$B$2:$B$105),NETWORKDAYS.INTL(K410,L410,"0000000",'21年休息安排-固定'!$B$2:$B$105)))</f>
        <v/>
      </c>
      <c r="X410" s="50" t="str">
        <f>IF(OR(L410&gt;=$Z$1,L410="",DAY(L410)&lt;15,AND(YEAR(K410)&amp;MONTH(K410)=YEAR(L410)&amp;MONTH(L410),DAY(L410)&lt;26)),"",IF(YEAR(K410)&amp;MONTH(K410)=YEAR(L410)&amp;MONTH(L410),NETWORKDAYS.INTL(K410,L410,"0000000",'21年休息安排-固定'!$B$2:$B$105),NETWORKDAYS.INTL(DATE(2021,MONTH(L410),1),L410,"0000000",'21年休息安排-固定'!$B$2:$B$105)))</f>
        <v/>
      </c>
    </row>
    <row r="411" customHeight="1" spans="1:24">
      <c r="A411" s="4" t="s">
        <v>861</v>
      </c>
      <c r="B411" s="4"/>
      <c r="C411" s="6" t="s">
        <v>834</v>
      </c>
      <c r="D411" s="4"/>
      <c r="E411" s="4"/>
      <c r="F411" s="4"/>
      <c r="G411" s="4"/>
      <c r="H411" s="4"/>
      <c r="I411" s="4"/>
      <c r="J411" s="4"/>
      <c r="K411" s="45">
        <v>42319</v>
      </c>
      <c r="L411" s="45"/>
      <c r="M411" s="4"/>
      <c r="N411" s="4"/>
      <c r="O411" s="4"/>
      <c r="P411" s="46"/>
      <c r="Q411" s="46"/>
      <c r="R411" s="49">
        <f t="shared" si="34"/>
        <v>0</v>
      </c>
      <c r="S411" s="49">
        <f t="shared" si="35"/>
        <v>0</v>
      </c>
      <c r="T411" s="50">
        <f t="shared" si="32"/>
        <v>0</v>
      </c>
      <c r="U411" s="50">
        <f t="shared" si="33"/>
        <v>0</v>
      </c>
      <c r="V411" s="50">
        <v>0.88</v>
      </c>
      <c r="W411" s="50" t="str">
        <f>IF(OR(K411&lt;=$Y$1,DAY(K411)&gt;15,AND(YEAR(K411)&amp;MONTH(K411)=YEAR(L411)&amp;MONTH(L411),DAY(L411)&lt;26)),"",IF(OR(L411="",MONTH(K411)&lt;&gt;MONTH(L411)),NETWORKDAYS.INTL(K411,DATE(2021,MONTH(K411)+1,0),"0000000",'21年休息安排-固定'!$B$2:$B$105),NETWORKDAYS.INTL(K411,L411,"0000000",'21年休息安排-固定'!$B$2:$B$105)))</f>
        <v/>
      </c>
      <c r="X411" s="50" t="str">
        <f>IF(OR(L411&gt;=$Z$1,L411="",DAY(L411)&lt;15,AND(YEAR(K411)&amp;MONTH(K411)=YEAR(L411)&amp;MONTH(L411),DAY(L411)&lt;26)),"",IF(YEAR(K411)&amp;MONTH(K411)=YEAR(L411)&amp;MONTH(L411),NETWORKDAYS.INTL(K411,L411,"0000000",'21年休息安排-固定'!$B$2:$B$105),NETWORKDAYS.INTL(DATE(2021,MONTH(L411),1),L411,"0000000",'21年休息安排-固定'!$B$2:$B$105)))</f>
        <v/>
      </c>
    </row>
    <row r="412" customHeight="1" spans="1:24">
      <c r="A412" s="4" t="s">
        <v>862</v>
      </c>
      <c r="B412" s="4"/>
      <c r="C412" s="6" t="s">
        <v>480</v>
      </c>
      <c r="D412" s="4"/>
      <c r="E412" s="4"/>
      <c r="F412" s="4"/>
      <c r="G412" s="4"/>
      <c r="H412" s="4"/>
      <c r="I412" s="4"/>
      <c r="J412" s="4"/>
      <c r="K412" s="45">
        <v>42383</v>
      </c>
      <c r="L412" s="45"/>
      <c r="M412" s="4"/>
      <c r="N412" s="4"/>
      <c r="O412" s="4"/>
      <c r="P412" s="46"/>
      <c r="Q412" s="46"/>
      <c r="R412" s="49">
        <f t="shared" si="34"/>
        <v>0</v>
      </c>
      <c r="S412" s="49">
        <f t="shared" si="35"/>
        <v>0</v>
      </c>
      <c r="T412" s="50">
        <f t="shared" si="32"/>
        <v>0</v>
      </c>
      <c r="U412" s="50">
        <f t="shared" si="33"/>
        <v>0</v>
      </c>
      <c r="V412" s="50">
        <v>0.88</v>
      </c>
      <c r="W412" s="50" t="str">
        <f>IF(OR(K412&lt;=$Y$1,DAY(K412)&gt;15,AND(YEAR(K412)&amp;MONTH(K412)=YEAR(L412)&amp;MONTH(L412),DAY(L412)&lt;26)),"",IF(OR(L412="",MONTH(K412)&lt;&gt;MONTH(L412)),NETWORKDAYS.INTL(K412,DATE(2021,MONTH(K412)+1,0),"0000000",'21年休息安排-固定'!$B$2:$B$105),NETWORKDAYS.INTL(K412,L412,"0000000",'21年休息安排-固定'!$B$2:$B$105)))</f>
        <v/>
      </c>
      <c r="X412" s="50" t="str">
        <f>IF(OR(L412&gt;=$Z$1,L412="",DAY(L412)&lt;15,AND(YEAR(K412)&amp;MONTH(K412)=YEAR(L412)&amp;MONTH(L412),DAY(L412)&lt;26)),"",IF(YEAR(K412)&amp;MONTH(K412)=YEAR(L412)&amp;MONTH(L412),NETWORKDAYS.INTL(K412,L412,"0000000",'21年休息安排-固定'!$B$2:$B$105),NETWORKDAYS.INTL(DATE(2021,MONTH(L412),1),L412,"0000000",'21年休息安排-固定'!$B$2:$B$105)))</f>
        <v/>
      </c>
    </row>
    <row r="413" customHeight="1" spans="1:24">
      <c r="A413" s="4" t="s">
        <v>863</v>
      </c>
      <c r="B413" s="4"/>
      <c r="C413" s="6" t="s">
        <v>480</v>
      </c>
      <c r="D413" s="4"/>
      <c r="E413" s="4"/>
      <c r="F413" s="4"/>
      <c r="G413" s="4"/>
      <c r="H413" s="4"/>
      <c r="I413" s="4"/>
      <c r="J413" s="4"/>
      <c r="K413" s="45">
        <v>42383</v>
      </c>
      <c r="L413" s="45"/>
      <c r="M413" s="4"/>
      <c r="N413" s="4"/>
      <c r="O413" s="4"/>
      <c r="P413" s="46"/>
      <c r="Q413" s="46"/>
      <c r="R413" s="49">
        <f t="shared" si="34"/>
        <v>0</v>
      </c>
      <c r="S413" s="49">
        <f t="shared" si="35"/>
        <v>0</v>
      </c>
      <c r="T413" s="50">
        <f t="shared" si="32"/>
        <v>0</v>
      </c>
      <c r="U413" s="50">
        <f t="shared" si="33"/>
        <v>0</v>
      </c>
      <c r="V413" s="50">
        <v>0.9</v>
      </c>
      <c r="W413" s="50" t="str">
        <f>IF(OR(K413&lt;=$Y$1,DAY(K413)&gt;15,AND(YEAR(K413)&amp;MONTH(K413)=YEAR(L413)&amp;MONTH(L413),DAY(L413)&lt;26)),"",IF(OR(L413="",MONTH(K413)&lt;&gt;MONTH(L413)),NETWORKDAYS.INTL(K413,DATE(2021,MONTH(K413)+1,0),"0000000",'21年休息安排-固定'!$B$2:$B$105),NETWORKDAYS.INTL(K413,L413,"0000000",'21年休息安排-固定'!$B$2:$B$105)))</f>
        <v/>
      </c>
      <c r="X413" s="50" t="str">
        <f>IF(OR(L413&gt;=$Z$1,L413="",DAY(L413)&lt;15,AND(YEAR(K413)&amp;MONTH(K413)=YEAR(L413)&amp;MONTH(L413),DAY(L413)&lt;26)),"",IF(YEAR(K413)&amp;MONTH(K413)=YEAR(L413)&amp;MONTH(L413),NETWORKDAYS.INTL(K413,L413,"0000000",'21年休息安排-固定'!$B$2:$B$105),NETWORKDAYS.INTL(DATE(2021,MONTH(L413),1),L413,"0000000",'21年休息安排-固定'!$B$2:$B$105)))</f>
        <v/>
      </c>
    </row>
    <row r="414" customHeight="1" spans="1:24">
      <c r="A414" s="4" t="s">
        <v>864</v>
      </c>
      <c r="B414" s="4"/>
      <c r="C414" s="6" t="s">
        <v>480</v>
      </c>
      <c r="D414" s="4"/>
      <c r="E414" s="4"/>
      <c r="F414" s="4"/>
      <c r="G414" s="4"/>
      <c r="H414" s="4"/>
      <c r="I414" s="4"/>
      <c r="J414" s="4"/>
      <c r="K414" s="45">
        <v>42389</v>
      </c>
      <c r="L414" s="45"/>
      <c r="M414" s="4"/>
      <c r="N414" s="4"/>
      <c r="O414" s="4"/>
      <c r="P414" s="46"/>
      <c r="Q414" s="46"/>
      <c r="R414" s="49">
        <f t="shared" si="34"/>
        <v>0</v>
      </c>
      <c r="S414" s="49">
        <f t="shared" si="35"/>
        <v>0</v>
      </c>
      <c r="T414" s="50">
        <f t="shared" si="32"/>
        <v>0</v>
      </c>
      <c r="U414" s="50">
        <f t="shared" si="33"/>
        <v>0</v>
      </c>
      <c r="V414" s="50">
        <v>0.88</v>
      </c>
      <c r="W414" s="50" t="str">
        <f>IF(OR(K414&lt;=$Y$1,DAY(K414)&gt;15,AND(YEAR(K414)&amp;MONTH(K414)=YEAR(L414)&amp;MONTH(L414),DAY(L414)&lt;26)),"",IF(OR(L414="",MONTH(K414)&lt;&gt;MONTH(L414)),NETWORKDAYS.INTL(K414,DATE(2021,MONTH(K414)+1,0),"0000000",'21年休息安排-固定'!$B$2:$B$105),NETWORKDAYS.INTL(K414,L414,"0000000",'21年休息安排-固定'!$B$2:$B$105)))</f>
        <v/>
      </c>
      <c r="X414" s="50" t="str">
        <f>IF(OR(L414&gt;=$Z$1,L414="",DAY(L414)&lt;15,AND(YEAR(K414)&amp;MONTH(K414)=YEAR(L414)&amp;MONTH(L414),DAY(L414)&lt;26)),"",IF(YEAR(K414)&amp;MONTH(K414)=YEAR(L414)&amp;MONTH(L414),NETWORKDAYS.INTL(K414,L414,"0000000",'21年休息安排-固定'!$B$2:$B$105),NETWORKDAYS.INTL(DATE(2021,MONTH(L414),1),L414,"0000000",'21年休息安排-固定'!$B$2:$B$105)))</f>
        <v/>
      </c>
    </row>
    <row r="415" customHeight="1" spans="1:24">
      <c r="A415" s="4" t="s">
        <v>865</v>
      </c>
      <c r="B415" s="4"/>
      <c r="C415" s="6" t="s">
        <v>480</v>
      </c>
      <c r="D415" s="4"/>
      <c r="E415" s="4"/>
      <c r="F415" s="4"/>
      <c r="G415" s="4"/>
      <c r="H415" s="4"/>
      <c r="I415" s="4"/>
      <c r="J415" s="4"/>
      <c r="K415" s="45">
        <v>42436</v>
      </c>
      <c r="L415" s="45"/>
      <c r="M415" s="4"/>
      <c r="N415" s="4"/>
      <c r="O415" s="4"/>
      <c r="P415" s="46"/>
      <c r="Q415" s="46"/>
      <c r="R415" s="49">
        <f t="shared" si="34"/>
        <v>0</v>
      </c>
      <c r="S415" s="49">
        <f t="shared" si="35"/>
        <v>0</v>
      </c>
      <c r="T415" s="50">
        <f t="shared" si="32"/>
        <v>0</v>
      </c>
      <c r="U415" s="50">
        <f t="shared" si="33"/>
        <v>0</v>
      </c>
      <c r="V415" s="50">
        <v>0.87</v>
      </c>
      <c r="W415" s="50" t="str">
        <f>IF(OR(K415&lt;=$Y$1,DAY(K415)&gt;15,AND(YEAR(K415)&amp;MONTH(K415)=YEAR(L415)&amp;MONTH(L415),DAY(L415)&lt;26)),"",IF(OR(L415="",MONTH(K415)&lt;&gt;MONTH(L415)),NETWORKDAYS.INTL(K415,DATE(2021,MONTH(K415)+1,0),"0000000",'21年休息安排-固定'!$B$2:$B$105),NETWORKDAYS.INTL(K415,L415,"0000000",'21年休息安排-固定'!$B$2:$B$105)))</f>
        <v/>
      </c>
      <c r="X415" s="50" t="str">
        <f>IF(OR(L415&gt;=$Z$1,L415="",DAY(L415)&lt;15,AND(YEAR(K415)&amp;MONTH(K415)=YEAR(L415)&amp;MONTH(L415),DAY(L415)&lt;26)),"",IF(YEAR(K415)&amp;MONTH(K415)=YEAR(L415)&amp;MONTH(L415),NETWORKDAYS.INTL(K415,L415,"0000000",'21年休息安排-固定'!$B$2:$B$105),NETWORKDAYS.INTL(DATE(2021,MONTH(L415),1),L415,"0000000",'21年休息安排-固定'!$B$2:$B$105)))</f>
        <v/>
      </c>
    </row>
    <row r="416" customHeight="1" spans="1:24">
      <c r="A416" s="4" t="s">
        <v>866</v>
      </c>
      <c r="B416" s="4"/>
      <c r="C416" s="6" t="s">
        <v>480</v>
      </c>
      <c r="D416" s="4"/>
      <c r="E416" s="4"/>
      <c r="F416" s="4"/>
      <c r="G416" s="4"/>
      <c r="H416" s="4"/>
      <c r="I416" s="4"/>
      <c r="J416" s="4"/>
      <c r="K416" s="45">
        <v>42443</v>
      </c>
      <c r="L416" s="45"/>
      <c r="M416" s="4"/>
      <c r="N416" s="4"/>
      <c r="O416" s="4"/>
      <c r="P416" s="46"/>
      <c r="Q416" s="46"/>
      <c r="R416" s="49">
        <f t="shared" si="34"/>
        <v>0</v>
      </c>
      <c r="S416" s="49">
        <f t="shared" si="35"/>
        <v>0</v>
      </c>
      <c r="T416" s="50">
        <f t="shared" si="32"/>
        <v>0</v>
      </c>
      <c r="U416" s="50">
        <f t="shared" si="33"/>
        <v>0</v>
      </c>
      <c r="V416" s="50">
        <v>0.89</v>
      </c>
      <c r="W416" s="50" t="str">
        <f>IF(OR(K416&lt;=$Y$1,DAY(K416)&gt;15,AND(YEAR(K416)&amp;MONTH(K416)=YEAR(L416)&amp;MONTH(L416),DAY(L416)&lt;26)),"",IF(OR(L416="",MONTH(K416)&lt;&gt;MONTH(L416)),NETWORKDAYS.INTL(K416,DATE(2021,MONTH(K416)+1,0),"0000000",'21年休息安排-固定'!$B$2:$B$105),NETWORKDAYS.INTL(K416,L416,"0000000",'21年休息安排-固定'!$B$2:$B$105)))</f>
        <v/>
      </c>
      <c r="X416" s="50" t="str">
        <f>IF(OR(L416&gt;=$Z$1,L416="",DAY(L416)&lt;15,AND(YEAR(K416)&amp;MONTH(K416)=YEAR(L416)&amp;MONTH(L416),DAY(L416)&lt;26)),"",IF(YEAR(K416)&amp;MONTH(K416)=YEAR(L416)&amp;MONTH(L416),NETWORKDAYS.INTL(K416,L416,"0000000",'21年休息安排-固定'!$B$2:$B$105),NETWORKDAYS.INTL(DATE(2021,MONTH(L416),1),L416,"0000000",'21年休息安排-固定'!$B$2:$B$105)))</f>
        <v/>
      </c>
    </row>
    <row r="417" customHeight="1" spans="1:24">
      <c r="A417" s="4" t="s">
        <v>867</v>
      </c>
      <c r="B417" s="4"/>
      <c r="C417" s="6" t="s">
        <v>26</v>
      </c>
      <c r="D417" s="4"/>
      <c r="E417" s="4"/>
      <c r="F417" s="4"/>
      <c r="G417" s="4"/>
      <c r="H417" s="4"/>
      <c r="I417" s="4"/>
      <c r="J417" s="4"/>
      <c r="K417" s="45">
        <v>42444</v>
      </c>
      <c r="L417" s="45"/>
      <c r="M417" s="4"/>
      <c r="N417" s="4"/>
      <c r="O417" s="4"/>
      <c r="P417" s="46"/>
      <c r="Q417" s="46"/>
      <c r="R417" s="49">
        <f t="shared" si="34"/>
        <v>0</v>
      </c>
      <c r="S417" s="49">
        <f t="shared" si="35"/>
        <v>0</v>
      </c>
      <c r="T417" s="50">
        <f t="shared" si="32"/>
        <v>0</v>
      </c>
      <c r="U417" s="50">
        <f t="shared" si="33"/>
        <v>0</v>
      </c>
      <c r="V417" s="50">
        <v>0.88</v>
      </c>
      <c r="W417" s="50" t="str">
        <f>IF(OR(K417&lt;=$Y$1,DAY(K417)&gt;15,AND(YEAR(K417)&amp;MONTH(K417)=YEAR(L417)&amp;MONTH(L417),DAY(L417)&lt;26)),"",IF(OR(L417="",MONTH(K417)&lt;&gt;MONTH(L417)),NETWORKDAYS.INTL(K417,DATE(2021,MONTH(K417)+1,0),"0000000",'21年休息安排-固定'!$B$2:$B$105),NETWORKDAYS.INTL(K417,L417,"0000000",'21年休息安排-固定'!$B$2:$B$105)))</f>
        <v/>
      </c>
      <c r="X417" s="50" t="str">
        <f>IF(OR(L417&gt;=$Z$1,L417="",DAY(L417)&lt;15,AND(YEAR(K417)&amp;MONTH(K417)=YEAR(L417)&amp;MONTH(L417),DAY(L417)&lt;26)),"",IF(YEAR(K417)&amp;MONTH(K417)=YEAR(L417)&amp;MONTH(L417),NETWORKDAYS.INTL(K417,L417,"0000000",'21年休息安排-固定'!$B$2:$B$105),NETWORKDAYS.INTL(DATE(2021,MONTH(L417),1),L417,"0000000",'21年休息安排-固定'!$B$2:$B$105)))</f>
        <v/>
      </c>
    </row>
    <row r="418" customHeight="1" spans="1:24">
      <c r="A418" s="4" t="s">
        <v>868</v>
      </c>
      <c r="B418" s="4"/>
      <c r="C418" s="6" t="s">
        <v>480</v>
      </c>
      <c r="D418" s="4"/>
      <c r="E418" s="4"/>
      <c r="F418" s="4"/>
      <c r="G418" s="4"/>
      <c r="H418" s="4"/>
      <c r="I418" s="4"/>
      <c r="J418" s="4"/>
      <c r="K418" s="45">
        <v>42452</v>
      </c>
      <c r="L418" s="45"/>
      <c r="M418" s="4"/>
      <c r="N418" s="4"/>
      <c r="O418" s="4"/>
      <c r="P418" s="46"/>
      <c r="Q418" s="46"/>
      <c r="R418" s="49">
        <f t="shared" si="34"/>
        <v>0</v>
      </c>
      <c r="S418" s="49">
        <f t="shared" si="35"/>
        <v>0</v>
      </c>
      <c r="T418" s="50">
        <f t="shared" si="32"/>
        <v>0</v>
      </c>
      <c r="U418" s="50">
        <f t="shared" si="33"/>
        <v>0</v>
      </c>
      <c r="V418" s="50">
        <v>0.9</v>
      </c>
      <c r="W418" s="50" t="str">
        <f>IF(OR(K418&lt;=$Y$1,DAY(K418)&gt;15,AND(YEAR(K418)&amp;MONTH(K418)=YEAR(L418)&amp;MONTH(L418),DAY(L418)&lt;26)),"",IF(OR(L418="",MONTH(K418)&lt;&gt;MONTH(L418)),NETWORKDAYS.INTL(K418,DATE(2021,MONTH(K418)+1,0),"0000000",'21年休息安排-固定'!$B$2:$B$105),NETWORKDAYS.INTL(K418,L418,"0000000",'21年休息安排-固定'!$B$2:$B$105)))</f>
        <v/>
      </c>
      <c r="X418" s="50" t="str">
        <f>IF(OR(L418&gt;=$Z$1,L418="",DAY(L418)&lt;15,AND(YEAR(K418)&amp;MONTH(K418)=YEAR(L418)&amp;MONTH(L418),DAY(L418)&lt;26)),"",IF(YEAR(K418)&amp;MONTH(K418)=YEAR(L418)&amp;MONTH(L418),NETWORKDAYS.INTL(K418,L418,"0000000",'21年休息安排-固定'!$B$2:$B$105),NETWORKDAYS.INTL(DATE(2021,MONTH(L418),1),L418,"0000000",'21年休息安排-固定'!$B$2:$B$105)))</f>
        <v/>
      </c>
    </row>
    <row r="419" customHeight="1" spans="1:24">
      <c r="A419" s="4" t="s">
        <v>869</v>
      </c>
      <c r="B419" s="4"/>
      <c r="C419" s="6" t="s">
        <v>870</v>
      </c>
      <c r="D419" s="4"/>
      <c r="E419" s="4"/>
      <c r="F419" s="4"/>
      <c r="G419" s="4"/>
      <c r="H419" s="4"/>
      <c r="I419" s="4"/>
      <c r="J419" s="4"/>
      <c r="K419" s="45">
        <v>42465</v>
      </c>
      <c r="L419" s="45"/>
      <c r="M419" s="4"/>
      <c r="N419" s="4"/>
      <c r="O419" s="4"/>
      <c r="P419" s="46"/>
      <c r="Q419" s="46"/>
      <c r="R419" s="49">
        <f t="shared" si="34"/>
        <v>0</v>
      </c>
      <c r="S419" s="49">
        <f t="shared" si="35"/>
        <v>0</v>
      </c>
      <c r="T419" s="50">
        <f t="shared" si="32"/>
        <v>0</v>
      </c>
      <c r="U419" s="50">
        <f t="shared" si="33"/>
        <v>0</v>
      </c>
      <c r="V419" s="50">
        <v>0.82</v>
      </c>
      <c r="W419" s="50" t="str">
        <f>IF(OR(K419&lt;=$Y$1,DAY(K419)&gt;15,AND(YEAR(K419)&amp;MONTH(K419)=YEAR(L419)&amp;MONTH(L419),DAY(L419)&lt;26)),"",IF(OR(L419="",MONTH(K419)&lt;&gt;MONTH(L419)),NETWORKDAYS.INTL(K419,DATE(2021,MONTH(K419)+1,0),"0000000",'21年休息安排-固定'!$B$2:$B$105),NETWORKDAYS.INTL(K419,L419,"0000000",'21年休息安排-固定'!$B$2:$B$105)))</f>
        <v/>
      </c>
      <c r="X419" s="50" t="str">
        <f>IF(OR(L419&gt;=$Z$1,L419="",DAY(L419)&lt;15,AND(YEAR(K419)&amp;MONTH(K419)=YEAR(L419)&amp;MONTH(L419),DAY(L419)&lt;26)),"",IF(YEAR(K419)&amp;MONTH(K419)=YEAR(L419)&amp;MONTH(L419),NETWORKDAYS.INTL(K419,L419,"0000000",'21年休息安排-固定'!$B$2:$B$105),NETWORKDAYS.INTL(DATE(2021,MONTH(L419),1),L419,"0000000",'21年休息安排-固定'!$B$2:$B$105)))</f>
        <v/>
      </c>
    </row>
    <row r="420" customHeight="1" spans="1:24">
      <c r="A420" s="4" t="s">
        <v>871</v>
      </c>
      <c r="B420" s="4"/>
      <c r="C420" s="6" t="s">
        <v>848</v>
      </c>
      <c r="D420" s="4"/>
      <c r="E420" s="4"/>
      <c r="F420" s="4"/>
      <c r="G420" s="4"/>
      <c r="H420" s="4"/>
      <c r="I420" s="4"/>
      <c r="J420" s="4"/>
      <c r="K420" s="45">
        <v>42499</v>
      </c>
      <c r="L420" s="45"/>
      <c r="M420" s="4"/>
      <c r="N420" s="4"/>
      <c r="O420" s="4"/>
      <c r="P420" s="46"/>
      <c r="Q420" s="46"/>
      <c r="R420" s="49">
        <f t="shared" si="34"/>
        <v>0</v>
      </c>
      <c r="S420" s="49">
        <f t="shared" si="35"/>
        <v>0</v>
      </c>
      <c r="T420" s="50">
        <f t="shared" si="32"/>
        <v>0</v>
      </c>
      <c r="U420" s="50">
        <f t="shared" si="33"/>
        <v>0</v>
      </c>
      <c r="V420" s="50">
        <v>0.82</v>
      </c>
      <c r="W420" s="50" t="str">
        <f>IF(OR(K420&lt;=$Y$1,DAY(K420)&gt;15,AND(YEAR(K420)&amp;MONTH(K420)=YEAR(L420)&amp;MONTH(L420),DAY(L420)&lt;26)),"",IF(OR(L420="",MONTH(K420)&lt;&gt;MONTH(L420)),NETWORKDAYS.INTL(K420,DATE(2021,MONTH(K420)+1,0),"0000000",'21年休息安排-固定'!$B$2:$B$105),NETWORKDAYS.INTL(K420,L420,"0000000",'21年休息安排-固定'!$B$2:$B$105)))</f>
        <v/>
      </c>
      <c r="X420" s="50" t="str">
        <f>IF(OR(L420&gt;=$Z$1,L420="",DAY(L420)&lt;15,AND(YEAR(K420)&amp;MONTH(K420)=YEAR(L420)&amp;MONTH(L420),DAY(L420)&lt;26)),"",IF(YEAR(K420)&amp;MONTH(K420)=YEAR(L420)&amp;MONTH(L420),NETWORKDAYS.INTL(K420,L420,"0000000",'21年休息安排-固定'!$B$2:$B$105),NETWORKDAYS.INTL(DATE(2021,MONTH(L420),1),L420,"0000000",'21年休息安排-固定'!$B$2:$B$105)))</f>
        <v/>
      </c>
    </row>
    <row r="421" customHeight="1" spans="1:24">
      <c r="A421" s="4" t="s">
        <v>872</v>
      </c>
      <c r="B421" s="4"/>
      <c r="C421" s="6" t="s">
        <v>26</v>
      </c>
      <c r="D421" s="4"/>
      <c r="E421" s="4"/>
      <c r="F421" s="4"/>
      <c r="G421" s="4"/>
      <c r="H421" s="4"/>
      <c r="I421" s="4"/>
      <c r="J421" s="4"/>
      <c r="K421" s="45">
        <v>42562</v>
      </c>
      <c r="L421" s="45">
        <v>44293</v>
      </c>
      <c r="M421" s="4"/>
      <c r="N421" s="4"/>
      <c r="O421" s="4"/>
      <c r="P421" s="46"/>
      <c r="Q421" s="46"/>
      <c r="R421" s="49">
        <f t="shared" si="34"/>
        <v>0</v>
      </c>
      <c r="S421" s="49">
        <f t="shared" si="35"/>
        <v>0</v>
      </c>
      <c r="T421" s="50">
        <f t="shared" si="32"/>
        <v>0</v>
      </c>
      <c r="U421" s="50">
        <f t="shared" si="33"/>
        <v>0</v>
      </c>
      <c r="V421" s="50">
        <v>0.83</v>
      </c>
      <c r="W421" s="50" t="str">
        <f>IF(OR(K421&lt;=$Y$1,DAY(K421)&gt;15,AND(YEAR(K421)&amp;MONTH(K421)=YEAR(L421)&amp;MONTH(L421),DAY(L421)&lt;26)),"",IF(OR(L421="",MONTH(K421)&lt;&gt;MONTH(L421)),NETWORKDAYS.INTL(K421,DATE(2021,MONTH(K421)+1,0),"0000000",'21年休息安排-固定'!$B$2:$B$105),NETWORKDAYS.INTL(K421,L421,"0000000",'21年休息安排-固定'!$B$2:$B$105)))</f>
        <v/>
      </c>
      <c r="X421" s="50" t="str">
        <f>IF(OR(L421&gt;=$Z$1,L421="",DAY(L421)&lt;15,AND(YEAR(K421)&amp;MONTH(K421)=YEAR(L421)&amp;MONTH(L421),DAY(L421)&lt;26)),"",IF(YEAR(K421)&amp;MONTH(K421)=YEAR(L421)&amp;MONTH(L421),NETWORKDAYS.INTL(K421,L421,"0000000",'21年休息安排-固定'!$B$2:$B$105),NETWORKDAYS.INTL(DATE(2021,MONTH(L421),1),L421,"0000000",'21年休息安排-固定'!$B$2:$B$105)))</f>
        <v/>
      </c>
    </row>
    <row r="422" customHeight="1" spans="1:24">
      <c r="A422" s="4" t="s">
        <v>873</v>
      </c>
      <c r="B422" s="4"/>
      <c r="C422" s="6" t="s">
        <v>480</v>
      </c>
      <c r="D422" s="4"/>
      <c r="E422" s="4"/>
      <c r="F422" s="4"/>
      <c r="G422" s="4"/>
      <c r="H422" s="4"/>
      <c r="I422" s="4"/>
      <c r="J422" s="4"/>
      <c r="K422" s="45">
        <v>42703</v>
      </c>
      <c r="L422" s="45"/>
      <c r="M422" s="4"/>
      <c r="N422" s="4"/>
      <c r="O422" s="4"/>
      <c r="P422" s="46"/>
      <c r="Q422" s="46"/>
      <c r="R422" s="49">
        <f t="shared" si="34"/>
        <v>0</v>
      </c>
      <c r="S422" s="49">
        <f t="shared" si="35"/>
        <v>0</v>
      </c>
      <c r="T422" s="50">
        <f t="shared" si="32"/>
        <v>0</v>
      </c>
      <c r="U422" s="50">
        <f t="shared" si="33"/>
        <v>0</v>
      </c>
      <c r="V422" s="50">
        <v>0.9</v>
      </c>
      <c r="W422" s="50" t="str">
        <f>IF(OR(K422&lt;=$Y$1,DAY(K422)&gt;15,AND(YEAR(K422)&amp;MONTH(K422)=YEAR(L422)&amp;MONTH(L422),DAY(L422)&lt;26)),"",IF(OR(L422="",MONTH(K422)&lt;&gt;MONTH(L422)),NETWORKDAYS.INTL(K422,DATE(2021,MONTH(K422)+1,0),"0000000",'21年休息安排-固定'!$B$2:$B$105),NETWORKDAYS.INTL(K422,L422,"0000000",'21年休息安排-固定'!$B$2:$B$105)))</f>
        <v/>
      </c>
      <c r="X422" s="50" t="str">
        <f>IF(OR(L422&gt;=$Z$1,L422="",DAY(L422)&lt;15,AND(YEAR(K422)&amp;MONTH(K422)=YEAR(L422)&amp;MONTH(L422),DAY(L422)&lt;26)),"",IF(YEAR(K422)&amp;MONTH(K422)=YEAR(L422)&amp;MONTH(L422),NETWORKDAYS.INTL(K422,L422,"0000000",'21年休息安排-固定'!$B$2:$B$105),NETWORKDAYS.INTL(DATE(2021,MONTH(L422),1),L422,"0000000",'21年休息安排-固定'!$B$2:$B$105)))</f>
        <v/>
      </c>
    </row>
    <row r="423" customHeight="1" spans="1:24">
      <c r="A423" s="4" t="s">
        <v>874</v>
      </c>
      <c r="B423" s="4"/>
      <c r="C423" s="6" t="s">
        <v>834</v>
      </c>
      <c r="D423" s="4"/>
      <c r="E423" s="4"/>
      <c r="F423" s="4"/>
      <c r="G423" s="4"/>
      <c r="H423" s="4"/>
      <c r="I423" s="4"/>
      <c r="J423" s="4"/>
      <c r="K423" s="45">
        <v>42782</v>
      </c>
      <c r="L423" s="45"/>
      <c r="M423" s="4"/>
      <c r="N423" s="4"/>
      <c r="O423" s="4"/>
      <c r="P423" s="46"/>
      <c r="Q423" s="46"/>
      <c r="R423" s="49">
        <f t="shared" si="34"/>
        <v>0</v>
      </c>
      <c r="S423" s="49">
        <f t="shared" si="35"/>
        <v>0</v>
      </c>
      <c r="T423" s="50">
        <f t="shared" si="32"/>
        <v>0</v>
      </c>
      <c r="U423" s="50">
        <f t="shared" si="33"/>
        <v>0</v>
      </c>
      <c r="V423" s="50">
        <v>0.88</v>
      </c>
      <c r="W423" s="50" t="str">
        <f>IF(OR(K423&lt;=$Y$1,DAY(K423)&gt;15,AND(YEAR(K423)&amp;MONTH(K423)=YEAR(L423)&amp;MONTH(L423),DAY(L423)&lt;26)),"",IF(OR(L423="",MONTH(K423)&lt;&gt;MONTH(L423)),NETWORKDAYS.INTL(K423,DATE(2021,MONTH(K423)+1,0),"0000000",'21年休息安排-固定'!$B$2:$B$105),NETWORKDAYS.INTL(K423,L423,"0000000",'21年休息安排-固定'!$B$2:$B$105)))</f>
        <v/>
      </c>
      <c r="X423" s="50" t="str">
        <f>IF(OR(L423&gt;=$Z$1,L423="",DAY(L423)&lt;15,AND(YEAR(K423)&amp;MONTH(K423)=YEAR(L423)&amp;MONTH(L423),DAY(L423)&lt;26)),"",IF(YEAR(K423)&amp;MONTH(K423)=YEAR(L423)&amp;MONTH(L423),NETWORKDAYS.INTL(K423,L423,"0000000",'21年休息安排-固定'!$B$2:$B$105),NETWORKDAYS.INTL(DATE(2021,MONTH(L423),1),L423,"0000000",'21年休息安排-固定'!$B$2:$B$105)))</f>
        <v/>
      </c>
    </row>
    <row r="424" customHeight="1" spans="1:24">
      <c r="A424" s="4" t="s">
        <v>875</v>
      </c>
      <c r="B424" s="4"/>
      <c r="C424" s="6" t="s">
        <v>26</v>
      </c>
      <c r="D424" s="4"/>
      <c r="E424" s="4"/>
      <c r="F424" s="4"/>
      <c r="G424" s="4"/>
      <c r="H424" s="4"/>
      <c r="I424" s="4"/>
      <c r="J424" s="4"/>
      <c r="K424" s="45">
        <v>42789</v>
      </c>
      <c r="L424" s="45">
        <v>44324</v>
      </c>
      <c r="M424" s="4"/>
      <c r="N424" s="4"/>
      <c r="O424" s="4"/>
      <c r="P424" s="46"/>
      <c r="Q424" s="46"/>
      <c r="R424" s="49">
        <f t="shared" si="34"/>
        <v>0</v>
      </c>
      <c r="S424" s="49">
        <f t="shared" si="35"/>
        <v>0</v>
      </c>
      <c r="T424" s="50">
        <f t="shared" si="32"/>
        <v>0</v>
      </c>
      <c r="U424" s="50">
        <f t="shared" si="33"/>
        <v>0</v>
      </c>
      <c r="V424" s="50">
        <v>0.83</v>
      </c>
      <c r="W424" s="50" t="str">
        <f>IF(OR(K424&lt;=$Y$1,DAY(K424)&gt;15,AND(YEAR(K424)&amp;MONTH(K424)=YEAR(L424)&amp;MONTH(L424),DAY(L424)&lt;26)),"",IF(OR(L424="",MONTH(K424)&lt;&gt;MONTH(L424)),NETWORKDAYS.INTL(K424,DATE(2021,MONTH(K424)+1,0),"0000000",'21年休息安排-固定'!$B$2:$B$105),NETWORKDAYS.INTL(K424,L424,"0000000",'21年休息安排-固定'!$B$2:$B$105)))</f>
        <v/>
      </c>
      <c r="X424" s="50" t="str">
        <f>IF(OR(L424&gt;=$Z$1,L424="",DAY(L424)&lt;15,AND(YEAR(K424)&amp;MONTH(K424)=YEAR(L424)&amp;MONTH(L424),DAY(L424)&lt;26)),"",IF(YEAR(K424)&amp;MONTH(K424)=YEAR(L424)&amp;MONTH(L424),NETWORKDAYS.INTL(K424,L424,"0000000",'21年休息安排-固定'!$B$2:$B$105),NETWORKDAYS.INTL(DATE(2021,MONTH(L424),1),L424,"0000000",'21年休息安排-固定'!$B$2:$B$105)))</f>
        <v/>
      </c>
    </row>
    <row r="425" customHeight="1" spans="1:24">
      <c r="A425" s="4" t="s">
        <v>876</v>
      </c>
      <c r="B425" s="4"/>
      <c r="C425" s="6" t="s">
        <v>26</v>
      </c>
      <c r="D425" s="4"/>
      <c r="E425" s="4"/>
      <c r="F425" s="4"/>
      <c r="G425" s="4"/>
      <c r="H425" s="4"/>
      <c r="I425" s="4"/>
      <c r="J425" s="4"/>
      <c r="K425" s="45">
        <v>42790</v>
      </c>
      <c r="L425" s="45"/>
      <c r="M425" s="4"/>
      <c r="N425" s="4"/>
      <c r="O425" s="4"/>
      <c r="P425" s="46"/>
      <c r="Q425" s="46"/>
      <c r="R425" s="49">
        <f t="shared" si="34"/>
        <v>0</v>
      </c>
      <c r="S425" s="49">
        <f t="shared" si="35"/>
        <v>0</v>
      </c>
      <c r="T425" s="50">
        <f t="shared" si="32"/>
        <v>0</v>
      </c>
      <c r="U425" s="50">
        <f t="shared" si="33"/>
        <v>0</v>
      </c>
      <c r="V425" s="50">
        <v>0.83</v>
      </c>
      <c r="W425" s="50" t="str">
        <f>IF(OR(K425&lt;=$Y$1,DAY(K425)&gt;15,AND(YEAR(K425)&amp;MONTH(K425)=YEAR(L425)&amp;MONTH(L425),DAY(L425)&lt;26)),"",IF(OR(L425="",MONTH(K425)&lt;&gt;MONTH(L425)),NETWORKDAYS.INTL(K425,DATE(2021,MONTH(K425)+1,0),"0000000",'21年休息安排-固定'!$B$2:$B$105),NETWORKDAYS.INTL(K425,L425,"0000000",'21年休息安排-固定'!$B$2:$B$105)))</f>
        <v/>
      </c>
      <c r="X425" s="50" t="str">
        <f>IF(OR(L425&gt;=$Z$1,L425="",DAY(L425)&lt;15,AND(YEAR(K425)&amp;MONTH(K425)=YEAR(L425)&amp;MONTH(L425),DAY(L425)&lt;26)),"",IF(YEAR(K425)&amp;MONTH(K425)=YEAR(L425)&amp;MONTH(L425),NETWORKDAYS.INTL(K425,L425,"0000000",'21年休息安排-固定'!$B$2:$B$105),NETWORKDAYS.INTL(DATE(2021,MONTH(L425),1),L425,"0000000",'21年休息安排-固定'!$B$2:$B$105)))</f>
        <v/>
      </c>
    </row>
    <row r="426" customHeight="1" spans="1:24">
      <c r="A426" s="4" t="s">
        <v>877</v>
      </c>
      <c r="B426" s="4"/>
      <c r="C426" s="6" t="s">
        <v>26</v>
      </c>
      <c r="D426" s="4"/>
      <c r="E426" s="4"/>
      <c r="F426" s="4"/>
      <c r="G426" s="4"/>
      <c r="H426" s="4"/>
      <c r="I426" s="4"/>
      <c r="J426" s="4"/>
      <c r="K426" s="45">
        <v>42800</v>
      </c>
      <c r="L426" s="45"/>
      <c r="M426" s="4"/>
      <c r="N426" s="4"/>
      <c r="O426" s="4"/>
      <c r="P426" s="46"/>
      <c r="Q426" s="46"/>
      <c r="R426" s="49">
        <f t="shared" si="34"/>
        <v>0</v>
      </c>
      <c r="S426" s="49">
        <f t="shared" si="35"/>
        <v>0</v>
      </c>
      <c r="T426" s="50">
        <f t="shared" si="32"/>
        <v>0</v>
      </c>
      <c r="U426" s="50">
        <f t="shared" si="33"/>
        <v>0</v>
      </c>
      <c r="V426" s="50">
        <v>0.86</v>
      </c>
      <c r="W426" s="50" t="str">
        <f>IF(OR(K426&lt;=$Y$1,DAY(K426)&gt;15,AND(YEAR(K426)&amp;MONTH(K426)=YEAR(L426)&amp;MONTH(L426),DAY(L426)&lt;26)),"",IF(OR(L426="",MONTH(K426)&lt;&gt;MONTH(L426)),NETWORKDAYS.INTL(K426,DATE(2021,MONTH(K426)+1,0),"0000000",'21年休息安排-固定'!$B$2:$B$105),NETWORKDAYS.INTL(K426,L426,"0000000",'21年休息安排-固定'!$B$2:$B$105)))</f>
        <v/>
      </c>
      <c r="X426" s="50" t="str">
        <f>IF(OR(L426&gt;=$Z$1,L426="",DAY(L426)&lt;15,AND(YEAR(K426)&amp;MONTH(K426)=YEAR(L426)&amp;MONTH(L426),DAY(L426)&lt;26)),"",IF(YEAR(K426)&amp;MONTH(K426)=YEAR(L426)&amp;MONTH(L426),NETWORKDAYS.INTL(K426,L426,"0000000",'21年休息安排-固定'!$B$2:$B$105),NETWORKDAYS.INTL(DATE(2021,MONTH(L426),1),L426,"0000000",'21年休息安排-固定'!$B$2:$B$105)))</f>
        <v/>
      </c>
    </row>
    <row r="427" customHeight="1" spans="1:24">
      <c r="A427" s="4" t="s">
        <v>878</v>
      </c>
      <c r="B427" s="4"/>
      <c r="C427" s="6" t="s">
        <v>480</v>
      </c>
      <c r="D427" s="4"/>
      <c r="E427" s="4"/>
      <c r="F427" s="4"/>
      <c r="G427" s="4"/>
      <c r="H427" s="4"/>
      <c r="I427" s="4"/>
      <c r="J427" s="4"/>
      <c r="K427" s="45">
        <v>42795</v>
      </c>
      <c r="L427" s="45"/>
      <c r="M427" s="4"/>
      <c r="N427" s="4"/>
      <c r="O427" s="4"/>
      <c r="P427" s="46"/>
      <c r="Q427" s="46"/>
      <c r="R427" s="49">
        <f t="shared" si="34"/>
        <v>0</v>
      </c>
      <c r="S427" s="49">
        <f t="shared" si="35"/>
        <v>0</v>
      </c>
      <c r="T427" s="50">
        <f t="shared" si="32"/>
        <v>0</v>
      </c>
      <c r="U427" s="50">
        <f t="shared" si="33"/>
        <v>0</v>
      </c>
      <c r="V427" s="50">
        <v>0.88</v>
      </c>
      <c r="W427" s="50" t="str">
        <f>IF(OR(K427&lt;=$Y$1,DAY(K427)&gt;15,AND(YEAR(K427)&amp;MONTH(K427)=YEAR(L427)&amp;MONTH(L427),DAY(L427)&lt;26)),"",IF(OR(L427="",MONTH(K427)&lt;&gt;MONTH(L427)),NETWORKDAYS.INTL(K427,DATE(2021,MONTH(K427)+1,0),"0000000",'21年休息安排-固定'!$B$2:$B$105),NETWORKDAYS.INTL(K427,L427,"0000000",'21年休息安排-固定'!$B$2:$B$105)))</f>
        <v/>
      </c>
      <c r="X427" s="50" t="str">
        <f>IF(OR(L427&gt;=$Z$1,L427="",DAY(L427)&lt;15,AND(YEAR(K427)&amp;MONTH(K427)=YEAR(L427)&amp;MONTH(L427),DAY(L427)&lt;26)),"",IF(YEAR(K427)&amp;MONTH(K427)=YEAR(L427)&amp;MONTH(L427),NETWORKDAYS.INTL(K427,L427,"0000000",'21年休息安排-固定'!$B$2:$B$105),NETWORKDAYS.INTL(DATE(2021,MONTH(L427),1),L427,"0000000",'21年休息安排-固定'!$B$2:$B$105)))</f>
        <v/>
      </c>
    </row>
    <row r="428" customHeight="1" spans="1:24">
      <c r="A428" s="4" t="s">
        <v>879</v>
      </c>
      <c r="B428" s="4"/>
      <c r="C428" s="6" t="s">
        <v>480</v>
      </c>
      <c r="D428" s="4"/>
      <c r="E428" s="4"/>
      <c r="F428" s="4"/>
      <c r="G428" s="4"/>
      <c r="H428" s="4"/>
      <c r="I428" s="4"/>
      <c r="J428" s="4"/>
      <c r="K428" s="45">
        <v>42824</v>
      </c>
      <c r="L428" s="45"/>
      <c r="M428" s="4"/>
      <c r="N428" s="4"/>
      <c r="O428" s="4"/>
      <c r="P428" s="46"/>
      <c r="Q428" s="46"/>
      <c r="R428" s="49">
        <f t="shared" si="34"/>
        <v>0</v>
      </c>
      <c r="S428" s="49">
        <f t="shared" si="35"/>
        <v>0</v>
      </c>
      <c r="T428" s="50">
        <f t="shared" si="32"/>
        <v>0</v>
      </c>
      <c r="U428" s="50">
        <f t="shared" si="33"/>
        <v>0</v>
      </c>
      <c r="V428" s="50">
        <v>0.85</v>
      </c>
      <c r="W428" s="50" t="str">
        <f>IF(OR(K428&lt;=$Y$1,DAY(K428)&gt;15,AND(YEAR(K428)&amp;MONTH(K428)=YEAR(L428)&amp;MONTH(L428),DAY(L428)&lt;26)),"",IF(OR(L428="",MONTH(K428)&lt;&gt;MONTH(L428)),NETWORKDAYS.INTL(K428,DATE(2021,MONTH(K428)+1,0),"0000000",'21年休息安排-固定'!$B$2:$B$105),NETWORKDAYS.INTL(K428,L428,"0000000",'21年休息安排-固定'!$B$2:$B$105)))</f>
        <v/>
      </c>
      <c r="X428" s="50" t="str">
        <f>IF(OR(L428&gt;=$Z$1,L428="",DAY(L428)&lt;15,AND(YEAR(K428)&amp;MONTH(K428)=YEAR(L428)&amp;MONTH(L428),DAY(L428)&lt;26)),"",IF(YEAR(K428)&amp;MONTH(K428)=YEAR(L428)&amp;MONTH(L428),NETWORKDAYS.INTL(K428,L428,"0000000",'21年休息安排-固定'!$B$2:$B$105),NETWORKDAYS.INTL(DATE(2021,MONTH(L428),1),L428,"0000000",'21年休息安排-固定'!$B$2:$B$105)))</f>
        <v/>
      </c>
    </row>
    <row r="429" customHeight="1" spans="1:24">
      <c r="A429" s="4" t="s">
        <v>880</v>
      </c>
      <c r="B429" s="4"/>
      <c r="C429" s="6" t="s">
        <v>26</v>
      </c>
      <c r="D429" s="4"/>
      <c r="E429" s="4"/>
      <c r="F429" s="4"/>
      <c r="G429" s="4"/>
      <c r="H429" s="4"/>
      <c r="I429" s="4"/>
      <c r="J429" s="4"/>
      <c r="K429" s="45">
        <v>42830</v>
      </c>
      <c r="L429" s="45"/>
      <c r="M429" s="4"/>
      <c r="N429" s="4"/>
      <c r="O429" s="4"/>
      <c r="P429" s="46"/>
      <c r="Q429" s="46"/>
      <c r="R429" s="49">
        <f t="shared" si="34"/>
        <v>0</v>
      </c>
      <c r="S429" s="49">
        <f t="shared" si="35"/>
        <v>0</v>
      </c>
      <c r="T429" s="50">
        <f t="shared" si="32"/>
        <v>0</v>
      </c>
      <c r="U429" s="50">
        <f t="shared" si="33"/>
        <v>0</v>
      </c>
      <c r="V429" s="50">
        <v>0.89</v>
      </c>
      <c r="W429" s="50" t="str">
        <f>IF(OR(K429&lt;=$Y$1,DAY(K429)&gt;15,AND(YEAR(K429)&amp;MONTH(K429)=YEAR(L429)&amp;MONTH(L429),DAY(L429)&lt;26)),"",IF(OR(L429="",MONTH(K429)&lt;&gt;MONTH(L429)),NETWORKDAYS.INTL(K429,DATE(2021,MONTH(K429)+1,0),"0000000",'21年休息安排-固定'!$B$2:$B$105),NETWORKDAYS.INTL(K429,L429,"0000000",'21年休息安排-固定'!$B$2:$B$105)))</f>
        <v/>
      </c>
      <c r="X429" s="50" t="str">
        <f>IF(OR(L429&gt;=$Z$1,L429="",DAY(L429)&lt;15,AND(YEAR(K429)&amp;MONTH(K429)=YEAR(L429)&amp;MONTH(L429),DAY(L429)&lt;26)),"",IF(YEAR(K429)&amp;MONTH(K429)=YEAR(L429)&amp;MONTH(L429),NETWORKDAYS.INTL(K429,L429,"0000000",'21年休息安排-固定'!$B$2:$B$105),NETWORKDAYS.INTL(DATE(2021,MONTH(L429),1),L429,"0000000",'21年休息安排-固定'!$B$2:$B$105)))</f>
        <v/>
      </c>
    </row>
    <row r="430" customHeight="1" spans="1:24">
      <c r="A430" s="4" t="s">
        <v>881</v>
      </c>
      <c r="B430" s="4"/>
      <c r="C430" s="6" t="s">
        <v>882</v>
      </c>
      <c r="D430" s="4"/>
      <c r="E430" s="4"/>
      <c r="F430" s="4"/>
      <c r="G430" s="4"/>
      <c r="H430" s="4"/>
      <c r="I430" s="4"/>
      <c r="J430" s="4"/>
      <c r="K430" s="45">
        <v>42866</v>
      </c>
      <c r="L430" s="45"/>
      <c r="M430" s="4"/>
      <c r="N430" s="4"/>
      <c r="O430" s="4"/>
      <c r="P430" s="46"/>
      <c r="Q430" s="46"/>
      <c r="R430" s="49">
        <f t="shared" si="34"/>
        <v>0</v>
      </c>
      <c r="S430" s="49">
        <f t="shared" si="35"/>
        <v>0</v>
      </c>
      <c r="T430" s="50">
        <f t="shared" si="32"/>
        <v>0</v>
      </c>
      <c r="U430" s="50">
        <f t="shared" si="33"/>
        <v>0</v>
      </c>
      <c r="V430" s="50">
        <v>0.89</v>
      </c>
      <c r="W430" s="50" t="str">
        <f>IF(OR(K430&lt;=$Y$1,DAY(K430)&gt;15,AND(YEAR(K430)&amp;MONTH(K430)=YEAR(L430)&amp;MONTH(L430),DAY(L430)&lt;26)),"",IF(OR(L430="",MONTH(K430)&lt;&gt;MONTH(L430)),NETWORKDAYS.INTL(K430,DATE(2021,MONTH(K430)+1,0),"0000000",'21年休息安排-固定'!$B$2:$B$105),NETWORKDAYS.INTL(K430,L430,"0000000",'21年休息安排-固定'!$B$2:$B$105)))</f>
        <v/>
      </c>
      <c r="X430" s="50" t="str">
        <f>IF(OR(L430&gt;=$Z$1,L430="",DAY(L430)&lt;15,AND(YEAR(K430)&amp;MONTH(K430)=YEAR(L430)&amp;MONTH(L430),DAY(L430)&lt;26)),"",IF(YEAR(K430)&amp;MONTH(K430)=YEAR(L430)&amp;MONTH(L430),NETWORKDAYS.INTL(K430,L430,"0000000",'21年休息安排-固定'!$B$2:$B$105),NETWORKDAYS.INTL(DATE(2021,MONTH(L430),1),L430,"0000000",'21年休息安排-固定'!$B$2:$B$105)))</f>
        <v/>
      </c>
    </row>
    <row r="431" customHeight="1" spans="1:24">
      <c r="A431" s="4" t="s">
        <v>883</v>
      </c>
      <c r="B431" s="4"/>
      <c r="C431" s="6" t="s">
        <v>838</v>
      </c>
      <c r="D431" s="4"/>
      <c r="E431" s="4"/>
      <c r="F431" s="4"/>
      <c r="G431" s="4"/>
      <c r="H431" s="4"/>
      <c r="I431" s="4"/>
      <c r="J431" s="4"/>
      <c r="K431" s="45">
        <v>42871</v>
      </c>
      <c r="L431" s="45">
        <v>44385</v>
      </c>
      <c r="M431" s="4"/>
      <c r="N431" s="4"/>
      <c r="O431" s="4"/>
      <c r="P431" s="46"/>
      <c r="Q431" s="46"/>
      <c r="R431" s="49">
        <f t="shared" si="34"/>
        <v>0</v>
      </c>
      <c r="S431" s="49">
        <f t="shared" si="35"/>
        <v>0</v>
      </c>
      <c r="T431" s="50">
        <f t="shared" si="32"/>
        <v>0</v>
      </c>
      <c r="U431" s="50">
        <f t="shared" si="33"/>
        <v>0</v>
      </c>
      <c r="V431" s="50">
        <v>0.85</v>
      </c>
      <c r="W431" s="50" t="str">
        <f>IF(OR(K431&lt;=$Y$1,DAY(K431)&gt;15,AND(YEAR(K431)&amp;MONTH(K431)=YEAR(L431)&amp;MONTH(L431),DAY(L431)&lt;26)),"",IF(OR(L431="",MONTH(K431)&lt;&gt;MONTH(L431)),NETWORKDAYS.INTL(K431,DATE(2021,MONTH(K431)+1,0),"0000000",'21年休息安排-固定'!$B$2:$B$105),NETWORKDAYS.INTL(K431,L431,"0000000",'21年休息安排-固定'!$B$2:$B$105)))</f>
        <v/>
      </c>
      <c r="X431" s="50" t="str">
        <f>IF(OR(L431&gt;=$Z$1,L431="",DAY(L431)&lt;15,AND(YEAR(K431)&amp;MONTH(K431)=YEAR(L431)&amp;MONTH(L431),DAY(L431)&lt;26)),"",IF(YEAR(K431)&amp;MONTH(K431)=YEAR(L431)&amp;MONTH(L431),NETWORKDAYS.INTL(K431,L431,"0000000",'21年休息安排-固定'!$B$2:$B$105),NETWORKDAYS.INTL(DATE(2021,MONTH(L431),1),L431,"0000000",'21年休息安排-固定'!$B$2:$B$105)))</f>
        <v/>
      </c>
    </row>
    <row r="432" customHeight="1" spans="1:24">
      <c r="A432" s="4" t="s">
        <v>884</v>
      </c>
      <c r="B432" s="4"/>
      <c r="C432" s="6" t="s">
        <v>480</v>
      </c>
      <c r="D432" s="4"/>
      <c r="E432" s="4"/>
      <c r="F432" s="4"/>
      <c r="G432" s="4"/>
      <c r="H432" s="4"/>
      <c r="I432" s="4"/>
      <c r="J432" s="4"/>
      <c r="K432" s="45">
        <v>42810</v>
      </c>
      <c r="L432" s="45"/>
      <c r="M432" s="4"/>
      <c r="N432" s="4"/>
      <c r="O432" s="4"/>
      <c r="P432" s="46"/>
      <c r="Q432" s="46"/>
      <c r="R432" s="49">
        <f t="shared" si="34"/>
        <v>0</v>
      </c>
      <c r="S432" s="49">
        <f t="shared" si="35"/>
        <v>0</v>
      </c>
      <c r="T432" s="50">
        <f t="shared" si="32"/>
        <v>0</v>
      </c>
      <c r="U432" s="50">
        <f t="shared" si="33"/>
        <v>0</v>
      </c>
      <c r="V432" s="50">
        <v>0.85</v>
      </c>
      <c r="W432" s="50" t="str">
        <f>IF(OR(K432&lt;=$Y$1,DAY(K432)&gt;15,AND(YEAR(K432)&amp;MONTH(K432)=YEAR(L432)&amp;MONTH(L432),DAY(L432)&lt;26)),"",IF(OR(L432="",MONTH(K432)&lt;&gt;MONTH(L432)),NETWORKDAYS.INTL(K432,DATE(2021,MONTH(K432)+1,0),"0000000",'21年休息安排-固定'!$B$2:$B$105),NETWORKDAYS.INTL(K432,L432,"0000000",'21年休息安排-固定'!$B$2:$B$105)))</f>
        <v/>
      </c>
      <c r="X432" s="50" t="str">
        <f>IF(OR(L432&gt;=$Z$1,L432="",DAY(L432)&lt;15,AND(YEAR(K432)&amp;MONTH(K432)=YEAR(L432)&amp;MONTH(L432),DAY(L432)&lt;26)),"",IF(YEAR(K432)&amp;MONTH(K432)=YEAR(L432)&amp;MONTH(L432),NETWORKDAYS.INTL(K432,L432,"0000000",'21年休息安排-固定'!$B$2:$B$105),NETWORKDAYS.INTL(DATE(2021,MONTH(L432),1),L432,"0000000",'21年休息安排-固定'!$B$2:$B$105)))</f>
        <v/>
      </c>
    </row>
    <row r="433" customHeight="1" spans="1:24">
      <c r="A433" s="4" t="s">
        <v>885</v>
      </c>
      <c r="B433" s="4"/>
      <c r="C433" s="6" t="s">
        <v>834</v>
      </c>
      <c r="D433" s="4"/>
      <c r="E433" s="4"/>
      <c r="F433" s="4"/>
      <c r="G433" s="4"/>
      <c r="H433" s="4"/>
      <c r="I433" s="4"/>
      <c r="J433" s="4"/>
      <c r="K433" s="45">
        <v>42902</v>
      </c>
      <c r="L433" s="45"/>
      <c r="M433" s="4"/>
      <c r="N433" s="4"/>
      <c r="O433" s="4"/>
      <c r="P433" s="46"/>
      <c r="Q433" s="46"/>
      <c r="R433" s="49">
        <f t="shared" si="34"/>
        <v>0</v>
      </c>
      <c r="S433" s="49">
        <f t="shared" si="35"/>
        <v>0</v>
      </c>
      <c r="T433" s="50">
        <f t="shared" si="32"/>
        <v>0</v>
      </c>
      <c r="U433" s="50">
        <f t="shared" si="33"/>
        <v>0</v>
      </c>
      <c r="V433" s="50">
        <v>0.84</v>
      </c>
      <c r="W433" s="50" t="str">
        <f>IF(OR(K433&lt;=$Y$1,DAY(K433)&gt;15,AND(YEAR(K433)&amp;MONTH(K433)=YEAR(L433)&amp;MONTH(L433),DAY(L433)&lt;26)),"",IF(OR(L433="",MONTH(K433)&lt;&gt;MONTH(L433)),NETWORKDAYS.INTL(K433,DATE(2021,MONTH(K433)+1,0),"0000000",'21年休息安排-固定'!$B$2:$B$105),NETWORKDAYS.INTL(K433,L433,"0000000",'21年休息安排-固定'!$B$2:$B$105)))</f>
        <v/>
      </c>
      <c r="X433" s="50" t="str">
        <f>IF(OR(L433&gt;=$Z$1,L433="",DAY(L433)&lt;15,AND(YEAR(K433)&amp;MONTH(K433)=YEAR(L433)&amp;MONTH(L433),DAY(L433)&lt;26)),"",IF(YEAR(K433)&amp;MONTH(K433)=YEAR(L433)&amp;MONTH(L433),NETWORKDAYS.INTL(K433,L433,"0000000",'21年休息安排-固定'!$B$2:$B$105),NETWORKDAYS.INTL(DATE(2021,MONTH(L433),1),L433,"0000000",'21年休息安排-固定'!$B$2:$B$105)))</f>
        <v/>
      </c>
    </row>
    <row r="434" customHeight="1" spans="1:24">
      <c r="A434" s="4" t="s">
        <v>886</v>
      </c>
      <c r="B434" s="4"/>
      <c r="C434" s="6" t="s">
        <v>882</v>
      </c>
      <c r="D434" s="4"/>
      <c r="E434" s="4"/>
      <c r="F434" s="4"/>
      <c r="G434" s="4"/>
      <c r="H434" s="4"/>
      <c r="I434" s="4"/>
      <c r="J434" s="4"/>
      <c r="K434" s="45">
        <v>42928</v>
      </c>
      <c r="L434" s="45"/>
      <c r="M434" s="4"/>
      <c r="N434" s="4"/>
      <c r="O434" s="4"/>
      <c r="P434" s="46"/>
      <c r="Q434" s="46"/>
      <c r="R434" s="49">
        <f t="shared" si="34"/>
        <v>0</v>
      </c>
      <c r="S434" s="49">
        <f t="shared" si="35"/>
        <v>0</v>
      </c>
      <c r="T434" s="50">
        <f t="shared" si="32"/>
        <v>0</v>
      </c>
      <c r="U434" s="50">
        <f t="shared" si="33"/>
        <v>0</v>
      </c>
      <c r="V434" s="50">
        <v>0.89</v>
      </c>
      <c r="W434" s="50" t="str">
        <f>IF(OR(K434&lt;=$Y$1,DAY(K434)&gt;15,AND(YEAR(K434)&amp;MONTH(K434)=YEAR(L434)&amp;MONTH(L434),DAY(L434)&lt;26)),"",IF(OR(L434="",MONTH(K434)&lt;&gt;MONTH(L434)),NETWORKDAYS.INTL(K434,DATE(2021,MONTH(K434)+1,0),"0000000",'21年休息安排-固定'!$B$2:$B$105),NETWORKDAYS.INTL(K434,L434,"0000000",'21年休息安排-固定'!$B$2:$B$105)))</f>
        <v/>
      </c>
      <c r="X434" s="50" t="str">
        <f>IF(OR(L434&gt;=$Z$1,L434="",DAY(L434)&lt;15,AND(YEAR(K434)&amp;MONTH(K434)=YEAR(L434)&amp;MONTH(L434),DAY(L434)&lt;26)),"",IF(YEAR(K434)&amp;MONTH(K434)=YEAR(L434)&amp;MONTH(L434),NETWORKDAYS.INTL(K434,L434,"0000000",'21年休息安排-固定'!$B$2:$B$105),NETWORKDAYS.INTL(DATE(2021,MONTH(L434),1),L434,"0000000",'21年休息安排-固定'!$B$2:$B$105)))</f>
        <v/>
      </c>
    </row>
    <row r="435" customHeight="1" spans="1:24">
      <c r="A435" s="4" t="s">
        <v>887</v>
      </c>
      <c r="B435" s="4"/>
      <c r="C435" s="6" t="s">
        <v>480</v>
      </c>
      <c r="D435" s="4"/>
      <c r="E435" s="4"/>
      <c r="F435" s="4"/>
      <c r="G435" s="4"/>
      <c r="H435" s="4"/>
      <c r="I435" s="4"/>
      <c r="J435" s="4"/>
      <c r="K435" s="45">
        <v>42934</v>
      </c>
      <c r="L435" s="45"/>
      <c r="M435" s="4"/>
      <c r="N435" s="4"/>
      <c r="O435" s="4"/>
      <c r="P435" s="46"/>
      <c r="Q435" s="46"/>
      <c r="R435" s="49">
        <f t="shared" si="34"/>
        <v>0</v>
      </c>
      <c r="S435" s="49">
        <f t="shared" si="35"/>
        <v>0</v>
      </c>
      <c r="T435" s="50">
        <f t="shared" si="32"/>
        <v>0</v>
      </c>
      <c r="U435" s="50">
        <f t="shared" si="33"/>
        <v>0</v>
      </c>
      <c r="V435" s="50">
        <v>0.85</v>
      </c>
      <c r="W435" s="50" t="str">
        <f>IF(OR(K435&lt;=$Y$1,DAY(K435)&gt;15,AND(YEAR(K435)&amp;MONTH(K435)=YEAR(L435)&amp;MONTH(L435),DAY(L435)&lt;26)),"",IF(OR(L435="",MONTH(K435)&lt;&gt;MONTH(L435)),NETWORKDAYS.INTL(K435,DATE(2021,MONTH(K435)+1,0),"0000000",'21年休息安排-固定'!$B$2:$B$105),NETWORKDAYS.INTL(K435,L435,"0000000",'21年休息安排-固定'!$B$2:$B$105)))</f>
        <v/>
      </c>
      <c r="X435" s="50" t="str">
        <f>IF(OR(L435&gt;=$Z$1,L435="",DAY(L435)&lt;15,AND(YEAR(K435)&amp;MONTH(K435)=YEAR(L435)&amp;MONTH(L435),DAY(L435)&lt;26)),"",IF(YEAR(K435)&amp;MONTH(K435)=YEAR(L435)&amp;MONTH(L435),NETWORKDAYS.INTL(K435,L435,"0000000",'21年休息安排-固定'!$B$2:$B$105),NETWORKDAYS.INTL(DATE(2021,MONTH(L435),1),L435,"0000000",'21年休息安排-固定'!$B$2:$B$105)))</f>
        <v/>
      </c>
    </row>
    <row r="436" customHeight="1" spans="1:24">
      <c r="A436" s="4" t="s">
        <v>888</v>
      </c>
      <c r="B436" s="4"/>
      <c r="C436" s="6" t="s">
        <v>26</v>
      </c>
      <c r="D436" s="4"/>
      <c r="E436" s="4"/>
      <c r="F436" s="4"/>
      <c r="G436" s="4"/>
      <c r="H436" s="4"/>
      <c r="I436" s="4"/>
      <c r="J436" s="4"/>
      <c r="K436" s="45">
        <v>43105</v>
      </c>
      <c r="L436" s="45"/>
      <c r="M436" s="4"/>
      <c r="N436" s="4"/>
      <c r="O436" s="4"/>
      <c r="P436" s="46"/>
      <c r="Q436" s="46"/>
      <c r="R436" s="49">
        <f t="shared" si="34"/>
        <v>0</v>
      </c>
      <c r="S436" s="49">
        <f t="shared" si="35"/>
        <v>0</v>
      </c>
      <c r="T436" s="50">
        <f t="shared" si="32"/>
        <v>0</v>
      </c>
      <c r="U436" s="50">
        <f t="shared" si="33"/>
        <v>0</v>
      </c>
      <c r="V436" s="50">
        <v>0.86</v>
      </c>
      <c r="W436" s="50" t="str">
        <f>IF(OR(K436&lt;=$Y$1,DAY(K436)&gt;15,AND(YEAR(K436)&amp;MONTH(K436)=YEAR(L436)&amp;MONTH(L436),DAY(L436)&lt;26)),"",IF(OR(L436="",MONTH(K436)&lt;&gt;MONTH(L436)),NETWORKDAYS.INTL(K436,DATE(2021,MONTH(K436)+1,0),"0000000",'21年休息安排-固定'!$B$2:$B$105),NETWORKDAYS.INTL(K436,L436,"0000000",'21年休息安排-固定'!$B$2:$B$105)))</f>
        <v/>
      </c>
      <c r="X436" s="50" t="str">
        <f>IF(OR(L436&gt;=$Z$1,L436="",DAY(L436)&lt;15,AND(YEAR(K436)&amp;MONTH(K436)=YEAR(L436)&amp;MONTH(L436),DAY(L436)&lt;26)),"",IF(YEAR(K436)&amp;MONTH(K436)=YEAR(L436)&amp;MONTH(L436),NETWORKDAYS.INTL(K436,L436,"0000000",'21年休息安排-固定'!$B$2:$B$105),NETWORKDAYS.INTL(DATE(2021,MONTH(L436),1),L436,"0000000",'21年休息安排-固定'!$B$2:$B$105)))</f>
        <v/>
      </c>
    </row>
    <row r="437" customHeight="1" spans="1:24">
      <c r="A437" s="4" t="s">
        <v>889</v>
      </c>
      <c r="B437" s="4"/>
      <c r="C437" s="6" t="s">
        <v>26</v>
      </c>
      <c r="D437" s="4"/>
      <c r="E437" s="4"/>
      <c r="F437" s="4"/>
      <c r="G437" s="4"/>
      <c r="H437" s="4"/>
      <c r="I437" s="4"/>
      <c r="J437" s="4"/>
      <c r="K437" s="45">
        <v>43165</v>
      </c>
      <c r="L437" s="45"/>
      <c r="M437" s="4"/>
      <c r="N437" s="4"/>
      <c r="O437" s="4"/>
      <c r="P437" s="46"/>
      <c r="Q437" s="46"/>
      <c r="R437" s="49">
        <f t="shared" si="34"/>
        <v>0</v>
      </c>
      <c r="S437" s="49">
        <f t="shared" si="35"/>
        <v>0</v>
      </c>
      <c r="T437" s="50">
        <f t="shared" si="32"/>
        <v>0</v>
      </c>
      <c r="U437" s="50">
        <f t="shared" si="33"/>
        <v>0</v>
      </c>
      <c r="V437" s="50">
        <v>0.9</v>
      </c>
      <c r="W437" s="50" t="str">
        <f>IF(OR(K437&lt;=$Y$1,DAY(K437)&gt;15,AND(YEAR(K437)&amp;MONTH(K437)=YEAR(L437)&amp;MONTH(L437),DAY(L437)&lt;26)),"",IF(OR(L437="",MONTH(K437)&lt;&gt;MONTH(L437)),NETWORKDAYS.INTL(K437,DATE(2021,MONTH(K437)+1,0),"0000000",'21年休息安排-固定'!$B$2:$B$105),NETWORKDAYS.INTL(K437,L437,"0000000",'21年休息安排-固定'!$B$2:$B$105)))</f>
        <v/>
      </c>
      <c r="X437" s="50" t="str">
        <f>IF(OR(L437&gt;=$Z$1,L437="",DAY(L437)&lt;15,AND(YEAR(K437)&amp;MONTH(K437)=YEAR(L437)&amp;MONTH(L437),DAY(L437)&lt;26)),"",IF(YEAR(K437)&amp;MONTH(K437)=YEAR(L437)&amp;MONTH(L437),NETWORKDAYS.INTL(K437,L437,"0000000",'21年休息安排-固定'!$B$2:$B$105),NETWORKDAYS.INTL(DATE(2021,MONTH(L437),1),L437,"0000000",'21年休息安排-固定'!$B$2:$B$105)))</f>
        <v/>
      </c>
    </row>
    <row r="438" customHeight="1" spans="1:24">
      <c r="A438" s="4" t="s">
        <v>890</v>
      </c>
      <c r="B438" s="4"/>
      <c r="C438" s="6" t="s">
        <v>26</v>
      </c>
      <c r="D438" s="4"/>
      <c r="E438" s="4"/>
      <c r="F438" s="4"/>
      <c r="G438" s="4"/>
      <c r="H438" s="4"/>
      <c r="I438" s="4"/>
      <c r="J438" s="4"/>
      <c r="K438" s="45">
        <v>43186</v>
      </c>
      <c r="L438" s="45"/>
      <c r="M438" s="4"/>
      <c r="N438" s="4"/>
      <c r="O438" s="4"/>
      <c r="P438" s="46"/>
      <c r="Q438" s="46"/>
      <c r="R438" s="49">
        <f t="shared" si="34"/>
        <v>0</v>
      </c>
      <c r="S438" s="49">
        <f t="shared" si="35"/>
        <v>0</v>
      </c>
      <c r="T438" s="50">
        <f t="shared" si="32"/>
        <v>0</v>
      </c>
      <c r="U438" s="50">
        <f t="shared" si="33"/>
        <v>0</v>
      </c>
      <c r="V438" s="50">
        <v>0.86</v>
      </c>
      <c r="W438" s="50" t="str">
        <f>IF(OR(K438&lt;=$Y$1,DAY(K438)&gt;15,AND(YEAR(K438)&amp;MONTH(K438)=YEAR(L438)&amp;MONTH(L438),DAY(L438)&lt;26)),"",IF(OR(L438="",MONTH(K438)&lt;&gt;MONTH(L438)),NETWORKDAYS.INTL(K438,DATE(2021,MONTH(K438)+1,0),"0000000",'21年休息安排-固定'!$B$2:$B$105),NETWORKDAYS.INTL(K438,L438,"0000000",'21年休息安排-固定'!$B$2:$B$105)))</f>
        <v/>
      </c>
      <c r="X438" s="50" t="str">
        <f>IF(OR(L438&gt;=$Z$1,L438="",DAY(L438)&lt;15,AND(YEAR(K438)&amp;MONTH(K438)=YEAR(L438)&amp;MONTH(L438),DAY(L438)&lt;26)),"",IF(YEAR(K438)&amp;MONTH(K438)=YEAR(L438)&amp;MONTH(L438),NETWORKDAYS.INTL(K438,L438,"0000000",'21年休息安排-固定'!$B$2:$B$105),NETWORKDAYS.INTL(DATE(2021,MONTH(L438),1),L438,"0000000",'21年休息安排-固定'!$B$2:$B$105)))</f>
        <v/>
      </c>
    </row>
    <row r="439" customHeight="1" spans="1:24">
      <c r="A439" s="4" t="s">
        <v>891</v>
      </c>
      <c r="B439" s="4"/>
      <c r="C439" s="6" t="s">
        <v>26</v>
      </c>
      <c r="D439" s="4"/>
      <c r="E439" s="4"/>
      <c r="F439" s="4"/>
      <c r="G439" s="4"/>
      <c r="H439" s="4"/>
      <c r="I439" s="4"/>
      <c r="J439" s="4"/>
      <c r="K439" s="45">
        <v>43194</v>
      </c>
      <c r="L439" s="45"/>
      <c r="M439" s="4"/>
      <c r="N439" s="4"/>
      <c r="O439" s="4"/>
      <c r="P439" s="46"/>
      <c r="Q439" s="46"/>
      <c r="R439" s="49">
        <f t="shared" si="34"/>
        <v>0</v>
      </c>
      <c r="S439" s="49">
        <f t="shared" si="35"/>
        <v>0</v>
      </c>
      <c r="T439" s="50">
        <f t="shared" si="32"/>
        <v>0</v>
      </c>
      <c r="U439" s="50">
        <f t="shared" si="33"/>
        <v>0</v>
      </c>
      <c r="V439" s="50">
        <v>0.9</v>
      </c>
      <c r="W439" s="50" t="str">
        <f>IF(OR(K439&lt;=$Y$1,DAY(K439)&gt;15,AND(YEAR(K439)&amp;MONTH(K439)=YEAR(L439)&amp;MONTH(L439),DAY(L439)&lt;26)),"",IF(OR(L439="",MONTH(K439)&lt;&gt;MONTH(L439)),NETWORKDAYS.INTL(K439,DATE(2021,MONTH(K439)+1,0),"0000000",'21年休息安排-固定'!$B$2:$B$105),NETWORKDAYS.INTL(K439,L439,"0000000",'21年休息安排-固定'!$B$2:$B$105)))</f>
        <v/>
      </c>
      <c r="X439" s="50" t="str">
        <f>IF(OR(L439&gt;=$Z$1,L439="",DAY(L439)&lt;15,AND(YEAR(K439)&amp;MONTH(K439)=YEAR(L439)&amp;MONTH(L439),DAY(L439)&lt;26)),"",IF(YEAR(K439)&amp;MONTH(K439)=YEAR(L439)&amp;MONTH(L439),NETWORKDAYS.INTL(K439,L439,"0000000",'21年休息安排-固定'!$B$2:$B$105),NETWORKDAYS.INTL(DATE(2021,MONTH(L439),1),L439,"0000000",'21年休息安排-固定'!$B$2:$B$105)))</f>
        <v/>
      </c>
    </row>
    <row r="440" customHeight="1" spans="1:24">
      <c r="A440" s="4" t="s">
        <v>892</v>
      </c>
      <c r="B440" s="4"/>
      <c r="C440" s="6" t="s">
        <v>26</v>
      </c>
      <c r="D440" s="4"/>
      <c r="E440" s="4"/>
      <c r="F440" s="4"/>
      <c r="G440" s="4"/>
      <c r="H440" s="4"/>
      <c r="I440" s="4"/>
      <c r="J440" s="4"/>
      <c r="K440" s="45">
        <v>43199</v>
      </c>
      <c r="L440" s="45"/>
      <c r="M440" s="4"/>
      <c r="N440" s="4"/>
      <c r="O440" s="4"/>
      <c r="P440" s="46"/>
      <c r="Q440" s="46"/>
      <c r="R440" s="49">
        <f t="shared" si="34"/>
        <v>0</v>
      </c>
      <c r="S440" s="49">
        <f t="shared" si="35"/>
        <v>0</v>
      </c>
      <c r="T440" s="50">
        <f t="shared" si="32"/>
        <v>0</v>
      </c>
      <c r="U440" s="50">
        <f t="shared" si="33"/>
        <v>0</v>
      </c>
      <c r="V440" s="50">
        <v>0.9</v>
      </c>
      <c r="W440" s="50" t="str">
        <f>IF(OR(K440&lt;=$Y$1,DAY(K440)&gt;15,AND(YEAR(K440)&amp;MONTH(K440)=YEAR(L440)&amp;MONTH(L440),DAY(L440)&lt;26)),"",IF(OR(L440="",MONTH(K440)&lt;&gt;MONTH(L440)),NETWORKDAYS.INTL(K440,DATE(2021,MONTH(K440)+1,0),"0000000",'21年休息安排-固定'!$B$2:$B$105),NETWORKDAYS.INTL(K440,L440,"0000000",'21年休息安排-固定'!$B$2:$B$105)))</f>
        <v/>
      </c>
      <c r="X440" s="50" t="str">
        <f>IF(OR(L440&gt;=$Z$1,L440="",DAY(L440)&lt;15,AND(YEAR(K440)&amp;MONTH(K440)=YEAR(L440)&amp;MONTH(L440),DAY(L440)&lt;26)),"",IF(YEAR(K440)&amp;MONTH(K440)=YEAR(L440)&amp;MONTH(L440),NETWORKDAYS.INTL(K440,L440,"0000000",'21年休息安排-固定'!$B$2:$B$105),NETWORKDAYS.INTL(DATE(2021,MONTH(L440),1),L440,"0000000",'21年休息安排-固定'!$B$2:$B$105)))</f>
        <v/>
      </c>
    </row>
    <row r="441" customHeight="1" spans="1:24">
      <c r="A441" s="4" t="s">
        <v>893</v>
      </c>
      <c r="B441" s="4"/>
      <c r="C441" s="6" t="s">
        <v>828</v>
      </c>
      <c r="D441" s="4"/>
      <c r="E441" s="4"/>
      <c r="F441" s="4"/>
      <c r="G441" s="4"/>
      <c r="H441" s="4"/>
      <c r="I441" s="4"/>
      <c r="J441" s="4"/>
      <c r="K441" s="45">
        <v>43201</v>
      </c>
      <c r="L441" s="45"/>
      <c r="M441" s="4"/>
      <c r="N441" s="4"/>
      <c r="O441" s="4"/>
      <c r="P441" s="46"/>
      <c r="Q441" s="46"/>
      <c r="R441" s="49">
        <f t="shared" si="34"/>
        <v>0</v>
      </c>
      <c r="S441" s="49">
        <f t="shared" si="35"/>
        <v>0</v>
      </c>
      <c r="T441" s="50">
        <f t="shared" si="32"/>
        <v>0</v>
      </c>
      <c r="U441" s="50">
        <f t="shared" si="33"/>
        <v>0</v>
      </c>
      <c r="V441" s="50">
        <v>0.86</v>
      </c>
      <c r="W441" s="50" t="str">
        <f>IF(OR(K441&lt;=$Y$1,DAY(K441)&gt;15,AND(YEAR(K441)&amp;MONTH(K441)=YEAR(L441)&amp;MONTH(L441),DAY(L441)&lt;26)),"",IF(OR(L441="",MONTH(K441)&lt;&gt;MONTH(L441)),NETWORKDAYS.INTL(K441,DATE(2021,MONTH(K441)+1,0),"0000000",'21年休息安排-固定'!$B$2:$B$105),NETWORKDAYS.INTL(K441,L441,"0000000",'21年休息安排-固定'!$B$2:$B$105)))</f>
        <v/>
      </c>
      <c r="X441" s="50" t="str">
        <f>IF(OR(L441&gt;=$Z$1,L441="",DAY(L441)&lt;15,AND(YEAR(K441)&amp;MONTH(K441)=YEAR(L441)&amp;MONTH(L441),DAY(L441)&lt;26)),"",IF(YEAR(K441)&amp;MONTH(K441)=YEAR(L441)&amp;MONTH(L441),NETWORKDAYS.INTL(K441,L441,"0000000",'21年休息安排-固定'!$B$2:$B$105),NETWORKDAYS.INTL(DATE(2021,MONTH(L441),1),L441,"0000000",'21年休息安排-固定'!$B$2:$B$105)))</f>
        <v/>
      </c>
    </row>
    <row r="442" customHeight="1" spans="1:24">
      <c r="A442" s="4" t="s">
        <v>894</v>
      </c>
      <c r="B442" s="4"/>
      <c r="C442" s="6" t="s">
        <v>480</v>
      </c>
      <c r="D442" s="4"/>
      <c r="E442" s="4"/>
      <c r="F442" s="4"/>
      <c r="G442" s="4"/>
      <c r="H442" s="4"/>
      <c r="I442" s="4"/>
      <c r="J442" s="4"/>
      <c r="K442" s="45">
        <v>43231</v>
      </c>
      <c r="L442" s="45"/>
      <c r="M442" s="4"/>
      <c r="N442" s="4"/>
      <c r="O442" s="4"/>
      <c r="P442" s="46"/>
      <c r="Q442" s="46"/>
      <c r="R442" s="49">
        <f t="shared" si="34"/>
        <v>0</v>
      </c>
      <c r="S442" s="49">
        <f t="shared" si="35"/>
        <v>0</v>
      </c>
      <c r="T442" s="50">
        <f t="shared" si="32"/>
        <v>0</v>
      </c>
      <c r="U442" s="50">
        <f t="shared" si="33"/>
        <v>0</v>
      </c>
      <c r="V442" s="50">
        <v>0.9</v>
      </c>
      <c r="W442" s="50" t="str">
        <f>IF(OR(K442&lt;=$Y$1,DAY(K442)&gt;15,AND(YEAR(K442)&amp;MONTH(K442)=YEAR(L442)&amp;MONTH(L442),DAY(L442)&lt;26)),"",IF(OR(L442="",MONTH(K442)&lt;&gt;MONTH(L442)),NETWORKDAYS.INTL(K442,DATE(2021,MONTH(K442)+1,0),"0000000",'21年休息安排-固定'!$B$2:$B$105),NETWORKDAYS.INTL(K442,L442,"0000000",'21年休息安排-固定'!$B$2:$B$105)))</f>
        <v/>
      </c>
      <c r="X442" s="50" t="str">
        <f>IF(OR(L442&gt;=$Z$1,L442="",DAY(L442)&lt;15,AND(YEAR(K442)&amp;MONTH(K442)=YEAR(L442)&amp;MONTH(L442),DAY(L442)&lt;26)),"",IF(YEAR(K442)&amp;MONTH(K442)=YEAR(L442)&amp;MONTH(L442),NETWORKDAYS.INTL(K442,L442,"0000000",'21年休息安排-固定'!$B$2:$B$105),NETWORKDAYS.INTL(DATE(2021,MONTH(L442),1),L442,"0000000",'21年休息安排-固定'!$B$2:$B$105)))</f>
        <v/>
      </c>
    </row>
    <row r="443" customHeight="1" spans="1:24">
      <c r="A443" s="4" t="s">
        <v>895</v>
      </c>
      <c r="B443" s="4"/>
      <c r="C443" s="6" t="s">
        <v>480</v>
      </c>
      <c r="D443" s="4"/>
      <c r="E443" s="4"/>
      <c r="F443" s="4"/>
      <c r="G443" s="4"/>
      <c r="H443" s="4"/>
      <c r="I443" s="4"/>
      <c r="J443" s="4"/>
      <c r="K443" s="45">
        <v>43258</v>
      </c>
      <c r="L443" s="45"/>
      <c r="M443" s="4"/>
      <c r="N443" s="4"/>
      <c r="O443" s="4"/>
      <c r="P443" s="46"/>
      <c r="Q443" s="46"/>
      <c r="R443" s="49">
        <f t="shared" si="34"/>
        <v>0</v>
      </c>
      <c r="S443" s="49">
        <f t="shared" si="35"/>
        <v>0</v>
      </c>
      <c r="T443" s="50">
        <f t="shared" si="32"/>
        <v>0</v>
      </c>
      <c r="U443" s="50">
        <f t="shared" si="33"/>
        <v>0</v>
      </c>
      <c r="V443" s="50">
        <v>0.9</v>
      </c>
      <c r="W443" s="50" t="str">
        <f>IF(OR(K443&lt;=$Y$1,DAY(K443)&gt;15,AND(YEAR(K443)&amp;MONTH(K443)=YEAR(L443)&amp;MONTH(L443),DAY(L443)&lt;26)),"",IF(OR(L443="",MONTH(K443)&lt;&gt;MONTH(L443)),NETWORKDAYS.INTL(K443,DATE(2021,MONTH(K443)+1,0),"0000000",'21年休息安排-固定'!$B$2:$B$105),NETWORKDAYS.INTL(K443,L443,"0000000",'21年休息安排-固定'!$B$2:$B$105)))</f>
        <v/>
      </c>
      <c r="X443" s="50" t="str">
        <f>IF(OR(L443&gt;=$Z$1,L443="",DAY(L443)&lt;15,AND(YEAR(K443)&amp;MONTH(K443)=YEAR(L443)&amp;MONTH(L443),DAY(L443)&lt;26)),"",IF(YEAR(K443)&amp;MONTH(K443)=YEAR(L443)&amp;MONTH(L443),NETWORKDAYS.INTL(K443,L443,"0000000",'21年休息安排-固定'!$B$2:$B$105),NETWORKDAYS.INTL(DATE(2021,MONTH(L443),1),L443,"0000000",'21年休息安排-固定'!$B$2:$B$105)))</f>
        <v/>
      </c>
    </row>
    <row r="444" customHeight="1" spans="1:24">
      <c r="A444" s="4" t="s">
        <v>896</v>
      </c>
      <c r="B444" s="4"/>
      <c r="C444" s="6" t="s">
        <v>26</v>
      </c>
      <c r="D444" s="4"/>
      <c r="E444" s="4"/>
      <c r="F444" s="4"/>
      <c r="G444" s="4"/>
      <c r="H444" s="4"/>
      <c r="I444" s="4"/>
      <c r="J444" s="4"/>
      <c r="K444" s="45">
        <v>43266</v>
      </c>
      <c r="L444" s="45"/>
      <c r="M444" s="4"/>
      <c r="N444" s="4"/>
      <c r="O444" s="4"/>
      <c r="P444" s="46"/>
      <c r="Q444" s="46"/>
      <c r="R444" s="49">
        <f t="shared" si="34"/>
        <v>0</v>
      </c>
      <c r="S444" s="49">
        <f t="shared" si="35"/>
        <v>0</v>
      </c>
      <c r="T444" s="50">
        <f t="shared" si="32"/>
        <v>0</v>
      </c>
      <c r="U444" s="50">
        <f t="shared" si="33"/>
        <v>0</v>
      </c>
      <c r="V444" s="50">
        <v>0.9</v>
      </c>
      <c r="W444" s="50" t="str">
        <f>IF(OR(K444&lt;=$Y$1,DAY(K444)&gt;15,AND(YEAR(K444)&amp;MONTH(K444)=YEAR(L444)&amp;MONTH(L444),DAY(L444)&lt;26)),"",IF(OR(L444="",MONTH(K444)&lt;&gt;MONTH(L444)),NETWORKDAYS.INTL(K444,DATE(2021,MONTH(K444)+1,0),"0000000",'21年休息安排-固定'!$B$2:$B$105),NETWORKDAYS.INTL(K444,L444,"0000000",'21年休息安排-固定'!$B$2:$B$105)))</f>
        <v/>
      </c>
      <c r="X444" s="50" t="str">
        <f>IF(OR(L444&gt;=$Z$1,L444="",DAY(L444)&lt;15,AND(YEAR(K444)&amp;MONTH(K444)=YEAR(L444)&amp;MONTH(L444),DAY(L444)&lt;26)),"",IF(YEAR(K444)&amp;MONTH(K444)=YEAR(L444)&amp;MONTH(L444),NETWORKDAYS.INTL(K444,L444,"0000000",'21年休息安排-固定'!$B$2:$B$105),NETWORKDAYS.INTL(DATE(2021,MONTH(L444),1),L444,"0000000",'21年休息安排-固定'!$B$2:$B$105)))</f>
        <v/>
      </c>
    </row>
    <row r="445" customHeight="1" spans="1:24">
      <c r="A445" s="4" t="s">
        <v>897</v>
      </c>
      <c r="B445" s="4"/>
      <c r="C445" s="6" t="s">
        <v>26</v>
      </c>
      <c r="D445" s="4"/>
      <c r="E445" s="4"/>
      <c r="F445" s="4"/>
      <c r="G445" s="4"/>
      <c r="H445" s="4"/>
      <c r="I445" s="4"/>
      <c r="J445" s="4"/>
      <c r="K445" s="45">
        <v>43276</v>
      </c>
      <c r="L445" s="45"/>
      <c r="M445" s="4"/>
      <c r="N445" s="4"/>
      <c r="O445" s="4"/>
      <c r="P445" s="46"/>
      <c r="Q445" s="46"/>
      <c r="R445" s="49">
        <f t="shared" si="34"/>
        <v>0</v>
      </c>
      <c r="S445" s="49">
        <f t="shared" si="35"/>
        <v>0</v>
      </c>
      <c r="T445" s="50">
        <f t="shared" si="32"/>
        <v>0</v>
      </c>
      <c r="U445" s="50">
        <f t="shared" si="33"/>
        <v>0</v>
      </c>
      <c r="V445" s="50">
        <v>0.87</v>
      </c>
      <c r="W445" s="50" t="str">
        <f>IF(OR(K445&lt;=$Y$1,DAY(K445)&gt;15,AND(YEAR(K445)&amp;MONTH(K445)=YEAR(L445)&amp;MONTH(L445),DAY(L445)&lt;26)),"",IF(OR(L445="",MONTH(K445)&lt;&gt;MONTH(L445)),NETWORKDAYS.INTL(K445,DATE(2021,MONTH(K445)+1,0),"0000000",'21年休息安排-固定'!$B$2:$B$105),NETWORKDAYS.INTL(K445,L445,"0000000",'21年休息安排-固定'!$B$2:$B$105)))</f>
        <v/>
      </c>
      <c r="X445" s="50" t="str">
        <f>IF(OR(L445&gt;=$Z$1,L445="",DAY(L445)&lt;15,AND(YEAR(K445)&amp;MONTH(K445)=YEAR(L445)&amp;MONTH(L445),DAY(L445)&lt;26)),"",IF(YEAR(K445)&amp;MONTH(K445)=YEAR(L445)&amp;MONTH(L445),NETWORKDAYS.INTL(K445,L445,"0000000",'21年休息安排-固定'!$B$2:$B$105),NETWORKDAYS.INTL(DATE(2021,MONTH(L445),1),L445,"0000000",'21年休息安排-固定'!$B$2:$B$105)))</f>
        <v/>
      </c>
    </row>
    <row r="446" customHeight="1" spans="1:24">
      <c r="A446" s="4" t="s">
        <v>898</v>
      </c>
      <c r="B446" s="4"/>
      <c r="C446" s="6" t="s">
        <v>480</v>
      </c>
      <c r="D446" s="4"/>
      <c r="E446" s="4"/>
      <c r="F446" s="4"/>
      <c r="G446" s="4"/>
      <c r="H446" s="4"/>
      <c r="I446" s="4"/>
      <c r="J446" s="4"/>
      <c r="K446" s="45">
        <v>43276</v>
      </c>
      <c r="L446" s="45"/>
      <c r="M446" s="4"/>
      <c r="N446" s="4"/>
      <c r="O446" s="4"/>
      <c r="P446" s="46"/>
      <c r="Q446" s="46"/>
      <c r="R446" s="49">
        <f t="shared" si="34"/>
        <v>0</v>
      </c>
      <c r="S446" s="49">
        <f t="shared" si="35"/>
        <v>0</v>
      </c>
      <c r="T446" s="50">
        <f t="shared" si="32"/>
        <v>0</v>
      </c>
      <c r="U446" s="50">
        <f t="shared" si="33"/>
        <v>0</v>
      </c>
      <c r="V446" s="50">
        <v>0.89</v>
      </c>
      <c r="W446" s="50" t="str">
        <f>IF(OR(K446&lt;=$Y$1,DAY(K446)&gt;15,AND(YEAR(K446)&amp;MONTH(K446)=YEAR(L446)&amp;MONTH(L446),DAY(L446)&lt;26)),"",IF(OR(L446="",MONTH(K446)&lt;&gt;MONTH(L446)),NETWORKDAYS.INTL(K446,DATE(2021,MONTH(K446)+1,0),"0000000",'21年休息安排-固定'!$B$2:$B$105),NETWORKDAYS.INTL(K446,L446,"0000000",'21年休息安排-固定'!$B$2:$B$105)))</f>
        <v/>
      </c>
      <c r="X446" s="50" t="str">
        <f>IF(OR(L446&gt;=$Z$1,L446="",DAY(L446)&lt;15,AND(YEAR(K446)&amp;MONTH(K446)=YEAR(L446)&amp;MONTH(L446),DAY(L446)&lt;26)),"",IF(YEAR(K446)&amp;MONTH(K446)=YEAR(L446)&amp;MONTH(L446),NETWORKDAYS.INTL(K446,L446,"0000000",'21年休息安排-固定'!$B$2:$B$105),NETWORKDAYS.INTL(DATE(2021,MONTH(L446),1),L446,"0000000",'21年休息安排-固定'!$B$2:$B$105)))</f>
        <v/>
      </c>
    </row>
    <row r="447" customHeight="1" spans="1:24">
      <c r="A447" s="4" t="s">
        <v>899</v>
      </c>
      <c r="B447" s="4"/>
      <c r="C447" s="6" t="s">
        <v>834</v>
      </c>
      <c r="D447" s="4"/>
      <c r="E447" s="4"/>
      <c r="F447" s="4"/>
      <c r="G447" s="4"/>
      <c r="H447" s="4"/>
      <c r="I447" s="4"/>
      <c r="J447" s="4"/>
      <c r="K447" s="45">
        <v>43277</v>
      </c>
      <c r="L447" s="45"/>
      <c r="M447" s="4"/>
      <c r="N447" s="4"/>
      <c r="O447" s="4"/>
      <c r="P447" s="46"/>
      <c r="Q447" s="46"/>
      <c r="R447" s="49">
        <f t="shared" si="34"/>
        <v>0</v>
      </c>
      <c r="S447" s="49">
        <f t="shared" si="35"/>
        <v>0</v>
      </c>
      <c r="T447" s="50">
        <f t="shared" si="32"/>
        <v>0</v>
      </c>
      <c r="U447" s="50">
        <f t="shared" si="33"/>
        <v>0</v>
      </c>
      <c r="V447" s="50">
        <v>0.86</v>
      </c>
      <c r="W447" s="50" t="str">
        <f>IF(OR(K447&lt;=$Y$1,DAY(K447)&gt;15,AND(YEAR(K447)&amp;MONTH(K447)=YEAR(L447)&amp;MONTH(L447),DAY(L447)&lt;26)),"",IF(OR(L447="",MONTH(K447)&lt;&gt;MONTH(L447)),NETWORKDAYS.INTL(K447,DATE(2021,MONTH(K447)+1,0),"0000000",'21年休息安排-固定'!$B$2:$B$105),NETWORKDAYS.INTL(K447,L447,"0000000",'21年休息安排-固定'!$B$2:$B$105)))</f>
        <v/>
      </c>
      <c r="X447" s="50" t="str">
        <f>IF(OR(L447&gt;=$Z$1,L447="",DAY(L447)&lt;15,AND(YEAR(K447)&amp;MONTH(K447)=YEAR(L447)&amp;MONTH(L447),DAY(L447)&lt;26)),"",IF(YEAR(K447)&amp;MONTH(K447)=YEAR(L447)&amp;MONTH(L447),NETWORKDAYS.INTL(K447,L447,"0000000",'21年休息安排-固定'!$B$2:$B$105),NETWORKDAYS.INTL(DATE(2021,MONTH(L447),1),L447,"0000000",'21年休息安排-固定'!$B$2:$B$105)))</f>
        <v/>
      </c>
    </row>
    <row r="448" customHeight="1" spans="1:24">
      <c r="A448" s="4" t="s">
        <v>900</v>
      </c>
      <c r="B448" s="4"/>
      <c r="C448" s="6" t="s">
        <v>480</v>
      </c>
      <c r="D448" s="4"/>
      <c r="E448" s="4"/>
      <c r="F448" s="4"/>
      <c r="G448" s="4"/>
      <c r="H448" s="4"/>
      <c r="I448" s="4"/>
      <c r="J448" s="4"/>
      <c r="K448" s="45">
        <v>43292</v>
      </c>
      <c r="L448" s="45"/>
      <c r="M448" s="4"/>
      <c r="N448" s="4"/>
      <c r="O448" s="4"/>
      <c r="P448" s="46"/>
      <c r="Q448" s="46"/>
      <c r="R448" s="49">
        <f t="shared" si="34"/>
        <v>0</v>
      </c>
      <c r="S448" s="49">
        <f t="shared" si="35"/>
        <v>0</v>
      </c>
      <c r="T448" s="50">
        <f t="shared" si="32"/>
        <v>0</v>
      </c>
      <c r="U448" s="50">
        <f t="shared" si="33"/>
        <v>0</v>
      </c>
      <c r="V448" s="50">
        <v>0.88</v>
      </c>
      <c r="W448" s="50" t="str">
        <f>IF(OR(K448&lt;=$Y$1,DAY(K448)&gt;15,AND(YEAR(K448)&amp;MONTH(K448)=YEAR(L448)&amp;MONTH(L448),DAY(L448)&lt;26)),"",IF(OR(L448="",MONTH(K448)&lt;&gt;MONTH(L448)),NETWORKDAYS.INTL(K448,DATE(2021,MONTH(K448)+1,0),"0000000",'21年休息安排-固定'!$B$2:$B$105),NETWORKDAYS.INTL(K448,L448,"0000000",'21年休息安排-固定'!$B$2:$B$105)))</f>
        <v/>
      </c>
      <c r="X448" s="50" t="str">
        <f>IF(OR(L448&gt;=$Z$1,L448="",DAY(L448)&lt;15,AND(YEAR(K448)&amp;MONTH(K448)=YEAR(L448)&amp;MONTH(L448),DAY(L448)&lt;26)),"",IF(YEAR(K448)&amp;MONTH(K448)=YEAR(L448)&amp;MONTH(L448),NETWORKDAYS.INTL(K448,L448,"0000000",'21年休息安排-固定'!$B$2:$B$105),NETWORKDAYS.INTL(DATE(2021,MONTH(L448),1),L448,"0000000",'21年休息安排-固定'!$B$2:$B$105)))</f>
        <v/>
      </c>
    </row>
    <row r="449" customHeight="1" spans="1:24">
      <c r="A449" s="4" t="s">
        <v>901</v>
      </c>
      <c r="B449" s="4"/>
      <c r="C449" s="6" t="s">
        <v>838</v>
      </c>
      <c r="D449" s="4"/>
      <c r="E449" s="4"/>
      <c r="F449" s="4"/>
      <c r="G449" s="4"/>
      <c r="H449" s="4"/>
      <c r="I449" s="4"/>
      <c r="J449" s="4"/>
      <c r="K449" s="45">
        <v>43292</v>
      </c>
      <c r="L449" s="45"/>
      <c r="M449" s="4"/>
      <c r="N449" s="4"/>
      <c r="O449" s="4"/>
      <c r="P449" s="46"/>
      <c r="Q449" s="46"/>
      <c r="R449" s="49">
        <f t="shared" si="34"/>
        <v>0</v>
      </c>
      <c r="S449" s="49">
        <f t="shared" si="35"/>
        <v>0</v>
      </c>
      <c r="T449" s="50">
        <f t="shared" si="32"/>
        <v>0</v>
      </c>
      <c r="U449" s="50">
        <f t="shared" si="33"/>
        <v>0</v>
      </c>
      <c r="V449" s="50">
        <v>0.8</v>
      </c>
      <c r="W449" s="50" t="str">
        <f>IF(OR(K449&lt;=$Y$1,DAY(K449)&gt;15,AND(YEAR(K449)&amp;MONTH(K449)=YEAR(L449)&amp;MONTH(L449),DAY(L449)&lt;26)),"",IF(OR(L449="",MONTH(K449)&lt;&gt;MONTH(L449)),NETWORKDAYS.INTL(K449,DATE(2021,MONTH(K449)+1,0),"0000000",'21年休息安排-固定'!$B$2:$B$105),NETWORKDAYS.INTL(K449,L449,"0000000",'21年休息安排-固定'!$B$2:$B$105)))</f>
        <v/>
      </c>
      <c r="X449" s="50" t="str">
        <f>IF(OR(L449&gt;=$Z$1,L449="",DAY(L449)&lt;15,AND(YEAR(K449)&amp;MONTH(K449)=YEAR(L449)&amp;MONTH(L449),DAY(L449)&lt;26)),"",IF(YEAR(K449)&amp;MONTH(K449)=YEAR(L449)&amp;MONTH(L449),NETWORKDAYS.INTL(K449,L449,"0000000",'21年休息安排-固定'!$B$2:$B$105),NETWORKDAYS.INTL(DATE(2021,MONTH(L449),1),L449,"0000000",'21年休息安排-固定'!$B$2:$B$105)))</f>
        <v/>
      </c>
    </row>
    <row r="450" customHeight="1" spans="1:24">
      <c r="A450" s="4" t="s">
        <v>902</v>
      </c>
      <c r="B450" s="4"/>
      <c r="C450" s="6" t="s">
        <v>480</v>
      </c>
      <c r="D450" s="4"/>
      <c r="E450" s="4"/>
      <c r="F450" s="4"/>
      <c r="G450" s="4"/>
      <c r="H450" s="4"/>
      <c r="I450" s="4"/>
      <c r="J450" s="4"/>
      <c r="K450" s="45">
        <v>43311</v>
      </c>
      <c r="L450" s="45"/>
      <c r="M450" s="4"/>
      <c r="N450" s="4"/>
      <c r="O450" s="4"/>
      <c r="P450" s="46"/>
      <c r="Q450" s="46"/>
      <c r="R450" s="49">
        <f t="shared" si="34"/>
        <v>0</v>
      </c>
      <c r="S450" s="49">
        <f t="shared" si="35"/>
        <v>0</v>
      </c>
      <c r="T450" s="50">
        <f t="shared" si="32"/>
        <v>0</v>
      </c>
      <c r="U450" s="50">
        <f t="shared" si="33"/>
        <v>0</v>
      </c>
      <c r="V450" s="50">
        <v>0.91</v>
      </c>
      <c r="W450" s="50" t="str">
        <f>IF(OR(K450&lt;=$Y$1,DAY(K450)&gt;15,AND(YEAR(K450)&amp;MONTH(K450)=YEAR(L450)&amp;MONTH(L450),DAY(L450)&lt;26)),"",IF(OR(L450="",MONTH(K450)&lt;&gt;MONTH(L450)),NETWORKDAYS.INTL(K450,DATE(2021,MONTH(K450)+1,0),"0000000",'21年休息安排-固定'!$B$2:$B$105),NETWORKDAYS.INTL(K450,L450,"0000000",'21年休息安排-固定'!$B$2:$B$105)))</f>
        <v/>
      </c>
      <c r="X450" s="50" t="str">
        <f>IF(OR(L450&gt;=$Z$1,L450="",DAY(L450)&lt;15,AND(YEAR(K450)&amp;MONTH(K450)=YEAR(L450)&amp;MONTH(L450),DAY(L450)&lt;26)),"",IF(YEAR(K450)&amp;MONTH(K450)=YEAR(L450)&amp;MONTH(L450),NETWORKDAYS.INTL(K450,L450,"0000000",'21年休息安排-固定'!$B$2:$B$105),NETWORKDAYS.INTL(DATE(2021,MONTH(L450),1),L450,"0000000",'21年休息安排-固定'!$B$2:$B$105)))</f>
        <v/>
      </c>
    </row>
    <row r="451" customHeight="1" spans="1:24">
      <c r="A451" s="4" t="s">
        <v>903</v>
      </c>
      <c r="B451" s="4"/>
      <c r="C451" s="6" t="s">
        <v>26</v>
      </c>
      <c r="D451" s="4"/>
      <c r="E451" s="4"/>
      <c r="F451" s="4"/>
      <c r="G451" s="4"/>
      <c r="H451" s="4"/>
      <c r="I451" s="4"/>
      <c r="J451" s="4"/>
      <c r="K451" s="45">
        <v>43311</v>
      </c>
      <c r="L451" s="45"/>
      <c r="M451" s="4"/>
      <c r="N451" s="4"/>
      <c r="O451" s="4"/>
      <c r="P451" s="46"/>
      <c r="Q451" s="46"/>
      <c r="R451" s="49">
        <f t="shared" si="34"/>
        <v>0</v>
      </c>
      <c r="S451" s="49">
        <f t="shared" si="35"/>
        <v>0</v>
      </c>
      <c r="T451" s="50">
        <f t="shared" si="32"/>
        <v>0</v>
      </c>
      <c r="U451" s="50">
        <f t="shared" si="33"/>
        <v>0</v>
      </c>
      <c r="V451" s="50">
        <v>0.88</v>
      </c>
      <c r="W451" s="50" t="str">
        <f>IF(OR(K451&lt;=$Y$1,DAY(K451)&gt;15,AND(YEAR(K451)&amp;MONTH(K451)=YEAR(L451)&amp;MONTH(L451),DAY(L451)&lt;26)),"",IF(OR(L451="",MONTH(K451)&lt;&gt;MONTH(L451)),NETWORKDAYS.INTL(K451,DATE(2021,MONTH(K451)+1,0),"0000000",'21年休息安排-固定'!$B$2:$B$105),NETWORKDAYS.INTL(K451,L451,"0000000",'21年休息安排-固定'!$B$2:$B$105)))</f>
        <v/>
      </c>
      <c r="X451" s="50" t="str">
        <f>IF(OR(L451&gt;=$Z$1,L451="",DAY(L451)&lt;15,AND(YEAR(K451)&amp;MONTH(K451)=YEAR(L451)&amp;MONTH(L451),DAY(L451)&lt;26)),"",IF(YEAR(K451)&amp;MONTH(K451)=YEAR(L451)&amp;MONTH(L451),NETWORKDAYS.INTL(K451,L451,"0000000",'21年休息安排-固定'!$B$2:$B$105),NETWORKDAYS.INTL(DATE(2021,MONTH(L451),1),L451,"0000000",'21年休息安排-固定'!$B$2:$B$105)))</f>
        <v/>
      </c>
    </row>
    <row r="452" customHeight="1" spans="1:24">
      <c r="A452" s="4" t="s">
        <v>904</v>
      </c>
      <c r="B452" s="4"/>
      <c r="C452" s="6" t="s">
        <v>480</v>
      </c>
      <c r="D452" s="4"/>
      <c r="E452" s="4"/>
      <c r="F452" s="4"/>
      <c r="G452" s="4"/>
      <c r="H452" s="4"/>
      <c r="I452" s="4"/>
      <c r="J452" s="4"/>
      <c r="K452" s="45">
        <v>43363</v>
      </c>
      <c r="L452" s="45"/>
      <c r="M452" s="4"/>
      <c r="N452" s="4"/>
      <c r="O452" s="4"/>
      <c r="P452" s="46"/>
      <c r="Q452" s="46"/>
      <c r="R452" s="49">
        <f t="shared" si="34"/>
        <v>0</v>
      </c>
      <c r="S452" s="49">
        <f t="shared" si="35"/>
        <v>0</v>
      </c>
      <c r="T452" s="50">
        <f t="shared" si="32"/>
        <v>0</v>
      </c>
      <c r="U452" s="50">
        <f t="shared" si="33"/>
        <v>0</v>
      </c>
      <c r="V452" s="50">
        <v>0.85</v>
      </c>
      <c r="W452" s="50" t="str">
        <f>IF(OR(K452&lt;=$Y$1,DAY(K452)&gt;15,AND(YEAR(K452)&amp;MONTH(K452)=YEAR(L452)&amp;MONTH(L452),DAY(L452)&lt;26)),"",IF(OR(L452="",MONTH(K452)&lt;&gt;MONTH(L452)),NETWORKDAYS.INTL(K452,DATE(2021,MONTH(K452)+1,0),"0000000",'21年休息安排-固定'!$B$2:$B$105),NETWORKDAYS.INTL(K452,L452,"0000000",'21年休息安排-固定'!$B$2:$B$105)))</f>
        <v/>
      </c>
      <c r="X452" s="50" t="str">
        <f>IF(OR(L452&gt;=$Z$1,L452="",DAY(L452)&lt;15,AND(YEAR(K452)&amp;MONTH(K452)=YEAR(L452)&amp;MONTH(L452),DAY(L452)&lt;26)),"",IF(YEAR(K452)&amp;MONTH(K452)=YEAR(L452)&amp;MONTH(L452),NETWORKDAYS.INTL(K452,L452,"0000000",'21年休息安排-固定'!$B$2:$B$105),NETWORKDAYS.INTL(DATE(2021,MONTH(L452),1),L452,"0000000",'21年休息安排-固定'!$B$2:$B$105)))</f>
        <v/>
      </c>
    </row>
    <row r="453" customHeight="1" spans="1:24">
      <c r="A453" s="4" t="s">
        <v>905</v>
      </c>
      <c r="B453" s="4"/>
      <c r="C453" s="6" t="s">
        <v>26</v>
      </c>
      <c r="D453" s="4"/>
      <c r="E453" s="4"/>
      <c r="F453" s="4"/>
      <c r="G453" s="4"/>
      <c r="H453" s="4"/>
      <c r="I453" s="4"/>
      <c r="J453" s="4"/>
      <c r="K453" s="45">
        <v>43381</v>
      </c>
      <c r="L453" s="45"/>
      <c r="M453" s="4"/>
      <c r="N453" s="4"/>
      <c r="O453" s="4"/>
      <c r="P453" s="46"/>
      <c r="Q453" s="46"/>
      <c r="R453" s="49">
        <f t="shared" si="34"/>
        <v>0</v>
      </c>
      <c r="S453" s="49">
        <f t="shared" si="35"/>
        <v>0</v>
      </c>
      <c r="T453" s="50">
        <f t="shared" si="32"/>
        <v>0</v>
      </c>
      <c r="U453" s="50">
        <f t="shared" si="33"/>
        <v>0</v>
      </c>
      <c r="V453" s="50">
        <v>0.88</v>
      </c>
      <c r="W453" s="50" t="str">
        <f>IF(OR(K453&lt;=$Y$1,DAY(K453)&gt;15,AND(YEAR(K453)&amp;MONTH(K453)=YEAR(L453)&amp;MONTH(L453),DAY(L453)&lt;26)),"",IF(OR(L453="",MONTH(K453)&lt;&gt;MONTH(L453)),NETWORKDAYS.INTL(K453,DATE(2021,MONTH(K453)+1,0),"0000000",'21年休息安排-固定'!$B$2:$B$105),NETWORKDAYS.INTL(K453,L453,"0000000",'21年休息安排-固定'!$B$2:$B$105)))</f>
        <v/>
      </c>
      <c r="X453" s="50" t="str">
        <f>IF(OR(L453&gt;=$Z$1,L453="",DAY(L453)&lt;15,AND(YEAR(K453)&amp;MONTH(K453)=YEAR(L453)&amp;MONTH(L453),DAY(L453)&lt;26)),"",IF(YEAR(K453)&amp;MONTH(K453)=YEAR(L453)&amp;MONTH(L453),NETWORKDAYS.INTL(K453,L453,"0000000",'21年休息安排-固定'!$B$2:$B$105),NETWORKDAYS.INTL(DATE(2021,MONTH(L453),1),L453,"0000000",'21年休息安排-固定'!$B$2:$B$105)))</f>
        <v/>
      </c>
    </row>
    <row r="454" customHeight="1" spans="1:24">
      <c r="A454" s="4" t="s">
        <v>906</v>
      </c>
      <c r="B454" s="4"/>
      <c r="C454" s="6" t="s">
        <v>828</v>
      </c>
      <c r="D454" s="4"/>
      <c r="E454" s="4"/>
      <c r="F454" s="4"/>
      <c r="G454" s="4"/>
      <c r="H454" s="4"/>
      <c r="I454" s="4"/>
      <c r="J454" s="4"/>
      <c r="K454" s="45">
        <v>43385</v>
      </c>
      <c r="L454" s="45">
        <v>44288</v>
      </c>
      <c r="M454" s="4"/>
      <c r="N454" s="4"/>
      <c r="O454" s="4"/>
      <c r="P454" s="46"/>
      <c r="Q454" s="46"/>
      <c r="R454" s="49">
        <f t="shared" si="34"/>
        <v>0</v>
      </c>
      <c r="S454" s="49">
        <f t="shared" si="35"/>
        <v>0</v>
      </c>
      <c r="T454" s="50">
        <f t="shared" si="32"/>
        <v>0</v>
      </c>
      <c r="U454" s="50">
        <f t="shared" si="33"/>
        <v>0</v>
      </c>
      <c r="V454" s="50">
        <v>0.86</v>
      </c>
      <c r="W454" s="50" t="str">
        <f>IF(OR(K454&lt;=$Y$1,DAY(K454)&gt;15,AND(YEAR(K454)&amp;MONTH(K454)=YEAR(L454)&amp;MONTH(L454),DAY(L454)&lt;26)),"",IF(OR(L454="",MONTH(K454)&lt;&gt;MONTH(L454)),NETWORKDAYS.INTL(K454,DATE(2021,MONTH(K454)+1,0),"0000000",'21年休息安排-固定'!$B$2:$B$105),NETWORKDAYS.INTL(K454,L454,"0000000",'21年休息安排-固定'!$B$2:$B$105)))</f>
        <v/>
      </c>
      <c r="X454" s="50" t="str">
        <f>IF(OR(L454&gt;=$Z$1,L454="",DAY(L454)&lt;15,AND(YEAR(K454)&amp;MONTH(K454)=YEAR(L454)&amp;MONTH(L454),DAY(L454)&lt;26)),"",IF(YEAR(K454)&amp;MONTH(K454)=YEAR(L454)&amp;MONTH(L454),NETWORKDAYS.INTL(K454,L454,"0000000",'21年休息安排-固定'!$B$2:$B$105),NETWORKDAYS.INTL(DATE(2021,MONTH(L454),1),L454,"0000000",'21年休息安排-固定'!$B$2:$B$105)))</f>
        <v/>
      </c>
    </row>
    <row r="455" customHeight="1" spans="1:24">
      <c r="A455" s="4" t="s">
        <v>907</v>
      </c>
      <c r="B455" s="4"/>
      <c r="C455" s="6" t="s">
        <v>480</v>
      </c>
      <c r="D455" s="4"/>
      <c r="E455" s="4"/>
      <c r="F455" s="4"/>
      <c r="G455" s="4"/>
      <c r="H455" s="4"/>
      <c r="I455" s="4"/>
      <c r="J455" s="4"/>
      <c r="K455" s="45">
        <v>43405</v>
      </c>
      <c r="L455" s="45"/>
      <c r="M455" s="4"/>
      <c r="N455" s="4"/>
      <c r="O455" s="4"/>
      <c r="P455" s="46"/>
      <c r="Q455" s="46"/>
      <c r="R455" s="49">
        <f t="shared" si="34"/>
        <v>0</v>
      </c>
      <c r="S455" s="49">
        <f t="shared" si="35"/>
        <v>0</v>
      </c>
      <c r="T455" s="50">
        <f t="shared" si="32"/>
        <v>0</v>
      </c>
      <c r="U455" s="50">
        <f t="shared" si="33"/>
        <v>0</v>
      </c>
      <c r="V455" s="50">
        <v>0.87</v>
      </c>
      <c r="W455" s="50" t="str">
        <f>IF(OR(K455&lt;=$Y$1,DAY(K455)&gt;15,AND(YEAR(K455)&amp;MONTH(K455)=YEAR(L455)&amp;MONTH(L455),DAY(L455)&lt;26)),"",IF(OR(L455="",MONTH(K455)&lt;&gt;MONTH(L455)),NETWORKDAYS.INTL(K455,DATE(2021,MONTH(K455)+1,0),"0000000",'21年休息安排-固定'!$B$2:$B$105),NETWORKDAYS.INTL(K455,L455,"0000000",'21年休息安排-固定'!$B$2:$B$105)))</f>
        <v/>
      </c>
      <c r="X455" s="50" t="str">
        <f>IF(OR(L455&gt;=$Z$1,L455="",DAY(L455)&lt;15,AND(YEAR(K455)&amp;MONTH(K455)=YEAR(L455)&amp;MONTH(L455),DAY(L455)&lt;26)),"",IF(YEAR(K455)&amp;MONTH(K455)=YEAR(L455)&amp;MONTH(L455),NETWORKDAYS.INTL(K455,L455,"0000000",'21年休息安排-固定'!$B$2:$B$105),NETWORKDAYS.INTL(DATE(2021,MONTH(L455),1),L455,"0000000",'21年休息安排-固定'!$B$2:$B$105)))</f>
        <v/>
      </c>
    </row>
    <row r="456" customHeight="1" spans="1:24">
      <c r="A456" s="4" t="s">
        <v>908</v>
      </c>
      <c r="B456" s="4"/>
      <c r="C456" s="6" t="s">
        <v>26</v>
      </c>
      <c r="D456" s="4"/>
      <c r="E456" s="4"/>
      <c r="F456" s="4"/>
      <c r="G456" s="4"/>
      <c r="H456" s="4"/>
      <c r="I456" s="4"/>
      <c r="J456" s="4"/>
      <c r="K456" s="45">
        <v>43409</v>
      </c>
      <c r="L456" s="45"/>
      <c r="M456" s="4"/>
      <c r="N456" s="4"/>
      <c r="O456" s="4"/>
      <c r="P456" s="46"/>
      <c r="Q456" s="46"/>
      <c r="R456" s="49">
        <f t="shared" si="34"/>
        <v>0</v>
      </c>
      <c r="S456" s="49">
        <f t="shared" si="35"/>
        <v>0</v>
      </c>
      <c r="T456" s="50">
        <f t="shared" si="32"/>
        <v>0</v>
      </c>
      <c r="U456" s="50">
        <f t="shared" si="33"/>
        <v>0</v>
      </c>
      <c r="V456" s="50">
        <v>0.9</v>
      </c>
      <c r="W456" s="50" t="str">
        <f>IF(OR(K456&lt;=$Y$1,DAY(K456)&gt;15,AND(YEAR(K456)&amp;MONTH(K456)=YEAR(L456)&amp;MONTH(L456),DAY(L456)&lt;26)),"",IF(OR(L456="",MONTH(K456)&lt;&gt;MONTH(L456)),NETWORKDAYS.INTL(K456,DATE(2021,MONTH(K456)+1,0),"0000000",'21年休息安排-固定'!$B$2:$B$105),NETWORKDAYS.INTL(K456,L456,"0000000",'21年休息安排-固定'!$B$2:$B$105)))</f>
        <v/>
      </c>
      <c r="X456" s="50" t="str">
        <f>IF(OR(L456&gt;=$Z$1,L456="",DAY(L456)&lt;15,AND(YEAR(K456)&amp;MONTH(K456)=YEAR(L456)&amp;MONTH(L456),DAY(L456)&lt;26)),"",IF(YEAR(K456)&amp;MONTH(K456)=YEAR(L456)&amp;MONTH(L456),NETWORKDAYS.INTL(K456,L456,"0000000",'21年休息安排-固定'!$B$2:$B$105),NETWORKDAYS.INTL(DATE(2021,MONTH(L456),1),L456,"0000000",'21年休息安排-固定'!$B$2:$B$105)))</f>
        <v/>
      </c>
    </row>
    <row r="457" customHeight="1" spans="1:24">
      <c r="A457" s="4" t="s">
        <v>909</v>
      </c>
      <c r="B457" s="4"/>
      <c r="C457" s="6" t="s">
        <v>26</v>
      </c>
      <c r="D457" s="4"/>
      <c r="E457" s="4"/>
      <c r="F457" s="4"/>
      <c r="G457" s="4"/>
      <c r="H457" s="4"/>
      <c r="I457" s="4"/>
      <c r="J457" s="4"/>
      <c r="K457" s="45">
        <v>43413</v>
      </c>
      <c r="L457" s="45"/>
      <c r="M457" s="4"/>
      <c r="N457" s="4"/>
      <c r="O457" s="4"/>
      <c r="P457" s="46"/>
      <c r="Q457" s="46"/>
      <c r="R457" s="49">
        <f t="shared" si="34"/>
        <v>0</v>
      </c>
      <c r="S457" s="49">
        <f t="shared" si="35"/>
        <v>0</v>
      </c>
      <c r="T457" s="50">
        <f t="shared" si="32"/>
        <v>0</v>
      </c>
      <c r="U457" s="50">
        <f t="shared" si="33"/>
        <v>0</v>
      </c>
      <c r="V457" s="50">
        <v>0.87</v>
      </c>
      <c r="W457" s="50" t="str">
        <f>IF(OR(K457&lt;=$Y$1,DAY(K457)&gt;15,AND(YEAR(K457)&amp;MONTH(K457)=YEAR(L457)&amp;MONTH(L457),DAY(L457)&lt;26)),"",IF(OR(L457="",MONTH(K457)&lt;&gt;MONTH(L457)),NETWORKDAYS.INTL(K457,DATE(2021,MONTH(K457)+1,0),"0000000",'21年休息安排-固定'!$B$2:$B$105),NETWORKDAYS.INTL(K457,L457,"0000000",'21年休息安排-固定'!$B$2:$B$105)))</f>
        <v/>
      </c>
      <c r="X457" s="50" t="str">
        <f>IF(OR(L457&gt;=$Z$1,L457="",DAY(L457)&lt;15,AND(YEAR(K457)&amp;MONTH(K457)=YEAR(L457)&amp;MONTH(L457),DAY(L457)&lt;26)),"",IF(YEAR(K457)&amp;MONTH(K457)=YEAR(L457)&amp;MONTH(L457),NETWORKDAYS.INTL(K457,L457,"0000000",'21年休息安排-固定'!$B$2:$B$105),NETWORKDAYS.INTL(DATE(2021,MONTH(L457),1),L457,"0000000",'21年休息安排-固定'!$B$2:$B$105)))</f>
        <v/>
      </c>
    </row>
    <row r="458" customHeight="1" spans="1:24">
      <c r="A458" s="4" t="s">
        <v>910</v>
      </c>
      <c r="B458" s="4"/>
      <c r="C458" s="6" t="s">
        <v>26</v>
      </c>
      <c r="D458" s="4"/>
      <c r="E458" s="4"/>
      <c r="F458" s="4"/>
      <c r="G458" s="4"/>
      <c r="H458" s="4"/>
      <c r="I458" s="4"/>
      <c r="J458" s="4"/>
      <c r="K458" s="45">
        <v>43423</v>
      </c>
      <c r="L458" s="45"/>
      <c r="M458" s="4"/>
      <c r="N458" s="4"/>
      <c r="O458" s="4"/>
      <c r="P458" s="46"/>
      <c r="Q458" s="46"/>
      <c r="R458" s="49">
        <f t="shared" si="34"/>
        <v>0</v>
      </c>
      <c r="S458" s="49">
        <f t="shared" si="35"/>
        <v>0</v>
      </c>
      <c r="T458" s="50">
        <f t="shared" si="32"/>
        <v>0</v>
      </c>
      <c r="U458" s="50">
        <f t="shared" si="33"/>
        <v>0</v>
      </c>
      <c r="V458" s="50">
        <v>0.87</v>
      </c>
      <c r="W458" s="50" t="str">
        <f>IF(OR(K458&lt;=$Y$1,DAY(K458)&gt;15,AND(YEAR(K458)&amp;MONTH(K458)=YEAR(L458)&amp;MONTH(L458),DAY(L458)&lt;26)),"",IF(OR(L458="",MONTH(K458)&lt;&gt;MONTH(L458)),NETWORKDAYS.INTL(K458,DATE(2021,MONTH(K458)+1,0),"0000000",'21年休息安排-固定'!$B$2:$B$105),NETWORKDAYS.INTL(K458,L458,"0000000",'21年休息安排-固定'!$B$2:$B$105)))</f>
        <v/>
      </c>
      <c r="X458" s="50" t="str">
        <f>IF(OR(L458&gt;=$Z$1,L458="",DAY(L458)&lt;15,AND(YEAR(K458)&amp;MONTH(K458)=YEAR(L458)&amp;MONTH(L458),DAY(L458)&lt;26)),"",IF(YEAR(K458)&amp;MONTH(K458)=YEAR(L458)&amp;MONTH(L458),NETWORKDAYS.INTL(K458,L458,"0000000",'21年休息安排-固定'!$B$2:$B$105),NETWORKDAYS.INTL(DATE(2021,MONTH(L458),1),L458,"0000000",'21年休息安排-固定'!$B$2:$B$105)))</f>
        <v/>
      </c>
    </row>
    <row r="459" customHeight="1" spans="1:24">
      <c r="A459" s="4" t="s">
        <v>911</v>
      </c>
      <c r="B459" s="4"/>
      <c r="C459" s="6" t="s">
        <v>480</v>
      </c>
      <c r="D459" s="4"/>
      <c r="E459" s="4"/>
      <c r="F459" s="4"/>
      <c r="G459" s="4"/>
      <c r="H459" s="4"/>
      <c r="I459" s="4"/>
      <c r="J459" s="4"/>
      <c r="K459" s="45">
        <v>43423</v>
      </c>
      <c r="L459" s="45"/>
      <c r="M459" s="4"/>
      <c r="N459" s="4"/>
      <c r="O459" s="4"/>
      <c r="P459" s="46"/>
      <c r="Q459" s="46"/>
      <c r="R459" s="49">
        <f t="shared" si="34"/>
        <v>0</v>
      </c>
      <c r="S459" s="49">
        <f t="shared" si="35"/>
        <v>0</v>
      </c>
      <c r="T459" s="50">
        <f t="shared" si="32"/>
        <v>0</v>
      </c>
      <c r="U459" s="50">
        <f t="shared" si="33"/>
        <v>0</v>
      </c>
      <c r="V459" s="50">
        <v>0.87</v>
      </c>
      <c r="W459" s="50" t="str">
        <f>IF(OR(K459&lt;=$Y$1,DAY(K459)&gt;15,AND(YEAR(K459)&amp;MONTH(K459)=YEAR(L459)&amp;MONTH(L459),DAY(L459)&lt;26)),"",IF(OR(L459="",MONTH(K459)&lt;&gt;MONTH(L459)),NETWORKDAYS.INTL(K459,DATE(2021,MONTH(K459)+1,0),"0000000",'21年休息安排-固定'!$B$2:$B$105),NETWORKDAYS.INTL(K459,L459,"0000000",'21年休息安排-固定'!$B$2:$B$105)))</f>
        <v/>
      </c>
      <c r="X459" s="50" t="str">
        <f>IF(OR(L459&gt;=$Z$1,L459="",DAY(L459)&lt;15,AND(YEAR(K459)&amp;MONTH(K459)=YEAR(L459)&amp;MONTH(L459),DAY(L459)&lt;26)),"",IF(YEAR(K459)&amp;MONTH(K459)=YEAR(L459)&amp;MONTH(L459),NETWORKDAYS.INTL(K459,L459,"0000000",'21年休息安排-固定'!$B$2:$B$105),NETWORKDAYS.INTL(DATE(2021,MONTH(L459),1),L459,"0000000",'21年休息安排-固定'!$B$2:$B$105)))</f>
        <v/>
      </c>
    </row>
    <row r="460" customHeight="1" spans="1:24">
      <c r="A460" s="4" t="s">
        <v>912</v>
      </c>
      <c r="B460" s="4"/>
      <c r="C460" s="6" t="s">
        <v>26</v>
      </c>
      <c r="D460" s="4"/>
      <c r="E460" s="4"/>
      <c r="F460" s="4"/>
      <c r="G460" s="4"/>
      <c r="H460" s="4"/>
      <c r="I460" s="4"/>
      <c r="J460" s="4"/>
      <c r="K460" s="45">
        <v>43430</v>
      </c>
      <c r="L460" s="45"/>
      <c r="M460" s="4"/>
      <c r="N460" s="4"/>
      <c r="O460" s="4"/>
      <c r="P460" s="46"/>
      <c r="Q460" s="46"/>
      <c r="R460" s="49">
        <f t="shared" si="34"/>
        <v>0</v>
      </c>
      <c r="S460" s="49">
        <f t="shared" si="35"/>
        <v>0</v>
      </c>
      <c r="T460" s="50">
        <f t="shared" si="32"/>
        <v>0</v>
      </c>
      <c r="U460" s="50">
        <f t="shared" si="33"/>
        <v>0</v>
      </c>
      <c r="V460" s="50">
        <v>0.89</v>
      </c>
      <c r="W460" s="50" t="str">
        <f>IF(OR(K460&lt;=$Y$1,DAY(K460)&gt;15,AND(YEAR(K460)&amp;MONTH(K460)=YEAR(L460)&amp;MONTH(L460),DAY(L460)&lt;26)),"",IF(OR(L460="",MONTH(K460)&lt;&gt;MONTH(L460)),NETWORKDAYS.INTL(K460,DATE(2021,MONTH(K460)+1,0),"0000000",'21年休息安排-固定'!$B$2:$B$105),NETWORKDAYS.INTL(K460,L460,"0000000",'21年休息安排-固定'!$B$2:$B$105)))</f>
        <v/>
      </c>
      <c r="X460" s="50" t="str">
        <f>IF(OR(L460&gt;=$Z$1,L460="",DAY(L460)&lt;15,AND(YEAR(K460)&amp;MONTH(K460)=YEAR(L460)&amp;MONTH(L460),DAY(L460)&lt;26)),"",IF(YEAR(K460)&amp;MONTH(K460)=YEAR(L460)&amp;MONTH(L460),NETWORKDAYS.INTL(K460,L460,"0000000",'21年休息安排-固定'!$B$2:$B$105),NETWORKDAYS.INTL(DATE(2021,MONTH(L460),1),L460,"0000000",'21年休息安排-固定'!$B$2:$B$105)))</f>
        <v/>
      </c>
    </row>
    <row r="461" customHeight="1" spans="1:24">
      <c r="A461" s="4" t="s">
        <v>913</v>
      </c>
      <c r="B461" s="4"/>
      <c r="C461" s="6" t="s">
        <v>26</v>
      </c>
      <c r="D461" s="4"/>
      <c r="E461" s="4"/>
      <c r="F461" s="4"/>
      <c r="G461" s="4"/>
      <c r="H461" s="4"/>
      <c r="I461" s="4"/>
      <c r="J461" s="4"/>
      <c r="K461" s="45">
        <v>43440</v>
      </c>
      <c r="L461" s="45"/>
      <c r="M461" s="4"/>
      <c r="N461" s="4"/>
      <c r="O461" s="4"/>
      <c r="P461" s="46"/>
      <c r="Q461" s="46"/>
      <c r="R461" s="49">
        <f t="shared" si="34"/>
        <v>0</v>
      </c>
      <c r="S461" s="49">
        <f t="shared" si="35"/>
        <v>0</v>
      </c>
      <c r="T461" s="50">
        <f t="shared" si="32"/>
        <v>0</v>
      </c>
      <c r="U461" s="50">
        <f t="shared" si="33"/>
        <v>0</v>
      </c>
      <c r="V461" s="50">
        <v>0.86</v>
      </c>
      <c r="W461" s="50" t="str">
        <f>IF(OR(K461&lt;=$Y$1,DAY(K461)&gt;15,AND(YEAR(K461)&amp;MONTH(K461)=YEAR(L461)&amp;MONTH(L461),DAY(L461)&lt;26)),"",IF(OR(L461="",MONTH(K461)&lt;&gt;MONTH(L461)),NETWORKDAYS.INTL(K461,DATE(2021,MONTH(K461)+1,0),"0000000",'21年休息安排-固定'!$B$2:$B$105),NETWORKDAYS.INTL(K461,L461,"0000000",'21年休息安排-固定'!$B$2:$B$105)))</f>
        <v/>
      </c>
      <c r="X461" s="50" t="str">
        <f>IF(OR(L461&gt;=$Z$1,L461="",DAY(L461)&lt;15,AND(YEAR(K461)&amp;MONTH(K461)=YEAR(L461)&amp;MONTH(L461),DAY(L461)&lt;26)),"",IF(YEAR(K461)&amp;MONTH(K461)=YEAR(L461)&amp;MONTH(L461),NETWORKDAYS.INTL(K461,L461,"0000000",'21年休息安排-固定'!$B$2:$B$105),NETWORKDAYS.INTL(DATE(2021,MONTH(L461),1),L461,"0000000",'21年休息安排-固定'!$B$2:$B$105)))</f>
        <v/>
      </c>
    </row>
    <row r="462" customHeight="1" spans="1:24">
      <c r="A462" s="4" t="s">
        <v>914</v>
      </c>
      <c r="B462" s="4"/>
      <c r="C462" s="6" t="s">
        <v>480</v>
      </c>
      <c r="D462" s="4"/>
      <c r="E462" s="4"/>
      <c r="F462" s="4"/>
      <c r="G462" s="4"/>
      <c r="H462" s="4"/>
      <c r="I462" s="4"/>
      <c r="J462" s="4"/>
      <c r="K462" s="45">
        <v>43444</v>
      </c>
      <c r="L462" s="45"/>
      <c r="M462" s="4"/>
      <c r="N462" s="4"/>
      <c r="O462" s="4"/>
      <c r="P462" s="46"/>
      <c r="Q462" s="46"/>
      <c r="R462" s="49">
        <f t="shared" si="34"/>
        <v>0</v>
      </c>
      <c r="S462" s="49">
        <f t="shared" si="35"/>
        <v>0</v>
      </c>
      <c r="T462" s="50">
        <f t="shared" si="32"/>
        <v>0</v>
      </c>
      <c r="U462" s="50">
        <f t="shared" si="33"/>
        <v>0</v>
      </c>
      <c r="V462" s="50">
        <v>0.89</v>
      </c>
      <c r="W462" s="50" t="str">
        <f>IF(OR(K462&lt;=$Y$1,DAY(K462)&gt;15,AND(YEAR(K462)&amp;MONTH(K462)=YEAR(L462)&amp;MONTH(L462),DAY(L462)&lt;26)),"",IF(OR(L462="",MONTH(K462)&lt;&gt;MONTH(L462)),NETWORKDAYS.INTL(K462,DATE(2021,MONTH(K462)+1,0),"0000000",'21年休息安排-固定'!$B$2:$B$105),NETWORKDAYS.INTL(K462,L462,"0000000",'21年休息安排-固定'!$B$2:$B$105)))</f>
        <v/>
      </c>
      <c r="X462" s="50" t="str">
        <f>IF(OR(L462&gt;=$Z$1,L462="",DAY(L462)&lt;15,AND(YEAR(K462)&amp;MONTH(K462)=YEAR(L462)&amp;MONTH(L462),DAY(L462)&lt;26)),"",IF(YEAR(K462)&amp;MONTH(K462)=YEAR(L462)&amp;MONTH(L462),NETWORKDAYS.INTL(K462,L462,"0000000",'21年休息安排-固定'!$B$2:$B$105),NETWORKDAYS.INTL(DATE(2021,MONTH(L462),1),L462,"0000000",'21年休息安排-固定'!$B$2:$B$105)))</f>
        <v/>
      </c>
    </row>
    <row r="463" customHeight="1" spans="1:24">
      <c r="A463" s="4" t="s">
        <v>915</v>
      </c>
      <c r="B463" s="4"/>
      <c r="C463" s="6" t="s">
        <v>480</v>
      </c>
      <c r="D463" s="4"/>
      <c r="E463" s="4"/>
      <c r="F463" s="4"/>
      <c r="G463" s="4"/>
      <c r="H463" s="4"/>
      <c r="I463" s="4"/>
      <c r="J463" s="4"/>
      <c r="K463" s="45">
        <v>43447</v>
      </c>
      <c r="L463" s="45">
        <v>44449</v>
      </c>
      <c r="M463" s="4"/>
      <c r="N463" s="4"/>
      <c r="O463" s="4"/>
      <c r="P463" s="46"/>
      <c r="Q463" s="46"/>
      <c r="R463" s="49">
        <f t="shared" si="34"/>
        <v>0</v>
      </c>
      <c r="S463" s="49">
        <f t="shared" si="35"/>
        <v>0</v>
      </c>
      <c r="T463" s="50">
        <f t="shared" si="32"/>
        <v>0</v>
      </c>
      <c r="U463" s="50">
        <f t="shared" si="33"/>
        <v>0</v>
      </c>
      <c r="V463" s="50">
        <v>0.89</v>
      </c>
      <c r="W463" s="50" t="str">
        <f>IF(OR(K463&lt;=$Y$1,DAY(K463)&gt;15,AND(YEAR(K463)&amp;MONTH(K463)=YEAR(L463)&amp;MONTH(L463),DAY(L463)&lt;26)),"",IF(OR(L463="",MONTH(K463)&lt;&gt;MONTH(L463)),NETWORKDAYS.INTL(K463,DATE(2021,MONTH(K463)+1,0),"0000000",'21年休息安排-固定'!$B$2:$B$105),NETWORKDAYS.INTL(K463,L463,"0000000",'21年休息安排-固定'!$B$2:$B$105)))</f>
        <v/>
      </c>
      <c r="X463" s="50" t="str">
        <f>IF(OR(L463&gt;=$Z$1,L463="",DAY(L463)&lt;15,AND(YEAR(K463)&amp;MONTH(K463)=YEAR(L463)&amp;MONTH(L463),DAY(L463)&lt;26)),"",IF(YEAR(K463)&amp;MONTH(K463)=YEAR(L463)&amp;MONTH(L463),NETWORKDAYS.INTL(K463,L463,"0000000",'21年休息安排-固定'!$B$2:$B$105),NETWORKDAYS.INTL(DATE(2021,MONTH(L463),1),L463,"0000000",'21年休息安排-固定'!$B$2:$B$105)))</f>
        <v/>
      </c>
    </row>
    <row r="464" customHeight="1" spans="1:24">
      <c r="A464" s="4" t="s">
        <v>916</v>
      </c>
      <c r="B464" s="4"/>
      <c r="C464" s="6" t="s">
        <v>480</v>
      </c>
      <c r="D464" s="4"/>
      <c r="E464" s="4"/>
      <c r="F464" s="4"/>
      <c r="G464" s="4"/>
      <c r="H464" s="4"/>
      <c r="I464" s="4"/>
      <c r="J464" s="4"/>
      <c r="K464" s="45">
        <v>43459</v>
      </c>
      <c r="L464" s="45">
        <v>44449</v>
      </c>
      <c r="M464" s="4"/>
      <c r="N464" s="4"/>
      <c r="O464" s="4"/>
      <c r="P464" s="46"/>
      <c r="Q464" s="46"/>
      <c r="R464" s="49">
        <f t="shared" si="34"/>
        <v>0</v>
      </c>
      <c r="S464" s="49">
        <f t="shared" si="35"/>
        <v>0</v>
      </c>
      <c r="T464" s="50">
        <f t="shared" si="32"/>
        <v>0</v>
      </c>
      <c r="U464" s="50">
        <f t="shared" si="33"/>
        <v>0</v>
      </c>
      <c r="V464" s="50">
        <v>0.9</v>
      </c>
      <c r="W464" s="50" t="str">
        <f>IF(OR(K464&lt;=$Y$1,DAY(K464)&gt;15,AND(YEAR(K464)&amp;MONTH(K464)=YEAR(L464)&amp;MONTH(L464),DAY(L464)&lt;26)),"",IF(OR(L464="",MONTH(K464)&lt;&gt;MONTH(L464)),NETWORKDAYS.INTL(K464,DATE(2021,MONTH(K464)+1,0),"0000000",'21年休息安排-固定'!$B$2:$B$105),NETWORKDAYS.INTL(K464,L464,"0000000",'21年休息安排-固定'!$B$2:$B$105)))</f>
        <v/>
      </c>
      <c r="X464" s="50" t="str">
        <f>IF(OR(L464&gt;=$Z$1,L464="",DAY(L464)&lt;15,AND(YEAR(K464)&amp;MONTH(K464)=YEAR(L464)&amp;MONTH(L464),DAY(L464)&lt;26)),"",IF(YEAR(K464)&amp;MONTH(K464)=YEAR(L464)&amp;MONTH(L464),NETWORKDAYS.INTL(K464,L464,"0000000",'21年休息安排-固定'!$B$2:$B$105),NETWORKDAYS.INTL(DATE(2021,MONTH(L464),1),L464,"0000000",'21年休息安排-固定'!$B$2:$B$105)))</f>
        <v/>
      </c>
    </row>
    <row r="465" customHeight="1" spans="1:24">
      <c r="A465" s="4" t="s">
        <v>917</v>
      </c>
      <c r="B465" s="4"/>
      <c r="C465" s="6" t="s">
        <v>828</v>
      </c>
      <c r="D465" s="4"/>
      <c r="E465" s="4"/>
      <c r="F465" s="4"/>
      <c r="G465" s="4"/>
      <c r="H465" s="4"/>
      <c r="I465" s="4"/>
      <c r="J465" s="4"/>
      <c r="K465" s="45">
        <v>43326</v>
      </c>
      <c r="L465" s="45"/>
      <c r="M465" s="4"/>
      <c r="N465" s="4"/>
      <c r="O465" s="4"/>
      <c r="P465" s="46"/>
      <c r="Q465" s="46"/>
      <c r="R465" s="49">
        <f t="shared" si="34"/>
        <v>0</v>
      </c>
      <c r="S465" s="49">
        <f t="shared" si="35"/>
        <v>0</v>
      </c>
      <c r="T465" s="50">
        <f t="shared" si="32"/>
        <v>0</v>
      </c>
      <c r="U465" s="50">
        <f t="shared" si="33"/>
        <v>0</v>
      </c>
      <c r="V465" s="50">
        <v>0.88</v>
      </c>
      <c r="W465" s="50" t="str">
        <f>IF(OR(K465&lt;=$Y$1,DAY(K465)&gt;15,AND(YEAR(K465)&amp;MONTH(K465)=YEAR(L465)&amp;MONTH(L465),DAY(L465)&lt;26)),"",IF(OR(L465="",MONTH(K465)&lt;&gt;MONTH(L465)),NETWORKDAYS.INTL(K465,DATE(2021,MONTH(K465)+1,0),"0000000",'21年休息安排-固定'!$B$2:$B$105),NETWORKDAYS.INTL(K465,L465,"0000000",'21年休息安排-固定'!$B$2:$B$105)))</f>
        <v/>
      </c>
      <c r="X465" s="50" t="str">
        <f>IF(OR(L465&gt;=$Z$1,L465="",DAY(L465)&lt;15,AND(YEAR(K465)&amp;MONTH(K465)=YEAR(L465)&amp;MONTH(L465),DAY(L465)&lt;26)),"",IF(YEAR(K465)&amp;MONTH(K465)=YEAR(L465)&amp;MONTH(L465),NETWORKDAYS.INTL(K465,L465,"0000000",'21年休息安排-固定'!$B$2:$B$105),NETWORKDAYS.INTL(DATE(2021,MONTH(L465),1),L465,"0000000",'21年休息安排-固定'!$B$2:$B$105)))</f>
        <v/>
      </c>
    </row>
    <row r="466" customHeight="1" spans="1:24">
      <c r="A466" s="4" t="s">
        <v>918</v>
      </c>
      <c r="B466" s="4"/>
      <c r="C466" s="6" t="s">
        <v>480</v>
      </c>
      <c r="D466" s="4"/>
      <c r="E466" s="4"/>
      <c r="F466" s="4"/>
      <c r="G466" s="4"/>
      <c r="H466" s="4"/>
      <c r="I466" s="4"/>
      <c r="J466" s="4"/>
      <c r="K466" s="45">
        <v>43483</v>
      </c>
      <c r="L466" s="45"/>
      <c r="M466" s="4"/>
      <c r="N466" s="4"/>
      <c r="O466" s="4"/>
      <c r="P466" s="46"/>
      <c r="Q466" s="46"/>
      <c r="R466" s="49">
        <f t="shared" si="34"/>
        <v>0</v>
      </c>
      <c r="S466" s="49">
        <f t="shared" si="35"/>
        <v>0</v>
      </c>
      <c r="T466" s="50">
        <f t="shared" si="32"/>
        <v>0</v>
      </c>
      <c r="U466" s="50">
        <f t="shared" si="33"/>
        <v>0</v>
      </c>
      <c r="V466" s="50">
        <v>0.9</v>
      </c>
      <c r="W466" s="50" t="str">
        <f>IF(OR(K466&lt;=$Y$1,DAY(K466)&gt;15,AND(YEAR(K466)&amp;MONTH(K466)=YEAR(L466)&amp;MONTH(L466),DAY(L466)&lt;26)),"",IF(OR(L466="",MONTH(K466)&lt;&gt;MONTH(L466)),NETWORKDAYS.INTL(K466,DATE(2021,MONTH(K466)+1,0),"0000000",'21年休息安排-固定'!$B$2:$B$105),NETWORKDAYS.INTL(K466,L466,"0000000",'21年休息安排-固定'!$B$2:$B$105)))</f>
        <v/>
      </c>
      <c r="X466" s="50" t="str">
        <f>IF(OR(L466&gt;=$Z$1,L466="",DAY(L466)&lt;15,AND(YEAR(K466)&amp;MONTH(K466)=YEAR(L466)&amp;MONTH(L466),DAY(L466)&lt;26)),"",IF(YEAR(K466)&amp;MONTH(K466)=YEAR(L466)&amp;MONTH(L466),NETWORKDAYS.INTL(K466,L466,"0000000",'21年休息安排-固定'!$B$2:$B$105),NETWORKDAYS.INTL(DATE(2021,MONTH(L466),1),L466,"0000000",'21年休息安排-固定'!$B$2:$B$105)))</f>
        <v/>
      </c>
    </row>
    <row r="467" customHeight="1" spans="1:24">
      <c r="A467" s="4" t="s">
        <v>919</v>
      </c>
      <c r="B467" s="4"/>
      <c r="C467" s="6" t="s">
        <v>834</v>
      </c>
      <c r="D467" s="4"/>
      <c r="E467" s="4"/>
      <c r="F467" s="4"/>
      <c r="G467" s="4"/>
      <c r="H467" s="4"/>
      <c r="I467" s="4"/>
      <c r="J467" s="4"/>
      <c r="K467" s="45">
        <v>43709</v>
      </c>
      <c r="L467" s="45"/>
      <c r="M467" s="4"/>
      <c r="N467" s="4"/>
      <c r="O467" s="4"/>
      <c r="P467" s="46"/>
      <c r="Q467" s="46"/>
      <c r="R467" s="49">
        <f t="shared" si="34"/>
        <v>0</v>
      </c>
      <c r="S467" s="49">
        <f t="shared" si="35"/>
        <v>0</v>
      </c>
      <c r="T467" s="50">
        <f t="shared" si="32"/>
        <v>0</v>
      </c>
      <c r="U467" s="50">
        <f t="shared" si="33"/>
        <v>0</v>
      </c>
      <c r="V467" s="50">
        <v>0.83</v>
      </c>
      <c r="W467" s="50" t="str">
        <f>IF(OR(K467&lt;=$Y$1,DAY(K467)&gt;15,AND(YEAR(K467)&amp;MONTH(K467)=YEAR(L467)&amp;MONTH(L467),DAY(L467)&lt;26)),"",IF(OR(L467="",MONTH(K467)&lt;&gt;MONTH(L467)),NETWORKDAYS.INTL(K467,DATE(2021,MONTH(K467)+1,0),"0000000",'21年休息安排-固定'!$B$2:$B$105),NETWORKDAYS.INTL(K467,L467,"0000000",'21年休息安排-固定'!$B$2:$B$105)))</f>
        <v/>
      </c>
      <c r="X467" s="50" t="str">
        <f>IF(OR(L467&gt;=$Z$1,L467="",DAY(L467)&lt;15,AND(YEAR(K467)&amp;MONTH(K467)=YEAR(L467)&amp;MONTH(L467),DAY(L467)&lt;26)),"",IF(YEAR(K467)&amp;MONTH(K467)=YEAR(L467)&amp;MONTH(L467),NETWORKDAYS.INTL(K467,L467,"0000000",'21年休息安排-固定'!$B$2:$B$105),NETWORKDAYS.INTL(DATE(2021,MONTH(L467),1),L467,"0000000",'21年休息安排-固定'!$B$2:$B$105)))</f>
        <v/>
      </c>
    </row>
    <row r="468" customHeight="1" spans="1:24">
      <c r="A468" s="4" t="s">
        <v>920</v>
      </c>
      <c r="B468" s="4"/>
      <c r="C468" s="6" t="s">
        <v>921</v>
      </c>
      <c r="D468" s="4"/>
      <c r="E468" s="4"/>
      <c r="F468" s="4"/>
      <c r="G468" s="4"/>
      <c r="H468" s="4"/>
      <c r="I468" s="4"/>
      <c r="J468" s="4"/>
      <c r="K468" s="45">
        <v>43647</v>
      </c>
      <c r="L468" s="45"/>
      <c r="M468" s="4"/>
      <c r="N468" s="4"/>
      <c r="O468" s="4"/>
      <c r="P468" s="46"/>
      <c r="Q468" s="46"/>
      <c r="R468" s="49">
        <f t="shared" si="34"/>
        <v>0</v>
      </c>
      <c r="S468" s="49">
        <f t="shared" si="35"/>
        <v>0</v>
      </c>
      <c r="T468" s="50">
        <f t="shared" si="32"/>
        <v>0</v>
      </c>
      <c r="U468" s="50">
        <f t="shared" si="33"/>
        <v>0</v>
      </c>
      <c r="V468" s="50">
        <v>0.83</v>
      </c>
      <c r="W468" s="50" t="str">
        <f>IF(OR(K468&lt;=$Y$1,DAY(K468)&gt;15,AND(YEAR(K468)&amp;MONTH(K468)=YEAR(L468)&amp;MONTH(L468),DAY(L468)&lt;26)),"",IF(OR(L468="",MONTH(K468)&lt;&gt;MONTH(L468)),NETWORKDAYS.INTL(K468,DATE(2021,MONTH(K468)+1,0),"0000000",'21年休息安排-固定'!$B$2:$B$105),NETWORKDAYS.INTL(K468,L468,"0000000",'21年休息安排-固定'!$B$2:$B$105)))</f>
        <v/>
      </c>
      <c r="X468" s="50" t="str">
        <f>IF(OR(L468&gt;=$Z$1,L468="",DAY(L468)&lt;15,AND(YEAR(K468)&amp;MONTH(K468)=YEAR(L468)&amp;MONTH(L468),DAY(L468)&lt;26)),"",IF(YEAR(K468)&amp;MONTH(K468)=YEAR(L468)&amp;MONTH(L468),NETWORKDAYS.INTL(K468,L468,"0000000",'21年休息安排-固定'!$B$2:$B$105),NETWORKDAYS.INTL(DATE(2021,MONTH(L468),1),L468,"0000000",'21年休息安排-固定'!$B$2:$B$105)))</f>
        <v/>
      </c>
    </row>
    <row r="469" customHeight="1" spans="1:24">
      <c r="A469" s="4" t="s">
        <v>922</v>
      </c>
      <c r="B469" s="4"/>
      <c r="C469" s="6" t="s">
        <v>834</v>
      </c>
      <c r="D469" s="4"/>
      <c r="E469" s="4"/>
      <c r="F469" s="4"/>
      <c r="G469" s="4"/>
      <c r="H469" s="4"/>
      <c r="I469" s="4"/>
      <c r="J469" s="4"/>
      <c r="K469" s="45">
        <v>43647</v>
      </c>
      <c r="L469" s="45"/>
      <c r="M469" s="4"/>
      <c r="N469" s="4"/>
      <c r="O469" s="4"/>
      <c r="P469" s="46"/>
      <c r="Q469" s="46"/>
      <c r="R469" s="49">
        <f t="shared" si="34"/>
        <v>0</v>
      </c>
      <c r="S469" s="49">
        <f t="shared" si="35"/>
        <v>0</v>
      </c>
      <c r="T469" s="50">
        <f t="shared" si="32"/>
        <v>0</v>
      </c>
      <c r="U469" s="50">
        <f t="shared" si="33"/>
        <v>0</v>
      </c>
      <c r="V469" s="50">
        <v>0.83</v>
      </c>
      <c r="W469" s="50" t="str">
        <f>IF(OR(K469&lt;=$Y$1,DAY(K469)&gt;15,AND(YEAR(K469)&amp;MONTH(K469)=YEAR(L469)&amp;MONTH(L469),DAY(L469)&lt;26)),"",IF(OR(L469="",MONTH(K469)&lt;&gt;MONTH(L469)),NETWORKDAYS.INTL(K469,DATE(2021,MONTH(K469)+1,0),"0000000",'21年休息安排-固定'!$B$2:$B$105),NETWORKDAYS.INTL(K469,L469,"0000000",'21年休息安排-固定'!$B$2:$B$105)))</f>
        <v/>
      </c>
      <c r="X469" s="50" t="str">
        <f>IF(OR(L469&gt;=$Z$1,L469="",DAY(L469)&lt;15,AND(YEAR(K469)&amp;MONTH(K469)=YEAR(L469)&amp;MONTH(L469),DAY(L469)&lt;26)),"",IF(YEAR(K469)&amp;MONTH(K469)=YEAR(L469)&amp;MONTH(L469),NETWORKDAYS.INTL(K469,L469,"0000000",'21年休息安排-固定'!$B$2:$B$105),NETWORKDAYS.INTL(DATE(2021,MONTH(L469),1),L469,"0000000",'21年休息安排-固定'!$B$2:$B$105)))</f>
        <v/>
      </c>
    </row>
    <row r="470" customHeight="1" spans="1:24">
      <c r="A470" s="4" t="s">
        <v>923</v>
      </c>
      <c r="B470" s="4"/>
      <c r="C470" s="6" t="s">
        <v>26</v>
      </c>
      <c r="D470" s="4"/>
      <c r="E470" s="4"/>
      <c r="F470" s="4"/>
      <c r="G470" s="4"/>
      <c r="H470" s="4"/>
      <c r="I470" s="4"/>
      <c r="J470" s="4"/>
      <c r="K470" s="45">
        <v>43495</v>
      </c>
      <c r="L470" s="45"/>
      <c r="M470" s="4"/>
      <c r="N470" s="4"/>
      <c r="O470" s="4"/>
      <c r="P470" s="46"/>
      <c r="Q470" s="46"/>
      <c r="R470" s="49">
        <f t="shared" si="34"/>
        <v>0</v>
      </c>
      <c r="S470" s="49">
        <f t="shared" si="35"/>
        <v>0</v>
      </c>
      <c r="T470" s="50">
        <f t="shared" si="32"/>
        <v>0</v>
      </c>
      <c r="U470" s="50">
        <f t="shared" si="33"/>
        <v>0</v>
      </c>
      <c r="V470" s="50">
        <v>0.88</v>
      </c>
      <c r="W470" s="50" t="str">
        <f>IF(OR(K470&lt;=$Y$1,DAY(K470)&gt;15,AND(YEAR(K470)&amp;MONTH(K470)=YEAR(L470)&amp;MONTH(L470),DAY(L470)&lt;26)),"",IF(OR(L470="",MONTH(K470)&lt;&gt;MONTH(L470)),NETWORKDAYS.INTL(K470,DATE(2021,MONTH(K470)+1,0),"0000000",'21年休息安排-固定'!$B$2:$B$105),NETWORKDAYS.INTL(K470,L470,"0000000",'21年休息安排-固定'!$B$2:$B$105)))</f>
        <v/>
      </c>
      <c r="X470" s="50" t="str">
        <f>IF(OR(L470&gt;=$Z$1,L470="",DAY(L470)&lt;15,AND(YEAR(K470)&amp;MONTH(K470)=YEAR(L470)&amp;MONTH(L470),DAY(L470)&lt;26)),"",IF(YEAR(K470)&amp;MONTH(K470)=YEAR(L470)&amp;MONTH(L470),NETWORKDAYS.INTL(K470,L470,"0000000",'21年休息安排-固定'!$B$2:$B$105),NETWORKDAYS.INTL(DATE(2021,MONTH(L470),1),L470,"0000000",'21年休息安排-固定'!$B$2:$B$105)))</f>
        <v/>
      </c>
    </row>
    <row r="471" customHeight="1" spans="1:24">
      <c r="A471" s="4" t="s">
        <v>924</v>
      </c>
      <c r="B471" s="4"/>
      <c r="C471" s="6" t="s">
        <v>882</v>
      </c>
      <c r="D471" s="4"/>
      <c r="E471" s="4"/>
      <c r="F471" s="4"/>
      <c r="G471" s="4"/>
      <c r="H471" s="4"/>
      <c r="I471" s="4"/>
      <c r="J471" s="4"/>
      <c r="K471" s="45">
        <v>43528</v>
      </c>
      <c r="L471" s="45"/>
      <c r="M471" s="4"/>
      <c r="N471" s="4"/>
      <c r="O471" s="4"/>
      <c r="P471" s="46"/>
      <c r="Q471" s="46"/>
      <c r="R471" s="49">
        <f t="shared" si="34"/>
        <v>0</v>
      </c>
      <c r="S471" s="49">
        <f t="shared" si="35"/>
        <v>0</v>
      </c>
      <c r="T471" s="50">
        <f t="shared" si="32"/>
        <v>0</v>
      </c>
      <c r="U471" s="50">
        <f t="shared" si="33"/>
        <v>0</v>
      </c>
      <c r="V471" s="50">
        <v>0.86</v>
      </c>
      <c r="W471" s="50" t="str">
        <f>IF(OR(K471&lt;=$Y$1,DAY(K471)&gt;15,AND(YEAR(K471)&amp;MONTH(K471)=YEAR(L471)&amp;MONTH(L471),DAY(L471)&lt;26)),"",IF(OR(L471="",MONTH(K471)&lt;&gt;MONTH(L471)),NETWORKDAYS.INTL(K471,DATE(2021,MONTH(K471)+1,0),"0000000",'21年休息安排-固定'!$B$2:$B$105),NETWORKDAYS.INTL(K471,L471,"0000000",'21年休息安排-固定'!$B$2:$B$105)))</f>
        <v/>
      </c>
      <c r="X471" s="50" t="str">
        <f>IF(OR(L471&gt;=$Z$1,L471="",DAY(L471)&lt;15,AND(YEAR(K471)&amp;MONTH(K471)=YEAR(L471)&amp;MONTH(L471),DAY(L471)&lt;26)),"",IF(YEAR(K471)&amp;MONTH(K471)=YEAR(L471)&amp;MONTH(L471),NETWORKDAYS.INTL(K471,L471,"0000000",'21年休息安排-固定'!$B$2:$B$105),NETWORKDAYS.INTL(DATE(2021,MONTH(L471),1),L471,"0000000",'21年休息安排-固定'!$B$2:$B$105)))</f>
        <v/>
      </c>
    </row>
    <row r="472" customHeight="1" spans="1:24">
      <c r="A472" s="4" t="s">
        <v>925</v>
      </c>
      <c r="B472" s="4"/>
      <c r="C472" s="6" t="s">
        <v>480</v>
      </c>
      <c r="D472" s="4"/>
      <c r="E472" s="4"/>
      <c r="F472" s="4"/>
      <c r="G472" s="4"/>
      <c r="H472" s="4"/>
      <c r="I472" s="4"/>
      <c r="J472" s="4"/>
      <c r="K472" s="45">
        <v>43538</v>
      </c>
      <c r="L472" s="45"/>
      <c r="M472" s="4"/>
      <c r="N472" s="4"/>
      <c r="O472" s="4"/>
      <c r="P472" s="46"/>
      <c r="Q472" s="46"/>
      <c r="R472" s="49">
        <f t="shared" si="34"/>
        <v>0</v>
      </c>
      <c r="S472" s="49">
        <f t="shared" si="35"/>
        <v>0</v>
      </c>
      <c r="T472" s="50">
        <f t="shared" ref="T472:T535" si="36">IFERROR(ROUND(Q472/W472,2),0)</f>
        <v>0</v>
      </c>
      <c r="U472" s="50">
        <f t="shared" ref="U472:U535" si="37">IFERROR(ROUND(Q472/X472,2),0)</f>
        <v>0</v>
      </c>
      <c r="V472" s="50">
        <v>0.86</v>
      </c>
      <c r="W472" s="50" t="str">
        <f>IF(OR(K472&lt;=$Y$1,DAY(K472)&gt;15,AND(YEAR(K472)&amp;MONTH(K472)=YEAR(L472)&amp;MONTH(L472),DAY(L472)&lt;26)),"",IF(OR(L472="",MONTH(K472)&lt;&gt;MONTH(L472)),NETWORKDAYS.INTL(K472,DATE(2021,MONTH(K472)+1,0),"0000000",'21年休息安排-固定'!$B$2:$B$105),NETWORKDAYS.INTL(K472,L472,"0000000",'21年休息安排-固定'!$B$2:$B$105)))</f>
        <v/>
      </c>
      <c r="X472" s="50" t="str">
        <f>IF(OR(L472&gt;=$Z$1,L472="",DAY(L472)&lt;15,AND(YEAR(K472)&amp;MONTH(K472)=YEAR(L472)&amp;MONTH(L472),DAY(L472)&lt;26)),"",IF(YEAR(K472)&amp;MONTH(K472)=YEAR(L472)&amp;MONTH(L472),NETWORKDAYS.INTL(K472,L472,"0000000",'21年休息安排-固定'!$B$2:$B$105),NETWORKDAYS.INTL(DATE(2021,MONTH(L472),1),L472,"0000000",'21年休息安排-固定'!$B$2:$B$105)))</f>
        <v/>
      </c>
    </row>
    <row r="473" customHeight="1" spans="1:24">
      <c r="A473" s="4" t="s">
        <v>926</v>
      </c>
      <c r="B473" s="4"/>
      <c r="C473" s="6" t="s">
        <v>26</v>
      </c>
      <c r="D473" s="4"/>
      <c r="E473" s="4"/>
      <c r="F473" s="4"/>
      <c r="G473" s="4"/>
      <c r="H473" s="4"/>
      <c r="I473" s="4"/>
      <c r="J473" s="4"/>
      <c r="K473" s="45">
        <v>43539</v>
      </c>
      <c r="L473" s="45"/>
      <c r="M473" s="4"/>
      <c r="N473" s="4"/>
      <c r="O473" s="4"/>
      <c r="P473" s="46"/>
      <c r="Q473" s="46"/>
      <c r="R473" s="49">
        <f t="shared" ref="R473:R536" si="38">P473/21.75</f>
        <v>0</v>
      </c>
      <c r="S473" s="49">
        <f t="shared" ref="S473:S536" si="39">Q473/21.75</f>
        <v>0</v>
      </c>
      <c r="T473" s="50">
        <f t="shared" si="36"/>
        <v>0</v>
      </c>
      <c r="U473" s="50">
        <f t="shared" si="37"/>
        <v>0</v>
      </c>
      <c r="V473" s="50">
        <v>0.88</v>
      </c>
      <c r="W473" s="50" t="str">
        <f>IF(OR(K473&lt;=$Y$1,DAY(K473)&gt;15,AND(YEAR(K473)&amp;MONTH(K473)=YEAR(L473)&amp;MONTH(L473),DAY(L473)&lt;26)),"",IF(OR(L473="",MONTH(K473)&lt;&gt;MONTH(L473)),NETWORKDAYS.INTL(K473,DATE(2021,MONTH(K473)+1,0),"0000000",'21年休息安排-固定'!$B$2:$B$105),NETWORKDAYS.INTL(K473,L473,"0000000",'21年休息安排-固定'!$B$2:$B$105)))</f>
        <v/>
      </c>
      <c r="X473" s="50" t="str">
        <f>IF(OR(L473&gt;=$Z$1,L473="",DAY(L473)&lt;15,AND(YEAR(K473)&amp;MONTH(K473)=YEAR(L473)&amp;MONTH(L473),DAY(L473)&lt;26)),"",IF(YEAR(K473)&amp;MONTH(K473)=YEAR(L473)&amp;MONTH(L473),NETWORKDAYS.INTL(K473,L473,"0000000",'21年休息安排-固定'!$B$2:$B$105),NETWORKDAYS.INTL(DATE(2021,MONTH(L473),1),L473,"0000000",'21年休息安排-固定'!$B$2:$B$105)))</f>
        <v/>
      </c>
    </row>
    <row r="474" customHeight="1" spans="1:24">
      <c r="A474" s="4" t="s">
        <v>927</v>
      </c>
      <c r="B474" s="4"/>
      <c r="C474" s="6" t="s">
        <v>480</v>
      </c>
      <c r="D474" s="4"/>
      <c r="E474" s="4"/>
      <c r="F474" s="4"/>
      <c r="G474" s="4"/>
      <c r="H474" s="4"/>
      <c r="I474" s="4"/>
      <c r="J474" s="4"/>
      <c r="K474" s="45">
        <v>43542</v>
      </c>
      <c r="L474" s="45"/>
      <c r="M474" s="4"/>
      <c r="N474" s="4"/>
      <c r="O474" s="4"/>
      <c r="P474" s="46"/>
      <c r="Q474" s="46"/>
      <c r="R474" s="49">
        <f t="shared" si="38"/>
        <v>0</v>
      </c>
      <c r="S474" s="49">
        <f t="shared" si="39"/>
        <v>0</v>
      </c>
      <c r="T474" s="50">
        <f t="shared" si="36"/>
        <v>0</v>
      </c>
      <c r="U474" s="50">
        <f t="shared" si="37"/>
        <v>0</v>
      </c>
      <c r="V474" s="50">
        <v>0.88</v>
      </c>
      <c r="W474" s="50" t="str">
        <f>IF(OR(K474&lt;=$Y$1,DAY(K474)&gt;15,AND(YEAR(K474)&amp;MONTH(K474)=YEAR(L474)&amp;MONTH(L474),DAY(L474)&lt;26)),"",IF(OR(L474="",MONTH(K474)&lt;&gt;MONTH(L474)),NETWORKDAYS.INTL(K474,DATE(2021,MONTH(K474)+1,0),"0000000",'21年休息安排-固定'!$B$2:$B$105),NETWORKDAYS.INTL(K474,L474,"0000000",'21年休息安排-固定'!$B$2:$B$105)))</f>
        <v/>
      </c>
      <c r="X474" s="50" t="str">
        <f>IF(OR(L474&gt;=$Z$1,L474="",DAY(L474)&lt;15,AND(YEAR(K474)&amp;MONTH(K474)=YEAR(L474)&amp;MONTH(L474),DAY(L474)&lt;26)),"",IF(YEAR(K474)&amp;MONTH(K474)=YEAR(L474)&amp;MONTH(L474),NETWORKDAYS.INTL(K474,L474,"0000000",'21年休息安排-固定'!$B$2:$B$105),NETWORKDAYS.INTL(DATE(2021,MONTH(L474),1),L474,"0000000",'21年休息安排-固定'!$B$2:$B$105)))</f>
        <v/>
      </c>
    </row>
    <row r="475" customHeight="1" spans="1:24">
      <c r="A475" s="4" t="s">
        <v>928</v>
      </c>
      <c r="B475" s="4"/>
      <c r="C475" s="6" t="s">
        <v>480</v>
      </c>
      <c r="D475" s="4"/>
      <c r="E475" s="4"/>
      <c r="F475" s="4"/>
      <c r="G475" s="4"/>
      <c r="H475" s="4"/>
      <c r="I475" s="4"/>
      <c r="J475" s="4"/>
      <c r="K475" s="45">
        <v>43544</v>
      </c>
      <c r="L475" s="45"/>
      <c r="M475" s="4"/>
      <c r="N475" s="4"/>
      <c r="O475" s="4"/>
      <c r="P475" s="46"/>
      <c r="Q475" s="46"/>
      <c r="R475" s="49">
        <f t="shared" si="38"/>
        <v>0</v>
      </c>
      <c r="S475" s="49">
        <f t="shared" si="39"/>
        <v>0</v>
      </c>
      <c r="T475" s="50">
        <f t="shared" si="36"/>
        <v>0</v>
      </c>
      <c r="U475" s="50">
        <f t="shared" si="37"/>
        <v>0</v>
      </c>
      <c r="V475" s="50">
        <v>0.88</v>
      </c>
      <c r="W475" s="50" t="str">
        <f>IF(OR(K475&lt;=$Y$1,DAY(K475)&gt;15,AND(YEAR(K475)&amp;MONTH(K475)=YEAR(L475)&amp;MONTH(L475),DAY(L475)&lt;26)),"",IF(OR(L475="",MONTH(K475)&lt;&gt;MONTH(L475)),NETWORKDAYS.INTL(K475,DATE(2021,MONTH(K475)+1,0),"0000000",'21年休息安排-固定'!$B$2:$B$105),NETWORKDAYS.INTL(K475,L475,"0000000",'21年休息安排-固定'!$B$2:$B$105)))</f>
        <v/>
      </c>
      <c r="X475" s="50" t="str">
        <f>IF(OR(L475&gt;=$Z$1,L475="",DAY(L475)&lt;15,AND(YEAR(K475)&amp;MONTH(K475)=YEAR(L475)&amp;MONTH(L475),DAY(L475)&lt;26)),"",IF(YEAR(K475)&amp;MONTH(K475)=YEAR(L475)&amp;MONTH(L475),NETWORKDAYS.INTL(K475,L475,"0000000",'21年休息安排-固定'!$B$2:$B$105),NETWORKDAYS.INTL(DATE(2021,MONTH(L475),1),L475,"0000000",'21年休息安排-固定'!$B$2:$B$105)))</f>
        <v/>
      </c>
    </row>
    <row r="476" customHeight="1" spans="1:24">
      <c r="A476" s="4" t="s">
        <v>929</v>
      </c>
      <c r="B476" s="4"/>
      <c r="C476" s="6" t="s">
        <v>26</v>
      </c>
      <c r="D476" s="4"/>
      <c r="E476" s="4"/>
      <c r="F476" s="4"/>
      <c r="G476" s="4"/>
      <c r="H476" s="4"/>
      <c r="I476" s="4"/>
      <c r="J476" s="4"/>
      <c r="K476" s="45">
        <v>43544</v>
      </c>
      <c r="L476" s="45"/>
      <c r="M476" s="4"/>
      <c r="N476" s="4"/>
      <c r="O476" s="4"/>
      <c r="P476" s="46"/>
      <c r="Q476" s="46"/>
      <c r="R476" s="49">
        <f t="shared" si="38"/>
        <v>0</v>
      </c>
      <c r="S476" s="49">
        <f t="shared" si="39"/>
        <v>0</v>
      </c>
      <c r="T476" s="50">
        <f t="shared" si="36"/>
        <v>0</v>
      </c>
      <c r="U476" s="50">
        <f t="shared" si="37"/>
        <v>0</v>
      </c>
      <c r="V476" s="50">
        <v>0.86</v>
      </c>
      <c r="W476" s="50" t="str">
        <f>IF(OR(K476&lt;=$Y$1,DAY(K476)&gt;15,AND(YEAR(K476)&amp;MONTH(K476)=YEAR(L476)&amp;MONTH(L476),DAY(L476)&lt;26)),"",IF(OR(L476="",MONTH(K476)&lt;&gt;MONTH(L476)),NETWORKDAYS.INTL(K476,DATE(2021,MONTH(K476)+1,0),"0000000",'21年休息安排-固定'!$B$2:$B$105),NETWORKDAYS.INTL(K476,L476,"0000000",'21年休息安排-固定'!$B$2:$B$105)))</f>
        <v/>
      </c>
      <c r="X476" s="50" t="str">
        <f>IF(OR(L476&gt;=$Z$1,L476="",DAY(L476)&lt;15,AND(YEAR(K476)&amp;MONTH(K476)=YEAR(L476)&amp;MONTH(L476),DAY(L476)&lt;26)),"",IF(YEAR(K476)&amp;MONTH(K476)=YEAR(L476)&amp;MONTH(L476),NETWORKDAYS.INTL(K476,L476,"0000000",'21年休息安排-固定'!$B$2:$B$105),NETWORKDAYS.INTL(DATE(2021,MONTH(L476),1),L476,"0000000",'21年休息安排-固定'!$B$2:$B$105)))</f>
        <v/>
      </c>
    </row>
    <row r="477" customHeight="1" spans="1:24">
      <c r="A477" s="4" t="s">
        <v>930</v>
      </c>
      <c r="B477" s="4"/>
      <c r="C477" s="6" t="s">
        <v>480</v>
      </c>
      <c r="D477" s="4"/>
      <c r="E477" s="4"/>
      <c r="F477" s="4"/>
      <c r="G477" s="4"/>
      <c r="H477" s="4"/>
      <c r="I477" s="4"/>
      <c r="J477" s="4"/>
      <c r="K477" s="45">
        <v>43545</v>
      </c>
      <c r="L477" s="45"/>
      <c r="M477" s="4"/>
      <c r="N477" s="4"/>
      <c r="O477" s="4"/>
      <c r="P477" s="46"/>
      <c r="Q477" s="46"/>
      <c r="R477" s="49">
        <f t="shared" si="38"/>
        <v>0</v>
      </c>
      <c r="S477" s="49">
        <f t="shared" si="39"/>
        <v>0</v>
      </c>
      <c r="T477" s="50">
        <f t="shared" si="36"/>
        <v>0</v>
      </c>
      <c r="U477" s="50">
        <f t="shared" si="37"/>
        <v>0</v>
      </c>
      <c r="V477" s="50">
        <v>0.83</v>
      </c>
      <c r="W477" s="50" t="str">
        <f>IF(OR(K477&lt;=$Y$1,DAY(K477)&gt;15,AND(YEAR(K477)&amp;MONTH(K477)=YEAR(L477)&amp;MONTH(L477),DAY(L477)&lt;26)),"",IF(OR(L477="",MONTH(K477)&lt;&gt;MONTH(L477)),NETWORKDAYS.INTL(K477,DATE(2021,MONTH(K477)+1,0),"0000000",'21年休息安排-固定'!$B$2:$B$105),NETWORKDAYS.INTL(K477,L477,"0000000",'21年休息安排-固定'!$B$2:$B$105)))</f>
        <v/>
      </c>
      <c r="X477" s="50" t="str">
        <f>IF(OR(L477&gt;=$Z$1,L477="",DAY(L477)&lt;15,AND(YEAR(K477)&amp;MONTH(K477)=YEAR(L477)&amp;MONTH(L477),DAY(L477)&lt;26)),"",IF(YEAR(K477)&amp;MONTH(K477)=YEAR(L477)&amp;MONTH(L477),NETWORKDAYS.INTL(K477,L477,"0000000",'21年休息安排-固定'!$B$2:$B$105),NETWORKDAYS.INTL(DATE(2021,MONTH(L477),1),L477,"0000000",'21年休息安排-固定'!$B$2:$B$105)))</f>
        <v/>
      </c>
    </row>
    <row r="478" customHeight="1" spans="1:24">
      <c r="A478" s="4" t="s">
        <v>931</v>
      </c>
      <c r="B478" s="4"/>
      <c r="C478" s="6" t="s">
        <v>480</v>
      </c>
      <c r="D478" s="4"/>
      <c r="E478" s="4"/>
      <c r="F478" s="4"/>
      <c r="G478" s="4"/>
      <c r="H478" s="4"/>
      <c r="I478" s="4"/>
      <c r="J478" s="4"/>
      <c r="K478" s="45">
        <v>43549</v>
      </c>
      <c r="L478" s="45"/>
      <c r="M478" s="4"/>
      <c r="N478" s="4"/>
      <c r="O478" s="4"/>
      <c r="P478" s="46"/>
      <c r="Q478" s="46"/>
      <c r="R478" s="49">
        <f t="shared" si="38"/>
        <v>0</v>
      </c>
      <c r="S478" s="49">
        <f t="shared" si="39"/>
        <v>0</v>
      </c>
      <c r="T478" s="50">
        <f t="shared" si="36"/>
        <v>0</v>
      </c>
      <c r="U478" s="50">
        <f t="shared" si="37"/>
        <v>0</v>
      </c>
      <c r="V478" s="50">
        <v>0.88</v>
      </c>
      <c r="W478" s="50" t="str">
        <f>IF(OR(K478&lt;=$Y$1,DAY(K478)&gt;15,AND(YEAR(K478)&amp;MONTH(K478)=YEAR(L478)&amp;MONTH(L478),DAY(L478)&lt;26)),"",IF(OR(L478="",MONTH(K478)&lt;&gt;MONTH(L478)),NETWORKDAYS.INTL(K478,DATE(2021,MONTH(K478)+1,0),"0000000",'21年休息安排-固定'!$B$2:$B$105),NETWORKDAYS.INTL(K478,L478,"0000000",'21年休息安排-固定'!$B$2:$B$105)))</f>
        <v/>
      </c>
      <c r="X478" s="50" t="str">
        <f>IF(OR(L478&gt;=$Z$1,L478="",DAY(L478)&lt;15,AND(YEAR(K478)&amp;MONTH(K478)=YEAR(L478)&amp;MONTH(L478),DAY(L478)&lt;26)),"",IF(YEAR(K478)&amp;MONTH(K478)=YEAR(L478)&amp;MONTH(L478),NETWORKDAYS.INTL(K478,L478,"0000000",'21年休息安排-固定'!$B$2:$B$105),NETWORKDAYS.INTL(DATE(2021,MONTH(L478),1),L478,"0000000",'21年休息安排-固定'!$B$2:$B$105)))</f>
        <v/>
      </c>
    </row>
    <row r="479" customHeight="1" spans="1:24">
      <c r="A479" s="4" t="s">
        <v>932</v>
      </c>
      <c r="B479" s="4"/>
      <c r="C479" s="6" t="s">
        <v>848</v>
      </c>
      <c r="D479" s="4"/>
      <c r="E479" s="4"/>
      <c r="F479" s="4"/>
      <c r="G479" s="4"/>
      <c r="H479" s="4"/>
      <c r="I479" s="4"/>
      <c r="J479" s="4"/>
      <c r="K479" s="45">
        <v>43553</v>
      </c>
      <c r="L479" s="45"/>
      <c r="M479" s="4"/>
      <c r="N479" s="4"/>
      <c r="O479" s="4"/>
      <c r="P479" s="46"/>
      <c r="Q479" s="46"/>
      <c r="R479" s="49">
        <f t="shared" si="38"/>
        <v>0</v>
      </c>
      <c r="S479" s="49">
        <f t="shared" si="39"/>
        <v>0</v>
      </c>
      <c r="T479" s="50">
        <f t="shared" si="36"/>
        <v>0</v>
      </c>
      <c r="U479" s="50">
        <f t="shared" si="37"/>
        <v>0</v>
      </c>
      <c r="V479" s="50">
        <v>0.81</v>
      </c>
      <c r="W479" s="50" t="str">
        <f>IF(OR(K479&lt;=$Y$1,DAY(K479)&gt;15,AND(YEAR(K479)&amp;MONTH(K479)=YEAR(L479)&amp;MONTH(L479),DAY(L479)&lt;26)),"",IF(OR(L479="",MONTH(K479)&lt;&gt;MONTH(L479)),NETWORKDAYS.INTL(K479,DATE(2021,MONTH(K479)+1,0),"0000000",'21年休息安排-固定'!$B$2:$B$105),NETWORKDAYS.INTL(K479,L479,"0000000",'21年休息安排-固定'!$B$2:$B$105)))</f>
        <v/>
      </c>
      <c r="X479" s="50" t="str">
        <f>IF(OR(L479&gt;=$Z$1,L479="",DAY(L479)&lt;15,AND(YEAR(K479)&amp;MONTH(K479)=YEAR(L479)&amp;MONTH(L479),DAY(L479)&lt;26)),"",IF(YEAR(K479)&amp;MONTH(K479)=YEAR(L479)&amp;MONTH(L479),NETWORKDAYS.INTL(K479,L479,"0000000",'21年休息安排-固定'!$B$2:$B$105),NETWORKDAYS.INTL(DATE(2021,MONTH(L479),1),L479,"0000000",'21年休息安排-固定'!$B$2:$B$105)))</f>
        <v/>
      </c>
    </row>
    <row r="480" customHeight="1" spans="1:24">
      <c r="A480" s="4" t="s">
        <v>933</v>
      </c>
      <c r="B480" s="4"/>
      <c r="C480" s="6" t="s">
        <v>480</v>
      </c>
      <c r="D480" s="4"/>
      <c r="E480" s="4"/>
      <c r="F480" s="4"/>
      <c r="G480" s="4"/>
      <c r="H480" s="4"/>
      <c r="I480" s="4"/>
      <c r="J480" s="4"/>
      <c r="K480" s="45">
        <v>43556</v>
      </c>
      <c r="L480" s="45"/>
      <c r="M480" s="4"/>
      <c r="N480" s="4"/>
      <c r="O480" s="4"/>
      <c r="P480" s="46"/>
      <c r="Q480" s="46"/>
      <c r="R480" s="49">
        <f t="shared" si="38"/>
        <v>0</v>
      </c>
      <c r="S480" s="49">
        <f t="shared" si="39"/>
        <v>0</v>
      </c>
      <c r="T480" s="50">
        <f t="shared" si="36"/>
        <v>0</v>
      </c>
      <c r="U480" s="50">
        <f t="shared" si="37"/>
        <v>0</v>
      </c>
      <c r="V480" s="50">
        <v>0.87</v>
      </c>
      <c r="W480" s="50" t="str">
        <f>IF(OR(K480&lt;=$Y$1,DAY(K480)&gt;15,AND(YEAR(K480)&amp;MONTH(K480)=YEAR(L480)&amp;MONTH(L480),DAY(L480)&lt;26)),"",IF(OR(L480="",MONTH(K480)&lt;&gt;MONTH(L480)),NETWORKDAYS.INTL(K480,DATE(2021,MONTH(K480)+1,0),"0000000",'21年休息安排-固定'!$B$2:$B$105),NETWORKDAYS.INTL(K480,L480,"0000000",'21年休息安排-固定'!$B$2:$B$105)))</f>
        <v/>
      </c>
      <c r="X480" s="50" t="str">
        <f>IF(OR(L480&gt;=$Z$1,L480="",DAY(L480)&lt;15,AND(YEAR(K480)&amp;MONTH(K480)=YEAR(L480)&amp;MONTH(L480),DAY(L480)&lt;26)),"",IF(YEAR(K480)&amp;MONTH(K480)=YEAR(L480)&amp;MONTH(L480),NETWORKDAYS.INTL(K480,L480,"0000000",'21年休息安排-固定'!$B$2:$B$105),NETWORKDAYS.INTL(DATE(2021,MONTH(L480),1),L480,"0000000",'21年休息安排-固定'!$B$2:$B$105)))</f>
        <v/>
      </c>
    </row>
    <row r="481" customHeight="1" spans="1:24">
      <c r="A481" s="4" t="s">
        <v>934</v>
      </c>
      <c r="B481" s="4"/>
      <c r="C481" s="6" t="s">
        <v>480</v>
      </c>
      <c r="D481" s="4"/>
      <c r="E481" s="4"/>
      <c r="F481" s="4"/>
      <c r="G481" s="4"/>
      <c r="H481" s="4"/>
      <c r="I481" s="4"/>
      <c r="J481" s="4"/>
      <c r="K481" s="45">
        <v>43557</v>
      </c>
      <c r="L481" s="45"/>
      <c r="M481" s="4"/>
      <c r="N481" s="4"/>
      <c r="O481" s="4"/>
      <c r="P481" s="46"/>
      <c r="Q481" s="46"/>
      <c r="R481" s="49">
        <f t="shared" si="38"/>
        <v>0</v>
      </c>
      <c r="S481" s="49">
        <f t="shared" si="39"/>
        <v>0</v>
      </c>
      <c r="T481" s="50">
        <f t="shared" si="36"/>
        <v>0</v>
      </c>
      <c r="U481" s="50">
        <f t="shared" si="37"/>
        <v>0</v>
      </c>
      <c r="V481" s="50">
        <v>0.9</v>
      </c>
      <c r="W481" s="50" t="str">
        <f>IF(OR(K481&lt;=$Y$1,DAY(K481)&gt;15,AND(YEAR(K481)&amp;MONTH(K481)=YEAR(L481)&amp;MONTH(L481),DAY(L481)&lt;26)),"",IF(OR(L481="",MONTH(K481)&lt;&gt;MONTH(L481)),NETWORKDAYS.INTL(K481,DATE(2021,MONTH(K481)+1,0),"0000000",'21年休息安排-固定'!$B$2:$B$105),NETWORKDAYS.INTL(K481,L481,"0000000",'21年休息安排-固定'!$B$2:$B$105)))</f>
        <v/>
      </c>
      <c r="X481" s="50" t="str">
        <f>IF(OR(L481&gt;=$Z$1,L481="",DAY(L481)&lt;15,AND(YEAR(K481)&amp;MONTH(K481)=YEAR(L481)&amp;MONTH(L481),DAY(L481)&lt;26)),"",IF(YEAR(K481)&amp;MONTH(K481)=YEAR(L481)&amp;MONTH(L481),NETWORKDAYS.INTL(K481,L481,"0000000",'21年休息安排-固定'!$B$2:$B$105),NETWORKDAYS.INTL(DATE(2021,MONTH(L481),1),L481,"0000000",'21年休息安排-固定'!$B$2:$B$105)))</f>
        <v/>
      </c>
    </row>
    <row r="482" customHeight="1" spans="1:24">
      <c r="A482" s="4" t="s">
        <v>935</v>
      </c>
      <c r="B482" s="4"/>
      <c r="C482" s="6" t="s">
        <v>848</v>
      </c>
      <c r="D482" s="4"/>
      <c r="E482" s="4"/>
      <c r="F482" s="4"/>
      <c r="G482" s="4"/>
      <c r="H482" s="4"/>
      <c r="I482" s="4"/>
      <c r="J482" s="4"/>
      <c r="K482" s="45">
        <v>43565</v>
      </c>
      <c r="L482" s="45"/>
      <c r="M482" s="4"/>
      <c r="N482" s="4"/>
      <c r="O482" s="4"/>
      <c r="P482" s="46"/>
      <c r="Q482" s="46"/>
      <c r="R482" s="49">
        <f t="shared" si="38"/>
        <v>0</v>
      </c>
      <c r="S482" s="49">
        <f t="shared" si="39"/>
        <v>0</v>
      </c>
      <c r="T482" s="50">
        <f t="shared" si="36"/>
        <v>0</v>
      </c>
      <c r="U482" s="50">
        <f t="shared" si="37"/>
        <v>0</v>
      </c>
      <c r="V482" s="50">
        <v>0.84</v>
      </c>
      <c r="W482" s="50" t="str">
        <f>IF(OR(K482&lt;=$Y$1,DAY(K482)&gt;15,AND(YEAR(K482)&amp;MONTH(K482)=YEAR(L482)&amp;MONTH(L482),DAY(L482)&lt;26)),"",IF(OR(L482="",MONTH(K482)&lt;&gt;MONTH(L482)),NETWORKDAYS.INTL(K482,DATE(2021,MONTH(K482)+1,0),"0000000",'21年休息安排-固定'!$B$2:$B$105),NETWORKDAYS.INTL(K482,L482,"0000000",'21年休息安排-固定'!$B$2:$B$105)))</f>
        <v/>
      </c>
      <c r="X482" s="50" t="str">
        <f>IF(OR(L482&gt;=$Z$1,L482="",DAY(L482)&lt;15,AND(YEAR(K482)&amp;MONTH(K482)=YEAR(L482)&amp;MONTH(L482),DAY(L482)&lt;26)),"",IF(YEAR(K482)&amp;MONTH(K482)=YEAR(L482)&amp;MONTH(L482),NETWORKDAYS.INTL(K482,L482,"0000000",'21年休息安排-固定'!$B$2:$B$105),NETWORKDAYS.INTL(DATE(2021,MONTH(L482),1),L482,"0000000",'21年休息安排-固定'!$B$2:$B$105)))</f>
        <v/>
      </c>
    </row>
    <row r="483" customHeight="1" spans="1:24">
      <c r="A483" s="4" t="s">
        <v>936</v>
      </c>
      <c r="B483" s="4"/>
      <c r="C483" s="6" t="s">
        <v>26</v>
      </c>
      <c r="D483" s="4"/>
      <c r="E483" s="4"/>
      <c r="F483" s="4"/>
      <c r="G483" s="4"/>
      <c r="H483" s="4"/>
      <c r="I483" s="4"/>
      <c r="J483" s="4"/>
      <c r="K483" s="45">
        <v>43570</v>
      </c>
      <c r="L483" s="45"/>
      <c r="M483" s="4"/>
      <c r="N483" s="4"/>
      <c r="O483" s="4"/>
      <c r="P483" s="46"/>
      <c r="Q483" s="46"/>
      <c r="R483" s="49">
        <f t="shared" si="38"/>
        <v>0</v>
      </c>
      <c r="S483" s="49">
        <f t="shared" si="39"/>
        <v>0</v>
      </c>
      <c r="T483" s="50">
        <f t="shared" si="36"/>
        <v>0</v>
      </c>
      <c r="U483" s="50">
        <f t="shared" si="37"/>
        <v>0</v>
      </c>
      <c r="V483" s="50">
        <v>0.9</v>
      </c>
      <c r="W483" s="50" t="str">
        <f>IF(OR(K483&lt;=$Y$1,DAY(K483)&gt;15,AND(YEAR(K483)&amp;MONTH(K483)=YEAR(L483)&amp;MONTH(L483),DAY(L483)&lt;26)),"",IF(OR(L483="",MONTH(K483)&lt;&gt;MONTH(L483)),NETWORKDAYS.INTL(K483,DATE(2021,MONTH(K483)+1,0),"0000000",'21年休息安排-固定'!$B$2:$B$105),NETWORKDAYS.INTL(K483,L483,"0000000",'21年休息安排-固定'!$B$2:$B$105)))</f>
        <v/>
      </c>
      <c r="X483" s="50" t="str">
        <f>IF(OR(L483&gt;=$Z$1,L483="",DAY(L483)&lt;15,AND(YEAR(K483)&amp;MONTH(K483)=YEAR(L483)&amp;MONTH(L483),DAY(L483)&lt;26)),"",IF(YEAR(K483)&amp;MONTH(K483)=YEAR(L483)&amp;MONTH(L483),NETWORKDAYS.INTL(K483,L483,"0000000",'21年休息安排-固定'!$B$2:$B$105),NETWORKDAYS.INTL(DATE(2021,MONTH(L483),1),L483,"0000000",'21年休息安排-固定'!$B$2:$B$105)))</f>
        <v/>
      </c>
    </row>
    <row r="484" customHeight="1" spans="1:24">
      <c r="A484" s="4" t="s">
        <v>937</v>
      </c>
      <c r="B484" s="4"/>
      <c r="C484" s="6" t="s">
        <v>26</v>
      </c>
      <c r="D484" s="4"/>
      <c r="E484" s="4"/>
      <c r="F484" s="4"/>
      <c r="G484" s="4"/>
      <c r="H484" s="4"/>
      <c r="I484" s="4"/>
      <c r="J484" s="4"/>
      <c r="K484" s="45">
        <v>43580</v>
      </c>
      <c r="L484" s="45"/>
      <c r="M484" s="4"/>
      <c r="N484" s="4"/>
      <c r="O484" s="4"/>
      <c r="P484" s="46"/>
      <c r="Q484" s="46"/>
      <c r="R484" s="49">
        <f t="shared" si="38"/>
        <v>0</v>
      </c>
      <c r="S484" s="49">
        <f t="shared" si="39"/>
        <v>0</v>
      </c>
      <c r="T484" s="50">
        <f t="shared" si="36"/>
        <v>0</v>
      </c>
      <c r="U484" s="50">
        <f t="shared" si="37"/>
        <v>0</v>
      </c>
      <c r="V484" s="50">
        <v>0.86</v>
      </c>
      <c r="W484" s="50" t="str">
        <f>IF(OR(K484&lt;=$Y$1,DAY(K484)&gt;15,AND(YEAR(K484)&amp;MONTH(K484)=YEAR(L484)&amp;MONTH(L484),DAY(L484)&lt;26)),"",IF(OR(L484="",MONTH(K484)&lt;&gt;MONTH(L484)),NETWORKDAYS.INTL(K484,DATE(2021,MONTH(K484)+1,0),"0000000",'21年休息安排-固定'!$B$2:$B$105),NETWORKDAYS.INTL(K484,L484,"0000000",'21年休息安排-固定'!$B$2:$B$105)))</f>
        <v/>
      </c>
      <c r="X484" s="50" t="str">
        <f>IF(OR(L484&gt;=$Z$1,L484="",DAY(L484)&lt;15,AND(YEAR(K484)&amp;MONTH(K484)=YEAR(L484)&amp;MONTH(L484),DAY(L484)&lt;26)),"",IF(YEAR(K484)&amp;MONTH(K484)=YEAR(L484)&amp;MONTH(L484),NETWORKDAYS.INTL(K484,L484,"0000000",'21年休息安排-固定'!$B$2:$B$105),NETWORKDAYS.INTL(DATE(2021,MONTH(L484),1),L484,"0000000",'21年休息安排-固定'!$B$2:$B$105)))</f>
        <v/>
      </c>
    </row>
    <row r="485" customHeight="1" spans="1:24">
      <c r="A485" s="4" t="s">
        <v>938</v>
      </c>
      <c r="B485" s="4"/>
      <c r="C485" s="6" t="s">
        <v>403</v>
      </c>
      <c r="D485" s="4"/>
      <c r="E485" s="4"/>
      <c r="F485" s="4"/>
      <c r="G485" s="4"/>
      <c r="H485" s="4"/>
      <c r="I485" s="4"/>
      <c r="J485" s="4"/>
      <c r="K485" s="45">
        <v>43581</v>
      </c>
      <c r="L485" s="45"/>
      <c r="M485" s="4"/>
      <c r="N485" s="4"/>
      <c r="O485" s="4"/>
      <c r="P485" s="46"/>
      <c r="Q485" s="46"/>
      <c r="R485" s="49">
        <f t="shared" si="38"/>
        <v>0</v>
      </c>
      <c r="S485" s="49">
        <f t="shared" si="39"/>
        <v>0</v>
      </c>
      <c r="T485" s="50">
        <f t="shared" si="36"/>
        <v>0</v>
      </c>
      <c r="U485" s="50">
        <f t="shared" si="37"/>
        <v>0</v>
      </c>
      <c r="V485" s="50">
        <v>0.89</v>
      </c>
      <c r="W485" s="50" t="str">
        <f>IF(OR(K485&lt;=$Y$1,DAY(K485)&gt;15,AND(YEAR(K485)&amp;MONTH(K485)=YEAR(L485)&amp;MONTH(L485),DAY(L485)&lt;26)),"",IF(OR(L485="",MONTH(K485)&lt;&gt;MONTH(L485)),NETWORKDAYS.INTL(K485,DATE(2021,MONTH(K485)+1,0),"0000000",'21年休息安排-固定'!$B$2:$B$105),NETWORKDAYS.INTL(K485,L485,"0000000",'21年休息安排-固定'!$B$2:$B$105)))</f>
        <v/>
      </c>
      <c r="X485" s="50" t="str">
        <f>IF(OR(L485&gt;=$Z$1,L485="",DAY(L485)&lt;15,AND(YEAR(K485)&amp;MONTH(K485)=YEAR(L485)&amp;MONTH(L485),DAY(L485)&lt;26)),"",IF(YEAR(K485)&amp;MONTH(K485)=YEAR(L485)&amp;MONTH(L485),NETWORKDAYS.INTL(K485,L485,"0000000",'21年休息安排-固定'!$B$2:$B$105),NETWORKDAYS.INTL(DATE(2021,MONTH(L485),1),L485,"0000000",'21年休息安排-固定'!$B$2:$B$105)))</f>
        <v/>
      </c>
    </row>
    <row r="486" customHeight="1" spans="1:24">
      <c r="A486" s="4" t="s">
        <v>939</v>
      </c>
      <c r="B486" s="4"/>
      <c r="C486" s="6" t="s">
        <v>403</v>
      </c>
      <c r="D486" s="4"/>
      <c r="E486" s="4"/>
      <c r="F486" s="4"/>
      <c r="G486" s="4"/>
      <c r="H486" s="4"/>
      <c r="I486" s="4"/>
      <c r="J486" s="4"/>
      <c r="K486" s="45">
        <v>43581</v>
      </c>
      <c r="L486" s="45"/>
      <c r="M486" s="4"/>
      <c r="N486" s="4"/>
      <c r="O486" s="4"/>
      <c r="P486" s="46"/>
      <c r="Q486" s="46"/>
      <c r="R486" s="49">
        <f t="shared" si="38"/>
        <v>0</v>
      </c>
      <c r="S486" s="49">
        <f t="shared" si="39"/>
        <v>0</v>
      </c>
      <c r="T486" s="50">
        <f t="shared" si="36"/>
        <v>0</v>
      </c>
      <c r="U486" s="50">
        <f t="shared" si="37"/>
        <v>0</v>
      </c>
      <c r="V486" s="50">
        <v>0.9</v>
      </c>
      <c r="W486" s="50" t="str">
        <f>IF(OR(K486&lt;=$Y$1,DAY(K486)&gt;15,AND(YEAR(K486)&amp;MONTH(K486)=YEAR(L486)&amp;MONTH(L486),DAY(L486)&lt;26)),"",IF(OR(L486="",MONTH(K486)&lt;&gt;MONTH(L486)),NETWORKDAYS.INTL(K486,DATE(2021,MONTH(K486)+1,0),"0000000",'21年休息安排-固定'!$B$2:$B$105),NETWORKDAYS.INTL(K486,L486,"0000000",'21年休息安排-固定'!$B$2:$B$105)))</f>
        <v/>
      </c>
      <c r="X486" s="50" t="str">
        <f>IF(OR(L486&gt;=$Z$1,L486="",DAY(L486)&lt;15,AND(YEAR(K486)&amp;MONTH(K486)=YEAR(L486)&amp;MONTH(L486),DAY(L486)&lt;26)),"",IF(YEAR(K486)&amp;MONTH(K486)=YEAR(L486)&amp;MONTH(L486),NETWORKDAYS.INTL(K486,L486,"0000000",'21年休息安排-固定'!$B$2:$B$105),NETWORKDAYS.INTL(DATE(2021,MONTH(L486),1),L486,"0000000",'21年休息安排-固定'!$B$2:$B$105)))</f>
        <v/>
      </c>
    </row>
    <row r="487" customHeight="1" spans="1:24">
      <c r="A487" s="4" t="s">
        <v>940</v>
      </c>
      <c r="B487" s="4"/>
      <c r="C487" s="6" t="s">
        <v>941</v>
      </c>
      <c r="D487" s="4"/>
      <c r="E487" s="4"/>
      <c r="F487" s="4"/>
      <c r="G487" s="4"/>
      <c r="H487" s="4"/>
      <c r="I487" s="4"/>
      <c r="J487" s="4"/>
      <c r="K487" s="45">
        <v>43585</v>
      </c>
      <c r="L487" s="45"/>
      <c r="M487" s="4"/>
      <c r="N487" s="4"/>
      <c r="O487" s="4"/>
      <c r="P487" s="46"/>
      <c r="Q487" s="46"/>
      <c r="R487" s="49">
        <f t="shared" si="38"/>
        <v>0</v>
      </c>
      <c r="S487" s="49">
        <f t="shared" si="39"/>
        <v>0</v>
      </c>
      <c r="T487" s="50">
        <f t="shared" si="36"/>
        <v>0</v>
      </c>
      <c r="U487" s="50">
        <f t="shared" si="37"/>
        <v>0</v>
      </c>
      <c r="V487" s="50">
        <v>0.88</v>
      </c>
      <c r="W487" s="50" t="str">
        <f>IF(OR(K487&lt;=$Y$1,DAY(K487)&gt;15,AND(YEAR(K487)&amp;MONTH(K487)=YEAR(L487)&amp;MONTH(L487),DAY(L487)&lt;26)),"",IF(OR(L487="",MONTH(K487)&lt;&gt;MONTH(L487)),NETWORKDAYS.INTL(K487,DATE(2021,MONTH(K487)+1,0),"0000000",'21年休息安排-固定'!$B$2:$B$105),NETWORKDAYS.INTL(K487,L487,"0000000",'21年休息安排-固定'!$B$2:$B$105)))</f>
        <v/>
      </c>
      <c r="X487" s="50" t="str">
        <f>IF(OR(L487&gt;=$Z$1,L487="",DAY(L487)&lt;15,AND(YEAR(K487)&amp;MONTH(K487)=YEAR(L487)&amp;MONTH(L487),DAY(L487)&lt;26)),"",IF(YEAR(K487)&amp;MONTH(K487)=YEAR(L487)&amp;MONTH(L487),NETWORKDAYS.INTL(K487,L487,"0000000",'21年休息安排-固定'!$B$2:$B$105),NETWORKDAYS.INTL(DATE(2021,MONTH(L487),1),L487,"0000000",'21年休息安排-固定'!$B$2:$B$105)))</f>
        <v/>
      </c>
    </row>
    <row r="488" customHeight="1" spans="1:24">
      <c r="A488" s="4" t="s">
        <v>942</v>
      </c>
      <c r="B488" s="4"/>
      <c r="C488" s="6" t="s">
        <v>26</v>
      </c>
      <c r="D488" s="4"/>
      <c r="E488" s="4"/>
      <c r="F488" s="4"/>
      <c r="G488" s="4"/>
      <c r="H488" s="4"/>
      <c r="I488" s="4"/>
      <c r="J488" s="4"/>
      <c r="K488" s="45">
        <v>43590</v>
      </c>
      <c r="L488" s="45"/>
      <c r="M488" s="4"/>
      <c r="N488" s="4"/>
      <c r="O488" s="4"/>
      <c r="P488" s="46"/>
      <c r="Q488" s="46"/>
      <c r="R488" s="49">
        <f t="shared" si="38"/>
        <v>0</v>
      </c>
      <c r="S488" s="49">
        <f t="shared" si="39"/>
        <v>0</v>
      </c>
      <c r="T488" s="50">
        <f t="shared" si="36"/>
        <v>0</v>
      </c>
      <c r="U488" s="50">
        <f t="shared" si="37"/>
        <v>0</v>
      </c>
      <c r="V488" s="50">
        <v>0.86</v>
      </c>
      <c r="W488" s="50" t="str">
        <f>IF(OR(K488&lt;=$Y$1,DAY(K488)&gt;15,AND(YEAR(K488)&amp;MONTH(K488)=YEAR(L488)&amp;MONTH(L488),DAY(L488)&lt;26)),"",IF(OR(L488="",MONTH(K488)&lt;&gt;MONTH(L488)),NETWORKDAYS.INTL(K488,DATE(2021,MONTH(K488)+1,0),"0000000",'21年休息安排-固定'!$B$2:$B$105),NETWORKDAYS.INTL(K488,L488,"0000000",'21年休息安排-固定'!$B$2:$B$105)))</f>
        <v/>
      </c>
      <c r="X488" s="50" t="str">
        <f>IF(OR(L488&gt;=$Z$1,L488="",DAY(L488)&lt;15,AND(YEAR(K488)&amp;MONTH(K488)=YEAR(L488)&amp;MONTH(L488),DAY(L488)&lt;26)),"",IF(YEAR(K488)&amp;MONTH(K488)=YEAR(L488)&amp;MONTH(L488),NETWORKDAYS.INTL(K488,L488,"0000000",'21年休息安排-固定'!$B$2:$B$105),NETWORKDAYS.INTL(DATE(2021,MONTH(L488),1),L488,"0000000",'21年休息安排-固定'!$B$2:$B$105)))</f>
        <v/>
      </c>
    </row>
    <row r="489" customHeight="1" spans="1:24">
      <c r="A489" s="4" t="s">
        <v>943</v>
      </c>
      <c r="B489" s="4"/>
      <c r="C489" s="6" t="s">
        <v>26</v>
      </c>
      <c r="D489" s="4"/>
      <c r="E489" s="4"/>
      <c r="F489" s="4"/>
      <c r="G489" s="4"/>
      <c r="H489" s="4"/>
      <c r="I489" s="4"/>
      <c r="J489" s="4"/>
      <c r="K489" s="45">
        <v>43591</v>
      </c>
      <c r="L489" s="45"/>
      <c r="M489" s="4"/>
      <c r="N489" s="4"/>
      <c r="O489" s="4"/>
      <c r="P489" s="46"/>
      <c r="Q489" s="46"/>
      <c r="R489" s="49">
        <f t="shared" si="38"/>
        <v>0</v>
      </c>
      <c r="S489" s="49">
        <f t="shared" si="39"/>
        <v>0</v>
      </c>
      <c r="T489" s="50">
        <f t="shared" si="36"/>
        <v>0</v>
      </c>
      <c r="U489" s="50">
        <f t="shared" si="37"/>
        <v>0</v>
      </c>
      <c r="V489" s="50">
        <v>0.89</v>
      </c>
      <c r="W489" s="50" t="str">
        <f>IF(OR(K489&lt;=$Y$1,DAY(K489)&gt;15,AND(YEAR(K489)&amp;MONTH(K489)=YEAR(L489)&amp;MONTH(L489),DAY(L489)&lt;26)),"",IF(OR(L489="",MONTH(K489)&lt;&gt;MONTH(L489)),NETWORKDAYS.INTL(K489,DATE(2021,MONTH(K489)+1,0),"0000000",'21年休息安排-固定'!$B$2:$B$105),NETWORKDAYS.INTL(K489,L489,"0000000",'21年休息安排-固定'!$B$2:$B$105)))</f>
        <v/>
      </c>
      <c r="X489" s="50" t="str">
        <f>IF(OR(L489&gt;=$Z$1,L489="",DAY(L489)&lt;15,AND(YEAR(K489)&amp;MONTH(K489)=YEAR(L489)&amp;MONTH(L489),DAY(L489)&lt;26)),"",IF(YEAR(K489)&amp;MONTH(K489)=YEAR(L489)&amp;MONTH(L489),NETWORKDAYS.INTL(K489,L489,"0000000",'21年休息安排-固定'!$B$2:$B$105),NETWORKDAYS.INTL(DATE(2021,MONTH(L489),1),L489,"0000000",'21年休息安排-固定'!$B$2:$B$105)))</f>
        <v/>
      </c>
    </row>
    <row r="490" customHeight="1" spans="1:24">
      <c r="A490" s="4" t="s">
        <v>944</v>
      </c>
      <c r="B490" s="4"/>
      <c r="C490" s="6" t="s">
        <v>480</v>
      </c>
      <c r="D490" s="4"/>
      <c r="E490" s="4"/>
      <c r="F490" s="4"/>
      <c r="G490" s="4"/>
      <c r="H490" s="4"/>
      <c r="I490" s="4"/>
      <c r="J490" s="4"/>
      <c r="K490" s="45">
        <v>43598</v>
      </c>
      <c r="L490" s="45"/>
      <c r="M490" s="4"/>
      <c r="N490" s="4"/>
      <c r="O490" s="4"/>
      <c r="P490" s="46"/>
      <c r="Q490" s="46"/>
      <c r="R490" s="49">
        <f t="shared" si="38"/>
        <v>0</v>
      </c>
      <c r="S490" s="49">
        <f t="shared" si="39"/>
        <v>0</v>
      </c>
      <c r="T490" s="50">
        <f t="shared" si="36"/>
        <v>0</v>
      </c>
      <c r="U490" s="50">
        <f t="shared" si="37"/>
        <v>0</v>
      </c>
      <c r="V490" s="50">
        <v>0.89</v>
      </c>
      <c r="W490" s="50" t="str">
        <f>IF(OR(K490&lt;=$Y$1,DAY(K490)&gt;15,AND(YEAR(K490)&amp;MONTH(K490)=YEAR(L490)&amp;MONTH(L490),DAY(L490)&lt;26)),"",IF(OR(L490="",MONTH(K490)&lt;&gt;MONTH(L490)),NETWORKDAYS.INTL(K490,DATE(2021,MONTH(K490)+1,0),"0000000",'21年休息安排-固定'!$B$2:$B$105),NETWORKDAYS.INTL(K490,L490,"0000000",'21年休息安排-固定'!$B$2:$B$105)))</f>
        <v/>
      </c>
      <c r="X490" s="50" t="str">
        <f>IF(OR(L490&gt;=$Z$1,L490="",DAY(L490)&lt;15,AND(YEAR(K490)&amp;MONTH(K490)=YEAR(L490)&amp;MONTH(L490),DAY(L490)&lt;26)),"",IF(YEAR(K490)&amp;MONTH(K490)=YEAR(L490)&amp;MONTH(L490),NETWORKDAYS.INTL(K490,L490,"0000000",'21年休息安排-固定'!$B$2:$B$105),NETWORKDAYS.INTL(DATE(2021,MONTH(L490),1),L490,"0000000",'21年休息安排-固定'!$B$2:$B$105)))</f>
        <v/>
      </c>
    </row>
    <row r="491" customHeight="1" spans="1:24">
      <c r="A491" s="4" t="s">
        <v>945</v>
      </c>
      <c r="B491" s="4"/>
      <c r="C491" s="6" t="s">
        <v>480</v>
      </c>
      <c r="D491" s="4"/>
      <c r="E491" s="4"/>
      <c r="F491" s="4"/>
      <c r="G491" s="4"/>
      <c r="H491" s="4"/>
      <c r="I491" s="4"/>
      <c r="J491" s="4"/>
      <c r="K491" s="45">
        <v>43600</v>
      </c>
      <c r="L491" s="45"/>
      <c r="M491" s="4"/>
      <c r="N491" s="4"/>
      <c r="O491" s="4"/>
      <c r="P491" s="46"/>
      <c r="Q491" s="46"/>
      <c r="R491" s="49">
        <f t="shared" si="38"/>
        <v>0</v>
      </c>
      <c r="S491" s="49">
        <f t="shared" si="39"/>
        <v>0</v>
      </c>
      <c r="T491" s="50">
        <f t="shared" si="36"/>
        <v>0</v>
      </c>
      <c r="U491" s="50">
        <f t="shared" si="37"/>
        <v>0</v>
      </c>
      <c r="V491" s="50">
        <v>0.89</v>
      </c>
      <c r="W491" s="50" t="str">
        <f>IF(OR(K491&lt;=$Y$1,DAY(K491)&gt;15,AND(YEAR(K491)&amp;MONTH(K491)=YEAR(L491)&amp;MONTH(L491),DAY(L491)&lt;26)),"",IF(OR(L491="",MONTH(K491)&lt;&gt;MONTH(L491)),NETWORKDAYS.INTL(K491,DATE(2021,MONTH(K491)+1,0),"0000000",'21年休息安排-固定'!$B$2:$B$105),NETWORKDAYS.INTL(K491,L491,"0000000",'21年休息安排-固定'!$B$2:$B$105)))</f>
        <v/>
      </c>
      <c r="X491" s="50" t="str">
        <f>IF(OR(L491&gt;=$Z$1,L491="",DAY(L491)&lt;15,AND(YEAR(K491)&amp;MONTH(K491)=YEAR(L491)&amp;MONTH(L491),DAY(L491)&lt;26)),"",IF(YEAR(K491)&amp;MONTH(K491)=YEAR(L491)&amp;MONTH(L491),NETWORKDAYS.INTL(K491,L491,"0000000",'21年休息安排-固定'!$B$2:$B$105),NETWORKDAYS.INTL(DATE(2021,MONTH(L491),1),L491,"0000000",'21年休息安排-固定'!$B$2:$B$105)))</f>
        <v/>
      </c>
    </row>
    <row r="492" customHeight="1" spans="1:24">
      <c r="A492" s="4" t="s">
        <v>946</v>
      </c>
      <c r="B492" s="4"/>
      <c r="C492" s="6" t="s">
        <v>26</v>
      </c>
      <c r="D492" s="4"/>
      <c r="E492" s="4"/>
      <c r="F492" s="4"/>
      <c r="G492" s="4"/>
      <c r="H492" s="4"/>
      <c r="I492" s="4"/>
      <c r="J492" s="4"/>
      <c r="K492" s="45">
        <v>43602</v>
      </c>
      <c r="L492" s="45"/>
      <c r="M492" s="4"/>
      <c r="N492" s="4"/>
      <c r="O492" s="4"/>
      <c r="P492" s="46"/>
      <c r="Q492" s="46"/>
      <c r="R492" s="49">
        <f t="shared" si="38"/>
        <v>0</v>
      </c>
      <c r="S492" s="49">
        <f t="shared" si="39"/>
        <v>0</v>
      </c>
      <c r="T492" s="50">
        <f t="shared" si="36"/>
        <v>0</v>
      </c>
      <c r="U492" s="50">
        <f t="shared" si="37"/>
        <v>0</v>
      </c>
      <c r="V492" s="50">
        <v>0.88</v>
      </c>
      <c r="W492" s="50" t="str">
        <f>IF(OR(K492&lt;=$Y$1,DAY(K492)&gt;15,AND(YEAR(K492)&amp;MONTH(K492)=YEAR(L492)&amp;MONTH(L492),DAY(L492)&lt;26)),"",IF(OR(L492="",MONTH(K492)&lt;&gt;MONTH(L492)),NETWORKDAYS.INTL(K492,DATE(2021,MONTH(K492)+1,0),"0000000",'21年休息安排-固定'!$B$2:$B$105),NETWORKDAYS.INTL(K492,L492,"0000000",'21年休息安排-固定'!$B$2:$B$105)))</f>
        <v/>
      </c>
      <c r="X492" s="50" t="str">
        <f>IF(OR(L492&gt;=$Z$1,L492="",DAY(L492)&lt;15,AND(YEAR(K492)&amp;MONTH(K492)=YEAR(L492)&amp;MONTH(L492),DAY(L492)&lt;26)),"",IF(YEAR(K492)&amp;MONTH(K492)=YEAR(L492)&amp;MONTH(L492),NETWORKDAYS.INTL(K492,L492,"0000000",'21年休息安排-固定'!$B$2:$B$105),NETWORKDAYS.INTL(DATE(2021,MONTH(L492),1),L492,"0000000",'21年休息安排-固定'!$B$2:$B$105)))</f>
        <v/>
      </c>
    </row>
    <row r="493" customHeight="1" spans="1:24">
      <c r="A493" s="4" t="s">
        <v>947</v>
      </c>
      <c r="B493" s="4"/>
      <c r="C493" s="6" t="s">
        <v>948</v>
      </c>
      <c r="D493" s="4"/>
      <c r="E493" s="4"/>
      <c r="F493" s="4"/>
      <c r="G493" s="4"/>
      <c r="H493" s="4"/>
      <c r="I493" s="4"/>
      <c r="J493" s="4"/>
      <c r="K493" s="45">
        <v>43602</v>
      </c>
      <c r="L493" s="45"/>
      <c r="M493" s="4"/>
      <c r="N493" s="4"/>
      <c r="O493" s="4"/>
      <c r="P493" s="46"/>
      <c r="Q493" s="46"/>
      <c r="R493" s="49">
        <f t="shared" si="38"/>
        <v>0</v>
      </c>
      <c r="S493" s="49">
        <f t="shared" si="39"/>
        <v>0</v>
      </c>
      <c r="T493" s="50">
        <f t="shared" si="36"/>
        <v>0</v>
      </c>
      <c r="U493" s="50">
        <f t="shared" si="37"/>
        <v>0</v>
      </c>
      <c r="V493" s="50">
        <v>0.81</v>
      </c>
      <c r="W493" s="50" t="str">
        <f>IF(OR(K493&lt;=$Y$1,DAY(K493)&gt;15,AND(YEAR(K493)&amp;MONTH(K493)=YEAR(L493)&amp;MONTH(L493),DAY(L493)&lt;26)),"",IF(OR(L493="",MONTH(K493)&lt;&gt;MONTH(L493)),NETWORKDAYS.INTL(K493,DATE(2021,MONTH(K493)+1,0),"0000000",'21年休息安排-固定'!$B$2:$B$105),NETWORKDAYS.INTL(K493,L493,"0000000",'21年休息安排-固定'!$B$2:$B$105)))</f>
        <v/>
      </c>
      <c r="X493" s="50" t="str">
        <f>IF(OR(L493&gt;=$Z$1,L493="",DAY(L493)&lt;15,AND(YEAR(K493)&amp;MONTH(K493)=YEAR(L493)&amp;MONTH(L493),DAY(L493)&lt;26)),"",IF(YEAR(K493)&amp;MONTH(K493)=YEAR(L493)&amp;MONTH(L493),NETWORKDAYS.INTL(K493,L493,"0000000",'21年休息安排-固定'!$B$2:$B$105),NETWORKDAYS.INTL(DATE(2021,MONTH(L493),1),L493,"0000000",'21年休息安排-固定'!$B$2:$B$105)))</f>
        <v/>
      </c>
    </row>
    <row r="494" customHeight="1" spans="1:24">
      <c r="A494" s="4" t="s">
        <v>949</v>
      </c>
      <c r="B494" s="4"/>
      <c r="C494" s="6" t="s">
        <v>26</v>
      </c>
      <c r="D494" s="4"/>
      <c r="E494" s="4"/>
      <c r="F494" s="4"/>
      <c r="G494" s="4"/>
      <c r="H494" s="4"/>
      <c r="I494" s="4"/>
      <c r="J494" s="4"/>
      <c r="K494" s="45">
        <v>43605</v>
      </c>
      <c r="L494" s="45"/>
      <c r="M494" s="4"/>
      <c r="N494" s="4"/>
      <c r="O494" s="4"/>
      <c r="P494" s="46"/>
      <c r="Q494" s="46"/>
      <c r="R494" s="49">
        <f t="shared" si="38"/>
        <v>0</v>
      </c>
      <c r="S494" s="49">
        <f t="shared" si="39"/>
        <v>0</v>
      </c>
      <c r="T494" s="50">
        <f t="shared" si="36"/>
        <v>0</v>
      </c>
      <c r="U494" s="50">
        <f t="shared" si="37"/>
        <v>0</v>
      </c>
      <c r="V494" s="50">
        <v>0.88</v>
      </c>
      <c r="W494" s="50" t="str">
        <f>IF(OR(K494&lt;=$Y$1,DAY(K494)&gt;15,AND(YEAR(K494)&amp;MONTH(K494)=YEAR(L494)&amp;MONTH(L494),DAY(L494)&lt;26)),"",IF(OR(L494="",MONTH(K494)&lt;&gt;MONTH(L494)),NETWORKDAYS.INTL(K494,DATE(2021,MONTH(K494)+1,0),"0000000",'21年休息安排-固定'!$B$2:$B$105),NETWORKDAYS.INTL(K494,L494,"0000000",'21年休息安排-固定'!$B$2:$B$105)))</f>
        <v/>
      </c>
      <c r="X494" s="50" t="str">
        <f>IF(OR(L494&gt;=$Z$1,L494="",DAY(L494)&lt;15,AND(YEAR(K494)&amp;MONTH(K494)=YEAR(L494)&amp;MONTH(L494),DAY(L494)&lt;26)),"",IF(YEAR(K494)&amp;MONTH(K494)=YEAR(L494)&amp;MONTH(L494),NETWORKDAYS.INTL(K494,L494,"0000000",'21年休息安排-固定'!$B$2:$B$105),NETWORKDAYS.INTL(DATE(2021,MONTH(L494),1),L494,"0000000",'21年休息安排-固定'!$B$2:$B$105)))</f>
        <v/>
      </c>
    </row>
    <row r="495" customHeight="1" spans="1:24">
      <c r="A495" s="4" t="s">
        <v>950</v>
      </c>
      <c r="B495" s="4"/>
      <c r="C495" s="6" t="s">
        <v>480</v>
      </c>
      <c r="D495" s="4"/>
      <c r="E495" s="4"/>
      <c r="F495" s="4"/>
      <c r="G495" s="4"/>
      <c r="H495" s="4"/>
      <c r="I495" s="4"/>
      <c r="J495" s="4"/>
      <c r="K495" s="45">
        <v>43605</v>
      </c>
      <c r="L495" s="45"/>
      <c r="M495" s="4"/>
      <c r="N495" s="4"/>
      <c r="O495" s="4"/>
      <c r="P495" s="46"/>
      <c r="Q495" s="46"/>
      <c r="R495" s="49">
        <f t="shared" si="38"/>
        <v>0</v>
      </c>
      <c r="S495" s="49">
        <f t="shared" si="39"/>
        <v>0</v>
      </c>
      <c r="T495" s="50">
        <f t="shared" si="36"/>
        <v>0</v>
      </c>
      <c r="U495" s="50">
        <f t="shared" si="37"/>
        <v>0</v>
      </c>
      <c r="V495" s="50">
        <v>0.9</v>
      </c>
      <c r="W495" s="50" t="str">
        <f>IF(OR(K495&lt;=$Y$1,DAY(K495)&gt;15,AND(YEAR(K495)&amp;MONTH(K495)=YEAR(L495)&amp;MONTH(L495),DAY(L495)&lt;26)),"",IF(OR(L495="",MONTH(K495)&lt;&gt;MONTH(L495)),NETWORKDAYS.INTL(K495,DATE(2021,MONTH(K495)+1,0),"0000000",'21年休息安排-固定'!$B$2:$B$105),NETWORKDAYS.INTL(K495,L495,"0000000",'21年休息安排-固定'!$B$2:$B$105)))</f>
        <v/>
      </c>
      <c r="X495" s="50" t="str">
        <f>IF(OR(L495&gt;=$Z$1,L495="",DAY(L495)&lt;15,AND(YEAR(K495)&amp;MONTH(K495)=YEAR(L495)&amp;MONTH(L495),DAY(L495)&lt;26)),"",IF(YEAR(K495)&amp;MONTH(K495)=YEAR(L495)&amp;MONTH(L495),NETWORKDAYS.INTL(K495,L495,"0000000",'21年休息安排-固定'!$B$2:$B$105),NETWORKDAYS.INTL(DATE(2021,MONTH(L495),1),L495,"0000000",'21年休息安排-固定'!$B$2:$B$105)))</f>
        <v/>
      </c>
    </row>
    <row r="496" customHeight="1" spans="1:24">
      <c r="A496" s="4" t="s">
        <v>951</v>
      </c>
      <c r="B496" s="4"/>
      <c r="C496" s="6" t="s">
        <v>480</v>
      </c>
      <c r="D496" s="4"/>
      <c r="E496" s="4"/>
      <c r="F496" s="4"/>
      <c r="G496" s="4"/>
      <c r="H496" s="4"/>
      <c r="I496" s="4"/>
      <c r="J496" s="4"/>
      <c r="K496" s="45">
        <v>43605</v>
      </c>
      <c r="L496" s="45"/>
      <c r="M496" s="4"/>
      <c r="N496" s="4"/>
      <c r="O496" s="4"/>
      <c r="P496" s="46"/>
      <c r="Q496" s="46"/>
      <c r="R496" s="49">
        <f t="shared" si="38"/>
        <v>0</v>
      </c>
      <c r="S496" s="49">
        <f t="shared" si="39"/>
        <v>0</v>
      </c>
      <c r="T496" s="50">
        <f t="shared" si="36"/>
        <v>0</v>
      </c>
      <c r="U496" s="50">
        <f t="shared" si="37"/>
        <v>0</v>
      </c>
      <c r="V496" s="50">
        <v>0.87</v>
      </c>
      <c r="W496" s="50" t="str">
        <f>IF(OR(K496&lt;=$Y$1,DAY(K496)&gt;15,AND(YEAR(K496)&amp;MONTH(K496)=YEAR(L496)&amp;MONTH(L496),DAY(L496)&lt;26)),"",IF(OR(L496="",MONTH(K496)&lt;&gt;MONTH(L496)),NETWORKDAYS.INTL(K496,DATE(2021,MONTH(K496)+1,0),"0000000",'21年休息安排-固定'!$B$2:$B$105),NETWORKDAYS.INTL(K496,L496,"0000000",'21年休息安排-固定'!$B$2:$B$105)))</f>
        <v/>
      </c>
      <c r="X496" s="50" t="str">
        <f>IF(OR(L496&gt;=$Z$1,L496="",DAY(L496)&lt;15,AND(YEAR(K496)&amp;MONTH(K496)=YEAR(L496)&amp;MONTH(L496),DAY(L496)&lt;26)),"",IF(YEAR(K496)&amp;MONTH(K496)=YEAR(L496)&amp;MONTH(L496),NETWORKDAYS.INTL(K496,L496,"0000000",'21年休息安排-固定'!$B$2:$B$105),NETWORKDAYS.INTL(DATE(2021,MONTH(L496),1),L496,"0000000",'21年休息安排-固定'!$B$2:$B$105)))</f>
        <v/>
      </c>
    </row>
    <row r="497" customHeight="1" spans="1:24">
      <c r="A497" s="4" t="s">
        <v>952</v>
      </c>
      <c r="B497" s="4"/>
      <c r="C497" s="6" t="s">
        <v>480</v>
      </c>
      <c r="D497" s="4"/>
      <c r="E497" s="4"/>
      <c r="F497" s="4"/>
      <c r="G497" s="4"/>
      <c r="H497" s="4"/>
      <c r="I497" s="4"/>
      <c r="J497" s="4"/>
      <c r="K497" s="45">
        <v>43605</v>
      </c>
      <c r="L497" s="45"/>
      <c r="M497" s="4"/>
      <c r="N497" s="4"/>
      <c r="O497" s="4"/>
      <c r="P497" s="46"/>
      <c r="Q497" s="46"/>
      <c r="R497" s="49">
        <f t="shared" si="38"/>
        <v>0</v>
      </c>
      <c r="S497" s="49">
        <f t="shared" si="39"/>
        <v>0</v>
      </c>
      <c r="T497" s="50">
        <f t="shared" si="36"/>
        <v>0</v>
      </c>
      <c r="U497" s="50">
        <f t="shared" si="37"/>
        <v>0</v>
      </c>
      <c r="V497" s="50">
        <v>0.87</v>
      </c>
      <c r="W497" s="50" t="str">
        <f>IF(OR(K497&lt;=$Y$1,DAY(K497)&gt;15,AND(YEAR(K497)&amp;MONTH(K497)=YEAR(L497)&amp;MONTH(L497),DAY(L497)&lt;26)),"",IF(OR(L497="",MONTH(K497)&lt;&gt;MONTH(L497)),NETWORKDAYS.INTL(K497,DATE(2021,MONTH(K497)+1,0),"0000000",'21年休息安排-固定'!$B$2:$B$105),NETWORKDAYS.INTL(K497,L497,"0000000",'21年休息安排-固定'!$B$2:$B$105)))</f>
        <v/>
      </c>
      <c r="X497" s="50" t="str">
        <f>IF(OR(L497&gt;=$Z$1,L497="",DAY(L497)&lt;15,AND(YEAR(K497)&amp;MONTH(K497)=YEAR(L497)&amp;MONTH(L497),DAY(L497)&lt;26)),"",IF(YEAR(K497)&amp;MONTH(K497)=YEAR(L497)&amp;MONTH(L497),NETWORKDAYS.INTL(K497,L497,"0000000",'21年休息安排-固定'!$B$2:$B$105),NETWORKDAYS.INTL(DATE(2021,MONTH(L497),1),L497,"0000000",'21年休息安排-固定'!$B$2:$B$105)))</f>
        <v/>
      </c>
    </row>
    <row r="498" customHeight="1" spans="1:24">
      <c r="A498" s="4" t="s">
        <v>953</v>
      </c>
      <c r="B498" s="4"/>
      <c r="C498" s="6" t="s">
        <v>921</v>
      </c>
      <c r="D498" s="4"/>
      <c r="E498" s="4"/>
      <c r="F498" s="4"/>
      <c r="G498" s="4"/>
      <c r="H498" s="4"/>
      <c r="I498" s="4"/>
      <c r="J498" s="4"/>
      <c r="K498" s="45">
        <v>43607</v>
      </c>
      <c r="L498" s="45"/>
      <c r="M498" s="4"/>
      <c r="N498" s="4"/>
      <c r="O498" s="4"/>
      <c r="P498" s="46"/>
      <c r="Q498" s="46"/>
      <c r="R498" s="49">
        <f t="shared" si="38"/>
        <v>0</v>
      </c>
      <c r="S498" s="49">
        <f t="shared" si="39"/>
        <v>0</v>
      </c>
      <c r="T498" s="50">
        <f t="shared" si="36"/>
        <v>0</v>
      </c>
      <c r="U498" s="50">
        <f t="shared" si="37"/>
        <v>0</v>
      </c>
      <c r="V498" s="50">
        <v>0.87</v>
      </c>
      <c r="W498" s="50" t="str">
        <f>IF(OR(K498&lt;=$Y$1,DAY(K498)&gt;15,AND(YEAR(K498)&amp;MONTH(K498)=YEAR(L498)&amp;MONTH(L498),DAY(L498)&lt;26)),"",IF(OR(L498="",MONTH(K498)&lt;&gt;MONTH(L498)),NETWORKDAYS.INTL(K498,DATE(2021,MONTH(K498)+1,0),"0000000",'21年休息安排-固定'!$B$2:$B$105),NETWORKDAYS.INTL(K498,L498,"0000000",'21年休息安排-固定'!$B$2:$B$105)))</f>
        <v/>
      </c>
      <c r="X498" s="50" t="str">
        <f>IF(OR(L498&gt;=$Z$1,L498="",DAY(L498)&lt;15,AND(YEAR(K498)&amp;MONTH(K498)=YEAR(L498)&amp;MONTH(L498),DAY(L498)&lt;26)),"",IF(YEAR(K498)&amp;MONTH(K498)=YEAR(L498)&amp;MONTH(L498),NETWORKDAYS.INTL(K498,L498,"0000000",'21年休息安排-固定'!$B$2:$B$105),NETWORKDAYS.INTL(DATE(2021,MONTH(L498),1),L498,"0000000",'21年休息安排-固定'!$B$2:$B$105)))</f>
        <v/>
      </c>
    </row>
    <row r="499" customHeight="1" spans="1:24">
      <c r="A499" s="4" t="s">
        <v>954</v>
      </c>
      <c r="B499" s="4"/>
      <c r="C499" s="6" t="s">
        <v>480</v>
      </c>
      <c r="D499" s="4"/>
      <c r="E499" s="4"/>
      <c r="F499" s="4"/>
      <c r="G499" s="4"/>
      <c r="H499" s="4"/>
      <c r="I499" s="4"/>
      <c r="J499" s="4"/>
      <c r="K499" s="45">
        <v>43607</v>
      </c>
      <c r="L499" s="45"/>
      <c r="M499" s="4"/>
      <c r="N499" s="4"/>
      <c r="O499" s="4"/>
      <c r="P499" s="46"/>
      <c r="Q499" s="46"/>
      <c r="R499" s="49">
        <f t="shared" si="38"/>
        <v>0</v>
      </c>
      <c r="S499" s="49">
        <f t="shared" si="39"/>
        <v>0</v>
      </c>
      <c r="T499" s="50">
        <f t="shared" si="36"/>
        <v>0</v>
      </c>
      <c r="U499" s="50">
        <f t="shared" si="37"/>
        <v>0</v>
      </c>
      <c r="V499" s="50">
        <v>0.87</v>
      </c>
      <c r="W499" s="50" t="str">
        <f>IF(OR(K499&lt;=$Y$1,DAY(K499)&gt;15,AND(YEAR(K499)&amp;MONTH(K499)=YEAR(L499)&amp;MONTH(L499),DAY(L499)&lt;26)),"",IF(OR(L499="",MONTH(K499)&lt;&gt;MONTH(L499)),NETWORKDAYS.INTL(K499,DATE(2021,MONTH(K499)+1,0),"0000000",'21年休息安排-固定'!$B$2:$B$105),NETWORKDAYS.INTL(K499,L499,"0000000",'21年休息安排-固定'!$B$2:$B$105)))</f>
        <v/>
      </c>
      <c r="X499" s="50" t="str">
        <f>IF(OR(L499&gt;=$Z$1,L499="",DAY(L499)&lt;15,AND(YEAR(K499)&amp;MONTH(K499)=YEAR(L499)&amp;MONTH(L499),DAY(L499)&lt;26)),"",IF(YEAR(K499)&amp;MONTH(K499)=YEAR(L499)&amp;MONTH(L499),NETWORKDAYS.INTL(K499,L499,"0000000",'21年休息安排-固定'!$B$2:$B$105),NETWORKDAYS.INTL(DATE(2021,MONTH(L499),1),L499,"0000000",'21年休息安排-固定'!$B$2:$B$105)))</f>
        <v/>
      </c>
    </row>
    <row r="500" customHeight="1" spans="1:24">
      <c r="A500" s="4" t="s">
        <v>955</v>
      </c>
      <c r="B500" s="4"/>
      <c r="C500" s="6" t="s">
        <v>26</v>
      </c>
      <c r="D500" s="4"/>
      <c r="E500" s="4"/>
      <c r="F500" s="4"/>
      <c r="G500" s="4"/>
      <c r="H500" s="4"/>
      <c r="I500" s="4"/>
      <c r="J500" s="4"/>
      <c r="K500" s="45">
        <v>43612</v>
      </c>
      <c r="L500" s="45"/>
      <c r="M500" s="4"/>
      <c r="N500" s="4"/>
      <c r="O500" s="4"/>
      <c r="P500" s="46"/>
      <c r="Q500" s="46"/>
      <c r="R500" s="49">
        <f t="shared" si="38"/>
        <v>0</v>
      </c>
      <c r="S500" s="49">
        <f t="shared" si="39"/>
        <v>0</v>
      </c>
      <c r="T500" s="50">
        <f t="shared" si="36"/>
        <v>0</v>
      </c>
      <c r="U500" s="50">
        <f t="shared" si="37"/>
        <v>0</v>
      </c>
      <c r="V500" s="50">
        <v>0.89</v>
      </c>
      <c r="W500" s="50" t="str">
        <f>IF(OR(K500&lt;=$Y$1,DAY(K500)&gt;15,AND(YEAR(K500)&amp;MONTH(K500)=YEAR(L500)&amp;MONTH(L500),DAY(L500)&lt;26)),"",IF(OR(L500="",MONTH(K500)&lt;&gt;MONTH(L500)),NETWORKDAYS.INTL(K500,DATE(2021,MONTH(K500)+1,0),"0000000",'21年休息安排-固定'!$B$2:$B$105),NETWORKDAYS.INTL(K500,L500,"0000000",'21年休息安排-固定'!$B$2:$B$105)))</f>
        <v/>
      </c>
      <c r="X500" s="50" t="str">
        <f>IF(OR(L500&gt;=$Z$1,L500="",DAY(L500)&lt;15,AND(YEAR(K500)&amp;MONTH(K500)=YEAR(L500)&amp;MONTH(L500),DAY(L500)&lt;26)),"",IF(YEAR(K500)&amp;MONTH(K500)=YEAR(L500)&amp;MONTH(L500),NETWORKDAYS.INTL(K500,L500,"0000000",'21年休息安排-固定'!$B$2:$B$105),NETWORKDAYS.INTL(DATE(2021,MONTH(L500),1),L500,"0000000",'21年休息安排-固定'!$B$2:$B$105)))</f>
        <v/>
      </c>
    </row>
    <row r="501" customHeight="1" spans="1:24">
      <c r="A501" s="4" t="s">
        <v>956</v>
      </c>
      <c r="B501" s="4"/>
      <c r="C501" s="6" t="s">
        <v>834</v>
      </c>
      <c r="D501" s="4"/>
      <c r="E501" s="4"/>
      <c r="F501" s="4"/>
      <c r="G501" s="4"/>
      <c r="H501" s="4"/>
      <c r="I501" s="4"/>
      <c r="J501" s="4"/>
      <c r="K501" s="45">
        <v>43619</v>
      </c>
      <c r="L501" s="45"/>
      <c r="M501" s="4"/>
      <c r="N501" s="4"/>
      <c r="O501" s="4"/>
      <c r="P501" s="46"/>
      <c r="Q501" s="46"/>
      <c r="R501" s="49">
        <f t="shared" si="38"/>
        <v>0</v>
      </c>
      <c r="S501" s="49">
        <f t="shared" si="39"/>
        <v>0</v>
      </c>
      <c r="T501" s="50">
        <f t="shared" si="36"/>
        <v>0</v>
      </c>
      <c r="U501" s="50">
        <f t="shared" si="37"/>
        <v>0</v>
      </c>
      <c r="V501" s="50">
        <v>0.78</v>
      </c>
      <c r="W501" s="50" t="str">
        <f>IF(OR(K501&lt;=$Y$1,DAY(K501)&gt;15,AND(YEAR(K501)&amp;MONTH(K501)=YEAR(L501)&amp;MONTH(L501),DAY(L501)&lt;26)),"",IF(OR(L501="",MONTH(K501)&lt;&gt;MONTH(L501)),NETWORKDAYS.INTL(K501,DATE(2021,MONTH(K501)+1,0),"0000000",'21年休息安排-固定'!$B$2:$B$105),NETWORKDAYS.INTL(K501,L501,"0000000",'21年休息安排-固定'!$B$2:$B$105)))</f>
        <v/>
      </c>
      <c r="X501" s="50" t="str">
        <f>IF(OR(L501&gt;=$Z$1,L501="",DAY(L501)&lt;15,AND(YEAR(K501)&amp;MONTH(K501)=YEAR(L501)&amp;MONTH(L501),DAY(L501)&lt;26)),"",IF(YEAR(K501)&amp;MONTH(K501)=YEAR(L501)&amp;MONTH(L501),NETWORKDAYS.INTL(K501,L501,"0000000",'21年休息安排-固定'!$B$2:$B$105),NETWORKDAYS.INTL(DATE(2021,MONTH(L501),1),L501,"0000000",'21年休息安排-固定'!$B$2:$B$105)))</f>
        <v/>
      </c>
    </row>
    <row r="502" customHeight="1" spans="1:24">
      <c r="A502" s="4" t="s">
        <v>957</v>
      </c>
      <c r="B502" s="4"/>
      <c r="C502" s="6" t="s">
        <v>26</v>
      </c>
      <c r="D502" s="4"/>
      <c r="E502" s="4"/>
      <c r="F502" s="4"/>
      <c r="G502" s="4"/>
      <c r="H502" s="4"/>
      <c r="I502" s="4"/>
      <c r="J502" s="4"/>
      <c r="K502" s="45">
        <v>43620</v>
      </c>
      <c r="L502" s="45"/>
      <c r="M502" s="4"/>
      <c r="N502" s="4"/>
      <c r="O502" s="4"/>
      <c r="P502" s="46"/>
      <c r="Q502" s="46"/>
      <c r="R502" s="49">
        <f t="shared" si="38"/>
        <v>0</v>
      </c>
      <c r="S502" s="49">
        <f t="shared" si="39"/>
        <v>0</v>
      </c>
      <c r="T502" s="50">
        <f t="shared" si="36"/>
        <v>0</v>
      </c>
      <c r="U502" s="50">
        <f t="shared" si="37"/>
        <v>0</v>
      </c>
      <c r="V502" s="50">
        <v>0.9</v>
      </c>
      <c r="W502" s="50" t="str">
        <f>IF(OR(K502&lt;=$Y$1,DAY(K502)&gt;15,AND(YEAR(K502)&amp;MONTH(K502)=YEAR(L502)&amp;MONTH(L502),DAY(L502)&lt;26)),"",IF(OR(L502="",MONTH(K502)&lt;&gt;MONTH(L502)),NETWORKDAYS.INTL(K502,DATE(2021,MONTH(K502)+1,0),"0000000",'21年休息安排-固定'!$B$2:$B$105),NETWORKDAYS.INTL(K502,L502,"0000000",'21年休息安排-固定'!$B$2:$B$105)))</f>
        <v/>
      </c>
      <c r="X502" s="50" t="str">
        <f>IF(OR(L502&gt;=$Z$1,L502="",DAY(L502)&lt;15,AND(YEAR(K502)&amp;MONTH(K502)=YEAR(L502)&amp;MONTH(L502),DAY(L502)&lt;26)),"",IF(YEAR(K502)&amp;MONTH(K502)=YEAR(L502)&amp;MONTH(L502),NETWORKDAYS.INTL(K502,L502,"0000000",'21年休息安排-固定'!$B$2:$B$105),NETWORKDAYS.INTL(DATE(2021,MONTH(L502),1),L502,"0000000",'21年休息安排-固定'!$B$2:$B$105)))</f>
        <v/>
      </c>
    </row>
    <row r="503" customHeight="1" spans="1:24">
      <c r="A503" s="4" t="s">
        <v>958</v>
      </c>
      <c r="B503" s="4"/>
      <c r="C503" s="6" t="s">
        <v>834</v>
      </c>
      <c r="D503" s="4"/>
      <c r="E503" s="4"/>
      <c r="F503" s="4"/>
      <c r="G503" s="4"/>
      <c r="H503" s="4"/>
      <c r="I503" s="4"/>
      <c r="J503" s="4"/>
      <c r="K503" s="45">
        <v>43620</v>
      </c>
      <c r="L503" s="45"/>
      <c r="M503" s="4"/>
      <c r="N503" s="4"/>
      <c r="O503" s="4"/>
      <c r="P503" s="46"/>
      <c r="Q503" s="46"/>
      <c r="R503" s="49">
        <f t="shared" si="38"/>
        <v>0</v>
      </c>
      <c r="S503" s="49">
        <f t="shared" si="39"/>
        <v>0</v>
      </c>
      <c r="T503" s="50">
        <f t="shared" si="36"/>
        <v>0</v>
      </c>
      <c r="U503" s="50">
        <f t="shared" si="37"/>
        <v>0</v>
      </c>
      <c r="V503" s="50">
        <v>0.81</v>
      </c>
      <c r="W503" s="50" t="str">
        <f>IF(OR(K503&lt;=$Y$1,DAY(K503)&gt;15,AND(YEAR(K503)&amp;MONTH(K503)=YEAR(L503)&amp;MONTH(L503),DAY(L503)&lt;26)),"",IF(OR(L503="",MONTH(K503)&lt;&gt;MONTH(L503)),NETWORKDAYS.INTL(K503,DATE(2021,MONTH(K503)+1,0),"0000000",'21年休息安排-固定'!$B$2:$B$105),NETWORKDAYS.INTL(K503,L503,"0000000",'21年休息安排-固定'!$B$2:$B$105)))</f>
        <v/>
      </c>
      <c r="X503" s="50" t="str">
        <f>IF(OR(L503&gt;=$Z$1,L503="",DAY(L503)&lt;15,AND(YEAR(K503)&amp;MONTH(K503)=YEAR(L503)&amp;MONTH(L503),DAY(L503)&lt;26)),"",IF(YEAR(K503)&amp;MONTH(K503)=YEAR(L503)&amp;MONTH(L503),NETWORKDAYS.INTL(K503,L503,"0000000",'21年休息安排-固定'!$B$2:$B$105),NETWORKDAYS.INTL(DATE(2021,MONTH(L503),1),L503,"0000000",'21年休息安排-固定'!$B$2:$B$105)))</f>
        <v/>
      </c>
    </row>
    <row r="504" customHeight="1" spans="1:24">
      <c r="A504" s="4" t="s">
        <v>959</v>
      </c>
      <c r="B504" s="4"/>
      <c r="C504" s="6" t="s">
        <v>480</v>
      </c>
      <c r="D504" s="4"/>
      <c r="E504" s="4"/>
      <c r="F504" s="4"/>
      <c r="G504" s="4"/>
      <c r="H504" s="4"/>
      <c r="I504" s="4"/>
      <c r="J504" s="4"/>
      <c r="K504" s="45">
        <v>43622</v>
      </c>
      <c r="L504" s="45"/>
      <c r="M504" s="4"/>
      <c r="N504" s="4"/>
      <c r="O504" s="4"/>
      <c r="P504" s="46"/>
      <c r="Q504" s="46"/>
      <c r="R504" s="49">
        <f t="shared" si="38"/>
        <v>0</v>
      </c>
      <c r="S504" s="49">
        <f t="shared" si="39"/>
        <v>0</v>
      </c>
      <c r="T504" s="50">
        <f t="shared" si="36"/>
        <v>0</v>
      </c>
      <c r="U504" s="50">
        <f t="shared" si="37"/>
        <v>0</v>
      </c>
      <c r="V504" s="50">
        <v>0.86</v>
      </c>
      <c r="W504" s="50" t="str">
        <f>IF(OR(K504&lt;=$Y$1,DAY(K504)&gt;15,AND(YEAR(K504)&amp;MONTH(K504)=YEAR(L504)&amp;MONTH(L504),DAY(L504)&lt;26)),"",IF(OR(L504="",MONTH(K504)&lt;&gt;MONTH(L504)),NETWORKDAYS.INTL(K504,DATE(2021,MONTH(K504)+1,0),"0000000",'21年休息安排-固定'!$B$2:$B$105),NETWORKDAYS.INTL(K504,L504,"0000000",'21年休息安排-固定'!$B$2:$B$105)))</f>
        <v/>
      </c>
      <c r="X504" s="50" t="str">
        <f>IF(OR(L504&gt;=$Z$1,L504="",DAY(L504)&lt;15,AND(YEAR(K504)&amp;MONTH(K504)=YEAR(L504)&amp;MONTH(L504),DAY(L504)&lt;26)),"",IF(YEAR(K504)&amp;MONTH(K504)=YEAR(L504)&amp;MONTH(L504),NETWORKDAYS.INTL(K504,L504,"0000000",'21年休息安排-固定'!$B$2:$B$105),NETWORKDAYS.INTL(DATE(2021,MONTH(L504),1),L504,"0000000",'21年休息安排-固定'!$B$2:$B$105)))</f>
        <v/>
      </c>
    </row>
    <row r="505" customHeight="1" spans="1:24">
      <c r="A505" s="4" t="s">
        <v>960</v>
      </c>
      <c r="B505" s="4"/>
      <c r="C505" s="6" t="s">
        <v>403</v>
      </c>
      <c r="D505" s="4"/>
      <c r="E505" s="4"/>
      <c r="F505" s="4"/>
      <c r="G505" s="4"/>
      <c r="H505" s="4"/>
      <c r="I505" s="4"/>
      <c r="J505" s="4"/>
      <c r="K505" s="45">
        <v>43626</v>
      </c>
      <c r="L505" s="45"/>
      <c r="M505" s="4"/>
      <c r="N505" s="4"/>
      <c r="O505" s="4"/>
      <c r="P505" s="46"/>
      <c r="Q505" s="46"/>
      <c r="R505" s="49">
        <f t="shared" si="38"/>
        <v>0</v>
      </c>
      <c r="S505" s="49">
        <f t="shared" si="39"/>
        <v>0</v>
      </c>
      <c r="T505" s="50">
        <f t="shared" si="36"/>
        <v>0</v>
      </c>
      <c r="U505" s="50">
        <f t="shared" si="37"/>
        <v>0</v>
      </c>
      <c r="V505" s="50">
        <v>0.87</v>
      </c>
      <c r="W505" s="50" t="str">
        <f>IF(OR(K505&lt;=$Y$1,DAY(K505)&gt;15,AND(YEAR(K505)&amp;MONTH(K505)=YEAR(L505)&amp;MONTH(L505),DAY(L505)&lt;26)),"",IF(OR(L505="",MONTH(K505)&lt;&gt;MONTH(L505)),NETWORKDAYS.INTL(K505,DATE(2021,MONTH(K505)+1,0),"0000000",'21年休息安排-固定'!$B$2:$B$105),NETWORKDAYS.INTL(K505,L505,"0000000",'21年休息安排-固定'!$B$2:$B$105)))</f>
        <v/>
      </c>
      <c r="X505" s="50" t="str">
        <f>IF(OR(L505&gt;=$Z$1,L505="",DAY(L505)&lt;15,AND(YEAR(K505)&amp;MONTH(K505)=YEAR(L505)&amp;MONTH(L505),DAY(L505)&lt;26)),"",IF(YEAR(K505)&amp;MONTH(K505)=YEAR(L505)&amp;MONTH(L505),NETWORKDAYS.INTL(K505,L505,"0000000",'21年休息安排-固定'!$B$2:$B$105),NETWORKDAYS.INTL(DATE(2021,MONTH(L505),1),L505,"0000000",'21年休息安排-固定'!$B$2:$B$105)))</f>
        <v/>
      </c>
    </row>
    <row r="506" customHeight="1" spans="1:24">
      <c r="A506" s="4" t="s">
        <v>961</v>
      </c>
      <c r="B506" s="4"/>
      <c r="C506" s="6" t="s">
        <v>941</v>
      </c>
      <c r="D506" s="4"/>
      <c r="E506" s="4"/>
      <c r="F506" s="4"/>
      <c r="G506" s="4"/>
      <c r="H506" s="4"/>
      <c r="I506" s="4"/>
      <c r="J506" s="4"/>
      <c r="K506" s="45">
        <v>43627</v>
      </c>
      <c r="L506" s="45"/>
      <c r="M506" s="4"/>
      <c r="N506" s="4"/>
      <c r="O506" s="4"/>
      <c r="P506" s="46"/>
      <c r="Q506" s="46"/>
      <c r="R506" s="49">
        <f t="shared" si="38"/>
        <v>0</v>
      </c>
      <c r="S506" s="49">
        <f t="shared" si="39"/>
        <v>0</v>
      </c>
      <c r="T506" s="50">
        <f t="shared" si="36"/>
        <v>0</v>
      </c>
      <c r="U506" s="50">
        <f t="shared" si="37"/>
        <v>0</v>
      </c>
      <c r="V506" s="50">
        <v>0.87</v>
      </c>
      <c r="W506" s="50" t="str">
        <f>IF(OR(K506&lt;=$Y$1,DAY(K506)&gt;15,AND(YEAR(K506)&amp;MONTH(K506)=YEAR(L506)&amp;MONTH(L506),DAY(L506)&lt;26)),"",IF(OR(L506="",MONTH(K506)&lt;&gt;MONTH(L506)),NETWORKDAYS.INTL(K506,DATE(2021,MONTH(K506)+1,0),"0000000",'21年休息安排-固定'!$B$2:$B$105),NETWORKDAYS.INTL(K506,L506,"0000000",'21年休息安排-固定'!$B$2:$B$105)))</f>
        <v/>
      </c>
      <c r="X506" s="50" t="str">
        <f>IF(OR(L506&gt;=$Z$1,L506="",DAY(L506)&lt;15,AND(YEAR(K506)&amp;MONTH(K506)=YEAR(L506)&amp;MONTH(L506),DAY(L506)&lt;26)),"",IF(YEAR(K506)&amp;MONTH(K506)=YEAR(L506)&amp;MONTH(L506),NETWORKDAYS.INTL(K506,L506,"0000000",'21年休息安排-固定'!$B$2:$B$105),NETWORKDAYS.INTL(DATE(2021,MONTH(L506),1),L506,"0000000",'21年休息安排-固定'!$B$2:$B$105)))</f>
        <v/>
      </c>
    </row>
    <row r="507" customHeight="1" spans="1:24">
      <c r="A507" s="4" t="s">
        <v>962</v>
      </c>
      <c r="B507" s="4"/>
      <c r="C507" s="6" t="s">
        <v>480</v>
      </c>
      <c r="D507" s="4"/>
      <c r="E507" s="4"/>
      <c r="F507" s="4"/>
      <c r="G507" s="4"/>
      <c r="H507" s="4"/>
      <c r="I507" s="4"/>
      <c r="J507" s="4"/>
      <c r="K507" s="45">
        <v>43629</v>
      </c>
      <c r="L507" s="45"/>
      <c r="M507" s="4"/>
      <c r="N507" s="4"/>
      <c r="O507" s="4"/>
      <c r="P507" s="46"/>
      <c r="Q507" s="46"/>
      <c r="R507" s="49">
        <f t="shared" si="38"/>
        <v>0</v>
      </c>
      <c r="S507" s="49">
        <f t="shared" si="39"/>
        <v>0</v>
      </c>
      <c r="T507" s="50">
        <f t="shared" si="36"/>
        <v>0</v>
      </c>
      <c r="U507" s="50">
        <f t="shared" si="37"/>
        <v>0</v>
      </c>
      <c r="V507" s="50">
        <v>0.88</v>
      </c>
      <c r="W507" s="50" t="str">
        <f>IF(OR(K507&lt;=$Y$1,DAY(K507)&gt;15,AND(YEAR(K507)&amp;MONTH(K507)=YEAR(L507)&amp;MONTH(L507),DAY(L507)&lt;26)),"",IF(OR(L507="",MONTH(K507)&lt;&gt;MONTH(L507)),NETWORKDAYS.INTL(K507,DATE(2021,MONTH(K507)+1,0),"0000000",'21年休息安排-固定'!$B$2:$B$105),NETWORKDAYS.INTL(K507,L507,"0000000",'21年休息安排-固定'!$B$2:$B$105)))</f>
        <v/>
      </c>
      <c r="X507" s="50" t="str">
        <f>IF(OR(L507&gt;=$Z$1,L507="",DAY(L507)&lt;15,AND(YEAR(K507)&amp;MONTH(K507)=YEAR(L507)&amp;MONTH(L507),DAY(L507)&lt;26)),"",IF(YEAR(K507)&amp;MONTH(K507)=YEAR(L507)&amp;MONTH(L507),NETWORKDAYS.INTL(K507,L507,"0000000",'21年休息安排-固定'!$B$2:$B$105),NETWORKDAYS.INTL(DATE(2021,MONTH(L507),1),L507,"0000000",'21年休息安排-固定'!$B$2:$B$105)))</f>
        <v/>
      </c>
    </row>
    <row r="508" customHeight="1" spans="1:24">
      <c r="A508" s="4" t="s">
        <v>963</v>
      </c>
      <c r="B508" s="4"/>
      <c r="C508" s="6" t="s">
        <v>480</v>
      </c>
      <c r="D508" s="4"/>
      <c r="E508" s="4"/>
      <c r="F508" s="4"/>
      <c r="G508" s="4"/>
      <c r="H508" s="4"/>
      <c r="I508" s="4"/>
      <c r="J508" s="4"/>
      <c r="K508" s="45">
        <v>43629</v>
      </c>
      <c r="L508" s="45"/>
      <c r="M508" s="4"/>
      <c r="N508" s="4"/>
      <c r="O508" s="4"/>
      <c r="P508" s="46"/>
      <c r="Q508" s="46"/>
      <c r="R508" s="49">
        <f t="shared" si="38"/>
        <v>0</v>
      </c>
      <c r="S508" s="49">
        <f t="shared" si="39"/>
        <v>0</v>
      </c>
      <c r="T508" s="50">
        <f t="shared" si="36"/>
        <v>0</v>
      </c>
      <c r="U508" s="50">
        <f t="shared" si="37"/>
        <v>0</v>
      </c>
      <c r="V508" s="50">
        <v>0.85</v>
      </c>
      <c r="W508" s="50" t="str">
        <f>IF(OR(K508&lt;=$Y$1,DAY(K508)&gt;15,AND(YEAR(K508)&amp;MONTH(K508)=YEAR(L508)&amp;MONTH(L508),DAY(L508)&lt;26)),"",IF(OR(L508="",MONTH(K508)&lt;&gt;MONTH(L508)),NETWORKDAYS.INTL(K508,DATE(2021,MONTH(K508)+1,0),"0000000",'21年休息安排-固定'!$B$2:$B$105),NETWORKDAYS.INTL(K508,L508,"0000000",'21年休息安排-固定'!$B$2:$B$105)))</f>
        <v/>
      </c>
      <c r="X508" s="50" t="str">
        <f>IF(OR(L508&gt;=$Z$1,L508="",DAY(L508)&lt;15,AND(YEAR(K508)&amp;MONTH(K508)=YEAR(L508)&amp;MONTH(L508),DAY(L508)&lt;26)),"",IF(YEAR(K508)&amp;MONTH(K508)=YEAR(L508)&amp;MONTH(L508),NETWORKDAYS.INTL(K508,L508,"0000000",'21年休息安排-固定'!$B$2:$B$105),NETWORKDAYS.INTL(DATE(2021,MONTH(L508),1),L508,"0000000",'21年休息安排-固定'!$B$2:$B$105)))</f>
        <v/>
      </c>
    </row>
    <row r="509" customHeight="1" spans="1:24">
      <c r="A509" s="4" t="s">
        <v>964</v>
      </c>
      <c r="B509" s="4"/>
      <c r="C509" s="6" t="s">
        <v>834</v>
      </c>
      <c r="D509" s="4"/>
      <c r="E509" s="4"/>
      <c r="F509" s="4"/>
      <c r="G509" s="4"/>
      <c r="H509" s="4"/>
      <c r="I509" s="4"/>
      <c r="J509" s="4"/>
      <c r="K509" s="45">
        <v>43630</v>
      </c>
      <c r="L509" s="45"/>
      <c r="M509" s="4"/>
      <c r="N509" s="4"/>
      <c r="O509" s="4"/>
      <c r="P509" s="46"/>
      <c r="Q509" s="46"/>
      <c r="R509" s="49">
        <f t="shared" si="38"/>
        <v>0</v>
      </c>
      <c r="S509" s="49">
        <f t="shared" si="39"/>
        <v>0</v>
      </c>
      <c r="T509" s="50">
        <f t="shared" si="36"/>
        <v>0</v>
      </c>
      <c r="U509" s="50">
        <f t="shared" si="37"/>
        <v>0</v>
      </c>
      <c r="V509" s="50">
        <v>0.81</v>
      </c>
      <c r="W509" s="50" t="str">
        <f>IF(OR(K509&lt;=$Y$1,DAY(K509)&gt;15,AND(YEAR(K509)&amp;MONTH(K509)=YEAR(L509)&amp;MONTH(L509),DAY(L509)&lt;26)),"",IF(OR(L509="",MONTH(K509)&lt;&gt;MONTH(L509)),NETWORKDAYS.INTL(K509,DATE(2021,MONTH(K509)+1,0),"0000000",'21年休息安排-固定'!$B$2:$B$105),NETWORKDAYS.INTL(K509,L509,"0000000",'21年休息安排-固定'!$B$2:$B$105)))</f>
        <v/>
      </c>
      <c r="X509" s="50" t="str">
        <f>IF(OR(L509&gt;=$Z$1,L509="",DAY(L509)&lt;15,AND(YEAR(K509)&amp;MONTH(K509)=YEAR(L509)&amp;MONTH(L509),DAY(L509)&lt;26)),"",IF(YEAR(K509)&amp;MONTH(K509)=YEAR(L509)&amp;MONTH(L509),NETWORKDAYS.INTL(K509,L509,"0000000",'21年休息安排-固定'!$B$2:$B$105),NETWORKDAYS.INTL(DATE(2021,MONTH(L509),1),L509,"0000000",'21年休息安排-固定'!$B$2:$B$105)))</f>
        <v/>
      </c>
    </row>
    <row r="510" customHeight="1" spans="1:24">
      <c r="A510" s="4" t="s">
        <v>965</v>
      </c>
      <c r="B510" s="4"/>
      <c r="C510" s="6" t="s">
        <v>848</v>
      </c>
      <c r="D510" s="4"/>
      <c r="E510" s="4"/>
      <c r="F510" s="4"/>
      <c r="G510" s="4"/>
      <c r="H510" s="4"/>
      <c r="I510" s="4"/>
      <c r="J510" s="4"/>
      <c r="K510" s="45">
        <v>43633</v>
      </c>
      <c r="L510" s="45"/>
      <c r="M510" s="4"/>
      <c r="N510" s="4"/>
      <c r="O510" s="4"/>
      <c r="P510" s="46"/>
      <c r="Q510" s="46"/>
      <c r="R510" s="49">
        <f t="shared" si="38"/>
        <v>0</v>
      </c>
      <c r="S510" s="49">
        <f t="shared" si="39"/>
        <v>0</v>
      </c>
      <c r="T510" s="50">
        <f t="shared" si="36"/>
        <v>0</v>
      </c>
      <c r="U510" s="50">
        <f t="shared" si="37"/>
        <v>0</v>
      </c>
      <c r="V510" s="50">
        <v>0.9</v>
      </c>
      <c r="W510" s="50" t="str">
        <f>IF(OR(K510&lt;=$Y$1,DAY(K510)&gt;15,AND(YEAR(K510)&amp;MONTH(K510)=YEAR(L510)&amp;MONTH(L510),DAY(L510)&lt;26)),"",IF(OR(L510="",MONTH(K510)&lt;&gt;MONTH(L510)),NETWORKDAYS.INTL(K510,DATE(2021,MONTH(K510)+1,0),"0000000",'21年休息安排-固定'!$B$2:$B$105),NETWORKDAYS.INTL(K510,L510,"0000000",'21年休息安排-固定'!$B$2:$B$105)))</f>
        <v/>
      </c>
      <c r="X510" s="50" t="str">
        <f>IF(OR(L510&gt;=$Z$1,L510="",DAY(L510)&lt;15,AND(YEAR(K510)&amp;MONTH(K510)=YEAR(L510)&amp;MONTH(L510),DAY(L510)&lt;26)),"",IF(YEAR(K510)&amp;MONTH(K510)=YEAR(L510)&amp;MONTH(L510),NETWORKDAYS.INTL(K510,L510,"0000000",'21年休息安排-固定'!$B$2:$B$105),NETWORKDAYS.INTL(DATE(2021,MONTH(L510),1),L510,"0000000",'21年休息安排-固定'!$B$2:$B$105)))</f>
        <v/>
      </c>
    </row>
    <row r="511" customHeight="1" spans="1:24">
      <c r="A511" s="4" t="s">
        <v>966</v>
      </c>
      <c r="B511" s="4"/>
      <c r="C511" s="6" t="s">
        <v>870</v>
      </c>
      <c r="D511" s="4"/>
      <c r="E511" s="4"/>
      <c r="F511" s="4"/>
      <c r="G511" s="4"/>
      <c r="H511" s="4"/>
      <c r="I511" s="4"/>
      <c r="J511" s="4"/>
      <c r="K511" s="45">
        <v>43633</v>
      </c>
      <c r="L511" s="45"/>
      <c r="M511" s="4"/>
      <c r="N511" s="4"/>
      <c r="O511" s="4"/>
      <c r="P511" s="46"/>
      <c r="Q511" s="46"/>
      <c r="R511" s="49">
        <f t="shared" si="38"/>
        <v>0</v>
      </c>
      <c r="S511" s="49">
        <f t="shared" si="39"/>
        <v>0</v>
      </c>
      <c r="T511" s="50">
        <f t="shared" si="36"/>
        <v>0</v>
      </c>
      <c r="U511" s="50">
        <f t="shared" si="37"/>
        <v>0</v>
      </c>
      <c r="V511" s="50">
        <v>0.83</v>
      </c>
      <c r="W511" s="50" t="str">
        <f>IF(OR(K511&lt;=$Y$1,DAY(K511)&gt;15,AND(YEAR(K511)&amp;MONTH(K511)=YEAR(L511)&amp;MONTH(L511),DAY(L511)&lt;26)),"",IF(OR(L511="",MONTH(K511)&lt;&gt;MONTH(L511)),NETWORKDAYS.INTL(K511,DATE(2021,MONTH(K511)+1,0),"0000000",'21年休息安排-固定'!$B$2:$B$105),NETWORKDAYS.INTL(K511,L511,"0000000",'21年休息安排-固定'!$B$2:$B$105)))</f>
        <v/>
      </c>
      <c r="X511" s="50" t="str">
        <f>IF(OR(L511&gt;=$Z$1,L511="",DAY(L511)&lt;15,AND(YEAR(K511)&amp;MONTH(K511)=YEAR(L511)&amp;MONTH(L511),DAY(L511)&lt;26)),"",IF(YEAR(K511)&amp;MONTH(K511)=YEAR(L511)&amp;MONTH(L511),NETWORKDAYS.INTL(K511,L511,"0000000",'21年休息安排-固定'!$B$2:$B$105),NETWORKDAYS.INTL(DATE(2021,MONTH(L511),1),L511,"0000000",'21年休息安排-固定'!$B$2:$B$105)))</f>
        <v/>
      </c>
    </row>
    <row r="512" customHeight="1" spans="1:24">
      <c r="A512" s="4" t="s">
        <v>967</v>
      </c>
      <c r="B512" s="4"/>
      <c r="C512" s="6" t="s">
        <v>480</v>
      </c>
      <c r="D512" s="4"/>
      <c r="E512" s="4"/>
      <c r="F512" s="4"/>
      <c r="G512" s="4"/>
      <c r="H512" s="4"/>
      <c r="I512" s="4"/>
      <c r="J512" s="4"/>
      <c r="K512" s="45">
        <v>43636</v>
      </c>
      <c r="L512" s="45"/>
      <c r="M512" s="4"/>
      <c r="N512" s="4"/>
      <c r="O512" s="4"/>
      <c r="P512" s="46"/>
      <c r="Q512" s="46"/>
      <c r="R512" s="49">
        <f t="shared" si="38"/>
        <v>0</v>
      </c>
      <c r="S512" s="49">
        <f t="shared" si="39"/>
        <v>0</v>
      </c>
      <c r="T512" s="50">
        <f t="shared" si="36"/>
        <v>0</v>
      </c>
      <c r="U512" s="50">
        <f t="shared" si="37"/>
        <v>0</v>
      </c>
      <c r="V512" s="50">
        <v>0.85</v>
      </c>
      <c r="W512" s="50" t="str">
        <f>IF(OR(K512&lt;=$Y$1,DAY(K512)&gt;15,AND(YEAR(K512)&amp;MONTH(K512)=YEAR(L512)&amp;MONTH(L512),DAY(L512)&lt;26)),"",IF(OR(L512="",MONTH(K512)&lt;&gt;MONTH(L512)),NETWORKDAYS.INTL(K512,DATE(2021,MONTH(K512)+1,0),"0000000",'21年休息安排-固定'!$B$2:$B$105),NETWORKDAYS.INTL(K512,L512,"0000000",'21年休息安排-固定'!$B$2:$B$105)))</f>
        <v/>
      </c>
      <c r="X512" s="50" t="str">
        <f>IF(OR(L512&gt;=$Z$1,L512="",DAY(L512)&lt;15,AND(YEAR(K512)&amp;MONTH(K512)=YEAR(L512)&amp;MONTH(L512),DAY(L512)&lt;26)),"",IF(YEAR(K512)&amp;MONTH(K512)=YEAR(L512)&amp;MONTH(L512),NETWORKDAYS.INTL(K512,L512,"0000000",'21年休息安排-固定'!$B$2:$B$105),NETWORKDAYS.INTL(DATE(2021,MONTH(L512),1),L512,"0000000",'21年休息安排-固定'!$B$2:$B$105)))</f>
        <v/>
      </c>
    </row>
    <row r="513" customHeight="1" spans="1:24">
      <c r="A513" s="4" t="s">
        <v>968</v>
      </c>
      <c r="B513" s="4"/>
      <c r="C513" s="6" t="s">
        <v>828</v>
      </c>
      <c r="D513" s="4"/>
      <c r="E513" s="4"/>
      <c r="F513" s="4"/>
      <c r="G513" s="4"/>
      <c r="H513" s="4"/>
      <c r="I513" s="4"/>
      <c r="J513" s="4"/>
      <c r="K513" s="45">
        <v>43636</v>
      </c>
      <c r="L513" s="45"/>
      <c r="M513" s="4"/>
      <c r="N513" s="4"/>
      <c r="O513" s="4"/>
      <c r="P513" s="46"/>
      <c r="Q513" s="46"/>
      <c r="R513" s="49">
        <f t="shared" si="38"/>
        <v>0</v>
      </c>
      <c r="S513" s="49">
        <f t="shared" si="39"/>
        <v>0</v>
      </c>
      <c r="T513" s="50">
        <f t="shared" si="36"/>
        <v>0</v>
      </c>
      <c r="U513" s="50">
        <f t="shared" si="37"/>
        <v>0</v>
      </c>
      <c r="V513" s="50">
        <v>0.83</v>
      </c>
      <c r="W513" s="50" t="str">
        <f>IF(OR(K513&lt;=$Y$1,DAY(K513)&gt;15,AND(YEAR(K513)&amp;MONTH(K513)=YEAR(L513)&amp;MONTH(L513),DAY(L513)&lt;26)),"",IF(OR(L513="",MONTH(K513)&lt;&gt;MONTH(L513)),NETWORKDAYS.INTL(K513,DATE(2021,MONTH(K513)+1,0),"0000000",'21年休息安排-固定'!$B$2:$B$105),NETWORKDAYS.INTL(K513,L513,"0000000",'21年休息安排-固定'!$B$2:$B$105)))</f>
        <v/>
      </c>
      <c r="X513" s="50" t="str">
        <f>IF(OR(L513&gt;=$Z$1,L513="",DAY(L513)&lt;15,AND(YEAR(K513)&amp;MONTH(K513)=YEAR(L513)&amp;MONTH(L513),DAY(L513)&lt;26)),"",IF(YEAR(K513)&amp;MONTH(K513)=YEAR(L513)&amp;MONTH(L513),NETWORKDAYS.INTL(K513,L513,"0000000",'21年休息安排-固定'!$B$2:$B$105),NETWORKDAYS.INTL(DATE(2021,MONTH(L513),1),L513,"0000000",'21年休息安排-固定'!$B$2:$B$105)))</f>
        <v/>
      </c>
    </row>
    <row r="514" customHeight="1" spans="1:24">
      <c r="A514" s="4" t="s">
        <v>969</v>
      </c>
      <c r="B514" s="4"/>
      <c r="C514" s="6" t="s">
        <v>26</v>
      </c>
      <c r="D514" s="4"/>
      <c r="E514" s="4"/>
      <c r="F514" s="4"/>
      <c r="G514" s="4"/>
      <c r="H514" s="4"/>
      <c r="I514" s="4"/>
      <c r="J514" s="4"/>
      <c r="K514" s="45">
        <v>43636</v>
      </c>
      <c r="L514" s="45"/>
      <c r="M514" s="4"/>
      <c r="N514" s="4"/>
      <c r="O514" s="4"/>
      <c r="P514" s="46"/>
      <c r="Q514" s="46"/>
      <c r="R514" s="49">
        <f t="shared" si="38"/>
        <v>0</v>
      </c>
      <c r="S514" s="49">
        <f t="shared" si="39"/>
        <v>0</v>
      </c>
      <c r="T514" s="50">
        <f t="shared" si="36"/>
        <v>0</v>
      </c>
      <c r="U514" s="50">
        <f t="shared" si="37"/>
        <v>0</v>
      </c>
      <c r="V514" s="50">
        <v>0.85</v>
      </c>
      <c r="W514" s="50" t="str">
        <f>IF(OR(K514&lt;=$Y$1,DAY(K514)&gt;15,AND(YEAR(K514)&amp;MONTH(K514)=YEAR(L514)&amp;MONTH(L514),DAY(L514)&lt;26)),"",IF(OR(L514="",MONTH(K514)&lt;&gt;MONTH(L514)),NETWORKDAYS.INTL(K514,DATE(2021,MONTH(K514)+1,0),"0000000",'21年休息安排-固定'!$B$2:$B$105),NETWORKDAYS.INTL(K514,L514,"0000000",'21年休息安排-固定'!$B$2:$B$105)))</f>
        <v/>
      </c>
      <c r="X514" s="50" t="str">
        <f>IF(OR(L514&gt;=$Z$1,L514="",DAY(L514)&lt;15,AND(YEAR(K514)&amp;MONTH(K514)=YEAR(L514)&amp;MONTH(L514),DAY(L514)&lt;26)),"",IF(YEAR(K514)&amp;MONTH(K514)=YEAR(L514)&amp;MONTH(L514),NETWORKDAYS.INTL(K514,L514,"0000000",'21年休息安排-固定'!$B$2:$B$105),NETWORKDAYS.INTL(DATE(2021,MONTH(L514),1),L514,"0000000",'21年休息安排-固定'!$B$2:$B$105)))</f>
        <v/>
      </c>
    </row>
    <row r="515" customHeight="1" spans="1:24">
      <c r="A515" s="4" t="s">
        <v>970</v>
      </c>
      <c r="B515" s="4"/>
      <c r="C515" s="6" t="s">
        <v>828</v>
      </c>
      <c r="D515" s="4"/>
      <c r="E515" s="4"/>
      <c r="F515" s="4"/>
      <c r="G515" s="4"/>
      <c r="H515" s="4"/>
      <c r="I515" s="4"/>
      <c r="J515" s="4"/>
      <c r="K515" s="45">
        <v>43637</v>
      </c>
      <c r="L515" s="45"/>
      <c r="M515" s="4"/>
      <c r="N515" s="4"/>
      <c r="O515" s="4"/>
      <c r="P515" s="46"/>
      <c r="Q515" s="46"/>
      <c r="R515" s="49">
        <f t="shared" si="38"/>
        <v>0</v>
      </c>
      <c r="S515" s="49">
        <f t="shared" si="39"/>
        <v>0</v>
      </c>
      <c r="T515" s="50">
        <f t="shared" si="36"/>
        <v>0</v>
      </c>
      <c r="U515" s="50">
        <f t="shared" si="37"/>
        <v>0</v>
      </c>
      <c r="V515" s="50">
        <v>0.79</v>
      </c>
      <c r="W515" s="50" t="str">
        <f>IF(OR(K515&lt;=$Y$1,DAY(K515)&gt;15,AND(YEAR(K515)&amp;MONTH(K515)=YEAR(L515)&amp;MONTH(L515),DAY(L515)&lt;26)),"",IF(OR(L515="",MONTH(K515)&lt;&gt;MONTH(L515)),NETWORKDAYS.INTL(K515,DATE(2021,MONTH(K515)+1,0),"0000000",'21年休息安排-固定'!$B$2:$B$105),NETWORKDAYS.INTL(K515,L515,"0000000",'21年休息安排-固定'!$B$2:$B$105)))</f>
        <v/>
      </c>
      <c r="X515" s="50" t="str">
        <f>IF(OR(L515&gt;=$Z$1,L515="",DAY(L515)&lt;15,AND(YEAR(K515)&amp;MONTH(K515)=YEAR(L515)&amp;MONTH(L515),DAY(L515)&lt;26)),"",IF(YEAR(K515)&amp;MONTH(K515)=YEAR(L515)&amp;MONTH(L515),NETWORKDAYS.INTL(K515,L515,"0000000",'21年休息安排-固定'!$B$2:$B$105),NETWORKDAYS.INTL(DATE(2021,MONTH(L515),1),L515,"0000000",'21年休息安排-固定'!$B$2:$B$105)))</f>
        <v/>
      </c>
    </row>
    <row r="516" customHeight="1" spans="1:24">
      <c r="A516" s="4" t="s">
        <v>971</v>
      </c>
      <c r="B516" s="4"/>
      <c r="C516" s="6" t="s">
        <v>480</v>
      </c>
      <c r="D516" s="4"/>
      <c r="E516" s="4"/>
      <c r="F516" s="4"/>
      <c r="G516" s="4"/>
      <c r="H516" s="4"/>
      <c r="I516" s="4"/>
      <c r="J516" s="4"/>
      <c r="K516" s="45">
        <v>43640</v>
      </c>
      <c r="L516" s="45"/>
      <c r="M516" s="4"/>
      <c r="N516" s="4"/>
      <c r="O516" s="4"/>
      <c r="P516" s="46"/>
      <c r="Q516" s="46"/>
      <c r="R516" s="49">
        <f t="shared" si="38"/>
        <v>0</v>
      </c>
      <c r="S516" s="49">
        <f t="shared" si="39"/>
        <v>0</v>
      </c>
      <c r="T516" s="50">
        <f t="shared" si="36"/>
        <v>0</v>
      </c>
      <c r="U516" s="50">
        <f t="shared" si="37"/>
        <v>0</v>
      </c>
      <c r="V516" s="50">
        <v>0.88</v>
      </c>
      <c r="W516" s="50" t="str">
        <f>IF(OR(K516&lt;=$Y$1,DAY(K516)&gt;15,AND(YEAR(K516)&amp;MONTH(K516)=YEAR(L516)&amp;MONTH(L516),DAY(L516)&lt;26)),"",IF(OR(L516="",MONTH(K516)&lt;&gt;MONTH(L516)),NETWORKDAYS.INTL(K516,DATE(2021,MONTH(K516)+1,0),"0000000",'21年休息安排-固定'!$B$2:$B$105),NETWORKDAYS.INTL(K516,L516,"0000000",'21年休息安排-固定'!$B$2:$B$105)))</f>
        <v/>
      </c>
      <c r="X516" s="50" t="str">
        <f>IF(OR(L516&gt;=$Z$1,L516="",DAY(L516)&lt;15,AND(YEAR(K516)&amp;MONTH(K516)=YEAR(L516)&amp;MONTH(L516),DAY(L516)&lt;26)),"",IF(YEAR(K516)&amp;MONTH(K516)=YEAR(L516)&amp;MONTH(L516),NETWORKDAYS.INTL(K516,L516,"0000000",'21年休息安排-固定'!$B$2:$B$105),NETWORKDAYS.INTL(DATE(2021,MONTH(L516),1),L516,"0000000",'21年休息安排-固定'!$B$2:$B$105)))</f>
        <v/>
      </c>
    </row>
    <row r="517" customHeight="1" spans="1:24">
      <c r="A517" s="4" t="s">
        <v>972</v>
      </c>
      <c r="B517" s="4"/>
      <c r="C517" s="6" t="s">
        <v>26</v>
      </c>
      <c r="D517" s="4"/>
      <c r="E517" s="4"/>
      <c r="F517" s="4"/>
      <c r="G517" s="4"/>
      <c r="H517" s="4"/>
      <c r="I517" s="4"/>
      <c r="J517" s="4"/>
      <c r="K517" s="45">
        <v>43642</v>
      </c>
      <c r="L517" s="45"/>
      <c r="M517" s="4"/>
      <c r="N517" s="4"/>
      <c r="O517" s="4"/>
      <c r="P517" s="46"/>
      <c r="Q517" s="46"/>
      <c r="R517" s="49">
        <f t="shared" si="38"/>
        <v>0</v>
      </c>
      <c r="S517" s="49">
        <f t="shared" si="39"/>
        <v>0</v>
      </c>
      <c r="T517" s="50">
        <f t="shared" si="36"/>
        <v>0</v>
      </c>
      <c r="U517" s="50">
        <f t="shared" si="37"/>
        <v>0</v>
      </c>
      <c r="V517" s="50">
        <v>0.88</v>
      </c>
      <c r="W517" s="50" t="str">
        <f>IF(OR(K517&lt;=$Y$1,DAY(K517)&gt;15,AND(YEAR(K517)&amp;MONTH(K517)=YEAR(L517)&amp;MONTH(L517),DAY(L517)&lt;26)),"",IF(OR(L517="",MONTH(K517)&lt;&gt;MONTH(L517)),NETWORKDAYS.INTL(K517,DATE(2021,MONTH(K517)+1,0),"0000000",'21年休息安排-固定'!$B$2:$B$105),NETWORKDAYS.INTL(K517,L517,"0000000",'21年休息安排-固定'!$B$2:$B$105)))</f>
        <v/>
      </c>
      <c r="X517" s="50" t="str">
        <f>IF(OR(L517&gt;=$Z$1,L517="",DAY(L517)&lt;15,AND(YEAR(K517)&amp;MONTH(K517)=YEAR(L517)&amp;MONTH(L517),DAY(L517)&lt;26)),"",IF(YEAR(K517)&amp;MONTH(K517)=YEAR(L517)&amp;MONTH(L517),NETWORKDAYS.INTL(K517,L517,"0000000",'21年休息安排-固定'!$B$2:$B$105),NETWORKDAYS.INTL(DATE(2021,MONTH(L517),1),L517,"0000000",'21年休息安排-固定'!$B$2:$B$105)))</f>
        <v/>
      </c>
    </row>
    <row r="518" customHeight="1" spans="1:24">
      <c r="A518" s="4" t="s">
        <v>973</v>
      </c>
      <c r="B518" s="4"/>
      <c r="C518" s="6" t="s">
        <v>480</v>
      </c>
      <c r="D518" s="4"/>
      <c r="E518" s="4"/>
      <c r="F518" s="4"/>
      <c r="G518" s="4"/>
      <c r="H518" s="4"/>
      <c r="I518" s="4"/>
      <c r="J518" s="4"/>
      <c r="K518" s="45">
        <v>43642</v>
      </c>
      <c r="L518" s="45"/>
      <c r="M518" s="4"/>
      <c r="N518" s="4"/>
      <c r="O518" s="4"/>
      <c r="P518" s="46"/>
      <c r="Q518" s="46"/>
      <c r="R518" s="49">
        <f t="shared" si="38"/>
        <v>0</v>
      </c>
      <c r="S518" s="49">
        <f t="shared" si="39"/>
        <v>0</v>
      </c>
      <c r="T518" s="50">
        <f t="shared" si="36"/>
        <v>0</v>
      </c>
      <c r="U518" s="50">
        <f t="shared" si="37"/>
        <v>0</v>
      </c>
      <c r="V518" s="50">
        <v>0.85</v>
      </c>
      <c r="W518" s="50" t="str">
        <f>IF(OR(K518&lt;=$Y$1,DAY(K518)&gt;15,AND(YEAR(K518)&amp;MONTH(K518)=YEAR(L518)&amp;MONTH(L518),DAY(L518)&lt;26)),"",IF(OR(L518="",MONTH(K518)&lt;&gt;MONTH(L518)),NETWORKDAYS.INTL(K518,DATE(2021,MONTH(K518)+1,0),"0000000",'21年休息安排-固定'!$B$2:$B$105),NETWORKDAYS.INTL(K518,L518,"0000000",'21年休息安排-固定'!$B$2:$B$105)))</f>
        <v/>
      </c>
      <c r="X518" s="50" t="str">
        <f>IF(OR(L518&gt;=$Z$1,L518="",DAY(L518)&lt;15,AND(YEAR(K518)&amp;MONTH(K518)=YEAR(L518)&amp;MONTH(L518),DAY(L518)&lt;26)),"",IF(YEAR(K518)&amp;MONTH(K518)=YEAR(L518)&amp;MONTH(L518),NETWORKDAYS.INTL(K518,L518,"0000000",'21年休息安排-固定'!$B$2:$B$105),NETWORKDAYS.INTL(DATE(2021,MONTH(L518),1),L518,"0000000",'21年休息安排-固定'!$B$2:$B$105)))</f>
        <v/>
      </c>
    </row>
    <row r="519" customHeight="1" spans="1:24">
      <c r="A519" s="4" t="s">
        <v>974</v>
      </c>
      <c r="B519" s="4"/>
      <c r="C519" s="6" t="s">
        <v>828</v>
      </c>
      <c r="D519" s="4"/>
      <c r="E519" s="4"/>
      <c r="F519" s="4"/>
      <c r="G519" s="4"/>
      <c r="H519" s="4"/>
      <c r="I519" s="4"/>
      <c r="J519" s="4"/>
      <c r="K519" s="45">
        <v>43643</v>
      </c>
      <c r="L519" s="45"/>
      <c r="M519" s="4"/>
      <c r="N519" s="4"/>
      <c r="O519" s="4"/>
      <c r="P519" s="46"/>
      <c r="Q519" s="46"/>
      <c r="R519" s="49">
        <f t="shared" si="38"/>
        <v>0</v>
      </c>
      <c r="S519" s="49">
        <f t="shared" si="39"/>
        <v>0</v>
      </c>
      <c r="T519" s="50">
        <f t="shared" si="36"/>
        <v>0</v>
      </c>
      <c r="U519" s="50">
        <f t="shared" si="37"/>
        <v>0</v>
      </c>
      <c r="V519" s="50">
        <v>0.85</v>
      </c>
      <c r="W519" s="50" t="str">
        <f>IF(OR(K519&lt;=$Y$1,DAY(K519)&gt;15,AND(YEAR(K519)&amp;MONTH(K519)=YEAR(L519)&amp;MONTH(L519),DAY(L519)&lt;26)),"",IF(OR(L519="",MONTH(K519)&lt;&gt;MONTH(L519)),NETWORKDAYS.INTL(K519,DATE(2021,MONTH(K519)+1,0),"0000000",'21年休息安排-固定'!$B$2:$B$105),NETWORKDAYS.INTL(K519,L519,"0000000",'21年休息安排-固定'!$B$2:$B$105)))</f>
        <v/>
      </c>
      <c r="X519" s="50" t="str">
        <f>IF(OR(L519&gt;=$Z$1,L519="",DAY(L519)&lt;15,AND(YEAR(K519)&amp;MONTH(K519)=YEAR(L519)&amp;MONTH(L519),DAY(L519)&lt;26)),"",IF(YEAR(K519)&amp;MONTH(K519)=YEAR(L519)&amp;MONTH(L519),NETWORKDAYS.INTL(K519,L519,"0000000",'21年休息安排-固定'!$B$2:$B$105),NETWORKDAYS.INTL(DATE(2021,MONTH(L519),1),L519,"0000000",'21年休息安排-固定'!$B$2:$B$105)))</f>
        <v/>
      </c>
    </row>
    <row r="520" customHeight="1" spans="1:24">
      <c r="A520" s="4" t="s">
        <v>975</v>
      </c>
      <c r="B520" s="4"/>
      <c r="C520" s="6" t="s">
        <v>834</v>
      </c>
      <c r="D520" s="4"/>
      <c r="E520" s="4"/>
      <c r="F520" s="4"/>
      <c r="G520" s="4"/>
      <c r="H520" s="4"/>
      <c r="I520" s="4"/>
      <c r="J520" s="4"/>
      <c r="K520" s="45">
        <v>43654</v>
      </c>
      <c r="L520" s="45"/>
      <c r="M520" s="4"/>
      <c r="N520" s="4"/>
      <c r="O520" s="4"/>
      <c r="P520" s="46"/>
      <c r="Q520" s="46"/>
      <c r="R520" s="49">
        <f t="shared" si="38"/>
        <v>0</v>
      </c>
      <c r="S520" s="49">
        <f t="shared" si="39"/>
        <v>0</v>
      </c>
      <c r="T520" s="50">
        <f t="shared" si="36"/>
        <v>0</v>
      </c>
      <c r="U520" s="50">
        <f t="shared" si="37"/>
        <v>0</v>
      </c>
      <c r="V520" s="50">
        <v>0.79</v>
      </c>
      <c r="W520" s="50" t="str">
        <f>IF(OR(K520&lt;=$Y$1,DAY(K520)&gt;15,AND(YEAR(K520)&amp;MONTH(K520)=YEAR(L520)&amp;MONTH(L520),DAY(L520)&lt;26)),"",IF(OR(L520="",MONTH(K520)&lt;&gt;MONTH(L520)),NETWORKDAYS.INTL(K520,DATE(2021,MONTH(K520)+1,0),"0000000",'21年休息安排-固定'!$B$2:$B$105),NETWORKDAYS.INTL(K520,L520,"0000000",'21年休息安排-固定'!$B$2:$B$105)))</f>
        <v/>
      </c>
      <c r="X520" s="50" t="str">
        <f>IF(OR(L520&gt;=$Z$1,L520="",DAY(L520)&lt;15,AND(YEAR(K520)&amp;MONTH(K520)=YEAR(L520)&amp;MONTH(L520),DAY(L520)&lt;26)),"",IF(YEAR(K520)&amp;MONTH(K520)=YEAR(L520)&amp;MONTH(L520),NETWORKDAYS.INTL(K520,L520,"0000000",'21年休息安排-固定'!$B$2:$B$105),NETWORKDAYS.INTL(DATE(2021,MONTH(L520),1),L520,"0000000",'21年休息安排-固定'!$B$2:$B$105)))</f>
        <v/>
      </c>
    </row>
    <row r="521" customHeight="1" spans="1:24">
      <c r="A521" s="4" t="s">
        <v>976</v>
      </c>
      <c r="B521" s="4"/>
      <c r="C521" s="6" t="s">
        <v>480</v>
      </c>
      <c r="D521" s="4"/>
      <c r="E521" s="4"/>
      <c r="F521" s="4"/>
      <c r="G521" s="4"/>
      <c r="H521" s="4"/>
      <c r="I521" s="4"/>
      <c r="J521" s="4"/>
      <c r="K521" s="45">
        <v>43658</v>
      </c>
      <c r="L521" s="45"/>
      <c r="M521" s="4"/>
      <c r="N521" s="4"/>
      <c r="O521" s="4"/>
      <c r="P521" s="46"/>
      <c r="Q521" s="46"/>
      <c r="R521" s="49">
        <f t="shared" si="38"/>
        <v>0</v>
      </c>
      <c r="S521" s="49">
        <f t="shared" si="39"/>
        <v>0</v>
      </c>
      <c r="T521" s="50">
        <f t="shared" si="36"/>
        <v>0</v>
      </c>
      <c r="U521" s="50">
        <f t="shared" si="37"/>
        <v>0</v>
      </c>
      <c r="V521" s="50">
        <v>0.87</v>
      </c>
      <c r="W521" s="50" t="str">
        <f>IF(OR(K521&lt;=$Y$1,DAY(K521)&gt;15,AND(YEAR(K521)&amp;MONTH(K521)=YEAR(L521)&amp;MONTH(L521),DAY(L521)&lt;26)),"",IF(OR(L521="",MONTH(K521)&lt;&gt;MONTH(L521)),NETWORKDAYS.INTL(K521,DATE(2021,MONTH(K521)+1,0),"0000000",'21年休息安排-固定'!$B$2:$B$105),NETWORKDAYS.INTL(K521,L521,"0000000",'21年休息安排-固定'!$B$2:$B$105)))</f>
        <v/>
      </c>
      <c r="X521" s="50" t="str">
        <f>IF(OR(L521&gt;=$Z$1,L521="",DAY(L521)&lt;15,AND(YEAR(K521)&amp;MONTH(K521)=YEAR(L521)&amp;MONTH(L521),DAY(L521)&lt;26)),"",IF(YEAR(K521)&amp;MONTH(K521)=YEAR(L521)&amp;MONTH(L521),NETWORKDAYS.INTL(K521,L521,"0000000",'21年休息安排-固定'!$B$2:$B$105),NETWORKDAYS.INTL(DATE(2021,MONTH(L521),1),L521,"0000000",'21年休息安排-固定'!$B$2:$B$105)))</f>
        <v/>
      </c>
    </row>
    <row r="522" customHeight="1" spans="1:24">
      <c r="A522" s="4" t="s">
        <v>977</v>
      </c>
      <c r="B522" s="4"/>
      <c r="C522" s="6" t="s">
        <v>26</v>
      </c>
      <c r="D522" s="4"/>
      <c r="E522" s="4"/>
      <c r="F522" s="4"/>
      <c r="G522" s="4"/>
      <c r="H522" s="4"/>
      <c r="I522" s="4"/>
      <c r="J522" s="4"/>
      <c r="K522" s="45">
        <v>43657</v>
      </c>
      <c r="L522" s="45"/>
      <c r="M522" s="4"/>
      <c r="N522" s="4"/>
      <c r="O522" s="4"/>
      <c r="P522" s="46"/>
      <c r="Q522" s="46"/>
      <c r="R522" s="49">
        <f t="shared" si="38"/>
        <v>0</v>
      </c>
      <c r="S522" s="49">
        <f t="shared" si="39"/>
        <v>0</v>
      </c>
      <c r="T522" s="50">
        <f t="shared" si="36"/>
        <v>0</v>
      </c>
      <c r="U522" s="50">
        <f t="shared" si="37"/>
        <v>0</v>
      </c>
      <c r="V522" s="50">
        <v>0.87</v>
      </c>
      <c r="W522" s="50" t="str">
        <f>IF(OR(K522&lt;=$Y$1,DAY(K522)&gt;15,AND(YEAR(K522)&amp;MONTH(K522)=YEAR(L522)&amp;MONTH(L522),DAY(L522)&lt;26)),"",IF(OR(L522="",MONTH(K522)&lt;&gt;MONTH(L522)),NETWORKDAYS.INTL(K522,DATE(2021,MONTH(K522)+1,0),"0000000",'21年休息安排-固定'!$B$2:$B$105),NETWORKDAYS.INTL(K522,L522,"0000000",'21年休息安排-固定'!$B$2:$B$105)))</f>
        <v/>
      </c>
      <c r="X522" s="50" t="str">
        <f>IF(OR(L522&gt;=$Z$1,L522="",DAY(L522)&lt;15,AND(YEAR(K522)&amp;MONTH(K522)=YEAR(L522)&amp;MONTH(L522),DAY(L522)&lt;26)),"",IF(YEAR(K522)&amp;MONTH(K522)=YEAR(L522)&amp;MONTH(L522),NETWORKDAYS.INTL(K522,L522,"0000000",'21年休息安排-固定'!$B$2:$B$105),NETWORKDAYS.INTL(DATE(2021,MONTH(L522),1),L522,"0000000",'21年休息安排-固定'!$B$2:$B$105)))</f>
        <v/>
      </c>
    </row>
    <row r="523" customHeight="1" spans="1:24">
      <c r="A523" s="4" t="s">
        <v>978</v>
      </c>
      <c r="B523" s="4"/>
      <c r="C523" s="6" t="s">
        <v>26</v>
      </c>
      <c r="D523" s="4"/>
      <c r="E523" s="4"/>
      <c r="F523" s="4"/>
      <c r="G523" s="4"/>
      <c r="H523" s="4"/>
      <c r="I523" s="4"/>
      <c r="J523" s="4"/>
      <c r="K523" s="45">
        <v>43656</v>
      </c>
      <c r="L523" s="45"/>
      <c r="M523" s="4"/>
      <c r="N523" s="4"/>
      <c r="O523" s="4"/>
      <c r="P523" s="46"/>
      <c r="Q523" s="46"/>
      <c r="R523" s="49">
        <f t="shared" si="38"/>
        <v>0</v>
      </c>
      <c r="S523" s="49">
        <f t="shared" si="39"/>
        <v>0</v>
      </c>
      <c r="T523" s="50">
        <f t="shared" si="36"/>
        <v>0</v>
      </c>
      <c r="U523" s="50">
        <f t="shared" si="37"/>
        <v>0</v>
      </c>
      <c r="V523" s="50">
        <v>0.88</v>
      </c>
      <c r="W523" s="50" t="str">
        <f>IF(OR(K523&lt;=$Y$1,DAY(K523)&gt;15,AND(YEAR(K523)&amp;MONTH(K523)=YEAR(L523)&amp;MONTH(L523),DAY(L523)&lt;26)),"",IF(OR(L523="",MONTH(K523)&lt;&gt;MONTH(L523)),NETWORKDAYS.INTL(K523,DATE(2021,MONTH(K523)+1,0),"0000000",'21年休息安排-固定'!$B$2:$B$105),NETWORKDAYS.INTL(K523,L523,"0000000",'21年休息安排-固定'!$B$2:$B$105)))</f>
        <v/>
      </c>
      <c r="X523" s="50" t="str">
        <f>IF(OR(L523&gt;=$Z$1,L523="",DAY(L523)&lt;15,AND(YEAR(K523)&amp;MONTH(K523)=YEAR(L523)&amp;MONTH(L523),DAY(L523)&lt;26)),"",IF(YEAR(K523)&amp;MONTH(K523)=YEAR(L523)&amp;MONTH(L523),NETWORKDAYS.INTL(K523,L523,"0000000",'21年休息安排-固定'!$B$2:$B$105),NETWORKDAYS.INTL(DATE(2021,MONTH(L523),1),L523,"0000000",'21年休息安排-固定'!$B$2:$B$105)))</f>
        <v/>
      </c>
    </row>
    <row r="524" customHeight="1" spans="1:24">
      <c r="A524" s="4" t="s">
        <v>979</v>
      </c>
      <c r="B524" s="4"/>
      <c r="C524" s="6" t="s">
        <v>26</v>
      </c>
      <c r="D524" s="4"/>
      <c r="E524" s="4"/>
      <c r="F524" s="4"/>
      <c r="G524" s="4"/>
      <c r="H524" s="4"/>
      <c r="I524" s="4"/>
      <c r="J524" s="4"/>
      <c r="K524" s="45">
        <v>43662</v>
      </c>
      <c r="L524" s="45"/>
      <c r="M524" s="4"/>
      <c r="N524" s="4"/>
      <c r="O524" s="4"/>
      <c r="P524" s="46"/>
      <c r="Q524" s="46"/>
      <c r="R524" s="49">
        <f t="shared" si="38"/>
        <v>0</v>
      </c>
      <c r="S524" s="49">
        <f t="shared" si="39"/>
        <v>0</v>
      </c>
      <c r="T524" s="50">
        <f t="shared" si="36"/>
        <v>0</v>
      </c>
      <c r="U524" s="50">
        <f t="shared" si="37"/>
        <v>0</v>
      </c>
      <c r="V524" s="50">
        <v>0.87</v>
      </c>
      <c r="W524" s="50" t="str">
        <f>IF(OR(K524&lt;=$Y$1,DAY(K524)&gt;15,AND(YEAR(K524)&amp;MONTH(K524)=YEAR(L524)&amp;MONTH(L524),DAY(L524)&lt;26)),"",IF(OR(L524="",MONTH(K524)&lt;&gt;MONTH(L524)),NETWORKDAYS.INTL(K524,DATE(2021,MONTH(K524)+1,0),"0000000",'21年休息安排-固定'!$B$2:$B$105),NETWORKDAYS.INTL(K524,L524,"0000000",'21年休息安排-固定'!$B$2:$B$105)))</f>
        <v/>
      </c>
      <c r="X524" s="50" t="str">
        <f>IF(OR(L524&gt;=$Z$1,L524="",DAY(L524)&lt;15,AND(YEAR(K524)&amp;MONTH(K524)=YEAR(L524)&amp;MONTH(L524),DAY(L524)&lt;26)),"",IF(YEAR(K524)&amp;MONTH(K524)=YEAR(L524)&amp;MONTH(L524),NETWORKDAYS.INTL(K524,L524,"0000000",'21年休息安排-固定'!$B$2:$B$105),NETWORKDAYS.INTL(DATE(2021,MONTH(L524),1),L524,"0000000",'21年休息安排-固定'!$B$2:$B$105)))</f>
        <v/>
      </c>
    </row>
    <row r="525" customHeight="1" spans="1:24">
      <c r="A525" s="4" t="s">
        <v>980</v>
      </c>
      <c r="B525" s="4"/>
      <c r="C525" s="6" t="s">
        <v>26</v>
      </c>
      <c r="D525" s="4"/>
      <c r="E525" s="4"/>
      <c r="F525" s="4"/>
      <c r="G525" s="4"/>
      <c r="H525" s="4"/>
      <c r="I525" s="4"/>
      <c r="J525" s="4"/>
      <c r="K525" s="45">
        <v>43665</v>
      </c>
      <c r="L525" s="45"/>
      <c r="M525" s="4"/>
      <c r="N525" s="4"/>
      <c r="O525" s="4"/>
      <c r="P525" s="46"/>
      <c r="Q525" s="46"/>
      <c r="R525" s="49">
        <f t="shared" si="38"/>
        <v>0</v>
      </c>
      <c r="S525" s="49">
        <f t="shared" si="39"/>
        <v>0</v>
      </c>
      <c r="T525" s="50">
        <f t="shared" si="36"/>
        <v>0</v>
      </c>
      <c r="U525" s="50">
        <f t="shared" si="37"/>
        <v>0</v>
      </c>
      <c r="V525" s="50">
        <v>0.83</v>
      </c>
      <c r="W525" s="50" t="str">
        <f>IF(OR(K525&lt;=$Y$1,DAY(K525)&gt;15,AND(YEAR(K525)&amp;MONTH(K525)=YEAR(L525)&amp;MONTH(L525),DAY(L525)&lt;26)),"",IF(OR(L525="",MONTH(K525)&lt;&gt;MONTH(L525)),NETWORKDAYS.INTL(K525,DATE(2021,MONTH(K525)+1,0),"0000000",'21年休息安排-固定'!$B$2:$B$105),NETWORKDAYS.INTL(K525,L525,"0000000",'21年休息安排-固定'!$B$2:$B$105)))</f>
        <v/>
      </c>
      <c r="X525" s="50" t="str">
        <f>IF(OR(L525&gt;=$Z$1,L525="",DAY(L525)&lt;15,AND(YEAR(K525)&amp;MONTH(K525)=YEAR(L525)&amp;MONTH(L525),DAY(L525)&lt;26)),"",IF(YEAR(K525)&amp;MONTH(K525)=YEAR(L525)&amp;MONTH(L525),NETWORKDAYS.INTL(K525,L525,"0000000",'21年休息安排-固定'!$B$2:$B$105),NETWORKDAYS.INTL(DATE(2021,MONTH(L525),1),L525,"0000000",'21年休息安排-固定'!$B$2:$B$105)))</f>
        <v/>
      </c>
    </row>
    <row r="526" customHeight="1" spans="1:24">
      <c r="A526" s="4" t="s">
        <v>981</v>
      </c>
      <c r="B526" s="4"/>
      <c r="C526" s="6" t="s">
        <v>26</v>
      </c>
      <c r="D526" s="4"/>
      <c r="E526" s="4"/>
      <c r="F526" s="4"/>
      <c r="G526" s="4"/>
      <c r="H526" s="4"/>
      <c r="I526" s="4"/>
      <c r="J526" s="4"/>
      <c r="K526" s="45">
        <v>43665</v>
      </c>
      <c r="L526" s="45"/>
      <c r="M526" s="4"/>
      <c r="N526" s="4"/>
      <c r="O526" s="4"/>
      <c r="P526" s="46"/>
      <c r="Q526" s="46"/>
      <c r="R526" s="49">
        <f t="shared" si="38"/>
        <v>0</v>
      </c>
      <c r="S526" s="49">
        <f t="shared" si="39"/>
        <v>0</v>
      </c>
      <c r="T526" s="50">
        <f t="shared" si="36"/>
        <v>0</v>
      </c>
      <c r="U526" s="50">
        <f t="shared" si="37"/>
        <v>0</v>
      </c>
      <c r="V526" s="50">
        <v>0.85</v>
      </c>
      <c r="W526" s="50" t="str">
        <f>IF(OR(K526&lt;=$Y$1,DAY(K526)&gt;15,AND(YEAR(K526)&amp;MONTH(K526)=YEAR(L526)&amp;MONTH(L526),DAY(L526)&lt;26)),"",IF(OR(L526="",MONTH(K526)&lt;&gt;MONTH(L526)),NETWORKDAYS.INTL(K526,DATE(2021,MONTH(K526)+1,0),"0000000",'21年休息安排-固定'!$B$2:$B$105),NETWORKDAYS.INTL(K526,L526,"0000000",'21年休息安排-固定'!$B$2:$B$105)))</f>
        <v/>
      </c>
      <c r="X526" s="50" t="str">
        <f>IF(OR(L526&gt;=$Z$1,L526="",DAY(L526)&lt;15,AND(YEAR(K526)&amp;MONTH(K526)=YEAR(L526)&amp;MONTH(L526),DAY(L526)&lt;26)),"",IF(YEAR(K526)&amp;MONTH(K526)=YEAR(L526)&amp;MONTH(L526),NETWORKDAYS.INTL(K526,L526,"0000000",'21年休息安排-固定'!$B$2:$B$105),NETWORKDAYS.INTL(DATE(2021,MONTH(L526),1),L526,"0000000",'21年休息安排-固定'!$B$2:$B$105)))</f>
        <v/>
      </c>
    </row>
    <row r="527" customHeight="1" spans="1:24">
      <c r="A527" s="4" t="s">
        <v>982</v>
      </c>
      <c r="B527" s="4"/>
      <c r="C527" s="6" t="s">
        <v>26</v>
      </c>
      <c r="D527" s="4"/>
      <c r="E527" s="4"/>
      <c r="F527" s="4"/>
      <c r="G527" s="4"/>
      <c r="H527" s="4"/>
      <c r="I527" s="4"/>
      <c r="J527" s="4"/>
      <c r="K527" s="45">
        <v>43668</v>
      </c>
      <c r="L527" s="45"/>
      <c r="M527" s="4"/>
      <c r="N527" s="4"/>
      <c r="O527" s="4"/>
      <c r="P527" s="46"/>
      <c r="Q527" s="46"/>
      <c r="R527" s="49">
        <f t="shared" si="38"/>
        <v>0</v>
      </c>
      <c r="S527" s="49">
        <f t="shared" si="39"/>
        <v>0</v>
      </c>
      <c r="T527" s="50">
        <f t="shared" si="36"/>
        <v>0</v>
      </c>
      <c r="U527" s="50">
        <f t="shared" si="37"/>
        <v>0</v>
      </c>
      <c r="V527" s="50">
        <v>0.88</v>
      </c>
      <c r="W527" s="50" t="str">
        <f>IF(OR(K527&lt;=$Y$1,DAY(K527)&gt;15,AND(YEAR(K527)&amp;MONTH(K527)=YEAR(L527)&amp;MONTH(L527),DAY(L527)&lt;26)),"",IF(OR(L527="",MONTH(K527)&lt;&gt;MONTH(L527)),NETWORKDAYS.INTL(K527,DATE(2021,MONTH(K527)+1,0),"0000000",'21年休息安排-固定'!$B$2:$B$105),NETWORKDAYS.INTL(K527,L527,"0000000",'21年休息安排-固定'!$B$2:$B$105)))</f>
        <v/>
      </c>
      <c r="X527" s="50" t="str">
        <f>IF(OR(L527&gt;=$Z$1,L527="",DAY(L527)&lt;15,AND(YEAR(K527)&amp;MONTH(K527)=YEAR(L527)&amp;MONTH(L527),DAY(L527)&lt;26)),"",IF(YEAR(K527)&amp;MONTH(K527)=YEAR(L527)&amp;MONTH(L527),NETWORKDAYS.INTL(K527,L527,"0000000",'21年休息安排-固定'!$B$2:$B$105),NETWORKDAYS.INTL(DATE(2021,MONTH(L527),1),L527,"0000000",'21年休息安排-固定'!$B$2:$B$105)))</f>
        <v/>
      </c>
    </row>
    <row r="528" customHeight="1" spans="1:24">
      <c r="A528" s="4" t="s">
        <v>983</v>
      </c>
      <c r="B528" s="4"/>
      <c r="C528" s="6" t="s">
        <v>26</v>
      </c>
      <c r="D528" s="4"/>
      <c r="E528" s="4"/>
      <c r="F528" s="4"/>
      <c r="G528" s="4"/>
      <c r="H528" s="4"/>
      <c r="I528" s="4"/>
      <c r="J528" s="4"/>
      <c r="K528" s="45">
        <v>43668</v>
      </c>
      <c r="L528" s="45"/>
      <c r="M528" s="4"/>
      <c r="N528" s="4"/>
      <c r="O528" s="4"/>
      <c r="P528" s="46"/>
      <c r="Q528" s="46"/>
      <c r="R528" s="49">
        <f t="shared" si="38"/>
        <v>0</v>
      </c>
      <c r="S528" s="49">
        <f t="shared" si="39"/>
        <v>0</v>
      </c>
      <c r="T528" s="50">
        <f t="shared" si="36"/>
        <v>0</v>
      </c>
      <c r="U528" s="50">
        <f t="shared" si="37"/>
        <v>0</v>
      </c>
      <c r="V528" s="50">
        <v>0.9</v>
      </c>
      <c r="W528" s="50" t="str">
        <f>IF(OR(K528&lt;=$Y$1,DAY(K528)&gt;15,AND(YEAR(K528)&amp;MONTH(K528)=YEAR(L528)&amp;MONTH(L528),DAY(L528)&lt;26)),"",IF(OR(L528="",MONTH(K528)&lt;&gt;MONTH(L528)),NETWORKDAYS.INTL(K528,DATE(2021,MONTH(K528)+1,0),"0000000",'21年休息安排-固定'!$B$2:$B$105),NETWORKDAYS.INTL(K528,L528,"0000000",'21年休息安排-固定'!$B$2:$B$105)))</f>
        <v/>
      </c>
      <c r="X528" s="50" t="str">
        <f>IF(OR(L528&gt;=$Z$1,L528="",DAY(L528)&lt;15,AND(YEAR(K528)&amp;MONTH(K528)=YEAR(L528)&amp;MONTH(L528),DAY(L528)&lt;26)),"",IF(YEAR(K528)&amp;MONTH(K528)=YEAR(L528)&amp;MONTH(L528),NETWORKDAYS.INTL(K528,L528,"0000000",'21年休息安排-固定'!$B$2:$B$105),NETWORKDAYS.INTL(DATE(2021,MONTH(L528),1),L528,"0000000",'21年休息安排-固定'!$B$2:$B$105)))</f>
        <v/>
      </c>
    </row>
    <row r="529" customHeight="1" spans="1:24">
      <c r="A529" s="4" t="s">
        <v>984</v>
      </c>
      <c r="B529" s="4"/>
      <c r="C529" s="6" t="s">
        <v>26</v>
      </c>
      <c r="D529" s="4"/>
      <c r="E529" s="4"/>
      <c r="F529" s="4"/>
      <c r="G529" s="4"/>
      <c r="H529" s="4"/>
      <c r="I529" s="4"/>
      <c r="J529" s="4"/>
      <c r="K529" s="45">
        <v>43668</v>
      </c>
      <c r="L529" s="45"/>
      <c r="M529" s="4"/>
      <c r="N529" s="4"/>
      <c r="O529" s="4"/>
      <c r="P529" s="46"/>
      <c r="Q529" s="46"/>
      <c r="R529" s="49">
        <f t="shared" si="38"/>
        <v>0</v>
      </c>
      <c r="S529" s="49">
        <f t="shared" si="39"/>
        <v>0</v>
      </c>
      <c r="T529" s="50">
        <f t="shared" si="36"/>
        <v>0</v>
      </c>
      <c r="U529" s="50">
        <f t="shared" si="37"/>
        <v>0</v>
      </c>
      <c r="V529" s="50">
        <v>0.87</v>
      </c>
      <c r="W529" s="50" t="str">
        <f>IF(OR(K529&lt;=$Y$1,DAY(K529)&gt;15,AND(YEAR(K529)&amp;MONTH(K529)=YEAR(L529)&amp;MONTH(L529),DAY(L529)&lt;26)),"",IF(OR(L529="",MONTH(K529)&lt;&gt;MONTH(L529)),NETWORKDAYS.INTL(K529,DATE(2021,MONTH(K529)+1,0),"0000000",'21年休息安排-固定'!$B$2:$B$105),NETWORKDAYS.INTL(K529,L529,"0000000",'21年休息安排-固定'!$B$2:$B$105)))</f>
        <v/>
      </c>
      <c r="X529" s="50" t="str">
        <f>IF(OR(L529&gt;=$Z$1,L529="",DAY(L529)&lt;15,AND(YEAR(K529)&amp;MONTH(K529)=YEAR(L529)&amp;MONTH(L529),DAY(L529)&lt;26)),"",IF(YEAR(K529)&amp;MONTH(K529)=YEAR(L529)&amp;MONTH(L529),NETWORKDAYS.INTL(K529,L529,"0000000",'21年休息安排-固定'!$B$2:$B$105),NETWORKDAYS.INTL(DATE(2021,MONTH(L529),1),L529,"0000000",'21年休息安排-固定'!$B$2:$B$105)))</f>
        <v/>
      </c>
    </row>
    <row r="530" customHeight="1" spans="1:24">
      <c r="A530" s="4" t="s">
        <v>985</v>
      </c>
      <c r="B530" s="4"/>
      <c r="C530" s="6" t="s">
        <v>26</v>
      </c>
      <c r="D530" s="4"/>
      <c r="E530" s="4"/>
      <c r="F530" s="4"/>
      <c r="G530" s="4"/>
      <c r="H530" s="4"/>
      <c r="I530" s="4"/>
      <c r="J530" s="4"/>
      <c r="K530" s="45">
        <v>43679</v>
      </c>
      <c r="L530" s="45"/>
      <c r="M530" s="4"/>
      <c r="N530" s="4"/>
      <c r="O530" s="4"/>
      <c r="P530" s="46"/>
      <c r="Q530" s="46"/>
      <c r="R530" s="49">
        <f t="shared" si="38"/>
        <v>0</v>
      </c>
      <c r="S530" s="49">
        <f t="shared" si="39"/>
        <v>0</v>
      </c>
      <c r="T530" s="50">
        <f t="shared" si="36"/>
        <v>0</v>
      </c>
      <c r="U530" s="50">
        <f t="shared" si="37"/>
        <v>0</v>
      </c>
      <c r="V530" s="50">
        <v>0.85</v>
      </c>
      <c r="W530" s="50" t="str">
        <f>IF(OR(K530&lt;=$Y$1,DAY(K530)&gt;15,AND(YEAR(K530)&amp;MONTH(K530)=YEAR(L530)&amp;MONTH(L530),DAY(L530)&lt;26)),"",IF(OR(L530="",MONTH(K530)&lt;&gt;MONTH(L530)),NETWORKDAYS.INTL(K530,DATE(2021,MONTH(K530)+1,0),"0000000",'21年休息安排-固定'!$B$2:$B$105),NETWORKDAYS.INTL(K530,L530,"0000000",'21年休息安排-固定'!$B$2:$B$105)))</f>
        <v/>
      </c>
      <c r="X530" s="50" t="str">
        <f>IF(OR(L530&gt;=$Z$1,L530="",DAY(L530)&lt;15,AND(YEAR(K530)&amp;MONTH(K530)=YEAR(L530)&amp;MONTH(L530),DAY(L530)&lt;26)),"",IF(YEAR(K530)&amp;MONTH(K530)=YEAR(L530)&amp;MONTH(L530),NETWORKDAYS.INTL(K530,L530,"0000000",'21年休息安排-固定'!$B$2:$B$105),NETWORKDAYS.INTL(DATE(2021,MONTH(L530),1),L530,"0000000",'21年休息安排-固定'!$B$2:$B$105)))</f>
        <v/>
      </c>
    </row>
    <row r="531" customHeight="1" spans="1:24">
      <c r="A531" s="4" t="s">
        <v>986</v>
      </c>
      <c r="B531" s="4"/>
      <c r="C531" s="6" t="s">
        <v>480</v>
      </c>
      <c r="D531" s="4"/>
      <c r="E531" s="4"/>
      <c r="F531" s="4"/>
      <c r="G531" s="4"/>
      <c r="H531" s="4"/>
      <c r="I531" s="4"/>
      <c r="J531" s="4"/>
      <c r="K531" s="45">
        <v>43682</v>
      </c>
      <c r="L531" s="45"/>
      <c r="M531" s="4"/>
      <c r="N531" s="4"/>
      <c r="O531" s="4"/>
      <c r="P531" s="46"/>
      <c r="Q531" s="46"/>
      <c r="R531" s="49">
        <f t="shared" si="38"/>
        <v>0</v>
      </c>
      <c r="S531" s="49">
        <f t="shared" si="39"/>
        <v>0</v>
      </c>
      <c r="T531" s="50">
        <f t="shared" si="36"/>
        <v>0</v>
      </c>
      <c r="U531" s="50">
        <f t="shared" si="37"/>
        <v>0</v>
      </c>
      <c r="V531" s="50">
        <v>0.9</v>
      </c>
      <c r="W531" s="50" t="str">
        <f>IF(OR(K531&lt;=$Y$1,DAY(K531)&gt;15,AND(YEAR(K531)&amp;MONTH(K531)=YEAR(L531)&amp;MONTH(L531),DAY(L531)&lt;26)),"",IF(OR(L531="",MONTH(K531)&lt;&gt;MONTH(L531)),NETWORKDAYS.INTL(K531,DATE(2021,MONTH(K531)+1,0),"0000000",'21年休息安排-固定'!$B$2:$B$105),NETWORKDAYS.INTL(K531,L531,"0000000",'21年休息安排-固定'!$B$2:$B$105)))</f>
        <v/>
      </c>
      <c r="X531" s="50" t="str">
        <f>IF(OR(L531&gt;=$Z$1,L531="",DAY(L531)&lt;15,AND(YEAR(K531)&amp;MONTH(K531)=YEAR(L531)&amp;MONTH(L531),DAY(L531)&lt;26)),"",IF(YEAR(K531)&amp;MONTH(K531)=YEAR(L531)&amp;MONTH(L531),NETWORKDAYS.INTL(K531,L531,"0000000",'21年休息安排-固定'!$B$2:$B$105),NETWORKDAYS.INTL(DATE(2021,MONTH(L531),1),L531,"0000000",'21年休息安排-固定'!$B$2:$B$105)))</f>
        <v/>
      </c>
    </row>
    <row r="532" customHeight="1" spans="1:24">
      <c r="A532" s="4" t="s">
        <v>987</v>
      </c>
      <c r="B532" s="4"/>
      <c r="C532" s="6" t="s">
        <v>480</v>
      </c>
      <c r="D532" s="4"/>
      <c r="E532" s="4"/>
      <c r="F532" s="4"/>
      <c r="G532" s="4"/>
      <c r="H532" s="4"/>
      <c r="I532" s="4"/>
      <c r="J532" s="4"/>
      <c r="K532" s="45">
        <v>43682</v>
      </c>
      <c r="L532" s="45"/>
      <c r="M532" s="4"/>
      <c r="N532" s="4"/>
      <c r="O532" s="4"/>
      <c r="P532" s="46"/>
      <c r="Q532" s="46"/>
      <c r="R532" s="49">
        <f t="shared" si="38"/>
        <v>0</v>
      </c>
      <c r="S532" s="49">
        <f t="shared" si="39"/>
        <v>0</v>
      </c>
      <c r="T532" s="50">
        <f t="shared" si="36"/>
        <v>0</v>
      </c>
      <c r="U532" s="50">
        <f t="shared" si="37"/>
        <v>0</v>
      </c>
      <c r="V532" s="50">
        <v>0.89</v>
      </c>
      <c r="W532" s="50" t="str">
        <f>IF(OR(K532&lt;=$Y$1,DAY(K532)&gt;15,AND(YEAR(K532)&amp;MONTH(K532)=YEAR(L532)&amp;MONTH(L532),DAY(L532)&lt;26)),"",IF(OR(L532="",MONTH(K532)&lt;&gt;MONTH(L532)),NETWORKDAYS.INTL(K532,DATE(2021,MONTH(K532)+1,0),"0000000",'21年休息安排-固定'!$B$2:$B$105),NETWORKDAYS.INTL(K532,L532,"0000000",'21年休息安排-固定'!$B$2:$B$105)))</f>
        <v/>
      </c>
      <c r="X532" s="50" t="str">
        <f>IF(OR(L532&gt;=$Z$1,L532="",DAY(L532)&lt;15,AND(YEAR(K532)&amp;MONTH(K532)=YEAR(L532)&amp;MONTH(L532),DAY(L532)&lt;26)),"",IF(YEAR(K532)&amp;MONTH(K532)=YEAR(L532)&amp;MONTH(L532),NETWORKDAYS.INTL(K532,L532,"0000000",'21年休息安排-固定'!$B$2:$B$105),NETWORKDAYS.INTL(DATE(2021,MONTH(L532),1),L532,"0000000",'21年休息安排-固定'!$B$2:$B$105)))</f>
        <v/>
      </c>
    </row>
    <row r="533" customHeight="1" spans="1:24">
      <c r="A533" s="4" t="s">
        <v>988</v>
      </c>
      <c r="B533" s="4"/>
      <c r="C533" s="6" t="s">
        <v>480</v>
      </c>
      <c r="D533" s="4"/>
      <c r="E533" s="4"/>
      <c r="F533" s="4"/>
      <c r="G533" s="4"/>
      <c r="H533" s="4"/>
      <c r="I533" s="4"/>
      <c r="J533" s="4"/>
      <c r="K533" s="45">
        <v>43684</v>
      </c>
      <c r="L533" s="45"/>
      <c r="M533" s="4"/>
      <c r="N533" s="4"/>
      <c r="O533" s="4"/>
      <c r="P533" s="46"/>
      <c r="Q533" s="46"/>
      <c r="R533" s="49">
        <f t="shared" si="38"/>
        <v>0</v>
      </c>
      <c r="S533" s="49">
        <f t="shared" si="39"/>
        <v>0</v>
      </c>
      <c r="T533" s="50">
        <f t="shared" si="36"/>
        <v>0</v>
      </c>
      <c r="U533" s="50">
        <f t="shared" si="37"/>
        <v>0</v>
      </c>
      <c r="V533" s="50">
        <v>0.9</v>
      </c>
      <c r="W533" s="50" t="str">
        <f>IF(OR(K533&lt;=$Y$1,DAY(K533)&gt;15,AND(YEAR(K533)&amp;MONTH(K533)=YEAR(L533)&amp;MONTH(L533),DAY(L533)&lt;26)),"",IF(OR(L533="",MONTH(K533)&lt;&gt;MONTH(L533)),NETWORKDAYS.INTL(K533,DATE(2021,MONTH(K533)+1,0),"0000000",'21年休息安排-固定'!$B$2:$B$105),NETWORKDAYS.INTL(K533,L533,"0000000",'21年休息安排-固定'!$B$2:$B$105)))</f>
        <v/>
      </c>
      <c r="X533" s="50" t="str">
        <f>IF(OR(L533&gt;=$Z$1,L533="",DAY(L533)&lt;15,AND(YEAR(K533)&amp;MONTH(K533)=YEAR(L533)&amp;MONTH(L533),DAY(L533)&lt;26)),"",IF(YEAR(K533)&amp;MONTH(K533)=YEAR(L533)&amp;MONTH(L533),NETWORKDAYS.INTL(K533,L533,"0000000",'21年休息安排-固定'!$B$2:$B$105),NETWORKDAYS.INTL(DATE(2021,MONTH(L533),1),L533,"0000000",'21年休息安排-固定'!$B$2:$B$105)))</f>
        <v/>
      </c>
    </row>
    <row r="534" customHeight="1" spans="1:24">
      <c r="A534" s="4" t="s">
        <v>989</v>
      </c>
      <c r="B534" s="4"/>
      <c r="C534" s="6" t="s">
        <v>480</v>
      </c>
      <c r="D534" s="4"/>
      <c r="E534" s="4"/>
      <c r="F534" s="4"/>
      <c r="G534" s="4"/>
      <c r="H534" s="4"/>
      <c r="I534" s="4"/>
      <c r="J534" s="4"/>
      <c r="K534" s="45">
        <v>43684</v>
      </c>
      <c r="L534" s="45"/>
      <c r="M534" s="4"/>
      <c r="N534" s="4"/>
      <c r="O534" s="4"/>
      <c r="P534" s="46"/>
      <c r="Q534" s="46"/>
      <c r="R534" s="49">
        <f t="shared" si="38"/>
        <v>0</v>
      </c>
      <c r="S534" s="49">
        <f t="shared" si="39"/>
        <v>0</v>
      </c>
      <c r="T534" s="50">
        <f t="shared" si="36"/>
        <v>0</v>
      </c>
      <c r="U534" s="50">
        <f t="shared" si="37"/>
        <v>0</v>
      </c>
      <c r="V534" s="50">
        <v>0.9</v>
      </c>
      <c r="W534" s="50" t="str">
        <f>IF(OR(K534&lt;=$Y$1,DAY(K534)&gt;15,AND(YEAR(K534)&amp;MONTH(K534)=YEAR(L534)&amp;MONTH(L534),DAY(L534)&lt;26)),"",IF(OR(L534="",MONTH(K534)&lt;&gt;MONTH(L534)),NETWORKDAYS.INTL(K534,DATE(2021,MONTH(K534)+1,0),"0000000",'21年休息安排-固定'!$B$2:$B$105),NETWORKDAYS.INTL(K534,L534,"0000000",'21年休息安排-固定'!$B$2:$B$105)))</f>
        <v/>
      </c>
      <c r="X534" s="50" t="str">
        <f>IF(OR(L534&gt;=$Z$1,L534="",DAY(L534)&lt;15,AND(YEAR(K534)&amp;MONTH(K534)=YEAR(L534)&amp;MONTH(L534),DAY(L534)&lt;26)),"",IF(YEAR(K534)&amp;MONTH(K534)=YEAR(L534)&amp;MONTH(L534),NETWORKDAYS.INTL(K534,L534,"0000000",'21年休息安排-固定'!$B$2:$B$105),NETWORKDAYS.INTL(DATE(2021,MONTH(L534),1),L534,"0000000",'21年休息安排-固定'!$B$2:$B$105)))</f>
        <v/>
      </c>
    </row>
    <row r="535" customHeight="1" spans="1:24">
      <c r="A535" s="4" t="s">
        <v>990</v>
      </c>
      <c r="B535" s="4"/>
      <c r="C535" s="6" t="s">
        <v>26</v>
      </c>
      <c r="D535" s="4"/>
      <c r="E535" s="4"/>
      <c r="F535" s="4"/>
      <c r="G535" s="4"/>
      <c r="H535" s="4"/>
      <c r="I535" s="4"/>
      <c r="J535" s="4"/>
      <c r="K535" s="45">
        <v>43693</v>
      </c>
      <c r="L535" s="45"/>
      <c r="M535" s="4"/>
      <c r="N535" s="4"/>
      <c r="O535" s="4"/>
      <c r="P535" s="46"/>
      <c r="Q535" s="46"/>
      <c r="R535" s="49">
        <f t="shared" si="38"/>
        <v>0</v>
      </c>
      <c r="S535" s="49">
        <f t="shared" si="39"/>
        <v>0</v>
      </c>
      <c r="T535" s="50">
        <f t="shared" si="36"/>
        <v>0</v>
      </c>
      <c r="U535" s="50">
        <f t="shared" si="37"/>
        <v>0</v>
      </c>
      <c r="V535" s="50">
        <v>0.9</v>
      </c>
      <c r="W535" s="50" t="str">
        <f>IF(OR(K535&lt;=$Y$1,DAY(K535)&gt;15,AND(YEAR(K535)&amp;MONTH(K535)=YEAR(L535)&amp;MONTH(L535),DAY(L535)&lt;26)),"",IF(OR(L535="",MONTH(K535)&lt;&gt;MONTH(L535)),NETWORKDAYS.INTL(K535,DATE(2021,MONTH(K535)+1,0),"0000000",'21年休息安排-固定'!$B$2:$B$105),NETWORKDAYS.INTL(K535,L535,"0000000",'21年休息安排-固定'!$B$2:$B$105)))</f>
        <v/>
      </c>
      <c r="X535" s="50" t="str">
        <f>IF(OR(L535&gt;=$Z$1,L535="",DAY(L535)&lt;15,AND(YEAR(K535)&amp;MONTH(K535)=YEAR(L535)&amp;MONTH(L535),DAY(L535)&lt;26)),"",IF(YEAR(K535)&amp;MONTH(K535)=YEAR(L535)&amp;MONTH(L535),NETWORKDAYS.INTL(K535,L535,"0000000",'21年休息安排-固定'!$B$2:$B$105),NETWORKDAYS.INTL(DATE(2021,MONTH(L535),1),L535,"0000000",'21年休息安排-固定'!$B$2:$B$105)))</f>
        <v/>
      </c>
    </row>
    <row r="536" customHeight="1" spans="1:24">
      <c r="A536" s="4" t="s">
        <v>991</v>
      </c>
      <c r="B536" s="4"/>
      <c r="C536" s="6" t="s">
        <v>480</v>
      </c>
      <c r="D536" s="4"/>
      <c r="E536" s="4"/>
      <c r="F536" s="4"/>
      <c r="G536" s="4"/>
      <c r="H536" s="4"/>
      <c r="I536" s="4"/>
      <c r="J536" s="4"/>
      <c r="K536" s="45">
        <v>43691</v>
      </c>
      <c r="L536" s="45"/>
      <c r="M536" s="4"/>
      <c r="N536" s="4"/>
      <c r="O536" s="4"/>
      <c r="P536" s="46"/>
      <c r="Q536" s="46"/>
      <c r="R536" s="49">
        <f t="shared" si="38"/>
        <v>0</v>
      </c>
      <c r="S536" s="49">
        <f t="shared" si="39"/>
        <v>0</v>
      </c>
      <c r="T536" s="50">
        <f t="shared" ref="T536:T599" si="40">IFERROR(ROUND(Q536/W536,2),0)</f>
        <v>0</v>
      </c>
      <c r="U536" s="50">
        <f t="shared" ref="U536:U599" si="41">IFERROR(ROUND(Q536/X536,2),0)</f>
        <v>0</v>
      </c>
      <c r="V536" s="50">
        <v>0.87</v>
      </c>
      <c r="W536" s="50" t="str">
        <f>IF(OR(K536&lt;=$Y$1,DAY(K536)&gt;15,AND(YEAR(K536)&amp;MONTH(K536)=YEAR(L536)&amp;MONTH(L536),DAY(L536)&lt;26)),"",IF(OR(L536="",MONTH(K536)&lt;&gt;MONTH(L536)),NETWORKDAYS.INTL(K536,DATE(2021,MONTH(K536)+1,0),"0000000",'21年休息安排-固定'!$B$2:$B$105),NETWORKDAYS.INTL(K536,L536,"0000000",'21年休息安排-固定'!$B$2:$B$105)))</f>
        <v/>
      </c>
      <c r="X536" s="50" t="str">
        <f>IF(OR(L536&gt;=$Z$1,L536="",DAY(L536)&lt;15,AND(YEAR(K536)&amp;MONTH(K536)=YEAR(L536)&amp;MONTH(L536),DAY(L536)&lt;26)),"",IF(YEAR(K536)&amp;MONTH(K536)=YEAR(L536)&amp;MONTH(L536),NETWORKDAYS.INTL(K536,L536,"0000000",'21年休息安排-固定'!$B$2:$B$105),NETWORKDAYS.INTL(DATE(2021,MONTH(L536),1),L536,"0000000",'21年休息安排-固定'!$B$2:$B$105)))</f>
        <v/>
      </c>
    </row>
    <row r="537" customHeight="1" spans="1:24">
      <c r="A537" s="4" t="s">
        <v>992</v>
      </c>
      <c r="B537" s="4"/>
      <c r="C537" s="6" t="s">
        <v>480</v>
      </c>
      <c r="D537" s="4"/>
      <c r="E537" s="4"/>
      <c r="F537" s="4"/>
      <c r="G537" s="4"/>
      <c r="H537" s="4"/>
      <c r="I537" s="4"/>
      <c r="J537" s="4"/>
      <c r="K537" s="45">
        <v>43691</v>
      </c>
      <c r="L537" s="45"/>
      <c r="M537" s="4"/>
      <c r="N537" s="4"/>
      <c r="O537" s="4"/>
      <c r="P537" s="46"/>
      <c r="Q537" s="46"/>
      <c r="R537" s="49">
        <f t="shared" ref="R537:R600" si="42">P537/21.75</f>
        <v>0</v>
      </c>
      <c r="S537" s="49">
        <f t="shared" ref="S537:S600" si="43">Q537/21.75</f>
        <v>0</v>
      </c>
      <c r="T537" s="50">
        <f t="shared" si="40"/>
        <v>0</v>
      </c>
      <c r="U537" s="50">
        <f t="shared" si="41"/>
        <v>0</v>
      </c>
      <c r="V537" s="50">
        <v>0.88</v>
      </c>
      <c r="W537" s="50" t="str">
        <f>IF(OR(K537&lt;=$Y$1,DAY(K537)&gt;15,AND(YEAR(K537)&amp;MONTH(K537)=YEAR(L537)&amp;MONTH(L537),DAY(L537)&lt;26)),"",IF(OR(L537="",MONTH(K537)&lt;&gt;MONTH(L537)),NETWORKDAYS.INTL(K537,DATE(2021,MONTH(K537)+1,0),"0000000",'21年休息安排-固定'!$B$2:$B$105),NETWORKDAYS.INTL(K537,L537,"0000000",'21年休息安排-固定'!$B$2:$B$105)))</f>
        <v/>
      </c>
      <c r="X537" s="50" t="str">
        <f>IF(OR(L537&gt;=$Z$1,L537="",DAY(L537)&lt;15,AND(YEAR(K537)&amp;MONTH(K537)=YEAR(L537)&amp;MONTH(L537),DAY(L537)&lt;26)),"",IF(YEAR(K537)&amp;MONTH(K537)=YEAR(L537)&amp;MONTH(L537),NETWORKDAYS.INTL(K537,L537,"0000000",'21年休息安排-固定'!$B$2:$B$105),NETWORKDAYS.INTL(DATE(2021,MONTH(L537),1),L537,"0000000",'21年休息安排-固定'!$B$2:$B$105)))</f>
        <v/>
      </c>
    </row>
    <row r="538" customHeight="1" spans="1:24">
      <c r="A538" s="4" t="s">
        <v>993</v>
      </c>
      <c r="B538" s="4"/>
      <c r="C538" s="6" t="s">
        <v>26</v>
      </c>
      <c r="D538" s="4"/>
      <c r="E538" s="4"/>
      <c r="F538" s="4"/>
      <c r="G538" s="4"/>
      <c r="H538" s="4"/>
      <c r="I538" s="4"/>
      <c r="J538" s="4"/>
      <c r="K538" s="45">
        <v>43698</v>
      </c>
      <c r="L538" s="45"/>
      <c r="M538" s="4"/>
      <c r="N538" s="4"/>
      <c r="O538" s="4"/>
      <c r="P538" s="46"/>
      <c r="Q538" s="46"/>
      <c r="R538" s="49">
        <f t="shared" si="42"/>
        <v>0</v>
      </c>
      <c r="S538" s="49">
        <f t="shared" si="43"/>
        <v>0</v>
      </c>
      <c r="T538" s="50">
        <f t="shared" si="40"/>
        <v>0</v>
      </c>
      <c r="U538" s="50">
        <f t="shared" si="41"/>
        <v>0</v>
      </c>
      <c r="V538" s="50">
        <v>0.81</v>
      </c>
      <c r="W538" s="50" t="str">
        <f>IF(OR(K538&lt;=$Y$1,DAY(K538)&gt;15,AND(YEAR(K538)&amp;MONTH(K538)=YEAR(L538)&amp;MONTH(L538),DAY(L538)&lt;26)),"",IF(OR(L538="",MONTH(K538)&lt;&gt;MONTH(L538)),NETWORKDAYS.INTL(K538,DATE(2021,MONTH(K538)+1,0),"0000000",'21年休息安排-固定'!$B$2:$B$105),NETWORKDAYS.INTL(K538,L538,"0000000",'21年休息安排-固定'!$B$2:$B$105)))</f>
        <v/>
      </c>
      <c r="X538" s="50" t="str">
        <f>IF(OR(L538&gt;=$Z$1,L538="",DAY(L538)&lt;15,AND(YEAR(K538)&amp;MONTH(K538)=YEAR(L538)&amp;MONTH(L538),DAY(L538)&lt;26)),"",IF(YEAR(K538)&amp;MONTH(K538)=YEAR(L538)&amp;MONTH(L538),NETWORKDAYS.INTL(K538,L538,"0000000",'21年休息安排-固定'!$B$2:$B$105),NETWORKDAYS.INTL(DATE(2021,MONTH(L538),1),L538,"0000000",'21年休息安排-固定'!$B$2:$B$105)))</f>
        <v/>
      </c>
    </row>
    <row r="539" customHeight="1" spans="1:24">
      <c r="A539" s="4" t="s">
        <v>994</v>
      </c>
      <c r="B539" s="4"/>
      <c r="C539" s="6" t="s">
        <v>480</v>
      </c>
      <c r="D539" s="4"/>
      <c r="E539" s="4"/>
      <c r="F539" s="4"/>
      <c r="G539" s="4"/>
      <c r="H539" s="4"/>
      <c r="I539" s="4"/>
      <c r="J539" s="4"/>
      <c r="K539" s="45">
        <v>43703</v>
      </c>
      <c r="L539" s="45"/>
      <c r="M539" s="4"/>
      <c r="N539" s="4"/>
      <c r="O539" s="4"/>
      <c r="P539" s="46"/>
      <c r="Q539" s="46"/>
      <c r="R539" s="49">
        <f t="shared" si="42"/>
        <v>0</v>
      </c>
      <c r="S539" s="49">
        <f t="shared" si="43"/>
        <v>0</v>
      </c>
      <c r="T539" s="50">
        <f t="shared" si="40"/>
        <v>0</v>
      </c>
      <c r="U539" s="50">
        <f t="shared" si="41"/>
        <v>0</v>
      </c>
      <c r="V539" s="50">
        <v>0.88</v>
      </c>
      <c r="W539" s="50" t="str">
        <f>IF(OR(K539&lt;=$Y$1,DAY(K539)&gt;15,AND(YEAR(K539)&amp;MONTH(K539)=YEAR(L539)&amp;MONTH(L539),DAY(L539)&lt;26)),"",IF(OR(L539="",MONTH(K539)&lt;&gt;MONTH(L539)),NETWORKDAYS.INTL(K539,DATE(2021,MONTH(K539)+1,0),"0000000",'21年休息安排-固定'!$B$2:$B$105),NETWORKDAYS.INTL(K539,L539,"0000000",'21年休息安排-固定'!$B$2:$B$105)))</f>
        <v/>
      </c>
      <c r="X539" s="50" t="str">
        <f>IF(OR(L539&gt;=$Z$1,L539="",DAY(L539)&lt;15,AND(YEAR(K539)&amp;MONTH(K539)=YEAR(L539)&amp;MONTH(L539),DAY(L539)&lt;26)),"",IF(YEAR(K539)&amp;MONTH(K539)=YEAR(L539)&amp;MONTH(L539),NETWORKDAYS.INTL(K539,L539,"0000000",'21年休息安排-固定'!$B$2:$B$105),NETWORKDAYS.INTL(DATE(2021,MONTH(L539),1),L539,"0000000",'21年休息安排-固定'!$B$2:$B$105)))</f>
        <v/>
      </c>
    </row>
    <row r="540" customHeight="1" spans="1:24">
      <c r="A540" s="4" t="s">
        <v>995</v>
      </c>
      <c r="B540" s="4"/>
      <c r="C540" s="6" t="s">
        <v>480</v>
      </c>
      <c r="D540" s="4"/>
      <c r="E540" s="4"/>
      <c r="F540" s="4"/>
      <c r="G540" s="4"/>
      <c r="H540" s="4"/>
      <c r="I540" s="4"/>
      <c r="J540" s="4"/>
      <c r="K540" s="45">
        <v>43703</v>
      </c>
      <c r="L540" s="45"/>
      <c r="M540" s="4"/>
      <c r="N540" s="4"/>
      <c r="O540" s="4"/>
      <c r="P540" s="46"/>
      <c r="Q540" s="46"/>
      <c r="R540" s="49">
        <f t="shared" si="42"/>
        <v>0</v>
      </c>
      <c r="S540" s="49">
        <f t="shared" si="43"/>
        <v>0</v>
      </c>
      <c r="T540" s="50">
        <f t="shared" si="40"/>
        <v>0</v>
      </c>
      <c r="U540" s="50">
        <f t="shared" si="41"/>
        <v>0</v>
      </c>
      <c r="V540" s="50">
        <v>0.89</v>
      </c>
      <c r="W540" s="50" t="str">
        <f>IF(OR(K540&lt;=$Y$1,DAY(K540)&gt;15,AND(YEAR(K540)&amp;MONTH(K540)=YEAR(L540)&amp;MONTH(L540),DAY(L540)&lt;26)),"",IF(OR(L540="",MONTH(K540)&lt;&gt;MONTH(L540)),NETWORKDAYS.INTL(K540,DATE(2021,MONTH(K540)+1,0),"0000000",'21年休息安排-固定'!$B$2:$B$105),NETWORKDAYS.INTL(K540,L540,"0000000",'21年休息安排-固定'!$B$2:$B$105)))</f>
        <v/>
      </c>
      <c r="X540" s="50" t="str">
        <f>IF(OR(L540&gt;=$Z$1,L540="",DAY(L540)&lt;15,AND(YEAR(K540)&amp;MONTH(K540)=YEAR(L540)&amp;MONTH(L540),DAY(L540)&lt;26)),"",IF(YEAR(K540)&amp;MONTH(K540)=YEAR(L540)&amp;MONTH(L540),NETWORKDAYS.INTL(K540,L540,"0000000",'21年休息安排-固定'!$B$2:$B$105),NETWORKDAYS.INTL(DATE(2021,MONTH(L540),1),L540,"0000000",'21年休息安排-固定'!$B$2:$B$105)))</f>
        <v/>
      </c>
    </row>
    <row r="541" customHeight="1" spans="1:24">
      <c r="A541" s="4" t="s">
        <v>996</v>
      </c>
      <c r="B541" s="4"/>
      <c r="C541" s="6" t="s">
        <v>480</v>
      </c>
      <c r="D541" s="4"/>
      <c r="E541" s="4"/>
      <c r="F541" s="4"/>
      <c r="G541" s="4"/>
      <c r="H541" s="4"/>
      <c r="I541" s="4"/>
      <c r="J541" s="4"/>
      <c r="K541" s="45">
        <v>43704</v>
      </c>
      <c r="L541" s="45"/>
      <c r="M541" s="4"/>
      <c r="N541" s="4"/>
      <c r="O541" s="4"/>
      <c r="P541" s="46"/>
      <c r="Q541" s="46"/>
      <c r="R541" s="49">
        <f t="shared" si="42"/>
        <v>0</v>
      </c>
      <c r="S541" s="49">
        <f t="shared" si="43"/>
        <v>0</v>
      </c>
      <c r="T541" s="50">
        <f t="shared" si="40"/>
        <v>0</v>
      </c>
      <c r="U541" s="50">
        <f t="shared" si="41"/>
        <v>0</v>
      </c>
      <c r="V541" s="50">
        <v>0.88</v>
      </c>
      <c r="W541" s="50" t="str">
        <f>IF(OR(K541&lt;=$Y$1,DAY(K541)&gt;15,AND(YEAR(K541)&amp;MONTH(K541)=YEAR(L541)&amp;MONTH(L541),DAY(L541)&lt;26)),"",IF(OR(L541="",MONTH(K541)&lt;&gt;MONTH(L541)),NETWORKDAYS.INTL(K541,DATE(2021,MONTH(K541)+1,0),"0000000",'21年休息安排-固定'!$B$2:$B$105),NETWORKDAYS.INTL(K541,L541,"0000000",'21年休息安排-固定'!$B$2:$B$105)))</f>
        <v/>
      </c>
      <c r="X541" s="50" t="str">
        <f>IF(OR(L541&gt;=$Z$1,L541="",DAY(L541)&lt;15,AND(YEAR(K541)&amp;MONTH(K541)=YEAR(L541)&amp;MONTH(L541),DAY(L541)&lt;26)),"",IF(YEAR(K541)&amp;MONTH(K541)=YEAR(L541)&amp;MONTH(L541),NETWORKDAYS.INTL(K541,L541,"0000000",'21年休息安排-固定'!$B$2:$B$105),NETWORKDAYS.INTL(DATE(2021,MONTH(L541),1),L541,"0000000",'21年休息安排-固定'!$B$2:$B$105)))</f>
        <v/>
      </c>
    </row>
    <row r="542" customHeight="1" spans="1:24">
      <c r="A542" s="4" t="s">
        <v>997</v>
      </c>
      <c r="B542" s="4"/>
      <c r="C542" s="6" t="s">
        <v>403</v>
      </c>
      <c r="D542" s="4"/>
      <c r="E542" s="4"/>
      <c r="F542" s="4"/>
      <c r="G542" s="4"/>
      <c r="H542" s="4"/>
      <c r="I542" s="4"/>
      <c r="J542" s="4"/>
      <c r="K542" s="45">
        <v>43706</v>
      </c>
      <c r="L542" s="45"/>
      <c r="M542" s="4"/>
      <c r="N542" s="4"/>
      <c r="O542" s="4"/>
      <c r="P542" s="46"/>
      <c r="Q542" s="46"/>
      <c r="R542" s="49">
        <f t="shared" si="42"/>
        <v>0</v>
      </c>
      <c r="S542" s="49">
        <f t="shared" si="43"/>
        <v>0</v>
      </c>
      <c r="T542" s="50">
        <f t="shared" si="40"/>
        <v>0</v>
      </c>
      <c r="U542" s="50">
        <f t="shared" si="41"/>
        <v>0</v>
      </c>
      <c r="V542" s="50">
        <v>0.88</v>
      </c>
      <c r="W542" s="50" t="str">
        <f>IF(OR(K542&lt;=$Y$1,DAY(K542)&gt;15,AND(YEAR(K542)&amp;MONTH(K542)=YEAR(L542)&amp;MONTH(L542),DAY(L542)&lt;26)),"",IF(OR(L542="",MONTH(K542)&lt;&gt;MONTH(L542)),NETWORKDAYS.INTL(K542,DATE(2021,MONTH(K542)+1,0),"0000000",'21年休息安排-固定'!$B$2:$B$105),NETWORKDAYS.INTL(K542,L542,"0000000",'21年休息安排-固定'!$B$2:$B$105)))</f>
        <v/>
      </c>
      <c r="X542" s="50" t="str">
        <f>IF(OR(L542&gt;=$Z$1,L542="",DAY(L542)&lt;15,AND(YEAR(K542)&amp;MONTH(K542)=YEAR(L542)&amp;MONTH(L542),DAY(L542)&lt;26)),"",IF(YEAR(K542)&amp;MONTH(K542)=YEAR(L542)&amp;MONTH(L542),NETWORKDAYS.INTL(K542,L542,"0000000",'21年休息安排-固定'!$B$2:$B$105),NETWORKDAYS.INTL(DATE(2021,MONTH(L542),1),L542,"0000000",'21年休息安排-固定'!$B$2:$B$105)))</f>
        <v/>
      </c>
    </row>
    <row r="543" customHeight="1" spans="1:24">
      <c r="A543" s="4" t="s">
        <v>998</v>
      </c>
      <c r="B543" s="4"/>
      <c r="C543" s="6" t="s">
        <v>403</v>
      </c>
      <c r="D543" s="4"/>
      <c r="E543" s="4"/>
      <c r="F543" s="4"/>
      <c r="G543" s="4"/>
      <c r="H543" s="4"/>
      <c r="I543" s="4"/>
      <c r="J543" s="4"/>
      <c r="K543" s="45">
        <v>43710</v>
      </c>
      <c r="L543" s="45"/>
      <c r="M543" s="4"/>
      <c r="N543" s="4"/>
      <c r="O543" s="4"/>
      <c r="P543" s="46"/>
      <c r="Q543" s="46"/>
      <c r="R543" s="49">
        <f t="shared" si="42"/>
        <v>0</v>
      </c>
      <c r="S543" s="49">
        <f t="shared" si="43"/>
        <v>0</v>
      </c>
      <c r="T543" s="50">
        <f t="shared" si="40"/>
        <v>0</v>
      </c>
      <c r="U543" s="50">
        <f t="shared" si="41"/>
        <v>0</v>
      </c>
      <c r="V543" s="50">
        <v>0.89</v>
      </c>
      <c r="W543" s="50" t="str">
        <f>IF(OR(K543&lt;=$Y$1,DAY(K543)&gt;15,AND(YEAR(K543)&amp;MONTH(K543)=YEAR(L543)&amp;MONTH(L543),DAY(L543)&lt;26)),"",IF(OR(L543="",MONTH(K543)&lt;&gt;MONTH(L543)),NETWORKDAYS.INTL(K543,DATE(2021,MONTH(K543)+1,0),"0000000",'21年休息安排-固定'!$B$2:$B$105),NETWORKDAYS.INTL(K543,L543,"0000000",'21年休息安排-固定'!$B$2:$B$105)))</f>
        <v/>
      </c>
      <c r="X543" s="50" t="str">
        <f>IF(OR(L543&gt;=$Z$1,L543="",DAY(L543)&lt;15,AND(YEAR(K543)&amp;MONTH(K543)=YEAR(L543)&amp;MONTH(L543),DAY(L543)&lt;26)),"",IF(YEAR(K543)&amp;MONTH(K543)=YEAR(L543)&amp;MONTH(L543),NETWORKDAYS.INTL(K543,L543,"0000000",'21年休息安排-固定'!$B$2:$B$105),NETWORKDAYS.INTL(DATE(2021,MONTH(L543),1),L543,"0000000",'21年休息安排-固定'!$B$2:$B$105)))</f>
        <v/>
      </c>
    </row>
    <row r="544" customHeight="1" spans="1:24">
      <c r="A544" s="4" t="s">
        <v>999</v>
      </c>
      <c r="B544" s="4"/>
      <c r="C544" s="6" t="s">
        <v>26</v>
      </c>
      <c r="D544" s="4"/>
      <c r="E544" s="4"/>
      <c r="F544" s="4"/>
      <c r="G544" s="4"/>
      <c r="H544" s="4"/>
      <c r="I544" s="4"/>
      <c r="J544" s="4"/>
      <c r="K544" s="45">
        <v>43710</v>
      </c>
      <c r="L544" s="45"/>
      <c r="M544" s="4"/>
      <c r="N544" s="4"/>
      <c r="O544" s="4"/>
      <c r="P544" s="46"/>
      <c r="Q544" s="46"/>
      <c r="R544" s="49">
        <f t="shared" si="42"/>
        <v>0</v>
      </c>
      <c r="S544" s="49">
        <f t="shared" si="43"/>
        <v>0</v>
      </c>
      <c r="T544" s="50">
        <f t="shared" si="40"/>
        <v>0</v>
      </c>
      <c r="U544" s="50">
        <f t="shared" si="41"/>
        <v>0</v>
      </c>
      <c r="V544" s="50">
        <v>0.91</v>
      </c>
      <c r="W544" s="50" t="str">
        <f>IF(OR(K544&lt;=$Y$1,DAY(K544)&gt;15,AND(YEAR(K544)&amp;MONTH(K544)=YEAR(L544)&amp;MONTH(L544),DAY(L544)&lt;26)),"",IF(OR(L544="",MONTH(K544)&lt;&gt;MONTH(L544)),NETWORKDAYS.INTL(K544,DATE(2021,MONTH(K544)+1,0),"0000000",'21年休息安排-固定'!$B$2:$B$105),NETWORKDAYS.INTL(K544,L544,"0000000",'21年休息安排-固定'!$B$2:$B$105)))</f>
        <v/>
      </c>
      <c r="X544" s="50" t="str">
        <f>IF(OR(L544&gt;=$Z$1,L544="",DAY(L544)&lt;15,AND(YEAR(K544)&amp;MONTH(K544)=YEAR(L544)&amp;MONTH(L544),DAY(L544)&lt;26)),"",IF(YEAR(K544)&amp;MONTH(K544)=YEAR(L544)&amp;MONTH(L544),NETWORKDAYS.INTL(K544,L544,"0000000",'21年休息安排-固定'!$B$2:$B$105),NETWORKDAYS.INTL(DATE(2021,MONTH(L544),1),L544,"0000000",'21年休息安排-固定'!$B$2:$B$105)))</f>
        <v/>
      </c>
    </row>
    <row r="545" customHeight="1" spans="1:24">
      <c r="A545" s="4" t="s">
        <v>1000</v>
      </c>
      <c r="B545" s="4"/>
      <c r="C545" s="6" t="s">
        <v>480</v>
      </c>
      <c r="D545" s="4"/>
      <c r="E545" s="4"/>
      <c r="F545" s="4"/>
      <c r="G545" s="4"/>
      <c r="H545" s="4"/>
      <c r="I545" s="4"/>
      <c r="J545" s="4"/>
      <c r="K545" s="45">
        <v>43710</v>
      </c>
      <c r="L545" s="45"/>
      <c r="M545" s="4"/>
      <c r="N545" s="4"/>
      <c r="O545" s="4"/>
      <c r="P545" s="46"/>
      <c r="Q545" s="46"/>
      <c r="R545" s="49">
        <f t="shared" si="42"/>
        <v>0</v>
      </c>
      <c r="S545" s="49">
        <f t="shared" si="43"/>
        <v>0</v>
      </c>
      <c r="T545" s="50">
        <f t="shared" si="40"/>
        <v>0</v>
      </c>
      <c r="U545" s="50">
        <f t="shared" si="41"/>
        <v>0</v>
      </c>
      <c r="V545" s="50">
        <v>0.88</v>
      </c>
      <c r="W545" s="50" t="str">
        <f>IF(OR(K545&lt;=$Y$1,DAY(K545)&gt;15,AND(YEAR(K545)&amp;MONTH(K545)=YEAR(L545)&amp;MONTH(L545),DAY(L545)&lt;26)),"",IF(OR(L545="",MONTH(K545)&lt;&gt;MONTH(L545)),NETWORKDAYS.INTL(K545,DATE(2021,MONTH(K545)+1,0),"0000000",'21年休息安排-固定'!$B$2:$B$105),NETWORKDAYS.INTL(K545,L545,"0000000",'21年休息安排-固定'!$B$2:$B$105)))</f>
        <v/>
      </c>
      <c r="X545" s="50" t="str">
        <f>IF(OR(L545&gt;=$Z$1,L545="",DAY(L545)&lt;15,AND(YEAR(K545)&amp;MONTH(K545)=YEAR(L545)&amp;MONTH(L545),DAY(L545)&lt;26)),"",IF(YEAR(K545)&amp;MONTH(K545)=YEAR(L545)&amp;MONTH(L545),NETWORKDAYS.INTL(K545,L545,"0000000",'21年休息安排-固定'!$B$2:$B$105),NETWORKDAYS.INTL(DATE(2021,MONTH(L545),1),L545,"0000000",'21年休息安排-固定'!$B$2:$B$105)))</f>
        <v/>
      </c>
    </row>
    <row r="546" customHeight="1" spans="1:24">
      <c r="A546" s="4" t="s">
        <v>1001</v>
      </c>
      <c r="B546" s="4"/>
      <c r="C546" s="6" t="s">
        <v>480</v>
      </c>
      <c r="D546" s="4"/>
      <c r="E546" s="4"/>
      <c r="F546" s="4"/>
      <c r="G546" s="4"/>
      <c r="H546" s="4"/>
      <c r="I546" s="4"/>
      <c r="J546" s="4"/>
      <c r="K546" s="45">
        <v>43710</v>
      </c>
      <c r="L546" s="45"/>
      <c r="M546" s="4"/>
      <c r="N546" s="4"/>
      <c r="O546" s="4"/>
      <c r="P546" s="46"/>
      <c r="Q546" s="46"/>
      <c r="R546" s="49">
        <f t="shared" si="42"/>
        <v>0</v>
      </c>
      <c r="S546" s="49">
        <f t="shared" si="43"/>
        <v>0</v>
      </c>
      <c r="T546" s="50">
        <f t="shared" si="40"/>
        <v>0</v>
      </c>
      <c r="U546" s="50">
        <f t="shared" si="41"/>
        <v>0</v>
      </c>
      <c r="V546" s="50">
        <v>0.87</v>
      </c>
      <c r="W546" s="50" t="str">
        <f>IF(OR(K546&lt;=$Y$1,DAY(K546)&gt;15,AND(YEAR(K546)&amp;MONTH(K546)=YEAR(L546)&amp;MONTH(L546),DAY(L546)&lt;26)),"",IF(OR(L546="",MONTH(K546)&lt;&gt;MONTH(L546)),NETWORKDAYS.INTL(K546,DATE(2021,MONTH(K546)+1,0),"0000000",'21年休息安排-固定'!$B$2:$B$105),NETWORKDAYS.INTL(K546,L546,"0000000",'21年休息安排-固定'!$B$2:$B$105)))</f>
        <v/>
      </c>
      <c r="X546" s="50" t="str">
        <f>IF(OR(L546&gt;=$Z$1,L546="",DAY(L546)&lt;15,AND(YEAR(K546)&amp;MONTH(K546)=YEAR(L546)&amp;MONTH(L546),DAY(L546)&lt;26)),"",IF(YEAR(K546)&amp;MONTH(K546)=YEAR(L546)&amp;MONTH(L546),NETWORKDAYS.INTL(K546,L546,"0000000",'21年休息安排-固定'!$B$2:$B$105),NETWORKDAYS.INTL(DATE(2021,MONTH(L546),1),L546,"0000000",'21年休息安排-固定'!$B$2:$B$105)))</f>
        <v/>
      </c>
    </row>
    <row r="547" customHeight="1" spans="1:24">
      <c r="A547" s="4" t="s">
        <v>1002</v>
      </c>
      <c r="B547" s="4"/>
      <c r="C547" s="6" t="s">
        <v>26</v>
      </c>
      <c r="D547" s="4"/>
      <c r="E547" s="4"/>
      <c r="F547" s="4"/>
      <c r="G547" s="4"/>
      <c r="H547" s="4"/>
      <c r="I547" s="4"/>
      <c r="J547" s="4"/>
      <c r="K547" s="45">
        <v>43710</v>
      </c>
      <c r="L547" s="45"/>
      <c r="M547" s="4"/>
      <c r="N547" s="4"/>
      <c r="O547" s="4"/>
      <c r="P547" s="46"/>
      <c r="Q547" s="46"/>
      <c r="R547" s="49">
        <f t="shared" si="42"/>
        <v>0</v>
      </c>
      <c r="S547" s="49">
        <f t="shared" si="43"/>
        <v>0</v>
      </c>
      <c r="T547" s="50">
        <f t="shared" si="40"/>
        <v>0</v>
      </c>
      <c r="U547" s="50">
        <f t="shared" si="41"/>
        <v>0</v>
      </c>
      <c r="V547" s="50">
        <v>0.87</v>
      </c>
      <c r="W547" s="50" t="str">
        <f>IF(OR(K547&lt;=$Y$1,DAY(K547)&gt;15,AND(YEAR(K547)&amp;MONTH(K547)=YEAR(L547)&amp;MONTH(L547),DAY(L547)&lt;26)),"",IF(OR(L547="",MONTH(K547)&lt;&gt;MONTH(L547)),NETWORKDAYS.INTL(K547,DATE(2021,MONTH(K547)+1,0),"0000000",'21年休息安排-固定'!$B$2:$B$105),NETWORKDAYS.INTL(K547,L547,"0000000",'21年休息安排-固定'!$B$2:$B$105)))</f>
        <v/>
      </c>
      <c r="X547" s="50" t="str">
        <f>IF(OR(L547&gt;=$Z$1,L547="",DAY(L547)&lt;15,AND(YEAR(K547)&amp;MONTH(K547)=YEAR(L547)&amp;MONTH(L547),DAY(L547)&lt;26)),"",IF(YEAR(K547)&amp;MONTH(K547)=YEAR(L547)&amp;MONTH(L547),NETWORKDAYS.INTL(K547,L547,"0000000",'21年休息安排-固定'!$B$2:$B$105),NETWORKDAYS.INTL(DATE(2021,MONTH(L547),1),L547,"0000000",'21年休息安排-固定'!$B$2:$B$105)))</f>
        <v/>
      </c>
    </row>
    <row r="548" customHeight="1" spans="1:24">
      <c r="A548" s="4" t="s">
        <v>1003</v>
      </c>
      <c r="B548" s="4"/>
      <c r="C548" s="6" t="s">
        <v>403</v>
      </c>
      <c r="D548" s="4"/>
      <c r="E548" s="4"/>
      <c r="F548" s="4"/>
      <c r="G548" s="4"/>
      <c r="H548" s="4"/>
      <c r="I548" s="4"/>
      <c r="J548" s="4"/>
      <c r="K548" s="45">
        <v>43711</v>
      </c>
      <c r="L548" s="45"/>
      <c r="M548" s="4"/>
      <c r="N548" s="4"/>
      <c r="O548" s="4"/>
      <c r="P548" s="46"/>
      <c r="Q548" s="46"/>
      <c r="R548" s="49">
        <f t="shared" si="42"/>
        <v>0</v>
      </c>
      <c r="S548" s="49">
        <f t="shared" si="43"/>
        <v>0</v>
      </c>
      <c r="T548" s="50">
        <f t="shared" si="40"/>
        <v>0</v>
      </c>
      <c r="U548" s="50">
        <f t="shared" si="41"/>
        <v>0</v>
      </c>
      <c r="V548" s="50">
        <v>0.87</v>
      </c>
      <c r="W548" s="50" t="str">
        <f>IF(OR(K548&lt;=$Y$1,DAY(K548)&gt;15,AND(YEAR(K548)&amp;MONTH(K548)=YEAR(L548)&amp;MONTH(L548),DAY(L548)&lt;26)),"",IF(OR(L548="",MONTH(K548)&lt;&gt;MONTH(L548)),NETWORKDAYS.INTL(K548,DATE(2021,MONTH(K548)+1,0),"0000000",'21年休息安排-固定'!$B$2:$B$105),NETWORKDAYS.INTL(K548,L548,"0000000",'21年休息安排-固定'!$B$2:$B$105)))</f>
        <v/>
      </c>
      <c r="X548" s="50" t="str">
        <f>IF(OR(L548&gt;=$Z$1,L548="",DAY(L548)&lt;15,AND(YEAR(K548)&amp;MONTH(K548)=YEAR(L548)&amp;MONTH(L548),DAY(L548)&lt;26)),"",IF(YEAR(K548)&amp;MONTH(K548)=YEAR(L548)&amp;MONTH(L548),NETWORKDAYS.INTL(K548,L548,"0000000",'21年休息安排-固定'!$B$2:$B$105),NETWORKDAYS.INTL(DATE(2021,MONTH(L548),1),L548,"0000000",'21年休息安排-固定'!$B$2:$B$105)))</f>
        <v/>
      </c>
    </row>
    <row r="549" customHeight="1" spans="1:24">
      <c r="A549" s="4" t="s">
        <v>1004</v>
      </c>
      <c r="B549" s="4"/>
      <c r="C549" s="6" t="s">
        <v>26</v>
      </c>
      <c r="D549" s="4"/>
      <c r="E549" s="4"/>
      <c r="F549" s="4"/>
      <c r="G549" s="4"/>
      <c r="H549" s="4"/>
      <c r="I549" s="4"/>
      <c r="J549" s="4"/>
      <c r="K549" s="45">
        <v>43712</v>
      </c>
      <c r="L549" s="45"/>
      <c r="M549" s="4"/>
      <c r="N549" s="4"/>
      <c r="O549" s="4"/>
      <c r="P549" s="46"/>
      <c r="Q549" s="46"/>
      <c r="R549" s="49">
        <f t="shared" si="42"/>
        <v>0</v>
      </c>
      <c r="S549" s="49">
        <f t="shared" si="43"/>
        <v>0</v>
      </c>
      <c r="T549" s="50">
        <f t="shared" si="40"/>
        <v>0</v>
      </c>
      <c r="U549" s="50">
        <f t="shared" si="41"/>
        <v>0</v>
      </c>
      <c r="V549" s="50">
        <v>0.88</v>
      </c>
      <c r="W549" s="50" t="str">
        <f>IF(OR(K549&lt;=$Y$1,DAY(K549)&gt;15,AND(YEAR(K549)&amp;MONTH(K549)=YEAR(L549)&amp;MONTH(L549),DAY(L549)&lt;26)),"",IF(OR(L549="",MONTH(K549)&lt;&gt;MONTH(L549)),NETWORKDAYS.INTL(K549,DATE(2021,MONTH(K549)+1,0),"0000000",'21年休息安排-固定'!$B$2:$B$105),NETWORKDAYS.INTL(K549,L549,"0000000",'21年休息安排-固定'!$B$2:$B$105)))</f>
        <v/>
      </c>
      <c r="X549" s="50" t="str">
        <f>IF(OR(L549&gt;=$Z$1,L549="",DAY(L549)&lt;15,AND(YEAR(K549)&amp;MONTH(K549)=YEAR(L549)&amp;MONTH(L549),DAY(L549)&lt;26)),"",IF(YEAR(K549)&amp;MONTH(K549)=YEAR(L549)&amp;MONTH(L549),NETWORKDAYS.INTL(K549,L549,"0000000",'21年休息安排-固定'!$B$2:$B$105),NETWORKDAYS.INTL(DATE(2021,MONTH(L549),1),L549,"0000000",'21年休息安排-固定'!$B$2:$B$105)))</f>
        <v/>
      </c>
    </row>
    <row r="550" customHeight="1" spans="1:24">
      <c r="A550" s="4" t="s">
        <v>1005</v>
      </c>
      <c r="B550" s="4"/>
      <c r="C550" s="6" t="s">
        <v>921</v>
      </c>
      <c r="D550" s="4"/>
      <c r="E550" s="4"/>
      <c r="F550" s="4"/>
      <c r="G550" s="4"/>
      <c r="H550" s="4"/>
      <c r="I550" s="4"/>
      <c r="J550" s="4"/>
      <c r="K550" s="45">
        <v>43717</v>
      </c>
      <c r="L550" s="45"/>
      <c r="M550" s="4"/>
      <c r="N550" s="4"/>
      <c r="O550" s="4"/>
      <c r="P550" s="46"/>
      <c r="Q550" s="46"/>
      <c r="R550" s="49">
        <f t="shared" si="42"/>
        <v>0</v>
      </c>
      <c r="S550" s="49">
        <f t="shared" si="43"/>
        <v>0</v>
      </c>
      <c r="T550" s="50">
        <f t="shared" si="40"/>
        <v>0</v>
      </c>
      <c r="U550" s="50">
        <f t="shared" si="41"/>
        <v>0</v>
      </c>
      <c r="V550" s="50">
        <v>0.9</v>
      </c>
      <c r="W550" s="50" t="str">
        <f>IF(OR(K550&lt;=$Y$1,DAY(K550)&gt;15,AND(YEAR(K550)&amp;MONTH(K550)=YEAR(L550)&amp;MONTH(L550),DAY(L550)&lt;26)),"",IF(OR(L550="",MONTH(K550)&lt;&gt;MONTH(L550)),NETWORKDAYS.INTL(K550,DATE(2021,MONTH(K550)+1,0),"0000000",'21年休息安排-固定'!$B$2:$B$105),NETWORKDAYS.INTL(K550,L550,"0000000",'21年休息安排-固定'!$B$2:$B$105)))</f>
        <v/>
      </c>
      <c r="X550" s="50" t="str">
        <f>IF(OR(L550&gt;=$Z$1,L550="",DAY(L550)&lt;15,AND(YEAR(K550)&amp;MONTH(K550)=YEAR(L550)&amp;MONTH(L550),DAY(L550)&lt;26)),"",IF(YEAR(K550)&amp;MONTH(K550)=YEAR(L550)&amp;MONTH(L550),NETWORKDAYS.INTL(K550,L550,"0000000",'21年休息安排-固定'!$B$2:$B$105),NETWORKDAYS.INTL(DATE(2021,MONTH(L550),1),L550,"0000000",'21年休息安排-固定'!$B$2:$B$105)))</f>
        <v/>
      </c>
    </row>
    <row r="551" customHeight="1" spans="1:24">
      <c r="A551" s="4" t="s">
        <v>1006</v>
      </c>
      <c r="B551" s="4"/>
      <c r="C551" s="6" t="s">
        <v>403</v>
      </c>
      <c r="D551" s="4"/>
      <c r="E551" s="4"/>
      <c r="F551" s="4"/>
      <c r="G551" s="4"/>
      <c r="H551" s="4"/>
      <c r="I551" s="4"/>
      <c r="J551" s="4"/>
      <c r="K551" s="45">
        <v>43728</v>
      </c>
      <c r="L551" s="45"/>
      <c r="M551" s="4"/>
      <c r="N551" s="4"/>
      <c r="O551" s="4"/>
      <c r="P551" s="46"/>
      <c r="Q551" s="46"/>
      <c r="R551" s="49">
        <f t="shared" si="42"/>
        <v>0</v>
      </c>
      <c r="S551" s="49">
        <f t="shared" si="43"/>
        <v>0</v>
      </c>
      <c r="T551" s="50">
        <f t="shared" si="40"/>
        <v>0</v>
      </c>
      <c r="U551" s="50">
        <f t="shared" si="41"/>
        <v>0</v>
      </c>
      <c r="V551" s="50">
        <v>0.85</v>
      </c>
      <c r="W551" s="50" t="str">
        <f>IF(OR(K551&lt;=$Y$1,DAY(K551)&gt;15,AND(YEAR(K551)&amp;MONTH(K551)=YEAR(L551)&amp;MONTH(L551),DAY(L551)&lt;26)),"",IF(OR(L551="",MONTH(K551)&lt;&gt;MONTH(L551)),NETWORKDAYS.INTL(K551,DATE(2021,MONTH(K551)+1,0),"0000000",'21年休息安排-固定'!$B$2:$B$105),NETWORKDAYS.INTL(K551,L551,"0000000",'21年休息安排-固定'!$B$2:$B$105)))</f>
        <v/>
      </c>
      <c r="X551" s="50" t="str">
        <f>IF(OR(L551&gt;=$Z$1,L551="",DAY(L551)&lt;15,AND(YEAR(K551)&amp;MONTH(K551)=YEAR(L551)&amp;MONTH(L551),DAY(L551)&lt;26)),"",IF(YEAR(K551)&amp;MONTH(K551)=YEAR(L551)&amp;MONTH(L551),NETWORKDAYS.INTL(K551,L551,"0000000",'21年休息安排-固定'!$B$2:$B$105),NETWORKDAYS.INTL(DATE(2021,MONTH(L551),1),L551,"0000000",'21年休息安排-固定'!$B$2:$B$105)))</f>
        <v/>
      </c>
    </row>
    <row r="552" customHeight="1" spans="1:24">
      <c r="A552" s="4" t="s">
        <v>1007</v>
      </c>
      <c r="B552" s="4"/>
      <c r="C552" s="6" t="s">
        <v>480</v>
      </c>
      <c r="D552" s="4"/>
      <c r="E552" s="4"/>
      <c r="F552" s="4"/>
      <c r="G552" s="4"/>
      <c r="H552" s="4"/>
      <c r="I552" s="4"/>
      <c r="J552" s="4"/>
      <c r="K552" s="45">
        <v>43734</v>
      </c>
      <c r="L552" s="45"/>
      <c r="M552" s="4"/>
      <c r="N552" s="4"/>
      <c r="O552" s="4"/>
      <c r="P552" s="46"/>
      <c r="Q552" s="46"/>
      <c r="R552" s="49">
        <f t="shared" si="42"/>
        <v>0</v>
      </c>
      <c r="S552" s="49">
        <f t="shared" si="43"/>
        <v>0</v>
      </c>
      <c r="T552" s="50">
        <f t="shared" si="40"/>
        <v>0</v>
      </c>
      <c r="U552" s="50">
        <f t="shared" si="41"/>
        <v>0</v>
      </c>
      <c r="V552" s="50">
        <v>0.87</v>
      </c>
      <c r="W552" s="50" t="str">
        <f>IF(OR(K552&lt;=$Y$1,DAY(K552)&gt;15,AND(YEAR(K552)&amp;MONTH(K552)=YEAR(L552)&amp;MONTH(L552),DAY(L552)&lt;26)),"",IF(OR(L552="",MONTH(K552)&lt;&gt;MONTH(L552)),NETWORKDAYS.INTL(K552,DATE(2021,MONTH(K552)+1,0),"0000000",'21年休息安排-固定'!$B$2:$B$105),NETWORKDAYS.INTL(K552,L552,"0000000",'21年休息安排-固定'!$B$2:$B$105)))</f>
        <v/>
      </c>
      <c r="X552" s="50" t="str">
        <f>IF(OR(L552&gt;=$Z$1,L552="",DAY(L552)&lt;15,AND(YEAR(K552)&amp;MONTH(K552)=YEAR(L552)&amp;MONTH(L552),DAY(L552)&lt;26)),"",IF(YEAR(K552)&amp;MONTH(K552)=YEAR(L552)&amp;MONTH(L552),NETWORKDAYS.INTL(K552,L552,"0000000",'21年休息安排-固定'!$B$2:$B$105),NETWORKDAYS.INTL(DATE(2021,MONTH(L552),1),L552,"0000000",'21年休息安排-固定'!$B$2:$B$105)))</f>
        <v/>
      </c>
    </row>
    <row r="553" customHeight="1" spans="1:24">
      <c r="A553" s="4" t="s">
        <v>1008</v>
      </c>
      <c r="B553" s="4"/>
      <c r="C553" s="6" t="s">
        <v>403</v>
      </c>
      <c r="D553" s="4"/>
      <c r="E553" s="4"/>
      <c r="F553" s="4"/>
      <c r="G553" s="4"/>
      <c r="H553" s="4"/>
      <c r="I553" s="4"/>
      <c r="J553" s="4"/>
      <c r="K553" s="45">
        <v>43735</v>
      </c>
      <c r="L553" s="45"/>
      <c r="M553" s="4"/>
      <c r="N553" s="4"/>
      <c r="O553" s="4"/>
      <c r="P553" s="46"/>
      <c r="Q553" s="46"/>
      <c r="R553" s="49">
        <f t="shared" si="42"/>
        <v>0</v>
      </c>
      <c r="S553" s="49">
        <f t="shared" si="43"/>
        <v>0</v>
      </c>
      <c r="T553" s="50">
        <f t="shared" si="40"/>
        <v>0</v>
      </c>
      <c r="U553" s="50">
        <f t="shared" si="41"/>
        <v>0</v>
      </c>
      <c r="V553" s="50">
        <v>0.85</v>
      </c>
      <c r="W553" s="50" t="str">
        <f>IF(OR(K553&lt;=$Y$1,DAY(K553)&gt;15,AND(YEAR(K553)&amp;MONTH(K553)=YEAR(L553)&amp;MONTH(L553),DAY(L553)&lt;26)),"",IF(OR(L553="",MONTH(K553)&lt;&gt;MONTH(L553)),NETWORKDAYS.INTL(K553,DATE(2021,MONTH(K553)+1,0),"0000000",'21年休息安排-固定'!$B$2:$B$105),NETWORKDAYS.INTL(K553,L553,"0000000",'21年休息安排-固定'!$B$2:$B$105)))</f>
        <v/>
      </c>
      <c r="X553" s="50" t="str">
        <f>IF(OR(L553&gt;=$Z$1,L553="",DAY(L553)&lt;15,AND(YEAR(K553)&amp;MONTH(K553)=YEAR(L553)&amp;MONTH(L553),DAY(L553)&lt;26)),"",IF(YEAR(K553)&amp;MONTH(K553)=YEAR(L553)&amp;MONTH(L553),NETWORKDAYS.INTL(K553,L553,"0000000",'21年休息安排-固定'!$B$2:$B$105),NETWORKDAYS.INTL(DATE(2021,MONTH(L553),1),L553,"0000000",'21年休息安排-固定'!$B$2:$B$105)))</f>
        <v/>
      </c>
    </row>
    <row r="554" customHeight="1" spans="1:24">
      <c r="A554" s="4" t="s">
        <v>1009</v>
      </c>
      <c r="B554" s="4"/>
      <c r="C554" s="6" t="s">
        <v>480</v>
      </c>
      <c r="D554" s="4"/>
      <c r="E554" s="4"/>
      <c r="F554" s="4"/>
      <c r="G554" s="4"/>
      <c r="H554" s="4"/>
      <c r="I554" s="4"/>
      <c r="J554" s="4"/>
      <c r="K554" s="45">
        <v>43735</v>
      </c>
      <c r="L554" s="45"/>
      <c r="M554" s="4"/>
      <c r="N554" s="4"/>
      <c r="O554" s="4"/>
      <c r="P554" s="46"/>
      <c r="Q554" s="46"/>
      <c r="R554" s="49">
        <f t="shared" si="42"/>
        <v>0</v>
      </c>
      <c r="S554" s="49">
        <f t="shared" si="43"/>
        <v>0</v>
      </c>
      <c r="T554" s="50">
        <f t="shared" si="40"/>
        <v>0</v>
      </c>
      <c r="U554" s="50">
        <f t="shared" si="41"/>
        <v>0</v>
      </c>
      <c r="V554" s="50">
        <v>0.9</v>
      </c>
      <c r="W554" s="50" t="str">
        <f>IF(OR(K554&lt;=$Y$1,DAY(K554)&gt;15,AND(YEAR(K554)&amp;MONTH(K554)=YEAR(L554)&amp;MONTH(L554),DAY(L554)&lt;26)),"",IF(OR(L554="",MONTH(K554)&lt;&gt;MONTH(L554)),NETWORKDAYS.INTL(K554,DATE(2021,MONTH(K554)+1,0),"0000000",'21年休息安排-固定'!$B$2:$B$105),NETWORKDAYS.INTL(K554,L554,"0000000",'21年休息安排-固定'!$B$2:$B$105)))</f>
        <v/>
      </c>
      <c r="X554" s="50" t="str">
        <f>IF(OR(L554&gt;=$Z$1,L554="",DAY(L554)&lt;15,AND(YEAR(K554)&amp;MONTH(K554)=YEAR(L554)&amp;MONTH(L554),DAY(L554)&lt;26)),"",IF(YEAR(K554)&amp;MONTH(K554)=YEAR(L554)&amp;MONTH(L554),NETWORKDAYS.INTL(K554,L554,"0000000",'21年休息安排-固定'!$B$2:$B$105),NETWORKDAYS.INTL(DATE(2021,MONTH(L554),1),L554,"0000000",'21年休息安排-固定'!$B$2:$B$105)))</f>
        <v/>
      </c>
    </row>
    <row r="555" customHeight="1" spans="1:24">
      <c r="A555" s="4" t="s">
        <v>1010</v>
      </c>
      <c r="B555" s="4"/>
      <c r="C555" s="6" t="s">
        <v>403</v>
      </c>
      <c r="D555" s="4"/>
      <c r="E555" s="4"/>
      <c r="F555" s="4"/>
      <c r="G555" s="4"/>
      <c r="H555" s="4"/>
      <c r="I555" s="4"/>
      <c r="J555" s="4"/>
      <c r="K555" s="45">
        <v>43746</v>
      </c>
      <c r="L555" s="45"/>
      <c r="M555" s="4"/>
      <c r="N555" s="4"/>
      <c r="O555" s="4"/>
      <c r="P555" s="46"/>
      <c r="Q555" s="46"/>
      <c r="R555" s="49">
        <f t="shared" si="42"/>
        <v>0</v>
      </c>
      <c r="S555" s="49">
        <f t="shared" si="43"/>
        <v>0</v>
      </c>
      <c r="T555" s="50">
        <f t="shared" si="40"/>
        <v>0</v>
      </c>
      <c r="U555" s="50">
        <f t="shared" si="41"/>
        <v>0</v>
      </c>
      <c r="V555" s="50">
        <v>0.88</v>
      </c>
      <c r="W555" s="50" t="str">
        <f>IF(OR(K555&lt;=$Y$1,DAY(K555)&gt;15,AND(YEAR(K555)&amp;MONTH(K555)=YEAR(L555)&amp;MONTH(L555),DAY(L555)&lt;26)),"",IF(OR(L555="",MONTH(K555)&lt;&gt;MONTH(L555)),NETWORKDAYS.INTL(K555,DATE(2021,MONTH(K555)+1,0),"0000000",'21年休息安排-固定'!$B$2:$B$105),NETWORKDAYS.INTL(K555,L555,"0000000",'21年休息安排-固定'!$B$2:$B$105)))</f>
        <v/>
      </c>
      <c r="X555" s="50" t="str">
        <f>IF(OR(L555&gt;=$Z$1,L555="",DAY(L555)&lt;15,AND(YEAR(K555)&amp;MONTH(K555)=YEAR(L555)&amp;MONTH(L555),DAY(L555)&lt;26)),"",IF(YEAR(K555)&amp;MONTH(K555)=YEAR(L555)&amp;MONTH(L555),NETWORKDAYS.INTL(K555,L555,"0000000",'21年休息安排-固定'!$B$2:$B$105),NETWORKDAYS.INTL(DATE(2021,MONTH(L555),1),L555,"0000000",'21年休息安排-固定'!$B$2:$B$105)))</f>
        <v/>
      </c>
    </row>
    <row r="556" customHeight="1" spans="1:24">
      <c r="A556" s="4" t="s">
        <v>1011</v>
      </c>
      <c r="B556" s="4"/>
      <c r="C556" s="6" t="s">
        <v>26</v>
      </c>
      <c r="D556" s="4"/>
      <c r="E556" s="4"/>
      <c r="F556" s="4"/>
      <c r="G556" s="4"/>
      <c r="H556" s="4"/>
      <c r="I556" s="4"/>
      <c r="J556" s="4"/>
      <c r="K556" s="45">
        <v>43750</v>
      </c>
      <c r="L556" s="45"/>
      <c r="M556" s="4"/>
      <c r="N556" s="4"/>
      <c r="O556" s="4"/>
      <c r="P556" s="46"/>
      <c r="Q556" s="46"/>
      <c r="R556" s="49">
        <f t="shared" si="42"/>
        <v>0</v>
      </c>
      <c r="S556" s="49">
        <f t="shared" si="43"/>
        <v>0</v>
      </c>
      <c r="T556" s="50">
        <f t="shared" si="40"/>
        <v>0</v>
      </c>
      <c r="U556" s="50">
        <f t="shared" si="41"/>
        <v>0</v>
      </c>
      <c r="V556" s="50">
        <v>0.86</v>
      </c>
      <c r="W556" s="50" t="str">
        <f>IF(OR(K556&lt;=$Y$1,DAY(K556)&gt;15,AND(YEAR(K556)&amp;MONTH(K556)=YEAR(L556)&amp;MONTH(L556),DAY(L556)&lt;26)),"",IF(OR(L556="",MONTH(K556)&lt;&gt;MONTH(L556)),NETWORKDAYS.INTL(K556,DATE(2021,MONTH(K556)+1,0),"0000000",'21年休息安排-固定'!$B$2:$B$105),NETWORKDAYS.INTL(K556,L556,"0000000",'21年休息安排-固定'!$B$2:$B$105)))</f>
        <v/>
      </c>
      <c r="X556" s="50" t="str">
        <f>IF(OR(L556&gt;=$Z$1,L556="",DAY(L556)&lt;15,AND(YEAR(K556)&amp;MONTH(K556)=YEAR(L556)&amp;MONTH(L556),DAY(L556)&lt;26)),"",IF(YEAR(K556)&amp;MONTH(K556)=YEAR(L556)&amp;MONTH(L556),NETWORKDAYS.INTL(K556,L556,"0000000",'21年休息安排-固定'!$B$2:$B$105),NETWORKDAYS.INTL(DATE(2021,MONTH(L556),1),L556,"0000000",'21年休息安排-固定'!$B$2:$B$105)))</f>
        <v/>
      </c>
    </row>
    <row r="557" customHeight="1" spans="1:24">
      <c r="A557" s="4" t="s">
        <v>1012</v>
      </c>
      <c r="B557" s="4"/>
      <c r="C557" s="6" t="s">
        <v>26</v>
      </c>
      <c r="D557" s="4"/>
      <c r="E557" s="4"/>
      <c r="F557" s="4"/>
      <c r="G557" s="4"/>
      <c r="H557" s="4"/>
      <c r="I557" s="4"/>
      <c r="J557" s="4"/>
      <c r="K557" s="45">
        <v>43752</v>
      </c>
      <c r="L557" s="45"/>
      <c r="M557" s="4"/>
      <c r="N557" s="4"/>
      <c r="O557" s="4"/>
      <c r="P557" s="46"/>
      <c r="Q557" s="46"/>
      <c r="R557" s="49">
        <f t="shared" si="42"/>
        <v>0</v>
      </c>
      <c r="S557" s="49">
        <f t="shared" si="43"/>
        <v>0</v>
      </c>
      <c r="T557" s="50">
        <f t="shared" si="40"/>
        <v>0</v>
      </c>
      <c r="U557" s="50">
        <f t="shared" si="41"/>
        <v>0</v>
      </c>
      <c r="V557" s="50">
        <v>0.86</v>
      </c>
      <c r="W557" s="50" t="str">
        <f>IF(OR(K557&lt;=$Y$1,DAY(K557)&gt;15,AND(YEAR(K557)&amp;MONTH(K557)=YEAR(L557)&amp;MONTH(L557),DAY(L557)&lt;26)),"",IF(OR(L557="",MONTH(K557)&lt;&gt;MONTH(L557)),NETWORKDAYS.INTL(K557,DATE(2021,MONTH(K557)+1,0),"0000000",'21年休息安排-固定'!$B$2:$B$105),NETWORKDAYS.INTL(K557,L557,"0000000",'21年休息安排-固定'!$B$2:$B$105)))</f>
        <v/>
      </c>
      <c r="X557" s="50" t="str">
        <f>IF(OR(L557&gt;=$Z$1,L557="",DAY(L557)&lt;15,AND(YEAR(K557)&amp;MONTH(K557)=YEAR(L557)&amp;MONTH(L557),DAY(L557)&lt;26)),"",IF(YEAR(K557)&amp;MONTH(K557)=YEAR(L557)&amp;MONTH(L557),NETWORKDAYS.INTL(K557,L557,"0000000",'21年休息安排-固定'!$B$2:$B$105),NETWORKDAYS.INTL(DATE(2021,MONTH(L557),1),L557,"0000000",'21年休息安排-固定'!$B$2:$B$105)))</f>
        <v/>
      </c>
    </row>
    <row r="558" customHeight="1" spans="1:24">
      <c r="A558" s="4" t="s">
        <v>1013</v>
      </c>
      <c r="B558" s="4"/>
      <c r="C558" s="6" t="s">
        <v>26</v>
      </c>
      <c r="D558" s="4"/>
      <c r="E558" s="4"/>
      <c r="F558" s="4"/>
      <c r="G558" s="4"/>
      <c r="H558" s="4"/>
      <c r="I558" s="4"/>
      <c r="J558" s="4"/>
      <c r="K558" s="45">
        <v>43759</v>
      </c>
      <c r="L558" s="45"/>
      <c r="M558" s="4"/>
      <c r="N558" s="4"/>
      <c r="O558" s="4"/>
      <c r="P558" s="46"/>
      <c r="Q558" s="46"/>
      <c r="R558" s="49">
        <f t="shared" si="42"/>
        <v>0</v>
      </c>
      <c r="S558" s="49">
        <f t="shared" si="43"/>
        <v>0</v>
      </c>
      <c r="T558" s="50">
        <f t="shared" si="40"/>
        <v>0</v>
      </c>
      <c r="U558" s="50">
        <f t="shared" si="41"/>
        <v>0</v>
      </c>
      <c r="V558" s="50">
        <v>0.83</v>
      </c>
      <c r="W558" s="50" t="str">
        <f>IF(OR(K558&lt;=$Y$1,DAY(K558)&gt;15,AND(YEAR(K558)&amp;MONTH(K558)=YEAR(L558)&amp;MONTH(L558),DAY(L558)&lt;26)),"",IF(OR(L558="",MONTH(K558)&lt;&gt;MONTH(L558)),NETWORKDAYS.INTL(K558,DATE(2021,MONTH(K558)+1,0),"0000000",'21年休息安排-固定'!$B$2:$B$105),NETWORKDAYS.INTL(K558,L558,"0000000",'21年休息安排-固定'!$B$2:$B$105)))</f>
        <v/>
      </c>
      <c r="X558" s="50" t="str">
        <f>IF(OR(L558&gt;=$Z$1,L558="",DAY(L558)&lt;15,AND(YEAR(K558)&amp;MONTH(K558)=YEAR(L558)&amp;MONTH(L558),DAY(L558)&lt;26)),"",IF(YEAR(K558)&amp;MONTH(K558)=YEAR(L558)&amp;MONTH(L558),NETWORKDAYS.INTL(K558,L558,"0000000",'21年休息安排-固定'!$B$2:$B$105),NETWORKDAYS.INTL(DATE(2021,MONTH(L558),1),L558,"0000000",'21年休息安排-固定'!$B$2:$B$105)))</f>
        <v/>
      </c>
    </row>
    <row r="559" customHeight="1" spans="1:24">
      <c r="A559" s="4" t="s">
        <v>1014</v>
      </c>
      <c r="B559" s="4"/>
      <c r="C559" s="6" t="s">
        <v>26</v>
      </c>
      <c r="D559" s="4"/>
      <c r="E559" s="4"/>
      <c r="F559" s="4"/>
      <c r="G559" s="4"/>
      <c r="H559" s="4"/>
      <c r="I559" s="4"/>
      <c r="J559" s="4"/>
      <c r="K559" s="45">
        <v>43760</v>
      </c>
      <c r="L559" s="45"/>
      <c r="M559" s="4"/>
      <c r="N559" s="4"/>
      <c r="O559" s="4"/>
      <c r="P559" s="46"/>
      <c r="Q559" s="46"/>
      <c r="R559" s="49">
        <f t="shared" si="42"/>
        <v>0</v>
      </c>
      <c r="S559" s="49">
        <f t="shared" si="43"/>
        <v>0</v>
      </c>
      <c r="T559" s="50">
        <f t="shared" si="40"/>
        <v>0</v>
      </c>
      <c r="U559" s="50">
        <f t="shared" si="41"/>
        <v>0</v>
      </c>
      <c r="V559" s="50">
        <v>0.88</v>
      </c>
      <c r="W559" s="50" t="str">
        <f>IF(OR(K559&lt;=$Y$1,DAY(K559)&gt;15,AND(YEAR(K559)&amp;MONTH(K559)=YEAR(L559)&amp;MONTH(L559),DAY(L559)&lt;26)),"",IF(OR(L559="",MONTH(K559)&lt;&gt;MONTH(L559)),NETWORKDAYS.INTL(K559,DATE(2021,MONTH(K559)+1,0),"0000000",'21年休息安排-固定'!$B$2:$B$105),NETWORKDAYS.INTL(K559,L559,"0000000",'21年休息安排-固定'!$B$2:$B$105)))</f>
        <v/>
      </c>
      <c r="X559" s="50" t="str">
        <f>IF(OR(L559&gt;=$Z$1,L559="",DAY(L559)&lt;15,AND(YEAR(K559)&amp;MONTH(K559)=YEAR(L559)&amp;MONTH(L559),DAY(L559)&lt;26)),"",IF(YEAR(K559)&amp;MONTH(K559)=YEAR(L559)&amp;MONTH(L559),NETWORKDAYS.INTL(K559,L559,"0000000",'21年休息安排-固定'!$B$2:$B$105),NETWORKDAYS.INTL(DATE(2021,MONTH(L559),1),L559,"0000000",'21年休息安排-固定'!$B$2:$B$105)))</f>
        <v/>
      </c>
    </row>
    <row r="560" customHeight="1" spans="1:24">
      <c r="A560" s="4" t="s">
        <v>1015</v>
      </c>
      <c r="B560" s="4"/>
      <c r="C560" s="6" t="s">
        <v>480</v>
      </c>
      <c r="D560" s="4"/>
      <c r="E560" s="4"/>
      <c r="F560" s="4"/>
      <c r="G560" s="4"/>
      <c r="H560" s="4"/>
      <c r="I560" s="4"/>
      <c r="J560" s="4"/>
      <c r="K560" s="45">
        <v>43766</v>
      </c>
      <c r="L560" s="45"/>
      <c r="M560" s="4"/>
      <c r="N560" s="4"/>
      <c r="O560" s="4"/>
      <c r="P560" s="46"/>
      <c r="Q560" s="46"/>
      <c r="R560" s="49">
        <f t="shared" si="42"/>
        <v>0</v>
      </c>
      <c r="S560" s="49">
        <f t="shared" si="43"/>
        <v>0</v>
      </c>
      <c r="T560" s="50">
        <f t="shared" si="40"/>
        <v>0</v>
      </c>
      <c r="U560" s="50">
        <f t="shared" si="41"/>
        <v>0</v>
      </c>
      <c r="V560" s="50">
        <v>0.88</v>
      </c>
      <c r="W560" s="50" t="str">
        <f>IF(OR(K560&lt;=$Y$1,DAY(K560)&gt;15,AND(YEAR(K560)&amp;MONTH(K560)=YEAR(L560)&amp;MONTH(L560),DAY(L560)&lt;26)),"",IF(OR(L560="",MONTH(K560)&lt;&gt;MONTH(L560)),NETWORKDAYS.INTL(K560,DATE(2021,MONTH(K560)+1,0),"0000000",'21年休息安排-固定'!$B$2:$B$105),NETWORKDAYS.INTL(K560,L560,"0000000",'21年休息安排-固定'!$B$2:$B$105)))</f>
        <v/>
      </c>
      <c r="X560" s="50" t="str">
        <f>IF(OR(L560&gt;=$Z$1,L560="",DAY(L560)&lt;15,AND(YEAR(K560)&amp;MONTH(K560)=YEAR(L560)&amp;MONTH(L560),DAY(L560)&lt;26)),"",IF(YEAR(K560)&amp;MONTH(K560)=YEAR(L560)&amp;MONTH(L560),NETWORKDAYS.INTL(K560,L560,"0000000",'21年休息安排-固定'!$B$2:$B$105),NETWORKDAYS.INTL(DATE(2021,MONTH(L560),1),L560,"0000000",'21年休息安排-固定'!$B$2:$B$105)))</f>
        <v/>
      </c>
    </row>
    <row r="561" customHeight="1" spans="1:24">
      <c r="A561" s="4" t="s">
        <v>1016</v>
      </c>
      <c r="B561" s="4"/>
      <c r="C561" s="6" t="s">
        <v>26</v>
      </c>
      <c r="D561" s="4"/>
      <c r="E561" s="4"/>
      <c r="F561" s="4"/>
      <c r="G561" s="4"/>
      <c r="H561" s="4"/>
      <c r="I561" s="4"/>
      <c r="J561" s="4"/>
      <c r="K561" s="45">
        <v>43766</v>
      </c>
      <c r="L561" s="45"/>
      <c r="M561" s="4"/>
      <c r="N561" s="4"/>
      <c r="O561" s="4"/>
      <c r="P561" s="46"/>
      <c r="Q561" s="46"/>
      <c r="R561" s="49">
        <f t="shared" si="42"/>
        <v>0</v>
      </c>
      <c r="S561" s="49">
        <f t="shared" si="43"/>
        <v>0</v>
      </c>
      <c r="T561" s="50">
        <f t="shared" si="40"/>
        <v>0</v>
      </c>
      <c r="U561" s="50">
        <f t="shared" si="41"/>
        <v>0</v>
      </c>
      <c r="V561" s="50">
        <v>0.88</v>
      </c>
      <c r="W561" s="50" t="str">
        <f>IF(OR(K561&lt;=$Y$1,DAY(K561)&gt;15,AND(YEAR(K561)&amp;MONTH(K561)=YEAR(L561)&amp;MONTH(L561),DAY(L561)&lt;26)),"",IF(OR(L561="",MONTH(K561)&lt;&gt;MONTH(L561)),NETWORKDAYS.INTL(K561,DATE(2021,MONTH(K561)+1,0),"0000000",'21年休息安排-固定'!$B$2:$B$105),NETWORKDAYS.INTL(K561,L561,"0000000",'21年休息安排-固定'!$B$2:$B$105)))</f>
        <v/>
      </c>
      <c r="X561" s="50" t="str">
        <f>IF(OR(L561&gt;=$Z$1,L561="",DAY(L561)&lt;15,AND(YEAR(K561)&amp;MONTH(K561)=YEAR(L561)&amp;MONTH(L561),DAY(L561)&lt;26)),"",IF(YEAR(K561)&amp;MONTH(K561)=YEAR(L561)&amp;MONTH(L561),NETWORKDAYS.INTL(K561,L561,"0000000",'21年休息安排-固定'!$B$2:$B$105),NETWORKDAYS.INTL(DATE(2021,MONTH(L561),1),L561,"0000000",'21年休息安排-固定'!$B$2:$B$105)))</f>
        <v/>
      </c>
    </row>
    <row r="562" customHeight="1" spans="1:24">
      <c r="A562" s="4" t="s">
        <v>1017</v>
      </c>
      <c r="B562" s="4"/>
      <c r="C562" s="6" t="s">
        <v>828</v>
      </c>
      <c r="D562" s="4"/>
      <c r="E562" s="4"/>
      <c r="F562" s="4"/>
      <c r="G562" s="4"/>
      <c r="H562" s="4"/>
      <c r="I562" s="4"/>
      <c r="J562" s="4"/>
      <c r="K562" s="45">
        <v>43766</v>
      </c>
      <c r="L562" s="45"/>
      <c r="M562" s="4"/>
      <c r="N562" s="4"/>
      <c r="O562" s="4"/>
      <c r="P562" s="46"/>
      <c r="Q562" s="46"/>
      <c r="R562" s="49">
        <f t="shared" si="42"/>
        <v>0</v>
      </c>
      <c r="S562" s="49">
        <f t="shared" si="43"/>
        <v>0</v>
      </c>
      <c r="T562" s="50">
        <f t="shared" si="40"/>
        <v>0</v>
      </c>
      <c r="U562" s="50">
        <f t="shared" si="41"/>
        <v>0</v>
      </c>
      <c r="V562" s="50">
        <v>0.83</v>
      </c>
      <c r="W562" s="50" t="str">
        <f>IF(OR(K562&lt;=$Y$1,DAY(K562)&gt;15,AND(YEAR(K562)&amp;MONTH(K562)=YEAR(L562)&amp;MONTH(L562),DAY(L562)&lt;26)),"",IF(OR(L562="",MONTH(K562)&lt;&gt;MONTH(L562)),NETWORKDAYS.INTL(K562,DATE(2021,MONTH(K562)+1,0),"0000000",'21年休息安排-固定'!$B$2:$B$105),NETWORKDAYS.INTL(K562,L562,"0000000",'21年休息安排-固定'!$B$2:$B$105)))</f>
        <v/>
      </c>
      <c r="X562" s="50" t="str">
        <f>IF(OR(L562&gt;=$Z$1,L562="",DAY(L562)&lt;15,AND(YEAR(K562)&amp;MONTH(K562)=YEAR(L562)&amp;MONTH(L562),DAY(L562)&lt;26)),"",IF(YEAR(K562)&amp;MONTH(K562)=YEAR(L562)&amp;MONTH(L562),NETWORKDAYS.INTL(K562,L562,"0000000",'21年休息安排-固定'!$B$2:$B$105),NETWORKDAYS.INTL(DATE(2021,MONTH(L562),1),L562,"0000000",'21年休息安排-固定'!$B$2:$B$105)))</f>
        <v/>
      </c>
    </row>
    <row r="563" customHeight="1" spans="1:24">
      <c r="A563" s="4" t="s">
        <v>1018</v>
      </c>
      <c r="B563" s="4"/>
      <c r="C563" s="6" t="s">
        <v>26</v>
      </c>
      <c r="D563" s="4"/>
      <c r="E563" s="4"/>
      <c r="F563" s="4"/>
      <c r="G563" s="4"/>
      <c r="H563" s="4"/>
      <c r="I563" s="4"/>
      <c r="J563" s="4"/>
      <c r="K563" s="45">
        <v>43768</v>
      </c>
      <c r="L563" s="45"/>
      <c r="M563" s="4"/>
      <c r="N563" s="4"/>
      <c r="O563" s="4"/>
      <c r="P563" s="46"/>
      <c r="Q563" s="46"/>
      <c r="R563" s="49">
        <f t="shared" si="42"/>
        <v>0</v>
      </c>
      <c r="S563" s="49">
        <f t="shared" si="43"/>
        <v>0</v>
      </c>
      <c r="T563" s="50">
        <f t="shared" si="40"/>
        <v>0</v>
      </c>
      <c r="U563" s="50">
        <f t="shared" si="41"/>
        <v>0</v>
      </c>
      <c r="V563" s="50">
        <v>0.87</v>
      </c>
      <c r="W563" s="50" t="str">
        <f>IF(OR(K563&lt;=$Y$1,DAY(K563)&gt;15,AND(YEAR(K563)&amp;MONTH(K563)=YEAR(L563)&amp;MONTH(L563),DAY(L563)&lt;26)),"",IF(OR(L563="",MONTH(K563)&lt;&gt;MONTH(L563)),NETWORKDAYS.INTL(K563,DATE(2021,MONTH(K563)+1,0),"0000000",'21年休息安排-固定'!$B$2:$B$105),NETWORKDAYS.INTL(K563,L563,"0000000",'21年休息安排-固定'!$B$2:$B$105)))</f>
        <v/>
      </c>
      <c r="X563" s="50" t="str">
        <f>IF(OR(L563&gt;=$Z$1,L563="",DAY(L563)&lt;15,AND(YEAR(K563)&amp;MONTH(K563)=YEAR(L563)&amp;MONTH(L563),DAY(L563)&lt;26)),"",IF(YEAR(K563)&amp;MONTH(K563)=YEAR(L563)&amp;MONTH(L563),NETWORKDAYS.INTL(K563,L563,"0000000",'21年休息安排-固定'!$B$2:$B$105),NETWORKDAYS.INTL(DATE(2021,MONTH(L563),1),L563,"0000000",'21年休息安排-固定'!$B$2:$B$105)))</f>
        <v/>
      </c>
    </row>
    <row r="564" customHeight="1" spans="1:24">
      <c r="A564" s="4" t="s">
        <v>1019</v>
      </c>
      <c r="B564" s="4"/>
      <c r="C564" s="6" t="s">
        <v>1020</v>
      </c>
      <c r="D564" s="4"/>
      <c r="E564" s="4"/>
      <c r="F564" s="4"/>
      <c r="G564" s="4"/>
      <c r="H564" s="4"/>
      <c r="I564" s="4"/>
      <c r="J564" s="4"/>
      <c r="K564" s="45">
        <v>43790</v>
      </c>
      <c r="L564" s="45"/>
      <c r="M564" s="4"/>
      <c r="N564" s="4"/>
      <c r="O564" s="4"/>
      <c r="P564" s="46"/>
      <c r="Q564" s="46"/>
      <c r="R564" s="49">
        <f t="shared" si="42"/>
        <v>0</v>
      </c>
      <c r="S564" s="49">
        <f t="shared" si="43"/>
        <v>0</v>
      </c>
      <c r="T564" s="50">
        <f t="shared" si="40"/>
        <v>0</v>
      </c>
      <c r="U564" s="50">
        <f t="shared" si="41"/>
        <v>0</v>
      </c>
      <c r="V564" s="50">
        <v>0.87</v>
      </c>
      <c r="W564" s="50" t="str">
        <f>IF(OR(K564&lt;=$Y$1,DAY(K564)&gt;15,AND(YEAR(K564)&amp;MONTH(K564)=YEAR(L564)&amp;MONTH(L564),DAY(L564)&lt;26)),"",IF(OR(L564="",MONTH(K564)&lt;&gt;MONTH(L564)),NETWORKDAYS.INTL(K564,DATE(2021,MONTH(K564)+1,0),"0000000",'21年休息安排-固定'!$B$2:$B$105),NETWORKDAYS.INTL(K564,L564,"0000000",'21年休息安排-固定'!$B$2:$B$105)))</f>
        <v/>
      </c>
      <c r="X564" s="50" t="str">
        <f>IF(OR(L564&gt;=$Z$1,L564="",DAY(L564)&lt;15,AND(YEAR(K564)&amp;MONTH(K564)=YEAR(L564)&amp;MONTH(L564),DAY(L564)&lt;26)),"",IF(YEAR(K564)&amp;MONTH(K564)=YEAR(L564)&amp;MONTH(L564),NETWORKDAYS.INTL(K564,L564,"0000000",'21年休息安排-固定'!$B$2:$B$105),NETWORKDAYS.INTL(DATE(2021,MONTH(L564),1),L564,"0000000",'21年休息安排-固定'!$B$2:$B$105)))</f>
        <v/>
      </c>
    </row>
    <row r="565" customHeight="1" spans="1:24">
      <c r="A565" s="4" t="s">
        <v>1021</v>
      </c>
      <c r="B565" s="4"/>
      <c r="C565" s="6" t="s">
        <v>26</v>
      </c>
      <c r="D565" s="4"/>
      <c r="E565" s="4"/>
      <c r="F565" s="4"/>
      <c r="G565" s="4"/>
      <c r="H565" s="4"/>
      <c r="I565" s="4"/>
      <c r="J565" s="4"/>
      <c r="K565" s="45">
        <v>43780</v>
      </c>
      <c r="L565" s="45"/>
      <c r="M565" s="4"/>
      <c r="N565" s="4"/>
      <c r="O565" s="4"/>
      <c r="P565" s="46"/>
      <c r="Q565" s="46"/>
      <c r="R565" s="49">
        <f t="shared" si="42"/>
        <v>0</v>
      </c>
      <c r="S565" s="49">
        <f t="shared" si="43"/>
        <v>0</v>
      </c>
      <c r="T565" s="50">
        <f t="shared" si="40"/>
        <v>0</v>
      </c>
      <c r="U565" s="50">
        <f t="shared" si="41"/>
        <v>0</v>
      </c>
      <c r="V565" s="50">
        <v>0.87</v>
      </c>
      <c r="W565" s="50" t="str">
        <f>IF(OR(K565&lt;=$Y$1,DAY(K565)&gt;15,AND(YEAR(K565)&amp;MONTH(K565)=YEAR(L565)&amp;MONTH(L565),DAY(L565)&lt;26)),"",IF(OR(L565="",MONTH(K565)&lt;&gt;MONTH(L565)),NETWORKDAYS.INTL(K565,DATE(2021,MONTH(K565)+1,0),"0000000",'21年休息安排-固定'!$B$2:$B$105),NETWORKDAYS.INTL(K565,L565,"0000000",'21年休息安排-固定'!$B$2:$B$105)))</f>
        <v/>
      </c>
      <c r="X565" s="50" t="str">
        <f>IF(OR(L565&gt;=$Z$1,L565="",DAY(L565)&lt;15,AND(YEAR(K565)&amp;MONTH(K565)=YEAR(L565)&amp;MONTH(L565),DAY(L565)&lt;26)),"",IF(YEAR(K565)&amp;MONTH(K565)=YEAR(L565)&amp;MONTH(L565),NETWORKDAYS.INTL(K565,L565,"0000000",'21年休息安排-固定'!$B$2:$B$105),NETWORKDAYS.INTL(DATE(2021,MONTH(L565),1),L565,"0000000",'21年休息安排-固定'!$B$2:$B$105)))</f>
        <v/>
      </c>
    </row>
    <row r="566" customHeight="1" spans="1:24">
      <c r="A566" s="4" t="s">
        <v>1022</v>
      </c>
      <c r="B566" s="4"/>
      <c r="C566" s="6" t="s">
        <v>941</v>
      </c>
      <c r="D566" s="4"/>
      <c r="E566" s="4"/>
      <c r="F566" s="4"/>
      <c r="G566" s="4"/>
      <c r="H566" s="4"/>
      <c r="I566" s="4"/>
      <c r="J566" s="4"/>
      <c r="K566" s="45">
        <v>43776</v>
      </c>
      <c r="L566" s="45"/>
      <c r="M566" s="4"/>
      <c r="N566" s="4"/>
      <c r="O566" s="4"/>
      <c r="P566" s="46"/>
      <c r="Q566" s="46"/>
      <c r="R566" s="49">
        <f t="shared" si="42"/>
        <v>0</v>
      </c>
      <c r="S566" s="49">
        <f t="shared" si="43"/>
        <v>0</v>
      </c>
      <c r="T566" s="50">
        <f t="shared" si="40"/>
        <v>0</v>
      </c>
      <c r="U566" s="50">
        <f t="shared" si="41"/>
        <v>0</v>
      </c>
      <c r="V566" s="50">
        <v>0.87</v>
      </c>
      <c r="W566" s="50" t="str">
        <f>IF(OR(K566&lt;=$Y$1,DAY(K566)&gt;15,AND(YEAR(K566)&amp;MONTH(K566)=YEAR(L566)&amp;MONTH(L566),DAY(L566)&lt;26)),"",IF(OR(L566="",MONTH(K566)&lt;&gt;MONTH(L566)),NETWORKDAYS.INTL(K566,DATE(2021,MONTH(K566)+1,0),"0000000",'21年休息安排-固定'!$B$2:$B$105),NETWORKDAYS.INTL(K566,L566,"0000000",'21年休息安排-固定'!$B$2:$B$105)))</f>
        <v/>
      </c>
      <c r="X566" s="50" t="str">
        <f>IF(OR(L566&gt;=$Z$1,L566="",DAY(L566)&lt;15,AND(YEAR(K566)&amp;MONTH(K566)=YEAR(L566)&amp;MONTH(L566),DAY(L566)&lt;26)),"",IF(YEAR(K566)&amp;MONTH(K566)=YEAR(L566)&amp;MONTH(L566),NETWORKDAYS.INTL(K566,L566,"0000000",'21年休息安排-固定'!$B$2:$B$105),NETWORKDAYS.INTL(DATE(2021,MONTH(L566),1),L566,"0000000",'21年休息安排-固定'!$B$2:$B$105)))</f>
        <v/>
      </c>
    </row>
    <row r="567" customHeight="1" spans="1:24">
      <c r="A567" s="4" t="s">
        <v>1023</v>
      </c>
      <c r="B567" s="4"/>
      <c r="C567" s="6" t="s">
        <v>480</v>
      </c>
      <c r="D567" s="4"/>
      <c r="E567" s="4"/>
      <c r="F567" s="4"/>
      <c r="G567" s="4"/>
      <c r="H567" s="4"/>
      <c r="I567" s="4"/>
      <c r="J567" s="4"/>
      <c r="K567" s="45">
        <v>43783</v>
      </c>
      <c r="L567" s="45"/>
      <c r="M567" s="4"/>
      <c r="N567" s="4"/>
      <c r="O567" s="4"/>
      <c r="P567" s="46"/>
      <c r="Q567" s="46"/>
      <c r="R567" s="49">
        <f t="shared" si="42"/>
        <v>0</v>
      </c>
      <c r="S567" s="49">
        <f t="shared" si="43"/>
        <v>0</v>
      </c>
      <c r="T567" s="50">
        <f t="shared" si="40"/>
        <v>0</v>
      </c>
      <c r="U567" s="50">
        <f t="shared" si="41"/>
        <v>0</v>
      </c>
      <c r="V567" s="50">
        <v>0.86</v>
      </c>
      <c r="W567" s="50" t="str">
        <f>IF(OR(K567&lt;=$Y$1,DAY(K567)&gt;15,AND(YEAR(K567)&amp;MONTH(K567)=YEAR(L567)&amp;MONTH(L567),DAY(L567)&lt;26)),"",IF(OR(L567="",MONTH(K567)&lt;&gt;MONTH(L567)),NETWORKDAYS.INTL(K567,DATE(2021,MONTH(K567)+1,0),"0000000",'21年休息安排-固定'!$B$2:$B$105),NETWORKDAYS.INTL(K567,L567,"0000000",'21年休息安排-固定'!$B$2:$B$105)))</f>
        <v/>
      </c>
      <c r="X567" s="50" t="str">
        <f>IF(OR(L567&gt;=$Z$1,L567="",DAY(L567)&lt;15,AND(YEAR(K567)&amp;MONTH(K567)=YEAR(L567)&amp;MONTH(L567),DAY(L567)&lt;26)),"",IF(YEAR(K567)&amp;MONTH(K567)=YEAR(L567)&amp;MONTH(L567),NETWORKDAYS.INTL(K567,L567,"0000000",'21年休息安排-固定'!$B$2:$B$105),NETWORKDAYS.INTL(DATE(2021,MONTH(L567),1),L567,"0000000",'21年休息安排-固定'!$B$2:$B$105)))</f>
        <v/>
      </c>
    </row>
    <row r="568" customHeight="1" spans="1:24">
      <c r="A568" s="4" t="s">
        <v>1024</v>
      </c>
      <c r="B568" s="4"/>
      <c r="C568" s="6" t="s">
        <v>480</v>
      </c>
      <c r="D568" s="4"/>
      <c r="E568" s="4"/>
      <c r="F568" s="4"/>
      <c r="G568" s="4"/>
      <c r="H568" s="4"/>
      <c r="I568" s="4"/>
      <c r="J568" s="4"/>
      <c r="K568" s="45">
        <v>43780</v>
      </c>
      <c r="L568" s="45"/>
      <c r="M568" s="4"/>
      <c r="N568" s="4"/>
      <c r="O568" s="4"/>
      <c r="P568" s="46"/>
      <c r="Q568" s="46"/>
      <c r="R568" s="49">
        <f t="shared" si="42"/>
        <v>0</v>
      </c>
      <c r="S568" s="49">
        <f t="shared" si="43"/>
        <v>0</v>
      </c>
      <c r="T568" s="50">
        <f t="shared" si="40"/>
        <v>0</v>
      </c>
      <c r="U568" s="50">
        <f t="shared" si="41"/>
        <v>0</v>
      </c>
      <c r="V568" s="50">
        <v>0.87</v>
      </c>
      <c r="W568" s="50" t="str">
        <f>IF(OR(K568&lt;=$Y$1,DAY(K568)&gt;15,AND(YEAR(K568)&amp;MONTH(K568)=YEAR(L568)&amp;MONTH(L568),DAY(L568)&lt;26)),"",IF(OR(L568="",MONTH(K568)&lt;&gt;MONTH(L568)),NETWORKDAYS.INTL(K568,DATE(2021,MONTH(K568)+1,0),"0000000",'21年休息安排-固定'!$B$2:$B$105),NETWORKDAYS.INTL(K568,L568,"0000000",'21年休息安排-固定'!$B$2:$B$105)))</f>
        <v/>
      </c>
      <c r="X568" s="50" t="str">
        <f>IF(OR(L568&gt;=$Z$1,L568="",DAY(L568)&lt;15,AND(YEAR(K568)&amp;MONTH(K568)=YEAR(L568)&amp;MONTH(L568),DAY(L568)&lt;26)),"",IF(YEAR(K568)&amp;MONTH(K568)=YEAR(L568)&amp;MONTH(L568),NETWORKDAYS.INTL(K568,L568,"0000000",'21年休息安排-固定'!$B$2:$B$105),NETWORKDAYS.INTL(DATE(2021,MONTH(L568),1),L568,"0000000",'21年休息安排-固定'!$B$2:$B$105)))</f>
        <v/>
      </c>
    </row>
    <row r="569" customHeight="1" spans="1:24">
      <c r="A569" s="4" t="s">
        <v>1025</v>
      </c>
      <c r="B569" s="4"/>
      <c r="C569" s="6" t="s">
        <v>26</v>
      </c>
      <c r="D569" s="4"/>
      <c r="E569" s="4"/>
      <c r="F569" s="4"/>
      <c r="G569" s="4"/>
      <c r="H569" s="4"/>
      <c r="I569" s="4"/>
      <c r="J569" s="4"/>
      <c r="K569" s="45">
        <v>43784</v>
      </c>
      <c r="L569" s="45"/>
      <c r="M569" s="4"/>
      <c r="N569" s="4"/>
      <c r="O569" s="4"/>
      <c r="P569" s="46"/>
      <c r="Q569" s="46"/>
      <c r="R569" s="49">
        <f t="shared" si="42"/>
        <v>0</v>
      </c>
      <c r="S569" s="49">
        <f t="shared" si="43"/>
        <v>0</v>
      </c>
      <c r="T569" s="50">
        <f t="shared" si="40"/>
        <v>0</v>
      </c>
      <c r="U569" s="50">
        <f t="shared" si="41"/>
        <v>0</v>
      </c>
      <c r="V569" s="50">
        <v>0.89</v>
      </c>
      <c r="W569" s="50" t="str">
        <f>IF(OR(K569&lt;=$Y$1,DAY(K569)&gt;15,AND(YEAR(K569)&amp;MONTH(K569)=YEAR(L569)&amp;MONTH(L569),DAY(L569)&lt;26)),"",IF(OR(L569="",MONTH(K569)&lt;&gt;MONTH(L569)),NETWORKDAYS.INTL(K569,DATE(2021,MONTH(K569)+1,0),"0000000",'21年休息安排-固定'!$B$2:$B$105),NETWORKDAYS.INTL(K569,L569,"0000000",'21年休息安排-固定'!$B$2:$B$105)))</f>
        <v/>
      </c>
      <c r="X569" s="50" t="str">
        <f>IF(OR(L569&gt;=$Z$1,L569="",DAY(L569)&lt;15,AND(YEAR(K569)&amp;MONTH(K569)=YEAR(L569)&amp;MONTH(L569),DAY(L569)&lt;26)),"",IF(YEAR(K569)&amp;MONTH(K569)=YEAR(L569)&amp;MONTH(L569),NETWORKDAYS.INTL(K569,L569,"0000000",'21年休息安排-固定'!$B$2:$B$105),NETWORKDAYS.INTL(DATE(2021,MONTH(L569),1),L569,"0000000",'21年休息安排-固定'!$B$2:$B$105)))</f>
        <v/>
      </c>
    </row>
    <row r="570" customHeight="1" spans="1:24">
      <c r="A570" s="4" t="s">
        <v>1026</v>
      </c>
      <c r="B570" s="4"/>
      <c r="C570" s="6" t="s">
        <v>480</v>
      </c>
      <c r="D570" s="4"/>
      <c r="E570" s="4"/>
      <c r="F570" s="4"/>
      <c r="G570" s="4"/>
      <c r="H570" s="4"/>
      <c r="I570" s="4"/>
      <c r="J570" s="4"/>
      <c r="K570" s="45">
        <v>43784</v>
      </c>
      <c r="L570" s="45"/>
      <c r="M570" s="4"/>
      <c r="N570" s="4"/>
      <c r="O570" s="4"/>
      <c r="P570" s="46"/>
      <c r="Q570" s="46"/>
      <c r="R570" s="49">
        <f t="shared" si="42"/>
        <v>0</v>
      </c>
      <c r="S570" s="49">
        <f t="shared" si="43"/>
        <v>0</v>
      </c>
      <c r="T570" s="50">
        <f t="shared" si="40"/>
        <v>0</v>
      </c>
      <c r="U570" s="50">
        <f t="shared" si="41"/>
        <v>0</v>
      </c>
      <c r="V570" s="50">
        <v>0.86</v>
      </c>
      <c r="W570" s="50" t="str">
        <f>IF(OR(K570&lt;=$Y$1,DAY(K570)&gt;15,AND(YEAR(K570)&amp;MONTH(K570)=YEAR(L570)&amp;MONTH(L570),DAY(L570)&lt;26)),"",IF(OR(L570="",MONTH(K570)&lt;&gt;MONTH(L570)),NETWORKDAYS.INTL(K570,DATE(2021,MONTH(K570)+1,0),"0000000",'21年休息安排-固定'!$B$2:$B$105),NETWORKDAYS.INTL(K570,L570,"0000000",'21年休息安排-固定'!$B$2:$B$105)))</f>
        <v/>
      </c>
      <c r="X570" s="50" t="str">
        <f>IF(OR(L570&gt;=$Z$1,L570="",DAY(L570)&lt;15,AND(YEAR(K570)&amp;MONTH(K570)=YEAR(L570)&amp;MONTH(L570),DAY(L570)&lt;26)),"",IF(YEAR(K570)&amp;MONTH(K570)=YEAR(L570)&amp;MONTH(L570),NETWORKDAYS.INTL(K570,L570,"0000000",'21年休息安排-固定'!$B$2:$B$105),NETWORKDAYS.INTL(DATE(2021,MONTH(L570),1),L570,"0000000",'21年休息安排-固定'!$B$2:$B$105)))</f>
        <v/>
      </c>
    </row>
    <row r="571" customHeight="1" spans="1:24">
      <c r="A571" s="4" t="s">
        <v>1027</v>
      </c>
      <c r="B571" s="4"/>
      <c r="C571" s="6" t="s">
        <v>480</v>
      </c>
      <c r="D571" s="4"/>
      <c r="E571" s="4"/>
      <c r="F571" s="4"/>
      <c r="G571" s="4"/>
      <c r="H571" s="4"/>
      <c r="I571" s="4"/>
      <c r="J571" s="4"/>
      <c r="K571" s="45">
        <v>43791</v>
      </c>
      <c r="L571" s="45"/>
      <c r="M571" s="4"/>
      <c r="N571" s="4"/>
      <c r="O571" s="4"/>
      <c r="P571" s="46"/>
      <c r="Q571" s="46"/>
      <c r="R571" s="49">
        <f t="shared" si="42"/>
        <v>0</v>
      </c>
      <c r="S571" s="49">
        <f t="shared" si="43"/>
        <v>0</v>
      </c>
      <c r="T571" s="50">
        <f t="shared" si="40"/>
        <v>0</v>
      </c>
      <c r="U571" s="50">
        <f t="shared" si="41"/>
        <v>0</v>
      </c>
      <c r="V571" s="50">
        <v>0.86</v>
      </c>
      <c r="W571" s="50" t="str">
        <f>IF(OR(K571&lt;=$Y$1,DAY(K571)&gt;15,AND(YEAR(K571)&amp;MONTH(K571)=YEAR(L571)&amp;MONTH(L571),DAY(L571)&lt;26)),"",IF(OR(L571="",MONTH(K571)&lt;&gt;MONTH(L571)),NETWORKDAYS.INTL(K571,DATE(2021,MONTH(K571)+1,0),"0000000",'21年休息安排-固定'!$B$2:$B$105),NETWORKDAYS.INTL(K571,L571,"0000000",'21年休息安排-固定'!$B$2:$B$105)))</f>
        <v/>
      </c>
      <c r="X571" s="50" t="str">
        <f>IF(OR(L571&gt;=$Z$1,L571="",DAY(L571)&lt;15,AND(YEAR(K571)&amp;MONTH(K571)=YEAR(L571)&amp;MONTH(L571),DAY(L571)&lt;26)),"",IF(YEAR(K571)&amp;MONTH(K571)=YEAR(L571)&amp;MONTH(L571),NETWORKDAYS.INTL(K571,L571,"0000000",'21年休息安排-固定'!$B$2:$B$105),NETWORKDAYS.INTL(DATE(2021,MONTH(L571),1),L571,"0000000",'21年休息安排-固定'!$B$2:$B$105)))</f>
        <v/>
      </c>
    </row>
    <row r="572" customHeight="1" spans="1:24">
      <c r="A572" s="4" t="s">
        <v>1028</v>
      </c>
      <c r="B572" s="4"/>
      <c r="C572" s="6" t="s">
        <v>480</v>
      </c>
      <c r="D572" s="4"/>
      <c r="E572" s="4"/>
      <c r="F572" s="4"/>
      <c r="G572" s="4"/>
      <c r="H572" s="4"/>
      <c r="I572" s="4"/>
      <c r="J572" s="4"/>
      <c r="K572" s="45">
        <v>43794</v>
      </c>
      <c r="L572" s="45"/>
      <c r="M572" s="4"/>
      <c r="N572" s="4"/>
      <c r="O572" s="4"/>
      <c r="P572" s="46"/>
      <c r="Q572" s="46"/>
      <c r="R572" s="49">
        <f t="shared" si="42"/>
        <v>0</v>
      </c>
      <c r="S572" s="49">
        <f t="shared" si="43"/>
        <v>0</v>
      </c>
      <c r="T572" s="50">
        <f t="shared" si="40"/>
        <v>0</v>
      </c>
      <c r="U572" s="50">
        <f t="shared" si="41"/>
        <v>0</v>
      </c>
      <c r="V572" s="50">
        <v>0.9</v>
      </c>
      <c r="W572" s="50" t="str">
        <f>IF(OR(K572&lt;=$Y$1,DAY(K572)&gt;15,AND(YEAR(K572)&amp;MONTH(K572)=YEAR(L572)&amp;MONTH(L572),DAY(L572)&lt;26)),"",IF(OR(L572="",MONTH(K572)&lt;&gt;MONTH(L572)),NETWORKDAYS.INTL(K572,DATE(2021,MONTH(K572)+1,0),"0000000",'21年休息安排-固定'!$B$2:$B$105),NETWORKDAYS.INTL(K572,L572,"0000000",'21年休息安排-固定'!$B$2:$B$105)))</f>
        <v/>
      </c>
      <c r="X572" s="50" t="str">
        <f>IF(OR(L572&gt;=$Z$1,L572="",DAY(L572)&lt;15,AND(YEAR(K572)&amp;MONTH(K572)=YEAR(L572)&amp;MONTH(L572),DAY(L572)&lt;26)),"",IF(YEAR(K572)&amp;MONTH(K572)=YEAR(L572)&amp;MONTH(L572),NETWORKDAYS.INTL(K572,L572,"0000000",'21年休息安排-固定'!$B$2:$B$105),NETWORKDAYS.INTL(DATE(2021,MONTH(L572),1),L572,"0000000",'21年休息安排-固定'!$B$2:$B$105)))</f>
        <v/>
      </c>
    </row>
    <row r="573" customHeight="1" spans="1:24">
      <c r="A573" s="4" t="s">
        <v>1029</v>
      </c>
      <c r="B573" s="4"/>
      <c r="C573" s="6" t="s">
        <v>26</v>
      </c>
      <c r="D573" s="4"/>
      <c r="E573" s="4"/>
      <c r="F573" s="4"/>
      <c r="G573" s="4"/>
      <c r="H573" s="4"/>
      <c r="I573" s="4"/>
      <c r="J573" s="4"/>
      <c r="K573" s="45">
        <v>43808</v>
      </c>
      <c r="L573" s="45"/>
      <c r="M573" s="4"/>
      <c r="N573" s="4"/>
      <c r="O573" s="4"/>
      <c r="P573" s="46"/>
      <c r="Q573" s="46"/>
      <c r="R573" s="49">
        <f t="shared" si="42"/>
        <v>0</v>
      </c>
      <c r="S573" s="49">
        <f t="shared" si="43"/>
        <v>0</v>
      </c>
      <c r="T573" s="50">
        <f t="shared" si="40"/>
        <v>0</v>
      </c>
      <c r="U573" s="50">
        <f t="shared" si="41"/>
        <v>0</v>
      </c>
      <c r="V573" s="50">
        <v>0.87</v>
      </c>
      <c r="W573" s="50" t="str">
        <f>IF(OR(K573&lt;=$Y$1,DAY(K573)&gt;15,AND(YEAR(K573)&amp;MONTH(K573)=YEAR(L573)&amp;MONTH(L573),DAY(L573)&lt;26)),"",IF(OR(L573="",MONTH(K573)&lt;&gt;MONTH(L573)),NETWORKDAYS.INTL(K573,DATE(2021,MONTH(K573)+1,0),"0000000",'21年休息安排-固定'!$B$2:$B$105),NETWORKDAYS.INTL(K573,L573,"0000000",'21年休息安排-固定'!$B$2:$B$105)))</f>
        <v/>
      </c>
      <c r="X573" s="50" t="str">
        <f>IF(OR(L573&gt;=$Z$1,L573="",DAY(L573)&lt;15,AND(YEAR(K573)&amp;MONTH(K573)=YEAR(L573)&amp;MONTH(L573),DAY(L573)&lt;26)),"",IF(YEAR(K573)&amp;MONTH(K573)=YEAR(L573)&amp;MONTH(L573),NETWORKDAYS.INTL(K573,L573,"0000000",'21年休息安排-固定'!$B$2:$B$105),NETWORKDAYS.INTL(DATE(2021,MONTH(L573),1),L573,"0000000",'21年休息安排-固定'!$B$2:$B$105)))</f>
        <v/>
      </c>
    </row>
    <row r="574" customHeight="1" spans="1:24">
      <c r="A574" s="4" t="s">
        <v>1030</v>
      </c>
      <c r="B574" s="4"/>
      <c r="C574" s="6" t="s">
        <v>480</v>
      </c>
      <c r="D574" s="4"/>
      <c r="E574" s="4"/>
      <c r="F574" s="4"/>
      <c r="G574" s="4"/>
      <c r="H574" s="4"/>
      <c r="I574" s="4"/>
      <c r="J574" s="4"/>
      <c r="K574" s="45">
        <v>43809</v>
      </c>
      <c r="L574" s="45"/>
      <c r="M574" s="4"/>
      <c r="N574" s="4"/>
      <c r="O574" s="4"/>
      <c r="P574" s="46"/>
      <c r="Q574" s="46"/>
      <c r="R574" s="49">
        <f t="shared" si="42"/>
        <v>0</v>
      </c>
      <c r="S574" s="49">
        <f t="shared" si="43"/>
        <v>0</v>
      </c>
      <c r="T574" s="50">
        <f t="shared" si="40"/>
        <v>0</v>
      </c>
      <c r="U574" s="50">
        <f t="shared" si="41"/>
        <v>0</v>
      </c>
      <c r="V574" s="50">
        <v>0.9</v>
      </c>
      <c r="W574" s="50" t="str">
        <f>IF(OR(K574&lt;=$Y$1,DAY(K574)&gt;15,AND(YEAR(K574)&amp;MONTH(K574)=YEAR(L574)&amp;MONTH(L574),DAY(L574)&lt;26)),"",IF(OR(L574="",MONTH(K574)&lt;&gt;MONTH(L574)),NETWORKDAYS.INTL(K574,DATE(2021,MONTH(K574)+1,0),"0000000",'21年休息安排-固定'!$B$2:$B$105),NETWORKDAYS.INTL(K574,L574,"0000000",'21年休息安排-固定'!$B$2:$B$105)))</f>
        <v/>
      </c>
      <c r="X574" s="50" t="str">
        <f>IF(OR(L574&gt;=$Z$1,L574="",DAY(L574)&lt;15,AND(YEAR(K574)&amp;MONTH(K574)=YEAR(L574)&amp;MONTH(L574),DAY(L574)&lt;26)),"",IF(YEAR(K574)&amp;MONTH(K574)=YEAR(L574)&amp;MONTH(L574),NETWORKDAYS.INTL(K574,L574,"0000000",'21年休息安排-固定'!$B$2:$B$105),NETWORKDAYS.INTL(DATE(2021,MONTH(L574),1),L574,"0000000",'21年休息安排-固定'!$B$2:$B$105)))</f>
        <v/>
      </c>
    </row>
    <row r="575" customHeight="1" spans="1:24">
      <c r="A575" s="4" t="s">
        <v>1031</v>
      </c>
      <c r="B575" s="4"/>
      <c r="C575" s="6" t="s">
        <v>480</v>
      </c>
      <c r="D575" s="4"/>
      <c r="E575" s="4"/>
      <c r="F575" s="4"/>
      <c r="G575" s="4"/>
      <c r="H575" s="4"/>
      <c r="I575" s="4"/>
      <c r="J575" s="4"/>
      <c r="K575" s="45">
        <v>43809</v>
      </c>
      <c r="L575" s="45"/>
      <c r="M575" s="4"/>
      <c r="N575" s="4"/>
      <c r="O575" s="4"/>
      <c r="P575" s="46"/>
      <c r="Q575" s="46"/>
      <c r="R575" s="49">
        <f t="shared" si="42"/>
        <v>0</v>
      </c>
      <c r="S575" s="49">
        <f t="shared" si="43"/>
        <v>0</v>
      </c>
      <c r="T575" s="50">
        <f t="shared" si="40"/>
        <v>0</v>
      </c>
      <c r="U575" s="50">
        <f t="shared" si="41"/>
        <v>0</v>
      </c>
      <c r="V575" s="50">
        <v>0.9</v>
      </c>
      <c r="W575" s="50" t="str">
        <f>IF(OR(K575&lt;=$Y$1,DAY(K575)&gt;15,AND(YEAR(K575)&amp;MONTH(K575)=YEAR(L575)&amp;MONTH(L575),DAY(L575)&lt;26)),"",IF(OR(L575="",MONTH(K575)&lt;&gt;MONTH(L575)),NETWORKDAYS.INTL(K575,DATE(2021,MONTH(K575)+1,0),"0000000",'21年休息安排-固定'!$B$2:$B$105),NETWORKDAYS.INTL(K575,L575,"0000000",'21年休息安排-固定'!$B$2:$B$105)))</f>
        <v/>
      </c>
      <c r="X575" s="50" t="str">
        <f>IF(OR(L575&gt;=$Z$1,L575="",DAY(L575)&lt;15,AND(YEAR(K575)&amp;MONTH(K575)=YEAR(L575)&amp;MONTH(L575),DAY(L575)&lt;26)),"",IF(YEAR(K575)&amp;MONTH(K575)=YEAR(L575)&amp;MONTH(L575),NETWORKDAYS.INTL(K575,L575,"0000000",'21年休息安排-固定'!$B$2:$B$105),NETWORKDAYS.INTL(DATE(2021,MONTH(L575),1),L575,"0000000",'21年休息安排-固定'!$B$2:$B$105)))</f>
        <v/>
      </c>
    </row>
    <row r="576" customHeight="1" spans="1:24">
      <c r="A576" s="4" t="s">
        <v>1032</v>
      </c>
      <c r="B576" s="4"/>
      <c r="C576" s="6" t="s">
        <v>480</v>
      </c>
      <c r="D576" s="4"/>
      <c r="E576" s="4"/>
      <c r="F576" s="4"/>
      <c r="G576" s="4"/>
      <c r="H576" s="4"/>
      <c r="I576" s="4"/>
      <c r="J576" s="4"/>
      <c r="K576" s="45">
        <v>43801</v>
      </c>
      <c r="L576" s="45"/>
      <c r="M576" s="4"/>
      <c r="N576" s="4"/>
      <c r="O576" s="4"/>
      <c r="P576" s="46"/>
      <c r="Q576" s="46"/>
      <c r="R576" s="49">
        <f t="shared" si="42"/>
        <v>0</v>
      </c>
      <c r="S576" s="49">
        <f t="shared" si="43"/>
        <v>0</v>
      </c>
      <c r="T576" s="50">
        <f t="shared" si="40"/>
        <v>0</v>
      </c>
      <c r="U576" s="50">
        <f t="shared" si="41"/>
        <v>0</v>
      </c>
      <c r="V576" s="50">
        <v>0.88</v>
      </c>
      <c r="W576" s="50" t="str">
        <f>IF(OR(K576&lt;=$Y$1,DAY(K576)&gt;15,AND(YEAR(K576)&amp;MONTH(K576)=YEAR(L576)&amp;MONTH(L576),DAY(L576)&lt;26)),"",IF(OR(L576="",MONTH(K576)&lt;&gt;MONTH(L576)),NETWORKDAYS.INTL(K576,DATE(2021,MONTH(K576)+1,0),"0000000",'21年休息安排-固定'!$B$2:$B$105),NETWORKDAYS.INTL(K576,L576,"0000000",'21年休息安排-固定'!$B$2:$B$105)))</f>
        <v/>
      </c>
      <c r="X576" s="50" t="str">
        <f>IF(OR(L576&gt;=$Z$1,L576="",DAY(L576)&lt;15,AND(YEAR(K576)&amp;MONTH(K576)=YEAR(L576)&amp;MONTH(L576),DAY(L576)&lt;26)),"",IF(YEAR(K576)&amp;MONTH(K576)=YEAR(L576)&amp;MONTH(L576),NETWORKDAYS.INTL(K576,L576,"0000000",'21年休息安排-固定'!$B$2:$B$105),NETWORKDAYS.INTL(DATE(2021,MONTH(L576),1),L576,"0000000",'21年休息安排-固定'!$B$2:$B$105)))</f>
        <v/>
      </c>
    </row>
    <row r="577" customHeight="1" spans="1:24">
      <c r="A577" s="4" t="s">
        <v>1033</v>
      </c>
      <c r="B577" s="4"/>
      <c r="C577" s="6" t="s">
        <v>480</v>
      </c>
      <c r="D577" s="4"/>
      <c r="E577" s="4"/>
      <c r="F577" s="4"/>
      <c r="G577" s="4"/>
      <c r="H577" s="4"/>
      <c r="I577" s="4"/>
      <c r="J577" s="4"/>
      <c r="K577" s="45">
        <v>43804</v>
      </c>
      <c r="L577" s="45"/>
      <c r="M577" s="4"/>
      <c r="N577" s="4"/>
      <c r="O577" s="4"/>
      <c r="P577" s="46"/>
      <c r="Q577" s="46"/>
      <c r="R577" s="49">
        <f t="shared" si="42"/>
        <v>0</v>
      </c>
      <c r="S577" s="49">
        <f t="shared" si="43"/>
        <v>0</v>
      </c>
      <c r="T577" s="50">
        <f t="shared" si="40"/>
        <v>0</v>
      </c>
      <c r="U577" s="50">
        <f t="shared" si="41"/>
        <v>0</v>
      </c>
      <c r="V577" s="50">
        <v>0.9</v>
      </c>
      <c r="W577" s="50" t="str">
        <f>IF(OR(K577&lt;=$Y$1,DAY(K577)&gt;15,AND(YEAR(K577)&amp;MONTH(K577)=YEAR(L577)&amp;MONTH(L577),DAY(L577)&lt;26)),"",IF(OR(L577="",MONTH(K577)&lt;&gt;MONTH(L577)),NETWORKDAYS.INTL(K577,DATE(2021,MONTH(K577)+1,0),"0000000",'21年休息安排-固定'!$B$2:$B$105),NETWORKDAYS.INTL(K577,L577,"0000000",'21年休息安排-固定'!$B$2:$B$105)))</f>
        <v/>
      </c>
      <c r="X577" s="50" t="str">
        <f>IF(OR(L577&gt;=$Z$1,L577="",DAY(L577)&lt;15,AND(YEAR(K577)&amp;MONTH(K577)=YEAR(L577)&amp;MONTH(L577),DAY(L577)&lt;26)),"",IF(YEAR(K577)&amp;MONTH(K577)=YEAR(L577)&amp;MONTH(L577),NETWORKDAYS.INTL(K577,L577,"0000000",'21年休息安排-固定'!$B$2:$B$105),NETWORKDAYS.INTL(DATE(2021,MONTH(L577),1),L577,"0000000",'21年休息安排-固定'!$B$2:$B$105)))</f>
        <v/>
      </c>
    </row>
    <row r="578" customHeight="1" spans="1:24">
      <c r="A578" s="4" t="s">
        <v>1034</v>
      </c>
      <c r="B578" s="4"/>
      <c r="C578" s="6" t="s">
        <v>941</v>
      </c>
      <c r="D578" s="4"/>
      <c r="E578" s="4"/>
      <c r="F578" s="4"/>
      <c r="G578" s="4"/>
      <c r="H578" s="4"/>
      <c r="I578" s="4"/>
      <c r="J578" s="4"/>
      <c r="K578" s="45">
        <v>43819</v>
      </c>
      <c r="L578" s="45"/>
      <c r="M578" s="4"/>
      <c r="N578" s="4"/>
      <c r="O578" s="4"/>
      <c r="P578" s="46"/>
      <c r="Q578" s="46"/>
      <c r="R578" s="49">
        <f t="shared" si="42"/>
        <v>0</v>
      </c>
      <c r="S578" s="49">
        <f t="shared" si="43"/>
        <v>0</v>
      </c>
      <c r="T578" s="50">
        <f t="shared" si="40"/>
        <v>0</v>
      </c>
      <c r="U578" s="50">
        <f t="shared" si="41"/>
        <v>0</v>
      </c>
      <c r="V578" s="50">
        <v>0.87</v>
      </c>
      <c r="W578" s="50" t="str">
        <f>IF(OR(K578&lt;=$Y$1,DAY(K578)&gt;15,AND(YEAR(K578)&amp;MONTH(K578)=YEAR(L578)&amp;MONTH(L578),DAY(L578)&lt;26)),"",IF(OR(L578="",MONTH(K578)&lt;&gt;MONTH(L578)),NETWORKDAYS.INTL(K578,DATE(2021,MONTH(K578)+1,0),"0000000",'21年休息安排-固定'!$B$2:$B$105),NETWORKDAYS.INTL(K578,L578,"0000000",'21年休息安排-固定'!$B$2:$B$105)))</f>
        <v/>
      </c>
      <c r="X578" s="50" t="str">
        <f>IF(OR(L578&gt;=$Z$1,L578="",DAY(L578)&lt;15,AND(YEAR(K578)&amp;MONTH(K578)=YEAR(L578)&amp;MONTH(L578),DAY(L578)&lt;26)),"",IF(YEAR(K578)&amp;MONTH(K578)=YEAR(L578)&amp;MONTH(L578),NETWORKDAYS.INTL(K578,L578,"0000000",'21年休息安排-固定'!$B$2:$B$105),NETWORKDAYS.INTL(DATE(2021,MONTH(L578),1),L578,"0000000",'21年休息安排-固定'!$B$2:$B$105)))</f>
        <v/>
      </c>
    </row>
    <row r="579" customHeight="1" spans="1:24">
      <c r="A579" s="4" t="s">
        <v>1035</v>
      </c>
      <c r="B579" s="4"/>
      <c r="C579" s="6" t="s">
        <v>480</v>
      </c>
      <c r="D579" s="4"/>
      <c r="E579" s="4"/>
      <c r="F579" s="4"/>
      <c r="G579" s="4"/>
      <c r="H579" s="4"/>
      <c r="I579" s="4"/>
      <c r="J579" s="4"/>
      <c r="K579" s="45">
        <v>43818</v>
      </c>
      <c r="L579" s="45"/>
      <c r="M579" s="4"/>
      <c r="N579" s="4"/>
      <c r="O579" s="4"/>
      <c r="P579" s="46"/>
      <c r="Q579" s="46"/>
      <c r="R579" s="49">
        <f t="shared" si="42"/>
        <v>0</v>
      </c>
      <c r="S579" s="49">
        <f t="shared" si="43"/>
        <v>0</v>
      </c>
      <c r="T579" s="50">
        <f t="shared" si="40"/>
        <v>0</v>
      </c>
      <c r="U579" s="50">
        <f t="shared" si="41"/>
        <v>0</v>
      </c>
      <c r="V579" s="50">
        <v>0.89</v>
      </c>
      <c r="W579" s="50" t="str">
        <f>IF(OR(K579&lt;=$Y$1,DAY(K579)&gt;15,AND(YEAR(K579)&amp;MONTH(K579)=YEAR(L579)&amp;MONTH(L579),DAY(L579)&lt;26)),"",IF(OR(L579="",MONTH(K579)&lt;&gt;MONTH(L579)),NETWORKDAYS.INTL(K579,DATE(2021,MONTH(K579)+1,0),"0000000",'21年休息安排-固定'!$B$2:$B$105),NETWORKDAYS.INTL(K579,L579,"0000000",'21年休息安排-固定'!$B$2:$B$105)))</f>
        <v/>
      </c>
      <c r="X579" s="50" t="str">
        <f>IF(OR(L579&gt;=$Z$1,L579="",DAY(L579)&lt;15,AND(YEAR(K579)&amp;MONTH(K579)=YEAR(L579)&amp;MONTH(L579),DAY(L579)&lt;26)),"",IF(YEAR(K579)&amp;MONTH(K579)=YEAR(L579)&amp;MONTH(L579),NETWORKDAYS.INTL(K579,L579,"0000000",'21年休息安排-固定'!$B$2:$B$105),NETWORKDAYS.INTL(DATE(2021,MONTH(L579),1),L579,"0000000",'21年休息安排-固定'!$B$2:$B$105)))</f>
        <v/>
      </c>
    </row>
    <row r="580" customHeight="1" spans="1:24">
      <c r="A580" s="4" t="s">
        <v>1036</v>
      </c>
      <c r="B580" s="4"/>
      <c r="C580" s="6" t="s">
        <v>403</v>
      </c>
      <c r="D580" s="4"/>
      <c r="E580" s="4"/>
      <c r="F580" s="4"/>
      <c r="G580" s="4"/>
      <c r="H580" s="4"/>
      <c r="I580" s="4"/>
      <c r="J580" s="4"/>
      <c r="K580" s="45">
        <v>43832</v>
      </c>
      <c r="L580" s="45"/>
      <c r="M580" s="4"/>
      <c r="N580" s="4"/>
      <c r="O580" s="4"/>
      <c r="P580" s="46"/>
      <c r="Q580" s="46"/>
      <c r="R580" s="49">
        <f t="shared" si="42"/>
        <v>0</v>
      </c>
      <c r="S580" s="49">
        <f t="shared" si="43"/>
        <v>0</v>
      </c>
      <c r="T580" s="50">
        <f t="shared" si="40"/>
        <v>0</v>
      </c>
      <c r="U580" s="50">
        <f t="shared" si="41"/>
        <v>0</v>
      </c>
      <c r="V580" s="50">
        <v>0.86</v>
      </c>
      <c r="W580" s="50" t="str">
        <f>IF(OR(K580&lt;=$Y$1,DAY(K580)&gt;15,AND(YEAR(K580)&amp;MONTH(K580)=YEAR(L580)&amp;MONTH(L580),DAY(L580)&lt;26)),"",IF(OR(L580="",MONTH(K580)&lt;&gt;MONTH(L580)),NETWORKDAYS.INTL(K580,DATE(2021,MONTH(K580)+1,0),"0000000",'21年休息安排-固定'!$B$2:$B$105),NETWORKDAYS.INTL(K580,L580,"0000000",'21年休息安排-固定'!$B$2:$B$105)))</f>
        <v/>
      </c>
      <c r="X580" s="50" t="str">
        <f>IF(OR(L580&gt;=$Z$1,L580="",DAY(L580)&lt;15,AND(YEAR(K580)&amp;MONTH(K580)=YEAR(L580)&amp;MONTH(L580),DAY(L580)&lt;26)),"",IF(YEAR(K580)&amp;MONTH(K580)=YEAR(L580)&amp;MONTH(L580),NETWORKDAYS.INTL(K580,L580,"0000000",'21年休息安排-固定'!$B$2:$B$105),NETWORKDAYS.INTL(DATE(2021,MONTH(L580),1),L580,"0000000",'21年休息安排-固定'!$B$2:$B$105)))</f>
        <v/>
      </c>
    </row>
    <row r="581" customHeight="1" spans="1:24">
      <c r="A581" s="4" t="s">
        <v>1037</v>
      </c>
      <c r="B581" s="4"/>
      <c r="C581" s="6" t="s">
        <v>403</v>
      </c>
      <c r="D581" s="4"/>
      <c r="E581" s="4"/>
      <c r="F581" s="4"/>
      <c r="G581" s="4"/>
      <c r="H581" s="4"/>
      <c r="I581" s="4"/>
      <c r="J581" s="4"/>
      <c r="K581" s="45">
        <v>43840</v>
      </c>
      <c r="L581" s="45"/>
      <c r="M581" s="4"/>
      <c r="N581" s="4"/>
      <c r="O581" s="4"/>
      <c r="P581" s="46"/>
      <c r="Q581" s="46"/>
      <c r="R581" s="49">
        <f t="shared" si="42"/>
        <v>0</v>
      </c>
      <c r="S581" s="49">
        <f t="shared" si="43"/>
        <v>0</v>
      </c>
      <c r="T581" s="50">
        <f t="shared" si="40"/>
        <v>0</v>
      </c>
      <c r="U581" s="50">
        <f t="shared" si="41"/>
        <v>0</v>
      </c>
      <c r="V581" s="50">
        <v>0.88</v>
      </c>
      <c r="W581" s="50" t="str">
        <f>IF(OR(K581&lt;=$Y$1,DAY(K581)&gt;15,AND(YEAR(K581)&amp;MONTH(K581)=YEAR(L581)&amp;MONTH(L581),DAY(L581)&lt;26)),"",IF(OR(L581="",MONTH(K581)&lt;&gt;MONTH(L581)),NETWORKDAYS.INTL(K581,DATE(2021,MONTH(K581)+1,0),"0000000",'21年休息安排-固定'!$B$2:$B$105),NETWORKDAYS.INTL(K581,L581,"0000000",'21年休息安排-固定'!$B$2:$B$105)))</f>
        <v/>
      </c>
      <c r="X581" s="50" t="str">
        <f>IF(OR(L581&gt;=$Z$1,L581="",DAY(L581)&lt;15,AND(YEAR(K581)&amp;MONTH(K581)=YEAR(L581)&amp;MONTH(L581),DAY(L581)&lt;26)),"",IF(YEAR(K581)&amp;MONTH(K581)=YEAR(L581)&amp;MONTH(L581),NETWORKDAYS.INTL(K581,L581,"0000000",'21年休息安排-固定'!$B$2:$B$105),NETWORKDAYS.INTL(DATE(2021,MONTH(L581),1),L581,"0000000",'21年休息安排-固定'!$B$2:$B$105)))</f>
        <v/>
      </c>
    </row>
    <row r="582" customHeight="1" spans="1:24">
      <c r="A582" s="4" t="s">
        <v>1038</v>
      </c>
      <c r="B582" s="4"/>
      <c r="C582" s="6" t="s">
        <v>828</v>
      </c>
      <c r="D582" s="4"/>
      <c r="E582" s="4"/>
      <c r="F582" s="4"/>
      <c r="G582" s="4"/>
      <c r="H582" s="4"/>
      <c r="I582" s="4"/>
      <c r="J582" s="4"/>
      <c r="K582" s="45">
        <v>43850</v>
      </c>
      <c r="L582" s="45"/>
      <c r="M582" s="4"/>
      <c r="N582" s="4"/>
      <c r="O582" s="4"/>
      <c r="P582" s="46"/>
      <c r="Q582" s="46"/>
      <c r="R582" s="49">
        <f t="shared" si="42"/>
        <v>0</v>
      </c>
      <c r="S582" s="49">
        <f t="shared" si="43"/>
        <v>0</v>
      </c>
      <c r="T582" s="50">
        <f t="shared" si="40"/>
        <v>0</v>
      </c>
      <c r="U582" s="50">
        <f t="shared" si="41"/>
        <v>0</v>
      </c>
      <c r="V582" s="50">
        <v>0.82</v>
      </c>
      <c r="W582" s="50" t="str">
        <f>IF(OR(K582&lt;=$Y$1,DAY(K582)&gt;15,AND(YEAR(K582)&amp;MONTH(K582)=YEAR(L582)&amp;MONTH(L582),DAY(L582)&lt;26)),"",IF(OR(L582="",MONTH(K582)&lt;&gt;MONTH(L582)),NETWORKDAYS.INTL(K582,DATE(2021,MONTH(K582)+1,0),"0000000",'21年休息安排-固定'!$B$2:$B$105),NETWORKDAYS.INTL(K582,L582,"0000000",'21年休息安排-固定'!$B$2:$B$105)))</f>
        <v/>
      </c>
      <c r="X582" s="50" t="str">
        <f>IF(OR(L582&gt;=$Z$1,L582="",DAY(L582)&lt;15,AND(YEAR(K582)&amp;MONTH(K582)=YEAR(L582)&amp;MONTH(L582),DAY(L582)&lt;26)),"",IF(YEAR(K582)&amp;MONTH(K582)=YEAR(L582)&amp;MONTH(L582),NETWORKDAYS.INTL(K582,L582,"0000000",'21年休息安排-固定'!$B$2:$B$105),NETWORKDAYS.INTL(DATE(2021,MONTH(L582),1),L582,"0000000",'21年休息安排-固定'!$B$2:$B$105)))</f>
        <v/>
      </c>
    </row>
    <row r="583" customHeight="1" spans="1:24">
      <c r="A583" s="4" t="s">
        <v>1039</v>
      </c>
      <c r="B583" s="4"/>
      <c r="C583" s="6" t="s">
        <v>941</v>
      </c>
      <c r="D583" s="4"/>
      <c r="E583" s="4"/>
      <c r="F583" s="4"/>
      <c r="G583" s="4"/>
      <c r="H583" s="4"/>
      <c r="I583" s="4"/>
      <c r="J583" s="4"/>
      <c r="K583" s="45">
        <v>43402</v>
      </c>
      <c r="L583" s="45"/>
      <c r="M583" s="4"/>
      <c r="N583" s="4"/>
      <c r="O583" s="4"/>
      <c r="P583" s="46"/>
      <c r="Q583" s="46"/>
      <c r="R583" s="49">
        <f t="shared" si="42"/>
        <v>0</v>
      </c>
      <c r="S583" s="49">
        <f t="shared" si="43"/>
        <v>0</v>
      </c>
      <c r="T583" s="50">
        <f t="shared" si="40"/>
        <v>0</v>
      </c>
      <c r="U583" s="50">
        <f t="shared" si="41"/>
        <v>0</v>
      </c>
      <c r="V583" s="50">
        <v>0.88</v>
      </c>
      <c r="W583" s="50" t="str">
        <f>IF(OR(K583&lt;=$Y$1,DAY(K583)&gt;15,AND(YEAR(K583)&amp;MONTH(K583)=YEAR(L583)&amp;MONTH(L583),DAY(L583)&lt;26)),"",IF(OR(L583="",MONTH(K583)&lt;&gt;MONTH(L583)),NETWORKDAYS.INTL(K583,DATE(2021,MONTH(K583)+1,0),"0000000",'21年休息安排-固定'!$B$2:$B$105),NETWORKDAYS.INTL(K583,L583,"0000000",'21年休息安排-固定'!$B$2:$B$105)))</f>
        <v/>
      </c>
      <c r="X583" s="50" t="str">
        <f>IF(OR(L583&gt;=$Z$1,L583="",DAY(L583)&lt;15,AND(YEAR(K583)&amp;MONTH(K583)=YEAR(L583)&amp;MONTH(L583),DAY(L583)&lt;26)),"",IF(YEAR(K583)&amp;MONTH(K583)=YEAR(L583)&amp;MONTH(L583),NETWORKDAYS.INTL(K583,L583,"0000000",'21年休息安排-固定'!$B$2:$B$105),NETWORKDAYS.INTL(DATE(2021,MONTH(L583),1),L583,"0000000",'21年休息安排-固定'!$B$2:$B$105)))</f>
        <v/>
      </c>
    </row>
    <row r="584" customHeight="1" spans="1:24">
      <c r="A584" s="4" t="s">
        <v>1040</v>
      </c>
      <c r="B584" s="4"/>
      <c r="C584" s="6" t="s">
        <v>941</v>
      </c>
      <c r="D584" s="4"/>
      <c r="E584" s="4"/>
      <c r="F584" s="4"/>
      <c r="G584" s="4"/>
      <c r="H584" s="4"/>
      <c r="I584" s="4"/>
      <c r="J584" s="4"/>
      <c r="K584" s="45">
        <v>43388</v>
      </c>
      <c r="L584" s="45"/>
      <c r="M584" s="4"/>
      <c r="N584" s="4"/>
      <c r="O584" s="4"/>
      <c r="P584" s="46"/>
      <c r="Q584" s="46"/>
      <c r="R584" s="49">
        <f t="shared" si="42"/>
        <v>0</v>
      </c>
      <c r="S584" s="49">
        <f t="shared" si="43"/>
        <v>0</v>
      </c>
      <c r="T584" s="50">
        <f t="shared" si="40"/>
        <v>0</v>
      </c>
      <c r="U584" s="50">
        <f t="shared" si="41"/>
        <v>0</v>
      </c>
      <c r="V584" s="50">
        <v>0.89</v>
      </c>
      <c r="W584" s="50" t="str">
        <f>IF(OR(K584&lt;=$Y$1,DAY(K584)&gt;15,AND(YEAR(K584)&amp;MONTH(K584)=YEAR(L584)&amp;MONTH(L584),DAY(L584)&lt;26)),"",IF(OR(L584="",MONTH(K584)&lt;&gt;MONTH(L584)),NETWORKDAYS.INTL(K584,DATE(2021,MONTH(K584)+1,0),"0000000",'21年休息安排-固定'!$B$2:$B$105),NETWORKDAYS.INTL(K584,L584,"0000000",'21年休息安排-固定'!$B$2:$B$105)))</f>
        <v/>
      </c>
      <c r="X584" s="50" t="str">
        <f>IF(OR(L584&gt;=$Z$1,L584="",DAY(L584)&lt;15,AND(YEAR(K584)&amp;MONTH(K584)=YEAR(L584)&amp;MONTH(L584),DAY(L584)&lt;26)),"",IF(YEAR(K584)&amp;MONTH(K584)=YEAR(L584)&amp;MONTH(L584),NETWORKDAYS.INTL(K584,L584,"0000000",'21年休息安排-固定'!$B$2:$B$105),NETWORKDAYS.INTL(DATE(2021,MONTH(L584),1),L584,"0000000",'21年休息安排-固定'!$B$2:$B$105)))</f>
        <v/>
      </c>
    </row>
    <row r="585" customHeight="1" spans="1:24">
      <c r="A585" s="4" t="s">
        <v>1041</v>
      </c>
      <c r="B585" s="4"/>
      <c r="C585" s="6" t="s">
        <v>941</v>
      </c>
      <c r="D585" s="4"/>
      <c r="E585" s="4"/>
      <c r="F585" s="4"/>
      <c r="G585" s="4"/>
      <c r="H585" s="4"/>
      <c r="I585" s="4"/>
      <c r="J585" s="4"/>
      <c r="K585" s="45">
        <v>43403</v>
      </c>
      <c r="L585" s="45"/>
      <c r="M585" s="4"/>
      <c r="N585" s="4"/>
      <c r="O585" s="4"/>
      <c r="P585" s="46"/>
      <c r="Q585" s="46"/>
      <c r="R585" s="49">
        <f t="shared" si="42"/>
        <v>0</v>
      </c>
      <c r="S585" s="49">
        <f t="shared" si="43"/>
        <v>0</v>
      </c>
      <c r="T585" s="50">
        <f t="shared" si="40"/>
        <v>0</v>
      </c>
      <c r="U585" s="50">
        <f t="shared" si="41"/>
        <v>0</v>
      </c>
      <c r="V585" s="50">
        <v>0.88</v>
      </c>
      <c r="W585" s="50" t="str">
        <f>IF(OR(K585&lt;=$Y$1,DAY(K585)&gt;15,AND(YEAR(K585)&amp;MONTH(K585)=YEAR(L585)&amp;MONTH(L585),DAY(L585)&lt;26)),"",IF(OR(L585="",MONTH(K585)&lt;&gt;MONTH(L585)),NETWORKDAYS.INTL(K585,DATE(2021,MONTH(K585)+1,0),"0000000",'21年休息安排-固定'!$B$2:$B$105),NETWORKDAYS.INTL(K585,L585,"0000000",'21年休息安排-固定'!$B$2:$B$105)))</f>
        <v/>
      </c>
      <c r="X585" s="50" t="str">
        <f>IF(OR(L585&gt;=$Z$1,L585="",DAY(L585)&lt;15,AND(YEAR(K585)&amp;MONTH(K585)=YEAR(L585)&amp;MONTH(L585),DAY(L585)&lt;26)),"",IF(YEAR(K585)&amp;MONTH(K585)=YEAR(L585)&amp;MONTH(L585),NETWORKDAYS.INTL(K585,L585,"0000000",'21年休息安排-固定'!$B$2:$B$105),NETWORKDAYS.INTL(DATE(2021,MONTH(L585),1),L585,"0000000",'21年休息安排-固定'!$B$2:$B$105)))</f>
        <v/>
      </c>
    </row>
    <row r="586" customHeight="1" spans="1:24">
      <c r="A586" s="4" t="s">
        <v>1042</v>
      </c>
      <c r="B586" s="4"/>
      <c r="C586" s="6" t="s">
        <v>941</v>
      </c>
      <c r="D586" s="4"/>
      <c r="E586" s="4"/>
      <c r="F586" s="4"/>
      <c r="G586" s="4"/>
      <c r="H586" s="4"/>
      <c r="I586" s="4"/>
      <c r="J586" s="4"/>
      <c r="K586" s="45">
        <v>43409</v>
      </c>
      <c r="L586" s="45"/>
      <c r="M586" s="4"/>
      <c r="N586" s="4"/>
      <c r="O586" s="4"/>
      <c r="P586" s="46"/>
      <c r="Q586" s="46"/>
      <c r="R586" s="49">
        <f t="shared" si="42"/>
        <v>0</v>
      </c>
      <c r="S586" s="49">
        <f t="shared" si="43"/>
        <v>0</v>
      </c>
      <c r="T586" s="50">
        <f t="shared" si="40"/>
        <v>0</v>
      </c>
      <c r="U586" s="50">
        <f t="shared" si="41"/>
        <v>0</v>
      </c>
      <c r="V586" s="50">
        <v>0.84</v>
      </c>
      <c r="W586" s="50" t="str">
        <f>IF(OR(K586&lt;=$Y$1,DAY(K586)&gt;15,AND(YEAR(K586)&amp;MONTH(K586)=YEAR(L586)&amp;MONTH(L586),DAY(L586)&lt;26)),"",IF(OR(L586="",MONTH(K586)&lt;&gt;MONTH(L586)),NETWORKDAYS.INTL(K586,DATE(2021,MONTH(K586)+1,0),"0000000",'21年休息安排-固定'!$B$2:$B$105),NETWORKDAYS.INTL(K586,L586,"0000000",'21年休息安排-固定'!$B$2:$B$105)))</f>
        <v/>
      </c>
      <c r="X586" s="50" t="str">
        <f>IF(OR(L586&gt;=$Z$1,L586="",DAY(L586)&lt;15,AND(YEAR(K586)&amp;MONTH(K586)=YEAR(L586)&amp;MONTH(L586),DAY(L586)&lt;26)),"",IF(YEAR(K586)&amp;MONTH(K586)=YEAR(L586)&amp;MONTH(L586),NETWORKDAYS.INTL(K586,L586,"0000000",'21年休息安排-固定'!$B$2:$B$105),NETWORKDAYS.INTL(DATE(2021,MONTH(L586),1),L586,"0000000",'21年休息安排-固定'!$B$2:$B$105)))</f>
        <v/>
      </c>
    </row>
    <row r="587" customHeight="1" spans="1:24">
      <c r="A587" s="4" t="s">
        <v>1043</v>
      </c>
      <c r="B587" s="4"/>
      <c r="C587" s="6" t="s">
        <v>941</v>
      </c>
      <c r="D587" s="4"/>
      <c r="E587" s="4"/>
      <c r="F587" s="4"/>
      <c r="G587" s="4"/>
      <c r="H587" s="4"/>
      <c r="I587" s="4"/>
      <c r="J587" s="4"/>
      <c r="K587" s="45">
        <v>43409</v>
      </c>
      <c r="L587" s="45"/>
      <c r="M587" s="4"/>
      <c r="N587" s="4"/>
      <c r="O587" s="4"/>
      <c r="P587" s="46"/>
      <c r="Q587" s="46"/>
      <c r="R587" s="49">
        <f t="shared" si="42"/>
        <v>0</v>
      </c>
      <c r="S587" s="49">
        <f t="shared" si="43"/>
        <v>0</v>
      </c>
      <c r="T587" s="50">
        <f t="shared" si="40"/>
        <v>0</v>
      </c>
      <c r="U587" s="50">
        <f t="shared" si="41"/>
        <v>0</v>
      </c>
      <c r="V587" s="50">
        <v>0.84</v>
      </c>
      <c r="W587" s="50" t="str">
        <f>IF(OR(K587&lt;=$Y$1,DAY(K587)&gt;15,AND(YEAR(K587)&amp;MONTH(K587)=YEAR(L587)&amp;MONTH(L587),DAY(L587)&lt;26)),"",IF(OR(L587="",MONTH(K587)&lt;&gt;MONTH(L587)),NETWORKDAYS.INTL(K587,DATE(2021,MONTH(K587)+1,0),"0000000",'21年休息安排-固定'!$B$2:$B$105),NETWORKDAYS.INTL(K587,L587,"0000000",'21年休息安排-固定'!$B$2:$B$105)))</f>
        <v/>
      </c>
      <c r="X587" s="50" t="str">
        <f>IF(OR(L587&gt;=$Z$1,L587="",DAY(L587)&lt;15,AND(YEAR(K587)&amp;MONTH(K587)=YEAR(L587)&amp;MONTH(L587),DAY(L587)&lt;26)),"",IF(YEAR(K587)&amp;MONTH(K587)=YEAR(L587)&amp;MONTH(L587),NETWORKDAYS.INTL(K587,L587,"0000000",'21年休息安排-固定'!$B$2:$B$105),NETWORKDAYS.INTL(DATE(2021,MONTH(L587),1),L587,"0000000",'21年休息安排-固定'!$B$2:$B$105)))</f>
        <v/>
      </c>
    </row>
    <row r="588" customHeight="1" spans="1:24">
      <c r="A588" s="4" t="s">
        <v>1044</v>
      </c>
      <c r="B588" s="4"/>
      <c r="C588" s="6" t="s">
        <v>941</v>
      </c>
      <c r="D588" s="4"/>
      <c r="E588" s="4"/>
      <c r="F588" s="4"/>
      <c r="G588" s="4"/>
      <c r="H588" s="4"/>
      <c r="I588" s="4"/>
      <c r="J588" s="4"/>
      <c r="K588" s="45">
        <v>42198</v>
      </c>
      <c r="L588" s="45"/>
      <c r="M588" s="4"/>
      <c r="N588" s="4"/>
      <c r="O588" s="4"/>
      <c r="P588" s="46"/>
      <c r="Q588" s="46"/>
      <c r="R588" s="49">
        <f t="shared" si="42"/>
        <v>0</v>
      </c>
      <c r="S588" s="49">
        <f t="shared" si="43"/>
        <v>0</v>
      </c>
      <c r="T588" s="50">
        <f t="shared" si="40"/>
        <v>0</v>
      </c>
      <c r="U588" s="50">
        <f t="shared" si="41"/>
        <v>0</v>
      </c>
      <c r="V588" s="50">
        <v>0.9</v>
      </c>
      <c r="W588" s="50" t="str">
        <f>IF(OR(K588&lt;=$Y$1,DAY(K588)&gt;15,AND(YEAR(K588)&amp;MONTH(K588)=YEAR(L588)&amp;MONTH(L588),DAY(L588)&lt;26)),"",IF(OR(L588="",MONTH(K588)&lt;&gt;MONTH(L588)),NETWORKDAYS.INTL(K588,DATE(2021,MONTH(K588)+1,0),"0000000",'21年休息安排-固定'!$B$2:$B$105),NETWORKDAYS.INTL(K588,L588,"0000000",'21年休息安排-固定'!$B$2:$B$105)))</f>
        <v/>
      </c>
      <c r="X588" s="50" t="str">
        <f>IF(OR(L588&gt;=$Z$1,L588="",DAY(L588)&lt;15,AND(YEAR(K588)&amp;MONTH(K588)=YEAR(L588)&amp;MONTH(L588),DAY(L588)&lt;26)),"",IF(YEAR(K588)&amp;MONTH(K588)=YEAR(L588)&amp;MONTH(L588),NETWORKDAYS.INTL(K588,L588,"0000000",'21年休息安排-固定'!$B$2:$B$105),NETWORKDAYS.INTL(DATE(2021,MONTH(L588),1),L588,"0000000",'21年休息安排-固定'!$B$2:$B$105)))</f>
        <v/>
      </c>
    </row>
    <row r="589" customHeight="1" spans="1:24">
      <c r="A589" s="4" t="s">
        <v>1045</v>
      </c>
      <c r="B589" s="4"/>
      <c r="C589" s="6" t="s">
        <v>941</v>
      </c>
      <c r="D589" s="4"/>
      <c r="E589" s="4"/>
      <c r="F589" s="4"/>
      <c r="G589" s="4"/>
      <c r="H589" s="4"/>
      <c r="I589" s="4"/>
      <c r="J589" s="4"/>
      <c r="K589" s="45">
        <v>43284</v>
      </c>
      <c r="L589" s="45"/>
      <c r="M589" s="4"/>
      <c r="N589" s="4"/>
      <c r="O589" s="4"/>
      <c r="P589" s="46"/>
      <c r="Q589" s="46"/>
      <c r="R589" s="49">
        <f t="shared" si="42"/>
        <v>0</v>
      </c>
      <c r="S589" s="49">
        <f t="shared" si="43"/>
        <v>0</v>
      </c>
      <c r="T589" s="50">
        <f t="shared" si="40"/>
        <v>0</v>
      </c>
      <c r="U589" s="50">
        <f t="shared" si="41"/>
        <v>0</v>
      </c>
      <c r="V589" s="50">
        <v>0.84</v>
      </c>
      <c r="W589" s="50" t="str">
        <f>IF(OR(K589&lt;=$Y$1,DAY(K589)&gt;15,AND(YEAR(K589)&amp;MONTH(K589)=YEAR(L589)&amp;MONTH(L589),DAY(L589)&lt;26)),"",IF(OR(L589="",MONTH(K589)&lt;&gt;MONTH(L589)),NETWORKDAYS.INTL(K589,DATE(2021,MONTH(K589)+1,0),"0000000",'21年休息安排-固定'!$B$2:$B$105),NETWORKDAYS.INTL(K589,L589,"0000000",'21年休息安排-固定'!$B$2:$B$105)))</f>
        <v/>
      </c>
      <c r="X589" s="50" t="str">
        <f>IF(OR(L589&gt;=$Z$1,L589="",DAY(L589)&lt;15,AND(YEAR(K589)&amp;MONTH(K589)=YEAR(L589)&amp;MONTH(L589),DAY(L589)&lt;26)),"",IF(YEAR(K589)&amp;MONTH(K589)=YEAR(L589)&amp;MONTH(L589),NETWORKDAYS.INTL(K589,L589,"0000000",'21年休息安排-固定'!$B$2:$B$105),NETWORKDAYS.INTL(DATE(2021,MONTH(L589),1),L589,"0000000",'21年休息安排-固定'!$B$2:$B$105)))</f>
        <v/>
      </c>
    </row>
    <row r="590" customHeight="1" spans="1:24">
      <c r="A590" s="4" t="s">
        <v>1046</v>
      </c>
      <c r="B590" s="4"/>
      <c r="C590" s="6" t="s">
        <v>941</v>
      </c>
      <c r="D590" s="4"/>
      <c r="E590" s="4"/>
      <c r="F590" s="4"/>
      <c r="G590" s="4"/>
      <c r="H590" s="4"/>
      <c r="I590" s="4"/>
      <c r="J590" s="4"/>
      <c r="K590" s="45">
        <v>43297</v>
      </c>
      <c r="L590" s="45"/>
      <c r="M590" s="4"/>
      <c r="N590" s="4"/>
      <c r="O590" s="4"/>
      <c r="P590" s="46"/>
      <c r="Q590" s="46"/>
      <c r="R590" s="49">
        <f t="shared" si="42"/>
        <v>0</v>
      </c>
      <c r="S590" s="49">
        <f t="shared" si="43"/>
        <v>0</v>
      </c>
      <c r="T590" s="50">
        <f t="shared" si="40"/>
        <v>0</v>
      </c>
      <c r="U590" s="50">
        <f t="shared" si="41"/>
        <v>0</v>
      </c>
      <c r="V590" s="50">
        <v>0.84</v>
      </c>
      <c r="W590" s="50" t="str">
        <f>IF(OR(K590&lt;=$Y$1,DAY(K590)&gt;15,AND(YEAR(K590)&amp;MONTH(K590)=YEAR(L590)&amp;MONTH(L590),DAY(L590)&lt;26)),"",IF(OR(L590="",MONTH(K590)&lt;&gt;MONTH(L590)),NETWORKDAYS.INTL(K590,DATE(2021,MONTH(K590)+1,0),"0000000",'21年休息安排-固定'!$B$2:$B$105),NETWORKDAYS.INTL(K590,L590,"0000000",'21年休息安排-固定'!$B$2:$B$105)))</f>
        <v/>
      </c>
      <c r="X590" s="50" t="str">
        <f>IF(OR(L590&gt;=$Z$1,L590="",DAY(L590)&lt;15,AND(YEAR(K590)&amp;MONTH(K590)=YEAR(L590)&amp;MONTH(L590),DAY(L590)&lt;26)),"",IF(YEAR(K590)&amp;MONTH(K590)=YEAR(L590)&amp;MONTH(L590),NETWORKDAYS.INTL(K590,L590,"0000000",'21年休息安排-固定'!$B$2:$B$105),NETWORKDAYS.INTL(DATE(2021,MONTH(L590),1),L590,"0000000",'21年休息安排-固定'!$B$2:$B$105)))</f>
        <v/>
      </c>
    </row>
    <row r="591" customHeight="1" spans="1:24">
      <c r="A591" s="4" t="s">
        <v>1047</v>
      </c>
      <c r="B591" s="4"/>
      <c r="C591" s="6" t="s">
        <v>941</v>
      </c>
      <c r="D591" s="4"/>
      <c r="E591" s="4"/>
      <c r="F591" s="4"/>
      <c r="G591" s="4"/>
      <c r="H591" s="4"/>
      <c r="I591" s="4"/>
      <c r="J591" s="4"/>
      <c r="K591" s="45">
        <v>42443</v>
      </c>
      <c r="L591" s="45"/>
      <c r="M591" s="4"/>
      <c r="N591" s="4"/>
      <c r="O591" s="4"/>
      <c r="P591" s="46"/>
      <c r="Q591" s="46"/>
      <c r="R591" s="49">
        <f t="shared" si="42"/>
        <v>0</v>
      </c>
      <c r="S591" s="49">
        <f t="shared" si="43"/>
        <v>0</v>
      </c>
      <c r="T591" s="50">
        <f t="shared" si="40"/>
        <v>0</v>
      </c>
      <c r="U591" s="50">
        <f t="shared" si="41"/>
        <v>0</v>
      </c>
      <c r="V591" s="50">
        <v>0.91</v>
      </c>
      <c r="W591" s="50" t="str">
        <f>IF(OR(K591&lt;=$Y$1,DAY(K591)&gt;15,AND(YEAR(K591)&amp;MONTH(K591)=YEAR(L591)&amp;MONTH(L591),DAY(L591)&lt;26)),"",IF(OR(L591="",MONTH(K591)&lt;&gt;MONTH(L591)),NETWORKDAYS.INTL(K591,DATE(2021,MONTH(K591)+1,0),"0000000",'21年休息安排-固定'!$B$2:$B$105),NETWORKDAYS.INTL(K591,L591,"0000000",'21年休息安排-固定'!$B$2:$B$105)))</f>
        <v/>
      </c>
      <c r="X591" s="50" t="str">
        <f>IF(OR(L591&gt;=$Z$1,L591="",DAY(L591)&lt;15,AND(YEAR(K591)&amp;MONTH(K591)=YEAR(L591)&amp;MONTH(L591),DAY(L591)&lt;26)),"",IF(YEAR(K591)&amp;MONTH(K591)=YEAR(L591)&amp;MONTH(L591),NETWORKDAYS.INTL(K591,L591,"0000000",'21年休息安排-固定'!$B$2:$B$105),NETWORKDAYS.INTL(DATE(2021,MONTH(L591),1),L591,"0000000",'21年休息安排-固定'!$B$2:$B$105)))</f>
        <v/>
      </c>
    </row>
    <row r="592" customHeight="1" spans="1:24">
      <c r="A592" s="4" t="s">
        <v>1048</v>
      </c>
      <c r="B592" s="4"/>
      <c r="C592" s="6" t="s">
        <v>1020</v>
      </c>
      <c r="D592" s="4"/>
      <c r="E592" s="4"/>
      <c r="F592" s="4"/>
      <c r="G592" s="4"/>
      <c r="H592" s="4"/>
      <c r="I592" s="4"/>
      <c r="J592" s="4"/>
      <c r="K592" s="45">
        <v>43234</v>
      </c>
      <c r="L592" s="45"/>
      <c r="M592" s="4"/>
      <c r="N592" s="4"/>
      <c r="O592" s="4"/>
      <c r="P592" s="46"/>
      <c r="Q592" s="46"/>
      <c r="R592" s="49">
        <f t="shared" si="42"/>
        <v>0</v>
      </c>
      <c r="S592" s="49">
        <f t="shared" si="43"/>
        <v>0</v>
      </c>
      <c r="T592" s="50">
        <f t="shared" si="40"/>
        <v>0</v>
      </c>
      <c r="U592" s="50">
        <f t="shared" si="41"/>
        <v>0</v>
      </c>
      <c r="V592" s="50">
        <v>0.88</v>
      </c>
      <c r="W592" s="50" t="str">
        <f>IF(OR(K592&lt;=$Y$1,DAY(K592)&gt;15,AND(YEAR(K592)&amp;MONTH(K592)=YEAR(L592)&amp;MONTH(L592),DAY(L592)&lt;26)),"",IF(OR(L592="",MONTH(K592)&lt;&gt;MONTH(L592)),NETWORKDAYS.INTL(K592,DATE(2021,MONTH(K592)+1,0),"0000000",'21年休息安排-固定'!$B$2:$B$105),NETWORKDAYS.INTL(K592,L592,"0000000",'21年休息安排-固定'!$B$2:$B$105)))</f>
        <v/>
      </c>
      <c r="X592" s="50" t="str">
        <f>IF(OR(L592&gt;=$Z$1,L592="",DAY(L592)&lt;15,AND(YEAR(K592)&amp;MONTH(K592)=YEAR(L592)&amp;MONTH(L592),DAY(L592)&lt;26)),"",IF(YEAR(K592)&amp;MONTH(K592)=YEAR(L592)&amp;MONTH(L592),NETWORKDAYS.INTL(K592,L592,"0000000",'21年休息安排-固定'!$B$2:$B$105),NETWORKDAYS.INTL(DATE(2021,MONTH(L592),1),L592,"0000000",'21年休息安排-固定'!$B$2:$B$105)))</f>
        <v/>
      </c>
    </row>
    <row r="593" customHeight="1" spans="1:24">
      <c r="A593" s="4" t="s">
        <v>1049</v>
      </c>
      <c r="B593" s="4"/>
      <c r="C593" s="6" t="s">
        <v>941</v>
      </c>
      <c r="D593" s="4"/>
      <c r="E593" s="4"/>
      <c r="F593" s="4"/>
      <c r="G593" s="4"/>
      <c r="H593" s="4"/>
      <c r="I593" s="4"/>
      <c r="J593" s="4"/>
      <c r="K593" s="45">
        <v>43234</v>
      </c>
      <c r="L593" s="45"/>
      <c r="M593" s="4"/>
      <c r="N593" s="4"/>
      <c r="O593" s="4"/>
      <c r="P593" s="46"/>
      <c r="Q593" s="46"/>
      <c r="R593" s="49">
        <f t="shared" si="42"/>
        <v>0</v>
      </c>
      <c r="S593" s="49">
        <f t="shared" si="43"/>
        <v>0</v>
      </c>
      <c r="T593" s="50">
        <f t="shared" si="40"/>
        <v>0</v>
      </c>
      <c r="U593" s="50">
        <f t="shared" si="41"/>
        <v>0</v>
      </c>
      <c r="V593" s="50">
        <v>0.89</v>
      </c>
      <c r="W593" s="50" t="str">
        <f>IF(OR(K593&lt;=$Y$1,DAY(K593)&gt;15,AND(YEAR(K593)&amp;MONTH(K593)=YEAR(L593)&amp;MONTH(L593),DAY(L593)&lt;26)),"",IF(OR(L593="",MONTH(K593)&lt;&gt;MONTH(L593)),NETWORKDAYS.INTL(K593,DATE(2021,MONTH(K593)+1,0),"0000000",'21年休息安排-固定'!$B$2:$B$105),NETWORKDAYS.INTL(K593,L593,"0000000",'21年休息安排-固定'!$B$2:$B$105)))</f>
        <v/>
      </c>
      <c r="X593" s="50" t="str">
        <f>IF(OR(L593&gt;=$Z$1,L593="",DAY(L593)&lt;15,AND(YEAR(K593)&amp;MONTH(K593)=YEAR(L593)&amp;MONTH(L593),DAY(L593)&lt;26)),"",IF(YEAR(K593)&amp;MONTH(K593)=YEAR(L593)&amp;MONTH(L593),NETWORKDAYS.INTL(K593,L593,"0000000",'21年休息安排-固定'!$B$2:$B$105),NETWORKDAYS.INTL(DATE(2021,MONTH(L593),1),L593,"0000000",'21年休息安排-固定'!$B$2:$B$105)))</f>
        <v/>
      </c>
    </row>
    <row r="594" customHeight="1" spans="1:24">
      <c r="A594" s="4" t="s">
        <v>1050</v>
      </c>
      <c r="B594" s="4"/>
      <c r="C594" s="6" t="s">
        <v>1020</v>
      </c>
      <c r="D594" s="4"/>
      <c r="E594" s="4"/>
      <c r="F594" s="4"/>
      <c r="G594" s="4"/>
      <c r="H594" s="4"/>
      <c r="I594" s="4"/>
      <c r="J594" s="4"/>
      <c r="K594" s="45">
        <v>43202</v>
      </c>
      <c r="L594" s="45"/>
      <c r="M594" s="4"/>
      <c r="N594" s="4"/>
      <c r="O594" s="4"/>
      <c r="P594" s="46"/>
      <c r="Q594" s="46"/>
      <c r="R594" s="49">
        <f t="shared" si="42"/>
        <v>0</v>
      </c>
      <c r="S594" s="49">
        <f t="shared" si="43"/>
        <v>0</v>
      </c>
      <c r="T594" s="50">
        <f t="shared" si="40"/>
        <v>0</v>
      </c>
      <c r="U594" s="50">
        <f t="shared" si="41"/>
        <v>0</v>
      </c>
      <c r="V594" s="50">
        <v>0.89</v>
      </c>
      <c r="W594" s="50" t="str">
        <f>IF(OR(K594&lt;=$Y$1,DAY(K594)&gt;15,AND(YEAR(K594)&amp;MONTH(K594)=YEAR(L594)&amp;MONTH(L594),DAY(L594)&lt;26)),"",IF(OR(L594="",MONTH(K594)&lt;&gt;MONTH(L594)),NETWORKDAYS.INTL(K594,DATE(2021,MONTH(K594)+1,0),"0000000",'21年休息安排-固定'!$B$2:$B$105),NETWORKDAYS.INTL(K594,L594,"0000000",'21年休息安排-固定'!$B$2:$B$105)))</f>
        <v/>
      </c>
      <c r="X594" s="50" t="str">
        <f>IF(OR(L594&gt;=$Z$1,L594="",DAY(L594)&lt;15,AND(YEAR(K594)&amp;MONTH(K594)=YEAR(L594)&amp;MONTH(L594),DAY(L594)&lt;26)),"",IF(YEAR(K594)&amp;MONTH(K594)=YEAR(L594)&amp;MONTH(L594),NETWORKDAYS.INTL(K594,L594,"0000000",'21年休息安排-固定'!$B$2:$B$105),NETWORKDAYS.INTL(DATE(2021,MONTH(L594),1),L594,"0000000",'21年休息安排-固定'!$B$2:$B$105)))</f>
        <v/>
      </c>
    </row>
    <row r="595" customHeight="1" spans="1:24">
      <c r="A595" s="4" t="s">
        <v>1051</v>
      </c>
      <c r="B595" s="4"/>
      <c r="C595" s="6" t="s">
        <v>1020</v>
      </c>
      <c r="D595" s="4"/>
      <c r="E595" s="4"/>
      <c r="F595" s="4"/>
      <c r="G595" s="4"/>
      <c r="H595" s="4"/>
      <c r="I595" s="4"/>
      <c r="J595" s="4"/>
      <c r="K595" s="45">
        <v>43200</v>
      </c>
      <c r="L595" s="45"/>
      <c r="M595" s="4"/>
      <c r="N595" s="4"/>
      <c r="O595" s="4"/>
      <c r="P595" s="46"/>
      <c r="Q595" s="46"/>
      <c r="R595" s="49">
        <f t="shared" si="42"/>
        <v>0</v>
      </c>
      <c r="S595" s="49">
        <f t="shared" si="43"/>
        <v>0</v>
      </c>
      <c r="T595" s="50">
        <f t="shared" si="40"/>
        <v>0</v>
      </c>
      <c r="U595" s="50">
        <f t="shared" si="41"/>
        <v>0</v>
      </c>
      <c r="V595" s="50">
        <v>0.89</v>
      </c>
      <c r="W595" s="50" t="str">
        <f>IF(OR(K595&lt;=$Y$1,DAY(K595)&gt;15,AND(YEAR(K595)&amp;MONTH(K595)=YEAR(L595)&amp;MONTH(L595),DAY(L595)&lt;26)),"",IF(OR(L595="",MONTH(K595)&lt;&gt;MONTH(L595)),NETWORKDAYS.INTL(K595,DATE(2021,MONTH(K595)+1,0),"0000000",'21年休息安排-固定'!$B$2:$B$105),NETWORKDAYS.INTL(K595,L595,"0000000",'21年休息安排-固定'!$B$2:$B$105)))</f>
        <v/>
      </c>
      <c r="X595" s="50" t="str">
        <f>IF(OR(L595&gt;=$Z$1,L595="",DAY(L595)&lt;15,AND(YEAR(K595)&amp;MONTH(K595)=YEAR(L595)&amp;MONTH(L595),DAY(L595)&lt;26)),"",IF(YEAR(K595)&amp;MONTH(K595)=YEAR(L595)&amp;MONTH(L595),NETWORKDAYS.INTL(K595,L595,"0000000",'21年休息安排-固定'!$B$2:$B$105),NETWORKDAYS.INTL(DATE(2021,MONTH(L595),1),L595,"0000000",'21年休息安排-固定'!$B$2:$B$105)))</f>
        <v/>
      </c>
    </row>
    <row r="596" customHeight="1" spans="1:24">
      <c r="A596" s="4" t="s">
        <v>1052</v>
      </c>
      <c r="B596" s="4"/>
      <c r="C596" s="6" t="s">
        <v>403</v>
      </c>
      <c r="D596" s="4"/>
      <c r="E596" s="4"/>
      <c r="F596" s="4"/>
      <c r="G596" s="4"/>
      <c r="H596" s="4"/>
      <c r="I596" s="4"/>
      <c r="J596" s="4"/>
      <c r="K596" s="45">
        <v>43115</v>
      </c>
      <c r="L596" s="45"/>
      <c r="M596" s="4"/>
      <c r="N596" s="4"/>
      <c r="O596" s="4"/>
      <c r="P596" s="46"/>
      <c r="Q596" s="46"/>
      <c r="R596" s="49">
        <f t="shared" si="42"/>
        <v>0</v>
      </c>
      <c r="S596" s="49">
        <f t="shared" si="43"/>
        <v>0</v>
      </c>
      <c r="T596" s="50">
        <f t="shared" si="40"/>
        <v>0</v>
      </c>
      <c r="U596" s="50">
        <f t="shared" si="41"/>
        <v>0</v>
      </c>
      <c r="V596" s="50">
        <v>0.88</v>
      </c>
      <c r="W596" s="50" t="str">
        <f>IF(OR(K596&lt;=$Y$1,DAY(K596)&gt;15,AND(YEAR(K596)&amp;MONTH(K596)=YEAR(L596)&amp;MONTH(L596),DAY(L596)&lt;26)),"",IF(OR(L596="",MONTH(K596)&lt;&gt;MONTH(L596)),NETWORKDAYS.INTL(K596,DATE(2021,MONTH(K596)+1,0),"0000000",'21年休息安排-固定'!$B$2:$B$105),NETWORKDAYS.INTL(K596,L596,"0000000",'21年休息安排-固定'!$B$2:$B$105)))</f>
        <v/>
      </c>
      <c r="X596" s="50" t="str">
        <f>IF(OR(L596&gt;=$Z$1,L596="",DAY(L596)&lt;15,AND(YEAR(K596)&amp;MONTH(K596)=YEAR(L596)&amp;MONTH(L596),DAY(L596)&lt;26)),"",IF(YEAR(K596)&amp;MONTH(K596)=YEAR(L596)&amp;MONTH(L596),NETWORKDAYS.INTL(K596,L596,"0000000",'21年休息安排-固定'!$B$2:$B$105),NETWORKDAYS.INTL(DATE(2021,MONTH(L596),1),L596,"0000000",'21年休息安排-固定'!$B$2:$B$105)))</f>
        <v/>
      </c>
    </row>
    <row r="597" customHeight="1" spans="1:24">
      <c r="A597" s="4" t="s">
        <v>1053</v>
      </c>
      <c r="B597" s="4"/>
      <c r="C597" s="6" t="s">
        <v>403</v>
      </c>
      <c r="D597" s="4"/>
      <c r="E597" s="4"/>
      <c r="F597" s="4"/>
      <c r="G597" s="4"/>
      <c r="H597" s="4"/>
      <c r="I597" s="4"/>
      <c r="J597" s="4"/>
      <c r="K597" s="45">
        <v>43318</v>
      </c>
      <c r="L597" s="45"/>
      <c r="M597" s="4"/>
      <c r="N597" s="4"/>
      <c r="O597" s="4"/>
      <c r="P597" s="46"/>
      <c r="Q597" s="46"/>
      <c r="R597" s="49">
        <f t="shared" si="42"/>
        <v>0</v>
      </c>
      <c r="S597" s="49">
        <f t="shared" si="43"/>
        <v>0</v>
      </c>
      <c r="T597" s="50">
        <f t="shared" si="40"/>
        <v>0</v>
      </c>
      <c r="U597" s="50">
        <f t="shared" si="41"/>
        <v>0</v>
      </c>
      <c r="V597" s="50">
        <v>0.88</v>
      </c>
      <c r="W597" s="50" t="str">
        <f>IF(OR(K597&lt;=$Y$1,DAY(K597)&gt;15,AND(YEAR(K597)&amp;MONTH(K597)=YEAR(L597)&amp;MONTH(L597),DAY(L597)&lt;26)),"",IF(OR(L597="",MONTH(K597)&lt;&gt;MONTH(L597)),NETWORKDAYS.INTL(K597,DATE(2021,MONTH(K597)+1,0),"0000000",'21年休息安排-固定'!$B$2:$B$105),NETWORKDAYS.INTL(K597,L597,"0000000",'21年休息安排-固定'!$B$2:$B$105)))</f>
        <v/>
      </c>
      <c r="X597" s="50" t="str">
        <f>IF(OR(L597&gt;=$Z$1,L597="",DAY(L597)&lt;15,AND(YEAR(K597)&amp;MONTH(K597)=YEAR(L597)&amp;MONTH(L597),DAY(L597)&lt;26)),"",IF(YEAR(K597)&amp;MONTH(K597)=YEAR(L597)&amp;MONTH(L597),NETWORKDAYS.INTL(K597,L597,"0000000",'21年休息安排-固定'!$B$2:$B$105),NETWORKDAYS.INTL(DATE(2021,MONTH(L597),1),L597,"0000000",'21年休息安排-固定'!$B$2:$B$105)))</f>
        <v/>
      </c>
    </row>
    <row r="598" customHeight="1" spans="1:24">
      <c r="A598" s="4" t="s">
        <v>1054</v>
      </c>
      <c r="B598" s="4"/>
      <c r="C598" s="6" t="s">
        <v>403</v>
      </c>
      <c r="D598" s="4"/>
      <c r="E598" s="4"/>
      <c r="F598" s="4"/>
      <c r="G598" s="4"/>
      <c r="H598" s="4"/>
      <c r="I598" s="4"/>
      <c r="J598" s="4"/>
      <c r="K598" s="45">
        <v>43192</v>
      </c>
      <c r="L598" s="45"/>
      <c r="M598" s="4"/>
      <c r="N598" s="4"/>
      <c r="O598" s="4"/>
      <c r="P598" s="46"/>
      <c r="Q598" s="46"/>
      <c r="R598" s="49">
        <f t="shared" si="42"/>
        <v>0</v>
      </c>
      <c r="S598" s="49">
        <f t="shared" si="43"/>
        <v>0</v>
      </c>
      <c r="T598" s="50">
        <f t="shared" si="40"/>
        <v>0</v>
      </c>
      <c r="U598" s="50">
        <f t="shared" si="41"/>
        <v>0</v>
      </c>
      <c r="V598" s="50">
        <v>0.84</v>
      </c>
      <c r="W598" s="50" t="str">
        <f>IF(OR(K598&lt;=$Y$1,DAY(K598)&gt;15,AND(YEAR(K598)&amp;MONTH(K598)=YEAR(L598)&amp;MONTH(L598),DAY(L598)&lt;26)),"",IF(OR(L598="",MONTH(K598)&lt;&gt;MONTH(L598)),NETWORKDAYS.INTL(K598,DATE(2021,MONTH(K598)+1,0),"0000000",'21年休息安排-固定'!$B$2:$B$105),NETWORKDAYS.INTL(K598,L598,"0000000",'21年休息安排-固定'!$B$2:$B$105)))</f>
        <v/>
      </c>
      <c r="X598" s="50" t="str">
        <f>IF(OR(L598&gt;=$Z$1,L598="",DAY(L598)&lt;15,AND(YEAR(K598)&amp;MONTH(K598)=YEAR(L598)&amp;MONTH(L598),DAY(L598)&lt;26)),"",IF(YEAR(K598)&amp;MONTH(K598)=YEAR(L598)&amp;MONTH(L598),NETWORKDAYS.INTL(K598,L598,"0000000",'21年休息安排-固定'!$B$2:$B$105),NETWORKDAYS.INTL(DATE(2021,MONTH(L598),1),L598,"0000000",'21年休息安排-固定'!$B$2:$B$105)))</f>
        <v/>
      </c>
    </row>
    <row r="599" customHeight="1" spans="1:24">
      <c r="A599" s="4" t="s">
        <v>1055</v>
      </c>
      <c r="B599" s="4"/>
      <c r="C599" s="6" t="s">
        <v>403</v>
      </c>
      <c r="D599" s="4"/>
      <c r="E599" s="4"/>
      <c r="F599" s="4"/>
      <c r="G599" s="4"/>
      <c r="H599" s="4"/>
      <c r="I599" s="4"/>
      <c r="J599" s="4"/>
      <c r="K599" s="45">
        <v>43231</v>
      </c>
      <c r="L599" s="45"/>
      <c r="M599" s="4"/>
      <c r="N599" s="4"/>
      <c r="O599" s="4"/>
      <c r="P599" s="46"/>
      <c r="Q599" s="46"/>
      <c r="R599" s="49">
        <f t="shared" si="42"/>
        <v>0</v>
      </c>
      <c r="S599" s="49">
        <f t="shared" si="43"/>
        <v>0</v>
      </c>
      <c r="T599" s="50">
        <f t="shared" si="40"/>
        <v>0</v>
      </c>
      <c r="U599" s="50">
        <f t="shared" si="41"/>
        <v>0</v>
      </c>
      <c r="V599" s="50">
        <v>0.9</v>
      </c>
      <c r="W599" s="50" t="str">
        <f>IF(OR(K599&lt;=$Y$1,DAY(K599)&gt;15,AND(YEAR(K599)&amp;MONTH(K599)=YEAR(L599)&amp;MONTH(L599),DAY(L599)&lt;26)),"",IF(OR(L599="",MONTH(K599)&lt;&gt;MONTH(L599)),NETWORKDAYS.INTL(K599,DATE(2021,MONTH(K599)+1,0),"0000000",'21年休息安排-固定'!$B$2:$B$105),NETWORKDAYS.INTL(K599,L599,"0000000",'21年休息安排-固定'!$B$2:$B$105)))</f>
        <v/>
      </c>
      <c r="X599" s="50" t="str">
        <f>IF(OR(L599&gt;=$Z$1,L599="",DAY(L599)&lt;15,AND(YEAR(K599)&amp;MONTH(K599)=YEAR(L599)&amp;MONTH(L599),DAY(L599)&lt;26)),"",IF(YEAR(K599)&amp;MONTH(K599)=YEAR(L599)&amp;MONTH(L599),NETWORKDAYS.INTL(K599,L599,"0000000",'21年休息安排-固定'!$B$2:$B$105),NETWORKDAYS.INTL(DATE(2021,MONTH(L599),1),L599,"0000000",'21年休息安排-固定'!$B$2:$B$105)))</f>
        <v/>
      </c>
    </row>
    <row r="600" customHeight="1" spans="1:24">
      <c r="A600" s="4" t="s">
        <v>1056</v>
      </c>
      <c r="B600" s="4"/>
      <c r="C600" s="6" t="s">
        <v>403</v>
      </c>
      <c r="D600" s="4"/>
      <c r="E600" s="4"/>
      <c r="F600" s="4"/>
      <c r="G600" s="4"/>
      <c r="H600" s="4"/>
      <c r="I600" s="4"/>
      <c r="J600" s="4"/>
      <c r="K600" s="45">
        <v>43201</v>
      </c>
      <c r="L600" s="45"/>
      <c r="M600" s="4"/>
      <c r="N600" s="4"/>
      <c r="O600" s="4"/>
      <c r="P600" s="46"/>
      <c r="Q600" s="46"/>
      <c r="R600" s="49">
        <f t="shared" si="42"/>
        <v>0</v>
      </c>
      <c r="S600" s="49">
        <f t="shared" si="43"/>
        <v>0</v>
      </c>
      <c r="T600" s="50">
        <f t="shared" ref="T600:T663" si="44">IFERROR(ROUND(Q600/W600,2),0)</f>
        <v>0</v>
      </c>
      <c r="U600" s="50">
        <f t="shared" ref="U600:U663" si="45">IFERROR(ROUND(Q600/X600,2),0)</f>
        <v>0</v>
      </c>
      <c r="V600" s="50">
        <v>0.85</v>
      </c>
      <c r="W600" s="50" t="str">
        <f>IF(OR(K600&lt;=$Y$1,DAY(K600)&gt;15,AND(YEAR(K600)&amp;MONTH(K600)=YEAR(L600)&amp;MONTH(L600),DAY(L600)&lt;26)),"",IF(OR(L600="",MONTH(K600)&lt;&gt;MONTH(L600)),NETWORKDAYS.INTL(K600,DATE(2021,MONTH(K600)+1,0),"0000000",'21年休息安排-固定'!$B$2:$B$105),NETWORKDAYS.INTL(K600,L600,"0000000",'21年休息安排-固定'!$B$2:$B$105)))</f>
        <v/>
      </c>
      <c r="X600" s="50" t="str">
        <f>IF(OR(L600&gt;=$Z$1,L600="",DAY(L600)&lt;15,AND(YEAR(K600)&amp;MONTH(K600)=YEAR(L600)&amp;MONTH(L600),DAY(L600)&lt;26)),"",IF(YEAR(K600)&amp;MONTH(K600)=YEAR(L600)&amp;MONTH(L600),NETWORKDAYS.INTL(K600,L600,"0000000",'21年休息安排-固定'!$B$2:$B$105),NETWORKDAYS.INTL(DATE(2021,MONTH(L600),1),L600,"0000000",'21年休息安排-固定'!$B$2:$B$105)))</f>
        <v/>
      </c>
    </row>
    <row r="601" customHeight="1" spans="1:24">
      <c r="A601" s="4" t="s">
        <v>1057</v>
      </c>
      <c r="B601" s="4"/>
      <c r="C601" s="6" t="s">
        <v>403</v>
      </c>
      <c r="D601" s="4"/>
      <c r="E601" s="4"/>
      <c r="F601" s="4"/>
      <c r="G601" s="4"/>
      <c r="H601" s="4"/>
      <c r="I601" s="4"/>
      <c r="J601" s="4"/>
      <c r="K601" s="45">
        <v>43206</v>
      </c>
      <c r="L601" s="45"/>
      <c r="M601" s="4"/>
      <c r="N601" s="4"/>
      <c r="O601" s="4"/>
      <c r="P601" s="46"/>
      <c r="Q601" s="46"/>
      <c r="R601" s="49">
        <f t="shared" ref="R601:R664" si="46">P601/21.75</f>
        <v>0</v>
      </c>
      <c r="S601" s="49">
        <f t="shared" ref="S601:S664" si="47">Q601/21.75</f>
        <v>0</v>
      </c>
      <c r="T601" s="50">
        <f t="shared" si="44"/>
        <v>0</v>
      </c>
      <c r="U601" s="50">
        <f t="shared" si="45"/>
        <v>0</v>
      </c>
      <c r="V601" s="50">
        <v>0.89</v>
      </c>
      <c r="W601" s="50" t="str">
        <f>IF(OR(K601&lt;=$Y$1,DAY(K601)&gt;15,AND(YEAR(K601)&amp;MONTH(K601)=YEAR(L601)&amp;MONTH(L601),DAY(L601)&lt;26)),"",IF(OR(L601="",MONTH(K601)&lt;&gt;MONTH(L601)),NETWORKDAYS.INTL(K601,DATE(2021,MONTH(K601)+1,0),"0000000",'21年休息安排-固定'!$B$2:$B$105),NETWORKDAYS.INTL(K601,L601,"0000000",'21年休息安排-固定'!$B$2:$B$105)))</f>
        <v/>
      </c>
      <c r="X601" s="50" t="str">
        <f>IF(OR(L601&gt;=$Z$1,L601="",DAY(L601)&lt;15,AND(YEAR(K601)&amp;MONTH(K601)=YEAR(L601)&amp;MONTH(L601),DAY(L601)&lt;26)),"",IF(YEAR(K601)&amp;MONTH(K601)=YEAR(L601)&amp;MONTH(L601),NETWORKDAYS.INTL(K601,L601,"0000000",'21年休息安排-固定'!$B$2:$B$105),NETWORKDAYS.INTL(DATE(2021,MONTH(L601),1),L601,"0000000",'21年休息安排-固定'!$B$2:$B$105)))</f>
        <v/>
      </c>
    </row>
    <row r="602" customHeight="1" spans="1:24">
      <c r="A602" s="4" t="s">
        <v>1058</v>
      </c>
      <c r="B602" s="4"/>
      <c r="C602" s="6" t="s">
        <v>403</v>
      </c>
      <c r="D602" s="4"/>
      <c r="E602" s="4"/>
      <c r="F602" s="4"/>
      <c r="G602" s="4"/>
      <c r="H602" s="4"/>
      <c r="I602" s="4"/>
      <c r="J602" s="4"/>
      <c r="K602" s="45">
        <v>43306</v>
      </c>
      <c r="L602" s="45"/>
      <c r="M602" s="4"/>
      <c r="N602" s="4"/>
      <c r="O602" s="4"/>
      <c r="P602" s="46"/>
      <c r="Q602" s="46"/>
      <c r="R602" s="49">
        <f t="shared" si="46"/>
        <v>0</v>
      </c>
      <c r="S602" s="49">
        <f t="shared" si="47"/>
        <v>0</v>
      </c>
      <c r="T602" s="50">
        <f t="shared" si="44"/>
        <v>0</v>
      </c>
      <c r="U602" s="50">
        <f t="shared" si="45"/>
        <v>0</v>
      </c>
      <c r="V602" s="50">
        <v>0.87</v>
      </c>
      <c r="W602" s="50" t="str">
        <f>IF(OR(K602&lt;=$Y$1,DAY(K602)&gt;15,AND(YEAR(K602)&amp;MONTH(K602)=YEAR(L602)&amp;MONTH(L602),DAY(L602)&lt;26)),"",IF(OR(L602="",MONTH(K602)&lt;&gt;MONTH(L602)),NETWORKDAYS.INTL(K602,DATE(2021,MONTH(K602)+1,0),"0000000",'21年休息安排-固定'!$B$2:$B$105),NETWORKDAYS.INTL(K602,L602,"0000000",'21年休息安排-固定'!$B$2:$B$105)))</f>
        <v/>
      </c>
      <c r="X602" s="50" t="str">
        <f>IF(OR(L602&gt;=$Z$1,L602="",DAY(L602)&lt;15,AND(YEAR(K602)&amp;MONTH(K602)=YEAR(L602)&amp;MONTH(L602),DAY(L602)&lt;26)),"",IF(YEAR(K602)&amp;MONTH(K602)=YEAR(L602)&amp;MONTH(L602),NETWORKDAYS.INTL(K602,L602,"0000000",'21年休息安排-固定'!$B$2:$B$105),NETWORKDAYS.INTL(DATE(2021,MONTH(L602),1),L602,"0000000",'21年休息安排-固定'!$B$2:$B$105)))</f>
        <v/>
      </c>
    </row>
    <row r="603" customHeight="1" spans="1:24">
      <c r="A603" s="4" t="s">
        <v>1059</v>
      </c>
      <c r="B603" s="4"/>
      <c r="C603" s="6" t="s">
        <v>403</v>
      </c>
      <c r="D603" s="4"/>
      <c r="E603" s="4"/>
      <c r="F603" s="4"/>
      <c r="G603" s="4"/>
      <c r="H603" s="4"/>
      <c r="I603" s="4"/>
      <c r="J603" s="4"/>
      <c r="K603" s="45">
        <v>43200</v>
      </c>
      <c r="L603" s="45"/>
      <c r="M603" s="4"/>
      <c r="N603" s="4"/>
      <c r="O603" s="4"/>
      <c r="P603" s="46"/>
      <c r="Q603" s="46"/>
      <c r="R603" s="49">
        <f t="shared" si="46"/>
        <v>0</v>
      </c>
      <c r="S603" s="49">
        <f t="shared" si="47"/>
        <v>0</v>
      </c>
      <c r="T603" s="50">
        <f t="shared" si="44"/>
        <v>0</v>
      </c>
      <c r="U603" s="50">
        <f t="shared" si="45"/>
        <v>0</v>
      </c>
      <c r="V603" s="50">
        <v>0.89</v>
      </c>
      <c r="W603" s="50" t="str">
        <f>IF(OR(K603&lt;=$Y$1,DAY(K603)&gt;15,AND(YEAR(K603)&amp;MONTH(K603)=YEAR(L603)&amp;MONTH(L603),DAY(L603)&lt;26)),"",IF(OR(L603="",MONTH(K603)&lt;&gt;MONTH(L603)),NETWORKDAYS.INTL(K603,DATE(2021,MONTH(K603)+1,0),"0000000",'21年休息安排-固定'!$B$2:$B$105),NETWORKDAYS.INTL(K603,L603,"0000000",'21年休息安排-固定'!$B$2:$B$105)))</f>
        <v/>
      </c>
      <c r="X603" s="50" t="str">
        <f>IF(OR(L603&gt;=$Z$1,L603="",DAY(L603)&lt;15,AND(YEAR(K603)&amp;MONTH(K603)=YEAR(L603)&amp;MONTH(L603),DAY(L603)&lt;26)),"",IF(YEAR(K603)&amp;MONTH(K603)=YEAR(L603)&amp;MONTH(L603),NETWORKDAYS.INTL(K603,L603,"0000000",'21年休息安排-固定'!$B$2:$B$105),NETWORKDAYS.INTL(DATE(2021,MONTH(L603),1),L603,"0000000",'21年休息安排-固定'!$B$2:$B$105)))</f>
        <v/>
      </c>
    </row>
    <row r="604" customHeight="1" spans="1:24">
      <c r="A604" s="4" t="s">
        <v>1060</v>
      </c>
      <c r="B604" s="4"/>
      <c r="C604" s="6" t="s">
        <v>403</v>
      </c>
      <c r="D604" s="4"/>
      <c r="E604" s="4"/>
      <c r="F604" s="4"/>
      <c r="G604" s="4"/>
      <c r="H604" s="4"/>
      <c r="I604" s="4"/>
      <c r="J604" s="4"/>
      <c r="K604" s="45">
        <v>43222</v>
      </c>
      <c r="L604" s="45"/>
      <c r="M604" s="4"/>
      <c r="N604" s="4"/>
      <c r="O604" s="4"/>
      <c r="P604" s="46"/>
      <c r="Q604" s="46"/>
      <c r="R604" s="49">
        <f t="shared" si="46"/>
        <v>0</v>
      </c>
      <c r="S604" s="49">
        <f t="shared" si="47"/>
        <v>0</v>
      </c>
      <c r="T604" s="50">
        <f t="shared" si="44"/>
        <v>0</v>
      </c>
      <c r="U604" s="50">
        <f t="shared" si="45"/>
        <v>0</v>
      </c>
      <c r="V604" s="50">
        <v>0.93</v>
      </c>
      <c r="W604" s="50" t="str">
        <f>IF(OR(K604&lt;=$Y$1,DAY(K604)&gt;15,AND(YEAR(K604)&amp;MONTH(K604)=YEAR(L604)&amp;MONTH(L604),DAY(L604)&lt;26)),"",IF(OR(L604="",MONTH(K604)&lt;&gt;MONTH(L604)),NETWORKDAYS.INTL(K604,DATE(2021,MONTH(K604)+1,0),"0000000",'21年休息安排-固定'!$B$2:$B$105),NETWORKDAYS.INTL(K604,L604,"0000000",'21年休息安排-固定'!$B$2:$B$105)))</f>
        <v/>
      </c>
      <c r="X604" s="50" t="str">
        <f>IF(OR(L604&gt;=$Z$1,L604="",DAY(L604)&lt;15,AND(YEAR(K604)&amp;MONTH(K604)=YEAR(L604)&amp;MONTH(L604),DAY(L604)&lt;26)),"",IF(YEAR(K604)&amp;MONTH(K604)=YEAR(L604)&amp;MONTH(L604),NETWORKDAYS.INTL(K604,L604,"0000000",'21年休息安排-固定'!$B$2:$B$105),NETWORKDAYS.INTL(DATE(2021,MONTH(L604),1),L604,"0000000",'21年休息安排-固定'!$B$2:$B$105)))</f>
        <v/>
      </c>
    </row>
    <row r="605" customHeight="1" spans="1:24">
      <c r="A605" s="4" t="s">
        <v>1061</v>
      </c>
      <c r="B605" s="4"/>
      <c r="C605" s="6" t="s">
        <v>403</v>
      </c>
      <c r="D605" s="4"/>
      <c r="E605" s="4"/>
      <c r="F605" s="4"/>
      <c r="G605" s="4"/>
      <c r="H605" s="4"/>
      <c r="I605" s="4"/>
      <c r="J605" s="4"/>
      <c r="K605" s="45">
        <v>43222</v>
      </c>
      <c r="L605" s="45"/>
      <c r="M605" s="4"/>
      <c r="N605" s="4"/>
      <c r="O605" s="4"/>
      <c r="P605" s="46"/>
      <c r="Q605" s="46"/>
      <c r="R605" s="49">
        <f t="shared" si="46"/>
        <v>0</v>
      </c>
      <c r="S605" s="49">
        <f t="shared" si="47"/>
        <v>0</v>
      </c>
      <c r="T605" s="50">
        <f t="shared" si="44"/>
        <v>0</v>
      </c>
      <c r="U605" s="50">
        <f t="shared" si="45"/>
        <v>0</v>
      </c>
      <c r="V605" s="50">
        <v>0.9</v>
      </c>
      <c r="W605" s="50" t="str">
        <f>IF(OR(K605&lt;=$Y$1,DAY(K605)&gt;15,AND(YEAR(K605)&amp;MONTH(K605)=YEAR(L605)&amp;MONTH(L605),DAY(L605)&lt;26)),"",IF(OR(L605="",MONTH(K605)&lt;&gt;MONTH(L605)),NETWORKDAYS.INTL(K605,DATE(2021,MONTH(K605)+1,0),"0000000",'21年休息安排-固定'!$B$2:$B$105),NETWORKDAYS.INTL(K605,L605,"0000000",'21年休息安排-固定'!$B$2:$B$105)))</f>
        <v/>
      </c>
      <c r="X605" s="50" t="str">
        <f>IF(OR(L605&gt;=$Z$1,L605="",DAY(L605)&lt;15,AND(YEAR(K605)&amp;MONTH(K605)=YEAR(L605)&amp;MONTH(L605),DAY(L605)&lt;26)),"",IF(YEAR(K605)&amp;MONTH(K605)=YEAR(L605)&amp;MONTH(L605),NETWORKDAYS.INTL(K605,L605,"0000000",'21年休息安排-固定'!$B$2:$B$105),NETWORKDAYS.INTL(DATE(2021,MONTH(L605),1),L605,"0000000",'21年休息安排-固定'!$B$2:$B$105)))</f>
        <v/>
      </c>
    </row>
    <row r="606" customHeight="1" spans="1:24">
      <c r="A606" s="4" t="s">
        <v>1062</v>
      </c>
      <c r="B606" s="4"/>
      <c r="C606" s="6" t="s">
        <v>403</v>
      </c>
      <c r="D606" s="4"/>
      <c r="E606" s="4"/>
      <c r="F606" s="4"/>
      <c r="G606" s="4"/>
      <c r="H606" s="4"/>
      <c r="I606" s="4"/>
      <c r="J606" s="4"/>
      <c r="K606" s="45">
        <v>43297</v>
      </c>
      <c r="L606" s="45"/>
      <c r="M606" s="4"/>
      <c r="N606" s="4"/>
      <c r="O606" s="4"/>
      <c r="P606" s="46"/>
      <c r="Q606" s="46"/>
      <c r="R606" s="49">
        <f t="shared" si="46"/>
        <v>0</v>
      </c>
      <c r="S606" s="49">
        <f t="shared" si="47"/>
        <v>0</v>
      </c>
      <c r="T606" s="50">
        <f t="shared" si="44"/>
        <v>0</v>
      </c>
      <c r="U606" s="50">
        <f t="shared" si="45"/>
        <v>0</v>
      </c>
      <c r="V606" s="50">
        <v>0.9</v>
      </c>
      <c r="W606" s="50" t="str">
        <f>IF(OR(K606&lt;=$Y$1,DAY(K606)&gt;15,AND(YEAR(K606)&amp;MONTH(K606)=YEAR(L606)&amp;MONTH(L606),DAY(L606)&lt;26)),"",IF(OR(L606="",MONTH(K606)&lt;&gt;MONTH(L606)),NETWORKDAYS.INTL(K606,DATE(2021,MONTH(K606)+1,0),"0000000",'21年休息安排-固定'!$B$2:$B$105),NETWORKDAYS.INTL(K606,L606,"0000000",'21年休息安排-固定'!$B$2:$B$105)))</f>
        <v/>
      </c>
      <c r="X606" s="50" t="str">
        <f>IF(OR(L606&gt;=$Z$1,L606="",DAY(L606)&lt;15,AND(YEAR(K606)&amp;MONTH(K606)=YEAR(L606)&amp;MONTH(L606),DAY(L606)&lt;26)),"",IF(YEAR(K606)&amp;MONTH(K606)=YEAR(L606)&amp;MONTH(L606),NETWORKDAYS.INTL(K606,L606,"0000000",'21年休息安排-固定'!$B$2:$B$105),NETWORKDAYS.INTL(DATE(2021,MONTH(L606),1),L606,"0000000",'21年休息安排-固定'!$B$2:$B$105)))</f>
        <v/>
      </c>
    </row>
    <row r="607" customHeight="1" spans="1:24">
      <c r="A607" s="4" t="s">
        <v>1063</v>
      </c>
      <c r="B607" s="4"/>
      <c r="C607" s="6" t="s">
        <v>403</v>
      </c>
      <c r="D607" s="4"/>
      <c r="E607" s="4"/>
      <c r="F607" s="4"/>
      <c r="G607" s="4"/>
      <c r="H607" s="4"/>
      <c r="I607" s="4"/>
      <c r="J607" s="4"/>
      <c r="K607" s="45">
        <v>43298</v>
      </c>
      <c r="L607" s="45"/>
      <c r="M607" s="4"/>
      <c r="N607" s="4"/>
      <c r="O607" s="4"/>
      <c r="P607" s="46"/>
      <c r="Q607" s="46"/>
      <c r="R607" s="49">
        <f t="shared" si="46"/>
        <v>0</v>
      </c>
      <c r="S607" s="49">
        <f t="shared" si="47"/>
        <v>0</v>
      </c>
      <c r="T607" s="50">
        <f t="shared" si="44"/>
        <v>0</v>
      </c>
      <c r="U607" s="50">
        <f t="shared" si="45"/>
        <v>0</v>
      </c>
      <c r="V607" s="50">
        <v>0.9</v>
      </c>
      <c r="W607" s="50" t="str">
        <f>IF(OR(K607&lt;=$Y$1,DAY(K607)&gt;15,AND(YEAR(K607)&amp;MONTH(K607)=YEAR(L607)&amp;MONTH(L607),DAY(L607)&lt;26)),"",IF(OR(L607="",MONTH(K607)&lt;&gt;MONTH(L607)),NETWORKDAYS.INTL(K607,DATE(2021,MONTH(K607)+1,0),"0000000",'21年休息安排-固定'!$B$2:$B$105),NETWORKDAYS.INTL(K607,L607,"0000000",'21年休息安排-固定'!$B$2:$B$105)))</f>
        <v/>
      </c>
      <c r="X607" s="50" t="str">
        <f>IF(OR(L607&gt;=$Z$1,L607="",DAY(L607)&lt;15,AND(YEAR(K607)&amp;MONTH(K607)=YEAR(L607)&amp;MONTH(L607),DAY(L607)&lt;26)),"",IF(YEAR(K607)&amp;MONTH(K607)=YEAR(L607)&amp;MONTH(L607),NETWORKDAYS.INTL(K607,L607,"0000000",'21年休息安排-固定'!$B$2:$B$105),NETWORKDAYS.INTL(DATE(2021,MONTH(L607),1),L607,"0000000",'21年休息安排-固定'!$B$2:$B$105)))</f>
        <v/>
      </c>
    </row>
    <row r="608" customHeight="1" spans="1:24">
      <c r="A608" s="4" t="s">
        <v>1064</v>
      </c>
      <c r="B608" s="4"/>
      <c r="C608" s="6" t="s">
        <v>403</v>
      </c>
      <c r="D608" s="4"/>
      <c r="E608" s="4"/>
      <c r="F608" s="4"/>
      <c r="G608" s="4"/>
      <c r="H608" s="4"/>
      <c r="I608" s="4"/>
      <c r="J608" s="4"/>
      <c r="K608" s="45">
        <v>43273</v>
      </c>
      <c r="L608" s="45"/>
      <c r="M608" s="4"/>
      <c r="N608" s="4"/>
      <c r="O608" s="4"/>
      <c r="P608" s="46"/>
      <c r="Q608" s="46"/>
      <c r="R608" s="49">
        <f t="shared" si="46"/>
        <v>0</v>
      </c>
      <c r="S608" s="49">
        <f t="shared" si="47"/>
        <v>0</v>
      </c>
      <c r="T608" s="50">
        <f t="shared" si="44"/>
        <v>0</v>
      </c>
      <c r="U608" s="50">
        <f t="shared" si="45"/>
        <v>0</v>
      </c>
      <c r="V608" s="50">
        <v>0.9</v>
      </c>
      <c r="W608" s="50" t="str">
        <f>IF(OR(K608&lt;=$Y$1,DAY(K608)&gt;15,AND(YEAR(K608)&amp;MONTH(K608)=YEAR(L608)&amp;MONTH(L608),DAY(L608)&lt;26)),"",IF(OR(L608="",MONTH(K608)&lt;&gt;MONTH(L608)),NETWORKDAYS.INTL(K608,DATE(2021,MONTH(K608)+1,0),"0000000",'21年休息安排-固定'!$B$2:$B$105),NETWORKDAYS.INTL(K608,L608,"0000000",'21年休息安排-固定'!$B$2:$B$105)))</f>
        <v/>
      </c>
      <c r="X608" s="50" t="str">
        <f>IF(OR(L608&gt;=$Z$1,L608="",DAY(L608)&lt;15,AND(YEAR(K608)&amp;MONTH(K608)=YEAR(L608)&amp;MONTH(L608),DAY(L608)&lt;26)),"",IF(YEAR(K608)&amp;MONTH(K608)=YEAR(L608)&amp;MONTH(L608),NETWORKDAYS.INTL(K608,L608,"0000000",'21年休息安排-固定'!$B$2:$B$105),NETWORKDAYS.INTL(DATE(2021,MONTH(L608),1),L608,"0000000",'21年休息安排-固定'!$B$2:$B$105)))</f>
        <v/>
      </c>
    </row>
    <row r="609" customHeight="1" spans="1:24">
      <c r="A609" s="4" t="s">
        <v>1065</v>
      </c>
      <c r="B609" s="4"/>
      <c r="C609" s="6" t="s">
        <v>403</v>
      </c>
      <c r="D609" s="4"/>
      <c r="E609" s="4"/>
      <c r="F609" s="4"/>
      <c r="G609" s="4"/>
      <c r="H609" s="4"/>
      <c r="I609" s="4"/>
      <c r="J609" s="4"/>
      <c r="K609" s="45">
        <v>42619</v>
      </c>
      <c r="L609" s="45"/>
      <c r="M609" s="4"/>
      <c r="N609" s="4"/>
      <c r="O609" s="4"/>
      <c r="P609" s="46"/>
      <c r="Q609" s="46"/>
      <c r="R609" s="49">
        <f t="shared" si="46"/>
        <v>0</v>
      </c>
      <c r="S609" s="49">
        <f t="shared" si="47"/>
        <v>0</v>
      </c>
      <c r="T609" s="50">
        <f t="shared" si="44"/>
        <v>0</v>
      </c>
      <c r="U609" s="50">
        <f t="shared" si="45"/>
        <v>0</v>
      </c>
      <c r="V609" s="50">
        <v>0.91</v>
      </c>
      <c r="W609" s="50" t="str">
        <f>IF(OR(K609&lt;=$Y$1,DAY(K609)&gt;15,AND(YEAR(K609)&amp;MONTH(K609)=YEAR(L609)&amp;MONTH(L609),DAY(L609)&lt;26)),"",IF(OR(L609="",MONTH(K609)&lt;&gt;MONTH(L609)),NETWORKDAYS.INTL(K609,DATE(2021,MONTH(K609)+1,0),"0000000",'21年休息安排-固定'!$B$2:$B$105),NETWORKDAYS.INTL(K609,L609,"0000000",'21年休息安排-固定'!$B$2:$B$105)))</f>
        <v/>
      </c>
      <c r="X609" s="50" t="str">
        <f>IF(OR(L609&gt;=$Z$1,L609="",DAY(L609)&lt;15,AND(YEAR(K609)&amp;MONTH(K609)=YEAR(L609)&amp;MONTH(L609),DAY(L609)&lt;26)),"",IF(YEAR(K609)&amp;MONTH(K609)=YEAR(L609)&amp;MONTH(L609),NETWORKDAYS.INTL(K609,L609,"0000000",'21年休息安排-固定'!$B$2:$B$105),NETWORKDAYS.INTL(DATE(2021,MONTH(L609),1),L609,"0000000",'21年休息安排-固定'!$B$2:$B$105)))</f>
        <v/>
      </c>
    </row>
    <row r="610" customHeight="1" spans="1:24">
      <c r="A610" s="4" t="s">
        <v>1066</v>
      </c>
      <c r="B610" s="4"/>
      <c r="C610" s="6" t="s">
        <v>403</v>
      </c>
      <c r="D610" s="4"/>
      <c r="E610" s="4"/>
      <c r="F610" s="4"/>
      <c r="G610" s="4"/>
      <c r="H610" s="4"/>
      <c r="I610" s="4"/>
      <c r="J610" s="4"/>
      <c r="K610" s="45">
        <v>43272</v>
      </c>
      <c r="L610" s="45"/>
      <c r="M610" s="4"/>
      <c r="N610" s="4"/>
      <c r="O610" s="4"/>
      <c r="P610" s="46"/>
      <c r="Q610" s="46"/>
      <c r="R610" s="49">
        <f t="shared" si="46"/>
        <v>0</v>
      </c>
      <c r="S610" s="49">
        <f t="shared" si="47"/>
        <v>0</v>
      </c>
      <c r="T610" s="50">
        <f t="shared" si="44"/>
        <v>0</v>
      </c>
      <c r="U610" s="50">
        <f t="shared" si="45"/>
        <v>0</v>
      </c>
      <c r="V610" s="50">
        <v>0.89</v>
      </c>
      <c r="W610" s="50" t="str">
        <f>IF(OR(K610&lt;=$Y$1,DAY(K610)&gt;15,AND(YEAR(K610)&amp;MONTH(K610)=YEAR(L610)&amp;MONTH(L610),DAY(L610)&lt;26)),"",IF(OR(L610="",MONTH(K610)&lt;&gt;MONTH(L610)),NETWORKDAYS.INTL(K610,DATE(2021,MONTH(K610)+1,0),"0000000",'21年休息安排-固定'!$B$2:$B$105),NETWORKDAYS.INTL(K610,L610,"0000000",'21年休息安排-固定'!$B$2:$B$105)))</f>
        <v/>
      </c>
      <c r="X610" s="50" t="str">
        <f>IF(OR(L610&gt;=$Z$1,L610="",DAY(L610)&lt;15,AND(YEAR(K610)&amp;MONTH(K610)=YEAR(L610)&amp;MONTH(L610),DAY(L610)&lt;26)),"",IF(YEAR(K610)&amp;MONTH(K610)=YEAR(L610)&amp;MONTH(L610),NETWORKDAYS.INTL(K610,L610,"0000000",'21年休息安排-固定'!$B$2:$B$105),NETWORKDAYS.INTL(DATE(2021,MONTH(L610),1),L610,"0000000",'21年休息安排-固定'!$B$2:$B$105)))</f>
        <v/>
      </c>
    </row>
    <row r="611" customHeight="1" spans="1:24">
      <c r="A611" s="4" t="s">
        <v>1067</v>
      </c>
      <c r="B611" s="4"/>
      <c r="C611" s="6" t="s">
        <v>403</v>
      </c>
      <c r="D611" s="4"/>
      <c r="E611" s="4"/>
      <c r="F611" s="4"/>
      <c r="G611" s="4"/>
      <c r="H611" s="4"/>
      <c r="I611" s="4"/>
      <c r="J611" s="4"/>
      <c r="K611" s="45">
        <v>43242</v>
      </c>
      <c r="L611" s="45"/>
      <c r="M611" s="4"/>
      <c r="N611" s="4"/>
      <c r="O611" s="4"/>
      <c r="P611" s="46"/>
      <c r="Q611" s="46"/>
      <c r="R611" s="49">
        <f t="shared" si="46"/>
        <v>0</v>
      </c>
      <c r="S611" s="49">
        <f t="shared" si="47"/>
        <v>0</v>
      </c>
      <c r="T611" s="50">
        <f t="shared" si="44"/>
        <v>0</v>
      </c>
      <c r="U611" s="50">
        <f t="shared" si="45"/>
        <v>0</v>
      </c>
      <c r="V611" s="50">
        <v>0.85</v>
      </c>
      <c r="W611" s="50" t="str">
        <f>IF(OR(K611&lt;=$Y$1,DAY(K611)&gt;15,AND(YEAR(K611)&amp;MONTH(K611)=YEAR(L611)&amp;MONTH(L611),DAY(L611)&lt;26)),"",IF(OR(L611="",MONTH(K611)&lt;&gt;MONTH(L611)),NETWORKDAYS.INTL(K611,DATE(2021,MONTH(K611)+1,0),"0000000",'21年休息安排-固定'!$B$2:$B$105),NETWORKDAYS.INTL(K611,L611,"0000000",'21年休息安排-固定'!$B$2:$B$105)))</f>
        <v/>
      </c>
      <c r="X611" s="50" t="str">
        <f>IF(OR(L611&gt;=$Z$1,L611="",DAY(L611)&lt;15,AND(YEAR(K611)&amp;MONTH(K611)=YEAR(L611)&amp;MONTH(L611),DAY(L611)&lt;26)),"",IF(YEAR(K611)&amp;MONTH(K611)=YEAR(L611)&amp;MONTH(L611),NETWORKDAYS.INTL(K611,L611,"0000000",'21年休息安排-固定'!$B$2:$B$105),NETWORKDAYS.INTL(DATE(2021,MONTH(L611),1),L611,"0000000",'21年休息安排-固定'!$B$2:$B$105)))</f>
        <v/>
      </c>
    </row>
    <row r="612" customHeight="1" spans="1:24">
      <c r="A612" s="4" t="s">
        <v>1068</v>
      </c>
      <c r="B612" s="4"/>
      <c r="C612" s="6" t="s">
        <v>403</v>
      </c>
      <c r="D612" s="4"/>
      <c r="E612" s="4"/>
      <c r="F612" s="4"/>
      <c r="G612" s="4"/>
      <c r="H612" s="4"/>
      <c r="I612" s="4"/>
      <c r="J612" s="4"/>
      <c r="K612" s="45">
        <v>43280</v>
      </c>
      <c r="L612" s="45"/>
      <c r="M612" s="4"/>
      <c r="N612" s="4"/>
      <c r="O612" s="4"/>
      <c r="P612" s="46"/>
      <c r="Q612" s="46"/>
      <c r="R612" s="49">
        <f t="shared" si="46"/>
        <v>0</v>
      </c>
      <c r="S612" s="49">
        <f t="shared" si="47"/>
        <v>0</v>
      </c>
      <c r="T612" s="50">
        <f t="shared" si="44"/>
        <v>0</v>
      </c>
      <c r="U612" s="50">
        <f t="shared" si="45"/>
        <v>0</v>
      </c>
      <c r="V612" s="50">
        <v>0.89</v>
      </c>
      <c r="W612" s="50" t="str">
        <f>IF(OR(K612&lt;=$Y$1,DAY(K612)&gt;15,AND(YEAR(K612)&amp;MONTH(K612)=YEAR(L612)&amp;MONTH(L612),DAY(L612)&lt;26)),"",IF(OR(L612="",MONTH(K612)&lt;&gt;MONTH(L612)),NETWORKDAYS.INTL(K612,DATE(2021,MONTH(K612)+1,0),"0000000",'21年休息安排-固定'!$B$2:$B$105),NETWORKDAYS.INTL(K612,L612,"0000000",'21年休息安排-固定'!$B$2:$B$105)))</f>
        <v/>
      </c>
      <c r="X612" s="50" t="str">
        <f>IF(OR(L612&gt;=$Z$1,L612="",DAY(L612)&lt;15,AND(YEAR(K612)&amp;MONTH(K612)=YEAR(L612)&amp;MONTH(L612),DAY(L612)&lt;26)),"",IF(YEAR(K612)&amp;MONTH(K612)=YEAR(L612)&amp;MONTH(L612),NETWORKDAYS.INTL(K612,L612,"0000000",'21年休息安排-固定'!$B$2:$B$105),NETWORKDAYS.INTL(DATE(2021,MONTH(L612),1),L612,"0000000",'21年休息安排-固定'!$B$2:$B$105)))</f>
        <v/>
      </c>
    </row>
    <row r="613" customHeight="1" spans="1:24">
      <c r="A613" s="4" t="s">
        <v>1069</v>
      </c>
      <c r="B613" s="4"/>
      <c r="C613" s="6" t="s">
        <v>26</v>
      </c>
      <c r="D613" s="4"/>
      <c r="E613" s="4"/>
      <c r="F613" s="4"/>
      <c r="G613" s="4"/>
      <c r="H613" s="4"/>
      <c r="I613" s="4"/>
      <c r="J613" s="4"/>
      <c r="K613" s="45">
        <v>43189</v>
      </c>
      <c r="L613" s="45"/>
      <c r="M613" s="4"/>
      <c r="N613" s="4"/>
      <c r="O613" s="4"/>
      <c r="P613" s="46"/>
      <c r="Q613" s="46"/>
      <c r="R613" s="49">
        <f t="shared" si="46"/>
        <v>0</v>
      </c>
      <c r="S613" s="49">
        <f t="shared" si="47"/>
        <v>0</v>
      </c>
      <c r="T613" s="50">
        <f t="shared" si="44"/>
        <v>0</v>
      </c>
      <c r="U613" s="50">
        <f t="shared" si="45"/>
        <v>0</v>
      </c>
      <c r="V613" s="50">
        <v>0.92</v>
      </c>
      <c r="W613" s="50" t="str">
        <f>IF(OR(K613&lt;=$Y$1,DAY(K613)&gt;15,AND(YEAR(K613)&amp;MONTH(K613)=YEAR(L613)&amp;MONTH(L613),DAY(L613)&lt;26)),"",IF(OR(L613="",MONTH(K613)&lt;&gt;MONTH(L613)),NETWORKDAYS.INTL(K613,DATE(2021,MONTH(K613)+1,0),"0000000",'21年休息安排-固定'!$B$2:$B$105),NETWORKDAYS.INTL(K613,L613,"0000000",'21年休息安排-固定'!$B$2:$B$105)))</f>
        <v/>
      </c>
      <c r="X613" s="50" t="str">
        <f>IF(OR(L613&gt;=$Z$1,L613="",DAY(L613)&lt;15,AND(YEAR(K613)&amp;MONTH(K613)=YEAR(L613)&amp;MONTH(L613),DAY(L613)&lt;26)),"",IF(YEAR(K613)&amp;MONTH(K613)=YEAR(L613)&amp;MONTH(L613),NETWORKDAYS.INTL(K613,L613,"0000000",'21年休息安排-固定'!$B$2:$B$105),NETWORKDAYS.INTL(DATE(2021,MONTH(L613),1),L613,"0000000",'21年休息安排-固定'!$B$2:$B$105)))</f>
        <v/>
      </c>
    </row>
    <row r="614" customHeight="1" spans="1:24">
      <c r="A614" s="4" t="s">
        <v>1070</v>
      </c>
      <c r="B614" s="4"/>
      <c r="C614" s="6" t="s">
        <v>26</v>
      </c>
      <c r="D614" s="4"/>
      <c r="E614" s="4"/>
      <c r="F614" s="4"/>
      <c r="G614" s="4"/>
      <c r="H614" s="4"/>
      <c r="I614" s="4"/>
      <c r="J614" s="4"/>
      <c r="K614" s="45">
        <v>43353</v>
      </c>
      <c r="L614" s="45"/>
      <c r="M614" s="4"/>
      <c r="N614" s="4"/>
      <c r="O614" s="4"/>
      <c r="P614" s="46"/>
      <c r="Q614" s="46"/>
      <c r="R614" s="49">
        <f t="shared" si="46"/>
        <v>0</v>
      </c>
      <c r="S614" s="49">
        <f t="shared" si="47"/>
        <v>0</v>
      </c>
      <c r="T614" s="50">
        <f t="shared" si="44"/>
        <v>0</v>
      </c>
      <c r="U614" s="50">
        <f t="shared" si="45"/>
        <v>0</v>
      </c>
      <c r="V614" s="50">
        <v>0.89</v>
      </c>
      <c r="W614" s="50" t="str">
        <f>IF(OR(K614&lt;=$Y$1,DAY(K614)&gt;15,AND(YEAR(K614)&amp;MONTH(K614)=YEAR(L614)&amp;MONTH(L614),DAY(L614)&lt;26)),"",IF(OR(L614="",MONTH(K614)&lt;&gt;MONTH(L614)),NETWORKDAYS.INTL(K614,DATE(2021,MONTH(K614)+1,0),"0000000",'21年休息安排-固定'!$B$2:$B$105),NETWORKDAYS.INTL(K614,L614,"0000000",'21年休息安排-固定'!$B$2:$B$105)))</f>
        <v/>
      </c>
      <c r="X614" s="50" t="str">
        <f>IF(OR(L614&gt;=$Z$1,L614="",DAY(L614)&lt;15,AND(YEAR(K614)&amp;MONTH(K614)=YEAR(L614)&amp;MONTH(L614),DAY(L614)&lt;26)),"",IF(YEAR(K614)&amp;MONTH(K614)=YEAR(L614)&amp;MONTH(L614),NETWORKDAYS.INTL(K614,L614,"0000000",'21年休息安排-固定'!$B$2:$B$105),NETWORKDAYS.INTL(DATE(2021,MONTH(L614),1),L614,"0000000",'21年休息安排-固定'!$B$2:$B$105)))</f>
        <v/>
      </c>
    </row>
    <row r="615" customHeight="1" spans="1:24">
      <c r="A615" s="4" t="s">
        <v>1071</v>
      </c>
      <c r="B615" s="4"/>
      <c r="C615" s="6" t="s">
        <v>26</v>
      </c>
      <c r="D615" s="4"/>
      <c r="E615" s="4"/>
      <c r="F615" s="4"/>
      <c r="G615" s="4"/>
      <c r="H615" s="4"/>
      <c r="I615" s="4"/>
      <c r="J615" s="4"/>
      <c r="K615" s="45">
        <v>43175</v>
      </c>
      <c r="L615" s="45"/>
      <c r="M615" s="4"/>
      <c r="N615" s="4"/>
      <c r="O615" s="4"/>
      <c r="P615" s="46"/>
      <c r="Q615" s="46"/>
      <c r="R615" s="49">
        <f t="shared" si="46"/>
        <v>0</v>
      </c>
      <c r="S615" s="49">
        <f t="shared" si="47"/>
        <v>0</v>
      </c>
      <c r="T615" s="50">
        <f t="shared" si="44"/>
        <v>0</v>
      </c>
      <c r="U615" s="50">
        <f t="shared" si="45"/>
        <v>0</v>
      </c>
      <c r="V615" s="50">
        <v>0.89</v>
      </c>
      <c r="W615" s="50" t="str">
        <f>IF(OR(K615&lt;=$Y$1,DAY(K615)&gt;15,AND(YEAR(K615)&amp;MONTH(K615)=YEAR(L615)&amp;MONTH(L615),DAY(L615)&lt;26)),"",IF(OR(L615="",MONTH(K615)&lt;&gt;MONTH(L615)),NETWORKDAYS.INTL(K615,DATE(2021,MONTH(K615)+1,0),"0000000",'21年休息安排-固定'!$B$2:$B$105),NETWORKDAYS.INTL(K615,L615,"0000000",'21年休息安排-固定'!$B$2:$B$105)))</f>
        <v/>
      </c>
      <c r="X615" s="50" t="str">
        <f>IF(OR(L615&gt;=$Z$1,L615="",DAY(L615)&lt;15,AND(YEAR(K615)&amp;MONTH(K615)=YEAR(L615)&amp;MONTH(L615),DAY(L615)&lt;26)),"",IF(YEAR(K615)&amp;MONTH(K615)=YEAR(L615)&amp;MONTH(L615),NETWORKDAYS.INTL(K615,L615,"0000000",'21年休息安排-固定'!$B$2:$B$105),NETWORKDAYS.INTL(DATE(2021,MONTH(L615),1),L615,"0000000",'21年休息安排-固定'!$B$2:$B$105)))</f>
        <v/>
      </c>
    </row>
    <row r="616" customHeight="1" spans="1:24">
      <c r="A616" s="4" t="s">
        <v>1072</v>
      </c>
      <c r="B616" s="4"/>
      <c r="C616" s="6" t="s">
        <v>26</v>
      </c>
      <c r="D616" s="4"/>
      <c r="E616" s="4"/>
      <c r="F616" s="4"/>
      <c r="G616" s="4"/>
      <c r="H616" s="4"/>
      <c r="I616" s="4"/>
      <c r="J616" s="4"/>
      <c r="K616" s="45">
        <v>43231</v>
      </c>
      <c r="L616" s="45"/>
      <c r="M616" s="4"/>
      <c r="N616" s="4"/>
      <c r="O616" s="4"/>
      <c r="P616" s="46"/>
      <c r="Q616" s="46"/>
      <c r="R616" s="49">
        <f t="shared" si="46"/>
        <v>0</v>
      </c>
      <c r="S616" s="49">
        <f t="shared" si="47"/>
        <v>0</v>
      </c>
      <c r="T616" s="50">
        <f t="shared" si="44"/>
        <v>0</v>
      </c>
      <c r="U616" s="50">
        <f t="shared" si="45"/>
        <v>0</v>
      </c>
      <c r="V616" s="50">
        <v>0.9</v>
      </c>
      <c r="W616" s="50" t="str">
        <f>IF(OR(K616&lt;=$Y$1,DAY(K616)&gt;15,AND(YEAR(K616)&amp;MONTH(K616)=YEAR(L616)&amp;MONTH(L616),DAY(L616)&lt;26)),"",IF(OR(L616="",MONTH(K616)&lt;&gt;MONTH(L616)),NETWORKDAYS.INTL(K616,DATE(2021,MONTH(K616)+1,0),"0000000",'21年休息安排-固定'!$B$2:$B$105),NETWORKDAYS.INTL(K616,L616,"0000000",'21年休息安排-固定'!$B$2:$B$105)))</f>
        <v/>
      </c>
      <c r="X616" s="50" t="str">
        <f>IF(OR(L616&gt;=$Z$1,L616="",DAY(L616)&lt;15,AND(YEAR(K616)&amp;MONTH(K616)=YEAR(L616)&amp;MONTH(L616),DAY(L616)&lt;26)),"",IF(YEAR(K616)&amp;MONTH(K616)=YEAR(L616)&amp;MONTH(L616),NETWORKDAYS.INTL(K616,L616,"0000000",'21年休息安排-固定'!$B$2:$B$105),NETWORKDAYS.INTL(DATE(2021,MONTH(L616),1),L616,"0000000",'21年休息安排-固定'!$B$2:$B$105)))</f>
        <v/>
      </c>
    </row>
    <row r="617" customHeight="1" spans="1:24">
      <c r="A617" s="4" t="s">
        <v>1073</v>
      </c>
      <c r="B617" s="4"/>
      <c r="C617" s="6" t="s">
        <v>26</v>
      </c>
      <c r="D617" s="4"/>
      <c r="E617" s="4"/>
      <c r="F617" s="4"/>
      <c r="G617" s="4"/>
      <c r="H617" s="4"/>
      <c r="I617" s="4"/>
      <c r="J617" s="4"/>
      <c r="K617" s="45">
        <v>43256</v>
      </c>
      <c r="L617" s="45"/>
      <c r="M617" s="4"/>
      <c r="N617" s="4"/>
      <c r="O617" s="4"/>
      <c r="P617" s="46"/>
      <c r="Q617" s="46"/>
      <c r="R617" s="49">
        <f t="shared" si="46"/>
        <v>0</v>
      </c>
      <c r="S617" s="49">
        <f t="shared" si="47"/>
        <v>0</v>
      </c>
      <c r="T617" s="50">
        <f t="shared" si="44"/>
        <v>0</v>
      </c>
      <c r="U617" s="50">
        <f t="shared" si="45"/>
        <v>0</v>
      </c>
      <c r="V617" s="50">
        <v>0.89</v>
      </c>
      <c r="W617" s="50" t="str">
        <f>IF(OR(K617&lt;=$Y$1,DAY(K617)&gt;15,AND(YEAR(K617)&amp;MONTH(K617)=YEAR(L617)&amp;MONTH(L617),DAY(L617)&lt;26)),"",IF(OR(L617="",MONTH(K617)&lt;&gt;MONTH(L617)),NETWORKDAYS.INTL(K617,DATE(2021,MONTH(K617)+1,0),"0000000",'21年休息安排-固定'!$B$2:$B$105),NETWORKDAYS.INTL(K617,L617,"0000000",'21年休息安排-固定'!$B$2:$B$105)))</f>
        <v/>
      </c>
      <c r="X617" s="50" t="str">
        <f>IF(OR(L617&gt;=$Z$1,L617="",DAY(L617)&lt;15,AND(YEAR(K617)&amp;MONTH(K617)=YEAR(L617)&amp;MONTH(L617),DAY(L617)&lt;26)),"",IF(YEAR(K617)&amp;MONTH(K617)=YEAR(L617)&amp;MONTH(L617),NETWORKDAYS.INTL(K617,L617,"0000000",'21年休息安排-固定'!$B$2:$B$105),NETWORKDAYS.INTL(DATE(2021,MONTH(L617),1),L617,"0000000",'21年休息安排-固定'!$B$2:$B$105)))</f>
        <v/>
      </c>
    </row>
    <row r="618" customHeight="1" spans="1:24">
      <c r="A618" s="4" t="s">
        <v>1074</v>
      </c>
      <c r="B618" s="4"/>
      <c r="C618" s="6" t="s">
        <v>26</v>
      </c>
      <c r="D618" s="4"/>
      <c r="E618" s="4"/>
      <c r="F618" s="4"/>
      <c r="G618" s="4"/>
      <c r="H618" s="4"/>
      <c r="I618" s="4"/>
      <c r="J618" s="4"/>
      <c r="K618" s="45">
        <v>43265</v>
      </c>
      <c r="L618" s="45"/>
      <c r="M618" s="4"/>
      <c r="N618" s="4"/>
      <c r="O618" s="4"/>
      <c r="P618" s="46"/>
      <c r="Q618" s="46"/>
      <c r="R618" s="49">
        <f t="shared" si="46"/>
        <v>0</v>
      </c>
      <c r="S618" s="49">
        <f t="shared" si="47"/>
        <v>0</v>
      </c>
      <c r="T618" s="50">
        <f t="shared" si="44"/>
        <v>0</v>
      </c>
      <c r="U618" s="50">
        <f t="shared" si="45"/>
        <v>0</v>
      </c>
      <c r="V618" s="50">
        <v>0.9</v>
      </c>
      <c r="W618" s="50" t="str">
        <f>IF(OR(K618&lt;=$Y$1,DAY(K618)&gt;15,AND(YEAR(K618)&amp;MONTH(K618)=YEAR(L618)&amp;MONTH(L618),DAY(L618)&lt;26)),"",IF(OR(L618="",MONTH(K618)&lt;&gt;MONTH(L618)),NETWORKDAYS.INTL(K618,DATE(2021,MONTH(K618)+1,0),"0000000",'21年休息安排-固定'!$B$2:$B$105),NETWORKDAYS.INTL(K618,L618,"0000000",'21年休息安排-固定'!$B$2:$B$105)))</f>
        <v/>
      </c>
      <c r="X618" s="50" t="str">
        <f>IF(OR(L618&gt;=$Z$1,L618="",DAY(L618)&lt;15,AND(YEAR(K618)&amp;MONTH(K618)=YEAR(L618)&amp;MONTH(L618),DAY(L618)&lt;26)),"",IF(YEAR(K618)&amp;MONTH(K618)=YEAR(L618)&amp;MONTH(L618),NETWORKDAYS.INTL(K618,L618,"0000000",'21年休息安排-固定'!$B$2:$B$105),NETWORKDAYS.INTL(DATE(2021,MONTH(L618),1),L618,"0000000",'21年休息安排-固定'!$B$2:$B$105)))</f>
        <v/>
      </c>
    </row>
    <row r="619" customHeight="1" spans="1:24">
      <c r="A619" s="4" t="s">
        <v>1075</v>
      </c>
      <c r="B619" s="4"/>
      <c r="C619" s="6" t="s">
        <v>26</v>
      </c>
      <c r="D619" s="4"/>
      <c r="E619" s="4"/>
      <c r="F619" s="4"/>
      <c r="G619" s="4"/>
      <c r="H619" s="4"/>
      <c r="I619" s="4"/>
      <c r="J619" s="4"/>
      <c r="K619" s="45">
        <v>43267</v>
      </c>
      <c r="L619" s="45"/>
      <c r="M619" s="4"/>
      <c r="N619" s="4"/>
      <c r="O619" s="4"/>
      <c r="P619" s="46"/>
      <c r="Q619" s="46"/>
      <c r="R619" s="49">
        <f t="shared" si="46"/>
        <v>0</v>
      </c>
      <c r="S619" s="49">
        <f t="shared" si="47"/>
        <v>0</v>
      </c>
      <c r="T619" s="50">
        <f t="shared" si="44"/>
        <v>0</v>
      </c>
      <c r="U619" s="50">
        <f t="shared" si="45"/>
        <v>0</v>
      </c>
      <c r="V619" s="50">
        <v>0.91</v>
      </c>
      <c r="W619" s="50" t="str">
        <f>IF(OR(K619&lt;=$Y$1,DAY(K619)&gt;15,AND(YEAR(K619)&amp;MONTH(K619)=YEAR(L619)&amp;MONTH(L619),DAY(L619)&lt;26)),"",IF(OR(L619="",MONTH(K619)&lt;&gt;MONTH(L619)),NETWORKDAYS.INTL(K619,DATE(2021,MONTH(K619)+1,0),"0000000",'21年休息安排-固定'!$B$2:$B$105),NETWORKDAYS.INTL(K619,L619,"0000000",'21年休息安排-固定'!$B$2:$B$105)))</f>
        <v/>
      </c>
      <c r="X619" s="50" t="str">
        <f>IF(OR(L619&gt;=$Z$1,L619="",DAY(L619)&lt;15,AND(YEAR(K619)&amp;MONTH(K619)=YEAR(L619)&amp;MONTH(L619),DAY(L619)&lt;26)),"",IF(YEAR(K619)&amp;MONTH(K619)=YEAR(L619)&amp;MONTH(L619),NETWORKDAYS.INTL(K619,L619,"0000000",'21年休息安排-固定'!$B$2:$B$105),NETWORKDAYS.INTL(DATE(2021,MONTH(L619),1),L619,"0000000",'21年休息安排-固定'!$B$2:$B$105)))</f>
        <v/>
      </c>
    </row>
    <row r="620" customHeight="1" spans="1:24">
      <c r="A620" s="4" t="s">
        <v>1076</v>
      </c>
      <c r="B620" s="4"/>
      <c r="C620" s="6" t="s">
        <v>26</v>
      </c>
      <c r="D620" s="4"/>
      <c r="E620" s="4"/>
      <c r="F620" s="4"/>
      <c r="G620" s="4"/>
      <c r="H620" s="4"/>
      <c r="I620" s="4"/>
      <c r="J620" s="4"/>
      <c r="K620" s="45">
        <v>43270</v>
      </c>
      <c r="L620" s="45"/>
      <c r="M620" s="4"/>
      <c r="N620" s="4"/>
      <c r="O620" s="4"/>
      <c r="P620" s="46"/>
      <c r="Q620" s="46"/>
      <c r="R620" s="49">
        <f t="shared" si="46"/>
        <v>0</v>
      </c>
      <c r="S620" s="49">
        <f t="shared" si="47"/>
        <v>0</v>
      </c>
      <c r="T620" s="50">
        <f t="shared" si="44"/>
        <v>0</v>
      </c>
      <c r="U620" s="50">
        <f t="shared" si="45"/>
        <v>0</v>
      </c>
      <c r="V620" s="50">
        <v>0.9</v>
      </c>
      <c r="W620" s="50" t="str">
        <f>IF(OR(K620&lt;=$Y$1,DAY(K620)&gt;15,AND(YEAR(K620)&amp;MONTH(K620)=YEAR(L620)&amp;MONTH(L620),DAY(L620)&lt;26)),"",IF(OR(L620="",MONTH(K620)&lt;&gt;MONTH(L620)),NETWORKDAYS.INTL(K620,DATE(2021,MONTH(K620)+1,0),"0000000",'21年休息安排-固定'!$B$2:$B$105),NETWORKDAYS.INTL(K620,L620,"0000000",'21年休息安排-固定'!$B$2:$B$105)))</f>
        <v/>
      </c>
      <c r="X620" s="50" t="str">
        <f>IF(OR(L620&gt;=$Z$1,L620="",DAY(L620)&lt;15,AND(YEAR(K620)&amp;MONTH(K620)=YEAR(L620)&amp;MONTH(L620),DAY(L620)&lt;26)),"",IF(YEAR(K620)&amp;MONTH(K620)=YEAR(L620)&amp;MONTH(L620),NETWORKDAYS.INTL(K620,L620,"0000000",'21年休息安排-固定'!$B$2:$B$105),NETWORKDAYS.INTL(DATE(2021,MONTH(L620),1),L620,"0000000",'21年休息安排-固定'!$B$2:$B$105)))</f>
        <v/>
      </c>
    </row>
    <row r="621" customHeight="1" spans="1:24">
      <c r="A621" s="4" t="s">
        <v>1077</v>
      </c>
      <c r="B621" s="4"/>
      <c r="C621" s="6" t="s">
        <v>403</v>
      </c>
      <c r="D621" s="4"/>
      <c r="E621" s="4"/>
      <c r="F621" s="4"/>
      <c r="G621" s="4"/>
      <c r="H621" s="4"/>
      <c r="I621" s="4"/>
      <c r="J621" s="4"/>
      <c r="K621" s="45">
        <v>43193</v>
      </c>
      <c r="L621" s="45"/>
      <c r="M621" s="4"/>
      <c r="N621" s="4"/>
      <c r="O621" s="4"/>
      <c r="P621" s="46"/>
      <c r="Q621" s="46"/>
      <c r="R621" s="49">
        <f t="shared" si="46"/>
        <v>0</v>
      </c>
      <c r="S621" s="49">
        <f t="shared" si="47"/>
        <v>0</v>
      </c>
      <c r="T621" s="50">
        <f t="shared" si="44"/>
        <v>0</v>
      </c>
      <c r="U621" s="50">
        <f t="shared" si="45"/>
        <v>0</v>
      </c>
      <c r="V621" s="50">
        <v>0.83</v>
      </c>
      <c r="W621" s="50" t="str">
        <f>IF(OR(K621&lt;=$Y$1,DAY(K621)&gt;15,AND(YEAR(K621)&amp;MONTH(K621)=YEAR(L621)&amp;MONTH(L621),DAY(L621)&lt;26)),"",IF(OR(L621="",MONTH(K621)&lt;&gt;MONTH(L621)),NETWORKDAYS.INTL(K621,DATE(2021,MONTH(K621)+1,0),"0000000",'21年休息安排-固定'!$B$2:$B$105),NETWORKDAYS.INTL(K621,L621,"0000000",'21年休息安排-固定'!$B$2:$B$105)))</f>
        <v/>
      </c>
      <c r="X621" s="50" t="str">
        <f>IF(OR(L621&gt;=$Z$1,L621="",DAY(L621)&lt;15,AND(YEAR(K621)&amp;MONTH(K621)=YEAR(L621)&amp;MONTH(L621),DAY(L621)&lt;26)),"",IF(YEAR(K621)&amp;MONTH(K621)=YEAR(L621)&amp;MONTH(L621),NETWORKDAYS.INTL(K621,L621,"0000000",'21年休息安排-固定'!$B$2:$B$105),NETWORKDAYS.INTL(DATE(2021,MONTH(L621),1),L621,"0000000",'21年休息安排-固定'!$B$2:$B$105)))</f>
        <v/>
      </c>
    </row>
    <row r="622" customHeight="1" spans="1:24">
      <c r="A622" s="4" t="s">
        <v>1078</v>
      </c>
      <c r="B622" s="4"/>
      <c r="C622" s="6" t="s">
        <v>403</v>
      </c>
      <c r="D622" s="4"/>
      <c r="E622" s="4"/>
      <c r="F622" s="4"/>
      <c r="G622" s="4"/>
      <c r="H622" s="4"/>
      <c r="I622" s="4"/>
      <c r="J622" s="4"/>
      <c r="K622" s="45">
        <v>42089</v>
      </c>
      <c r="L622" s="45"/>
      <c r="M622" s="4"/>
      <c r="N622" s="4"/>
      <c r="O622" s="4"/>
      <c r="P622" s="46"/>
      <c r="Q622" s="46"/>
      <c r="R622" s="49">
        <f t="shared" si="46"/>
        <v>0</v>
      </c>
      <c r="S622" s="49">
        <f t="shared" si="47"/>
        <v>0</v>
      </c>
      <c r="T622" s="50">
        <f t="shared" si="44"/>
        <v>0</v>
      </c>
      <c r="U622" s="50">
        <f t="shared" si="45"/>
        <v>0</v>
      </c>
      <c r="V622" s="50">
        <v>0.87</v>
      </c>
      <c r="W622" s="50" t="str">
        <f>IF(OR(K622&lt;=$Y$1,DAY(K622)&gt;15,AND(YEAR(K622)&amp;MONTH(K622)=YEAR(L622)&amp;MONTH(L622),DAY(L622)&lt;26)),"",IF(OR(L622="",MONTH(K622)&lt;&gt;MONTH(L622)),NETWORKDAYS.INTL(K622,DATE(2021,MONTH(K622)+1,0),"0000000",'21年休息安排-固定'!$B$2:$B$105),NETWORKDAYS.INTL(K622,L622,"0000000",'21年休息安排-固定'!$B$2:$B$105)))</f>
        <v/>
      </c>
      <c r="X622" s="50" t="str">
        <f>IF(OR(L622&gt;=$Z$1,L622="",DAY(L622)&lt;15,AND(YEAR(K622)&amp;MONTH(K622)=YEAR(L622)&amp;MONTH(L622),DAY(L622)&lt;26)),"",IF(YEAR(K622)&amp;MONTH(K622)=YEAR(L622)&amp;MONTH(L622),NETWORKDAYS.INTL(K622,L622,"0000000",'21年休息安排-固定'!$B$2:$B$105),NETWORKDAYS.INTL(DATE(2021,MONTH(L622),1),L622,"0000000",'21年休息安排-固定'!$B$2:$B$105)))</f>
        <v/>
      </c>
    </row>
    <row r="623" customHeight="1" spans="1:24">
      <c r="A623" s="4" t="s">
        <v>1079</v>
      </c>
      <c r="B623" s="4"/>
      <c r="C623" s="6" t="s">
        <v>403</v>
      </c>
      <c r="D623" s="4"/>
      <c r="E623" s="4"/>
      <c r="F623" s="4"/>
      <c r="G623" s="4"/>
      <c r="H623" s="4"/>
      <c r="I623" s="4"/>
      <c r="J623" s="4"/>
      <c r="K623" s="45">
        <v>43181</v>
      </c>
      <c r="L623" s="45"/>
      <c r="M623" s="4"/>
      <c r="N623" s="4"/>
      <c r="O623" s="4"/>
      <c r="P623" s="46"/>
      <c r="Q623" s="46"/>
      <c r="R623" s="49">
        <f t="shared" si="46"/>
        <v>0</v>
      </c>
      <c r="S623" s="49">
        <f t="shared" si="47"/>
        <v>0</v>
      </c>
      <c r="T623" s="50">
        <f t="shared" si="44"/>
        <v>0</v>
      </c>
      <c r="U623" s="50">
        <f t="shared" si="45"/>
        <v>0</v>
      </c>
      <c r="V623" s="50">
        <v>0.83</v>
      </c>
      <c r="W623" s="50" t="str">
        <f>IF(OR(K623&lt;=$Y$1,DAY(K623)&gt;15,AND(YEAR(K623)&amp;MONTH(K623)=YEAR(L623)&amp;MONTH(L623),DAY(L623)&lt;26)),"",IF(OR(L623="",MONTH(K623)&lt;&gt;MONTH(L623)),NETWORKDAYS.INTL(K623,DATE(2021,MONTH(K623)+1,0),"0000000",'21年休息安排-固定'!$B$2:$B$105),NETWORKDAYS.INTL(K623,L623,"0000000",'21年休息安排-固定'!$B$2:$B$105)))</f>
        <v/>
      </c>
      <c r="X623" s="50" t="str">
        <f>IF(OR(L623&gt;=$Z$1,L623="",DAY(L623)&lt;15,AND(YEAR(K623)&amp;MONTH(K623)=YEAR(L623)&amp;MONTH(L623),DAY(L623)&lt;26)),"",IF(YEAR(K623)&amp;MONTH(K623)=YEAR(L623)&amp;MONTH(L623),NETWORKDAYS.INTL(K623,L623,"0000000",'21年休息安排-固定'!$B$2:$B$105),NETWORKDAYS.INTL(DATE(2021,MONTH(L623),1),L623,"0000000",'21年休息安排-固定'!$B$2:$B$105)))</f>
        <v/>
      </c>
    </row>
    <row r="624" customHeight="1" spans="1:24">
      <c r="A624" s="4" t="s">
        <v>1080</v>
      </c>
      <c r="B624" s="4"/>
      <c r="C624" s="6" t="s">
        <v>403</v>
      </c>
      <c r="D624" s="4"/>
      <c r="E624" s="4"/>
      <c r="F624" s="4"/>
      <c r="G624" s="4"/>
      <c r="H624" s="4"/>
      <c r="I624" s="4"/>
      <c r="J624" s="4"/>
      <c r="K624" s="45">
        <v>43179</v>
      </c>
      <c r="L624" s="45"/>
      <c r="M624" s="4"/>
      <c r="N624" s="4"/>
      <c r="O624" s="4"/>
      <c r="P624" s="46"/>
      <c r="Q624" s="46"/>
      <c r="R624" s="49">
        <f t="shared" si="46"/>
        <v>0</v>
      </c>
      <c r="S624" s="49">
        <f t="shared" si="47"/>
        <v>0</v>
      </c>
      <c r="T624" s="50">
        <f t="shared" si="44"/>
        <v>0</v>
      </c>
      <c r="U624" s="50">
        <f t="shared" si="45"/>
        <v>0</v>
      </c>
      <c r="V624" s="50">
        <v>0.9</v>
      </c>
      <c r="W624" s="50" t="str">
        <f>IF(OR(K624&lt;=$Y$1,DAY(K624)&gt;15,AND(YEAR(K624)&amp;MONTH(K624)=YEAR(L624)&amp;MONTH(L624),DAY(L624)&lt;26)),"",IF(OR(L624="",MONTH(K624)&lt;&gt;MONTH(L624)),NETWORKDAYS.INTL(K624,DATE(2021,MONTH(K624)+1,0),"0000000",'21年休息安排-固定'!$B$2:$B$105),NETWORKDAYS.INTL(K624,L624,"0000000",'21年休息安排-固定'!$B$2:$B$105)))</f>
        <v/>
      </c>
      <c r="X624" s="50" t="str">
        <f>IF(OR(L624&gt;=$Z$1,L624="",DAY(L624)&lt;15,AND(YEAR(K624)&amp;MONTH(K624)=YEAR(L624)&amp;MONTH(L624),DAY(L624)&lt;26)),"",IF(YEAR(K624)&amp;MONTH(K624)=YEAR(L624)&amp;MONTH(L624),NETWORKDAYS.INTL(K624,L624,"0000000",'21年休息安排-固定'!$B$2:$B$105),NETWORKDAYS.INTL(DATE(2021,MONTH(L624),1),L624,"0000000",'21年休息安排-固定'!$B$2:$B$105)))</f>
        <v/>
      </c>
    </row>
    <row r="625" customHeight="1" spans="1:24">
      <c r="A625" s="4" t="s">
        <v>1081</v>
      </c>
      <c r="B625" s="4"/>
      <c r="C625" s="6" t="s">
        <v>403</v>
      </c>
      <c r="D625" s="4"/>
      <c r="E625" s="4"/>
      <c r="F625" s="4"/>
      <c r="G625" s="4"/>
      <c r="H625" s="4"/>
      <c r="I625" s="4"/>
      <c r="J625" s="4"/>
      <c r="K625" s="45">
        <v>43304</v>
      </c>
      <c r="L625" s="45"/>
      <c r="M625" s="4"/>
      <c r="N625" s="4"/>
      <c r="O625" s="4"/>
      <c r="P625" s="46"/>
      <c r="Q625" s="46"/>
      <c r="R625" s="49">
        <f t="shared" si="46"/>
        <v>0</v>
      </c>
      <c r="S625" s="49">
        <f t="shared" si="47"/>
        <v>0</v>
      </c>
      <c r="T625" s="50">
        <f t="shared" si="44"/>
        <v>0</v>
      </c>
      <c r="U625" s="50">
        <f t="shared" si="45"/>
        <v>0</v>
      </c>
      <c r="V625" s="50">
        <v>0.89</v>
      </c>
      <c r="W625" s="50" t="str">
        <f>IF(OR(K625&lt;=$Y$1,DAY(K625)&gt;15,AND(YEAR(K625)&amp;MONTH(K625)=YEAR(L625)&amp;MONTH(L625),DAY(L625)&lt;26)),"",IF(OR(L625="",MONTH(K625)&lt;&gt;MONTH(L625)),NETWORKDAYS.INTL(K625,DATE(2021,MONTH(K625)+1,0),"0000000",'21年休息安排-固定'!$B$2:$B$105),NETWORKDAYS.INTL(K625,L625,"0000000",'21年休息安排-固定'!$B$2:$B$105)))</f>
        <v/>
      </c>
      <c r="X625" s="50" t="str">
        <f>IF(OR(L625&gt;=$Z$1,L625="",DAY(L625)&lt;15,AND(YEAR(K625)&amp;MONTH(K625)=YEAR(L625)&amp;MONTH(L625),DAY(L625)&lt;26)),"",IF(YEAR(K625)&amp;MONTH(K625)=YEAR(L625)&amp;MONTH(L625),NETWORKDAYS.INTL(K625,L625,"0000000",'21年休息安排-固定'!$B$2:$B$105),NETWORKDAYS.INTL(DATE(2021,MONTH(L625),1),L625,"0000000",'21年休息安排-固定'!$B$2:$B$105)))</f>
        <v/>
      </c>
    </row>
    <row r="626" customHeight="1" spans="1:24">
      <c r="A626" s="4" t="s">
        <v>1082</v>
      </c>
      <c r="B626" s="4"/>
      <c r="C626" s="6" t="s">
        <v>403</v>
      </c>
      <c r="D626" s="4"/>
      <c r="E626" s="4"/>
      <c r="F626" s="4"/>
      <c r="G626" s="4"/>
      <c r="H626" s="4"/>
      <c r="I626" s="4"/>
      <c r="J626" s="4"/>
      <c r="K626" s="45">
        <v>43172</v>
      </c>
      <c r="L626" s="45"/>
      <c r="M626" s="4"/>
      <c r="N626" s="4"/>
      <c r="O626" s="4"/>
      <c r="P626" s="46"/>
      <c r="Q626" s="46"/>
      <c r="R626" s="49">
        <f t="shared" si="46"/>
        <v>0</v>
      </c>
      <c r="S626" s="49">
        <f t="shared" si="47"/>
        <v>0</v>
      </c>
      <c r="T626" s="50">
        <f t="shared" si="44"/>
        <v>0</v>
      </c>
      <c r="U626" s="50">
        <f t="shared" si="45"/>
        <v>0</v>
      </c>
      <c r="V626" s="50">
        <v>0.89</v>
      </c>
      <c r="W626" s="50" t="str">
        <f>IF(OR(K626&lt;=$Y$1,DAY(K626)&gt;15,AND(YEAR(K626)&amp;MONTH(K626)=YEAR(L626)&amp;MONTH(L626),DAY(L626)&lt;26)),"",IF(OR(L626="",MONTH(K626)&lt;&gt;MONTH(L626)),NETWORKDAYS.INTL(K626,DATE(2021,MONTH(K626)+1,0),"0000000",'21年休息安排-固定'!$B$2:$B$105),NETWORKDAYS.INTL(K626,L626,"0000000",'21年休息安排-固定'!$B$2:$B$105)))</f>
        <v/>
      </c>
      <c r="X626" s="50" t="str">
        <f>IF(OR(L626&gt;=$Z$1,L626="",DAY(L626)&lt;15,AND(YEAR(K626)&amp;MONTH(K626)=YEAR(L626)&amp;MONTH(L626),DAY(L626)&lt;26)),"",IF(YEAR(K626)&amp;MONTH(K626)=YEAR(L626)&amp;MONTH(L626),NETWORKDAYS.INTL(K626,L626,"0000000",'21年休息安排-固定'!$B$2:$B$105),NETWORKDAYS.INTL(DATE(2021,MONTH(L626),1),L626,"0000000",'21年休息安排-固定'!$B$2:$B$105)))</f>
        <v/>
      </c>
    </row>
    <row r="627" customHeight="1" spans="1:24">
      <c r="A627" s="4" t="s">
        <v>1083</v>
      </c>
      <c r="B627" s="4"/>
      <c r="C627" s="6" t="s">
        <v>403</v>
      </c>
      <c r="D627" s="4"/>
      <c r="E627" s="4"/>
      <c r="F627" s="4"/>
      <c r="G627" s="4"/>
      <c r="H627" s="4"/>
      <c r="I627" s="4"/>
      <c r="J627" s="4"/>
      <c r="K627" s="45">
        <v>42165</v>
      </c>
      <c r="L627" s="45"/>
      <c r="M627" s="4"/>
      <c r="N627" s="4"/>
      <c r="O627" s="4"/>
      <c r="P627" s="46"/>
      <c r="Q627" s="46"/>
      <c r="R627" s="49">
        <f t="shared" si="46"/>
        <v>0</v>
      </c>
      <c r="S627" s="49">
        <f t="shared" si="47"/>
        <v>0</v>
      </c>
      <c r="T627" s="50">
        <f t="shared" si="44"/>
        <v>0</v>
      </c>
      <c r="U627" s="50">
        <f t="shared" si="45"/>
        <v>0</v>
      </c>
      <c r="V627" s="50">
        <v>0.85</v>
      </c>
      <c r="W627" s="50" t="str">
        <f>IF(OR(K627&lt;=$Y$1,DAY(K627)&gt;15,AND(YEAR(K627)&amp;MONTH(K627)=YEAR(L627)&amp;MONTH(L627),DAY(L627)&lt;26)),"",IF(OR(L627="",MONTH(K627)&lt;&gt;MONTH(L627)),NETWORKDAYS.INTL(K627,DATE(2021,MONTH(K627)+1,0),"0000000",'21年休息安排-固定'!$B$2:$B$105),NETWORKDAYS.INTL(K627,L627,"0000000",'21年休息安排-固定'!$B$2:$B$105)))</f>
        <v/>
      </c>
      <c r="X627" s="50" t="str">
        <f>IF(OR(L627&gt;=$Z$1,L627="",DAY(L627)&lt;15,AND(YEAR(K627)&amp;MONTH(K627)=YEAR(L627)&amp;MONTH(L627),DAY(L627)&lt;26)),"",IF(YEAR(K627)&amp;MONTH(K627)=YEAR(L627)&amp;MONTH(L627),NETWORKDAYS.INTL(K627,L627,"0000000",'21年休息安排-固定'!$B$2:$B$105),NETWORKDAYS.INTL(DATE(2021,MONTH(L627),1),L627,"0000000",'21年休息安排-固定'!$B$2:$B$105)))</f>
        <v/>
      </c>
    </row>
    <row r="628" customHeight="1" spans="1:24">
      <c r="A628" s="4" t="s">
        <v>1084</v>
      </c>
      <c r="B628" s="4"/>
      <c r="C628" s="6" t="s">
        <v>403</v>
      </c>
      <c r="D628" s="4"/>
      <c r="E628" s="4"/>
      <c r="F628" s="4"/>
      <c r="G628" s="4"/>
      <c r="H628" s="4"/>
      <c r="I628" s="4"/>
      <c r="J628" s="4"/>
      <c r="K628" s="45">
        <v>43270</v>
      </c>
      <c r="L628" s="45"/>
      <c r="M628" s="4"/>
      <c r="N628" s="4"/>
      <c r="O628" s="4"/>
      <c r="P628" s="46"/>
      <c r="Q628" s="46"/>
      <c r="R628" s="49">
        <f t="shared" si="46"/>
        <v>0</v>
      </c>
      <c r="S628" s="49">
        <f t="shared" si="47"/>
        <v>0</v>
      </c>
      <c r="T628" s="50">
        <f t="shared" si="44"/>
        <v>0</v>
      </c>
      <c r="U628" s="50">
        <f t="shared" si="45"/>
        <v>0</v>
      </c>
      <c r="V628" s="50">
        <v>0.88</v>
      </c>
      <c r="W628" s="50" t="str">
        <f>IF(OR(K628&lt;=$Y$1,DAY(K628)&gt;15,AND(YEAR(K628)&amp;MONTH(K628)=YEAR(L628)&amp;MONTH(L628),DAY(L628)&lt;26)),"",IF(OR(L628="",MONTH(K628)&lt;&gt;MONTH(L628)),NETWORKDAYS.INTL(K628,DATE(2021,MONTH(K628)+1,0),"0000000",'21年休息安排-固定'!$B$2:$B$105),NETWORKDAYS.INTL(K628,L628,"0000000",'21年休息安排-固定'!$B$2:$B$105)))</f>
        <v/>
      </c>
      <c r="X628" s="50" t="str">
        <f>IF(OR(L628&gt;=$Z$1,L628="",DAY(L628)&lt;15,AND(YEAR(K628)&amp;MONTH(K628)=YEAR(L628)&amp;MONTH(L628),DAY(L628)&lt;26)),"",IF(YEAR(K628)&amp;MONTH(K628)=YEAR(L628)&amp;MONTH(L628),NETWORKDAYS.INTL(K628,L628,"0000000",'21年休息安排-固定'!$B$2:$B$105),NETWORKDAYS.INTL(DATE(2021,MONTH(L628),1),L628,"0000000",'21年休息安排-固定'!$B$2:$B$105)))</f>
        <v/>
      </c>
    </row>
    <row r="629" customHeight="1" spans="1:24">
      <c r="A629" s="4" t="s">
        <v>1085</v>
      </c>
      <c r="B629" s="4"/>
      <c r="C629" s="6" t="s">
        <v>403</v>
      </c>
      <c r="D629" s="4"/>
      <c r="E629" s="4"/>
      <c r="F629" s="4"/>
      <c r="G629" s="4"/>
      <c r="H629" s="4"/>
      <c r="I629" s="4"/>
      <c r="J629" s="4"/>
      <c r="K629" s="45">
        <v>43313</v>
      </c>
      <c r="L629" s="45"/>
      <c r="M629" s="4"/>
      <c r="N629" s="4"/>
      <c r="O629" s="4"/>
      <c r="P629" s="46"/>
      <c r="Q629" s="46"/>
      <c r="R629" s="49">
        <f t="shared" si="46"/>
        <v>0</v>
      </c>
      <c r="S629" s="49">
        <f t="shared" si="47"/>
        <v>0</v>
      </c>
      <c r="T629" s="50">
        <f t="shared" si="44"/>
        <v>0</v>
      </c>
      <c r="U629" s="50">
        <f t="shared" si="45"/>
        <v>0</v>
      </c>
      <c r="V629" s="50">
        <v>0.88</v>
      </c>
      <c r="W629" s="50" t="str">
        <f>IF(OR(K629&lt;=$Y$1,DAY(K629)&gt;15,AND(YEAR(K629)&amp;MONTH(K629)=YEAR(L629)&amp;MONTH(L629),DAY(L629)&lt;26)),"",IF(OR(L629="",MONTH(K629)&lt;&gt;MONTH(L629)),NETWORKDAYS.INTL(K629,DATE(2021,MONTH(K629)+1,0),"0000000",'21年休息安排-固定'!$B$2:$B$105),NETWORKDAYS.INTL(K629,L629,"0000000",'21年休息安排-固定'!$B$2:$B$105)))</f>
        <v/>
      </c>
      <c r="X629" s="50" t="str">
        <f>IF(OR(L629&gt;=$Z$1,L629="",DAY(L629)&lt;15,AND(YEAR(K629)&amp;MONTH(K629)=YEAR(L629)&amp;MONTH(L629),DAY(L629)&lt;26)),"",IF(YEAR(K629)&amp;MONTH(K629)=YEAR(L629)&amp;MONTH(L629),NETWORKDAYS.INTL(K629,L629,"0000000",'21年休息安排-固定'!$B$2:$B$105),NETWORKDAYS.INTL(DATE(2021,MONTH(L629),1),L629,"0000000",'21年休息安排-固定'!$B$2:$B$105)))</f>
        <v/>
      </c>
    </row>
    <row r="630" customHeight="1" spans="1:24">
      <c r="A630" s="4" t="s">
        <v>1086</v>
      </c>
      <c r="B630" s="4"/>
      <c r="C630" s="6" t="s">
        <v>403</v>
      </c>
      <c r="D630" s="4"/>
      <c r="E630" s="4"/>
      <c r="F630" s="4"/>
      <c r="G630" s="4"/>
      <c r="H630" s="4"/>
      <c r="I630" s="4"/>
      <c r="J630" s="4"/>
      <c r="K630" s="45">
        <v>43372</v>
      </c>
      <c r="L630" s="45"/>
      <c r="M630" s="4"/>
      <c r="N630" s="4"/>
      <c r="O630" s="4"/>
      <c r="P630" s="46"/>
      <c r="Q630" s="46"/>
      <c r="R630" s="49">
        <f t="shared" si="46"/>
        <v>0</v>
      </c>
      <c r="S630" s="49">
        <f t="shared" si="47"/>
        <v>0</v>
      </c>
      <c r="T630" s="50">
        <f t="shared" si="44"/>
        <v>0</v>
      </c>
      <c r="U630" s="50">
        <f t="shared" si="45"/>
        <v>0</v>
      </c>
      <c r="V630" s="50">
        <v>0.85</v>
      </c>
      <c r="W630" s="50" t="str">
        <f>IF(OR(K630&lt;=$Y$1,DAY(K630)&gt;15,AND(YEAR(K630)&amp;MONTH(K630)=YEAR(L630)&amp;MONTH(L630),DAY(L630)&lt;26)),"",IF(OR(L630="",MONTH(K630)&lt;&gt;MONTH(L630)),NETWORKDAYS.INTL(K630,DATE(2021,MONTH(K630)+1,0),"0000000",'21年休息安排-固定'!$B$2:$B$105),NETWORKDAYS.INTL(K630,L630,"0000000",'21年休息安排-固定'!$B$2:$B$105)))</f>
        <v/>
      </c>
      <c r="X630" s="50" t="str">
        <f>IF(OR(L630&gt;=$Z$1,L630="",DAY(L630)&lt;15,AND(YEAR(K630)&amp;MONTH(K630)=YEAR(L630)&amp;MONTH(L630),DAY(L630)&lt;26)),"",IF(YEAR(K630)&amp;MONTH(K630)=YEAR(L630)&amp;MONTH(L630),NETWORKDAYS.INTL(K630,L630,"0000000",'21年休息安排-固定'!$B$2:$B$105),NETWORKDAYS.INTL(DATE(2021,MONTH(L630),1),L630,"0000000",'21年休息安排-固定'!$B$2:$B$105)))</f>
        <v/>
      </c>
    </row>
    <row r="631" customHeight="1" spans="1:24">
      <c r="A631" s="4" t="s">
        <v>1087</v>
      </c>
      <c r="B631" s="4"/>
      <c r="C631" s="6" t="s">
        <v>1020</v>
      </c>
      <c r="D631" s="4"/>
      <c r="E631" s="4"/>
      <c r="F631" s="4"/>
      <c r="G631" s="4"/>
      <c r="H631" s="4"/>
      <c r="I631" s="4"/>
      <c r="J631" s="4"/>
      <c r="K631" s="45">
        <v>43941</v>
      </c>
      <c r="L631" s="45"/>
      <c r="M631" s="4"/>
      <c r="N631" s="4"/>
      <c r="O631" s="4"/>
      <c r="P631" s="46"/>
      <c r="Q631" s="46"/>
      <c r="R631" s="49">
        <f t="shared" si="46"/>
        <v>0</v>
      </c>
      <c r="S631" s="49">
        <f t="shared" si="47"/>
        <v>0</v>
      </c>
      <c r="T631" s="50">
        <f t="shared" si="44"/>
        <v>0</v>
      </c>
      <c r="U631" s="50">
        <f t="shared" si="45"/>
        <v>0</v>
      </c>
      <c r="V631" s="50">
        <v>0.87</v>
      </c>
      <c r="W631" s="50" t="str">
        <f>IF(OR(K631&lt;=$Y$1,DAY(K631)&gt;15,AND(YEAR(K631)&amp;MONTH(K631)=YEAR(L631)&amp;MONTH(L631),DAY(L631)&lt;26)),"",IF(OR(L631="",MONTH(K631)&lt;&gt;MONTH(L631)),NETWORKDAYS.INTL(K631,DATE(2021,MONTH(K631)+1,0),"0000000",'21年休息安排-固定'!$B$2:$B$105),NETWORKDAYS.INTL(K631,L631,"0000000",'21年休息安排-固定'!$B$2:$B$105)))</f>
        <v/>
      </c>
      <c r="X631" s="50" t="str">
        <f>IF(OR(L631&gt;=$Z$1,L631="",DAY(L631)&lt;15,AND(YEAR(K631)&amp;MONTH(K631)=YEAR(L631)&amp;MONTH(L631),DAY(L631)&lt;26)),"",IF(YEAR(K631)&amp;MONTH(K631)=YEAR(L631)&amp;MONTH(L631),NETWORKDAYS.INTL(K631,L631,"0000000",'21年休息安排-固定'!$B$2:$B$105),NETWORKDAYS.INTL(DATE(2021,MONTH(L631),1),L631,"0000000",'21年休息安排-固定'!$B$2:$B$105)))</f>
        <v/>
      </c>
    </row>
    <row r="632" customHeight="1" spans="1:24">
      <c r="A632" s="4" t="s">
        <v>1088</v>
      </c>
      <c r="B632" s="4"/>
      <c r="C632" s="6" t="s">
        <v>941</v>
      </c>
      <c r="D632" s="4"/>
      <c r="E632" s="4"/>
      <c r="F632" s="4"/>
      <c r="G632" s="4"/>
      <c r="H632" s="4"/>
      <c r="I632" s="4"/>
      <c r="J632" s="4"/>
      <c r="K632" s="45">
        <v>43934</v>
      </c>
      <c r="L632" s="45"/>
      <c r="M632" s="4"/>
      <c r="N632" s="4"/>
      <c r="O632" s="4"/>
      <c r="P632" s="46"/>
      <c r="Q632" s="46"/>
      <c r="R632" s="49">
        <f t="shared" si="46"/>
        <v>0</v>
      </c>
      <c r="S632" s="49">
        <f t="shared" si="47"/>
        <v>0</v>
      </c>
      <c r="T632" s="50">
        <f t="shared" si="44"/>
        <v>0</v>
      </c>
      <c r="U632" s="50">
        <f t="shared" si="45"/>
        <v>0</v>
      </c>
      <c r="V632" s="50">
        <v>0.87</v>
      </c>
      <c r="W632" s="50" t="str">
        <f>IF(OR(K632&lt;=$Y$1,DAY(K632)&gt;15,AND(YEAR(K632)&amp;MONTH(K632)=YEAR(L632)&amp;MONTH(L632),DAY(L632)&lt;26)),"",IF(OR(L632="",MONTH(K632)&lt;&gt;MONTH(L632)),NETWORKDAYS.INTL(K632,DATE(2021,MONTH(K632)+1,0),"0000000",'21年休息安排-固定'!$B$2:$B$105),NETWORKDAYS.INTL(K632,L632,"0000000",'21年休息安排-固定'!$B$2:$B$105)))</f>
        <v/>
      </c>
      <c r="X632" s="50" t="str">
        <f>IF(OR(L632&gt;=$Z$1,L632="",DAY(L632)&lt;15,AND(YEAR(K632)&amp;MONTH(K632)=YEAR(L632)&amp;MONTH(L632),DAY(L632)&lt;26)),"",IF(YEAR(K632)&amp;MONTH(K632)=YEAR(L632)&amp;MONTH(L632),NETWORKDAYS.INTL(K632,L632,"0000000",'21年休息安排-固定'!$B$2:$B$105),NETWORKDAYS.INTL(DATE(2021,MONTH(L632),1),L632,"0000000",'21年休息安排-固定'!$B$2:$B$105)))</f>
        <v/>
      </c>
    </row>
    <row r="633" customHeight="1" spans="1:24">
      <c r="A633" s="4" t="s">
        <v>1089</v>
      </c>
      <c r="B633" s="4"/>
      <c r="C633" s="6" t="s">
        <v>1020</v>
      </c>
      <c r="D633" s="4"/>
      <c r="E633" s="4"/>
      <c r="F633" s="4"/>
      <c r="G633" s="4"/>
      <c r="H633" s="4"/>
      <c r="I633" s="4"/>
      <c r="J633" s="4"/>
      <c r="K633" s="45">
        <v>43950</v>
      </c>
      <c r="L633" s="45"/>
      <c r="M633" s="4"/>
      <c r="N633" s="4"/>
      <c r="O633" s="4"/>
      <c r="P633" s="46"/>
      <c r="Q633" s="46"/>
      <c r="R633" s="49">
        <f t="shared" si="46"/>
        <v>0</v>
      </c>
      <c r="S633" s="49">
        <f t="shared" si="47"/>
        <v>0</v>
      </c>
      <c r="T633" s="50">
        <f t="shared" si="44"/>
        <v>0</v>
      </c>
      <c r="U633" s="50">
        <f t="shared" si="45"/>
        <v>0</v>
      </c>
      <c r="V633" s="50">
        <v>0.87</v>
      </c>
      <c r="W633" s="50" t="str">
        <f>IF(OR(K633&lt;=$Y$1,DAY(K633)&gt;15,AND(YEAR(K633)&amp;MONTH(K633)=YEAR(L633)&amp;MONTH(L633),DAY(L633)&lt;26)),"",IF(OR(L633="",MONTH(K633)&lt;&gt;MONTH(L633)),NETWORKDAYS.INTL(K633,DATE(2021,MONTH(K633)+1,0),"0000000",'21年休息安排-固定'!$B$2:$B$105),NETWORKDAYS.INTL(K633,L633,"0000000",'21年休息安排-固定'!$B$2:$B$105)))</f>
        <v/>
      </c>
      <c r="X633" s="50" t="str">
        <f>IF(OR(L633&gt;=$Z$1,L633="",DAY(L633)&lt;15,AND(YEAR(K633)&amp;MONTH(K633)=YEAR(L633)&amp;MONTH(L633),DAY(L633)&lt;26)),"",IF(YEAR(K633)&amp;MONTH(K633)=YEAR(L633)&amp;MONTH(L633),NETWORKDAYS.INTL(K633,L633,"0000000",'21年休息安排-固定'!$B$2:$B$105),NETWORKDAYS.INTL(DATE(2021,MONTH(L633),1),L633,"0000000",'21年休息安排-固定'!$B$2:$B$105)))</f>
        <v/>
      </c>
    </row>
    <row r="634" customHeight="1" spans="1:24">
      <c r="A634" s="4" t="s">
        <v>1090</v>
      </c>
      <c r="B634" s="4"/>
      <c r="C634" s="6" t="s">
        <v>403</v>
      </c>
      <c r="D634" s="4"/>
      <c r="E634" s="4"/>
      <c r="F634" s="4"/>
      <c r="G634" s="4"/>
      <c r="H634" s="4"/>
      <c r="I634" s="4"/>
      <c r="J634" s="4"/>
      <c r="K634" s="45">
        <v>43957</v>
      </c>
      <c r="L634" s="45"/>
      <c r="M634" s="4"/>
      <c r="N634" s="4"/>
      <c r="O634" s="4"/>
      <c r="P634" s="46"/>
      <c r="Q634" s="46"/>
      <c r="R634" s="49">
        <f t="shared" si="46"/>
        <v>0</v>
      </c>
      <c r="S634" s="49">
        <f t="shared" si="47"/>
        <v>0</v>
      </c>
      <c r="T634" s="50">
        <f t="shared" si="44"/>
        <v>0</v>
      </c>
      <c r="U634" s="50">
        <f t="shared" si="45"/>
        <v>0</v>
      </c>
      <c r="V634" s="50">
        <v>0.88</v>
      </c>
      <c r="W634" s="50" t="str">
        <f>IF(OR(K634&lt;=$Y$1,DAY(K634)&gt;15,AND(YEAR(K634)&amp;MONTH(K634)=YEAR(L634)&amp;MONTH(L634),DAY(L634)&lt;26)),"",IF(OR(L634="",MONTH(K634)&lt;&gt;MONTH(L634)),NETWORKDAYS.INTL(K634,DATE(2021,MONTH(K634)+1,0),"0000000",'21年休息安排-固定'!$B$2:$B$105),NETWORKDAYS.INTL(K634,L634,"0000000",'21年休息安排-固定'!$B$2:$B$105)))</f>
        <v/>
      </c>
      <c r="X634" s="50" t="str">
        <f>IF(OR(L634&gt;=$Z$1,L634="",DAY(L634)&lt;15,AND(YEAR(K634)&amp;MONTH(K634)=YEAR(L634)&amp;MONTH(L634),DAY(L634)&lt;26)),"",IF(YEAR(K634)&amp;MONTH(K634)=YEAR(L634)&amp;MONTH(L634),NETWORKDAYS.INTL(K634,L634,"0000000",'21年休息安排-固定'!$B$2:$B$105),NETWORKDAYS.INTL(DATE(2021,MONTH(L634),1),L634,"0000000",'21年休息安排-固定'!$B$2:$B$105)))</f>
        <v/>
      </c>
    </row>
    <row r="635" customHeight="1" spans="1:24">
      <c r="A635" s="4" t="s">
        <v>1091</v>
      </c>
      <c r="B635" s="4"/>
      <c r="C635" s="6" t="s">
        <v>834</v>
      </c>
      <c r="D635" s="4"/>
      <c r="E635" s="4"/>
      <c r="F635" s="4"/>
      <c r="G635" s="4"/>
      <c r="H635" s="4"/>
      <c r="I635" s="4"/>
      <c r="J635" s="4"/>
      <c r="K635" s="45">
        <v>43957</v>
      </c>
      <c r="L635" s="45"/>
      <c r="M635" s="4"/>
      <c r="N635" s="4"/>
      <c r="O635" s="4"/>
      <c r="P635" s="46"/>
      <c r="Q635" s="46"/>
      <c r="R635" s="49">
        <f t="shared" si="46"/>
        <v>0</v>
      </c>
      <c r="S635" s="49">
        <f t="shared" si="47"/>
        <v>0</v>
      </c>
      <c r="T635" s="50">
        <f t="shared" si="44"/>
        <v>0</v>
      </c>
      <c r="U635" s="50">
        <f t="shared" si="45"/>
        <v>0</v>
      </c>
      <c r="V635" s="50">
        <v>0.78</v>
      </c>
      <c r="W635" s="50" t="str">
        <f>IF(OR(K635&lt;=$Y$1,DAY(K635)&gt;15,AND(YEAR(K635)&amp;MONTH(K635)=YEAR(L635)&amp;MONTH(L635),DAY(L635)&lt;26)),"",IF(OR(L635="",MONTH(K635)&lt;&gt;MONTH(L635)),NETWORKDAYS.INTL(K635,DATE(2021,MONTH(K635)+1,0),"0000000",'21年休息安排-固定'!$B$2:$B$105),NETWORKDAYS.INTL(K635,L635,"0000000",'21年休息安排-固定'!$B$2:$B$105)))</f>
        <v/>
      </c>
      <c r="X635" s="50" t="str">
        <f>IF(OR(L635&gt;=$Z$1,L635="",DAY(L635)&lt;15,AND(YEAR(K635)&amp;MONTH(K635)=YEAR(L635)&amp;MONTH(L635),DAY(L635)&lt;26)),"",IF(YEAR(K635)&amp;MONTH(K635)=YEAR(L635)&amp;MONTH(L635),NETWORKDAYS.INTL(K635,L635,"0000000",'21年休息安排-固定'!$B$2:$B$105),NETWORKDAYS.INTL(DATE(2021,MONTH(L635),1),L635,"0000000",'21年休息安排-固定'!$B$2:$B$105)))</f>
        <v/>
      </c>
    </row>
    <row r="636" customHeight="1" spans="1:24">
      <c r="A636" s="4" t="s">
        <v>1092</v>
      </c>
      <c r="B636" s="4"/>
      <c r="C636" s="6" t="s">
        <v>834</v>
      </c>
      <c r="D636" s="4"/>
      <c r="E636" s="4"/>
      <c r="F636" s="4"/>
      <c r="G636" s="4"/>
      <c r="H636" s="4"/>
      <c r="I636" s="4"/>
      <c r="J636" s="4"/>
      <c r="K636" s="45">
        <v>43957</v>
      </c>
      <c r="L636" s="45"/>
      <c r="M636" s="4"/>
      <c r="N636" s="4"/>
      <c r="O636" s="4"/>
      <c r="P636" s="46"/>
      <c r="Q636" s="46"/>
      <c r="R636" s="49">
        <f t="shared" si="46"/>
        <v>0</v>
      </c>
      <c r="S636" s="49">
        <f t="shared" si="47"/>
        <v>0</v>
      </c>
      <c r="T636" s="50">
        <f t="shared" si="44"/>
        <v>0</v>
      </c>
      <c r="U636" s="50">
        <f t="shared" si="45"/>
        <v>0</v>
      </c>
      <c r="V636" s="50">
        <v>0.74</v>
      </c>
      <c r="W636" s="50" t="str">
        <f>IF(OR(K636&lt;=$Y$1,DAY(K636)&gt;15,AND(YEAR(K636)&amp;MONTH(K636)=YEAR(L636)&amp;MONTH(L636),DAY(L636)&lt;26)),"",IF(OR(L636="",MONTH(K636)&lt;&gt;MONTH(L636)),NETWORKDAYS.INTL(K636,DATE(2021,MONTH(K636)+1,0),"0000000",'21年休息安排-固定'!$B$2:$B$105),NETWORKDAYS.INTL(K636,L636,"0000000",'21年休息安排-固定'!$B$2:$B$105)))</f>
        <v/>
      </c>
      <c r="X636" s="50" t="str">
        <f>IF(OR(L636&gt;=$Z$1,L636="",DAY(L636)&lt;15,AND(YEAR(K636)&amp;MONTH(K636)=YEAR(L636)&amp;MONTH(L636),DAY(L636)&lt;26)),"",IF(YEAR(K636)&amp;MONTH(K636)=YEAR(L636)&amp;MONTH(L636),NETWORKDAYS.INTL(K636,L636,"0000000",'21年休息安排-固定'!$B$2:$B$105),NETWORKDAYS.INTL(DATE(2021,MONTH(L636),1),L636,"0000000",'21年休息安排-固定'!$B$2:$B$105)))</f>
        <v/>
      </c>
    </row>
    <row r="637" customHeight="1" spans="1:24">
      <c r="A637" s="4" t="s">
        <v>1093</v>
      </c>
      <c r="B637" s="4"/>
      <c r="C637" s="6" t="s">
        <v>834</v>
      </c>
      <c r="D637" s="4"/>
      <c r="E637" s="4"/>
      <c r="F637" s="4"/>
      <c r="G637" s="4"/>
      <c r="H637" s="4"/>
      <c r="I637" s="4"/>
      <c r="J637" s="4"/>
      <c r="K637" s="45">
        <v>43959</v>
      </c>
      <c r="L637" s="45"/>
      <c r="M637" s="4"/>
      <c r="N637" s="4"/>
      <c r="O637" s="4"/>
      <c r="P637" s="46"/>
      <c r="Q637" s="46"/>
      <c r="R637" s="49">
        <f t="shared" si="46"/>
        <v>0</v>
      </c>
      <c r="S637" s="49">
        <f t="shared" si="47"/>
        <v>0</v>
      </c>
      <c r="T637" s="50">
        <f t="shared" si="44"/>
        <v>0</v>
      </c>
      <c r="U637" s="50">
        <f t="shared" si="45"/>
        <v>0</v>
      </c>
      <c r="V637" s="50">
        <v>0.81</v>
      </c>
      <c r="W637" s="50" t="str">
        <f>IF(OR(K637&lt;=$Y$1,DAY(K637)&gt;15,AND(YEAR(K637)&amp;MONTH(K637)=YEAR(L637)&amp;MONTH(L637),DAY(L637)&lt;26)),"",IF(OR(L637="",MONTH(K637)&lt;&gt;MONTH(L637)),NETWORKDAYS.INTL(K637,DATE(2021,MONTH(K637)+1,0),"0000000",'21年休息安排-固定'!$B$2:$B$105),NETWORKDAYS.INTL(K637,L637,"0000000",'21年休息安排-固定'!$B$2:$B$105)))</f>
        <v/>
      </c>
      <c r="X637" s="50" t="str">
        <f>IF(OR(L637&gt;=$Z$1,L637="",DAY(L637)&lt;15,AND(YEAR(K637)&amp;MONTH(K637)=YEAR(L637)&amp;MONTH(L637),DAY(L637)&lt;26)),"",IF(YEAR(K637)&amp;MONTH(K637)=YEAR(L637)&amp;MONTH(L637),NETWORKDAYS.INTL(K637,L637,"0000000",'21年休息安排-固定'!$B$2:$B$105),NETWORKDAYS.INTL(DATE(2021,MONTH(L637),1),L637,"0000000",'21年休息安排-固定'!$B$2:$B$105)))</f>
        <v/>
      </c>
    </row>
    <row r="638" customHeight="1" spans="1:24">
      <c r="A638" s="4" t="s">
        <v>1094</v>
      </c>
      <c r="B638" s="4"/>
      <c r="C638" s="6" t="s">
        <v>848</v>
      </c>
      <c r="D638" s="4"/>
      <c r="E638" s="4"/>
      <c r="F638" s="4"/>
      <c r="G638" s="4"/>
      <c r="H638" s="4"/>
      <c r="I638" s="4"/>
      <c r="J638" s="4"/>
      <c r="K638" s="45">
        <v>43962</v>
      </c>
      <c r="L638" s="45"/>
      <c r="M638" s="4"/>
      <c r="N638" s="4"/>
      <c r="O638" s="4"/>
      <c r="P638" s="46"/>
      <c r="Q638" s="46"/>
      <c r="R638" s="49">
        <f t="shared" si="46"/>
        <v>0</v>
      </c>
      <c r="S638" s="49">
        <f t="shared" si="47"/>
        <v>0</v>
      </c>
      <c r="T638" s="50">
        <f t="shared" si="44"/>
        <v>0</v>
      </c>
      <c r="U638" s="50">
        <f t="shared" si="45"/>
        <v>0</v>
      </c>
      <c r="V638" s="50">
        <v>0.79</v>
      </c>
      <c r="W638" s="50" t="str">
        <f>IF(OR(K638&lt;=$Y$1,DAY(K638)&gt;15,AND(YEAR(K638)&amp;MONTH(K638)=YEAR(L638)&amp;MONTH(L638),DAY(L638)&lt;26)),"",IF(OR(L638="",MONTH(K638)&lt;&gt;MONTH(L638)),NETWORKDAYS.INTL(K638,DATE(2021,MONTH(K638)+1,0),"0000000",'21年休息安排-固定'!$B$2:$B$105),NETWORKDAYS.INTL(K638,L638,"0000000",'21年休息安排-固定'!$B$2:$B$105)))</f>
        <v/>
      </c>
      <c r="X638" s="50" t="str">
        <f>IF(OR(L638&gt;=$Z$1,L638="",DAY(L638)&lt;15,AND(YEAR(K638)&amp;MONTH(K638)=YEAR(L638)&amp;MONTH(L638),DAY(L638)&lt;26)),"",IF(YEAR(K638)&amp;MONTH(K638)=YEAR(L638)&amp;MONTH(L638),NETWORKDAYS.INTL(K638,L638,"0000000",'21年休息安排-固定'!$B$2:$B$105),NETWORKDAYS.INTL(DATE(2021,MONTH(L638),1),L638,"0000000",'21年休息安排-固定'!$B$2:$B$105)))</f>
        <v/>
      </c>
    </row>
    <row r="639" customHeight="1" spans="1:24">
      <c r="A639" s="4" t="s">
        <v>1095</v>
      </c>
      <c r="B639" s="4"/>
      <c r="C639" s="6" t="s">
        <v>403</v>
      </c>
      <c r="D639" s="4"/>
      <c r="E639" s="4"/>
      <c r="F639" s="4"/>
      <c r="G639" s="4"/>
      <c r="H639" s="4"/>
      <c r="I639" s="4"/>
      <c r="J639" s="4"/>
      <c r="K639" s="45">
        <v>43966</v>
      </c>
      <c r="L639" s="45"/>
      <c r="M639" s="4"/>
      <c r="N639" s="4"/>
      <c r="O639" s="4"/>
      <c r="P639" s="46"/>
      <c r="Q639" s="46"/>
      <c r="R639" s="49">
        <f t="shared" si="46"/>
        <v>0</v>
      </c>
      <c r="S639" s="49">
        <f t="shared" si="47"/>
        <v>0</v>
      </c>
      <c r="T639" s="50">
        <f t="shared" si="44"/>
        <v>0</v>
      </c>
      <c r="U639" s="50">
        <f t="shared" si="45"/>
        <v>0</v>
      </c>
      <c r="V639" s="50">
        <v>0.83</v>
      </c>
      <c r="W639" s="50" t="str">
        <f>IF(OR(K639&lt;=$Y$1,DAY(K639)&gt;15,AND(YEAR(K639)&amp;MONTH(K639)=YEAR(L639)&amp;MONTH(L639),DAY(L639)&lt;26)),"",IF(OR(L639="",MONTH(K639)&lt;&gt;MONTH(L639)),NETWORKDAYS.INTL(K639,DATE(2021,MONTH(K639)+1,0),"0000000",'21年休息安排-固定'!$B$2:$B$105),NETWORKDAYS.INTL(K639,L639,"0000000",'21年休息安排-固定'!$B$2:$B$105)))</f>
        <v/>
      </c>
      <c r="X639" s="50" t="str">
        <f>IF(OR(L639&gt;=$Z$1,L639="",DAY(L639)&lt;15,AND(YEAR(K639)&amp;MONTH(K639)=YEAR(L639)&amp;MONTH(L639),DAY(L639)&lt;26)),"",IF(YEAR(K639)&amp;MONTH(K639)=YEAR(L639)&amp;MONTH(L639),NETWORKDAYS.INTL(K639,L639,"0000000",'21年休息安排-固定'!$B$2:$B$105),NETWORKDAYS.INTL(DATE(2021,MONTH(L639),1),L639,"0000000",'21年休息安排-固定'!$B$2:$B$105)))</f>
        <v/>
      </c>
    </row>
    <row r="640" customHeight="1" spans="1:24">
      <c r="A640" s="4" t="s">
        <v>1096</v>
      </c>
      <c r="B640" s="4"/>
      <c r="C640" s="6" t="s">
        <v>941</v>
      </c>
      <c r="D640" s="4"/>
      <c r="E640" s="4"/>
      <c r="F640" s="4"/>
      <c r="G640" s="4"/>
      <c r="H640" s="4"/>
      <c r="I640" s="4"/>
      <c r="J640" s="4"/>
      <c r="K640" s="45">
        <v>43963</v>
      </c>
      <c r="L640" s="45"/>
      <c r="M640" s="4"/>
      <c r="N640" s="4"/>
      <c r="O640" s="4"/>
      <c r="P640" s="46"/>
      <c r="Q640" s="46"/>
      <c r="R640" s="49">
        <f t="shared" si="46"/>
        <v>0</v>
      </c>
      <c r="S640" s="49">
        <f t="shared" si="47"/>
        <v>0</v>
      </c>
      <c r="T640" s="50">
        <f t="shared" si="44"/>
        <v>0</v>
      </c>
      <c r="U640" s="50">
        <f t="shared" si="45"/>
        <v>0</v>
      </c>
      <c r="V640" s="50">
        <v>0.88</v>
      </c>
      <c r="W640" s="50" t="str">
        <f>IF(OR(K640&lt;=$Y$1,DAY(K640)&gt;15,AND(YEAR(K640)&amp;MONTH(K640)=YEAR(L640)&amp;MONTH(L640),DAY(L640)&lt;26)),"",IF(OR(L640="",MONTH(K640)&lt;&gt;MONTH(L640)),NETWORKDAYS.INTL(K640,DATE(2021,MONTH(K640)+1,0),"0000000",'21年休息安排-固定'!$B$2:$B$105),NETWORKDAYS.INTL(K640,L640,"0000000",'21年休息安排-固定'!$B$2:$B$105)))</f>
        <v/>
      </c>
      <c r="X640" s="50" t="str">
        <f>IF(OR(L640&gt;=$Z$1,L640="",DAY(L640)&lt;15,AND(YEAR(K640)&amp;MONTH(K640)=YEAR(L640)&amp;MONTH(L640),DAY(L640)&lt;26)),"",IF(YEAR(K640)&amp;MONTH(K640)=YEAR(L640)&amp;MONTH(L640),NETWORKDAYS.INTL(K640,L640,"0000000",'21年休息安排-固定'!$B$2:$B$105),NETWORKDAYS.INTL(DATE(2021,MONTH(L640),1),L640,"0000000",'21年休息安排-固定'!$B$2:$B$105)))</f>
        <v/>
      </c>
    </row>
    <row r="641" customHeight="1" spans="1:24">
      <c r="A641" s="4" t="s">
        <v>1097</v>
      </c>
      <c r="B641" s="4"/>
      <c r="C641" s="6" t="s">
        <v>403</v>
      </c>
      <c r="D641" s="4"/>
      <c r="E641" s="4"/>
      <c r="F641" s="4"/>
      <c r="G641" s="4"/>
      <c r="H641" s="4"/>
      <c r="I641" s="4"/>
      <c r="J641" s="4"/>
      <c r="K641" s="45">
        <v>43978</v>
      </c>
      <c r="L641" s="45"/>
      <c r="M641" s="4"/>
      <c r="N641" s="4"/>
      <c r="O641" s="4"/>
      <c r="P641" s="46"/>
      <c r="Q641" s="46"/>
      <c r="R641" s="49">
        <f t="shared" si="46"/>
        <v>0</v>
      </c>
      <c r="S641" s="49">
        <f t="shared" si="47"/>
        <v>0</v>
      </c>
      <c r="T641" s="50">
        <f t="shared" si="44"/>
        <v>0</v>
      </c>
      <c r="U641" s="50">
        <f t="shared" si="45"/>
        <v>0</v>
      </c>
      <c r="V641" s="50">
        <v>0.87</v>
      </c>
      <c r="W641" s="50" t="str">
        <f>IF(OR(K641&lt;=$Y$1,DAY(K641)&gt;15,AND(YEAR(K641)&amp;MONTH(K641)=YEAR(L641)&amp;MONTH(L641),DAY(L641)&lt;26)),"",IF(OR(L641="",MONTH(K641)&lt;&gt;MONTH(L641)),NETWORKDAYS.INTL(K641,DATE(2021,MONTH(K641)+1,0),"0000000",'21年休息安排-固定'!$B$2:$B$105),NETWORKDAYS.INTL(K641,L641,"0000000",'21年休息安排-固定'!$B$2:$B$105)))</f>
        <v/>
      </c>
      <c r="X641" s="50" t="str">
        <f>IF(OR(L641&gt;=$Z$1,L641="",DAY(L641)&lt;15,AND(YEAR(K641)&amp;MONTH(K641)=YEAR(L641)&amp;MONTH(L641),DAY(L641)&lt;26)),"",IF(YEAR(K641)&amp;MONTH(K641)=YEAR(L641)&amp;MONTH(L641),NETWORKDAYS.INTL(K641,L641,"0000000",'21年休息安排-固定'!$B$2:$B$105),NETWORKDAYS.INTL(DATE(2021,MONTH(L641),1),L641,"0000000",'21年休息安排-固定'!$B$2:$B$105)))</f>
        <v/>
      </c>
    </row>
    <row r="642" customHeight="1" spans="1:24">
      <c r="A642" s="4" t="s">
        <v>1098</v>
      </c>
      <c r="B642" s="4"/>
      <c r="C642" s="6" t="s">
        <v>403</v>
      </c>
      <c r="D642" s="4"/>
      <c r="E642" s="4"/>
      <c r="F642" s="4"/>
      <c r="G642" s="4"/>
      <c r="H642" s="4"/>
      <c r="I642" s="4"/>
      <c r="J642" s="4"/>
      <c r="K642" s="45">
        <v>43965</v>
      </c>
      <c r="L642" s="45"/>
      <c r="M642" s="4"/>
      <c r="N642" s="4"/>
      <c r="O642" s="4"/>
      <c r="P642" s="46"/>
      <c r="Q642" s="46"/>
      <c r="R642" s="49">
        <f t="shared" si="46"/>
        <v>0</v>
      </c>
      <c r="S642" s="49">
        <f t="shared" si="47"/>
        <v>0</v>
      </c>
      <c r="T642" s="50">
        <f t="shared" si="44"/>
        <v>0</v>
      </c>
      <c r="U642" s="50">
        <f t="shared" si="45"/>
        <v>0</v>
      </c>
      <c r="V642" s="50">
        <v>0.87</v>
      </c>
      <c r="W642" s="50" t="str">
        <f>IF(OR(K642&lt;=$Y$1,DAY(K642)&gt;15,AND(YEAR(K642)&amp;MONTH(K642)=YEAR(L642)&amp;MONTH(L642),DAY(L642)&lt;26)),"",IF(OR(L642="",MONTH(K642)&lt;&gt;MONTH(L642)),NETWORKDAYS.INTL(K642,DATE(2021,MONTH(K642)+1,0),"0000000",'21年休息安排-固定'!$B$2:$B$105),NETWORKDAYS.INTL(K642,L642,"0000000",'21年休息安排-固定'!$B$2:$B$105)))</f>
        <v/>
      </c>
      <c r="X642" s="50" t="str">
        <f>IF(OR(L642&gt;=$Z$1,L642="",DAY(L642)&lt;15,AND(YEAR(K642)&amp;MONTH(K642)=YEAR(L642)&amp;MONTH(L642),DAY(L642)&lt;26)),"",IF(YEAR(K642)&amp;MONTH(K642)=YEAR(L642)&amp;MONTH(L642),NETWORKDAYS.INTL(K642,L642,"0000000",'21年休息安排-固定'!$B$2:$B$105),NETWORKDAYS.INTL(DATE(2021,MONTH(L642),1),L642,"0000000",'21年休息安排-固定'!$B$2:$B$105)))</f>
        <v/>
      </c>
    </row>
    <row r="643" customHeight="1" spans="1:24">
      <c r="A643" s="4" t="s">
        <v>1099</v>
      </c>
      <c r="B643" s="4"/>
      <c r="C643" s="6" t="s">
        <v>403</v>
      </c>
      <c r="D643" s="4"/>
      <c r="E643" s="4"/>
      <c r="F643" s="4"/>
      <c r="G643" s="4"/>
      <c r="H643" s="4"/>
      <c r="I643" s="4"/>
      <c r="J643" s="4"/>
      <c r="K643" s="45">
        <v>43984</v>
      </c>
      <c r="L643" s="45"/>
      <c r="M643" s="4"/>
      <c r="N643" s="4"/>
      <c r="O643" s="4"/>
      <c r="P643" s="46"/>
      <c r="Q643" s="46"/>
      <c r="R643" s="49">
        <f t="shared" si="46"/>
        <v>0</v>
      </c>
      <c r="S643" s="49">
        <f t="shared" si="47"/>
        <v>0</v>
      </c>
      <c r="T643" s="50">
        <f t="shared" si="44"/>
        <v>0</v>
      </c>
      <c r="U643" s="50">
        <f t="shared" si="45"/>
        <v>0</v>
      </c>
      <c r="V643" s="50">
        <v>0.86</v>
      </c>
      <c r="W643" s="50" t="str">
        <f>IF(OR(K643&lt;=$Y$1,DAY(K643)&gt;15,AND(YEAR(K643)&amp;MONTH(K643)=YEAR(L643)&amp;MONTH(L643),DAY(L643)&lt;26)),"",IF(OR(L643="",MONTH(K643)&lt;&gt;MONTH(L643)),NETWORKDAYS.INTL(K643,DATE(2021,MONTH(K643)+1,0),"0000000",'21年休息安排-固定'!$B$2:$B$105),NETWORKDAYS.INTL(K643,L643,"0000000",'21年休息安排-固定'!$B$2:$B$105)))</f>
        <v/>
      </c>
      <c r="X643" s="50" t="str">
        <f>IF(OR(L643&gt;=$Z$1,L643="",DAY(L643)&lt;15,AND(YEAR(K643)&amp;MONTH(K643)=YEAR(L643)&amp;MONTH(L643),DAY(L643)&lt;26)),"",IF(YEAR(K643)&amp;MONTH(K643)=YEAR(L643)&amp;MONTH(L643),NETWORKDAYS.INTL(K643,L643,"0000000",'21年休息安排-固定'!$B$2:$B$105),NETWORKDAYS.INTL(DATE(2021,MONTH(L643),1),L643,"0000000",'21年休息安排-固定'!$B$2:$B$105)))</f>
        <v/>
      </c>
    </row>
    <row r="644" customHeight="1" spans="1:24">
      <c r="A644" s="4" t="s">
        <v>1100</v>
      </c>
      <c r="B644" s="4"/>
      <c r="C644" s="6" t="s">
        <v>403</v>
      </c>
      <c r="D644" s="4"/>
      <c r="E644" s="4"/>
      <c r="F644" s="4"/>
      <c r="G644" s="4"/>
      <c r="H644" s="4"/>
      <c r="I644" s="4"/>
      <c r="J644" s="4"/>
      <c r="K644" s="45">
        <v>43985</v>
      </c>
      <c r="L644" s="45"/>
      <c r="M644" s="4"/>
      <c r="N644" s="4"/>
      <c r="O644" s="4"/>
      <c r="P644" s="46"/>
      <c r="Q644" s="46"/>
      <c r="R644" s="49">
        <f t="shared" si="46"/>
        <v>0</v>
      </c>
      <c r="S644" s="49">
        <f t="shared" si="47"/>
        <v>0</v>
      </c>
      <c r="T644" s="50">
        <f t="shared" si="44"/>
        <v>0</v>
      </c>
      <c r="U644" s="50">
        <f t="shared" si="45"/>
        <v>0</v>
      </c>
      <c r="V644" s="50">
        <v>0.87</v>
      </c>
      <c r="W644" s="50" t="str">
        <f>IF(OR(K644&lt;=$Y$1,DAY(K644)&gt;15,AND(YEAR(K644)&amp;MONTH(K644)=YEAR(L644)&amp;MONTH(L644),DAY(L644)&lt;26)),"",IF(OR(L644="",MONTH(K644)&lt;&gt;MONTH(L644)),NETWORKDAYS.INTL(K644,DATE(2021,MONTH(K644)+1,0),"0000000",'21年休息安排-固定'!$B$2:$B$105),NETWORKDAYS.INTL(K644,L644,"0000000",'21年休息安排-固定'!$B$2:$B$105)))</f>
        <v/>
      </c>
      <c r="X644" s="50" t="str">
        <f>IF(OR(L644&gt;=$Z$1,L644="",DAY(L644)&lt;15,AND(YEAR(K644)&amp;MONTH(K644)=YEAR(L644)&amp;MONTH(L644),DAY(L644)&lt;26)),"",IF(YEAR(K644)&amp;MONTH(K644)=YEAR(L644)&amp;MONTH(L644),NETWORKDAYS.INTL(K644,L644,"0000000",'21年休息安排-固定'!$B$2:$B$105),NETWORKDAYS.INTL(DATE(2021,MONTH(L644),1),L644,"0000000",'21年休息安排-固定'!$B$2:$B$105)))</f>
        <v/>
      </c>
    </row>
    <row r="645" customHeight="1" spans="1:24">
      <c r="A645" s="4" t="s">
        <v>1101</v>
      </c>
      <c r="B645" s="4"/>
      <c r="C645" s="6" t="s">
        <v>403</v>
      </c>
      <c r="D645" s="4"/>
      <c r="E645" s="4"/>
      <c r="F645" s="4"/>
      <c r="G645" s="4"/>
      <c r="H645" s="4"/>
      <c r="I645" s="4"/>
      <c r="J645" s="4"/>
      <c r="K645" s="45">
        <v>43985</v>
      </c>
      <c r="L645" s="45"/>
      <c r="M645" s="4"/>
      <c r="N645" s="4"/>
      <c r="O645" s="4"/>
      <c r="P645" s="46"/>
      <c r="Q645" s="46"/>
      <c r="R645" s="49">
        <f t="shared" si="46"/>
        <v>0</v>
      </c>
      <c r="S645" s="49">
        <f t="shared" si="47"/>
        <v>0</v>
      </c>
      <c r="T645" s="50">
        <f t="shared" si="44"/>
        <v>0</v>
      </c>
      <c r="U645" s="50">
        <f t="shared" si="45"/>
        <v>0</v>
      </c>
      <c r="V645" s="50">
        <v>0.88</v>
      </c>
      <c r="W645" s="50" t="str">
        <f>IF(OR(K645&lt;=$Y$1,DAY(K645)&gt;15,AND(YEAR(K645)&amp;MONTH(K645)=YEAR(L645)&amp;MONTH(L645),DAY(L645)&lt;26)),"",IF(OR(L645="",MONTH(K645)&lt;&gt;MONTH(L645)),NETWORKDAYS.INTL(K645,DATE(2021,MONTH(K645)+1,0),"0000000",'21年休息安排-固定'!$B$2:$B$105),NETWORKDAYS.INTL(K645,L645,"0000000",'21年休息安排-固定'!$B$2:$B$105)))</f>
        <v/>
      </c>
      <c r="X645" s="50" t="str">
        <f>IF(OR(L645&gt;=$Z$1,L645="",DAY(L645)&lt;15,AND(YEAR(K645)&amp;MONTH(K645)=YEAR(L645)&amp;MONTH(L645),DAY(L645)&lt;26)),"",IF(YEAR(K645)&amp;MONTH(K645)=YEAR(L645)&amp;MONTH(L645),NETWORKDAYS.INTL(K645,L645,"0000000",'21年休息安排-固定'!$B$2:$B$105),NETWORKDAYS.INTL(DATE(2021,MONTH(L645),1),L645,"0000000",'21年休息安排-固定'!$B$2:$B$105)))</f>
        <v/>
      </c>
    </row>
    <row r="646" customHeight="1" spans="1:24">
      <c r="A646" s="4" t="s">
        <v>1102</v>
      </c>
      <c r="B646" s="4"/>
      <c r="C646" s="6" t="s">
        <v>403</v>
      </c>
      <c r="D646" s="4"/>
      <c r="E646" s="4"/>
      <c r="F646" s="4"/>
      <c r="G646" s="4"/>
      <c r="H646" s="4"/>
      <c r="I646" s="4"/>
      <c r="J646" s="4"/>
      <c r="K646" s="45">
        <v>43985</v>
      </c>
      <c r="L646" s="45"/>
      <c r="M646" s="4"/>
      <c r="N646" s="4"/>
      <c r="O646" s="4"/>
      <c r="P646" s="46"/>
      <c r="Q646" s="46"/>
      <c r="R646" s="49">
        <f t="shared" si="46"/>
        <v>0</v>
      </c>
      <c r="S646" s="49">
        <f t="shared" si="47"/>
        <v>0</v>
      </c>
      <c r="T646" s="50">
        <f t="shared" si="44"/>
        <v>0</v>
      </c>
      <c r="U646" s="50">
        <f t="shared" si="45"/>
        <v>0</v>
      </c>
      <c r="V646" s="50">
        <v>0.88</v>
      </c>
      <c r="W646" s="50" t="str">
        <f>IF(OR(K646&lt;=$Y$1,DAY(K646)&gt;15,AND(YEAR(K646)&amp;MONTH(K646)=YEAR(L646)&amp;MONTH(L646),DAY(L646)&lt;26)),"",IF(OR(L646="",MONTH(K646)&lt;&gt;MONTH(L646)),NETWORKDAYS.INTL(K646,DATE(2021,MONTH(K646)+1,0),"0000000",'21年休息安排-固定'!$B$2:$B$105),NETWORKDAYS.INTL(K646,L646,"0000000",'21年休息安排-固定'!$B$2:$B$105)))</f>
        <v/>
      </c>
      <c r="X646" s="50" t="str">
        <f>IF(OR(L646&gt;=$Z$1,L646="",DAY(L646)&lt;15,AND(YEAR(K646)&amp;MONTH(K646)=YEAR(L646)&amp;MONTH(L646),DAY(L646)&lt;26)),"",IF(YEAR(K646)&amp;MONTH(K646)=YEAR(L646)&amp;MONTH(L646),NETWORKDAYS.INTL(K646,L646,"0000000",'21年休息安排-固定'!$B$2:$B$105),NETWORKDAYS.INTL(DATE(2021,MONTH(L646),1),L646,"0000000",'21年休息安排-固定'!$B$2:$B$105)))</f>
        <v/>
      </c>
    </row>
    <row r="647" customHeight="1" spans="1:24">
      <c r="A647" s="4" t="s">
        <v>1103</v>
      </c>
      <c r="B647" s="4"/>
      <c r="C647" s="6" t="s">
        <v>480</v>
      </c>
      <c r="D647" s="4"/>
      <c r="E647" s="4"/>
      <c r="F647" s="4"/>
      <c r="G647" s="4"/>
      <c r="H647" s="4"/>
      <c r="I647" s="4"/>
      <c r="J647" s="4"/>
      <c r="K647" s="45">
        <v>43986</v>
      </c>
      <c r="L647" s="45"/>
      <c r="M647" s="4"/>
      <c r="N647" s="4"/>
      <c r="O647" s="4"/>
      <c r="P647" s="46"/>
      <c r="Q647" s="46"/>
      <c r="R647" s="49">
        <f t="shared" si="46"/>
        <v>0</v>
      </c>
      <c r="S647" s="49">
        <f t="shared" si="47"/>
        <v>0</v>
      </c>
      <c r="T647" s="50">
        <f t="shared" si="44"/>
        <v>0</v>
      </c>
      <c r="U647" s="50">
        <f t="shared" si="45"/>
        <v>0</v>
      </c>
      <c r="V647" s="50">
        <v>0.88</v>
      </c>
      <c r="W647" s="50" t="str">
        <f>IF(OR(K647&lt;=$Y$1,DAY(K647)&gt;15,AND(YEAR(K647)&amp;MONTH(K647)=YEAR(L647)&amp;MONTH(L647),DAY(L647)&lt;26)),"",IF(OR(L647="",MONTH(K647)&lt;&gt;MONTH(L647)),NETWORKDAYS.INTL(K647,DATE(2021,MONTH(K647)+1,0),"0000000",'21年休息安排-固定'!$B$2:$B$105),NETWORKDAYS.INTL(K647,L647,"0000000",'21年休息安排-固定'!$B$2:$B$105)))</f>
        <v/>
      </c>
      <c r="X647" s="50" t="str">
        <f>IF(OR(L647&gt;=$Z$1,L647="",DAY(L647)&lt;15,AND(YEAR(K647)&amp;MONTH(K647)=YEAR(L647)&amp;MONTH(L647),DAY(L647)&lt;26)),"",IF(YEAR(K647)&amp;MONTH(K647)=YEAR(L647)&amp;MONTH(L647),NETWORKDAYS.INTL(K647,L647,"0000000",'21年休息安排-固定'!$B$2:$B$105),NETWORKDAYS.INTL(DATE(2021,MONTH(L647),1),L647,"0000000",'21年休息安排-固定'!$B$2:$B$105)))</f>
        <v/>
      </c>
    </row>
    <row r="648" customHeight="1" spans="1:24">
      <c r="A648" s="4" t="s">
        <v>1104</v>
      </c>
      <c r="B648" s="4"/>
      <c r="C648" s="6" t="s">
        <v>834</v>
      </c>
      <c r="D648" s="4"/>
      <c r="E648" s="4"/>
      <c r="F648" s="4"/>
      <c r="G648" s="4"/>
      <c r="H648" s="4"/>
      <c r="I648" s="4"/>
      <c r="J648" s="4"/>
      <c r="K648" s="45">
        <v>43991</v>
      </c>
      <c r="L648" s="45"/>
      <c r="M648" s="4"/>
      <c r="N648" s="4"/>
      <c r="O648" s="4"/>
      <c r="P648" s="46"/>
      <c r="Q648" s="46"/>
      <c r="R648" s="49">
        <f t="shared" si="46"/>
        <v>0</v>
      </c>
      <c r="S648" s="49">
        <f t="shared" si="47"/>
        <v>0</v>
      </c>
      <c r="T648" s="50">
        <f t="shared" si="44"/>
        <v>0</v>
      </c>
      <c r="U648" s="50">
        <f t="shared" si="45"/>
        <v>0</v>
      </c>
      <c r="V648" s="50">
        <v>0.88</v>
      </c>
      <c r="W648" s="50" t="str">
        <f>IF(OR(K648&lt;=$Y$1,DAY(K648)&gt;15,AND(YEAR(K648)&amp;MONTH(K648)=YEAR(L648)&amp;MONTH(L648),DAY(L648)&lt;26)),"",IF(OR(L648="",MONTH(K648)&lt;&gt;MONTH(L648)),NETWORKDAYS.INTL(K648,DATE(2021,MONTH(K648)+1,0),"0000000",'21年休息安排-固定'!$B$2:$B$105),NETWORKDAYS.INTL(K648,L648,"0000000",'21年休息安排-固定'!$B$2:$B$105)))</f>
        <v/>
      </c>
      <c r="X648" s="50" t="str">
        <f>IF(OR(L648&gt;=$Z$1,L648="",DAY(L648)&lt;15,AND(YEAR(K648)&amp;MONTH(K648)=YEAR(L648)&amp;MONTH(L648),DAY(L648)&lt;26)),"",IF(YEAR(K648)&amp;MONTH(K648)=YEAR(L648)&amp;MONTH(L648),NETWORKDAYS.INTL(K648,L648,"0000000",'21年休息安排-固定'!$B$2:$B$105),NETWORKDAYS.INTL(DATE(2021,MONTH(L648),1),L648,"0000000",'21年休息安排-固定'!$B$2:$B$105)))</f>
        <v/>
      </c>
    </row>
    <row r="649" customHeight="1" spans="1:24">
      <c r="A649" s="4" t="s">
        <v>1105</v>
      </c>
      <c r="B649" s="4"/>
      <c r="C649" s="6" t="s">
        <v>403</v>
      </c>
      <c r="D649" s="4"/>
      <c r="E649" s="4"/>
      <c r="F649" s="4"/>
      <c r="G649" s="4"/>
      <c r="H649" s="4"/>
      <c r="I649" s="4"/>
      <c r="J649" s="4"/>
      <c r="K649" s="45">
        <v>43990</v>
      </c>
      <c r="L649" s="45"/>
      <c r="M649" s="4"/>
      <c r="N649" s="4"/>
      <c r="O649" s="4"/>
      <c r="P649" s="46"/>
      <c r="Q649" s="46"/>
      <c r="R649" s="49">
        <f t="shared" si="46"/>
        <v>0</v>
      </c>
      <c r="S649" s="49">
        <f t="shared" si="47"/>
        <v>0</v>
      </c>
      <c r="T649" s="50">
        <f t="shared" si="44"/>
        <v>0</v>
      </c>
      <c r="U649" s="50">
        <f t="shared" si="45"/>
        <v>0</v>
      </c>
      <c r="V649" s="50">
        <v>0.87</v>
      </c>
      <c r="W649" s="50" t="str">
        <f>IF(OR(K649&lt;=$Y$1,DAY(K649)&gt;15,AND(YEAR(K649)&amp;MONTH(K649)=YEAR(L649)&amp;MONTH(L649),DAY(L649)&lt;26)),"",IF(OR(L649="",MONTH(K649)&lt;&gt;MONTH(L649)),NETWORKDAYS.INTL(K649,DATE(2021,MONTH(K649)+1,0),"0000000",'21年休息安排-固定'!$B$2:$B$105),NETWORKDAYS.INTL(K649,L649,"0000000",'21年休息安排-固定'!$B$2:$B$105)))</f>
        <v/>
      </c>
      <c r="X649" s="50" t="str">
        <f>IF(OR(L649&gt;=$Z$1,L649="",DAY(L649)&lt;15,AND(YEAR(K649)&amp;MONTH(K649)=YEAR(L649)&amp;MONTH(L649),DAY(L649)&lt;26)),"",IF(YEAR(K649)&amp;MONTH(K649)=YEAR(L649)&amp;MONTH(L649),NETWORKDAYS.INTL(K649,L649,"0000000",'21年休息安排-固定'!$B$2:$B$105),NETWORKDAYS.INTL(DATE(2021,MONTH(L649),1),L649,"0000000",'21年休息安排-固定'!$B$2:$B$105)))</f>
        <v/>
      </c>
    </row>
    <row r="650" customHeight="1" spans="1:24">
      <c r="A650" s="4" t="s">
        <v>1106</v>
      </c>
      <c r="B650" s="4"/>
      <c r="C650" s="6" t="s">
        <v>882</v>
      </c>
      <c r="D650" s="4"/>
      <c r="E650" s="4"/>
      <c r="F650" s="4"/>
      <c r="G650" s="4"/>
      <c r="H650" s="4"/>
      <c r="I650" s="4"/>
      <c r="J650" s="4"/>
      <c r="K650" s="45">
        <v>43990</v>
      </c>
      <c r="L650" s="45"/>
      <c r="M650" s="4"/>
      <c r="N650" s="4"/>
      <c r="O650" s="4"/>
      <c r="P650" s="46"/>
      <c r="Q650" s="46"/>
      <c r="R650" s="49">
        <f t="shared" si="46"/>
        <v>0</v>
      </c>
      <c r="S650" s="49">
        <f t="shared" si="47"/>
        <v>0</v>
      </c>
      <c r="T650" s="50">
        <f t="shared" si="44"/>
        <v>0</v>
      </c>
      <c r="U650" s="50">
        <f t="shared" si="45"/>
        <v>0</v>
      </c>
      <c r="V650" s="50">
        <v>0.86</v>
      </c>
      <c r="W650" s="50" t="str">
        <f>IF(OR(K650&lt;=$Y$1,DAY(K650)&gt;15,AND(YEAR(K650)&amp;MONTH(K650)=YEAR(L650)&amp;MONTH(L650),DAY(L650)&lt;26)),"",IF(OR(L650="",MONTH(K650)&lt;&gt;MONTH(L650)),NETWORKDAYS.INTL(K650,DATE(2021,MONTH(K650)+1,0),"0000000",'21年休息安排-固定'!$B$2:$B$105),NETWORKDAYS.INTL(K650,L650,"0000000",'21年休息安排-固定'!$B$2:$B$105)))</f>
        <v/>
      </c>
      <c r="X650" s="50" t="str">
        <f>IF(OR(L650&gt;=$Z$1,L650="",DAY(L650)&lt;15,AND(YEAR(K650)&amp;MONTH(K650)=YEAR(L650)&amp;MONTH(L650),DAY(L650)&lt;26)),"",IF(YEAR(K650)&amp;MONTH(K650)=YEAR(L650)&amp;MONTH(L650),NETWORKDAYS.INTL(K650,L650,"0000000",'21年休息安排-固定'!$B$2:$B$105),NETWORKDAYS.INTL(DATE(2021,MONTH(L650),1),L650,"0000000",'21年休息安排-固定'!$B$2:$B$105)))</f>
        <v/>
      </c>
    </row>
    <row r="651" customHeight="1" spans="1:24">
      <c r="A651" s="4" t="s">
        <v>1107</v>
      </c>
      <c r="B651" s="4"/>
      <c r="C651" s="6" t="s">
        <v>26</v>
      </c>
      <c r="D651" s="4"/>
      <c r="E651" s="4"/>
      <c r="F651" s="4"/>
      <c r="G651" s="4"/>
      <c r="H651" s="4"/>
      <c r="I651" s="4"/>
      <c r="J651" s="4"/>
      <c r="K651" s="45">
        <v>43993</v>
      </c>
      <c r="L651" s="45"/>
      <c r="M651" s="4"/>
      <c r="N651" s="4"/>
      <c r="O651" s="4"/>
      <c r="P651" s="46"/>
      <c r="Q651" s="46"/>
      <c r="R651" s="49">
        <f t="shared" si="46"/>
        <v>0</v>
      </c>
      <c r="S651" s="49">
        <f t="shared" si="47"/>
        <v>0</v>
      </c>
      <c r="T651" s="50">
        <f t="shared" si="44"/>
        <v>0</v>
      </c>
      <c r="U651" s="50">
        <f t="shared" si="45"/>
        <v>0</v>
      </c>
      <c r="V651" s="50">
        <v>0.89</v>
      </c>
      <c r="W651" s="50" t="str">
        <f>IF(OR(K651&lt;=$Y$1,DAY(K651)&gt;15,AND(YEAR(K651)&amp;MONTH(K651)=YEAR(L651)&amp;MONTH(L651),DAY(L651)&lt;26)),"",IF(OR(L651="",MONTH(K651)&lt;&gt;MONTH(L651)),NETWORKDAYS.INTL(K651,DATE(2021,MONTH(K651)+1,0),"0000000",'21年休息安排-固定'!$B$2:$B$105),NETWORKDAYS.INTL(K651,L651,"0000000",'21年休息安排-固定'!$B$2:$B$105)))</f>
        <v/>
      </c>
      <c r="X651" s="50" t="str">
        <f>IF(OR(L651&gt;=$Z$1,L651="",DAY(L651)&lt;15,AND(YEAR(K651)&amp;MONTH(K651)=YEAR(L651)&amp;MONTH(L651),DAY(L651)&lt;26)),"",IF(YEAR(K651)&amp;MONTH(K651)=YEAR(L651)&amp;MONTH(L651),NETWORKDAYS.INTL(K651,L651,"0000000",'21年休息安排-固定'!$B$2:$B$105),NETWORKDAYS.INTL(DATE(2021,MONTH(L651),1),L651,"0000000",'21年休息安排-固定'!$B$2:$B$105)))</f>
        <v/>
      </c>
    </row>
    <row r="652" customHeight="1" spans="1:24">
      <c r="A652" s="4" t="s">
        <v>1108</v>
      </c>
      <c r="B652" s="4"/>
      <c r="C652" s="6" t="s">
        <v>941</v>
      </c>
      <c r="D652" s="4"/>
      <c r="E652" s="4"/>
      <c r="F652" s="4"/>
      <c r="G652" s="4"/>
      <c r="H652" s="4"/>
      <c r="I652" s="4"/>
      <c r="J652" s="4"/>
      <c r="K652" s="45">
        <v>43997</v>
      </c>
      <c r="L652" s="45"/>
      <c r="M652" s="4"/>
      <c r="N652" s="4"/>
      <c r="O652" s="4"/>
      <c r="P652" s="46"/>
      <c r="Q652" s="46"/>
      <c r="R652" s="49">
        <f t="shared" si="46"/>
        <v>0</v>
      </c>
      <c r="S652" s="49">
        <f t="shared" si="47"/>
        <v>0</v>
      </c>
      <c r="T652" s="50">
        <f t="shared" si="44"/>
        <v>0</v>
      </c>
      <c r="U652" s="50">
        <f t="shared" si="45"/>
        <v>0</v>
      </c>
      <c r="V652" s="50">
        <v>0.88</v>
      </c>
      <c r="W652" s="50" t="str">
        <f>IF(OR(K652&lt;=$Y$1,DAY(K652)&gt;15,AND(YEAR(K652)&amp;MONTH(K652)=YEAR(L652)&amp;MONTH(L652),DAY(L652)&lt;26)),"",IF(OR(L652="",MONTH(K652)&lt;&gt;MONTH(L652)),NETWORKDAYS.INTL(K652,DATE(2021,MONTH(K652)+1,0),"0000000",'21年休息安排-固定'!$B$2:$B$105),NETWORKDAYS.INTL(K652,L652,"0000000",'21年休息安排-固定'!$B$2:$B$105)))</f>
        <v/>
      </c>
      <c r="X652" s="50" t="str">
        <f>IF(OR(L652&gt;=$Z$1,L652="",DAY(L652)&lt;15,AND(YEAR(K652)&amp;MONTH(K652)=YEAR(L652)&amp;MONTH(L652),DAY(L652)&lt;26)),"",IF(YEAR(K652)&amp;MONTH(K652)=YEAR(L652)&amp;MONTH(L652),NETWORKDAYS.INTL(K652,L652,"0000000",'21年休息安排-固定'!$B$2:$B$105),NETWORKDAYS.INTL(DATE(2021,MONTH(L652),1),L652,"0000000",'21年休息安排-固定'!$B$2:$B$105)))</f>
        <v/>
      </c>
    </row>
    <row r="653" customHeight="1" spans="1:24">
      <c r="A653" s="4" t="s">
        <v>1109</v>
      </c>
      <c r="B653" s="4"/>
      <c r="C653" s="6" t="s">
        <v>26</v>
      </c>
      <c r="D653" s="4"/>
      <c r="E653" s="4"/>
      <c r="F653" s="4"/>
      <c r="G653" s="4"/>
      <c r="H653" s="4"/>
      <c r="I653" s="4"/>
      <c r="J653" s="4"/>
      <c r="K653" s="45">
        <v>43994</v>
      </c>
      <c r="L653" s="45"/>
      <c r="M653" s="4"/>
      <c r="N653" s="4"/>
      <c r="O653" s="4"/>
      <c r="P653" s="46"/>
      <c r="Q653" s="46"/>
      <c r="R653" s="49">
        <f t="shared" si="46"/>
        <v>0</v>
      </c>
      <c r="S653" s="49">
        <f t="shared" si="47"/>
        <v>0</v>
      </c>
      <c r="T653" s="50">
        <f t="shared" si="44"/>
        <v>0</v>
      </c>
      <c r="U653" s="50">
        <f t="shared" si="45"/>
        <v>0</v>
      </c>
      <c r="V653" s="50">
        <v>0.88</v>
      </c>
      <c r="W653" s="50" t="str">
        <f>IF(OR(K653&lt;=$Y$1,DAY(K653)&gt;15,AND(YEAR(K653)&amp;MONTH(K653)=YEAR(L653)&amp;MONTH(L653),DAY(L653)&lt;26)),"",IF(OR(L653="",MONTH(K653)&lt;&gt;MONTH(L653)),NETWORKDAYS.INTL(K653,DATE(2021,MONTH(K653)+1,0),"0000000",'21年休息安排-固定'!$B$2:$B$105),NETWORKDAYS.INTL(K653,L653,"0000000",'21年休息安排-固定'!$B$2:$B$105)))</f>
        <v/>
      </c>
      <c r="X653" s="50" t="str">
        <f>IF(OR(L653&gt;=$Z$1,L653="",DAY(L653)&lt;15,AND(YEAR(K653)&amp;MONTH(K653)=YEAR(L653)&amp;MONTH(L653),DAY(L653)&lt;26)),"",IF(YEAR(K653)&amp;MONTH(K653)=YEAR(L653)&amp;MONTH(L653),NETWORKDAYS.INTL(K653,L653,"0000000",'21年休息安排-固定'!$B$2:$B$105),NETWORKDAYS.INTL(DATE(2021,MONTH(L653),1),L653,"0000000",'21年休息安排-固定'!$B$2:$B$105)))</f>
        <v/>
      </c>
    </row>
    <row r="654" customHeight="1" spans="1:24">
      <c r="A654" s="4" t="s">
        <v>1110</v>
      </c>
      <c r="B654" s="4"/>
      <c r="C654" s="6" t="s">
        <v>26</v>
      </c>
      <c r="D654" s="4"/>
      <c r="E654" s="4"/>
      <c r="F654" s="4"/>
      <c r="G654" s="4"/>
      <c r="H654" s="4"/>
      <c r="I654" s="4"/>
      <c r="J654" s="4"/>
      <c r="K654" s="45">
        <v>43997</v>
      </c>
      <c r="L654" s="45"/>
      <c r="M654" s="4"/>
      <c r="N654" s="4"/>
      <c r="O654" s="4"/>
      <c r="P654" s="46"/>
      <c r="Q654" s="46"/>
      <c r="R654" s="49">
        <f t="shared" si="46"/>
        <v>0</v>
      </c>
      <c r="S654" s="49">
        <f t="shared" si="47"/>
        <v>0</v>
      </c>
      <c r="T654" s="50">
        <f t="shared" si="44"/>
        <v>0</v>
      </c>
      <c r="U654" s="50">
        <f t="shared" si="45"/>
        <v>0</v>
      </c>
      <c r="V654" s="50">
        <v>0.89</v>
      </c>
      <c r="W654" s="50" t="str">
        <f>IF(OR(K654&lt;=$Y$1,DAY(K654)&gt;15,AND(YEAR(K654)&amp;MONTH(K654)=YEAR(L654)&amp;MONTH(L654),DAY(L654)&lt;26)),"",IF(OR(L654="",MONTH(K654)&lt;&gt;MONTH(L654)),NETWORKDAYS.INTL(K654,DATE(2021,MONTH(K654)+1,0),"0000000",'21年休息安排-固定'!$B$2:$B$105),NETWORKDAYS.INTL(K654,L654,"0000000",'21年休息安排-固定'!$B$2:$B$105)))</f>
        <v/>
      </c>
      <c r="X654" s="50" t="str">
        <f>IF(OR(L654&gt;=$Z$1,L654="",DAY(L654)&lt;15,AND(YEAR(K654)&amp;MONTH(K654)=YEAR(L654)&amp;MONTH(L654),DAY(L654)&lt;26)),"",IF(YEAR(K654)&amp;MONTH(K654)=YEAR(L654)&amp;MONTH(L654),NETWORKDAYS.INTL(K654,L654,"0000000",'21年休息安排-固定'!$B$2:$B$105),NETWORKDAYS.INTL(DATE(2021,MONTH(L654),1),L654,"0000000",'21年休息安排-固定'!$B$2:$B$105)))</f>
        <v/>
      </c>
    </row>
    <row r="655" customHeight="1" spans="1:24">
      <c r="A655" s="4" t="s">
        <v>1111</v>
      </c>
      <c r="B655" s="4"/>
      <c r="C655" s="6" t="s">
        <v>480</v>
      </c>
      <c r="D655" s="4"/>
      <c r="E655" s="4"/>
      <c r="F655" s="4"/>
      <c r="G655" s="4"/>
      <c r="H655" s="4"/>
      <c r="I655" s="4"/>
      <c r="J655" s="4"/>
      <c r="K655" s="45">
        <v>43997</v>
      </c>
      <c r="L655" s="45"/>
      <c r="M655" s="4"/>
      <c r="N655" s="4"/>
      <c r="O655" s="4"/>
      <c r="P655" s="46"/>
      <c r="Q655" s="46"/>
      <c r="R655" s="49">
        <f t="shared" si="46"/>
        <v>0</v>
      </c>
      <c r="S655" s="49">
        <f t="shared" si="47"/>
        <v>0</v>
      </c>
      <c r="T655" s="50">
        <f t="shared" si="44"/>
        <v>0</v>
      </c>
      <c r="U655" s="50">
        <f t="shared" si="45"/>
        <v>0</v>
      </c>
      <c r="V655" s="50">
        <v>0.9</v>
      </c>
      <c r="W655" s="50" t="str">
        <f>IF(OR(K655&lt;=$Y$1,DAY(K655)&gt;15,AND(YEAR(K655)&amp;MONTH(K655)=YEAR(L655)&amp;MONTH(L655),DAY(L655)&lt;26)),"",IF(OR(L655="",MONTH(K655)&lt;&gt;MONTH(L655)),NETWORKDAYS.INTL(K655,DATE(2021,MONTH(K655)+1,0),"0000000",'21年休息安排-固定'!$B$2:$B$105),NETWORKDAYS.INTL(K655,L655,"0000000",'21年休息安排-固定'!$B$2:$B$105)))</f>
        <v/>
      </c>
      <c r="X655" s="50" t="str">
        <f>IF(OR(L655&gt;=$Z$1,L655="",DAY(L655)&lt;15,AND(YEAR(K655)&amp;MONTH(K655)=YEAR(L655)&amp;MONTH(L655),DAY(L655)&lt;26)),"",IF(YEAR(K655)&amp;MONTH(K655)=YEAR(L655)&amp;MONTH(L655),NETWORKDAYS.INTL(K655,L655,"0000000",'21年休息安排-固定'!$B$2:$B$105),NETWORKDAYS.INTL(DATE(2021,MONTH(L655),1),L655,"0000000",'21年休息安排-固定'!$B$2:$B$105)))</f>
        <v/>
      </c>
    </row>
    <row r="656" customHeight="1" spans="1:24">
      <c r="A656" s="4" t="s">
        <v>1112</v>
      </c>
      <c r="B656" s="4"/>
      <c r="C656" s="6" t="s">
        <v>941</v>
      </c>
      <c r="D656" s="4"/>
      <c r="E656" s="4"/>
      <c r="F656" s="4"/>
      <c r="G656" s="4"/>
      <c r="H656" s="4"/>
      <c r="I656" s="4"/>
      <c r="J656" s="4"/>
      <c r="K656" s="45">
        <v>43994</v>
      </c>
      <c r="L656" s="45"/>
      <c r="M656" s="4"/>
      <c r="N656" s="4"/>
      <c r="O656" s="4"/>
      <c r="P656" s="46"/>
      <c r="Q656" s="46"/>
      <c r="R656" s="49">
        <f t="shared" si="46"/>
        <v>0</v>
      </c>
      <c r="S656" s="49">
        <f t="shared" si="47"/>
        <v>0</v>
      </c>
      <c r="T656" s="50">
        <f t="shared" si="44"/>
        <v>0</v>
      </c>
      <c r="U656" s="50">
        <f t="shared" si="45"/>
        <v>0</v>
      </c>
      <c r="V656" s="50">
        <v>0.88</v>
      </c>
      <c r="W656" s="50" t="str">
        <f>IF(OR(K656&lt;=$Y$1,DAY(K656)&gt;15,AND(YEAR(K656)&amp;MONTH(K656)=YEAR(L656)&amp;MONTH(L656),DAY(L656)&lt;26)),"",IF(OR(L656="",MONTH(K656)&lt;&gt;MONTH(L656)),NETWORKDAYS.INTL(K656,DATE(2021,MONTH(K656)+1,0),"0000000",'21年休息安排-固定'!$B$2:$B$105),NETWORKDAYS.INTL(K656,L656,"0000000",'21年休息安排-固定'!$B$2:$B$105)))</f>
        <v/>
      </c>
      <c r="X656" s="50" t="str">
        <f>IF(OR(L656&gt;=$Z$1,L656="",DAY(L656)&lt;15,AND(YEAR(K656)&amp;MONTH(K656)=YEAR(L656)&amp;MONTH(L656),DAY(L656)&lt;26)),"",IF(YEAR(K656)&amp;MONTH(K656)=YEAR(L656)&amp;MONTH(L656),NETWORKDAYS.INTL(K656,L656,"0000000",'21年休息安排-固定'!$B$2:$B$105),NETWORKDAYS.INTL(DATE(2021,MONTH(L656),1),L656,"0000000",'21年休息安排-固定'!$B$2:$B$105)))</f>
        <v/>
      </c>
    </row>
    <row r="657" customHeight="1" spans="1:24">
      <c r="A657" s="4" t="s">
        <v>1113</v>
      </c>
      <c r="B657" s="4"/>
      <c r="C657" s="6" t="s">
        <v>26</v>
      </c>
      <c r="D657" s="4"/>
      <c r="E657" s="4"/>
      <c r="F657" s="4"/>
      <c r="G657" s="4"/>
      <c r="H657" s="4"/>
      <c r="I657" s="4"/>
      <c r="J657" s="4"/>
      <c r="K657" s="45">
        <v>44004</v>
      </c>
      <c r="L657" s="45"/>
      <c r="M657" s="4"/>
      <c r="N657" s="4"/>
      <c r="O657" s="4"/>
      <c r="P657" s="46"/>
      <c r="Q657" s="46"/>
      <c r="R657" s="49">
        <f t="shared" si="46"/>
        <v>0</v>
      </c>
      <c r="S657" s="49">
        <f t="shared" si="47"/>
        <v>0</v>
      </c>
      <c r="T657" s="50">
        <f t="shared" si="44"/>
        <v>0</v>
      </c>
      <c r="U657" s="50">
        <f t="shared" si="45"/>
        <v>0</v>
      </c>
      <c r="V657" s="50">
        <v>0.89</v>
      </c>
      <c r="W657" s="50" t="str">
        <f>IF(OR(K657&lt;=$Y$1,DAY(K657)&gt;15,AND(YEAR(K657)&amp;MONTH(K657)=YEAR(L657)&amp;MONTH(L657),DAY(L657)&lt;26)),"",IF(OR(L657="",MONTH(K657)&lt;&gt;MONTH(L657)),NETWORKDAYS.INTL(K657,DATE(2021,MONTH(K657)+1,0),"0000000",'21年休息安排-固定'!$B$2:$B$105),NETWORKDAYS.INTL(K657,L657,"0000000",'21年休息安排-固定'!$B$2:$B$105)))</f>
        <v/>
      </c>
      <c r="X657" s="50" t="str">
        <f>IF(OR(L657&gt;=$Z$1,L657="",DAY(L657)&lt;15,AND(YEAR(K657)&amp;MONTH(K657)=YEAR(L657)&amp;MONTH(L657),DAY(L657)&lt;26)),"",IF(YEAR(K657)&amp;MONTH(K657)=YEAR(L657)&amp;MONTH(L657),NETWORKDAYS.INTL(K657,L657,"0000000",'21年休息安排-固定'!$B$2:$B$105),NETWORKDAYS.INTL(DATE(2021,MONTH(L657),1),L657,"0000000",'21年休息安排-固定'!$B$2:$B$105)))</f>
        <v/>
      </c>
    </row>
    <row r="658" customHeight="1" spans="1:24">
      <c r="A658" s="4" t="s">
        <v>1114</v>
      </c>
      <c r="B658" s="4"/>
      <c r="C658" s="6" t="s">
        <v>26</v>
      </c>
      <c r="D658" s="4"/>
      <c r="E658" s="4"/>
      <c r="F658" s="4"/>
      <c r="G658" s="4"/>
      <c r="H658" s="4"/>
      <c r="I658" s="4"/>
      <c r="J658" s="4"/>
      <c r="K658" s="45">
        <v>44004</v>
      </c>
      <c r="L658" s="45"/>
      <c r="M658" s="4"/>
      <c r="N658" s="4"/>
      <c r="O658" s="4"/>
      <c r="P658" s="46"/>
      <c r="Q658" s="46"/>
      <c r="R658" s="49">
        <f t="shared" si="46"/>
        <v>0</v>
      </c>
      <c r="S658" s="49">
        <f t="shared" si="47"/>
        <v>0</v>
      </c>
      <c r="T658" s="50">
        <f t="shared" si="44"/>
        <v>0</v>
      </c>
      <c r="U658" s="50">
        <f t="shared" si="45"/>
        <v>0</v>
      </c>
      <c r="V658" s="50">
        <v>0.87</v>
      </c>
      <c r="W658" s="50" t="str">
        <f>IF(OR(K658&lt;=$Y$1,DAY(K658)&gt;15,AND(YEAR(K658)&amp;MONTH(K658)=YEAR(L658)&amp;MONTH(L658),DAY(L658)&lt;26)),"",IF(OR(L658="",MONTH(K658)&lt;&gt;MONTH(L658)),NETWORKDAYS.INTL(K658,DATE(2021,MONTH(K658)+1,0),"0000000",'21年休息安排-固定'!$B$2:$B$105),NETWORKDAYS.INTL(K658,L658,"0000000",'21年休息安排-固定'!$B$2:$B$105)))</f>
        <v/>
      </c>
      <c r="X658" s="50" t="str">
        <f>IF(OR(L658&gt;=$Z$1,L658="",DAY(L658)&lt;15,AND(YEAR(K658)&amp;MONTH(K658)=YEAR(L658)&amp;MONTH(L658),DAY(L658)&lt;26)),"",IF(YEAR(K658)&amp;MONTH(K658)=YEAR(L658)&amp;MONTH(L658),NETWORKDAYS.INTL(K658,L658,"0000000",'21年休息安排-固定'!$B$2:$B$105),NETWORKDAYS.INTL(DATE(2021,MONTH(L658),1),L658,"0000000",'21年休息安排-固定'!$B$2:$B$105)))</f>
        <v/>
      </c>
    </row>
    <row r="659" customHeight="1" spans="1:24">
      <c r="A659" s="4" t="s">
        <v>1115</v>
      </c>
      <c r="B659" s="4"/>
      <c r="C659" s="6" t="s">
        <v>26</v>
      </c>
      <c r="D659" s="4"/>
      <c r="E659" s="4"/>
      <c r="F659" s="4"/>
      <c r="G659" s="4"/>
      <c r="H659" s="4"/>
      <c r="I659" s="4"/>
      <c r="J659" s="4"/>
      <c r="K659" s="45">
        <v>44004</v>
      </c>
      <c r="L659" s="45"/>
      <c r="M659" s="4"/>
      <c r="N659" s="4"/>
      <c r="O659" s="4"/>
      <c r="P659" s="46"/>
      <c r="Q659" s="46"/>
      <c r="R659" s="49">
        <f t="shared" si="46"/>
        <v>0</v>
      </c>
      <c r="S659" s="49">
        <f t="shared" si="47"/>
        <v>0</v>
      </c>
      <c r="T659" s="50">
        <f t="shared" si="44"/>
        <v>0</v>
      </c>
      <c r="U659" s="50">
        <f t="shared" si="45"/>
        <v>0</v>
      </c>
      <c r="V659" s="50">
        <v>0.89</v>
      </c>
      <c r="W659" s="50" t="str">
        <f>IF(OR(K659&lt;=$Y$1,DAY(K659)&gt;15,AND(YEAR(K659)&amp;MONTH(K659)=YEAR(L659)&amp;MONTH(L659),DAY(L659)&lt;26)),"",IF(OR(L659="",MONTH(K659)&lt;&gt;MONTH(L659)),NETWORKDAYS.INTL(K659,DATE(2021,MONTH(K659)+1,0),"0000000",'21年休息安排-固定'!$B$2:$B$105),NETWORKDAYS.INTL(K659,L659,"0000000",'21年休息安排-固定'!$B$2:$B$105)))</f>
        <v/>
      </c>
      <c r="X659" s="50" t="str">
        <f>IF(OR(L659&gt;=$Z$1,L659="",DAY(L659)&lt;15,AND(YEAR(K659)&amp;MONTH(K659)=YEAR(L659)&amp;MONTH(L659),DAY(L659)&lt;26)),"",IF(YEAR(K659)&amp;MONTH(K659)=YEAR(L659)&amp;MONTH(L659),NETWORKDAYS.INTL(K659,L659,"0000000",'21年休息安排-固定'!$B$2:$B$105),NETWORKDAYS.INTL(DATE(2021,MONTH(L659),1),L659,"0000000",'21年休息安排-固定'!$B$2:$B$105)))</f>
        <v/>
      </c>
    </row>
    <row r="660" customHeight="1" spans="1:24">
      <c r="A660" s="4" t="s">
        <v>1116</v>
      </c>
      <c r="B660" s="4"/>
      <c r="C660" s="6" t="s">
        <v>403</v>
      </c>
      <c r="D660" s="4"/>
      <c r="E660" s="4"/>
      <c r="F660" s="4"/>
      <c r="G660" s="4"/>
      <c r="H660" s="4"/>
      <c r="I660" s="4"/>
      <c r="J660" s="4"/>
      <c r="K660" s="45">
        <v>44004</v>
      </c>
      <c r="L660" s="45"/>
      <c r="M660" s="4"/>
      <c r="N660" s="4"/>
      <c r="O660" s="4"/>
      <c r="P660" s="46"/>
      <c r="Q660" s="46"/>
      <c r="R660" s="49">
        <f t="shared" si="46"/>
        <v>0</v>
      </c>
      <c r="S660" s="49">
        <f t="shared" si="47"/>
        <v>0</v>
      </c>
      <c r="T660" s="50">
        <f t="shared" si="44"/>
        <v>0</v>
      </c>
      <c r="U660" s="50">
        <f t="shared" si="45"/>
        <v>0</v>
      </c>
      <c r="V660" s="50">
        <v>0.87</v>
      </c>
      <c r="W660" s="50" t="str">
        <f>IF(OR(K660&lt;=$Y$1,DAY(K660)&gt;15,AND(YEAR(K660)&amp;MONTH(K660)=YEAR(L660)&amp;MONTH(L660),DAY(L660)&lt;26)),"",IF(OR(L660="",MONTH(K660)&lt;&gt;MONTH(L660)),NETWORKDAYS.INTL(K660,DATE(2021,MONTH(K660)+1,0),"0000000",'21年休息安排-固定'!$B$2:$B$105),NETWORKDAYS.INTL(K660,L660,"0000000",'21年休息安排-固定'!$B$2:$B$105)))</f>
        <v/>
      </c>
      <c r="X660" s="50" t="str">
        <f>IF(OR(L660&gt;=$Z$1,L660="",DAY(L660)&lt;15,AND(YEAR(K660)&amp;MONTH(K660)=YEAR(L660)&amp;MONTH(L660),DAY(L660)&lt;26)),"",IF(YEAR(K660)&amp;MONTH(K660)=YEAR(L660)&amp;MONTH(L660),NETWORKDAYS.INTL(K660,L660,"0000000",'21年休息安排-固定'!$B$2:$B$105),NETWORKDAYS.INTL(DATE(2021,MONTH(L660),1),L660,"0000000",'21年休息安排-固定'!$B$2:$B$105)))</f>
        <v/>
      </c>
    </row>
    <row r="661" customHeight="1" spans="1:24">
      <c r="A661" s="4" t="s">
        <v>1117</v>
      </c>
      <c r="B661" s="4"/>
      <c r="C661" s="6" t="s">
        <v>26</v>
      </c>
      <c r="D661" s="4"/>
      <c r="E661" s="4"/>
      <c r="F661" s="4"/>
      <c r="G661" s="4"/>
      <c r="H661" s="4"/>
      <c r="I661" s="4"/>
      <c r="J661" s="4"/>
      <c r="K661" s="45">
        <v>44004</v>
      </c>
      <c r="L661" s="45"/>
      <c r="M661" s="4"/>
      <c r="N661" s="4"/>
      <c r="O661" s="4"/>
      <c r="P661" s="46"/>
      <c r="Q661" s="46"/>
      <c r="R661" s="49">
        <f t="shared" si="46"/>
        <v>0</v>
      </c>
      <c r="S661" s="49">
        <f t="shared" si="47"/>
        <v>0</v>
      </c>
      <c r="T661" s="50">
        <f t="shared" si="44"/>
        <v>0</v>
      </c>
      <c r="U661" s="50">
        <f t="shared" si="45"/>
        <v>0</v>
      </c>
      <c r="V661" s="50">
        <v>0.88</v>
      </c>
      <c r="W661" s="50" t="str">
        <f>IF(OR(K661&lt;=$Y$1,DAY(K661)&gt;15,AND(YEAR(K661)&amp;MONTH(K661)=YEAR(L661)&amp;MONTH(L661),DAY(L661)&lt;26)),"",IF(OR(L661="",MONTH(K661)&lt;&gt;MONTH(L661)),NETWORKDAYS.INTL(K661,DATE(2021,MONTH(K661)+1,0),"0000000",'21年休息安排-固定'!$B$2:$B$105),NETWORKDAYS.INTL(K661,L661,"0000000",'21年休息安排-固定'!$B$2:$B$105)))</f>
        <v/>
      </c>
      <c r="X661" s="50" t="str">
        <f>IF(OR(L661&gt;=$Z$1,L661="",DAY(L661)&lt;15,AND(YEAR(K661)&amp;MONTH(K661)=YEAR(L661)&amp;MONTH(L661),DAY(L661)&lt;26)),"",IF(YEAR(K661)&amp;MONTH(K661)=YEAR(L661)&amp;MONTH(L661),NETWORKDAYS.INTL(K661,L661,"0000000",'21年休息安排-固定'!$B$2:$B$105),NETWORKDAYS.INTL(DATE(2021,MONTH(L661),1),L661,"0000000",'21年休息安排-固定'!$B$2:$B$105)))</f>
        <v/>
      </c>
    </row>
    <row r="662" customHeight="1" spans="1:24">
      <c r="A662" s="4" t="s">
        <v>1118</v>
      </c>
      <c r="B662" s="4"/>
      <c r="C662" s="6" t="s">
        <v>26</v>
      </c>
      <c r="D662" s="4"/>
      <c r="E662" s="4"/>
      <c r="F662" s="4"/>
      <c r="G662" s="4"/>
      <c r="H662" s="4"/>
      <c r="I662" s="4"/>
      <c r="J662" s="4"/>
      <c r="K662" s="45">
        <v>44004</v>
      </c>
      <c r="L662" s="45"/>
      <c r="M662" s="4"/>
      <c r="N662" s="4"/>
      <c r="O662" s="4"/>
      <c r="P662" s="46"/>
      <c r="Q662" s="46"/>
      <c r="R662" s="49">
        <f t="shared" si="46"/>
        <v>0</v>
      </c>
      <c r="S662" s="49">
        <f t="shared" si="47"/>
        <v>0</v>
      </c>
      <c r="T662" s="50">
        <f t="shared" si="44"/>
        <v>0</v>
      </c>
      <c r="U662" s="50">
        <f t="shared" si="45"/>
        <v>0</v>
      </c>
      <c r="V662" s="50">
        <v>0.88</v>
      </c>
      <c r="W662" s="50" t="str">
        <f>IF(OR(K662&lt;=$Y$1,DAY(K662)&gt;15,AND(YEAR(K662)&amp;MONTH(K662)=YEAR(L662)&amp;MONTH(L662),DAY(L662)&lt;26)),"",IF(OR(L662="",MONTH(K662)&lt;&gt;MONTH(L662)),NETWORKDAYS.INTL(K662,DATE(2021,MONTH(K662)+1,0),"0000000",'21年休息安排-固定'!$B$2:$B$105),NETWORKDAYS.INTL(K662,L662,"0000000",'21年休息安排-固定'!$B$2:$B$105)))</f>
        <v/>
      </c>
      <c r="X662" s="50" t="str">
        <f>IF(OR(L662&gt;=$Z$1,L662="",DAY(L662)&lt;15,AND(YEAR(K662)&amp;MONTH(K662)=YEAR(L662)&amp;MONTH(L662),DAY(L662)&lt;26)),"",IF(YEAR(K662)&amp;MONTH(K662)=YEAR(L662)&amp;MONTH(L662),NETWORKDAYS.INTL(K662,L662,"0000000",'21年休息安排-固定'!$B$2:$B$105),NETWORKDAYS.INTL(DATE(2021,MONTH(L662),1),L662,"0000000",'21年休息安排-固定'!$B$2:$B$105)))</f>
        <v/>
      </c>
    </row>
    <row r="663" customHeight="1" spans="1:24">
      <c r="A663" s="4" t="s">
        <v>1119</v>
      </c>
      <c r="B663" s="4"/>
      <c r="C663" s="6" t="s">
        <v>941</v>
      </c>
      <c r="D663" s="4"/>
      <c r="E663" s="4"/>
      <c r="F663" s="4"/>
      <c r="G663" s="4"/>
      <c r="H663" s="4"/>
      <c r="I663" s="4"/>
      <c r="J663" s="4"/>
      <c r="K663" s="45">
        <v>44005</v>
      </c>
      <c r="L663" s="45"/>
      <c r="M663" s="4"/>
      <c r="N663" s="4"/>
      <c r="O663" s="4"/>
      <c r="P663" s="46"/>
      <c r="Q663" s="46"/>
      <c r="R663" s="49">
        <f t="shared" si="46"/>
        <v>0</v>
      </c>
      <c r="S663" s="49">
        <f t="shared" si="47"/>
        <v>0</v>
      </c>
      <c r="T663" s="50">
        <f t="shared" si="44"/>
        <v>0</v>
      </c>
      <c r="U663" s="50">
        <f t="shared" si="45"/>
        <v>0</v>
      </c>
      <c r="V663" s="50">
        <v>0.88</v>
      </c>
      <c r="W663" s="50" t="str">
        <f>IF(OR(K663&lt;=$Y$1,DAY(K663)&gt;15,AND(YEAR(K663)&amp;MONTH(K663)=YEAR(L663)&amp;MONTH(L663),DAY(L663)&lt;26)),"",IF(OR(L663="",MONTH(K663)&lt;&gt;MONTH(L663)),NETWORKDAYS.INTL(K663,DATE(2021,MONTH(K663)+1,0),"0000000",'21年休息安排-固定'!$B$2:$B$105),NETWORKDAYS.INTL(K663,L663,"0000000",'21年休息安排-固定'!$B$2:$B$105)))</f>
        <v/>
      </c>
      <c r="X663" s="50" t="str">
        <f>IF(OR(L663&gt;=$Z$1,L663="",DAY(L663)&lt;15,AND(YEAR(K663)&amp;MONTH(K663)=YEAR(L663)&amp;MONTH(L663),DAY(L663)&lt;26)),"",IF(YEAR(K663)&amp;MONTH(K663)=YEAR(L663)&amp;MONTH(L663),NETWORKDAYS.INTL(K663,L663,"0000000",'21年休息安排-固定'!$B$2:$B$105),NETWORKDAYS.INTL(DATE(2021,MONTH(L663),1),L663,"0000000",'21年休息安排-固定'!$B$2:$B$105)))</f>
        <v/>
      </c>
    </row>
    <row r="664" customHeight="1" spans="1:24">
      <c r="A664" s="4" t="s">
        <v>1120</v>
      </c>
      <c r="B664" s="4"/>
      <c r="C664" s="6" t="s">
        <v>26</v>
      </c>
      <c r="D664" s="4"/>
      <c r="E664" s="4"/>
      <c r="F664" s="4"/>
      <c r="G664" s="4"/>
      <c r="H664" s="4"/>
      <c r="I664" s="4"/>
      <c r="J664" s="4"/>
      <c r="K664" s="45">
        <v>44006</v>
      </c>
      <c r="L664" s="45"/>
      <c r="M664" s="4"/>
      <c r="N664" s="4"/>
      <c r="O664" s="4"/>
      <c r="P664" s="46"/>
      <c r="Q664" s="46"/>
      <c r="R664" s="49">
        <f t="shared" si="46"/>
        <v>0</v>
      </c>
      <c r="S664" s="49">
        <f t="shared" si="47"/>
        <v>0</v>
      </c>
      <c r="T664" s="50">
        <f t="shared" ref="T664:T727" si="48">IFERROR(ROUND(Q664/W664,2),0)</f>
        <v>0</v>
      </c>
      <c r="U664" s="50">
        <f t="shared" ref="U664:U727" si="49">IFERROR(ROUND(Q664/X664,2),0)</f>
        <v>0</v>
      </c>
      <c r="V664" s="50">
        <v>0.88</v>
      </c>
      <c r="W664" s="50" t="str">
        <f>IF(OR(K664&lt;=$Y$1,DAY(K664)&gt;15,AND(YEAR(K664)&amp;MONTH(K664)=YEAR(L664)&amp;MONTH(L664),DAY(L664)&lt;26)),"",IF(OR(L664="",MONTH(K664)&lt;&gt;MONTH(L664)),NETWORKDAYS.INTL(K664,DATE(2021,MONTH(K664)+1,0),"0000000",'21年休息安排-固定'!$B$2:$B$105),NETWORKDAYS.INTL(K664,L664,"0000000",'21年休息安排-固定'!$B$2:$B$105)))</f>
        <v/>
      </c>
      <c r="X664" s="50" t="str">
        <f>IF(OR(L664&gt;=$Z$1,L664="",DAY(L664)&lt;15,AND(YEAR(K664)&amp;MONTH(K664)=YEAR(L664)&amp;MONTH(L664),DAY(L664)&lt;26)),"",IF(YEAR(K664)&amp;MONTH(K664)=YEAR(L664)&amp;MONTH(L664),NETWORKDAYS.INTL(K664,L664,"0000000",'21年休息安排-固定'!$B$2:$B$105),NETWORKDAYS.INTL(DATE(2021,MONTH(L664),1),L664,"0000000",'21年休息安排-固定'!$B$2:$B$105)))</f>
        <v/>
      </c>
    </row>
    <row r="665" customHeight="1" spans="1:24">
      <c r="A665" s="4" t="s">
        <v>1121</v>
      </c>
      <c r="B665" s="4"/>
      <c r="C665" s="6" t="s">
        <v>26</v>
      </c>
      <c r="D665" s="4"/>
      <c r="E665" s="4"/>
      <c r="F665" s="4"/>
      <c r="G665" s="4"/>
      <c r="H665" s="4"/>
      <c r="I665" s="4"/>
      <c r="J665" s="4"/>
      <c r="K665" s="45">
        <v>44012</v>
      </c>
      <c r="L665" s="45"/>
      <c r="M665" s="4"/>
      <c r="N665" s="4"/>
      <c r="O665" s="4"/>
      <c r="P665" s="46"/>
      <c r="Q665" s="46"/>
      <c r="R665" s="49">
        <f t="shared" ref="R665:R728" si="50">P665/21.75</f>
        <v>0</v>
      </c>
      <c r="S665" s="49">
        <f t="shared" ref="S665:S728" si="51">Q665/21.75</f>
        <v>0</v>
      </c>
      <c r="T665" s="50">
        <f t="shared" si="48"/>
        <v>0</v>
      </c>
      <c r="U665" s="50">
        <f t="shared" si="49"/>
        <v>0</v>
      </c>
      <c r="V665" s="50">
        <v>0.88</v>
      </c>
      <c r="W665" s="50" t="str">
        <f>IF(OR(K665&lt;=$Y$1,DAY(K665)&gt;15,AND(YEAR(K665)&amp;MONTH(K665)=YEAR(L665)&amp;MONTH(L665),DAY(L665)&lt;26)),"",IF(OR(L665="",MONTH(K665)&lt;&gt;MONTH(L665)),NETWORKDAYS.INTL(K665,DATE(2021,MONTH(K665)+1,0),"0000000",'21年休息安排-固定'!$B$2:$B$105),NETWORKDAYS.INTL(K665,L665,"0000000",'21年休息安排-固定'!$B$2:$B$105)))</f>
        <v/>
      </c>
      <c r="X665" s="50" t="str">
        <f>IF(OR(L665&gt;=$Z$1,L665="",DAY(L665)&lt;15,AND(YEAR(K665)&amp;MONTH(K665)=YEAR(L665)&amp;MONTH(L665),DAY(L665)&lt;26)),"",IF(YEAR(K665)&amp;MONTH(K665)=YEAR(L665)&amp;MONTH(L665),NETWORKDAYS.INTL(K665,L665,"0000000",'21年休息安排-固定'!$B$2:$B$105),NETWORKDAYS.INTL(DATE(2021,MONTH(L665),1),L665,"0000000",'21年休息安排-固定'!$B$2:$B$105)))</f>
        <v/>
      </c>
    </row>
    <row r="666" customHeight="1" spans="1:24">
      <c r="A666" s="4" t="s">
        <v>1122</v>
      </c>
      <c r="B666" s="4"/>
      <c r="C666" s="6" t="s">
        <v>26</v>
      </c>
      <c r="D666" s="4"/>
      <c r="E666" s="4"/>
      <c r="F666" s="4"/>
      <c r="G666" s="4"/>
      <c r="H666" s="4"/>
      <c r="I666" s="4"/>
      <c r="J666" s="4"/>
      <c r="K666" s="45">
        <v>44012</v>
      </c>
      <c r="L666" s="45"/>
      <c r="M666" s="4"/>
      <c r="N666" s="4"/>
      <c r="O666" s="4"/>
      <c r="P666" s="46"/>
      <c r="Q666" s="46"/>
      <c r="R666" s="49">
        <f t="shared" si="50"/>
        <v>0</v>
      </c>
      <c r="S666" s="49">
        <f t="shared" si="51"/>
        <v>0</v>
      </c>
      <c r="T666" s="50">
        <f t="shared" si="48"/>
        <v>0</v>
      </c>
      <c r="U666" s="50">
        <f t="shared" si="49"/>
        <v>0</v>
      </c>
      <c r="V666" s="50">
        <v>0.88</v>
      </c>
      <c r="W666" s="50" t="str">
        <f>IF(OR(K666&lt;=$Y$1,DAY(K666)&gt;15,AND(YEAR(K666)&amp;MONTH(K666)=YEAR(L666)&amp;MONTH(L666),DAY(L666)&lt;26)),"",IF(OR(L666="",MONTH(K666)&lt;&gt;MONTH(L666)),NETWORKDAYS.INTL(K666,DATE(2021,MONTH(K666)+1,0),"0000000",'21年休息安排-固定'!$B$2:$B$105),NETWORKDAYS.INTL(K666,L666,"0000000",'21年休息安排-固定'!$B$2:$B$105)))</f>
        <v/>
      </c>
      <c r="X666" s="50" t="str">
        <f>IF(OR(L666&gt;=$Z$1,L666="",DAY(L666)&lt;15,AND(YEAR(K666)&amp;MONTH(K666)=YEAR(L666)&amp;MONTH(L666),DAY(L666)&lt;26)),"",IF(YEAR(K666)&amp;MONTH(K666)=YEAR(L666)&amp;MONTH(L666),NETWORKDAYS.INTL(K666,L666,"0000000",'21年休息安排-固定'!$B$2:$B$105),NETWORKDAYS.INTL(DATE(2021,MONTH(L666),1),L666,"0000000",'21年休息安排-固定'!$B$2:$B$105)))</f>
        <v/>
      </c>
    </row>
    <row r="667" customHeight="1" spans="1:24">
      <c r="A667" s="4" t="s">
        <v>1123</v>
      </c>
      <c r="B667" s="4"/>
      <c r="C667" s="6" t="s">
        <v>26</v>
      </c>
      <c r="D667" s="4"/>
      <c r="E667" s="4"/>
      <c r="F667" s="4"/>
      <c r="G667" s="4"/>
      <c r="H667" s="4"/>
      <c r="I667" s="4"/>
      <c r="J667" s="4"/>
      <c r="K667" s="45">
        <v>44014</v>
      </c>
      <c r="L667" s="45"/>
      <c r="M667" s="4"/>
      <c r="N667" s="4"/>
      <c r="O667" s="4"/>
      <c r="P667" s="46"/>
      <c r="Q667" s="46"/>
      <c r="R667" s="49">
        <f t="shared" si="50"/>
        <v>0</v>
      </c>
      <c r="S667" s="49">
        <f t="shared" si="51"/>
        <v>0</v>
      </c>
      <c r="T667" s="50">
        <f t="shared" si="48"/>
        <v>0</v>
      </c>
      <c r="U667" s="50">
        <f t="shared" si="49"/>
        <v>0</v>
      </c>
      <c r="V667" s="50">
        <v>0.89</v>
      </c>
      <c r="W667" s="50" t="str">
        <f>IF(OR(K667&lt;=$Y$1,DAY(K667)&gt;15,AND(YEAR(K667)&amp;MONTH(K667)=YEAR(L667)&amp;MONTH(L667),DAY(L667)&lt;26)),"",IF(OR(L667="",MONTH(K667)&lt;&gt;MONTH(L667)),NETWORKDAYS.INTL(K667,DATE(2021,MONTH(K667)+1,0),"0000000",'21年休息安排-固定'!$B$2:$B$105),NETWORKDAYS.INTL(K667,L667,"0000000",'21年休息安排-固定'!$B$2:$B$105)))</f>
        <v/>
      </c>
      <c r="X667" s="50" t="str">
        <f>IF(OR(L667&gt;=$Z$1,L667="",DAY(L667)&lt;15,AND(YEAR(K667)&amp;MONTH(K667)=YEAR(L667)&amp;MONTH(L667),DAY(L667)&lt;26)),"",IF(YEAR(K667)&amp;MONTH(K667)=YEAR(L667)&amp;MONTH(L667),NETWORKDAYS.INTL(K667,L667,"0000000",'21年休息安排-固定'!$B$2:$B$105),NETWORKDAYS.INTL(DATE(2021,MONTH(L667),1),L667,"0000000",'21年休息安排-固定'!$B$2:$B$105)))</f>
        <v/>
      </c>
    </row>
    <row r="668" customHeight="1" spans="1:24">
      <c r="A668" s="4" t="s">
        <v>1124</v>
      </c>
      <c r="B668" s="4"/>
      <c r="C668" s="6" t="s">
        <v>403</v>
      </c>
      <c r="D668" s="4"/>
      <c r="E668" s="4"/>
      <c r="F668" s="4"/>
      <c r="G668" s="4"/>
      <c r="H668" s="4"/>
      <c r="I668" s="4"/>
      <c r="J668" s="4"/>
      <c r="K668" s="45">
        <v>44015</v>
      </c>
      <c r="L668" s="45"/>
      <c r="M668" s="4"/>
      <c r="N668" s="4"/>
      <c r="O668" s="4"/>
      <c r="P668" s="46"/>
      <c r="Q668" s="46"/>
      <c r="R668" s="49">
        <f t="shared" si="50"/>
        <v>0</v>
      </c>
      <c r="S668" s="49">
        <f t="shared" si="51"/>
        <v>0</v>
      </c>
      <c r="T668" s="50">
        <f t="shared" si="48"/>
        <v>0</v>
      </c>
      <c r="U668" s="50">
        <f t="shared" si="49"/>
        <v>0</v>
      </c>
      <c r="V668" s="50">
        <v>0.88</v>
      </c>
      <c r="W668" s="50" t="str">
        <f>IF(OR(K668&lt;=$Y$1,DAY(K668)&gt;15,AND(YEAR(K668)&amp;MONTH(K668)=YEAR(L668)&amp;MONTH(L668),DAY(L668)&lt;26)),"",IF(OR(L668="",MONTH(K668)&lt;&gt;MONTH(L668)),NETWORKDAYS.INTL(K668,DATE(2021,MONTH(K668)+1,0),"0000000",'21年休息安排-固定'!$B$2:$B$105),NETWORKDAYS.INTL(K668,L668,"0000000",'21年休息安排-固定'!$B$2:$B$105)))</f>
        <v/>
      </c>
      <c r="X668" s="50" t="str">
        <f>IF(OR(L668&gt;=$Z$1,L668="",DAY(L668)&lt;15,AND(YEAR(K668)&amp;MONTH(K668)=YEAR(L668)&amp;MONTH(L668),DAY(L668)&lt;26)),"",IF(YEAR(K668)&amp;MONTH(K668)=YEAR(L668)&amp;MONTH(L668),NETWORKDAYS.INTL(K668,L668,"0000000",'21年休息安排-固定'!$B$2:$B$105),NETWORKDAYS.INTL(DATE(2021,MONTH(L668),1),L668,"0000000",'21年休息安排-固定'!$B$2:$B$105)))</f>
        <v/>
      </c>
    </row>
    <row r="669" customHeight="1" spans="1:24">
      <c r="A669" s="4" t="s">
        <v>1125</v>
      </c>
      <c r="B669" s="4"/>
      <c r="C669" s="6" t="s">
        <v>480</v>
      </c>
      <c r="D669" s="4"/>
      <c r="E669" s="4"/>
      <c r="F669" s="4"/>
      <c r="G669" s="4"/>
      <c r="H669" s="4"/>
      <c r="I669" s="4"/>
      <c r="J669" s="4"/>
      <c r="K669" s="45">
        <v>44019</v>
      </c>
      <c r="L669" s="45"/>
      <c r="M669" s="4"/>
      <c r="N669" s="4"/>
      <c r="O669" s="4"/>
      <c r="P669" s="46"/>
      <c r="Q669" s="46"/>
      <c r="R669" s="49">
        <f t="shared" si="50"/>
        <v>0</v>
      </c>
      <c r="S669" s="49">
        <f t="shared" si="51"/>
        <v>0</v>
      </c>
      <c r="T669" s="50">
        <f t="shared" si="48"/>
        <v>0</v>
      </c>
      <c r="U669" s="50">
        <f t="shared" si="49"/>
        <v>0</v>
      </c>
      <c r="V669" s="50">
        <v>0.88</v>
      </c>
      <c r="W669" s="50" t="str">
        <f>IF(OR(K669&lt;=$Y$1,DAY(K669)&gt;15,AND(YEAR(K669)&amp;MONTH(K669)=YEAR(L669)&amp;MONTH(L669),DAY(L669)&lt;26)),"",IF(OR(L669="",MONTH(K669)&lt;&gt;MONTH(L669)),NETWORKDAYS.INTL(K669,DATE(2021,MONTH(K669)+1,0),"0000000",'21年休息安排-固定'!$B$2:$B$105),NETWORKDAYS.INTL(K669,L669,"0000000",'21年休息安排-固定'!$B$2:$B$105)))</f>
        <v/>
      </c>
      <c r="X669" s="50" t="str">
        <f>IF(OR(L669&gt;=$Z$1,L669="",DAY(L669)&lt;15,AND(YEAR(K669)&amp;MONTH(K669)=YEAR(L669)&amp;MONTH(L669),DAY(L669)&lt;26)),"",IF(YEAR(K669)&amp;MONTH(K669)=YEAR(L669)&amp;MONTH(L669),NETWORKDAYS.INTL(K669,L669,"0000000",'21年休息安排-固定'!$B$2:$B$105),NETWORKDAYS.INTL(DATE(2021,MONTH(L669),1),L669,"0000000",'21年休息安排-固定'!$B$2:$B$105)))</f>
        <v/>
      </c>
    </row>
    <row r="670" customHeight="1" spans="1:24">
      <c r="A670" s="4" t="s">
        <v>1126</v>
      </c>
      <c r="B670" s="4"/>
      <c r="C670" s="6" t="s">
        <v>403</v>
      </c>
      <c r="D670" s="4"/>
      <c r="E670" s="4"/>
      <c r="F670" s="4"/>
      <c r="G670" s="4"/>
      <c r="H670" s="4"/>
      <c r="I670" s="4"/>
      <c r="J670" s="4"/>
      <c r="K670" s="45">
        <v>44025</v>
      </c>
      <c r="L670" s="45"/>
      <c r="M670" s="4"/>
      <c r="N670" s="4"/>
      <c r="O670" s="4"/>
      <c r="P670" s="46"/>
      <c r="Q670" s="46"/>
      <c r="R670" s="49">
        <f t="shared" si="50"/>
        <v>0</v>
      </c>
      <c r="S670" s="49">
        <f t="shared" si="51"/>
        <v>0</v>
      </c>
      <c r="T670" s="50">
        <f t="shared" si="48"/>
        <v>0</v>
      </c>
      <c r="U670" s="50">
        <f t="shared" si="49"/>
        <v>0</v>
      </c>
      <c r="V670" s="50">
        <v>0.87</v>
      </c>
      <c r="W670" s="50" t="str">
        <f>IF(OR(K670&lt;=$Y$1,DAY(K670)&gt;15,AND(YEAR(K670)&amp;MONTH(K670)=YEAR(L670)&amp;MONTH(L670),DAY(L670)&lt;26)),"",IF(OR(L670="",MONTH(K670)&lt;&gt;MONTH(L670)),NETWORKDAYS.INTL(K670,DATE(2021,MONTH(K670)+1,0),"0000000",'21年休息安排-固定'!$B$2:$B$105),NETWORKDAYS.INTL(K670,L670,"0000000",'21年休息安排-固定'!$B$2:$B$105)))</f>
        <v/>
      </c>
      <c r="X670" s="50" t="str">
        <f>IF(OR(L670&gt;=$Z$1,L670="",DAY(L670)&lt;15,AND(YEAR(K670)&amp;MONTH(K670)=YEAR(L670)&amp;MONTH(L670),DAY(L670)&lt;26)),"",IF(YEAR(K670)&amp;MONTH(K670)=YEAR(L670)&amp;MONTH(L670),NETWORKDAYS.INTL(K670,L670,"0000000",'21年休息安排-固定'!$B$2:$B$105),NETWORKDAYS.INTL(DATE(2021,MONTH(L670),1),L670,"0000000",'21年休息安排-固定'!$B$2:$B$105)))</f>
        <v/>
      </c>
    </row>
    <row r="671" customHeight="1" spans="1:24">
      <c r="A671" s="4" t="s">
        <v>1127</v>
      </c>
      <c r="B671" s="4"/>
      <c r="C671" s="6" t="s">
        <v>403</v>
      </c>
      <c r="D671" s="4"/>
      <c r="E671" s="4"/>
      <c r="F671" s="4"/>
      <c r="G671" s="4"/>
      <c r="H671" s="4"/>
      <c r="I671" s="4"/>
      <c r="J671" s="4"/>
      <c r="K671" s="45">
        <v>44025</v>
      </c>
      <c r="L671" s="45"/>
      <c r="M671" s="4"/>
      <c r="N671" s="4"/>
      <c r="O671" s="4"/>
      <c r="P671" s="46"/>
      <c r="Q671" s="46"/>
      <c r="R671" s="49">
        <f t="shared" si="50"/>
        <v>0</v>
      </c>
      <c r="S671" s="49">
        <f t="shared" si="51"/>
        <v>0</v>
      </c>
      <c r="T671" s="50">
        <f t="shared" si="48"/>
        <v>0</v>
      </c>
      <c r="U671" s="50">
        <f t="shared" si="49"/>
        <v>0</v>
      </c>
      <c r="V671" s="50">
        <v>0.92</v>
      </c>
      <c r="W671" s="50" t="str">
        <f>IF(OR(K671&lt;=$Y$1,DAY(K671)&gt;15,AND(YEAR(K671)&amp;MONTH(K671)=YEAR(L671)&amp;MONTH(L671),DAY(L671)&lt;26)),"",IF(OR(L671="",MONTH(K671)&lt;&gt;MONTH(L671)),NETWORKDAYS.INTL(K671,DATE(2021,MONTH(K671)+1,0),"0000000",'21年休息安排-固定'!$B$2:$B$105),NETWORKDAYS.INTL(K671,L671,"0000000",'21年休息安排-固定'!$B$2:$B$105)))</f>
        <v/>
      </c>
      <c r="X671" s="50" t="str">
        <f>IF(OR(L671&gt;=$Z$1,L671="",DAY(L671)&lt;15,AND(YEAR(K671)&amp;MONTH(K671)=YEAR(L671)&amp;MONTH(L671),DAY(L671)&lt;26)),"",IF(YEAR(K671)&amp;MONTH(K671)=YEAR(L671)&amp;MONTH(L671),NETWORKDAYS.INTL(K671,L671,"0000000",'21年休息安排-固定'!$B$2:$B$105),NETWORKDAYS.INTL(DATE(2021,MONTH(L671),1),L671,"0000000",'21年休息安排-固定'!$B$2:$B$105)))</f>
        <v/>
      </c>
    </row>
    <row r="672" customHeight="1" spans="1:24">
      <c r="A672" s="4" t="s">
        <v>1128</v>
      </c>
      <c r="B672" s="4"/>
      <c r="C672" s="6" t="s">
        <v>480</v>
      </c>
      <c r="D672" s="4"/>
      <c r="E672" s="4"/>
      <c r="F672" s="4"/>
      <c r="G672" s="4"/>
      <c r="H672" s="4"/>
      <c r="I672" s="4"/>
      <c r="J672" s="4"/>
      <c r="K672" s="45">
        <v>44035</v>
      </c>
      <c r="L672" s="45"/>
      <c r="M672" s="4"/>
      <c r="N672" s="4"/>
      <c r="O672" s="4"/>
      <c r="P672" s="46"/>
      <c r="Q672" s="46"/>
      <c r="R672" s="49">
        <f t="shared" si="50"/>
        <v>0</v>
      </c>
      <c r="S672" s="49">
        <f t="shared" si="51"/>
        <v>0</v>
      </c>
      <c r="T672" s="50">
        <f t="shared" si="48"/>
        <v>0</v>
      </c>
      <c r="U672" s="50">
        <f t="shared" si="49"/>
        <v>0</v>
      </c>
      <c r="V672" s="50">
        <v>0.88</v>
      </c>
      <c r="W672" s="50" t="str">
        <f>IF(OR(K672&lt;=$Y$1,DAY(K672)&gt;15,AND(YEAR(K672)&amp;MONTH(K672)=YEAR(L672)&amp;MONTH(L672),DAY(L672)&lt;26)),"",IF(OR(L672="",MONTH(K672)&lt;&gt;MONTH(L672)),NETWORKDAYS.INTL(K672,DATE(2021,MONTH(K672)+1,0),"0000000",'21年休息安排-固定'!$B$2:$B$105),NETWORKDAYS.INTL(K672,L672,"0000000",'21年休息安排-固定'!$B$2:$B$105)))</f>
        <v/>
      </c>
      <c r="X672" s="50" t="str">
        <f>IF(OR(L672&gt;=$Z$1,L672="",DAY(L672)&lt;15,AND(YEAR(K672)&amp;MONTH(K672)=YEAR(L672)&amp;MONTH(L672),DAY(L672)&lt;26)),"",IF(YEAR(K672)&amp;MONTH(K672)=YEAR(L672)&amp;MONTH(L672),NETWORKDAYS.INTL(K672,L672,"0000000",'21年休息安排-固定'!$B$2:$B$105),NETWORKDAYS.INTL(DATE(2021,MONTH(L672),1),L672,"0000000",'21年休息安排-固定'!$B$2:$B$105)))</f>
        <v/>
      </c>
    </row>
    <row r="673" customHeight="1" spans="1:24">
      <c r="A673" s="4" t="s">
        <v>1129</v>
      </c>
      <c r="B673" s="4"/>
      <c r="C673" s="6" t="s">
        <v>828</v>
      </c>
      <c r="D673" s="4"/>
      <c r="E673" s="4"/>
      <c r="F673" s="4"/>
      <c r="G673" s="4"/>
      <c r="H673" s="4"/>
      <c r="I673" s="4"/>
      <c r="J673" s="4"/>
      <c r="K673" s="45">
        <v>44036</v>
      </c>
      <c r="L673" s="45"/>
      <c r="M673" s="4"/>
      <c r="N673" s="4"/>
      <c r="O673" s="4"/>
      <c r="P673" s="46"/>
      <c r="Q673" s="46"/>
      <c r="R673" s="49">
        <f t="shared" si="50"/>
        <v>0</v>
      </c>
      <c r="S673" s="49">
        <f t="shared" si="51"/>
        <v>0</v>
      </c>
      <c r="T673" s="50">
        <f t="shared" si="48"/>
        <v>0</v>
      </c>
      <c r="U673" s="50">
        <f t="shared" si="49"/>
        <v>0</v>
      </c>
      <c r="V673" s="50">
        <v>0.87</v>
      </c>
      <c r="W673" s="50" t="str">
        <f>IF(OR(K673&lt;=$Y$1,DAY(K673)&gt;15,AND(YEAR(K673)&amp;MONTH(K673)=YEAR(L673)&amp;MONTH(L673),DAY(L673)&lt;26)),"",IF(OR(L673="",MONTH(K673)&lt;&gt;MONTH(L673)),NETWORKDAYS.INTL(K673,DATE(2021,MONTH(K673)+1,0),"0000000",'21年休息安排-固定'!$B$2:$B$105),NETWORKDAYS.INTL(K673,L673,"0000000",'21年休息安排-固定'!$B$2:$B$105)))</f>
        <v/>
      </c>
      <c r="X673" s="50" t="str">
        <f>IF(OR(L673&gt;=$Z$1,L673="",DAY(L673)&lt;15,AND(YEAR(K673)&amp;MONTH(K673)=YEAR(L673)&amp;MONTH(L673),DAY(L673)&lt;26)),"",IF(YEAR(K673)&amp;MONTH(K673)=YEAR(L673)&amp;MONTH(L673),NETWORKDAYS.INTL(K673,L673,"0000000",'21年休息安排-固定'!$B$2:$B$105),NETWORKDAYS.INTL(DATE(2021,MONTH(L673),1),L673,"0000000",'21年休息安排-固定'!$B$2:$B$105)))</f>
        <v/>
      </c>
    </row>
    <row r="674" customHeight="1" spans="1:24">
      <c r="A674" s="4" t="s">
        <v>1130</v>
      </c>
      <c r="B674" s="4"/>
      <c r="C674" s="6" t="s">
        <v>26</v>
      </c>
      <c r="D674" s="4"/>
      <c r="E674" s="4"/>
      <c r="F674" s="4"/>
      <c r="G674" s="4"/>
      <c r="H674" s="4"/>
      <c r="I674" s="4"/>
      <c r="J674" s="4"/>
      <c r="K674" s="45">
        <v>44036</v>
      </c>
      <c r="L674" s="45"/>
      <c r="M674" s="4"/>
      <c r="N674" s="4"/>
      <c r="O674" s="4"/>
      <c r="P674" s="46"/>
      <c r="Q674" s="46"/>
      <c r="R674" s="49">
        <f t="shared" si="50"/>
        <v>0</v>
      </c>
      <c r="S674" s="49">
        <f t="shared" si="51"/>
        <v>0</v>
      </c>
      <c r="T674" s="50">
        <f t="shared" si="48"/>
        <v>0</v>
      </c>
      <c r="U674" s="50">
        <f t="shared" si="49"/>
        <v>0</v>
      </c>
      <c r="V674" s="50">
        <v>0.85</v>
      </c>
      <c r="W674" s="50" t="str">
        <f>IF(OR(K674&lt;=$Y$1,DAY(K674)&gt;15,AND(YEAR(K674)&amp;MONTH(K674)=YEAR(L674)&amp;MONTH(L674),DAY(L674)&lt;26)),"",IF(OR(L674="",MONTH(K674)&lt;&gt;MONTH(L674)),NETWORKDAYS.INTL(K674,DATE(2021,MONTH(K674)+1,0),"0000000",'21年休息安排-固定'!$B$2:$B$105),NETWORKDAYS.INTL(K674,L674,"0000000",'21年休息安排-固定'!$B$2:$B$105)))</f>
        <v/>
      </c>
      <c r="X674" s="50" t="str">
        <f>IF(OR(L674&gt;=$Z$1,L674="",DAY(L674)&lt;15,AND(YEAR(K674)&amp;MONTH(K674)=YEAR(L674)&amp;MONTH(L674),DAY(L674)&lt;26)),"",IF(YEAR(K674)&amp;MONTH(K674)=YEAR(L674)&amp;MONTH(L674),NETWORKDAYS.INTL(K674,L674,"0000000",'21年休息安排-固定'!$B$2:$B$105),NETWORKDAYS.INTL(DATE(2021,MONTH(L674),1),L674,"0000000",'21年休息安排-固定'!$B$2:$B$105)))</f>
        <v/>
      </c>
    </row>
    <row r="675" customHeight="1" spans="1:24">
      <c r="A675" s="4" t="s">
        <v>1131</v>
      </c>
      <c r="B675" s="4"/>
      <c r="C675" s="6" t="s">
        <v>403</v>
      </c>
      <c r="D675" s="4"/>
      <c r="E675" s="4"/>
      <c r="F675" s="4"/>
      <c r="G675" s="4"/>
      <c r="H675" s="4"/>
      <c r="I675" s="4"/>
      <c r="J675" s="4"/>
      <c r="K675" s="45">
        <v>44040</v>
      </c>
      <c r="L675" s="45"/>
      <c r="M675" s="4"/>
      <c r="N675" s="4"/>
      <c r="O675" s="4"/>
      <c r="P675" s="46"/>
      <c r="Q675" s="46"/>
      <c r="R675" s="49">
        <f t="shared" si="50"/>
        <v>0</v>
      </c>
      <c r="S675" s="49">
        <f t="shared" si="51"/>
        <v>0</v>
      </c>
      <c r="T675" s="50">
        <f t="shared" si="48"/>
        <v>0</v>
      </c>
      <c r="U675" s="50">
        <f t="shared" si="49"/>
        <v>0</v>
      </c>
      <c r="V675" s="50">
        <v>0.88</v>
      </c>
      <c r="W675" s="50" t="str">
        <f>IF(OR(K675&lt;=$Y$1,DAY(K675)&gt;15,AND(YEAR(K675)&amp;MONTH(K675)=YEAR(L675)&amp;MONTH(L675),DAY(L675)&lt;26)),"",IF(OR(L675="",MONTH(K675)&lt;&gt;MONTH(L675)),NETWORKDAYS.INTL(K675,DATE(2021,MONTH(K675)+1,0),"0000000",'21年休息安排-固定'!$B$2:$B$105),NETWORKDAYS.INTL(K675,L675,"0000000",'21年休息安排-固定'!$B$2:$B$105)))</f>
        <v/>
      </c>
      <c r="X675" s="50" t="str">
        <f>IF(OR(L675&gt;=$Z$1,L675="",DAY(L675)&lt;15,AND(YEAR(K675)&amp;MONTH(K675)=YEAR(L675)&amp;MONTH(L675),DAY(L675)&lt;26)),"",IF(YEAR(K675)&amp;MONTH(K675)=YEAR(L675)&amp;MONTH(L675),NETWORKDAYS.INTL(K675,L675,"0000000",'21年休息安排-固定'!$B$2:$B$105),NETWORKDAYS.INTL(DATE(2021,MONTH(L675),1),L675,"0000000",'21年休息安排-固定'!$B$2:$B$105)))</f>
        <v/>
      </c>
    </row>
    <row r="676" customHeight="1" spans="1:24">
      <c r="A676" s="4" t="s">
        <v>1132</v>
      </c>
      <c r="B676" s="4"/>
      <c r="C676" s="6" t="s">
        <v>480</v>
      </c>
      <c r="D676" s="4"/>
      <c r="E676" s="4"/>
      <c r="F676" s="4"/>
      <c r="G676" s="4"/>
      <c r="H676" s="4"/>
      <c r="I676" s="4"/>
      <c r="J676" s="4"/>
      <c r="K676" s="45">
        <v>44042</v>
      </c>
      <c r="L676" s="45"/>
      <c r="M676" s="4"/>
      <c r="N676" s="4"/>
      <c r="O676" s="4"/>
      <c r="P676" s="46"/>
      <c r="Q676" s="46"/>
      <c r="R676" s="49">
        <f t="shared" si="50"/>
        <v>0</v>
      </c>
      <c r="S676" s="49">
        <f t="shared" si="51"/>
        <v>0</v>
      </c>
      <c r="T676" s="50">
        <f t="shared" si="48"/>
        <v>0</v>
      </c>
      <c r="U676" s="50">
        <f t="shared" si="49"/>
        <v>0</v>
      </c>
      <c r="V676" s="50">
        <v>0.91</v>
      </c>
      <c r="W676" s="50" t="str">
        <f>IF(OR(K676&lt;=$Y$1,DAY(K676)&gt;15,AND(YEAR(K676)&amp;MONTH(K676)=YEAR(L676)&amp;MONTH(L676),DAY(L676)&lt;26)),"",IF(OR(L676="",MONTH(K676)&lt;&gt;MONTH(L676)),NETWORKDAYS.INTL(K676,DATE(2021,MONTH(K676)+1,0),"0000000",'21年休息安排-固定'!$B$2:$B$105),NETWORKDAYS.INTL(K676,L676,"0000000",'21年休息安排-固定'!$B$2:$B$105)))</f>
        <v/>
      </c>
      <c r="X676" s="50" t="str">
        <f>IF(OR(L676&gt;=$Z$1,L676="",DAY(L676)&lt;15,AND(YEAR(K676)&amp;MONTH(K676)=YEAR(L676)&amp;MONTH(L676),DAY(L676)&lt;26)),"",IF(YEAR(K676)&amp;MONTH(K676)=YEAR(L676)&amp;MONTH(L676),NETWORKDAYS.INTL(K676,L676,"0000000",'21年休息安排-固定'!$B$2:$B$105),NETWORKDAYS.INTL(DATE(2021,MONTH(L676),1),L676,"0000000",'21年休息安排-固定'!$B$2:$B$105)))</f>
        <v/>
      </c>
    </row>
    <row r="677" customHeight="1" spans="1:24">
      <c r="A677" s="4" t="s">
        <v>1133</v>
      </c>
      <c r="B677" s="4"/>
      <c r="C677" s="6" t="s">
        <v>26</v>
      </c>
      <c r="D677" s="4"/>
      <c r="E677" s="4"/>
      <c r="F677" s="4"/>
      <c r="G677" s="4"/>
      <c r="H677" s="4"/>
      <c r="I677" s="4"/>
      <c r="J677" s="4"/>
      <c r="K677" s="45">
        <v>44043</v>
      </c>
      <c r="L677" s="45"/>
      <c r="M677" s="4"/>
      <c r="N677" s="4"/>
      <c r="O677" s="4"/>
      <c r="P677" s="46"/>
      <c r="Q677" s="46"/>
      <c r="R677" s="49">
        <f t="shared" si="50"/>
        <v>0</v>
      </c>
      <c r="S677" s="49">
        <f t="shared" si="51"/>
        <v>0</v>
      </c>
      <c r="T677" s="50">
        <f t="shared" si="48"/>
        <v>0</v>
      </c>
      <c r="U677" s="50">
        <f t="shared" si="49"/>
        <v>0</v>
      </c>
      <c r="V677" s="50">
        <v>0.85</v>
      </c>
      <c r="W677" s="50" t="str">
        <f>IF(OR(K677&lt;=$Y$1,DAY(K677)&gt;15,AND(YEAR(K677)&amp;MONTH(K677)=YEAR(L677)&amp;MONTH(L677),DAY(L677)&lt;26)),"",IF(OR(L677="",MONTH(K677)&lt;&gt;MONTH(L677)),NETWORKDAYS.INTL(K677,DATE(2021,MONTH(K677)+1,0),"0000000",'21年休息安排-固定'!$B$2:$B$105),NETWORKDAYS.INTL(K677,L677,"0000000",'21年休息安排-固定'!$B$2:$B$105)))</f>
        <v/>
      </c>
      <c r="X677" s="50" t="str">
        <f>IF(OR(L677&gt;=$Z$1,L677="",DAY(L677)&lt;15,AND(YEAR(K677)&amp;MONTH(K677)=YEAR(L677)&amp;MONTH(L677),DAY(L677)&lt;26)),"",IF(YEAR(K677)&amp;MONTH(K677)=YEAR(L677)&amp;MONTH(L677),NETWORKDAYS.INTL(K677,L677,"0000000",'21年休息安排-固定'!$B$2:$B$105),NETWORKDAYS.INTL(DATE(2021,MONTH(L677),1),L677,"0000000",'21年休息安排-固定'!$B$2:$B$105)))</f>
        <v/>
      </c>
    </row>
    <row r="678" customHeight="1" spans="1:24">
      <c r="A678" s="4" t="s">
        <v>1134</v>
      </c>
      <c r="B678" s="4"/>
      <c r="C678" s="6" t="s">
        <v>1020</v>
      </c>
      <c r="D678" s="4"/>
      <c r="E678" s="4"/>
      <c r="F678" s="4"/>
      <c r="G678" s="4"/>
      <c r="H678" s="4"/>
      <c r="I678" s="4"/>
      <c r="J678" s="4"/>
      <c r="K678" s="45">
        <v>44046</v>
      </c>
      <c r="L678" s="45"/>
      <c r="M678" s="4"/>
      <c r="N678" s="4"/>
      <c r="O678" s="4"/>
      <c r="P678" s="46"/>
      <c r="Q678" s="46"/>
      <c r="R678" s="49">
        <f t="shared" si="50"/>
        <v>0</v>
      </c>
      <c r="S678" s="49">
        <f t="shared" si="51"/>
        <v>0</v>
      </c>
      <c r="T678" s="50">
        <f t="shared" si="48"/>
        <v>0</v>
      </c>
      <c r="U678" s="50">
        <f t="shared" si="49"/>
        <v>0</v>
      </c>
      <c r="V678" s="50">
        <v>0.89</v>
      </c>
      <c r="W678" s="50" t="str">
        <f>IF(OR(K678&lt;=$Y$1,DAY(K678)&gt;15,AND(YEAR(K678)&amp;MONTH(K678)=YEAR(L678)&amp;MONTH(L678),DAY(L678)&lt;26)),"",IF(OR(L678="",MONTH(K678)&lt;&gt;MONTH(L678)),NETWORKDAYS.INTL(K678,DATE(2021,MONTH(K678)+1,0),"0000000",'21年休息安排-固定'!$B$2:$B$105),NETWORKDAYS.INTL(K678,L678,"0000000",'21年休息安排-固定'!$B$2:$B$105)))</f>
        <v/>
      </c>
      <c r="X678" s="50" t="str">
        <f>IF(OR(L678&gt;=$Z$1,L678="",DAY(L678)&lt;15,AND(YEAR(K678)&amp;MONTH(K678)=YEAR(L678)&amp;MONTH(L678),DAY(L678)&lt;26)),"",IF(YEAR(K678)&amp;MONTH(K678)=YEAR(L678)&amp;MONTH(L678),NETWORKDAYS.INTL(K678,L678,"0000000",'21年休息安排-固定'!$B$2:$B$105),NETWORKDAYS.INTL(DATE(2021,MONTH(L678),1),L678,"0000000",'21年休息安排-固定'!$B$2:$B$105)))</f>
        <v/>
      </c>
    </row>
    <row r="679" customHeight="1" spans="1:24">
      <c r="A679" s="4" t="s">
        <v>1135</v>
      </c>
      <c r="B679" s="4"/>
      <c r="C679" s="6" t="s">
        <v>26</v>
      </c>
      <c r="D679" s="4"/>
      <c r="E679" s="4"/>
      <c r="F679" s="4"/>
      <c r="G679" s="4"/>
      <c r="H679" s="4"/>
      <c r="I679" s="4"/>
      <c r="J679" s="4"/>
      <c r="K679" s="45">
        <v>44047</v>
      </c>
      <c r="L679" s="45"/>
      <c r="M679" s="4"/>
      <c r="N679" s="4"/>
      <c r="O679" s="4"/>
      <c r="P679" s="46"/>
      <c r="Q679" s="46"/>
      <c r="R679" s="49">
        <f t="shared" si="50"/>
        <v>0</v>
      </c>
      <c r="S679" s="49">
        <f t="shared" si="51"/>
        <v>0</v>
      </c>
      <c r="T679" s="50">
        <f t="shared" si="48"/>
        <v>0</v>
      </c>
      <c r="U679" s="50">
        <f t="shared" si="49"/>
        <v>0</v>
      </c>
      <c r="V679" s="50">
        <v>0.88</v>
      </c>
      <c r="W679" s="50" t="str">
        <f>IF(OR(K679&lt;=$Y$1,DAY(K679)&gt;15,AND(YEAR(K679)&amp;MONTH(K679)=YEAR(L679)&amp;MONTH(L679),DAY(L679)&lt;26)),"",IF(OR(L679="",MONTH(K679)&lt;&gt;MONTH(L679)),NETWORKDAYS.INTL(K679,DATE(2021,MONTH(K679)+1,0),"0000000",'21年休息安排-固定'!$B$2:$B$105),NETWORKDAYS.INTL(K679,L679,"0000000",'21年休息安排-固定'!$B$2:$B$105)))</f>
        <v/>
      </c>
      <c r="X679" s="50" t="str">
        <f>IF(OR(L679&gt;=$Z$1,L679="",DAY(L679)&lt;15,AND(YEAR(K679)&amp;MONTH(K679)=YEAR(L679)&amp;MONTH(L679),DAY(L679)&lt;26)),"",IF(YEAR(K679)&amp;MONTH(K679)=YEAR(L679)&amp;MONTH(L679),NETWORKDAYS.INTL(K679,L679,"0000000",'21年休息安排-固定'!$B$2:$B$105),NETWORKDAYS.INTL(DATE(2021,MONTH(L679),1),L679,"0000000",'21年休息安排-固定'!$B$2:$B$105)))</f>
        <v/>
      </c>
    </row>
    <row r="680" customHeight="1" spans="1:24">
      <c r="A680" s="4" t="s">
        <v>1136</v>
      </c>
      <c r="B680" s="4"/>
      <c r="C680" s="6" t="s">
        <v>403</v>
      </c>
      <c r="D680" s="4"/>
      <c r="E680" s="4"/>
      <c r="F680" s="4"/>
      <c r="G680" s="4"/>
      <c r="H680" s="4"/>
      <c r="I680" s="4"/>
      <c r="J680" s="4"/>
      <c r="K680" s="45">
        <v>44060</v>
      </c>
      <c r="L680" s="45"/>
      <c r="M680" s="4"/>
      <c r="N680" s="4"/>
      <c r="O680" s="4"/>
      <c r="P680" s="46"/>
      <c r="Q680" s="46"/>
      <c r="R680" s="49">
        <f t="shared" si="50"/>
        <v>0</v>
      </c>
      <c r="S680" s="49">
        <f t="shared" si="51"/>
        <v>0</v>
      </c>
      <c r="T680" s="50">
        <f t="shared" si="48"/>
        <v>0</v>
      </c>
      <c r="U680" s="50">
        <f t="shared" si="49"/>
        <v>0</v>
      </c>
      <c r="V680" s="50">
        <v>0.88</v>
      </c>
      <c r="W680" s="50" t="str">
        <f>IF(OR(K680&lt;=$Y$1,DAY(K680)&gt;15,AND(YEAR(K680)&amp;MONTH(K680)=YEAR(L680)&amp;MONTH(L680),DAY(L680)&lt;26)),"",IF(OR(L680="",MONTH(K680)&lt;&gt;MONTH(L680)),NETWORKDAYS.INTL(K680,DATE(2021,MONTH(K680)+1,0),"0000000",'21年休息安排-固定'!$B$2:$B$105),NETWORKDAYS.INTL(K680,L680,"0000000",'21年休息安排-固定'!$B$2:$B$105)))</f>
        <v/>
      </c>
      <c r="X680" s="50" t="str">
        <f>IF(OR(L680&gt;=$Z$1,L680="",DAY(L680)&lt;15,AND(YEAR(K680)&amp;MONTH(K680)=YEAR(L680)&amp;MONTH(L680),DAY(L680)&lt;26)),"",IF(YEAR(K680)&amp;MONTH(K680)=YEAR(L680)&amp;MONTH(L680),NETWORKDAYS.INTL(K680,L680,"0000000",'21年休息安排-固定'!$B$2:$B$105),NETWORKDAYS.INTL(DATE(2021,MONTH(L680),1),L680,"0000000",'21年休息安排-固定'!$B$2:$B$105)))</f>
        <v/>
      </c>
    </row>
    <row r="681" customHeight="1" spans="1:24">
      <c r="A681" s="4" t="s">
        <v>1137</v>
      </c>
      <c r="B681" s="4"/>
      <c r="C681" s="6" t="s">
        <v>941</v>
      </c>
      <c r="D681" s="4"/>
      <c r="E681" s="4"/>
      <c r="F681" s="4"/>
      <c r="G681" s="4"/>
      <c r="H681" s="4"/>
      <c r="I681" s="4"/>
      <c r="J681" s="4"/>
      <c r="K681" s="45">
        <v>44056</v>
      </c>
      <c r="L681" s="45"/>
      <c r="M681" s="4"/>
      <c r="N681" s="4"/>
      <c r="O681" s="4"/>
      <c r="P681" s="46"/>
      <c r="Q681" s="46"/>
      <c r="R681" s="49">
        <f t="shared" si="50"/>
        <v>0</v>
      </c>
      <c r="S681" s="49">
        <f t="shared" si="51"/>
        <v>0</v>
      </c>
      <c r="T681" s="50">
        <f t="shared" si="48"/>
        <v>0</v>
      </c>
      <c r="U681" s="50">
        <f t="shared" si="49"/>
        <v>0</v>
      </c>
      <c r="V681" s="50">
        <v>0.88</v>
      </c>
      <c r="W681" s="50" t="str">
        <f>IF(OR(K681&lt;=$Y$1,DAY(K681)&gt;15,AND(YEAR(K681)&amp;MONTH(K681)=YEAR(L681)&amp;MONTH(L681),DAY(L681)&lt;26)),"",IF(OR(L681="",MONTH(K681)&lt;&gt;MONTH(L681)),NETWORKDAYS.INTL(K681,DATE(2021,MONTH(K681)+1,0),"0000000",'21年休息安排-固定'!$B$2:$B$105),NETWORKDAYS.INTL(K681,L681,"0000000",'21年休息安排-固定'!$B$2:$B$105)))</f>
        <v/>
      </c>
      <c r="X681" s="50" t="str">
        <f>IF(OR(L681&gt;=$Z$1,L681="",DAY(L681)&lt;15,AND(YEAR(K681)&amp;MONTH(K681)=YEAR(L681)&amp;MONTH(L681),DAY(L681)&lt;26)),"",IF(YEAR(K681)&amp;MONTH(K681)=YEAR(L681)&amp;MONTH(L681),NETWORKDAYS.INTL(K681,L681,"0000000",'21年休息安排-固定'!$B$2:$B$105),NETWORKDAYS.INTL(DATE(2021,MONTH(L681),1),L681,"0000000",'21年休息安排-固定'!$B$2:$B$105)))</f>
        <v/>
      </c>
    </row>
    <row r="682" customHeight="1" spans="1:24">
      <c r="A682" s="4" t="s">
        <v>1138</v>
      </c>
      <c r="B682" s="4"/>
      <c r="C682" s="6" t="s">
        <v>921</v>
      </c>
      <c r="D682" s="4"/>
      <c r="E682" s="4"/>
      <c r="F682" s="4"/>
      <c r="G682" s="4"/>
      <c r="H682" s="4"/>
      <c r="I682" s="4"/>
      <c r="J682" s="4"/>
      <c r="K682" s="45">
        <v>44056</v>
      </c>
      <c r="L682" s="45"/>
      <c r="M682" s="4"/>
      <c r="N682" s="4"/>
      <c r="O682" s="4"/>
      <c r="P682" s="46"/>
      <c r="Q682" s="46"/>
      <c r="R682" s="49">
        <f t="shared" si="50"/>
        <v>0</v>
      </c>
      <c r="S682" s="49">
        <f t="shared" si="51"/>
        <v>0</v>
      </c>
      <c r="T682" s="50">
        <f t="shared" si="48"/>
        <v>0</v>
      </c>
      <c r="U682" s="50">
        <f t="shared" si="49"/>
        <v>0</v>
      </c>
      <c r="V682" s="50">
        <v>0.85</v>
      </c>
      <c r="W682" s="50" t="str">
        <f>IF(OR(K682&lt;=$Y$1,DAY(K682)&gt;15,AND(YEAR(K682)&amp;MONTH(K682)=YEAR(L682)&amp;MONTH(L682),DAY(L682)&lt;26)),"",IF(OR(L682="",MONTH(K682)&lt;&gt;MONTH(L682)),NETWORKDAYS.INTL(K682,DATE(2021,MONTH(K682)+1,0),"0000000",'21年休息安排-固定'!$B$2:$B$105),NETWORKDAYS.INTL(K682,L682,"0000000",'21年休息安排-固定'!$B$2:$B$105)))</f>
        <v/>
      </c>
      <c r="X682" s="50" t="str">
        <f>IF(OR(L682&gt;=$Z$1,L682="",DAY(L682)&lt;15,AND(YEAR(K682)&amp;MONTH(K682)=YEAR(L682)&amp;MONTH(L682),DAY(L682)&lt;26)),"",IF(YEAR(K682)&amp;MONTH(K682)=YEAR(L682)&amp;MONTH(L682),NETWORKDAYS.INTL(K682,L682,"0000000",'21年休息安排-固定'!$B$2:$B$105),NETWORKDAYS.INTL(DATE(2021,MONTH(L682),1),L682,"0000000",'21年休息安排-固定'!$B$2:$B$105)))</f>
        <v/>
      </c>
    </row>
    <row r="683" customHeight="1" spans="1:24">
      <c r="A683" s="4" t="s">
        <v>1139</v>
      </c>
      <c r="B683" s="4"/>
      <c r="C683" s="6" t="s">
        <v>26</v>
      </c>
      <c r="D683" s="4"/>
      <c r="E683" s="4"/>
      <c r="F683" s="4"/>
      <c r="G683" s="4"/>
      <c r="H683" s="4"/>
      <c r="I683" s="4"/>
      <c r="J683" s="4"/>
      <c r="K683" s="45">
        <v>44061</v>
      </c>
      <c r="L683" s="45"/>
      <c r="M683" s="4"/>
      <c r="N683" s="4"/>
      <c r="O683" s="4"/>
      <c r="P683" s="46"/>
      <c r="Q683" s="46"/>
      <c r="R683" s="49">
        <f t="shared" si="50"/>
        <v>0</v>
      </c>
      <c r="S683" s="49">
        <f t="shared" si="51"/>
        <v>0</v>
      </c>
      <c r="T683" s="50">
        <f t="shared" si="48"/>
        <v>0</v>
      </c>
      <c r="U683" s="50">
        <f t="shared" si="49"/>
        <v>0</v>
      </c>
      <c r="V683" s="50">
        <v>0.88</v>
      </c>
      <c r="W683" s="50" t="str">
        <f>IF(OR(K683&lt;=$Y$1,DAY(K683)&gt;15,AND(YEAR(K683)&amp;MONTH(K683)=YEAR(L683)&amp;MONTH(L683),DAY(L683)&lt;26)),"",IF(OR(L683="",MONTH(K683)&lt;&gt;MONTH(L683)),NETWORKDAYS.INTL(K683,DATE(2021,MONTH(K683)+1,0),"0000000",'21年休息安排-固定'!$B$2:$B$105),NETWORKDAYS.INTL(K683,L683,"0000000",'21年休息安排-固定'!$B$2:$B$105)))</f>
        <v/>
      </c>
      <c r="X683" s="50" t="str">
        <f>IF(OR(L683&gt;=$Z$1,L683="",DAY(L683)&lt;15,AND(YEAR(K683)&amp;MONTH(K683)=YEAR(L683)&amp;MONTH(L683),DAY(L683)&lt;26)),"",IF(YEAR(K683)&amp;MONTH(K683)=YEAR(L683)&amp;MONTH(L683),NETWORKDAYS.INTL(K683,L683,"0000000",'21年休息安排-固定'!$B$2:$B$105),NETWORKDAYS.INTL(DATE(2021,MONTH(L683),1),L683,"0000000",'21年休息安排-固定'!$B$2:$B$105)))</f>
        <v/>
      </c>
    </row>
    <row r="684" customHeight="1" spans="1:24">
      <c r="A684" s="4" t="s">
        <v>1140</v>
      </c>
      <c r="B684" s="4"/>
      <c r="C684" s="6" t="s">
        <v>941</v>
      </c>
      <c r="D684" s="4"/>
      <c r="E684" s="4"/>
      <c r="F684" s="4"/>
      <c r="G684" s="4"/>
      <c r="H684" s="4"/>
      <c r="I684" s="4"/>
      <c r="J684" s="4"/>
      <c r="K684" s="45">
        <v>44064</v>
      </c>
      <c r="L684" s="45"/>
      <c r="M684" s="4"/>
      <c r="N684" s="4"/>
      <c r="O684" s="4"/>
      <c r="P684" s="46"/>
      <c r="Q684" s="46"/>
      <c r="R684" s="49">
        <f t="shared" si="50"/>
        <v>0</v>
      </c>
      <c r="S684" s="49">
        <f t="shared" si="51"/>
        <v>0</v>
      </c>
      <c r="T684" s="50">
        <f t="shared" si="48"/>
        <v>0</v>
      </c>
      <c r="U684" s="50">
        <f t="shared" si="49"/>
        <v>0</v>
      </c>
      <c r="V684" s="50">
        <v>0.88</v>
      </c>
      <c r="W684" s="50" t="str">
        <f>IF(OR(K684&lt;=$Y$1,DAY(K684)&gt;15,AND(YEAR(K684)&amp;MONTH(K684)=YEAR(L684)&amp;MONTH(L684),DAY(L684)&lt;26)),"",IF(OR(L684="",MONTH(K684)&lt;&gt;MONTH(L684)),NETWORKDAYS.INTL(K684,DATE(2021,MONTH(K684)+1,0),"0000000",'21年休息安排-固定'!$B$2:$B$105),NETWORKDAYS.INTL(K684,L684,"0000000",'21年休息安排-固定'!$B$2:$B$105)))</f>
        <v/>
      </c>
      <c r="X684" s="50" t="str">
        <f>IF(OR(L684&gt;=$Z$1,L684="",DAY(L684)&lt;15,AND(YEAR(K684)&amp;MONTH(K684)=YEAR(L684)&amp;MONTH(L684),DAY(L684)&lt;26)),"",IF(YEAR(K684)&amp;MONTH(K684)=YEAR(L684)&amp;MONTH(L684),NETWORKDAYS.INTL(K684,L684,"0000000",'21年休息安排-固定'!$B$2:$B$105),NETWORKDAYS.INTL(DATE(2021,MONTH(L684),1),L684,"0000000",'21年休息安排-固定'!$B$2:$B$105)))</f>
        <v/>
      </c>
    </row>
    <row r="685" customHeight="1" spans="1:24">
      <c r="A685" s="4" t="s">
        <v>1141</v>
      </c>
      <c r="B685" s="4"/>
      <c r="C685" s="6" t="s">
        <v>26</v>
      </c>
      <c r="D685" s="4"/>
      <c r="E685" s="4"/>
      <c r="F685" s="4"/>
      <c r="G685" s="4"/>
      <c r="H685" s="4"/>
      <c r="I685" s="4"/>
      <c r="J685" s="4"/>
      <c r="K685" s="45">
        <v>44069</v>
      </c>
      <c r="L685" s="45"/>
      <c r="M685" s="4"/>
      <c r="N685" s="4"/>
      <c r="O685" s="4"/>
      <c r="P685" s="46"/>
      <c r="Q685" s="46"/>
      <c r="R685" s="49">
        <f t="shared" si="50"/>
        <v>0</v>
      </c>
      <c r="S685" s="49">
        <f t="shared" si="51"/>
        <v>0</v>
      </c>
      <c r="T685" s="50">
        <f t="shared" si="48"/>
        <v>0</v>
      </c>
      <c r="U685" s="50">
        <f t="shared" si="49"/>
        <v>0</v>
      </c>
      <c r="V685" s="50">
        <v>0.88</v>
      </c>
      <c r="W685" s="50" t="str">
        <f>IF(OR(K685&lt;=$Y$1,DAY(K685)&gt;15,AND(YEAR(K685)&amp;MONTH(K685)=YEAR(L685)&amp;MONTH(L685),DAY(L685)&lt;26)),"",IF(OR(L685="",MONTH(K685)&lt;&gt;MONTH(L685)),NETWORKDAYS.INTL(K685,DATE(2021,MONTH(K685)+1,0),"0000000",'21年休息安排-固定'!$B$2:$B$105),NETWORKDAYS.INTL(K685,L685,"0000000",'21年休息安排-固定'!$B$2:$B$105)))</f>
        <v/>
      </c>
      <c r="X685" s="50" t="str">
        <f>IF(OR(L685&gt;=$Z$1,L685="",DAY(L685)&lt;15,AND(YEAR(K685)&amp;MONTH(K685)=YEAR(L685)&amp;MONTH(L685),DAY(L685)&lt;26)),"",IF(YEAR(K685)&amp;MONTH(K685)=YEAR(L685)&amp;MONTH(L685),NETWORKDAYS.INTL(K685,L685,"0000000",'21年休息安排-固定'!$B$2:$B$105),NETWORKDAYS.INTL(DATE(2021,MONTH(L685),1),L685,"0000000",'21年休息安排-固定'!$B$2:$B$105)))</f>
        <v/>
      </c>
    </row>
    <row r="686" customHeight="1" spans="1:24">
      <c r="A686" s="4" t="s">
        <v>1142</v>
      </c>
      <c r="B686" s="4"/>
      <c r="C686" s="6" t="s">
        <v>26</v>
      </c>
      <c r="D686" s="4"/>
      <c r="E686" s="4"/>
      <c r="F686" s="4"/>
      <c r="G686" s="4"/>
      <c r="H686" s="4"/>
      <c r="I686" s="4"/>
      <c r="J686" s="4"/>
      <c r="K686" s="45">
        <v>44069</v>
      </c>
      <c r="L686" s="45"/>
      <c r="M686" s="4"/>
      <c r="N686" s="4"/>
      <c r="O686" s="4"/>
      <c r="P686" s="46"/>
      <c r="Q686" s="46"/>
      <c r="R686" s="49">
        <f t="shared" si="50"/>
        <v>0</v>
      </c>
      <c r="S686" s="49">
        <f t="shared" si="51"/>
        <v>0</v>
      </c>
      <c r="T686" s="50">
        <f t="shared" si="48"/>
        <v>0</v>
      </c>
      <c r="U686" s="50">
        <f t="shared" si="49"/>
        <v>0</v>
      </c>
      <c r="V686" s="50">
        <v>0.88</v>
      </c>
      <c r="W686" s="50" t="str">
        <f>IF(OR(K686&lt;=$Y$1,DAY(K686)&gt;15,AND(YEAR(K686)&amp;MONTH(K686)=YEAR(L686)&amp;MONTH(L686),DAY(L686)&lt;26)),"",IF(OR(L686="",MONTH(K686)&lt;&gt;MONTH(L686)),NETWORKDAYS.INTL(K686,DATE(2021,MONTH(K686)+1,0),"0000000",'21年休息安排-固定'!$B$2:$B$105),NETWORKDAYS.INTL(K686,L686,"0000000",'21年休息安排-固定'!$B$2:$B$105)))</f>
        <v/>
      </c>
      <c r="X686" s="50" t="str">
        <f>IF(OR(L686&gt;=$Z$1,L686="",DAY(L686)&lt;15,AND(YEAR(K686)&amp;MONTH(K686)=YEAR(L686)&amp;MONTH(L686),DAY(L686)&lt;26)),"",IF(YEAR(K686)&amp;MONTH(K686)=YEAR(L686)&amp;MONTH(L686),NETWORKDAYS.INTL(K686,L686,"0000000",'21年休息安排-固定'!$B$2:$B$105),NETWORKDAYS.INTL(DATE(2021,MONTH(L686),1),L686,"0000000",'21年休息安排-固定'!$B$2:$B$105)))</f>
        <v/>
      </c>
    </row>
    <row r="687" customHeight="1" spans="1:24">
      <c r="A687" s="4" t="s">
        <v>1143</v>
      </c>
      <c r="B687" s="4"/>
      <c r="C687" s="6" t="s">
        <v>26</v>
      </c>
      <c r="D687" s="4"/>
      <c r="E687" s="4"/>
      <c r="F687" s="4"/>
      <c r="G687" s="4"/>
      <c r="H687" s="4"/>
      <c r="I687" s="4"/>
      <c r="J687" s="4"/>
      <c r="K687" s="45">
        <v>44074</v>
      </c>
      <c r="L687" s="45"/>
      <c r="M687" s="4"/>
      <c r="N687" s="4"/>
      <c r="O687" s="4"/>
      <c r="P687" s="46"/>
      <c r="Q687" s="46"/>
      <c r="R687" s="49">
        <f t="shared" si="50"/>
        <v>0</v>
      </c>
      <c r="S687" s="49">
        <f t="shared" si="51"/>
        <v>0</v>
      </c>
      <c r="T687" s="50">
        <f t="shared" si="48"/>
        <v>0</v>
      </c>
      <c r="U687" s="50">
        <f t="shared" si="49"/>
        <v>0</v>
      </c>
      <c r="V687" s="50">
        <v>0.86</v>
      </c>
      <c r="W687" s="50" t="str">
        <f>IF(OR(K687&lt;=$Y$1,DAY(K687)&gt;15,AND(YEAR(K687)&amp;MONTH(K687)=YEAR(L687)&amp;MONTH(L687),DAY(L687)&lt;26)),"",IF(OR(L687="",MONTH(K687)&lt;&gt;MONTH(L687)),NETWORKDAYS.INTL(K687,DATE(2021,MONTH(K687)+1,0),"0000000",'21年休息安排-固定'!$B$2:$B$105),NETWORKDAYS.INTL(K687,L687,"0000000",'21年休息安排-固定'!$B$2:$B$105)))</f>
        <v/>
      </c>
      <c r="X687" s="50" t="str">
        <f>IF(OR(L687&gt;=$Z$1,L687="",DAY(L687)&lt;15,AND(YEAR(K687)&amp;MONTH(K687)=YEAR(L687)&amp;MONTH(L687),DAY(L687)&lt;26)),"",IF(YEAR(K687)&amp;MONTH(K687)=YEAR(L687)&amp;MONTH(L687),NETWORKDAYS.INTL(K687,L687,"0000000",'21年休息安排-固定'!$B$2:$B$105),NETWORKDAYS.INTL(DATE(2021,MONTH(L687),1),L687,"0000000",'21年休息安排-固定'!$B$2:$B$105)))</f>
        <v/>
      </c>
    </row>
    <row r="688" customHeight="1" spans="1:24">
      <c r="A688" s="4" t="s">
        <v>1144</v>
      </c>
      <c r="B688" s="4"/>
      <c r="C688" s="6" t="s">
        <v>403</v>
      </c>
      <c r="D688" s="4"/>
      <c r="E688" s="4"/>
      <c r="F688" s="4"/>
      <c r="G688" s="4"/>
      <c r="H688" s="4"/>
      <c r="I688" s="4"/>
      <c r="J688" s="4"/>
      <c r="K688" s="45">
        <v>44075</v>
      </c>
      <c r="L688" s="45"/>
      <c r="M688" s="4"/>
      <c r="N688" s="4"/>
      <c r="O688" s="4"/>
      <c r="P688" s="46"/>
      <c r="Q688" s="46"/>
      <c r="R688" s="49">
        <f t="shared" si="50"/>
        <v>0</v>
      </c>
      <c r="S688" s="49">
        <f t="shared" si="51"/>
        <v>0</v>
      </c>
      <c r="T688" s="50">
        <f t="shared" si="48"/>
        <v>0</v>
      </c>
      <c r="U688" s="50">
        <f t="shared" si="49"/>
        <v>0</v>
      </c>
      <c r="V688" s="50">
        <v>0.88</v>
      </c>
      <c r="W688" s="50" t="str">
        <f>IF(OR(K688&lt;=$Y$1,DAY(K688)&gt;15,AND(YEAR(K688)&amp;MONTH(K688)=YEAR(L688)&amp;MONTH(L688),DAY(L688)&lt;26)),"",IF(OR(L688="",MONTH(K688)&lt;&gt;MONTH(L688)),NETWORKDAYS.INTL(K688,DATE(2021,MONTH(K688)+1,0),"0000000",'21年休息安排-固定'!$B$2:$B$105),NETWORKDAYS.INTL(K688,L688,"0000000",'21年休息安排-固定'!$B$2:$B$105)))</f>
        <v/>
      </c>
      <c r="X688" s="50" t="str">
        <f>IF(OR(L688&gt;=$Z$1,L688="",DAY(L688)&lt;15,AND(YEAR(K688)&amp;MONTH(K688)=YEAR(L688)&amp;MONTH(L688),DAY(L688)&lt;26)),"",IF(YEAR(K688)&amp;MONTH(K688)=YEAR(L688)&amp;MONTH(L688),NETWORKDAYS.INTL(K688,L688,"0000000",'21年休息安排-固定'!$B$2:$B$105),NETWORKDAYS.INTL(DATE(2021,MONTH(L688),1),L688,"0000000",'21年休息安排-固定'!$B$2:$B$105)))</f>
        <v/>
      </c>
    </row>
    <row r="689" customHeight="1" spans="1:24">
      <c r="A689" s="4" t="s">
        <v>1145</v>
      </c>
      <c r="B689" s="4"/>
      <c r="C689" s="6" t="s">
        <v>834</v>
      </c>
      <c r="D689" s="4"/>
      <c r="E689" s="4"/>
      <c r="F689" s="4"/>
      <c r="G689" s="4"/>
      <c r="H689" s="4"/>
      <c r="I689" s="4"/>
      <c r="J689" s="4"/>
      <c r="K689" s="45">
        <v>44075</v>
      </c>
      <c r="L689" s="45"/>
      <c r="M689" s="4"/>
      <c r="N689" s="4"/>
      <c r="O689" s="4"/>
      <c r="P689" s="46"/>
      <c r="Q689" s="46"/>
      <c r="R689" s="49">
        <f t="shared" si="50"/>
        <v>0</v>
      </c>
      <c r="S689" s="49">
        <f t="shared" si="51"/>
        <v>0</v>
      </c>
      <c r="T689" s="50">
        <f t="shared" si="48"/>
        <v>0</v>
      </c>
      <c r="U689" s="50">
        <f t="shared" si="49"/>
        <v>0</v>
      </c>
      <c r="V689" s="50">
        <v>0.71</v>
      </c>
      <c r="W689" s="50" t="str">
        <f>IF(OR(K689&lt;=$Y$1,DAY(K689)&gt;15,AND(YEAR(K689)&amp;MONTH(K689)=YEAR(L689)&amp;MONTH(L689),DAY(L689)&lt;26)),"",IF(OR(L689="",MONTH(K689)&lt;&gt;MONTH(L689)),NETWORKDAYS.INTL(K689,DATE(2021,MONTH(K689)+1,0),"0000000",'21年休息安排-固定'!$B$2:$B$105),NETWORKDAYS.INTL(K689,L689,"0000000",'21年休息安排-固定'!$B$2:$B$105)))</f>
        <v/>
      </c>
      <c r="X689" s="50" t="str">
        <f>IF(OR(L689&gt;=$Z$1,L689="",DAY(L689)&lt;15,AND(YEAR(K689)&amp;MONTH(K689)=YEAR(L689)&amp;MONTH(L689),DAY(L689)&lt;26)),"",IF(YEAR(K689)&amp;MONTH(K689)=YEAR(L689)&amp;MONTH(L689),NETWORKDAYS.INTL(K689,L689,"0000000",'21年休息安排-固定'!$B$2:$B$105),NETWORKDAYS.INTL(DATE(2021,MONTH(L689),1),L689,"0000000",'21年休息安排-固定'!$B$2:$B$105)))</f>
        <v/>
      </c>
    </row>
    <row r="690" customHeight="1" spans="1:24">
      <c r="A690" s="4" t="s">
        <v>1146</v>
      </c>
      <c r="B690" s="4"/>
      <c r="C690" s="6" t="s">
        <v>834</v>
      </c>
      <c r="D690" s="4"/>
      <c r="E690" s="4"/>
      <c r="F690" s="4"/>
      <c r="G690" s="4"/>
      <c r="H690" s="4"/>
      <c r="I690" s="4"/>
      <c r="J690" s="4"/>
      <c r="K690" s="45">
        <v>44076</v>
      </c>
      <c r="L690" s="45"/>
      <c r="M690" s="4"/>
      <c r="N690" s="4"/>
      <c r="O690" s="4"/>
      <c r="P690" s="46"/>
      <c r="Q690" s="46"/>
      <c r="R690" s="49">
        <f t="shared" si="50"/>
        <v>0</v>
      </c>
      <c r="S690" s="49">
        <f t="shared" si="51"/>
        <v>0</v>
      </c>
      <c r="T690" s="50">
        <f t="shared" si="48"/>
        <v>0</v>
      </c>
      <c r="U690" s="50">
        <f t="shared" si="49"/>
        <v>0</v>
      </c>
      <c r="V690" s="50">
        <v>0.8</v>
      </c>
      <c r="W690" s="50" t="str">
        <f>IF(OR(K690&lt;=$Y$1,DAY(K690)&gt;15,AND(YEAR(K690)&amp;MONTH(K690)=YEAR(L690)&amp;MONTH(L690),DAY(L690)&lt;26)),"",IF(OR(L690="",MONTH(K690)&lt;&gt;MONTH(L690)),NETWORKDAYS.INTL(K690,DATE(2021,MONTH(K690)+1,0),"0000000",'21年休息安排-固定'!$B$2:$B$105),NETWORKDAYS.INTL(K690,L690,"0000000",'21年休息安排-固定'!$B$2:$B$105)))</f>
        <v/>
      </c>
      <c r="X690" s="50" t="str">
        <f>IF(OR(L690&gt;=$Z$1,L690="",DAY(L690)&lt;15,AND(YEAR(K690)&amp;MONTH(K690)=YEAR(L690)&amp;MONTH(L690),DAY(L690)&lt;26)),"",IF(YEAR(K690)&amp;MONTH(K690)=YEAR(L690)&amp;MONTH(L690),NETWORKDAYS.INTL(K690,L690,"0000000",'21年休息安排-固定'!$B$2:$B$105),NETWORKDAYS.INTL(DATE(2021,MONTH(L690),1),L690,"0000000",'21年休息安排-固定'!$B$2:$B$105)))</f>
        <v/>
      </c>
    </row>
    <row r="691" customHeight="1" spans="1:24">
      <c r="A691" s="4" t="s">
        <v>1147</v>
      </c>
      <c r="B691" s="4"/>
      <c r="C691" s="6" t="s">
        <v>828</v>
      </c>
      <c r="D691" s="4"/>
      <c r="E691" s="4"/>
      <c r="F691" s="4"/>
      <c r="G691" s="4"/>
      <c r="H691" s="4"/>
      <c r="I691" s="4"/>
      <c r="J691" s="4"/>
      <c r="K691" s="45">
        <v>44078</v>
      </c>
      <c r="L691" s="45"/>
      <c r="M691" s="4"/>
      <c r="N691" s="4"/>
      <c r="O691" s="4"/>
      <c r="P691" s="46"/>
      <c r="Q691" s="46"/>
      <c r="R691" s="49">
        <f t="shared" si="50"/>
        <v>0</v>
      </c>
      <c r="S691" s="49">
        <f t="shared" si="51"/>
        <v>0</v>
      </c>
      <c r="T691" s="50">
        <f t="shared" si="48"/>
        <v>0</v>
      </c>
      <c r="U691" s="50">
        <f t="shared" si="49"/>
        <v>0</v>
      </c>
      <c r="V691" s="50">
        <v>0.78</v>
      </c>
      <c r="W691" s="50" t="str">
        <f>IF(OR(K691&lt;=$Y$1,DAY(K691)&gt;15,AND(YEAR(K691)&amp;MONTH(K691)=YEAR(L691)&amp;MONTH(L691),DAY(L691)&lt;26)),"",IF(OR(L691="",MONTH(K691)&lt;&gt;MONTH(L691)),NETWORKDAYS.INTL(K691,DATE(2021,MONTH(K691)+1,0),"0000000",'21年休息安排-固定'!$B$2:$B$105),NETWORKDAYS.INTL(K691,L691,"0000000",'21年休息安排-固定'!$B$2:$B$105)))</f>
        <v/>
      </c>
      <c r="X691" s="50" t="str">
        <f>IF(OR(L691&gt;=$Z$1,L691="",DAY(L691)&lt;15,AND(YEAR(K691)&amp;MONTH(K691)=YEAR(L691)&amp;MONTH(L691),DAY(L691)&lt;26)),"",IF(YEAR(K691)&amp;MONTH(K691)=YEAR(L691)&amp;MONTH(L691),NETWORKDAYS.INTL(K691,L691,"0000000",'21年休息安排-固定'!$B$2:$B$105),NETWORKDAYS.INTL(DATE(2021,MONTH(L691),1),L691,"0000000",'21年休息安排-固定'!$B$2:$B$105)))</f>
        <v/>
      </c>
    </row>
    <row r="692" customHeight="1" spans="1:24">
      <c r="A692" s="4" t="s">
        <v>1148</v>
      </c>
      <c r="B692" s="4"/>
      <c r="C692" s="6" t="s">
        <v>26</v>
      </c>
      <c r="D692" s="4"/>
      <c r="E692" s="4"/>
      <c r="F692" s="4"/>
      <c r="G692" s="4"/>
      <c r="H692" s="4"/>
      <c r="I692" s="4"/>
      <c r="J692" s="4"/>
      <c r="K692" s="45">
        <v>44078</v>
      </c>
      <c r="L692" s="45"/>
      <c r="M692" s="4"/>
      <c r="N692" s="4"/>
      <c r="O692" s="4"/>
      <c r="P692" s="46"/>
      <c r="Q692" s="46"/>
      <c r="R692" s="49">
        <f t="shared" si="50"/>
        <v>0</v>
      </c>
      <c r="S692" s="49">
        <f t="shared" si="51"/>
        <v>0</v>
      </c>
      <c r="T692" s="50">
        <f t="shared" si="48"/>
        <v>0</v>
      </c>
      <c r="U692" s="50">
        <f t="shared" si="49"/>
        <v>0</v>
      </c>
      <c r="V692" s="50">
        <v>0.86</v>
      </c>
      <c r="W692" s="50" t="str">
        <f>IF(OR(K692&lt;=$Y$1,DAY(K692)&gt;15,AND(YEAR(K692)&amp;MONTH(K692)=YEAR(L692)&amp;MONTH(L692),DAY(L692)&lt;26)),"",IF(OR(L692="",MONTH(K692)&lt;&gt;MONTH(L692)),NETWORKDAYS.INTL(K692,DATE(2021,MONTH(K692)+1,0),"0000000",'21年休息安排-固定'!$B$2:$B$105),NETWORKDAYS.INTL(K692,L692,"0000000",'21年休息安排-固定'!$B$2:$B$105)))</f>
        <v/>
      </c>
      <c r="X692" s="50" t="str">
        <f>IF(OR(L692&gt;=$Z$1,L692="",DAY(L692)&lt;15,AND(YEAR(K692)&amp;MONTH(K692)=YEAR(L692)&amp;MONTH(L692),DAY(L692)&lt;26)),"",IF(YEAR(K692)&amp;MONTH(K692)=YEAR(L692)&amp;MONTH(L692),NETWORKDAYS.INTL(K692,L692,"0000000",'21年休息安排-固定'!$B$2:$B$105),NETWORKDAYS.INTL(DATE(2021,MONTH(L692),1),L692,"0000000",'21年休息安排-固定'!$B$2:$B$105)))</f>
        <v/>
      </c>
    </row>
    <row r="693" customHeight="1" spans="1:24">
      <c r="A693" s="4" t="s">
        <v>1149</v>
      </c>
      <c r="B693" s="4"/>
      <c r="C693" s="6" t="s">
        <v>834</v>
      </c>
      <c r="D693" s="4"/>
      <c r="E693" s="4"/>
      <c r="F693" s="4"/>
      <c r="G693" s="4"/>
      <c r="H693" s="4"/>
      <c r="I693" s="4"/>
      <c r="J693" s="4"/>
      <c r="K693" s="45">
        <v>44082</v>
      </c>
      <c r="L693" s="45"/>
      <c r="M693" s="4"/>
      <c r="N693" s="4"/>
      <c r="O693" s="4"/>
      <c r="P693" s="46"/>
      <c r="Q693" s="46"/>
      <c r="R693" s="49">
        <f t="shared" si="50"/>
        <v>0</v>
      </c>
      <c r="S693" s="49">
        <f t="shared" si="51"/>
        <v>0</v>
      </c>
      <c r="T693" s="50">
        <f t="shared" si="48"/>
        <v>0</v>
      </c>
      <c r="U693" s="50">
        <f t="shared" si="49"/>
        <v>0</v>
      </c>
      <c r="V693" s="50">
        <v>0.81</v>
      </c>
      <c r="W693" s="50" t="str">
        <f>IF(OR(K693&lt;=$Y$1,DAY(K693)&gt;15,AND(YEAR(K693)&amp;MONTH(K693)=YEAR(L693)&amp;MONTH(L693),DAY(L693)&lt;26)),"",IF(OR(L693="",MONTH(K693)&lt;&gt;MONTH(L693)),NETWORKDAYS.INTL(K693,DATE(2021,MONTH(K693)+1,0),"0000000",'21年休息安排-固定'!$B$2:$B$105),NETWORKDAYS.INTL(K693,L693,"0000000",'21年休息安排-固定'!$B$2:$B$105)))</f>
        <v/>
      </c>
      <c r="X693" s="50" t="str">
        <f>IF(OR(L693&gt;=$Z$1,L693="",DAY(L693)&lt;15,AND(YEAR(K693)&amp;MONTH(K693)=YEAR(L693)&amp;MONTH(L693),DAY(L693)&lt;26)),"",IF(YEAR(K693)&amp;MONTH(K693)=YEAR(L693)&amp;MONTH(L693),NETWORKDAYS.INTL(K693,L693,"0000000",'21年休息安排-固定'!$B$2:$B$105),NETWORKDAYS.INTL(DATE(2021,MONTH(L693),1),L693,"0000000",'21年休息安排-固定'!$B$2:$B$105)))</f>
        <v/>
      </c>
    </row>
    <row r="694" customHeight="1" spans="1:24">
      <c r="A694" s="4" t="s">
        <v>1150</v>
      </c>
      <c r="B694" s="4"/>
      <c r="C694" s="6" t="s">
        <v>941</v>
      </c>
      <c r="D694" s="4"/>
      <c r="E694" s="4"/>
      <c r="F694" s="4"/>
      <c r="G694" s="4"/>
      <c r="H694" s="4"/>
      <c r="I694" s="4"/>
      <c r="J694" s="4"/>
      <c r="K694" s="45">
        <v>44082</v>
      </c>
      <c r="L694" s="45"/>
      <c r="M694" s="4"/>
      <c r="N694" s="4"/>
      <c r="O694" s="4"/>
      <c r="P694" s="46"/>
      <c r="Q694" s="46"/>
      <c r="R694" s="49">
        <f t="shared" si="50"/>
        <v>0</v>
      </c>
      <c r="S694" s="49">
        <f t="shared" si="51"/>
        <v>0</v>
      </c>
      <c r="T694" s="50">
        <f t="shared" si="48"/>
        <v>0</v>
      </c>
      <c r="U694" s="50">
        <f t="shared" si="49"/>
        <v>0</v>
      </c>
      <c r="V694" s="50">
        <v>0.87</v>
      </c>
      <c r="W694" s="50" t="str">
        <f>IF(OR(K694&lt;=$Y$1,DAY(K694)&gt;15,AND(YEAR(K694)&amp;MONTH(K694)=YEAR(L694)&amp;MONTH(L694),DAY(L694)&lt;26)),"",IF(OR(L694="",MONTH(K694)&lt;&gt;MONTH(L694)),NETWORKDAYS.INTL(K694,DATE(2021,MONTH(K694)+1,0),"0000000",'21年休息安排-固定'!$B$2:$B$105),NETWORKDAYS.INTL(K694,L694,"0000000",'21年休息安排-固定'!$B$2:$B$105)))</f>
        <v/>
      </c>
      <c r="X694" s="50" t="str">
        <f>IF(OR(L694&gt;=$Z$1,L694="",DAY(L694)&lt;15,AND(YEAR(K694)&amp;MONTH(K694)=YEAR(L694)&amp;MONTH(L694),DAY(L694)&lt;26)),"",IF(YEAR(K694)&amp;MONTH(K694)=YEAR(L694)&amp;MONTH(L694),NETWORKDAYS.INTL(K694,L694,"0000000",'21年休息安排-固定'!$B$2:$B$105),NETWORKDAYS.INTL(DATE(2021,MONTH(L694),1),L694,"0000000",'21年休息安排-固定'!$B$2:$B$105)))</f>
        <v/>
      </c>
    </row>
    <row r="695" customHeight="1" spans="1:24">
      <c r="A695" s="4" t="s">
        <v>1151</v>
      </c>
      <c r="B695" s="4"/>
      <c r="C695" s="6" t="s">
        <v>403</v>
      </c>
      <c r="D695" s="4"/>
      <c r="E695" s="4"/>
      <c r="F695" s="4"/>
      <c r="G695" s="4"/>
      <c r="H695" s="4"/>
      <c r="I695" s="4"/>
      <c r="J695" s="4"/>
      <c r="K695" s="45">
        <v>44083</v>
      </c>
      <c r="L695" s="45"/>
      <c r="M695" s="4"/>
      <c r="N695" s="4"/>
      <c r="O695" s="4"/>
      <c r="P695" s="46"/>
      <c r="Q695" s="46"/>
      <c r="R695" s="49">
        <f t="shared" si="50"/>
        <v>0</v>
      </c>
      <c r="S695" s="49">
        <f t="shared" si="51"/>
        <v>0</v>
      </c>
      <c r="T695" s="50">
        <f t="shared" si="48"/>
        <v>0</v>
      </c>
      <c r="U695" s="50">
        <f t="shared" si="49"/>
        <v>0</v>
      </c>
      <c r="V695" s="50">
        <v>0.89</v>
      </c>
      <c r="W695" s="50" t="str">
        <f>IF(OR(K695&lt;=$Y$1,DAY(K695)&gt;15,AND(YEAR(K695)&amp;MONTH(K695)=YEAR(L695)&amp;MONTH(L695),DAY(L695)&lt;26)),"",IF(OR(L695="",MONTH(K695)&lt;&gt;MONTH(L695)),NETWORKDAYS.INTL(K695,DATE(2021,MONTH(K695)+1,0),"0000000",'21年休息安排-固定'!$B$2:$B$105),NETWORKDAYS.INTL(K695,L695,"0000000",'21年休息安排-固定'!$B$2:$B$105)))</f>
        <v/>
      </c>
      <c r="X695" s="50" t="str">
        <f>IF(OR(L695&gt;=$Z$1,L695="",DAY(L695)&lt;15,AND(YEAR(K695)&amp;MONTH(K695)=YEAR(L695)&amp;MONTH(L695),DAY(L695)&lt;26)),"",IF(YEAR(K695)&amp;MONTH(K695)=YEAR(L695)&amp;MONTH(L695),NETWORKDAYS.INTL(K695,L695,"0000000",'21年休息安排-固定'!$B$2:$B$105),NETWORKDAYS.INTL(DATE(2021,MONTH(L695),1),L695,"0000000",'21年休息安排-固定'!$B$2:$B$105)))</f>
        <v/>
      </c>
    </row>
    <row r="696" customHeight="1" spans="1:24">
      <c r="A696" s="4" t="s">
        <v>1152</v>
      </c>
      <c r="B696" s="4"/>
      <c r="C696" s="6" t="s">
        <v>480</v>
      </c>
      <c r="D696" s="4"/>
      <c r="E696" s="4"/>
      <c r="F696" s="4"/>
      <c r="G696" s="4"/>
      <c r="H696" s="4"/>
      <c r="I696" s="4"/>
      <c r="J696" s="4"/>
      <c r="K696" s="45">
        <v>44083</v>
      </c>
      <c r="L696" s="45"/>
      <c r="M696" s="4"/>
      <c r="N696" s="4"/>
      <c r="O696" s="4"/>
      <c r="P696" s="46"/>
      <c r="Q696" s="46"/>
      <c r="R696" s="49">
        <f t="shared" si="50"/>
        <v>0</v>
      </c>
      <c r="S696" s="49">
        <f t="shared" si="51"/>
        <v>0</v>
      </c>
      <c r="T696" s="50">
        <f t="shared" si="48"/>
        <v>0</v>
      </c>
      <c r="U696" s="50">
        <f t="shared" si="49"/>
        <v>0</v>
      </c>
      <c r="V696" s="50">
        <v>0.88</v>
      </c>
      <c r="W696" s="50" t="str">
        <f>IF(OR(K696&lt;=$Y$1,DAY(K696)&gt;15,AND(YEAR(K696)&amp;MONTH(K696)=YEAR(L696)&amp;MONTH(L696),DAY(L696)&lt;26)),"",IF(OR(L696="",MONTH(K696)&lt;&gt;MONTH(L696)),NETWORKDAYS.INTL(K696,DATE(2021,MONTH(K696)+1,0),"0000000",'21年休息安排-固定'!$B$2:$B$105),NETWORKDAYS.INTL(K696,L696,"0000000",'21年休息安排-固定'!$B$2:$B$105)))</f>
        <v/>
      </c>
      <c r="X696" s="50" t="str">
        <f>IF(OR(L696&gt;=$Z$1,L696="",DAY(L696)&lt;15,AND(YEAR(K696)&amp;MONTH(K696)=YEAR(L696)&amp;MONTH(L696),DAY(L696)&lt;26)),"",IF(YEAR(K696)&amp;MONTH(K696)=YEAR(L696)&amp;MONTH(L696),NETWORKDAYS.INTL(K696,L696,"0000000",'21年休息安排-固定'!$B$2:$B$105),NETWORKDAYS.INTL(DATE(2021,MONTH(L696),1),L696,"0000000",'21年休息安排-固定'!$B$2:$B$105)))</f>
        <v/>
      </c>
    </row>
    <row r="697" customHeight="1" spans="1:24">
      <c r="A697" s="4" t="s">
        <v>1153</v>
      </c>
      <c r="B697" s="4"/>
      <c r="C697" s="6" t="s">
        <v>26</v>
      </c>
      <c r="D697" s="4"/>
      <c r="E697" s="4"/>
      <c r="F697" s="4"/>
      <c r="G697" s="4"/>
      <c r="H697" s="4"/>
      <c r="I697" s="4"/>
      <c r="J697" s="4"/>
      <c r="K697" s="45">
        <v>44088</v>
      </c>
      <c r="L697" s="45"/>
      <c r="M697" s="4"/>
      <c r="N697" s="4"/>
      <c r="O697" s="4"/>
      <c r="P697" s="46"/>
      <c r="Q697" s="46"/>
      <c r="R697" s="49">
        <f t="shared" si="50"/>
        <v>0</v>
      </c>
      <c r="S697" s="49">
        <f t="shared" si="51"/>
        <v>0</v>
      </c>
      <c r="T697" s="50">
        <f t="shared" si="48"/>
        <v>0</v>
      </c>
      <c r="U697" s="50">
        <f t="shared" si="49"/>
        <v>0</v>
      </c>
      <c r="V697" s="50">
        <v>0.88</v>
      </c>
      <c r="W697" s="50" t="str">
        <f>IF(OR(K697&lt;=$Y$1,DAY(K697)&gt;15,AND(YEAR(K697)&amp;MONTH(K697)=YEAR(L697)&amp;MONTH(L697),DAY(L697)&lt;26)),"",IF(OR(L697="",MONTH(K697)&lt;&gt;MONTH(L697)),NETWORKDAYS.INTL(K697,DATE(2021,MONTH(K697)+1,0),"0000000",'21年休息安排-固定'!$B$2:$B$105),NETWORKDAYS.INTL(K697,L697,"0000000",'21年休息安排-固定'!$B$2:$B$105)))</f>
        <v/>
      </c>
      <c r="X697" s="50" t="str">
        <f>IF(OR(L697&gt;=$Z$1,L697="",DAY(L697)&lt;15,AND(YEAR(K697)&amp;MONTH(K697)=YEAR(L697)&amp;MONTH(L697),DAY(L697)&lt;26)),"",IF(YEAR(K697)&amp;MONTH(K697)=YEAR(L697)&amp;MONTH(L697),NETWORKDAYS.INTL(K697,L697,"0000000",'21年休息安排-固定'!$B$2:$B$105),NETWORKDAYS.INTL(DATE(2021,MONTH(L697),1),L697,"0000000",'21年休息安排-固定'!$B$2:$B$105)))</f>
        <v/>
      </c>
    </row>
    <row r="698" customHeight="1" spans="1:24">
      <c r="A698" s="4" t="s">
        <v>1154</v>
      </c>
      <c r="B698" s="4"/>
      <c r="C698" s="6" t="s">
        <v>828</v>
      </c>
      <c r="D698" s="4"/>
      <c r="E698" s="4"/>
      <c r="F698" s="4"/>
      <c r="G698" s="4"/>
      <c r="H698" s="4"/>
      <c r="I698" s="4"/>
      <c r="J698" s="4"/>
      <c r="K698" s="45">
        <v>44088</v>
      </c>
      <c r="L698" s="45"/>
      <c r="M698" s="4"/>
      <c r="N698" s="4"/>
      <c r="O698" s="4"/>
      <c r="P698" s="46"/>
      <c r="Q698" s="46"/>
      <c r="R698" s="49">
        <f t="shared" si="50"/>
        <v>0</v>
      </c>
      <c r="S698" s="49">
        <f t="shared" si="51"/>
        <v>0</v>
      </c>
      <c r="T698" s="50">
        <f t="shared" si="48"/>
        <v>0</v>
      </c>
      <c r="U698" s="50">
        <f t="shared" si="49"/>
        <v>0</v>
      </c>
      <c r="V698" s="50">
        <v>0.86</v>
      </c>
      <c r="W698" s="50" t="str">
        <f>IF(OR(K698&lt;=$Y$1,DAY(K698)&gt;15,AND(YEAR(K698)&amp;MONTH(K698)=YEAR(L698)&amp;MONTH(L698),DAY(L698)&lt;26)),"",IF(OR(L698="",MONTH(K698)&lt;&gt;MONTH(L698)),NETWORKDAYS.INTL(K698,DATE(2021,MONTH(K698)+1,0),"0000000",'21年休息安排-固定'!$B$2:$B$105),NETWORKDAYS.INTL(K698,L698,"0000000",'21年休息安排-固定'!$B$2:$B$105)))</f>
        <v/>
      </c>
      <c r="X698" s="50" t="str">
        <f>IF(OR(L698&gt;=$Z$1,L698="",DAY(L698)&lt;15,AND(YEAR(K698)&amp;MONTH(K698)=YEAR(L698)&amp;MONTH(L698),DAY(L698)&lt;26)),"",IF(YEAR(K698)&amp;MONTH(K698)=YEAR(L698)&amp;MONTH(L698),NETWORKDAYS.INTL(K698,L698,"0000000",'21年休息安排-固定'!$B$2:$B$105),NETWORKDAYS.INTL(DATE(2021,MONTH(L698),1),L698,"0000000",'21年休息安排-固定'!$B$2:$B$105)))</f>
        <v/>
      </c>
    </row>
    <row r="699" customHeight="1" spans="1:24">
      <c r="A699" s="4" t="s">
        <v>1155</v>
      </c>
      <c r="B699" s="4"/>
      <c r="C699" s="6" t="s">
        <v>921</v>
      </c>
      <c r="D699" s="4"/>
      <c r="E699" s="4"/>
      <c r="F699" s="4"/>
      <c r="G699" s="4"/>
      <c r="H699" s="4"/>
      <c r="I699" s="4"/>
      <c r="J699" s="4"/>
      <c r="K699" s="45">
        <v>44090</v>
      </c>
      <c r="L699" s="45"/>
      <c r="M699" s="4"/>
      <c r="N699" s="4"/>
      <c r="O699" s="4"/>
      <c r="P699" s="46"/>
      <c r="Q699" s="46"/>
      <c r="R699" s="49">
        <f t="shared" si="50"/>
        <v>0</v>
      </c>
      <c r="S699" s="49">
        <f t="shared" si="51"/>
        <v>0</v>
      </c>
      <c r="T699" s="50">
        <f t="shared" si="48"/>
        <v>0</v>
      </c>
      <c r="U699" s="50">
        <f t="shared" si="49"/>
        <v>0</v>
      </c>
      <c r="V699" s="50">
        <v>0.93</v>
      </c>
      <c r="W699" s="50" t="str">
        <f>IF(OR(K699&lt;=$Y$1,DAY(K699)&gt;15,AND(YEAR(K699)&amp;MONTH(K699)=YEAR(L699)&amp;MONTH(L699),DAY(L699)&lt;26)),"",IF(OR(L699="",MONTH(K699)&lt;&gt;MONTH(L699)),NETWORKDAYS.INTL(K699,DATE(2021,MONTH(K699)+1,0),"0000000",'21年休息安排-固定'!$B$2:$B$105),NETWORKDAYS.INTL(K699,L699,"0000000",'21年休息安排-固定'!$B$2:$B$105)))</f>
        <v/>
      </c>
      <c r="X699" s="50" t="str">
        <f>IF(OR(L699&gt;=$Z$1,L699="",DAY(L699)&lt;15,AND(YEAR(K699)&amp;MONTH(K699)=YEAR(L699)&amp;MONTH(L699),DAY(L699)&lt;26)),"",IF(YEAR(K699)&amp;MONTH(K699)=YEAR(L699)&amp;MONTH(L699),NETWORKDAYS.INTL(K699,L699,"0000000",'21年休息安排-固定'!$B$2:$B$105),NETWORKDAYS.INTL(DATE(2021,MONTH(L699),1),L699,"0000000",'21年休息安排-固定'!$B$2:$B$105)))</f>
        <v/>
      </c>
    </row>
    <row r="700" customHeight="1" spans="1:24">
      <c r="A700" s="4" t="s">
        <v>1156</v>
      </c>
      <c r="B700" s="4"/>
      <c r="C700" s="6" t="s">
        <v>403</v>
      </c>
      <c r="D700" s="4"/>
      <c r="E700" s="4"/>
      <c r="F700" s="4"/>
      <c r="G700" s="4"/>
      <c r="H700" s="4"/>
      <c r="I700" s="4"/>
      <c r="J700" s="4"/>
      <c r="K700" s="45">
        <v>44102</v>
      </c>
      <c r="L700" s="45"/>
      <c r="M700" s="4"/>
      <c r="N700" s="4"/>
      <c r="O700" s="4"/>
      <c r="P700" s="46"/>
      <c r="Q700" s="46"/>
      <c r="R700" s="49">
        <f t="shared" si="50"/>
        <v>0</v>
      </c>
      <c r="S700" s="49">
        <f t="shared" si="51"/>
        <v>0</v>
      </c>
      <c r="T700" s="50">
        <f t="shared" si="48"/>
        <v>0</v>
      </c>
      <c r="U700" s="50">
        <f t="shared" si="49"/>
        <v>0</v>
      </c>
      <c r="V700" s="50">
        <v>0.88</v>
      </c>
      <c r="W700" s="50" t="str">
        <f>IF(OR(K700&lt;=$Y$1,DAY(K700)&gt;15,AND(YEAR(K700)&amp;MONTH(K700)=YEAR(L700)&amp;MONTH(L700),DAY(L700)&lt;26)),"",IF(OR(L700="",MONTH(K700)&lt;&gt;MONTH(L700)),NETWORKDAYS.INTL(K700,DATE(2021,MONTH(K700)+1,0),"0000000",'21年休息安排-固定'!$B$2:$B$105),NETWORKDAYS.INTL(K700,L700,"0000000",'21年休息安排-固定'!$B$2:$B$105)))</f>
        <v/>
      </c>
      <c r="X700" s="50" t="str">
        <f>IF(OR(L700&gt;=$Z$1,L700="",DAY(L700)&lt;15,AND(YEAR(K700)&amp;MONTH(K700)=YEAR(L700)&amp;MONTH(L700),DAY(L700)&lt;26)),"",IF(YEAR(K700)&amp;MONTH(K700)=YEAR(L700)&amp;MONTH(L700),NETWORKDAYS.INTL(K700,L700,"0000000",'21年休息安排-固定'!$B$2:$B$105),NETWORKDAYS.INTL(DATE(2021,MONTH(L700),1),L700,"0000000",'21年休息安排-固定'!$B$2:$B$105)))</f>
        <v/>
      </c>
    </row>
    <row r="701" customHeight="1" spans="1:24">
      <c r="A701" s="4" t="s">
        <v>1157</v>
      </c>
      <c r="B701" s="4"/>
      <c r="C701" s="6" t="s">
        <v>403</v>
      </c>
      <c r="D701" s="4"/>
      <c r="E701" s="4"/>
      <c r="F701" s="4"/>
      <c r="G701" s="4"/>
      <c r="H701" s="4"/>
      <c r="I701" s="4"/>
      <c r="J701" s="4"/>
      <c r="K701" s="45">
        <v>44092</v>
      </c>
      <c r="L701" s="45"/>
      <c r="M701" s="4"/>
      <c r="N701" s="4"/>
      <c r="O701" s="4"/>
      <c r="P701" s="46"/>
      <c r="Q701" s="46"/>
      <c r="R701" s="49">
        <f t="shared" si="50"/>
        <v>0</v>
      </c>
      <c r="S701" s="49">
        <f t="shared" si="51"/>
        <v>0</v>
      </c>
      <c r="T701" s="50">
        <f t="shared" si="48"/>
        <v>0</v>
      </c>
      <c r="U701" s="50">
        <f t="shared" si="49"/>
        <v>0</v>
      </c>
      <c r="V701" s="50">
        <v>0.88</v>
      </c>
      <c r="W701" s="50" t="str">
        <f>IF(OR(K701&lt;=$Y$1,DAY(K701)&gt;15,AND(YEAR(K701)&amp;MONTH(K701)=YEAR(L701)&amp;MONTH(L701),DAY(L701)&lt;26)),"",IF(OR(L701="",MONTH(K701)&lt;&gt;MONTH(L701)),NETWORKDAYS.INTL(K701,DATE(2021,MONTH(K701)+1,0),"0000000",'21年休息安排-固定'!$B$2:$B$105),NETWORKDAYS.INTL(K701,L701,"0000000",'21年休息安排-固定'!$B$2:$B$105)))</f>
        <v/>
      </c>
      <c r="X701" s="50" t="str">
        <f>IF(OR(L701&gt;=$Z$1,L701="",DAY(L701)&lt;15,AND(YEAR(K701)&amp;MONTH(K701)=YEAR(L701)&amp;MONTH(L701),DAY(L701)&lt;26)),"",IF(YEAR(K701)&amp;MONTH(K701)=YEAR(L701)&amp;MONTH(L701),NETWORKDAYS.INTL(K701,L701,"0000000",'21年休息安排-固定'!$B$2:$B$105),NETWORKDAYS.INTL(DATE(2021,MONTH(L701),1),L701,"0000000",'21年休息安排-固定'!$B$2:$B$105)))</f>
        <v/>
      </c>
    </row>
    <row r="702" customHeight="1" spans="1:24">
      <c r="A702" s="4" t="s">
        <v>1158</v>
      </c>
      <c r="B702" s="4"/>
      <c r="C702" s="6" t="s">
        <v>834</v>
      </c>
      <c r="D702" s="4"/>
      <c r="E702" s="4"/>
      <c r="F702" s="4"/>
      <c r="G702" s="4"/>
      <c r="H702" s="4"/>
      <c r="I702" s="4"/>
      <c r="J702" s="4"/>
      <c r="K702" s="45">
        <v>44092</v>
      </c>
      <c r="L702" s="45"/>
      <c r="M702" s="4"/>
      <c r="N702" s="4"/>
      <c r="O702" s="4"/>
      <c r="P702" s="46"/>
      <c r="Q702" s="46"/>
      <c r="R702" s="49">
        <f t="shared" si="50"/>
        <v>0</v>
      </c>
      <c r="S702" s="49">
        <f t="shared" si="51"/>
        <v>0</v>
      </c>
      <c r="T702" s="50">
        <f t="shared" si="48"/>
        <v>0</v>
      </c>
      <c r="U702" s="50">
        <f t="shared" si="49"/>
        <v>0</v>
      </c>
      <c r="V702" s="50">
        <v>0.77</v>
      </c>
      <c r="W702" s="50" t="str">
        <f>IF(OR(K702&lt;=$Y$1,DAY(K702)&gt;15,AND(YEAR(K702)&amp;MONTH(K702)=YEAR(L702)&amp;MONTH(L702),DAY(L702)&lt;26)),"",IF(OR(L702="",MONTH(K702)&lt;&gt;MONTH(L702)),NETWORKDAYS.INTL(K702,DATE(2021,MONTH(K702)+1,0),"0000000",'21年休息安排-固定'!$B$2:$B$105),NETWORKDAYS.INTL(K702,L702,"0000000",'21年休息安排-固定'!$B$2:$B$105)))</f>
        <v/>
      </c>
      <c r="X702" s="50" t="str">
        <f>IF(OR(L702&gt;=$Z$1,L702="",DAY(L702)&lt;15,AND(YEAR(K702)&amp;MONTH(K702)=YEAR(L702)&amp;MONTH(L702),DAY(L702)&lt;26)),"",IF(YEAR(K702)&amp;MONTH(K702)=YEAR(L702)&amp;MONTH(L702),NETWORKDAYS.INTL(K702,L702,"0000000",'21年休息安排-固定'!$B$2:$B$105),NETWORKDAYS.INTL(DATE(2021,MONTH(L702),1),L702,"0000000",'21年休息安排-固定'!$B$2:$B$105)))</f>
        <v/>
      </c>
    </row>
    <row r="703" customHeight="1" spans="1:24">
      <c r="A703" s="4" t="s">
        <v>1159</v>
      </c>
      <c r="B703" s="4"/>
      <c r="C703" s="6" t="s">
        <v>26</v>
      </c>
      <c r="D703" s="4"/>
      <c r="E703" s="4"/>
      <c r="F703" s="4"/>
      <c r="G703" s="4"/>
      <c r="H703" s="4"/>
      <c r="I703" s="4"/>
      <c r="J703" s="4"/>
      <c r="K703" s="45">
        <v>44095</v>
      </c>
      <c r="L703" s="45"/>
      <c r="M703" s="4"/>
      <c r="N703" s="4"/>
      <c r="O703" s="4"/>
      <c r="P703" s="46"/>
      <c r="Q703" s="46"/>
      <c r="R703" s="49">
        <f t="shared" si="50"/>
        <v>0</v>
      </c>
      <c r="S703" s="49">
        <f t="shared" si="51"/>
        <v>0</v>
      </c>
      <c r="T703" s="50">
        <f t="shared" si="48"/>
        <v>0</v>
      </c>
      <c r="U703" s="50">
        <f t="shared" si="49"/>
        <v>0</v>
      </c>
      <c r="V703" s="50">
        <v>0.88</v>
      </c>
      <c r="W703" s="50" t="str">
        <f>IF(OR(K703&lt;=$Y$1,DAY(K703)&gt;15,AND(YEAR(K703)&amp;MONTH(K703)=YEAR(L703)&amp;MONTH(L703),DAY(L703)&lt;26)),"",IF(OR(L703="",MONTH(K703)&lt;&gt;MONTH(L703)),NETWORKDAYS.INTL(K703,DATE(2021,MONTH(K703)+1,0),"0000000",'21年休息安排-固定'!$B$2:$B$105),NETWORKDAYS.INTL(K703,L703,"0000000",'21年休息安排-固定'!$B$2:$B$105)))</f>
        <v/>
      </c>
      <c r="X703" s="50" t="str">
        <f>IF(OR(L703&gt;=$Z$1,L703="",DAY(L703)&lt;15,AND(YEAR(K703)&amp;MONTH(K703)=YEAR(L703)&amp;MONTH(L703),DAY(L703)&lt;26)),"",IF(YEAR(K703)&amp;MONTH(K703)=YEAR(L703)&amp;MONTH(L703),NETWORKDAYS.INTL(K703,L703,"0000000",'21年休息安排-固定'!$B$2:$B$105),NETWORKDAYS.INTL(DATE(2021,MONTH(L703),1),L703,"0000000",'21年休息安排-固定'!$B$2:$B$105)))</f>
        <v/>
      </c>
    </row>
    <row r="704" customHeight="1" spans="1:24">
      <c r="A704" s="4" t="s">
        <v>1160</v>
      </c>
      <c r="B704" s="4"/>
      <c r="C704" s="6" t="s">
        <v>941</v>
      </c>
      <c r="D704" s="4"/>
      <c r="E704" s="4"/>
      <c r="F704" s="4"/>
      <c r="G704" s="4"/>
      <c r="H704" s="4"/>
      <c r="I704" s="4"/>
      <c r="J704" s="4"/>
      <c r="K704" s="45">
        <v>44096</v>
      </c>
      <c r="L704" s="45"/>
      <c r="M704" s="4"/>
      <c r="N704" s="4"/>
      <c r="O704" s="4"/>
      <c r="P704" s="46"/>
      <c r="Q704" s="46"/>
      <c r="R704" s="49">
        <f t="shared" si="50"/>
        <v>0</v>
      </c>
      <c r="S704" s="49">
        <f t="shared" si="51"/>
        <v>0</v>
      </c>
      <c r="T704" s="50">
        <f t="shared" si="48"/>
        <v>0</v>
      </c>
      <c r="U704" s="50">
        <f t="shared" si="49"/>
        <v>0</v>
      </c>
      <c r="V704" s="50">
        <v>0.88</v>
      </c>
      <c r="W704" s="50" t="str">
        <f>IF(OR(K704&lt;=$Y$1,DAY(K704)&gt;15,AND(YEAR(K704)&amp;MONTH(K704)=YEAR(L704)&amp;MONTH(L704),DAY(L704)&lt;26)),"",IF(OR(L704="",MONTH(K704)&lt;&gt;MONTH(L704)),NETWORKDAYS.INTL(K704,DATE(2021,MONTH(K704)+1,0),"0000000",'21年休息安排-固定'!$B$2:$B$105),NETWORKDAYS.INTL(K704,L704,"0000000",'21年休息安排-固定'!$B$2:$B$105)))</f>
        <v/>
      </c>
      <c r="X704" s="50" t="str">
        <f>IF(OR(L704&gt;=$Z$1,L704="",DAY(L704)&lt;15,AND(YEAR(K704)&amp;MONTH(K704)=YEAR(L704)&amp;MONTH(L704),DAY(L704)&lt;26)),"",IF(YEAR(K704)&amp;MONTH(K704)=YEAR(L704)&amp;MONTH(L704),NETWORKDAYS.INTL(K704,L704,"0000000",'21年休息安排-固定'!$B$2:$B$105),NETWORKDAYS.INTL(DATE(2021,MONTH(L704),1),L704,"0000000",'21年休息安排-固定'!$B$2:$B$105)))</f>
        <v/>
      </c>
    </row>
    <row r="705" customHeight="1" spans="1:24">
      <c r="A705" s="4" t="s">
        <v>1161</v>
      </c>
      <c r="B705" s="4"/>
      <c r="C705" s="6" t="s">
        <v>26</v>
      </c>
      <c r="D705" s="4"/>
      <c r="E705" s="4"/>
      <c r="F705" s="4"/>
      <c r="G705" s="4"/>
      <c r="H705" s="4"/>
      <c r="I705" s="4"/>
      <c r="J705" s="4"/>
      <c r="K705" s="45">
        <v>44123</v>
      </c>
      <c r="L705" s="45"/>
      <c r="M705" s="4"/>
      <c r="N705" s="4"/>
      <c r="O705" s="4"/>
      <c r="P705" s="46"/>
      <c r="Q705" s="46"/>
      <c r="R705" s="49">
        <f t="shared" si="50"/>
        <v>0</v>
      </c>
      <c r="S705" s="49">
        <f t="shared" si="51"/>
        <v>0</v>
      </c>
      <c r="T705" s="50">
        <f t="shared" si="48"/>
        <v>0</v>
      </c>
      <c r="U705" s="50">
        <f t="shared" si="49"/>
        <v>0</v>
      </c>
      <c r="V705" s="50">
        <v>0.88</v>
      </c>
      <c r="W705" s="50" t="str">
        <f>IF(OR(K705&lt;=$Y$1,DAY(K705)&gt;15,AND(YEAR(K705)&amp;MONTH(K705)=YEAR(L705)&amp;MONTH(L705),DAY(L705)&lt;26)),"",IF(OR(L705="",MONTH(K705)&lt;&gt;MONTH(L705)),NETWORKDAYS.INTL(K705,DATE(2021,MONTH(K705)+1,0),"0000000",'21年休息安排-固定'!$B$2:$B$105),NETWORKDAYS.INTL(K705,L705,"0000000",'21年休息安排-固定'!$B$2:$B$105)))</f>
        <v/>
      </c>
      <c r="X705" s="50" t="str">
        <f>IF(OR(L705&gt;=$Z$1,L705="",DAY(L705)&lt;15,AND(YEAR(K705)&amp;MONTH(K705)=YEAR(L705)&amp;MONTH(L705),DAY(L705)&lt;26)),"",IF(YEAR(K705)&amp;MONTH(K705)=YEAR(L705)&amp;MONTH(L705),NETWORKDAYS.INTL(K705,L705,"0000000",'21年休息安排-固定'!$B$2:$B$105),NETWORKDAYS.INTL(DATE(2021,MONTH(L705),1),L705,"0000000",'21年休息安排-固定'!$B$2:$B$105)))</f>
        <v/>
      </c>
    </row>
    <row r="706" customHeight="1" spans="1:24">
      <c r="A706" s="4" t="s">
        <v>25</v>
      </c>
      <c r="B706" s="4"/>
      <c r="C706" s="6" t="s">
        <v>26</v>
      </c>
      <c r="D706" s="4"/>
      <c r="E706" s="4"/>
      <c r="F706" s="4"/>
      <c r="G706" s="4"/>
      <c r="H706" s="4"/>
      <c r="I706" s="4"/>
      <c r="J706" s="4"/>
      <c r="K706" s="45">
        <v>44124</v>
      </c>
      <c r="L706" s="45"/>
      <c r="M706" s="4"/>
      <c r="N706" s="4"/>
      <c r="O706" s="4"/>
      <c r="P706" s="46"/>
      <c r="Q706" s="46"/>
      <c r="R706" s="49">
        <f t="shared" si="50"/>
        <v>0</v>
      </c>
      <c r="S706" s="49">
        <f t="shared" si="51"/>
        <v>0</v>
      </c>
      <c r="T706" s="50">
        <f t="shared" si="48"/>
        <v>0</v>
      </c>
      <c r="U706" s="50">
        <f t="shared" si="49"/>
        <v>0</v>
      </c>
      <c r="V706" s="50">
        <v>0.86</v>
      </c>
      <c r="W706" s="50" t="str">
        <f>IF(OR(K706&lt;=$Y$1,DAY(K706)&gt;15,AND(YEAR(K706)&amp;MONTH(K706)=YEAR(L706)&amp;MONTH(L706),DAY(L706)&lt;26)),"",IF(OR(L706="",MONTH(K706)&lt;&gt;MONTH(L706)),NETWORKDAYS.INTL(K706,DATE(2021,MONTH(K706)+1,0),"0000000",'21年休息安排-固定'!$B$2:$B$105),NETWORKDAYS.INTL(K706,L706,"0000000",'21年休息安排-固定'!$B$2:$B$105)))</f>
        <v/>
      </c>
      <c r="X706" s="50" t="str">
        <f>IF(OR(L706&gt;=$Z$1,L706="",DAY(L706)&lt;15,AND(YEAR(K706)&amp;MONTH(K706)=YEAR(L706)&amp;MONTH(L706),DAY(L706)&lt;26)),"",IF(YEAR(K706)&amp;MONTH(K706)=YEAR(L706)&amp;MONTH(L706),NETWORKDAYS.INTL(K706,L706,"0000000",'21年休息安排-固定'!$B$2:$B$105),NETWORKDAYS.INTL(DATE(2021,MONTH(L706),1),L706,"0000000",'21年休息安排-固定'!$B$2:$B$105)))</f>
        <v/>
      </c>
    </row>
    <row r="707" customHeight="1" spans="1:24">
      <c r="A707" s="4" t="s">
        <v>1162</v>
      </c>
      <c r="B707" s="4"/>
      <c r="C707" s="6" t="s">
        <v>403</v>
      </c>
      <c r="D707" s="4"/>
      <c r="E707" s="4"/>
      <c r="F707" s="4"/>
      <c r="G707" s="4"/>
      <c r="H707" s="4"/>
      <c r="I707" s="4"/>
      <c r="J707" s="4"/>
      <c r="K707" s="45">
        <v>44126</v>
      </c>
      <c r="L707" s="45"/>
      <c r="M707" s="4"/>
      <c r="N707" s="4"/>
      <c r="O707" s="4"/>
      <c r="P707" s="46"/>
      <c r="Q707" s="46"/>
      <c r="R707" s="49">
        <f t="shared" si="50"/>
        <v>0</v>
      </c>
      <c r="S707" s="49">
        <f t="shared" si="51"/>
        <v>0</v>
      </c>
      <c r="T707" s="50">
        <f t="shared" si="48"/>
        <v>0</v>
      </c>
      <c r="U707" s="50">
        <f t="shared" si="49"/>
        <v>0</v>
      </c>
      <c r="V707" s="50">
        <v>0.87</v>
      </c>
      <c r="W707" s="50" t="str">
        <f>IF(OR(K707&lt;=$Y$1,DAY(K707)&gt;15,AND(YEAR(K707)&amp;MONTH(K707)=YEAR(L707)&amp;MONTH(L707),DAY(L707)&lt;26)),"",IF(OR(L707="",MONTH(K707)&lt;&gt;MONTH(L707)),NETWORKDAYS.INTL(K707,DATE(2021,MONTH(K707)+1,0),"0000000",'21年休息安排-固定'!$B$2:$B$105),NETWORKDAYS.INTL(K707,L707,"0000000",'21年休息安排-固定'!$B$2:$B$105)))</f>
        <v/>
      </c>
      <c r="X707" s="50" t="str">
        <f>IF(OR(L707&gt;=$Z$1,L707="",DAY(L707)&lt;15,AND(YEAR(K707)&amp;MONTH(K707)=YEAR(L707)&amp;MONTH(L707),DAY(L707)&lt;26)),"",IF(YEAR(K707)&amp;MONTH(K707)=YEAR(L707)&amp;MONTH(L707),NETWORKDAYS.INTL(K707,L707,"0000000",'21年休息安排-固定'!$B$2:$B$105),NETWORKDAYS.INTL(DATE(2021,MONTH(L707),1),L707,"0000000",'21年休息安排-固定'!$B$2:$B$105)))</f>
        <v/>
      </c>
    </row>
    <row r="708" customHeight="1" spans="1:24">
      <c r="A708" s="4" t="s">
        <v>1163</v>
      </c>
      <c r="B708" s="4"/>
      <c r="C708" s="6" t="s">
        <v>403</v>
      </c>
      <c r="D708" s="4"/>
      <c r="E708" s="4"/>
      <c r="F708" s="4"/>
      <c r="G708" s="4"/>
      <c r="H708" s="4"/>
      <c r="I708" s="4"/>
      <c r="J708" s="4"/>
      <c r="K708" s="45">
        <v>44131</v>
      </c>
      <c r="L708" s="45"/>
      <c r="M708" s="4"/>
      <c r="N708" s="4"/>
      <c r="O708" s="4"/>
      <c r="P708" s="46"/>
      <c r="Q708" s="46"/>
      <c r="R708" s="49">
        <f t="shared" si="50"/>
        <v>0</v>
      </c>
      <c r="S708" s="49">
        <f t="shared" si="51"/>
        <v>0</v>
      </c>
      <c r="T708" s="50">
        <f t="shared" si="48"/>
        <v>0</v>
      </c>
      <c r="U708" s="50">
        <f t="shared" si="49"/>
        <v>0</v>
      </c>
      <c r="V708" s="50">
        <v>0.88</v>
      </c>
      <c r="W708" s="50" t="str">
        <f>IF(OR(K708&lt;=$Y$1,DAY(K708)&gt;15,AND(YEAR(K708)&amp;MONTH(K708)=YEAR(L708)&amp;MONTH(L708),DAY(L708)&lt;26)),"",IF(OR(L708="",MONTH(K708)&lt;&gt;MONTH(L708)),NETWORKDAYS.INTL(K708,DATE(2021,MONTH(K708)+1,0),"0000000",'21年休息安排-固定'!$B$2:$B$105),NETWORKDAYS.INTL(K708,L708,"0000000",'21年休息安排-固定'!$B$2:$B$105)))</f>
        <v/>
      </c>
      <c r="X708" s="50" t="str">
        <f>IF(OR(L708&gt;=$Z$1,L708="",DAY(L708)&lt;15,AND(YEAR(K708)&amp;MONTH(K708)=YEAR(L708)&amp;MONTH(L708),DAY(L708)&lt;26)),"",IF(YEAR(K708)&amp;MONTH(K708)=YEAR(L708)&amp;MONTH(L708),NETWORKDAYS.INTL(K708,L708,"0000000",'21年休息安排-固定'!$B$2:$B$105),NETWORKDAYS.INTL(DATE(2021,MONTH(L708),1),L708,"0000000",'21年休息安排-固定'!$B$2:$B$105)))</f>
        <v/>
      </c>
    </row>
    <row r="709" customHeight="1" spans="1:24">
      <c r="A709" s="4" t="s">
        <v>1164</v>
      </c>
      <c r="B709" s="4"/>
      <c r="C709" s="6" t="s">
        <v>941</v>
      </c>
      <c r="D709" s="4"/>
      <c r="E709" s="4"/>
      <c r="F709" s="4"/>
      <c r="G709" s="4"/>
      <c r="H709" s="4"/>
      <c r="I709" s="4"/>
      <c r="J709" s="4"/>
      <c r="K709" s="45">
        <v>44130</v>
      </c>
      <c r="L709" s="45"/>
      <c r="M709" s="4"/>
      <c r="N709" s="4"/>
      <c r="O709" s="4"/>
      <c r="P709" s="46"/>
      <c r="Q709" s="46"/>
      <c r="R709" s="49">
        <f t="shared" si="50"/>
        <v>0</v>
      </c>
      <c r="S709" s="49">
        <f t="shared" si="51"/>
        <v>0</v>
      </c>
      <c r="T709" s="50">
        <f t="shared" si="48"/>
        <v>0</v>
      </c>
      <c r="U709" s="50">
        <f t="shared" si="49"/>
        <v>0</v>
      </c>
      <c r="V709" s="50">
        <v>0.89</v>
      </c>
      <c r="W709" s="50" t="str">
        <f>IF(OR(K709&lt;=$Y$1,DAY(K709)&gt;15,AND(YEAR(K709)&amp;MONTH(K709)=YEAR(L709)&amp;MONTH(L709),DAY(L709)&lt;26)),"",IF(OR(L709="",MONTH(K709)&lt;&gt;MONTH(L709)),NETWORKDAYS.INTL(K709,DATE(2021,MONTH(K709)+1,0),"0000000",'21年休息安排-固定'!$B$2:$B$105),NETWORKDAYS.INTL(K709,L709,"0000000",'21年休息安排-固定'!$B$2:$B$105)))</f>
        <v/>
      </c>
      <c r="X709" s="50" t="str">
        <f>IF(OR(L709&gt;=$Z$1,L709="",DAY(L709)&lt;15,AND(YEAR(K709)&amp;MONTH(K709)=YEAR(L709)&amp;MONTH(L709),DAY(L709)&lt;26)),"",IF(YEAR(K709)&amp;MONTH(K709)=YEAR(L709)&amp;MONTH(L709),NETWORKDAYS.INTL(K709,L709,"0000000",'21年休息安排-固定'!$B$2:$B$105),NETWORKDAYS.INTL(DATE(2021,MONTH(L709),1),L709,"0000000",'21年休息安排-固定'!$B$2:$B$105)))</f>
        <v/>
      </c>
    </row>
    <row r="710" customHeight="1" spans="1:24">
      <c r="A710" s="4" t="s">
        <v>1165</v>
      </c>
      <c r="B710" s="4"/>
      <c r="C710" s="6" t="s">
        <v>403</v>
      </c>
      <c r="D710" s="4"/>
      <c r="E710" s="4"/>
      <c r="F710" s="4"/>
      <c r="G710" s="4"/>
      <c r="H710" s="4"/>
      <c r="I710" s="4"/>
      <c r="J710" s="4"/>
      <c r="K710" s="45">
        <v>44141</v>
      </c>
      <c r="L710" s="45"/>
      <c r="M710" s="4"/>
      <c r="N710" s="4"/>
      <c r="O710" s="4"/>
      <c r="P710" s="46"/>
      <c r="Q710" s="46"/>
      <c r="R710" s="49">
        <f t="shared" si="50"/>
        <v>0</v>
      </c>
      <c r="S710" s="49">
        <f t="shared" si="51"/>
        <v>0</v>
      </c>
      <c r="T710" s="50">
        <f t="shared" si="48"/>
        <v>0</v>
      </c>
      <c r="U710" s="50">
        <f t="shared" si="49"/>
        <v>0</v>
      </c>
      <c r="V710" s="50">
        <v>0.84</v>
      </c>
      <c r="W710" s="50" t="str">
        <f>IF(OR(K710&lt;=$Y$1,DAY(K710)&gt;15,AND(YEAR(K710)&amp;MONTH(K710)=YEAR(L710)&amp;MONTH(L710),DAY(L710)&lt;26)),"",IF(OR(L710="",MONTH(K710)&lt;&gt;MONTH(L710)),NETWORKDAYS.INTL(K710,DATE(2021,MONTH(K710)+1,0),"0000000",'21年休息安排-固定'!$B$2:$B$105),NETWORKDAYS.INTL(K710,L710,"0000000",'21年休息安排-固定'!$B$2:$B$105)))</f>
        <v/>
      </c>
      <c r="X710" s="50" t="str">
        <f>IF(OR(L710&gt;=$Z$1,L710="",DAY(L710)&lt;15,AND(YEAR(K710)&amp;MONTH(K710)=YEAR(L710)&amp;MONTH(L710),DAY(L710)&lt;26)),"",IF(YEAR(K710)&amp;MONTH(K710)=YEAR(L710)&amp;MONTH(L710),NETWORKDAYS.INTL(K710,L710,"0000000",'21年休息安排-固定'!$B$2:$B$105),NETWORKDAYS.INTL(DATE(2021,MONTH(L710),1),L710,"0000000",'21年休息安排-固定'!$B$2:$B$105)))</f>
        <v/>
      </c>
    </row>
    <row r="711" customHeight="1" spans="1:24">
      <c r="A711" s="4" t="s">
        <v>1166</v>
      </c>
      <c r="B711" s="4"/>
      <c r="C711" s="6" t="s">
        <v>26</v>
      </c>
      <c r="D711" s="4"/>
      <c r="E711" s="4"/>
      <c r="F711" s="4"/>
      <c r="G711" s="4"/>
      <c r="H711" s="4"/>
      <c r="I711" s="4"/>
      <c r="J711" s="4"/>
      <c r="K711" s="45">
        <v>44140</v>
      </c>
      <c r="L711" s="45"/>
      <c r="M711" s="4"/>
      <c r="N711" s="4"/>
      <c r="O711" s="4"/>
      <c r="P711" s="46"/>
      <c r="Q711" s="46"/>
      <c r="R711" s="49">
        <f t="shared" si="50"/>
        <v>0</v>
      </c>
      <c r="S711" s="49">
        <f t="shared" si="51"/>
        <v>0</v>
      </c>
      <c r="T711" s="50">
        <f t="shared" si="48"/>
        <v>0</v>
      </c>
      <c r="U711" s="50">
        <f t="shared" si="49"/>
        <v>0</v>
      </c>
      <c r="V711" s="50">
        <v>0.89</v>
      </c>
      <c r="W711" s="50" t="str">
        <f>IF(OR(K711&lt;=$Y$1,DAY(K711)&gt;15,AND(YEAR(K711)&amp;MONTH(K711)=YEAR(L711)&amp;MONTH(L711),DAY(L711)&lt;26)),"",IF(OR(L711="",MONTH(K711)&lt;&gt;MONTH(L711)),NETWORKDAYS.INTL(K711,DATE(2021,MONTH(K711)+1,0),"0000000",'21年休息安排-固定'!$B$2:$B$105),NETWORKDAYS.INTL(K711,L711,"0000000",'21年休息安排-固定'!$B$2:$B$105)))</f>
        <v/>
      </c>
      <c r="X711" s="50" t="str">
        <f>IF(OR(L711&gt;=$Z$1,L711="",DAY(L711)&lt;15,AND(YEAR(K711)&amp;MONTH(K711)=YEAR(L711)&amp;MONTH(L711),DAY(L711)&lt;26)),"",IF(YEAR(K711)&amp;MONTH(K711)=YEAR(L711)&amp;MONTH(L711),NETWORKDAYS.INTL(K711,L711,"0000000",'21年休息安排-固定'!$B$2:$B$105),NETWORKDAYS.INTL(DATE(2021,MONTH(L711),1),L711,"0000000",'21年休息安排-固定'!$B$2:$B$105)))</f>
        <v/>
      </c>
    </row>
    <row r="712" customHeight="1" spans="1:24">
      <c r="A712" s="4" t="s">
        <v>1167</v>
      </c>
      <c r="B712" s="4"/>
      <c r="C712" s="6" t="s">
        <v>834</v>
      </c>
      <c r="D712" s="4"/>
      <c r="E712" s="4"/>
      <c r="F712" s="4"/>
      <c r="G712" s="4"/>
      <c r="H712" s="4"/>
      <c r="I712" s="4"/>
      <c r="J712" s="4"/>
      <c r="K712" s="45">
        <v>44145</v>
      </c>
      <c r="L712" s="45"/>
      <c r="M712" s="4"/>
      <c r="N712" s="4"/>
      <c r="O712" s="4"/>
      <c r="P712" s="46"/>
      <c r="Q712" s="46"/>
      <c r="R712" s="49">
        <f t="shared" si="50"/>
        <v>0</v>
      </c>
      <c r="S712" s="49">
        <f t="shared" si="51"/>
        <v>0</v>
      </c>
      <c r="T712" s="50">
        <f t="shared" si="48"/>
        <v>0</v>
      </c>
      <c r="U712" s="50">
        <f t="shared" si="49"/>
        <v>0</v>
      </c>
      <c r="V712" s="50">
        <v>0.81</v>
      </c>
      <c r="W712" s="50" t="str">
        <f>IF(OR(K712&lt;=$Y$1,DAY(K712)&gt;15,AND(YEAR(K712)&amp;MONTH(K712)=YEAR(L712)&amp;MONTH(L712),DAY(L712)&lt;26)),"",IF(OR(L712="",MONTH(K712)&lt;&gt;MONTH(L712)),NETWORKDAYS.INTL(K712,DATE(2021,MONTH(K712)+1,0),"0000000",'21年休息安排-固定'!$B$2:$B$105),NETWORKDAYS.INTL(K712,L712,"0000000",'21年休息安排-固定'!$B$2:$B$105)))</f>
        <v/>
      </c>
      <c r="X712" s="50" t="str">
        <f>IF(OR(L712&gt;=$Z$1,L712="",DAY(L712)&lt;15,AND(YEAR(K712)&amp;MONTH(K712)=YEAR(L712)&amp;MONTH(L712),DAY(L712)&lt;26)),"",IF(YEAR(K712)&amp;MONTH(K712)=YEAR(L712)&amp;MONTH(L712),NETWORKDAYS.INTL(K712,L712,"0000000",'21年休息安排-固定'!$B$2:$B$105),NETWORKDAYS.INTL(DATE(2021,MONTH(L712),1),L712,"0000000",'21年休息安排-固定'!$B$2:$B$105)))</f>
        <v/>
      </c>
    </row>
    <row r="713" customHeight="1" spans="1:24">
      <c r="A713" s="4" t="s">
        <v>1168</v>
      </c>
      <c r="B713" s="4"/>
      <c r="C713" s="6" t="s">
        <v>848</v>
      </c>
      <c r="D713" s="4"/>
      <c r="E713" s="4"/>
      <c r="F713" s="4"/>
      <c r="G713" s="4"/>
      <c r="H713" s="4"/>
      <c r="I713" s="4"/>
      <c r="J713" s="4"/>
      <c r="K713" s="45">
        <v>44148</v>
      </c>
      <c r="L713" s="45"/>
      <c r="M713" s="4"/>
      <c r="N713" s="4"/>
      <c r="O713" s="4"/>
      <c r="P713" s="46"/>
      <c r="Q713" s="46"/>
      <c r="R713" s="49">
        <f t="shared" si="50"/>
        <v>0</v>
      </c>
      <c r="S713" s="49">
        <f t="shared" si="51"/>
        <v>0</v>
      </c>
      <c r="T713" s="50">
        <f t="shared" si="48"/>
        <v>0</v>
      </c>
      <c r="U713" s="50">
        <f t="shared" si="49"/>
        <v>0</v>
      </c>
      <c r="V713" s="50">
        <v>0.76</v>
      </c>
      <c r="W713" s="50" t="str">
        <f>IF(OR(K713&lt;=$Y$1,DAY(K713)&gt;15,AND(YEAR(K713)&amp;MONTH(K713)=YEAR(L713)&amp;MONTH(L713),DAY(L713)&lt;26)),"",IF(OR(L713="",MONTH(K713)&lt;&gt;MONTH(L713)),NETWORKDAYS.INTL(K713,DATE(2021,MONTH(K713)+1,0),"0000000",'21年休息安排-固定'!$B$2:$B$105),NETWORKDAYS.INTL(K713,L713,"0000000",'21年休息安排-固定'!$B$2:$B$105)))</f>
        <v/>
      </c>
      <c r="X713" s="50" t="str">
        <f>IF(OR(L713&gt;=$Z$1,L713="",DAY(L713)&lt;15,AND(YEAR(K713)&amp;MONTH(K713)=YEAR(L713)&amp;MONTH(L713),DAY(L713)&lt;26)),"",IF(YEAR(K713)&amp;MONTH(K713)=YEAR(L713)&amp;MONTH(L713),NETWORKDAYS.INTL(K713,L713,"0000000",'21年休息安排-固定'!$B$2:$B$105),NETWORKDAYS.INTL(DATE(2021,MONTH(L713),1),L713,"0000000",'21年休息安排-固定'!$B$2:$B$105)))</f>
        <v/>
      </c>
    </row>
    <row r="714" customHeight="1" spans="1:24">
      <c r="A714" s="4" t="s">
        <v>1169</v>
      </c>
      <c r="B714" s="4"/>
      <c r="C714" s="6" t="s">
        <v>26</v>
      </c>
      <c r="D714" s="4"/>
      <c r="E714" s="4"/>
      <c r="F714" s="4"/>
      <c r="G714" s="4"/>
      <c r="H714" s="4"/>
      <c r="I714" s="4"/>
      <c r="J714" s="4"/>
      <c r="K714" s="45">
        <v>44148</v>
      </c>
      <c r="L714" s="45"/>
      <c r="M714" s="4"/>
      <c r="N714" s="4"/>
      <c r="O714" s="4"/>
      <c r="P714" s="46"/>
      <c r="Q714" s="46"/>
      <c r="R714" s="49">
        <f t="shared" si="50"/>
        <v>0</v>
      </c>
      <c r="S714" s="49">
        <f t="shared" si="51"/>
        <v>0</v>
      </c>
      <c r="T714" s="50">
        <f t="shared" si="48"/>
        <v>0</v>
      </c>
      <c r="U714" s="50">
        <f t="shared" si="49"/>
        <v>0</v>
      </c>
      <c r="V714" s="50">
        <v>0.9</v>
      </c>
      <c r="W714" s="50" t="str">
        <f>IF(OR(K714&lt;=$Y$1,DAY(K714)&gt;15,AND(YEAR(K714)&amp;MONTH(K714)=YEAR(L714)&amp;MONTH(L714),DAY(L714)&lt;26)),"",IF(OR(L714="",MONTH(K714)&lt;&gt;MONTH(L714)),NETWORKDAYS.INTL(K714,DATE(2021,MONTH(K714)+1,0),"0000000",'21年休息安排-固定'!$B$2:$B$105),NETWORKDAYS.INTL(K714,L714,"0000000",'21年休息安排-固定'!$B$2:$B$105)))</f>
        <v/>
      </c>
      <c r="X714" s="50" t="str">
        <f>IF(OR(L714&gt;=$Z$1,L714="",DAY(L714)&lt;15,AND(YEAR(K714)&amp;MONTH(K714)=YEAR(L714)&amp;MONTH(L714),DAY(L714)&lt;26)),"",IF(YEAR(K714)&amp;MONTH(K714)=YEAR(L714)&amp;MONTH(L714),NETWORKDAYS.INTL(K714,L714,"0000000",'21年休息安排-固定'!$B$2:$B$105),NETWORKDAYS.INTL(DATE(2021,MONTH(L714),1),L714,"0000000",'21年休息安排-固定'!$B$2:$B$105)))</f>
        <v/>
      </c>
    </row>
    <row r="715" customHeight="1" spans="1:24">
      <c r="A715" s="4" t="s">
        <v>1170</v>
      </c>
      <c r="B715" s="4"/>
      <c r="C715" s="6" t="s">
        <v>834</v>
      </c>
      <c r="D715" s="4"/>
      <c r="E715" s="4"/>
      <c r="F715" s="4"/>
      <c r="G715" s="4"/>
      <c r="H715" s="4"/>
      <c r="I715" s="4"/>
      <c r="J715" s="4"/>
      <c r="K715" s="45">
        <v>44151</v>
      </c>
      <c r="L715" s="45"/>
      <c r="M715" s="4"/>
      <c r="N715" s="4"/>
      <c r="O715" s="4"/>
      <c r="P715" s="46"/>
      <c r="Q715" s="46"/>
      <c r="R715" s="49">
        <f t="shared" si="50"/>
        <v>0</v>
      </c>
      <c r="S715" s="49">
        <f t="shared" si="51"/>
        <v>0</v>
      </c>
      <c r="T715" s="50">
        <f t="shared" si="48"/>
        <v>0</v>
      </c>
      <c r="U715" s="50">
        <f t="shared" si="49"/>
        <v>0</v>
      </c>
      <c r="V715" s="50">
        <v>0.79</v>
      </c>
      <c r="W715" s="50" t="str">
        <f>IF(OR(K715&lt;=$Y$1,DAY(K715)&gt;15,AND(YEAR(K715)&amp;MONTH(K715)=YEAR(L715)&amp;MONTH(L715),DAY(L715)&lt;26)),"",IF(OR(L715="",MONTH(K715)&lt;&gt;MONTH(L715)),NETWORKDAYS.INTL(K715,DATE(2021,MONTH(K715)+1,0),"0000000",'21年休息安排-固定'!$B$2:$B$105),NETWORKDAYS.INTL(K715,L715,"0000000",'21年休息安排-固定'!$B$2:$B$105)))</f>
        <v/>
      </c>
      <c r="X715" s="50" t="str">
        <f>IF(OR(L715&gt;=$Z$1,L715="",DAY(L715)&lt;15,AND(YEAR(K715)&amp;MONTH(K715)=YEAR(L715)&amp;MONTH(L715),DAY(L715)&lt;26)),"",IF(YEAR(K715)&amp;MONTH(K715)=YEAR(L715)&amp;MONTH(L715),NETWORKDAYS.INTL(K715,L715,"0000000",'21年休息安排-固定'!$B$2:$B$105),NETWORKDAYS.INTL(DATE(2021,MONTH(L715),1),L715,"0000000",'21年休息安排-固定'!$B$2:$B$105)))</f>
        <v/>
      </c>
    </row>
    <row r="716" customHeight="1" spans="1:24">
      <c r="A716" s="4" t="s">
        <v>1171</v>
      </c>
      <c r="B716" s="4"/>
      <c r="C716" s="6" t="s">
        <v>834</v>
      </c>
      <c r="D716" s="4"/>
      <c r="E716" s="4"/>
      <c r="F716" s="4"/>
      <c r="G716" s="4"/>
      <c r="H716" s="4"/>
      <c r="I716" s="4"/>
      <c r="J716" s="4"/>
      <c r="K716" s="45">
        <v>44151</v>
      </c>
      <c r="L716" s="45"/>
      <c r="M716" s="4"/>
      <c r="N716" s="4"/>
      <c r="O716" s="4"/>
      <c r="P716" s="46"/>
      <c r="Q716" s="46"/>
      <c r="R716" s="49">
        <f t="shared" si="50"/>
        <v>0</v>
      </c>
      <c r="S716" s="49">
        <f t="shared" si="51"/>
        <v>0</v>
      </c>
      <c r="T716" s="50">
        <f t="shared" si="48"/>
        <v>0</v>
      </c>
      <c r="U716" s="50">
        <f t="shared" si="49"/>
        <v>0</v>
      </c>
      <c r="V716" s="50">
        <v>0.8</v>
      </c>
      <c r="W716" s="50" t="str">
        <f>IF(OR(K716&lt;=$Y$1,DAY(K716)&gt;15,AND(YEAR(K716)&amp;MONTH(K716)=YEAR(L716)&amp;MONTH(L716),DAY(L716)&lt;26)),"",IF(OR(L716="",MONTH(K716)&lt;&gt;MONTH(L716)),NETWORKDAYS.INTL(K716,DATE(2021,MONTH(K716)+1,0),"0000000",'21年休息安排-固定'!$B$2:$B$105),NETWORKDAYS.INTL(K716,L716,"0000000",'21年休息安排-固定'!$B$2:$B$105)))</f>
        <v/>
      </c>
      <c r="X716" s="50" t="str">
        <f>IF(OR(L716&gt;=$Z$1,L716="",DAY(L716)&lt;15,AND(YEAR(K716)&amp;MONTH(K716)=YEAR(L716)&amp;MONTH(L716),DAY(L716)&lt;26)),"",IF(YEAR(K716)&amp;MONTH(K716)=YEAR(L716)&amp;MONTH(L716),NETWORKDAYS.INTL(K716,L716,"0000000",'21年休息安排-固定'!$B$2:$B$105),NETWORKDAYS.INTL(DATE(2021,MONTH(L716),1),L716,"0000000",'21年休息安排-固定'!$B$2:$B$105)))</f>
        <v/>
      </c>
    </row>
    <row r="717" customHeight="1" spans="1:24">
      <c r="A717" s="4" t="s">
        <v>1172</v>
      </c>
      <c r="B717" s="4"/>
      <c r="C717" s="6" t="s">
        <v>26</v>
      </c>
      <c r="D717" s="4"/>
      <c r="E717" s="4"/>
      <c r="F717" s="4"/>
      <c r="G717" s="4"/>
      <c r="H717" s="4"/>
      <c r="I717" s="4"/>
      <c r="J717" s="4"/>
      <c r="K717" s="45">
        <v>44159</v>
      </c>
      <c r="L717" s="45"/>
      <c r="M717" s="4"/>
      <c r="N717" s="4"/>
      <c r="O717" s="4"/>
      <c r="P717" s="46"/>
      <c r="Q717" s="46"/>
      <c r="R717" s="49">
        <f t="shared" si="50"/>
        <v>0</v>
      </c>
      <c r="S717" s="49">
        <f t="shared" si="51"/>
        <v>0</v>
      </c>
      <c r="T717" s="50">
        <f t="shared" si="48"/>
        <v>0</v>
      </c>
      <c r="U717" s="50">
        <f t="shared" si="49"/>
        <v>0</v>
      </c>
      <c r="V717" s="50">
        <v>0.89</v>
      </c>
      <c r="W717" s="50" t="str">
        <f>IF(OR(K717&lt;=$Y$1,DAY(K717)&gt;15,AND(YEAR(K717)&amp;MONTH(K717)=YEAR(L717)&amp;MONTH(L717),DAY(L717)&lt;26)),"",IF(OR(L717="",MONTH(K717)&lt;&gt;MONTH(L717)),NETWORKDAYS.INTL(K717,DATE(2021,MONTH(K717)+1,0),"0000000",'21年休息安排-固定'!$B$2:$B$105),NETWORKDAYS.INTL(K717,L717,"0000000",'21年休息安排-固定'!$B$2:$B$105)))</f>
        <v/>
      </c>
      <c r="X717" s="50" t="str">
        <f>IF(OR(L717&gt;=$Z$1,L717="",DAY(L717)&lt;15,AND(YEAR(K717)&amp;MONTH(K717)=YEAR(L717)&amp;MONTH(L717),DAY(L717)&lt;26)),"",IF(YEAR(K717)&amp;MONTH(K717)=YEAR(L717)&amp;MONTH(L717),NETWORKDAYS.INTL(K717,L717,"0000000",'21年休息安排-固定'!$B$2:$B$105),NETWORKDAYS.INTL(DATE(2021,MONTH(L717),1),L717,"0000000",'21年休息安排-固定'!$B$2:$B$105)))</f>
        <v/>
      </c>
    </row>
    <row r="718" customHeight="1" spans="1:24">
      <c r="A718" s="4" t="s">
        <v>1173</v>
      </c>
      <c r="B718" s="4"/>
      <c r="C718" s="6" t="s">
        <v>403</v>
      </c>
      <c r="D718" s="4"/>
      <c r="E718" s="4"/>
      <c r="F718" s="4"/>
      <c r="G718" s="4"/>
      <c r="H718" s="4"/>
      <c r="I718" s="4"/>
      <c r="J718" s="4"/>
      <c r="K718" s="45">
        <v>44172</v>
      </c>
      <c r="L718" s="45"/>
      <c r="M718" s="4"/>
      <c r="N718" s="4"/>
      <c r="O718" s="4"/>
      <c r="P718" s="46"/>
      <c r="Q718" s="46"/>
      <c r="R718" s="49">
        <f t="shared" si="50"/>
        <v>0</v>
      </c>
      <c r="S718" s="49">
        <f t="shared" si="51"/>
        <v>0</v>
      </c>
      <c r="T718" s="50">
        <f t="shared" si="48"/>
        <v>0</v>
      </c>
      <c r="U718" s="50">
        <f t="shared" si="49"/>
        <v>0</v>
      </c>
      <c r="V718" s="50">
        <v>0.9</v>
      </c>
      <c r="W718" s="50" t="str">
        <f>IF(OR(K718&lt;=$Y$1,DAY(K718)&gt;15,AND(YEAR(K718)&amp;MONTH(K718)=YEAR(L718)&amp;MONTH(L718),DAY(L718)&lt;26)),"",IF(OR(L718="",MONTH(K718)&lt;&gt;MONTH(L718)),NETWORKDAYS.INTL(K718,DATE(2021,MONTH(K718)+1,0),"0000000",'21年休息安排-固定'!$B$2:$B$105),NETWORKDAYS.INTL(K718,L718,"0000000",'21年休息安排-固定'!$B$2:$B$105)))</f>
        <v/>
      </c>
      <c r="X718" s="50" t="str">
        <f>IF(OR(L718&gt;=$Z$1,L718="",DAY(L718)&lt;15,AND(YEAR(K718)&amp;MONTH(K718)=YEAR(L718)&amp;MONTH(L718),DAY(L718)&lt;26)),"",IF(YEAR(K718)&amp;MONTH(K718)=YEAR(L718)&amp;MONTH(L718),NETWORKDAYS.INTL(K718,L718,"0000000",'21年休息安排-固定'!$B$2:$B$105),NETWORKDAYS.INTL(DATE(2021,MONTH(L718),1),L718,"0000000",'21年休息安排-固定'!$B$2:$B$105)))</f>
        <v/>
      </c>
    </row>
    <row r="719" customHeight="1" spans="1:24">
      <c r="A719" s="4" t="s">
        <v>1174</v>
      </c>
      <c r="B719" s="4"/>
      <c r="C719" s="6" t="s">
        <v>403</v>
      </c>
      <c r="D719" s="4"/>
      <c r="E719" s="4"/>
      <c r="F719" s="4"/>
      <c r="G719" s="4"/>
      <c r="H719" s="4"/>
      <c r="I719" s="4"/>
      <c r="J719" s="4"/>
      <c r="K719" s="45">
        <v>44187</v>
      </c>
      <c r="L719" s="45"/>
      <c r="M719" s="4"/>
      <c r="N719" s="4"/>
      <c r="O719" s="4"/>
      <c r="P719" s="46"/>
      <c r="Q719" s="46"/>
      <c r="R719" s="49">
        <f t="shared" si="50"/>
        <v>0</v>
      </c>
      <c r="S719" s="49">
        <f t="shared" si="51"/>
        <v>0</v>
      </c>
      <c r="T719" s="50">
        <f t="shared" si="48"/>
        <v>0</v>
      </c>
      <c r="U719" s="50">
        <f t="shared" si="49"/>
        <v>0</v>
      </c>
      <c r="V719" s="50">
        <v>0.88</v>
      </c>
      <c r="W719" s="50" t="str">
        <f>IF(OR(K719&lt;=$Y$1,DAY(K719)&gt;15,AND(YEAR(K719)&amp;MONTH(K719)=YEAR(L719)&amp;MONTH(L719),DAY(L719)&lt;26)),"",IF(OR(L719="",MONTH(K719)&lt;&gt;MONTH(L719)),NETWORKDAYS.INTL(K719,DATE(2021,MONTH(K719)+1,0),"0000000",'21年休息安排-固定'!$B$2:$B$105),NETWORKDAYS.INTL(K719,L719,"0000000",'21年休息安排-固定'!$B$2:$B$105)))</f>
        <v/>
      </c>
      <c r="X719" s="50" t="str">
        <f>IF(OR(L719&gt;=$Z$1,L719="",DAY(L719)&lt;15,AND(YEAR(K719)&amp;MONTH(K719)=YEAR(L719)&amp;MONTH(L719),DAY(L719)&lt;26)),"",IF(YEAR(K719)&amp;MONTH(K719)=YEAR(L719)&amp;MONTH(L719),NETWORKDAYS.INTL(K719,L719,"0000000",'21年休息安排-固定'!$B$2:$B$105),NETWORKDAYS.INTL(DATE(2021,MONTH(L719),1),L719,"0000000",'21年休息安排-固定'!$B$2:$B$105)))</f>
        <v/>
      </c>
    </row>
    <row r="720" customHeight="1" spans="1:24">
      <c r="A720" s="4" t="s">
        <v>1175</v>
      </c>
      <c r="B720" s="4"/>
      <c r="C720" s="6" t="s">
        <v>480</v>
      </c>
      <c r="D720" s="4"/>
      <c r="E720" s="4"/>
      <c r="F720" s="4"/>
      <c r="G720" s="4"/>
      <c r="H720" s="4"/>
      <c r="I720" s="4"/>
      <c r="J720" s="4"/>
      <c r="K720" s="45">
        <v>44186</v>
      </c>
      <c r="L720" s="45"/>
      <c r="M720" s="4"/>
      <c r="N720" s="4"/>
      <c r="O720" s="4"/>
      <c r="P720" s="46"/>
      <c r="Q720" s="46"/>
      <c r="R720" s="49">
        <f t="shared" si="50"/>
        <v>0</v>
      </c>
      <c r="S720" s="49">
        <f t="shared" si="51"/>
        <v>0</v>
      </c>
      <c r="T720" s="50">
        <f t="shared" si="48"/>
        <v>0</v>
      </c>
      <c r="U720" s="50">
        <f t="shared" si="49"/>
        <v>0</v>
      </c>
      <c r="V720" s="50">
        <v>0.86</v>
      </c>
      <c r="W720" s="50" t="str">
        <f>IF(OR(K720&lt;=$Y$1,DAY(K720)&gt;15,AND(YEAR(K720)&amp;MONTH(K720)=YEAR(L720)&amp;MONTH(L720),DAY(L720)&lt;26)),"",IF(OR(L720="",MONTH(K720)&lt;&gt;MONTH(L720)),NETWORKDAYS.INTL(K720,DATE(2021,MONTH(K720)+1,0),"0000000",'21年休息安排-固定'!$B$2:$B$105),NETWORKDAYS.INTL(K720,L720,"0000000",'21年休息安排-固定'!$B$2:$B$105)))</f>
        <v/>
      </c>
      <c r="X720" s="50" t="str">
        <f>IF(OR(L720&gt;=$Z$1,L720="",DAY(L720)&lt;15,AND(YEAR(K720)&amp;MONTH(K720)=YEAR(L720)&amp;MONTH(L720),DAY(L720)&lt;26)),"",IF(YEAR(K720)&amp;MONTH(K720)=YEAR(L720)&amp;MONTH(L720),NETWORKDAYS.INTL(K720,L720,"0000000",'21年休息安排-固定'!$B$2:$B$105),NETWORKDAYS.INTL(DATE(2021,MONTH(L720),1),L720,"0000000",'21年休息安排-固定'!$B$2:$B$105)))</f>
        <v/>
      </c>
    </row>
    <row r="721" customHeight="1" spans="1:24">
      <c r="A721" s="4" t="s">
        <v>1176</v>
      </c>
      <c r="B721" s="4"/>
      <c r="C721" s="6" t="s">
        <v>834</v>
      </c>
      <c r="D721" s="4"/>
      <c r="E721" s="4"/>
      <c r="F721" s="4"/>
      <c r="G721" s="4"/>
      <c r="H721" s="4"/>
      <c r="I721" s="4"/>
      <c r="J721" s="4"/>
      <c r="K721" s="45">
        <v>44194</v>
      </c>
      <c r="L721" s="45"/>
      <c r="M721" s="4"/>
      <c r="N721" s="4"/>
      <c r="O721" s="4"/>
      <c r="P721" s="46"/>
      <c r="Q721" s="46"/>
      <c r="R721" s="49">
        <f t="shared" si="50"/>
        <v>0</v>
      </c>
      <c r="S721" s="49">
        <f t="shared" si="51"/>
        <v>0</v>
      </c>
      <c r="T721" s="50">
        <f t="shared" si="48"/>
        <v>0</v>
      </c>
      <c r="U721" s="50">
        <f t="shared" si="49"/>
        <v>0</v>
      </c>
      <c r="V721" s="50">
        <v>0.74</v>
      </c>
      <c r="W721" s="50" t="str">
        <f>IF(OR(K721&lt;=$Y$1,DAY(K721)&gt;15,AND(YEAR(K721)&amp;MONTH(K721)=YEAR(L721)&amp;MONTH(L721),DAY(L721)&lt;26)),"",IF(OR(L721="",MONTH(K721)&lt;&gt;MONTH(L721)),NETWORKDAYS.INTL(K721,DATE(2021,MONTH(K721)+1,0),"0000000",'21年休息安排-固定'!$B$2:$B$105),NETWORKDAYS.INTL(K721,L721,"0000000",'21年休息安排-固定'!$B$2:$B$105)))</f>
        <v/>
      </c>
      <c r="X721" s="50" t="str">
        <f>IF(OR(L721&gt;=$Z$1,L721="",DAY(L721)&lt;15,AND(YEAR(K721)&amp;MONTH(K721)=YEAR(L721)&amp;MONTH(L721),DAY(L721)&lt;26)),"",IF(YEAR(K721)&amp;MONTH(K721)=YEAR(L721)&amp;MONTH(L721),NETWORKDAYS.INTL(K721,L721,"0000000",'21年休息安排-固定'!$B$2:$B$105),NETWORKDAYS.INTL(DATE(2021,MONTH(L721),1),L721,"0000000",'21年休息安排-固定'!$B$2:$B$105)))</f>
        <v/>
      </c>
    </row>
    <row r="722" customHeight="1" spans="1:24">
      <c r="A722" s="4" t="s">
        <v>1177</v>
      </c>
      <c r="B722" s="4"/>
      <c r="C722" s="6" t="s">
        <v>1178</v>
      </c>
      <c r="D722" s="4"/>
      <c r="E722" s="4"/>
      <c r="F722" s="4"/>
      <c r="G722" s="4"/>
      <c r="H722" s="4"/>
      <c r="I722" s="4"/>
      <c r="J722" s="4"/>
      <c r="K722" s="45">
        <v>40773</v>
      </c>
      <c r="L722" s="45"/>
      <c r="M722" s="4"/>
      <c r="N722" s="4"/>
      <c r="O722" s="4"/>
      <c r="P722" s="46"/>
      <c r="Q722" s="46"/>
      <c r="R722" s="49">
        <f t="shared" si="50"/>
        <v>0</v>
      </c>
      <c r="S722" s="49">
        <f t="shared" si="51"/>
        <v>0</v>
      </c>
      <c r="T722" s="50">
        <f t="shared" si="48"/>
        <v>0</v>
      </c>
      <c r="U722" s="50">
        <f t="shared" si="49"/>
        <v>0</v>
      </c>
      <c r="V722" s="50">
        <v>0.87</v>
      </c>
      <c r="W722" s="50" t="str">
        <f>IF(OR(K722&lt;=$Y$1,DAY(K722)&gt;15,AND(YEAR(K722)&amp;MONTH(K722)=YEAR(L722)&amp;MONTH(L722),DAY(L722)&lt;26)),"",IF(OR(L722="",MONTH(K722)&lt;&gt;MONTH(L722)),NETWORKDAYS.INTL(K722,DATE(2021,MONTH(K722)+1,0),"0000000",'21年休息安排-固定'!$B$2:$B$105),NETWORKDAYS.INTL(K722,L722,"0000000",'21年休息安排-固定'!$B$2:$B$105)))</f>
        <v/>
      </c>
      <c r="X722" s="50" t="str">
        <f>IF(OR(L722&gt;=$Z$1,L722="",DAY(L722)&lt;15,AND(YEAR(K722)&amp;MONTH(K722)=YEAR(L722)&amp;MONTH(L722),DAY(L722)&lt;26)),"",IF(YEAR(K722)&amp;MONTH(K722)=YEAR(L722)&amp;MONTH(L722),NETWORKDAYS.INTL(K722,L722,"0000000",'21年休息安排-固定'!$B$2:$B$105),NETWORKDAYS.INTL(DATE(2021,MONTH(L722),1),L722,"0000000",'21年休息安排-固定'!$B$2:$B$105)))</f>
        <v/>
      </c>
    </row>
    <row r="723" customHeight="1" spans="1:24">
      <c r="A723" s="4" t="s">
        <v>1179</v>
      </c>
      <c r="B723" s="4"/>
      <c r="C723" s="6" t="s">
        <v>1178</v>
      </c>
      <c r="D723" s="4"/>
      <c r="E723" s="4"/>
      <c r="F723" s="4"/>
      <c r="G723" s="4"/>
      <c r="H723" s="4"/>
      <c r="I723" s="4"/>
      <c r="J723" s="4"/>
      <c r="K723" s="45">
        <v>42200</v>
      </c>
      <c r="L723" s="45"/>
      <c r="M723" s="4"/>
      <c r="N723" s="4"/>
      <c r="O723" s="4"/>
      <c r="P723" s="46"/>
      <c r="Q723" s="46"/>
      <c r="R723" s="49">
        <f t="shared" si="50"/>
        <v>0</v>
      </c>
      <c r="S723" s="49">
        <f t="shared" si="51"/>
        <v>0</v>
      </c>
      <c r="T723" s="50">
        <f t="shared" si="48"/>
        <v>0</v>
      </c>
      <c r="U723" s="50">
        <f t="shared" si="49"/>
        <v>0</v>
      </c>
      <c r="V723" s="50">
        <v>0.91</v>
      </c>
      <c r="W723" s="50" t="str">
        <f>IF(OR(K723&lt;=$Y$1,DAY(K723)&gt;15,AND(YEAR(K723)&amp;MONTH(K723)=YEAR(L723)&amp;MONTH(L723),DAY(L723)&lt;26)),"",IF(OR(L723="",MONTH(K723)&lt;&gt;MONTH(L723)),NETWORKDAYS.INTL(K723,DATE(2021,MONTH(K723)+1,0),"0000000",'21年休息安排-固定'!$B$2:$B$105),NETWORKDAYS.INTL(K723,L723,"0000000",'21年休息安排-固定'!$B$2:$B$105)))</f>
        <v/>
      </c>
      <c r="X723" s="50" t="str">
        <f>IF(OR(L723&gt;=$Z$1,L723="",DAY(L723)&lt;15,AND(YEAR(K723)&amp;MONTH(K723)=YEAR(L723)&amp;MONTH(L723),DAY(L723)&lt;26)),"",IF(YEAR(K723)&amp;MONTH(K723)=YEAR(L723)&amp;MONTH(L723),NETWORKDAYS.INTL(K723,L723,"0000000",'21年休息安排-固定'!$B$2:$B$105),NETWORKDAYS.INTL(DATE(2021,MONTH(L723),1),L723,"0000000",'21年休息安排-固定'!$B$2:$B$105)))</f>
        <v/>
      </c>
    </row>
    <row r="724" customHeight="1" spans="1:24">
      <c r="A724" s="4" t="s">
        <v>1180</v>
      </c>
      <c r="B724" s="4"/>
      <c r="C724" s="6" t="s">
        <v>428</v>
      </c>
      <c r="D724" s="4"/>
      <c r="E724" s="4"/>
      <c r="F724" s="4"/>
      <c r="G724" s="4"/>
      <c r="H724" s="4"/>
      <c r="I724" s="4"/>
      <c r="J724" s="4"/>
      <c r="K724" s="45">
        <v>43192</v>
      </c>
      <c r="L724" s="45"/>
      <c r="M724" s="4"/>
      <c r="N724" s="4"/>
      <c r="O724" s="4"/>
      <c r="P724" s="46"/>
      <c r="Q724" s="46"/>
      <c r="R724" s="49">
        <f t="shared" si="50"/>
        <v>0</v>
      </c>
      <c r="S724" s="49">
        <f t="shared" si="51"/>
        <v>0</v>
      </c>
      <c r="T724" s="50">
        <f t="shared" si="48"/>
        <v>0</v>
      </c>
      <c r="U724" s="50">
        <f t="shared" si="49"/>
        <v>0</v>
      </c>
      <c r="V724" s="50">
        <v>0.89</v>
      </c>
      <c r="W724" s="50" t="str">
        <f>IF(OR(K724&lt;=$Y$1,DAY(K724)&gt;15,AND(YEAR(K724)&amp;MONTH(K724)=YEAR(L724)&amp;MONTH(L724),DAY(L724)&lt;26)),"",IF(OR(L724="",MONTH(K724)&lt;&gt;MONTH(L724)),NETWORKDAYS.INTL(K724,DATE(2021,MONTH(K724)+1,0),"0000000",'21年休息安排-固定'!$B$2:$B$105),NETWORKDAYS.INTL(K724,L724,"0000000",'21年休息安排-固定'!$B$2:$B$105)))</f>
        <v/>
      </c>
      <c r="X724" s="50" t="str">
        <f>IF(OR(L724&gt;=$Z$1,L724="",DAY(L724)&lt;15,AND(YEAR(K724)&amp;MONTH(K724)=YEAR(L724)&amp;MONTH(L724),DAY(L724)&lt;26)),"",IF(YEAR(K724)&amp;MONTH(K724)=YEAR(L724)&amp;MONTH(L724),NETWORKDAYS.INTL(K724,L724,"0000000",'21年休息安排-固定'!$B$2:$B$105),NETWORKDAYS.INTL(DATE(2021,MONTH(L724),1),L724,"0000000",'21年休息安排-固定'!$B$2:$B$105)))</f>
        <v/>
      </c>
    </row>
    <row r="725" customHeight="1" spans="1:24">
      <c r="A725" s="4" t="s">
        <v>1181</v>
      </c>
      <c r="B725" s="4"/>
      <c r="C725" s="6" t="s">
        <v>1182</v>
      </c>
      <c r="D725" s="4"/>
      <c r="E725" s="4"/>
      <c r="F725" s="4"/>
      <c r="G725" s="4"/>
      <c r="H725" s="4"/>
      <c r="I725" s="4"/>
      <c r="J725" s="4"/>
      <c r="K725" s="45">
        <v>43235</v>
      </c>
      <c r="L725" s="45">
        <v>44347</v>
      </c>
      <c r="M725" s="4"/>
      <c r="N725" s="4"/>
      <c r="O725" s="4"/>
      <c r="P725" s="46"/>
      <c r="Q725" s="46"/>
      <c r="R725" s="49">
        <f t="shared" si="50"/>
        <v>0</v>
      </c>
      <c r="S725" s="49">
        <f t="shared" si="51"/>
        <v>0</v>
      </c>
      <c r="T725" s="50">
        <f t="shared" si="48"/>
        <v>0</v>
      </c>
      <c r="U725" s="50">
        <f t="shared" si="49"/>
        <v>0</v>
      </c>
      <c r="V725" s="50">
        <v>0.85</v>
      </c>
      <c r="W725" s="50" t="str">
        <f>IF(OR(K725&lt;=$Y$1,DAY(K725)&gt;15,AND(YEAR(K725)&amp;MONTH(K725)=YEAR(L725)&amp;MONTH(L725),DAY(L725)&lt;26)),"",IF(OR(L725="",MONTH(K725)&lt;&gt;MONTH(L725)),NETWORKDAYS.INTL(K725,DATE(2021,MONTH(K725)+1,0),"0000000",'21年休息安排-固定'!$B$2:$B$105),NETWORKDAYS.INTL(K725,L725,"0000000",'21年休息安排-固定'!$B$2:$B$105)))</f>
        <v/>
      </c>
      <c r="X725" s="50">
        <f>IF(OR(L725&gt;=$Z$1,L725="",DAY(L725)&lt;15,AND(YEAR(K725)&amp;MONTH(K725)=YEAR(L725)&amp;MONTH(L725),DAY(L725)&lt;26)),"",IF(YEAR(K725)&amp;MONTH(K725)=YEAR(L725)&amp;MONTH(L725),NETWORKDAYS.INTL(K725,L725,"0000000",'21年休息安排-固定'!$B$2:$B$105),NETWORKDAYS.INTL(DATE(2021,MONTH(L725),1),L725,"0000000",'21年休息安排-固定'!$B$2:$B$105)))</f>
        <v>20</v>
      </c>
    </row>
    <row r="726" customHeight="1" spans="1:24">
      <c r="A726" s="4" t="s">
        <v>1183</v>
      </c>
      <c r="B726" s="4"/>
      <c r="C726" s="6" t="s">
        <v>1178</v>
      </c>
      <c r="D726" s="4"/>
      <c r="E726" s="4"/>
      <c r="F726" s="4"/>
      <c r="G726" s="4"/>
      <c r="H726" s="4"/>
      <c r="I726" s="4"/>
      <c r="J726" s="4"/>
      <c r="K726" s="45">
        <v>43301</v>
      </c>
      <c r="L726" s="45"/>
      <c r="M726" s="4"/>
      <c r="N726" s="4"/>
      <c r="O726" s="4"/>
      <c r="P726" s="46"/>
      <c r="Q726" s="46"/>
      <c r="R726" s="49">
        <f t="shared" si="50"/>
        <v>0</v>
      </c>
      <c r="S726" s="49">
        <f t="shared" si="51"/>
        <v>0</v>
      </c>
      <c r="T726" s="50">
        <f t="shared" si="48"/>
        <v>0</v>
      </c>
      <c r="U726" s="50">
        <f t="shared" si="49"/>
        <v>0</v>
      </c>
      <c r="V726" s="50">
        <v>0.87</v>
      </c>
      <c r="W726" s="50" t="str">
        <f>IF(OR(K726&lt;=$Y$1,DAY(K726)&gt;15,AND(YEAR(K726)&amp;MONTH(K726)=YEAR(L726)&amp;MONTH(L726),DAY(L726)&lt;26)),"",IF(OR(L726="",MONTH(K726)&lt;&gt;MONTH(L726)),NETWORKDAYS.INTL(K726,DATE(2021,MONTH(K726)+1,0),"0000000",'21年休息安排-固定'!$B$2:$B$105),NETWORKDAYS.INTL(K726,L726,"0000000",'21年休息安排-固定'!$B$2:$B$105)))</f>
        <v/>
      </c>
      <c r="X726" s="50" t="str">
        <f>IF(OR(L726&gt;=$Z$1,L726="",DAY(L726)&lt;15,AND(YEAR(K726)&amp;MONTH(K726)=YEAR(L726)&amp;MONTH(L726),DAY(L726)&lt;26)),"",IF(YEAR(K726)&amp;MONTH(K726)=YEAR(L726)&amp;MONTH(L726),NETWORKDAYS.INTL(K726,L726,"0000000",'21年休息安排-固定'!$B$2:$B$105),NETWORKDAYS.INTL(DATE(2021,MONTH(L726),1),L726,"0000000",'21年休息安排-固定'!$B$2:$B$105)))</f>
        <v/>
      </c>
    </row>
    <row r="727" customHeight="1" spans="1:24">
      <c r="A727" s="4" t="s">
        <v>1184</v>
      </c>
      <c r="B727" s="4"/>
      <c r="C727" s="6" t="s">
        <v>1178</v>
      </c>
      <c r="D727" s="4"/>
      <c r="E727" s="4"/>
      <c r="F727" s="4"/>
      <c r="G727" s="4"/>
      <c r="H727" s="4"/>
      <c r="I727" s="4"/>
      <c r="J727" s="4"/>
      <c r="K727" s="45">
        <v>43301</v>
      </c>
      <c r="L727" s="45">
        <v>44302</v>
      </c>
      <c r="M727" s="4"/>
      <c r="N727" s="4"/>
      <c r="O727" s="4"/>
      <c r="P727" s="46"/>
      <c r="Q727" s="46"/>
      <c r="R727" s="49">
        <f t="shared" si="50"/>
        <v>0</v>
      </c>
      <c r="S727" s="49">
        <f t="shared" si="51"/>
        <v>0</v>
      </c>
      <c r="T727" s="50">
        <f t="shared" si="48"/>
        <v>0</v>
      </c>
      <c r="U727" s="50">
        <f t="shared" si="49"/>
        <v>0</v>
      </c>
      <c r="V727" s="50">
        <v>0.86</v>
      </c>
      <c r="W727" s="50" t="str">
        <f>IF(OR(K727&lt;=$Y$1,DAY(K727)&gt;15,AND(YEAR(K727)&amp;MONTH(K727)=YEAR(L727)&amp;MONTH(L727),DAY(L727)&lt;26)),"",IF(OR(L727="",MONTH(K727)&lt;&gt;MONTH(L727)),NETWORKDAYS.INTL(K727,DATE(2021,MONTH(K727)+1,0),"0000000",'21年休息安排-固定'!$B$2:$B$105),NETWORKDAYS.INTL(K727,L727,"0000000",'21年休息安排-固定'!$B$2:$B$105)))</f>
        <v/>
      </c>
      <c r="X727" s="50">
        <f>IF(OR(L727&gt;=$Z$1,L727="",DAY(L727)&lt;15,AND(YEAR(K727)&amp;MONTH(K727)=YEAR(L727)&amp;MONTH(L727),DAY(L727)&lt;26)),"",IF(YEAR(K727)&amp;MONTH(K727)=YEAR(L727)&amp;MONTH(L727),NETWORKDAYS.INTL(K727,L727,"0000000",'21年休息安排-固定'!$B$2:$B$105),NETWORKDAYS.INTL(DATE(2021,MONTH(L727),1),L727,"0000000",'21年休息安排-固定'!$B$2:$B$105)))</f>
        <v>12</v>
      </c>
    </row>
    <row r="728" customHeight="1" spans="1:24">
      <c r="A728" s="4" t="s">
        <v>1185</v>
      </c>
      <c r="B728" s="4"/>
      <c r="C728" s="6" t="s">
        <v>1178</v>
      </c>
      <c r="D728" s="4"/>
      <c r="E728" s="4"/>
      <c r="F728" s="4"/>
      <c r="G728" s="4"/>
      <c r="H728" s="4"/>
      <c r="I728" s="4"/>
      <c r="J728" s="4"/>
      <c r="K728" s="45">
        <v>43349</v>
      </c>
      <c r="L728" s="45"/>
      <c r="M728" s="4"/>
      <c r="N728" s="4"/>
      <c r="O728" s="4"/>
      <c r="P728" s="46"/>
      <c r="Q728" s="46"/>
      <c r="R728" s="49">
        <f t="shared" si="50"/>
        <v>0</v>
      </c>
      <c r="S728" s="49">
        <f t="shared" si="51"/>
        <v>0</v>
      </c>
      <c r="T728" s="50">
        <f t="shared" ref="T728:T791" si="52">IFERROR(ROUND(Q728/W728,2),0)</f>
        <v>0</v>
      </c>
      <c r="U728" s="50">
        <f t="shared" ref="U728:U791" si="53">IFERROR(ROUND(Q728/X728,2),0)</f>
        <v>0</v>
      </c>
      <c r="V728" s="50">
        <v>0.88</v>
      </c>
      <c r="W728" s="50" t="str">
        <f>IF(OR(K728&lt;=$Y$1,DAY(K728)&gt;15,AND(YEAR(K728)&amp;MONTH(K728)=YEAR(L728)&amp;MONTH(L728),DAY(L728)&lt;26)),"",IF(OR(L728="",MONTH(K728)&lt;&gt;MONTH(L728)),NETWORKDAYS.INTL(K728,DATE(2021,MONTH(K728)+1,0),"0000000",'21年休息安排-固定'!$B$2:$B$105),NETWORKDAYS.INTL(K728,L728,"0000000",'21年休息安排-固定'!$B$2:$B$105)))</f>
        <v/>
      </c>
      <c r="X728" s="50" t="str">
        <f>IF(OR(L728&gt;=$Z$1,L728="",DAY(L728)&lt;15,AND(YEAR(K728)&amp;MONTH(K728)=YEAR(L728)&amp;MONTH(L728),DAY(L728)&lt;26)),"",IF(YEAR(K728)&amp;MONTH(K728)=YEAR(L728)&amp;MONTH(L728),NETWORKDAYS.INTL(K728,L728,"0000000",'21年休息安排-固定'!$B$2:$B$105),NETWORKDAYS.INTL(DATE(2021,MONTH(L728),1),L728,"0000000",'21年休息安排-固定'!$B$2:$B$105)))</f>
        <v/>
      </c>
    </row>
    <row r="729" customHeight="1" spans="1:24">
      <c r="A729" s="4" t="s">
        <v>1186</v>
      </c>
      <c r="B729" s="4"/>
      <c r="C729" s="6" t="s">
        <v>484</v>
      </c>
      <c r="D729" s="4"/>
      <c r="E729" s="4"/>
      <c r="F729" s="4"/>
      <c r="G729" s="4"/>
      <c r="H729" s="4"/>
      <c r="I729" s="4"/>
      <c r="J729" s="4"/>
      <c r="K729" s="45">
        <v>43368</v>
      </c>
      <c r="L729" s="45"/>
      <c r="M729" s="4"/>
      <c r="N729" s="4"/>
      <c r="O729" s="4"/>
      <c r="P729" s="46"/>
      <c r="Q729" s="46"/>
      <c r="R729" s="49">
        <f t="shared" ref="R729:R792" si="54">P729/21.75</f>
        <v>0</v>
      </c>
      <c r="S729" s="49">
        <f t="shared" ref="S729:S792" si="55">Q729/21.75</f>
        <v>0</v>
      </c>
      <c r="T729" s="50">
        <f t="shared" si="52"/>
        <v>0</v>
      </c>
      <c r="U729" s="50">
        <f t="shared" si="53"/>
        <v>0</v>
      </c>
      <c r="V729" s="50">
        <v>0.87</v>
      </c>
      <c r="W729" s="50" t="str">
        <f>IF(OR(K729&lt;=$Y$1,DAY(K729)&gt;15,AND(YEAR(K729)&amp;MONTH(K729)=YEAR(L729)&amp;MONTH(L729),DAY(L729)&lt;26)),"",IF(OR(L729="",MONTH(K729)&lt;&gt;MONTH(L729)),NETWORKDAYS.INTL(K729,DATE(2021,MONTH(K729)+1,0),"0000000",'21年休息安排-固定'!$B$2:$B$105),NETWORKDAYS.INTL(K729,L729,"0000000",'21年休息安排-固定'!$B$2:$B$105)))</f>
        <v/>
      </c>
      <c r="X729" s="50" t="str">
        <f>IF(OR(L729&gt;=$Z$1,L729="",DAY(L729)&lt;15,AND(YEAR(K729)&amp;MONTH(K729)=YEAR(L729)&amp;MONTH(L729),DAY(L729)&lt;26)),"",IF(YEAR(K729)&amp;MONTH(K729)=YEAR(L729)&amp;MONTH(L729),NETWORKDAYS.INTL(K729,L729,"0000000",'21年休息安排-固定'!$B$2:$B$105),NETWORKDAYS.INTL(DATE(2021,MONTH(L729),1),L729,"0000000",'21年休息安排-固定'!$B$2:$B$105)))</f>
        <v/>
      </c>
    </row>
    <row r="730" customHeight="1" spans="1:24">
      <c r="A730" s="4" t="s">
        <v>1187</v>
      </c>
      <c r="B730" s="4"/>
      <c r="C730" s="6" t="s">
        <v>1182</v>
      </c>
      <c r="D730" s="4"/>
      <c r="E730" s="4"/>
      <c r="F730" s="4"/>
      <c r="G730" s="4"/>
      <c r="H730" s="4"/>
      <c r="I730" s="4"/>
      <c r="J730" s="4"/>
      <c r="K730" s="45">
        <v>43577</v>
      </c>
      <c r="L730" s="45">
        <v>44376</v>
      </c>
      <c r="M730" s="4"/>
      <c r="N730" s="4"/>
      <c r="O730" s="4"/>
      <c r="P730" s="46"/>
      <c r="Q730" s="46"/>
      <c r="R730" s="49">
        <f t="shared" si="54"/>
        <v>0</v>
      </c>
      <c r="S730" s="49">
        <f t="shared" si="55"/>
        <v>0</v>
      </c>
      <c r="T730" s="50">
        <f t="shared" si="52"/>
        <v>0</v>
      </c>
      <c r="U730" s="50">
        <f t="shared" si="53"/>
        <v>0</v>
      </c>
      <c r="V730" s="50">
        <v>0.86</v>
      </c>
      <c r="W730" s="50" t="str">
        <f>IF(OR(K730&lt;=$Y$1,DAY(K730)&gt;15,AND(YEAR(K730)&amp;MONTH(K730)=YEAR(L730)&amp;MONTH(L730),DAY(L730)&lt;26)),"",IF(OR(L730="",MONTH(K730)&lt;&gt;MONTH(L730)),NETWORKDAYS.INTL(K730,DATE(2021,MONTH(K730)+1,0),"0000000",'21年休息安排-固定'!$B$2:$B$105),NETWORKDAYS.INTL(K730,L730,"0000000",'21年休息安排-固定'!$B$2:$B$105)))</f>
        <v/>
      </c>
      <c r="X730" s="50">
        <f>IF(OR(L730&gt;=$Z$1,L730="",DAY(L730)&lt;15,AND(YEAR(K730)&amp;MONTH(K730)=YEAR(L730)&amp;MONTH(L730),DAY(L730)&lt;26)),"",IF(YEAR(K730)&amp;MONTH(K730)=YEAR(L730)&amp;MONTH(L730),NETWORKDAYS.INTL(K730,L730,"0000000",'21年休息安排-固定'!$B$2:$B$105),NETWORKDAYS.INTL(DATE(2021,MONTH(L730),1),L730,"0000000",'21年休息安排-固定'!$B$2:$B$105)))</f>
        <v>21</v>
      </c>
    </row>
    <row r="731" customHeight="1" spans="1:24">
      <c r="A731" s="4" t="s">
        <v>1188</v>
      </c>
      <c r="B731" s="4"/>
      <c r="C731" s="6" t="s">
        <v>1182</v>
      </c>
      <c r="D731" s="4"/>
      <c r="E731" s="4"/>
      <c r="F731" s="4"/>
      <c r="G731" s="4"/>
      <c r="H731" s="4"/>
      <c r="I731" s="4"/>
      <c r="J731" s="4"/>
      <c r="K731" s="45">
        <v>43579</v>
      </c>
      <c r="L731" s="45">
        <v>44246</v>
      </c>
      <c r="M731" s="4"/>
      <c r="N731" s="4"/>
      <c r="O731" s="4"/>
      <c r="P731" s="46"/>
      <c r="Q731" s="46"/>
      <c r="R731" s="49">
        <f t="shared" si="54"/>
        <v>0</v>
      </c>
      <c r="S731" s="49">
        <f t="shared" si="55"/>
        <v>0</v>
      </c>
      <c r="T731" s="50">
        <f t="shared" si="52"/>
        <v>0</v>
      </c>
      <c r="U731" s="50">
        <f t="shared" si="53"/>
        <v>0</v>
      </c>
      <c r="V731" s="50">
        <v>0.91</v>
      </c>
      <c r="W731" s="50" t="str">
        <f>IF(OR(K731&lt;=$Y$1,DAY(K731)&gt;15,AND(YEAR(K731)&amp;MONTH(K731)=YEAR(L731)&amp;MONTH(L731),DAY(L731)&lt;26)),"",IF(OR(L731="",MONTH(K731)&lt;&gt;MONTH(L731)),NETWORKDAYS.INTL(K731,DATE(2021,MONTH(K731)+1,0),"0000000",'21年休息安排-固定'!$B$2:$B$105),NETWORKDAYS.INTL(K731,L731,"0000000",'21年休息安排-固定'!$B$2:$B$105)))</f>
        <v/>
      </c>
      <c r="X731" s="50">
        <f>IF(OR(L731&gt;=$Z$1,L731="",DAY(L731)&lt;15,AND(YEAR(K731)&amp;MONTH(K731)=YEAR(L731)&amp;MONTH(L731),DAY(L731)&lt;26)),"",IF(YEAR(K731)&amp;MONTH(K731)=YEAR(L731)&amp;MONTH(L731),NETWORKDAYS.INTL(K731,L731,"0000000",'21年休息安排-固定'!$B$2:$B$105),NETWORKDAYS.INTL(DATE(2021,MONTH(L731),1),L731,"0000000",'21年休息安排-固定'!$B$2:$B$105)))</f>
        <v>14</v>
      </c>
    </row>
    <row r="732" customHeight="1" spans="1:24">
      <c r="A732" s="4" t="s">
        <v>1189</v>
      </c>
      <c r="B732" s="4"/>
      <c r="C732" s="6" t="s">
        <v>1182</v>
      </c>
      <c r="D732" s="4"/>
      <c r="E732" s="4"/>
      <c r="F732" s="4"/>
      <c r="G732" s="4"/>
      <c r="H732" s="4"/>
      <c r="I732" s="4"/>
      <c r="J732" s="4"/>
      <c r="K732" s="45">
        <v>43592</v>
      </c>
      <c r="L732" s="45">
        <v>44358</v>
      </c>
      <c r="M732" s="4"/>
      <c r="N732" s="4"/>
      <c r="O732" s="4"/>
      <c r="P732" s="46"/>
      <c r="Q732" s="46"/>
      <c r="R732" s="49">
        <f t="shared" si="54"/>
        <v>0</v>
      </c>
      <c r="S732" s="49">
        <f t="shared" si="55"/>
        <v>0</v>
      </c>
      <c r="T732" s="50">
        <f t="shared" si="52"/>
        <v>0</v>
      </c>
      <c r="U732" s="50">
        <f t="shared" si="53"/>
        <v>0</v>
      </c>
      <c r="V732" s="50">
        <v>0.86</v>
      </c>
      <c r="W732" s="50" t="str">
        <f>IF(OR(K732&lt;=$Y$1,DAY(K732)&gt;15,AND(YEAR(K732)&amp;MONTH(K732)=YEAR(L732)&amp;MONTH(L732),DAY(L732)&lt;26)),"",IF(OR(L732="",MONTH(K732)&lt;&gt;MONTH(L732)),NETWORKDAYS.INTL(K732,DATE(2021,MONTH(K732)+1,0),"0000000",'21年休息安排-固定'!$B$2:$B$105),NETWORKDAYS.INTL(K732,L732,"0000000",'21年休息安排-固定'!$B$2:$B$105)))</f>
        <v/>
      </c>
      <c r="X732" s="50" t="str">
        <f>IF(OR(L732&gt;=$Z$1,L732="",DAY(L732)&lt;15,AND(YEAR(K732)&amp;MONTH(K732)=YEAR(L732)&amp;MONTH(L732),DAY(L732)&lt;26)),"",IF(YEAR(K732)&amp;MONTH(K732)=YEAR(L732)&amp;MONTH(L732),NETWORKDAYS.INTL(K732,L732,"0000000",'21年休息安排-固定'!$B$2:$B$105),NETWORKDAYS.INTL(DATE(2021,MONTH(L732),1),L732,"0000000",'21年休息安排-固定'!$B$2:$B$105)))</f>
        <v/>
      </c>
    </row>
    <row r="733" customHeight="1" spans="1:24">
      <c r="A733" s="4" t="s">
        <v>1190</v>
      </c>
      <c r="B733" s="4"/>
      <c r="C733" s="6" t="s">
        <v>1178</v>
      </c>
      <c r="D733" s="4"/>
      <c r="E733" s="4"/>
      <c r="F733" s="4"/>
      <c r="G733" s="4"/>
      <c r="H733" s="4"/>
      <c r="I733" s="4"/>
      <c r="J733" s="4"/>
      <c r="K733" s="45">
        <v>43606</v>
      </c>
      <c r="L733" s="45">
        <v>44461</v>
      </c>
      <c r="M733" s="4"/>
      <c r="N733" s="4"/>
      <c r="O733" s="4"/>
      <c r="P733" s="46"/>
      <c r="Q733" s="46"/>
      <c r="R733" s="49">
        <f t="shared" si="54"/>
        <v>0</v>
      </c>
      <c r="S733" s="49">
        <f t="shared" si="55"/>
        <v>0</v>
      </c>
      <c r="T733" s="50">
        <f t="shared" si="52"/>
        <v>0</v>
      </c>
      <c r="U733" s="50">
        <f t="shared" si="53"/>
        <v>0</v>
      </c>
      <c r="V733" s="50">
        <v>0.89</v>
      </c>
      <c r="W733" s="50" t="str">
        <f>IF(OR(K733&lt;=$Y$1,DAY(K733)&gt;15,AND(YEAR(K733)&amp;MONTH(K733)=YEAR(L733)&amp;MONTH(L733),DAY(L733)&lt;26)),"",IF(OR(L733="",MONTH(K733)&lt;&gt;MONTH(L733)),NETWORKDAYS.INTL(K733,DATE(2021,MONTH(K733)+1,0),"0000000",'21年休息安排-固定'!$B$2:$B$105),NETWORKDAYS.INTL(K733,L733,"0000000",'21年休息安排-固定'!$B$2:$B$105)))</f>
        <v/>
      </c>
      <c r="X733" s="50">
        <f>IF(OR(L733&gt;=$Z$1,L733="",DAY(L733)&lt;15,AND(YEAR(K733)&amp;MONTH(K733)=YEAR(L733)&amp;MONTH(L733),DAY(L733)&lt;26)),"",IF(YEAR(K733)&amp;MONTH(K733)=YEAR(L733)&amp;MONTH(L733),NETWORKDAYS.INTL(K733,L733,"0000000",'21年休息安排-固定'!$B$2:$B$105),NETWORKDAYS.INTL(DATE(2021,MONTH(L733),1),L733,"0000000",'21年休息安排-固定'!$B$2:$B$105)))</f>
        <v>16</v>
      </c>
    </row>
    <row r="734" customHeight="1" spans="1:24">
      <c r="A734" s="4" t="s">
        <v>1191</v>
      </c>
      <c r="B734" s="4"/>
      <c r="C734" s="6" t="s">
        <v>404</v>
      </c>
      <c r="D734" s="4"/>
      <c r="E734" s="4"/>
      <c r="F734" s="4"/>
      <c r="G734" s="4"/>
      <c r="H734" s="4"/>
      <c r="I734" s="4"/>
      <c r="J734" s="4"/>
      <c r="K734" s="45">
        <v>43651</v>
      </c>
      <c r="L734" s="45"/>
      <c r="M734" s="4"/>
      <c r="N734" s="4"/>
      <c r="O734" s="4"/>
      <c r="P734" s="46"/>
      <c r="Q734" s="46"/>
      <c r="R734" s="49">
        <f t="shared" si="54"/>
        <v>0</v>
      </c>
      <c r="S734" s="49">
        <f t="shared" si="55"/>
        <v>0</v>
      </c>
      <c r="T734" s="50">
        <f t="shared" si="52"/>
        <v>0</v>
      </c>
      <c r="U734" s="50">
        <f t="shared" si="53"/>
        <v>0</v>
      </c>
      <c r="V734" s="50">
        <v>0.9</v>
      </c>
      <c r="W734" s="50" t="str">
        <f>IF(OR(K734&lt;=$Y$1,DAY(K734)&gt;15,AND(YEAR(K734)&amp;MONTH(K734)=YEAR(L734)&amp;MONTH(L734),DAY(L734)&lt;26)),"",IF(OR(L734="",MONTH(K734)&lt;&gt;MONTH(L734)),NETWORKDAYS.INTL(K734,DATE(2021,MONTH(K734)+1,0),"0000000",'21年休息安排-固定'!$B$2:$B$105),NETWORKDAYS.INTL(K734,L734,"0000000",'21年休息安排-固定'!$B$2:$B$105)))</f>
        <v/>
      </c>
      <c r="X734" s="50" t="str">
        <f>IF(OR(L734&gt;=$Z$1,L734="",DAY(L734)&lt;15,AND(YEAR(K734)&amp;MONTH(K734)=YEAR(L734)&amp;MONTH(L734),DAY(L734)&lt;26)),"",IF(YEAR(K734)&amp;MONTH(K734)=YEAR(L734)&amp;MONTH(L734),NETWORKDAYS.INTL(K734,L734,"0000000",'21年休息安排-固定'!$B$2:$B$105),NETWORKDAYS.INTL(DATE(2021,MONTH(L734),1),L734,"0000000",'21年休息安排-固定'!$B$2:$B$105)))</f>
        <v/>
      </c>
    </row>
    <row r="735" customHeight="1" spans="1:24">
      <c r="A735" s="4" t="s">
        <v>1192</v>
      </c>
      <c r="B735" s="4"/>
      <c r="C735" s="6" t="s">
        <v>1178</v>
      </c>
      <c r="D735" s="4"/>
      <c r="E735" s="4"/>
      <c r="F735" s="4"/>
      <c r="G735" s="4"/>
      <c r="H735" s="4"/>
      <c r="I735" s="4"/>
      <c r="J735" s="4"/>
      <c r="K735" s="45">
        <v>43766</v>
      </c>
      <c r="L735" s="45"/>
      <c r="M735" s="4"/>
      <c r="N735" s="4"/>
      <c r="O735" s="4"/>
      <c r="P735" s="46"/>
      <c r="Q735" s="46"/>
      <c r="R735" s="49">
        <f t="shared" si="54"/>
        <v>0</v>
      </c>
      <c r="S735" s="49">
        <f t="shared" si="55"/>
        <v>0</v>
      </c>
      <c r="T735" s="50">
        <f t="shared" si="52"/>
        <v>0</v>
      </c>
      <c r="U735" s="50">
        <f t="shared" si="53"/>
        <v>0</v>
      </c>
      <c r="V735" s="50">
        <v>0.86</v>
      </c>
      <c r="W735" s="50" t="str">
        <f>IF(OR(K735&lt;=$Y$1,DAY(K735)&gt;15,AND(YEAR(K735)&amp;MONTH(K735)=YEAR(L735)&amp;MONTH(L735),DAY(L735)&lt;26)),"",IF(OR(L735="",MONTH(K735)&lt;&gt;MONTH(L735)),NETWORKDAYS.INTL(K735,DATE(2021,MONTH(K735)+1,0),"0000000",'21年休息安排-固定'!$B$2:$B$105),NETWORKDAYS.INTL(K735,L735,"0000000",'21年休息安排-固定'!$B$2:$B$105)))</f>
        <v/>
      </c>
      <c r="X735" s="50" t="str">
        <f>IF(OR(L735&gt;=$Z$1,L735="",DAY(L735)&lt;15,AND(YEAR(K735)&amp;MONTH(K735)=YEAR(L735)&amp;MONTH(L735),DAY(L735)&lt;26)),"",IF(YEAR(K735)&amp;MONTH(K735)=YEAR(L735)&amp;MONTH(L735),NETWORKDAYS.INTL(K735,L735,"0000000",'21年休息安排-固定'!$B$2:$B$105),NETWORKDAYS.INTL(DATE(2021,MONTH(L735),1),L735,"0000000",'21年休息安排-固定'!$B$2:$B$105)))</f>
        <v/>
      </c>
    </row>
    <row r="736" customHeight="1" spans="1:24">
      <c r="A736" s="4" t="s">
        <v>1193</v>
      </c>
      <c r="B736" s="4"/>
      <c r="C736" s="6" t="s">
        <v>484</v>
      </c>
      <c r="D736" s="4"/>
      <c r="E736" s="4"/>
      <c r="F736" s="4"/>
      <c r="G736" s="4"/>
      <c r="H736" s="4"/>
      <c r="I736" s="4"/>
      <c r="J736" s="4"/>
      <c r="K736" s="45">
        <v>43795</v>
      </c>
      <c r="L736" s="45"/>
      <c r="M736" s="4"/>
      <c r="N736" s="4"/>
      <c r="O736" s="4"/>
      <c r="P736" s="46"/>
      <c r="Q736" s="46"/>
      <c r="R736" s="49">
        <f t="shared" si="54"/>
        <v>0</v>
      </c>
      <c r="S736" s="49">
        <f t="shared" si="55"/>
        <v>0</v>
      </c>
      <c r="T736" s="50">
        <f t="shared" si="52"/>
        <v>0</v>
      </c>
      <c r="U736" s="50">
        <f t="shared" si="53"/>
        <v>0</v>
      </c>
      <c r="V736" s="50">
        <v>0.81</v>
      </c>
      <c r="W736" s="50" t="str">
        <f>IF(OR(K736&lt;=$Y$1,DAY(K736)&gt;15,AND(YEAR(K736)&amp;MONTH(K736)=YEAR(L736)&amp;MONTH(L736),DAY(L736)&lt;26)),"",IF(OR(L736="",MONTH(K736)&lt;&gt;MONTH(L736)),NETWORKDAYS.INTL(K736,DATE(2021,MONTH(K736)+1,0),"0000000",'21年休息安排-固定'!$B$2:$B$105),NETWORKDAYS.INTL(K736,L736,"0000000",'21年休息安排-固定'!$B$2:$B$105)))</f>
        <v/>
      </c>
      <c r="X736" s="50" t="str">
        <f>IF(OR(L736&gt;=$Z$1,L736="",DAY(L736)&lt;15,AND(YEAR(K736)&amp;MONTH(K736)=YEAR(L736)&amp;MONTH(L736),DAY(L736)&lt;26)),"",IF(YEAR(K736)&amp;MONTH(K736)=YEAR(L736)&amp;MONTH(L736),NETWORKDAYS.INTL(K736,L736,"0000000",'21年休息安排-固定'!$B$2:$B$105),NETWORKDAYS.INTL(DATE(2021,MONTH(L736),1),L736,"0000000",'21年休息安排-固定'!$B$2:$B$105)))</f>
        <v/>
      </c>
    </row>
    <row r="737" customHeight="1" spans="1:24">
      <c r="A737" s="4" t="s">
        <v>1194</v>
      </c>
      <c r="B737" s="4"/>
      <c r="C737" s="6" t="s">
        <v>1195</v>
      </c>
      <c r="D737" s="4"/>
      <c r="E737" s="4"/>
      <c r="F737" s="4"/>
      <c r="G737" s="4"/>
      <c r="H737" s="4"/>
      <c r="I737" s="4"/>
      <c r="J737" s="4"/>
      <c r="K737" s="45">
        <v>43834</v>
      </c>
      <c r="L737" s="45">
        <v>44407</v>
      </c>
      <c r="M737" s="4"/>
      <c r="N737" s="4"/>
      <c r="O737" s="4"/>
      <c r="P737" s="46"/>
      <c r="Q737" s="46"/>
      <c r="R737" s="49">
        <f t="shared" si="54"/>
        <v>0</v>
      </c>
      <c r="S737" s="49">
        <f t="shared" si="55"/>
        <v>0</v>
      </c>
      <c r="T737" s="50">
        <f t="shared" si="52"/>
        <v>0</v>
      </c>
      <c r="U737" s="50">
        <f t="shared" si="53"/>
        <v>0</v>
      </c>
      <c r="V737" s="50">
        <v>0.79</v>
      </c>
      <c r="W737" s="50" t="str">
        <f>IF(OR(K737&lt;=$Y$1,DAY(K737)&gt;15,AND(YEAR(K737)&amp;MONTH(K737)=YEAR(L737)&amp;MONTH(L737),DAY(L737)&lt;26)),"",IF(OR(L737="",MONTH(K737)&lt;&gt;MONTH(L737)),NETWORKDAYS.INTL(K737,DATE(2021,MONTH(K737)+1,0),"0000000",'21年休息安排-固定'!$B$2:$B$105),NETWORKDAYS.INTL(K737,L737,"0000000",'21年休息安排-固定'!$B$2:$B$105)))</f>
        <v/>
      </c>
      <c r="X737" s="50">
        <f>IF(OR(L737&gt;=$Z$1,L737="",DAY(L737)&lt;15,AND(YEAR(K737)&amp;MONTH(K737)=YEAR(L737)&amp;MONTH(L737),DAY(L737)&lt;26)),"",IF(YEAR(K737)&amp;MONTH(K737)=YEAR(L737)&amp;MONTH(L737),NETWORKDAYS.INTL(K737,L737,"0000000",'21年休息安排-固定'!$B$2:$B$105),NETWORKDAYS.INTL(DATE(2021,MONTH(L737),1),L737,"0000000",'21年休息安排-固定'!$B$2:$B$105)))</f>
        <v>22</v>
      </c>
    </row>
    <row r="738" customHeight="1" spans="1:24">
      <c r="A738" s="4" t="s">
        <v>1196</v>
      </c>
      <c r="B738" s="4"/>
      <c r="C738" s="6" t="s">
        <v>434</v>
      </c>
      <c r="D738" s="4"/>
      <c r="E738" s="4"/>
      <c r="F738" s="4"/>
      <c r="G738" s="4"/>
      <c r="H738" s="4"/>
      <c r="I738" s="4"/>
      <c r="J738" s="4"/>
      <c r="K738" s="45">
        <v>43834</v>
      </c>
      <c r="L738" s="45"/>
      <c r="M738" s="4"/>
      <c r="N738" s="4"/>
      <c r="O738" s="4"/>
      <c r="P738" s="46"/>
      <c r="Q738" s="46"/>
      <c r="R738" s="49">
        <f t="shared" si="54"/>
        <v>0</v>
      </c>
      <c r="S738" s="49">
        <f t="shared" si="55"/>
        <v>0</v>
      </c>
      <c r="T738" s="50">
        <f t="shared" si="52"/>
        <v>0</v>
      </c>
      <c r="U738" s="50">
        <f t="shared" si="53"/>
        <v>0</v>
      </c>
      <c r="V738" s="50">
        <v>0.79</v>
      </c>
      <c r="W738" s="50" t="str">
        <f>IF(OR(K738&lt;=$Y$1,DAY(K738)&gt;15,AND(YEAR(K738)&amp;MONTH(K738)=YEAR(L738)&amp;MONTH(L738),DAY(L738)&lt;26)),"",IF(OR(L738="",MONTH(K738)&lt;&gt;MONTH(L738)),NETWORKDAYS.INTL(K738,DATE(2021,MONTH(K738)+1,0),"0000000",'21年休息安排-固定'!$B$2:$B$105),NETWORKDAYS.INTL(K738,L738,"0000000",'21年休息安排-固定'!$B$2:$B$105)))</f>
        <v/>
      </c>
      <c r="X738" s="50" t="str">
        <f>IF(OR(L738&gt;=$Z$1,L738="",DAY(L738)&lt;15,AND(YEAR(K738)&amp;MONTH(K738)=YEAR(L738)&amp;MONTH(L738),DAY(L738)&lt;26)),"",IF(YEAR(K738)&amp;MONTH(K738)=YEAR(L738)&amp;MONTH(L738),NETWORKDAYS.INTL(K738,L738,"0000000",'21年休息安排-固定'!$B$2:$B$105),NETWORKDAYS.INTL(DATE(2021,MONTH(L738),1),L738,"0000000",'21年休息安排-固定'!$B$2:$B$105)))</f>
        <v/>
      </c>
    </row>
    <row r="739" customHeight="1" spans="1:24">
      <c r="A739" s="4" t="s">
        <v>1197</v>
      </c>
      <c r="B739" s="4"/>
      <c r="C739" s="6" t="s">
        <v>1195</v>
      </c>
      <c r="D739" s="4"/>
      <c r="E739" s="4"/>
      <c r="F739" s="4"/>
      <c r="G739" s="4"/>
      <c r="H739" s="4"/>
      <c r="I739" s="4"/>
      <c r="J739" s="4"/>
      <c r="K739" s="45">
        <v>43834</v>
      </c>
      <c r="L739" s="45"/>
      <c r="M739" s="4"/>
      <c r="N739" s="4"/>
      <c r="O739" s="4"/>
      <c r="P739" s="46"/>
      <c r="Q739" s="46"/>
      <c r="R739" s="49">
        <f t="shared" si="54"/>
        <v>0</v>
      </c>
      <c r="S739" s="49">
        <f t="shared" si="55"/>
        <v>0</v>
      </c>
      <c r="T739" s="50">
        <f t="shared" si="52"/>
        <v>0</v>
      </c>
      <c r="U739" s="50">
        <f t="shared" si="53"/>
        <v>0</v>
      </c>
      <c r="V739" s="50">
        <v>0.79</v>
      </c>
      <c r="W739" s="50" t="str">
        <f>IF(OR(K739&lt;=$Y$1,DAY(K739)&gt;15,AND(YEAR(K739)&amp;MONTH(K739)=YEAR(L739)&amp;MONTH(L739),DAY(L739)&lt;26)),"",IF(OR(L739="",MONTH(K739)&lt;&gt;MONTH(L739)),NETWORKDAYS.INTL(K739,DATE(2021,MONTH(K739)+1,0),"0000000",'21年休息安排-固定'!$B$2:$B$105),NETWORKDAYS.INTL(K739,L739,"0000000",'21年休息安排-固定'!$B$2:$B$105)))</f>
        <v/>
      </c>
      <c r="X739" s="50" t="str">
        <f>IF(OR(L739&gt;=$Z$1,L739="",DAY(L739)&lt;15,AND(YEAR(K739)&amp;MONTH(K739)=YEAR(L739)&amp;MONTH(L739),DAY(L739)&lt;26)),"",IF(YEAR(K739)&amp;MONTH(K739)=YEAR(L739)&amp;MONTH(L739),NETWORKDAYS.INTL(K739,L739,"0000000",'21年休息安排-固定'!$B$2:$B$105),NETWORKDAYS.INTL(DATE(2021,MONTH(L739),1),L739,"0000000",'21年休息安排-固定'!$B$2:$B$105)))</f>
        <v/>
      </c>
    </row>
    <row r="740" customHeight="1" spans="1:24">
      <c r="A740" s="4" t="s">
        <v>1198</v>
      </c>
      <c r="B740" s="4"/>
      <c r="C740" s="6" t="s">
        <v>434</v>
      </c>
      <c r="D740" s="4"/>
      <c r="E740" s="4"/>
      <c r="F740" s="4"/>
      <c r="G740" s="4"/>
      <c r="H740" s="4"/>
      <c r="I740" s="4"/>
      <c r="J740" s="4"/>
      <c r="K740" s="45">
        <v>43834</v>
      </c>
      <c r="L740" s="45"/>
      <c r="M740" s="4"/>
      <c r="N740" s="4"/>
      <c r="O740" s="4"/>
      <c r="P740" s="46"/>
      <c r="Q740" s="46"/>
      <c r="R740" s="49">
        <f t="shared" si="54"/>
        <v>0</v>
      </c>
      <c r="S740" s="49">
        <f t="shared" si="55"/>
        <v>0</v>
      </c>
      <c r="T740" s="50">
        <f t="shared" si="52"/>
        <v>0</v>
      </c>
      <c r="U740" s="50">
        <f t="shared" si="53"/>
        <v>0</v>
      </c>
      <c r="V740" s="50">
        <v>0.79</v>
      </c>
      <c r="W740" s="50" t="str">
        <f>IF(OR(K740&lt;=$Y$1,DAY(K740)&gt;15,AND(YEAR(K740)&amp;MONTH(K740)=YEAR(L740)&amp;MONTH(L740),DAY(L740)&lt;26)),"",IF(OR(L740="",MONTH(K740)&lt;&gt;MONTH(L740)),NETWORKDAYS.INTL(K740,DATE(2021,MONTH(K740)+1,0),"0000000",'21年休息安排-固定'!$B$2:$B$105),NETWORKDAYS.INTL(K740,L740,"0000000",'21年休息安排-固定'!$B$2:$B$105)))</f>
        <v/>
      </c>
      <c r="X740" s="50" t="str">
        <f>IF(OR(L740&gt;=$Z$1,L740="",DAY(L740)&lt;15,AND(YEAR(K740)&amp;MONTH(K740)=YEAR(L740)&amp;MONTH(L740),DAY(L740)&lt;26)),"",IF(YEAR(K740)&amp;MONTH(K740)=YEAR(L740)&amp;MONTH(L740),NETWORKDAYS.INTL(K740,L740,"0000000",'21年休息安排-固定'!$B$2:$B$105),NETWORKDAYS.INTL(DATE(2021,MONTH(L740),1),L740,"0000000",'21年休息安排-固定'!$B$2:$B$105)))</f>
        <v/>
      </c>
    </row>
    <row r="741" customHeight="1" spans="1:24">
      <c r="A741" s="4" t="s">
        <v>1199</v>
      </c>
      <c r="B741" s="4"/>
      <c r="C741" s="6" t="s">
        <v>1195</v>
      </c>
      <c r="D741" s="4"/>
      <c r="E741" s="4"/>
      <c r="F741" s="4"/>
      <c r="G741" s="4"/>
      <c r="H741" s="4"/>
      <c r="I741" s="4"/>
      <c r="J741" s="4"/>
      <c r="K741" s="45">
        <v>43834</v>
      </c>
      <c r="L741" s="45"/>
      <c r="M741" s="4"/>
      <c r="N741" s="4"/>
      <c r="O741" s="4"/>
      <c r="P741" s="46"/>
      <c r="Q741" s="46"/>
      <c r="R741" s="49">
        <f t="shared" si="54"/>
        <v>0</v>
      </c>
      <c r="S741" s="49">
        <f t="shared" si="55"/>
        <v>0</v>
      </c>
      <c r="T741" s="50">
        <f t="shared" si="52"/>
        <v>0</v>
      </c>
      <c r="U741" s="50">
        <f t="shared" si="53"/>
        <v>0</v>
      </c>
      <c r="V741" s="50">
        <v>0.79</v>
      </c>
      <c r="W741" s="50" t="str">
        <f>IF(OR(K741&lt;=$Y$1,DAY(K741)&gt;15,AND(YEAR(K741)&amp;MONTH(K741)=YEAR(L741)&amp;MONTH(L741),DAY(L741)&lt;26)),"",IF(OR(L741="",MONTH(K741)&lt;&gt;MONTH(L741)),NETWORKDAYS.INTL(K741,DATE(2021,MONTH(K741)+1,0),"0000000",'21年休息安排-固定'!$B$2:$B$105),NETWORKDAYS.INTL(K741,L741,"0000000",'21年休息安排-固定'!$B$2:$B$105)))</f>
        <v/>
      </c>
      <c r="X741" s="50" t="str">
        <f>IF(OR(L741&gt;=$Z$1,L741="",DAY(L741)&lt;15,AND(YEAR(K741)&amp;MONTH(K741)=YEAR(L741)&amp;MONTH(L741),DAY(L741)&lt;26)),"",IF(YEAR(K741)&amp;MONTH(K741)=YEAR(L741)&amp;MONTH(L741),NETWORKDAYS.INTL(K741,L741,"0000000",'21年休息安排-固定'!$B$2:$B$105),NETWORKDAYS.INTL(DATE(2021,MONTH(L741),1),L741,"0000000",'21年休息安排-固定'!$B$2:$B$105)))</f>
        <v/>
      </c>
    </row>
    <row r="742" customHeight="1" spans="1:24">
      <c r="A742" s="4" t="s">
        <v>1200</v>
      </c>
      <c r="B742" s="4"/>
      <c r="C742" s="6" t="s">
        <v>1195</v>
      </c>
      <c r="D742" s="4"/>
      <c r="E742" s="4"/>
      <c r="F742" s="4"/>
      <c r="G742" s="4"/>
      <c r="H742" s="4"/>
      <c r="I742" s="4"/>
      <c r="J742" s="4"/>
      <c r="K742" s="45">
        <v>43834</v>
      </c>
      <c r="L742" s="45"/>
      <c r="M742" s="4"/>
      <c r="N742" s="4"/>
      <c r="O742" s="4"/>
      <c r="P742" s="46"/>
      <c r="Q742" s="46"/>
      <c r="R742" s="49">
        <f t="shared" si="54"/>
        <v>0</v>
      </c>
      <c r="S742" s="49">
        <f t="shared" si="55"/>
        <v>0</v>
      </c>
      <c r="T742" s="50">
        <f t="shared" si="52"/>
        <v>0</v>
      </c>
      <c r="U742" s="50">
        <f t="shared" si="53"/>
        <v>0</v>
      </c>
      <c r="V742" s="50">
        <v>0.79</v>
      </c>
      <c r="W742" s="50" t="str">
        <f>IF(OR(K742&lt;=$Y$1,DAY(K742)&gt;15,AND(YEAR(K742)&amp;MONTH(K742)=YEAR(L742)&amp;MONTH(L742),DAY(L742)&lt;26)),"",IF(OR(L742="",MONTH(K742)&lt;&gt;MONTH(L742)),NETWORKDAYS.INTL(K742,DATE(2021,MONTH(K742)+1,0),"0000000",'21年休息安排-固定'!$B$2:$B$105),NETWORKDAYS.INTL(K742,L742,"0000000",'21年休息安排-固定'!$B$2:$B$105)))</f>
        <v/>
      </c>
      <c r="X742" s="50" t="str">
        <f>IF(OR(L742&gt;=$Z$1,L742="",DAY(L742)&lt;15,AND(YEAR(K742)&amp;MONTH(K742)=YEAR(L742)&amp;MONTH(L742),DAY(L742)&lt;26)),"",IF(YEAR(K742)&amp;MONTH(K742)=YEAR(L742)&amp;MONTH(L742),NETWORKDAYS.INTL(K742,L742,"0000000",'21年休息安排-固定'!$B$2:$B$105),NETWORKDAYS.INTL(DATE(2021,MONTH(L742),1),L742,"0000000",'21年休息安排-固定'!$B$2:$B$105)))</f>
        <v/>
      </c>
    </row>
    <row r="743" customHeight="1" spans="1:24">
      <c r="A743" s="4" t="s">
        <v>1201</v>
      </c>
      <c r="B743" s="4"/>
      <c r="C743" s="6" t="s">
        <v>1195</v>
      </c>
      <c r="D743" s="4"/>
      <c r="E743" s="4"/>
      <c r="F743" s="4"/>
      <c r="G743" s="4"/>
      <c r="H743" s="4"/>
      <c r="I743" s="4"/>
      <c r="J743" s="4"/>
      <c r="K743" s="45">
        <v>43834</v>
      </c>
      <c r="L743" s="45"/>
      <c r="M743" s="4"/>
      <c r="N743" s="4"/>
      <c r="O743" s="4"/>
      <c r="P743" s="46"/>
      <c r="Q743" s="46"/>
      <c r="R743" s="49">
        <f t="shared" si="54"/>
        <v>0</v>
      </c>
      <c r="S743" s="49">
        <f t="shared" si="55"/>
        <v>0</v>
      </c>
      <c r="T743" s="50">
        <f t="shared" si="52"/>
        <v>0</v>
      </c>
      <c r="U743" s="50">
        <f t="shared" si="53"/>
        <v>0</v>
      </c>
      <c r="V743" s="50">
        <v>0.79</v>
      </c>
      <c r="W743" s="50" t="str">
        <f>IF(OR(K743&lt;=$Y$1,DAY(K743)&gt;15,AND(YEAR(K743)&amp;MONTH(K743)=YEAR(L743)&amp;MONTH(L743),DAY(L743)&lt;26)),"",IF(OR(L743="",MONTH(K743)&lt;&gt;MONTH(L743)),NETWORKDAYS.INTL(K743,DATE(2021,MONTH(K743)+1,0),"0000000",'21年休息安排-固定'!$B$2:$B$105),NETWORKDAYS.INTL(K743,L743,"0000000",'21年休息安排-固定'!$B$2:$B$105)))</f>
        <v/>
      </c>
      <c r="X743" s="50" t="str">
        <f>IF(OR(L743&gt;=$Z$1,L743="",DAY(L743)&lt;15,AND(YEAR(K743)&amp;MONTH(K743)=YEAR(L743)&amp;MONTH(L743),DAY(L743)&lt;26)),"",IF(YEAR(K743)&amp;MONTH(K743)=YEAR(L743)&amp;MONTH(L743),NETWORKDAYS.INTL(K743,L743,"0000000",'21年休息安排-固定'!$B$2:$B$105),NETWORKDAYS.INTL(DATE(2021,MONTH(L743),1),L743,"0000000",'21年休息安排-固定'!$B$2:$B$105)))</f>
        <v/>
      </c>
    </row>
    <row r="744" customHeight="1" spans="1:24">
      <c r="A744" s="4" t="s">
        <v>1202</v>
      </c>
      <c r="B744" s="4"/>
      <c r="C744" s="6" t="s">
        <v>1203</v>
      </c>
      <c r="D744" s="4"/>
      <c r="E744" s="4"/>
      <c r="F744" s="4"/>
      <c r="G744" s="4"/>
      <c r="H744" s="4"/>
      <c r="I744" s="4"/>
      <c r="J744" s="4"/>
      <c r="K744" s="45">
        <v>43834</v>
      </c>
      <c r="L744" s="45"/>
      <c r="M744" s="4"/>
      <c r="N744" s="4"/>
      <c r="O744" s="4"/>
      <c r="P744" s="46"/>
      <c r="Q744" s="46"/>
      <c r="R744" s="49">
        <f t="shared" si="54"/>
        <v>0</v>
      </c>
      <c r="S744" s="49">
        <f t="shared" si="55"/>
        <v>0</v>
      </c>
      <c r="T744" s="50">
        <f t="shared" si="52"/>
        <v>0</v>
      </c>
      <c r="U744" s="50">
        <f t="shared" si="53"/>
        <v>0</v>
      </c>
      <c r="V744" s="50">
        <v>0.79</v>
      </c>
      <c r="W744" s="50" t="str">
        <f>IF(OR(K744&lt;=$Y$1,DAY(K744)&gt;15,AND(YEAR(K744)&amp;MONTH(K744)=YEAR(L744)&amp;MONTH(L744),DAY(L744)&lt;26)),"",IF(OR(L744="",MONTH(K744)&lt;&gt;MONTH(L744)),NETWORKDAYS.INTL(K744,DATE(2021,MONTH(K744)+1,0),"0000000",'21年休息安排-固定'!$B$2:$B$105),NETWORKDAYS.INTL(K744,L744,"0000000",'21年休息安排-固定'!$B$2:$B$105)))</f>
        <v/>
      </c>
      <c r="X744" s="50" t="str">
        <f>IF(OR(L744&gt;=$Z$1,L744="",DAY(L744)&lt;15,AND(YEAR(K744)&amp;MONTH(K744)=YEAR(L744)&amp;MONTH(L744),DAY(L744)&lt;26)),"",IF(YEAR(K744)&amp;MONTH(K744)=YEAR(L744)&amp;MONTH(L744),NETWORKDAYS.INTL(K744,L744,"0000000",'21年休息安排-固定'!$B$2:$B$105),NETWORKDAYS.INTL(DATE(2021,MONTH(L744),1),L744,"0000000",'21年休息安排-固定'!$B$2:$B$105)))</f>
        <v/>
      </c>
    </row>
    <row r="745" customHeight="1" spans="1:24">
      <c r="A745" s="4" t="s">
        <v>1204</v>
      </c>
      <c r="B745" s="4"/>
      <c r="C745" s="6" t="s">
        <v>484</v>
      </c>
      <c r="D745" s="4"/>
      <c r="E745" s="4"/>
      <c r="F745" s="4"/>
      <c r="G745" s="4"/>
      <c r="H745" s="4"/>
      <c r="I745" s="4"/>
      <c r="J745" s="4"/>
      <c r="K745" s="45">
        <v>43837</v>
      </c>
      <c r="L745" s="45"/>
      <c r="M745" s="4"/>
      <c r="N745" s="4"/>
      <c r="O745" s="4"/>
      <c r="P745" s="46"/>
      <c r="Q745" s="46"/>
      <c r="R745" s="49">
        <f t="shared" si="54"/>
        <v>0</v>
      </c>
      <c r="S745" s="49">
        <f t="shared" si="55"/>
        <v>0</v>
      </c>
      <c r="T745" s="50">
        <f t="shared" si="52"/>
        <v>0</v>
      </c>
      <c r="U745" s="50">
        <f t="shared" si="53"/>
        <v>0</v>
      </c>
      <c r="V745" s="50">
        <v>0.9</v>
      </c>
      <c r="W745" s="50" t="str">
        <f>IF(OR(K745&lt;=$Y$1,DAY(K745)&gt;15,AND(YEAR(K745)&amp;MONTH(K745)=YEAR(L745)&amp;MONTH(L745),DAY(L745)&lt;26)),"",IF(OR(L745="",MONTH(K745)&lt;&gt;MONTH(L745)),NETWORKDAYS.INTL(K745,DATE(2021,MONTH(K745)+1,0),"0000000",'21年休息安排-固定'!$B$2:$B$105),NETWORKDAYS.INTL(K745,L745,"0000000",'21年休息安排-固定'!$B$2:$B$105)))</f>
        <v/>
      </c>
      <c r="X745" s="50" t="str">
        <f>IF(OR(L745&gt;=$Z$1,L745="",DAY(L745)&lt;15,AND(YEAR(K745)&amp;MONTH(K745)=YEAR(L745)&amp;MONTH(L745),DAY(L745)&lt;26)),"",IF(YEAR(K745)&amp;MONTH(K745)=YEAR(L745)&amp;MONTH(L745),NETWORKDAYS.INTL(K745,L745,"0000000",'21年休息安排-固定'!$B$2:$B$105),NETWORKDAYS.INTL(DATE(2021,MONTH(L745),1),L745,"0000000",'21年休息安排-固定'!$B$2:$B$105)))</f>
        <v/>
      </c>
    </row>
    <row r="746" customHeight="1" spans="1:24">
      <c r="A746" s="4" t="s">
        <v>1205</v>
      </c>
      <c r="B746" s="4"/>
      <c r="C746" s="6" t="s">
        <v>439</v>
      </c>
      <c r="D746" s="4"/>
      <c r="E746" s="4"/>
      <c r="F746" s="4"/>
      <c r="G746" s="4"/>
      <c r="H746" s="4"/>
      <c r="I746" s="4"/>
      <c r="J746" s="4"/>
      <c r="K746" s="45">
        <v>43838</v>
      </c>
      <c r="L746" s="45">
        <v>44449</v>
      </c>
      <c r="M746" s="4"/>
      <c r="N746" s="4"/>
      <c r="O746" s="4"/>
      <c r="P746" s="46"/>
      <c r="Q746" s="46"/>
      <c r="R746" s="49">
        <f t="shared" si="54"/>
        <v>0</v>
      </c>
      <c r="S746" s="49">
        <f t="shared" si="55"/>
        <v>0</v>
      </c>
      <c r="T746" s="50">
        <f t="shared" si="52"/>
        <v>0</v>
      </c>
      <c r="U746" s="50">
        <f t="shared" si="53"/>
        <v>0</v>
      </c>
      <c r="V746" s="50">
        <v>0.79</v>
      </c>
      <c r="W746" s="50" t="str">
        <f>IF(OR(K746&lt;=$Y$1,DAY(K746)&gt;15,AND(YEAR(K746)&amp;MONTH(K746)=YEAR(L746)&amp;MONTH(L746),DAY(L746)&lt;26)),"",IF(OR(L746="",MONTH(K746)&lt;&gt;MONTH(L746)),NETWORKDAYS.INTL(K746,DATE(2021,MONTH(K746)+1,0),"0000000",'21年休息安排-固定'!$B$2:$B$105),NETWORKDAYS.INTL(K746,L746,"0000000",'21年休息安排-固定'!$B$2:$B$105)))</f>
        <v/>
      </c>
      <c r="X746" s="50" t="str">
        <f>IF(OR(L746&gt;=$Z$1,L746="",DAY(L746)&lt;15,AND(YEAR(K746)&amp;MONTH(K746)=YEAR(L746)&amp;MONTH(L746),DAY(L746)&lt;26)),"",IF(YEAR(K746)&amp;MONTH(K746)=YEAR(L746)&amp;MONTH(L746),NETWORKDAYS.INTL(K746,L746,"0000000",'21年休息安排-固定'!$B$2:$B$105),NETWORKDAYS.INTL(DATE(2021,MONTH(L746),1),L746,"0000000",'21年休息安排-固定'!$B$2:$B$105)))</f>
        <v/>
      </c>
    </row>
    <row r="747" customHeight="1" spans="1:24">
      <c r="A747" s="4" t="s">
        <v>1206</v>
      </c>
      <c r="B747" s="4"/>
      <c r="C747" s="6" t="s">
        <v>439</v>
      </c>
      <c r="D747" s="4"/>
      <c r="E747" s="4"/>
      <c r="F747" s="4"/>
      <c r="G747" s="4"/>
      <c r="H747" s="4"/>
      <c r="I747" s="4"/>
      <c r="J747" s="4"/>
      <c r="K747" s="45">
        <v>43863</v>
      </c>
      <c r="L747" s="45"/>
      <c r="M747" s="4"/>
      <c r="N747" s="4"/>
      <c r="O747" s="4"/>
      <c r="P747" s="46"/>
      <c r="Q747" s="46"/>
      <c r="R747" s="49">
        <f t="shared" si="54"/>
        <v>0</v>
      </c>
      <c r="S747" s="49">
        <f t="shared" si="55"/>
        <v>0</v>
      </c>
      <c r="T747" s="50">
        <f t="shared" si="52"/>
        <v>0</v>
      </c>
      <c r="U747" s="50">
        <f t="shared" si="53"/>
        <v>0</v>
      </c>
      <c r="V747" s="50">
        <v>0.79</v>
      </c>
      <c r="W747" s="50" t="str">
        <f>IF(OR(K747&lt;=$Y$1,DAY(K747)&gt;15,AND(YEAR(K747)&amp;MONTH(K747)=YEAR(L747)&amp;MONTH(L747),DAY(L747)&lt;26)),"",IF(OR(L747="",MONTH(K747)&lt;&gt;MONTH(L747)),NETWORKDAYS.INTL(K747,DATE(2021,MONTH(K747)+1,0),"0000000",'21年休息安排-固定'!$B$2:$B$105),NETWORKDAYS.INTL(K747,L747,"0000000",'21年休息安排-固定'!$B$2:$B$105)))</f>
        <v/>
      </c>
      <c r="X747" s="50" t="str">
        <f>IF(OR(L747&gt;=$Z$1,L747="",DAY(L747)&lt;15,AND(YEAR(K747)&amp;MONTH(K747)=YEAR(L747)&amp;MONTH(L747),DAY(L747)&lt;26)),"",IF(YEAR(K747)&amp;MONTH(K747)=YEAR(L747)&amp;MONTH(L747),NETWORKDAYS.INTL(K747,L747,"0000000",'21年休息安排-固定'!$B$2:$B$105),NETWORKDAYS.INTL(DATE(2021,MONTH(L747),1),L747,"0000000",'21年休息安排-固定'!$B$2:$B$105)))</f>
        <v/>
      </c>
    </row>
    <row r="748" customHeight="1" spans="1:24">
      <c r="A748" s="4" t="s">
        <v>1207</v>
      </c>
      <c r="B748" s="4"/>
      <c r="C748" s="6" t="s">
        <v>1208</v>
      </c>
      <c r="D748" s="4"/>
      <c r="E748" s="4"/>
      <c r="F748" s="4"/>
      <c r="G748" s="4"/>
      <c r="H748" s="4"/>
      <c r="I748" s="4"/>
      <c r="J748" s="4"/>
      <c r="K748" s="45">
        <v>43207</v>
      </c>
      <c r="L748" s="45"/>
      <c r="M748" s="4"/>
      <c r="N748" s="4"/>
      <c r="O748" s="4"/>
      <c r="P748" s="46"/>
      <c r="Q748" s="46"/>
      <c r="R748" s="49">
        <f t="shared" si="54"/>
        <v>0</v>
      </c>
      <c r="S748" s="49">
        <f t="shared" si="55"/>
        <v>0</v>
      </c>
      <c r="T748" s="50">
        <f t="shared" si="52"/>
        <v>0</v>
      </c>
      <c r="U748" s="50">
        <f t="shared" si="53"/>
        <v>0</v>
      </c>
      <c r="V748" s="50">
        <v>0.91</v>
      </c>
      <c r="W748" s="50" t="str">
        <f>IF(OR(K748&lt;=$Y$1,DAY(K748)&gt;15,AND(YEAR(K748)&amp;MONTH(K748)=YEAR(L748)&amp;MONTH(L748),DAY(L748)&lt;26)),"",IF(OR(L748="",MONTH(K748)&lt;&gt;MONTH(L748)),NETWORKDAYS.INTL(K748,DATE(2021,MONTH(K748)+1,0),"0000000",'21年休息安排-固定'!$B$2:$B$105),NETWORKDAYS.INTL(K748,L748,"0000000",'21年休息安排-固定'!$B$2:$B$105)))</f>
        <v/>
      </c>
      <c r="X748" s="50" t="str">
        <f>IF(OR(L748&gt;=$Z$1,L748="",DAY(L748)&lt;15,AND(YEAR(K748)&amp;MONTH(K748)=YEAR(L748)&amp;MONTH(L748),DAY(L748)&lt;26)),"",IF(YEAR(K748)&amp;MONTH(K748)=YEAR(L748)&amp;MONTH(L748),NETWORKDAYS.INTL(K748,L748,"0000000",'21年休息安排-固定'!$B$2:$B$105),NETWORKDAYS.INTL(DATE(2021,MONTH(L748),1),L748,"0000000",'21年休息安排-固定'!$B$2:$B$105)))</f>
        <v/>
      </c>
    </row>
    <row r="749" customHeight="1" spans="1:24">
      <c r="A749" s="4" t="s">
        <v>1209</v>
      </c>
      <c r="B749" s="4"/>
      <c r="C749" s="6" t="s">
        <v>1182</v>
      </c>
      <c r="D749" s="4"/>
      <c r="E749" s="4"/>
      <c r="F749" s="4"/>
      <c r="G749" s="4"/>
      <c r="H749" s="4"/>
      <c r="I749" s="4"/>
      <c r="J749" s="4"/>
      <c r="K749" s="45">
        <v>42493</v>
      </c>
      <c r="L749" s="45">
        <v>44439</v>
      </c>
      <c r="M749" s="4"/>
      <c r="N749" s="4"/>
      <c r="O749" s="4"/>
      <c r="P749" s="46"/>
      <c r="Q749" s="46"/>
      <c r="R749" s="49">
        <f t="shared" si="54"/>
        <v>0</v>
      </c>
      <c r="S749" s="49">
        <f t="shared" si="55"/>
        <v>0</v>
      </c>
      <c r="T749" s="50">
        <f t="shared" si="52"/>
        <v>0</v>
      </c>
      <c r="U749" s="50">
        <f t="shared" si="53"/>
        <v>0</v>
      </c>
      <c r="V749" s="50">
        <v>0.87</v>
      </c>
      <c r="W749" s="50" t="str">
        <f>IF(OR(K749&lt;=$Y$1,DAY(K749)&gt;15,AND(YEAR(K749)&amp;MONTH(K749)=YEAR(L749)&amp;MONTH(L749),DAY(L749)&lt;26)),"",IF(OR(L749="",MONTH(K749)&lt;&gt;MONTH(L749)),NETWORKDAYS.INTL(K749,DATE(2021,MONTH(K749)+1,0),"0000000",'21年休息安排-固定'!$B$2:$B$105),NETWORKDAYS.INTL(K749,L749,"0000000",'21年休息安排-固定'!$B$2:$B$105)))</f>
        <v/>
      </c>
      <c r="X749" s="50">
        <f>IF(OR(L749&gt;=$Z$1,L749="",DAY(L749)&lt;15,AND(YEAR(K749)&amp;MONTH(K749)=YEAR(L749)&amp;MONTH(L749),DAY(L749)&lt;26)),"",IF(YEAR(K749)&amp;MONTH(K749)=YEAR(L749)&amp;MONTH(L749),NETWORKDAYS.INTL(K749,L749,"0000000",'21年休息安排-固定'!$B$2:$B$105),NETWORKDAYS.INTL(DATE(2021,MONTH(L749),1),L749,"0000000",'21年休息安排-固定'!$B$2:$B$105)))</f>
        <v>22</v>
      </c>
    </row>
    <row r="750" customHeight="1" spans="1:24">
      <c r="A750" s="4" t="s">
        <v>1210</v>
      </c>
      <c r="B750" s="4"/>
      <c r="C750" s="6" t="s">
        <v>439</v>
      </c>
      <c r="D750" s="4"/>
      <c r="E750" s="4"/>
      <c r="F750" s="4"/>
      <c r="G750" s="4"/>
      <c r="H750" s="4"/>
      <c r="I750" s="4"/>
      <c r="J750" s="4"/>
      <c r="K750" s="45">
        <v>43910</v>
      </c>
      <c r="L750" s="45">
        <v>44512</v>
      </c>
      <c r="M750" s="4"/>
      <c r="N750" s="4"/>
      <c r="O750" s="4"/>
      <c r="P750" s="46"/>
      <c r="Q750" s="46"/>
      <c r="R750" s="49">
        <f t="shared" si="54"/>
        <v>0</v>
      </c>
      <c r="S750" s="49">
        <f t="shared" si="55"/>
        <v>0</v>
      </c>
      <c r="T750" s="50">
        <f t="shared" si="52"/>
        <v>0</v>
      </c>
      <c r="U750" s="50">
        <f t="shared" si="53"/>
        <v>0</v>
      </c>
      <c r="V750" s="50">
        <v>0.87</v>
      </c>
      <c r="W750" s="50" t="str">
        <f>IF(OR(K750&lt;=$Y$1,DAY(K750)&gt;15,AND(YEAR(K750)&amp;MONTH(K750)=YEAR(L750)&amp;MONTH(L750),DAY(L750)&lt;26)),"",IF(OR(L750="",MONTH(K750)&lt;&gt;MONTH(L750)),NETWORKDAYS.INTL(K750,DATE(2021,MONTH(K750)+1,0),"0000000",'21年休息安排-固定'!$B$2:$B$105),NETWORKDAYS.INTL(K750,L750,"0000000",'21年休息安排-固定'!$B$2:$B$105)))</f>
        <v/>
      </c>
      <c r="X750" s="50" t="str">
        <f>IF(OR(L750&gt;=$Z$1,L750="",DAY(L750)&lt;15,AND(YEAR(K750)&amp;MONTH(K750)=YEAR(L750)&amp;MONTH(L750),DAY(L750)&lt;26)),"",IF(YEAR(K750)&amp;MONTH(K750)=YEAR(L750)&amp;MONTH(L750),NETWORKDAYS.INTL(K750,L750,"0000000",'21年休息安排-固定'!$B$2:$B$105),NETWORKDAYS.INTL(DATE(2021,MONTH(L750),1),L750,"0000000",'21年休息安排-固定'!$B$2:$B$105)))</f>
        <v/>
      </c>
    </row>
    <row r="751" customHeight="1" spans="1:24">
      <c r="A751" s="4" t="s">
        <v>1211</v>
      </c>
      <c r="B751" s="4"/>
      <c r="C751" s="6" t="s">
        <v>1182</v>
      </c>
      <c r="D751" s="4"/>
      <c r="E751" s="4"/>
      <c r="F751" s="4"/>
      <c r="G751" s="4"/>
      <c r="H751" s="4"/>
      <c r="I751" s="4"/>
      <c r="J751" s="4"/>
      <c r="K751" s="45">
        <v>43921</v>
      </c>
      <c r="L751" s="45"/>
      <c r="M751" s="4"/>
      <c r="N751" s="4"/>
      <c r="O751" s="4"/>
      <c r="P751" s="46"/>
      <c r="Q751" s="46"/>
      <c r="R751" s="49">
        <f t="shared" si="54"/>
        <v>0</v>
      </c>
      <c r="S751" s="49">
        <f t="shared" si="55"/>
        <v>0</v>
      </c>
      <c r="T751" s="50">
        <f t="shared" si="52"/>
        <v>0</v>
      </c>
      <c r="U751" s="50">
        <f t="shared" si="53"/>
        <v>0</v>
      </c>
      <c r="V751" s="50">
        <v>0.86</v>
      </c>
      <c r="W751" s="50" t="str">
        <f>IF(OR(K751&lt;=$Y$1,DAY(K751)&gt;15,AND(YEAR(K751)&amp;MONTH(K751)=YEAR(L751)&amp;MONTH(L751),DAY(L751)&lt;26)),"",IF(OR(L751="",MONTH(K751)&lt;&gt;MONTH(L751)),NETWORKDAYS.INTL(K751,DATE(2021,MONTH(K751)+1,0),"0000000",'21年休息安排-固定'!$B$2:$B$105),NETWORKDAYS.INTL(K751,L751,"0000000",'21年休息安排-固定'!$B$2:$B$105)))</f>
        <v/>
      </c>
      <c r="X751" s="50" t="str">
        <f>IF(OR(L751&gt;=$Z$1,L751="",DAY(L751)&lt;15,AND(YEAR(K751)&amp;MONTH(K751)=YEAR(L751)&amp;MONTH(L751),DAY(L751)&lt;26)),"",IF(YEAR(K751)&amp;MONTH(K751)=YEAR(L751)&amp;MONTH(L751),NETWORKDAYS.INTL(K751,L751,"0000000",'21年休息安排-固定'!$B$2:$B$105),NETWORKDAYS.INTL(DATE(2021,MONTH(L751),1),L751,"0000000",'21年休息安排-固定'!$B$2:$B$105)))</f>
        <v/>
      </c>
    </row>
    <row r="752" customHeight="1" spans="1:24">
      <c r="A752" s="4" t="s">
        <v>1212</v>
      </c>
      <c r="B752" s="4"/>
      <c r="C752" s="6" t="s">
        <v>428</v>
      </c>
      <c r="D752" s="4"/>
      <c r="E752" s="4"/>
      <c r="F752" s="4"/>
      <c r="G752" s="4"/>
      <c r="H752" s="4"/>
      <c r="I752" s="4"/>
      <c r="J752" s="4"/>
      <c r="K752" s="45">
        <v>44120</v>
      </c>
      <c r="L752" s="45">
        <v>44442</v>
      </c>
      <c r="M752" s="4"/>
      <c r="N752" s="4"/>
      <c r="O752" s="4"/>
      <c r="P752" s="46"/>
      <c r="Q752" s="46"/>
      <c r="R752" s="49">
        <f t="shared" si="54"/>
        <v>0</v>
      </c>
      <c r="S752" s="49">
        <f t="shared" si="55"/>
        <v>0</v>
      </c>
      <c r="T752" s="50">
        <f t="shared" si="52"/>
        <v>0</v>
      </c>
      <c r="U752" s="50">
        <f t="shared" si="53"/>
        <v>0</v>
      </c>
      <c r="V752" s="50">
        <v>0.83</v>
      </c>
      <c r="W752" s="50" t="str">
        <f>IF(OR(K752&lt;=$Y$1,DAY(K752)&gt;15,AND(YEAR(K752)&amp;MONTH(K752)=YEAR(L752)&amp;MONTH(L752),DAY(L752)&lt;26)),"",IF(OR(L752="",MONTH(K752)&lt;&gt;MONTH(L752)),NETWORKDAYS.INTL(K752,DATE(2021,MONTH(K752)+1,0),"0000000",'21年休息安排-固定'!$B$2:$B$105),NETWORKDAYS.INTL(K752,L752,"0000000",'21年休息安排-固定'!$B$2:$B$105)))</f>
        <v/>
      </c>
      <c r="X752" s="50" t="str">
        <f>IF(OR(L752&gt;=$Z$1,L752="",DAY(L752)&lt;15,AND(YEAR(K752)&amp;MONTH(K752)=YEAR(L752)&amp;MONTH(L752),DAY(L752)&lt;26)),"",IF(YEAR(K752)&amp;MONTH(K752)=YEAR(L752)&amp;MONTH(L752),NETWORKDAYS.INTL(K752,L752,"0000000",'21年休息安排-固定'!$B$2:$B$105),NETWORKDAYS.INTL(DATE(2021,MONTH(L752),1),L752,"0000000",'21年休息安排-固定'!$B$2:$B$105)))</f>
        <v/>
      </c>
    </row>
    <row r="753" customHeight="1" spans="1:24">
      <c r="A753" s="4" t="s">
        <v>1213</v>
      </c>
      <c r="B753" s="4"/>
      <c r="C753" s="6" t="s">
        <v>404</v>
      </c>
      <c r="D753" s="4"/>
      <c r="E753" s="4"/>
      <c r="F753" s="4"/>
      <c r="G753" s="4"/>
      <c r="H753" s="4"/>
      <c r="I753" s="4"/>
      <c r="J753" s="4"/>
      <c r="K753" s="45">
        <v>44158</v>
      </c>
      <c r="L753" s="45"/>
      <c r="M753" s="4"/>
      <c r="N753" s="4"/>
      <c r="O753" s="4"/>
      <c r="P753" s="46"/>
      <c r="Q753" s="46"/>
      <c r="R753" s="49">
        <f t="shared" si="54"/>
        <v>0</v>
      </c>
      <c r="S753" s="49">
        <f t="shared" si="55"/>
        <v>0</v>
      </c>
      <c r="T753" s="50">
        <f t="shared" si="52"/>
        <v>0</v>
      </c>
      <c r="U753" s="50">
        <f t="shared" si="53"/>
        <v>0</v>
      </c>
      <c r="V753" s="50">
        <v>0.82</v>
      </c>
      <c r="W753" s="50" t="str">
        <f>IF(OR(K753&lt;=$Y$1,DAY(K753)&gt;15,AND(YEAR(K753)&amp;MONTH(K753)=YEAR(L753)&amp;MONTH(L753),DAY(L753)&lt;26)),"",IF(OR(L753="",MONTH(K753)&lt;&gt;MONTH(L753)),NETWORKDAYS.INTL(K753,DATE(2021,MONTH(K753)+1,0),"0000000",'21年休息安排-固定'!$B$2:$B$105),NETWORKDAYS.INTL(K753,L753,"0000000",'21年休息安排-固定'!$B$2:$B$105)))</f>
        <v/>
      </c>
      <c r="X753" s="50" t="str">
        <f>IF(OR(L753&gt;=$Z$1,L753="",DAY(L753)&lt;15,AND(YEAR(K753)&amp;MONTH(K753)=YEAR(L753)&amp;MONTH(L753),DAY(L753)&lt;26)),"",IF(YEAR(K753)&amp;MONTH(K753)=YEAR(L753)&amp;MONTH(L753),NETWORKDAYS.INTL(K753,L753,"0000000",'21年休息安排-固定'!$B$2:$B$105),NETWORKDAYS.INTL(DATE(2021,MONTH(L753),1),L753,"0000000",'21年休息安排-固定'!$B$2:$B$105)))</f>
        <v/>
      </c>
    </row>
    <row r="754" customHeight="1" spans="1:24">
      <c r="A754" s="4" t="s">
        <v>1214</v>
      </c>
      <c r="B754" s="4"/>
      <c r="C754" s="6" t="s">
        <v>428</v>
      </c>
      <c r="D754" s="4"/>
      <c r="E754" s="4"/>
      <c r="F754" s="4"/>
      <c r="G754" s="4"/>
      <c r="H754" s="4"/>
      <c r="I754" s="4"/>
      <c r="J754" s="4"/>
      <c r="K754" s="45">
        <v>44158</v>
      </c>
      <c r="L754" s="45"/>
      <c r="M754" s="4"/>
      <c r="N754" s="4"/>
      <c r="O754" s="4"/>
      <c r="P754" s="46"/>
      <c r="Q754" s="46"/>
      <c r="R754" s="49">
        <f t="shared" si="54"/>
        <v>0</v>
      </c>
      <c r="S754" s="49">
        <f t="shared" si="55"/>
        <v>0</v>
      </c>
      <c r="T754" s="50">
        <f t="shared" si="52"/>
        <v>0</v>
      </c>
      <c r="U754" s="50">
        <f t="shared" si="53"/>
        <v>0</v>
      </c>
      <c r="V754" s="50">
        <v>0.88</v>
      </c>
      <c r="W754" s="50" t="str">
        <f>IF(OR(K754&lt;=$Y$1,DAY(K754)&gt;15,AND(YEAR(K754)&amp;MONTH(K754)=YEAR(L754)&amp;MONTH(L754),DAY(L754)&lt;26)),"",IF(OR(L754="",MONTH(K754)&lt;&gt;MONTH(L754)),NETWORKDAYS.INTL(K754,DATE(2021,MONTH(K754)+1,0),"0000000",'21年休息安排-固定'!$B$2:$B$105),NETWORKDAYS.INTL(K754,L754,"0000000",'21年休息安排-固定'!$B$2:$B$105)))</f>
        <v/>
      </c>
      <c r="X754" s="50" t="str">
        <f>IF(OR(L754&gt;=$Z$1,L754="",DAY(L754)&lt;15,AND(YEAR(K754)&amp;MONTH(K754)=YEAR(L754)&amp;MONTH(L754),DAY(L754)&lt;26)),"",IF(YEAR(K754)&amp;MONTH(K754)=YEAR(L754)&amp;MONTH(L754),NETWORKDAYS.INTL(K754,L754,"0000000",'21年休息安排-固定'!$B$2:$B$105),NETWORKDAYS.INTL(DATE(2021,MONTH(L754),1),L754,"0000000",'21年休息安排-固定'!$B$2:$B$105)))</f>
        <v/>
      </c>
    </row>
    <row r="755" customHeight="1" spans="1:24">
      <c r="A755" s="4" t="s">
        <v>1215</v>
      </c>
      <c r="B755" s="4"/>
      <c r="C755" s="6" t="s">
        <v>484</v>
      </c>
      <c r="D755" s="4"/>
      <c r="E755" s="4"/>
      <c r="F755" s="4"/>
      <c r="G755" s="4"/>
      <c r="H755" s="4"/>
      <c r="I755" s="4"/>
      <c r="J755" s="4"/>
      <c r="K755" s="45">
        <v>41176</v>
      </c>
      <c r="L755" s="45"/>
      <c r="M755" s="4"/>
      <c r="N755" s="4"/>
      <c r="O755" s="4"/>
      <c r="P755" s="46"/>
      <c r="Q755" s="46"/>
      <c r="R755" s="49">
        <f t="shared" si="54"/>
        <v>0</v>
      </c>
      <c r="S755" s="49">
        <f t="shared" si="55"/>
        <v>0</v>
      </c>
      <c r="T755" s="50">
        <f t="shared" si="52"/>
        <v>0</v>
      </c>
      <c r="U755" s="50">
        <f t="shared" si="53"/>
        <v>0</v>
      </c>
      <c r="V755" s="50">
        <v>0.86</v>
      </c>
      <c r="W755" s="50" t="str">
        <f>IF(OR(K755&lt;=$Y$1,DAY(K755)&gt;15,AND(YEAR(K755)&amp;MONTH(K755)=YEAR(L755)&amp;MONTH(L755),DAY(L755)&lt;26)),"",IF(OR(L755="",MONTH(K755)&lt;&gt;MONTH(L755)),NETWORKDAYS.INTL(K755,DATE(2021,MONTH(K755)+1,0),"0000000",'21年休息安排-固定'!$B$2:$B$105),NETWORKDAYS.INTL(K755,L755,"0000000",'21年休息安排-固定'!$B$2:$B$105)))</f>
        <v/>
      </c>
      <c r="X755" s="50" t="str">
        <f>IF(OR(L755&gt;=$Z$1,L755="",DAY(L755)&lt;15,AND(YEAR(K755)&amp;MONTH(K755)=YEAR(L755)&amp;MONTH(L755),DAY(L755)&lt;26)),"",IF(YEAR(K755)&amp;MONTH(K755)=YEAR(L755)&amp;MONTH(L755),NETWORKDAYS.INTL(K755,L755,"0000000",'21年休息安排-固定'!$B$2:$B$105),NETWORKDAYS.INTL(DATE(2021,MONTH(L755),1),L755,"0000000",'21年休息安排-固定'!$B$2:$B$105)))</f>
        <v/>
      </c>
    </row>
    <row r="756" customHeight="1" spans="1:24">
      <c r="A756" s="4" t="s">
        <v>1216</v>
      </c>
      <c r="B756" s="4"/>
      <c r="C756" s="6" t="s">
        <v>484</v>
      </c>
      <c r="D756" s="4"/>
      <c r="E756" s="4"/>
      <c r="F756" s="4"/>
      <c r="G756" s="4"/>
      <c r="H756" s="4"/>
      <c r="I756" s="4"/>
      <c r="J756" s="4"/>
      <c r="K756" s="45">
        <v>41788</v>
      </c>
      <c r="L756" s="45"/>
      <c r="M756" s="4"/>
      <c r="N756" s="4"/>
      <c r="O756" s="4"/>
      <c r="P756" s="46"/>
      <c r="Q756" s="46"/>
      <c r="R756" s="49">
        <f t="shared" si="54"/>
        <v>0</v>
      </c>
      <c r="S756" s="49">
        <f t="shared" si="55"/>
        <v>0</v>
      </c>
      <c r="T756" s="50">
        <f t="shared" si="52"/>
        <v>0</v>
      </c>
      <c r="U756" s="50">
        <f t="shared" si="53"/>
        <v>0</v>
      </c>
      <c r="V756" s="50">
        <v>0.84</v>
      </c>
      <c r="W756" s="50" t="str">
        <f>IF(OR(K756&lt;=$Y$1,DAY(K756)&gt;15,AND(YEAR(K756)&amp;MONTH(K756)=YEAR(L756)&amp;MONTH(L756),DAY(L756)&lt;26)),"",IF(OR(L756="",MONTH(K756)&lt;&gt;MONTH(L756)),NETWORKDAYS.INTL(K756,DATE(2021,MONTH(K756)+1,0),"0000000",'21年休息安排-固定'!$B$2:$B$105),NETWORKDAYS.INTL(K756,L756,"0000000",'21年休息安排-固定'!$B$2:$B$105)))</f>
        <v/>
      </c>
      <c r="X756" s="50" t="str">
        <f>IF(OR(L756&gt;=$Z$1,L756="",DAY(L756)&lt;15,AND(YEAR(K756)&amp;MONTH(K756)=YEAR(L756)&amp;MONTH(L756),DAY(L756)&lt;26)),"",IF(YEAR(K756)&amp;MONTH(K756)=YEAR(L756)&amp;MONTH(L756),NETWORKDAYS.INTL(K756,L756,"0000000",'21年休息安排-固定'!$B$2:$B$105),NETWORKDAYS.INTL(DATE(2021,MONTH(L756),1),L756,"0000000",'21年休息安排-固定'!$B$2:$B$105)))</f>
        <v/>
      </c>
    </row>
    <row r="757" customHeight="1" spans="1:24">
      <c r="A757" s="4" t="s">
        <v>1217</v>
      </c>
      <c r="B757" s="4"/>
      <c r="C757" s="6" t="s">
        <v>484</v>
      </c>
      <c r="D757" s="4"/>
      <c r="E757" s="4"/>
      <c r="F757" s="4"/>
      <c r="G757" s="4"/>
      <c r="H757" s="4"/>
      <c r="I757" s="4"/>
      <c r="J757" s="4"/>
      <c r="K757" s="45">
        <v>43028</v>
      </c>
      <c r="L757" s="45">
        <v>44533</v>
      </c>
      <c r="M757" s="4"/>
      <c r="N757" s="4"/>
      <c r="O757" s="4"/>
      <c r="P757" s="46"/>
      <c r="Q757" s="46"/>
      <c r="R757" s="49">
        <f t="shared" si="54"/>
        <v>0</v>
      </c>
      <c r="S757" s="49">
        <f t="shared" si="55"/>
        <v>0</v>
      </c>
      <c r="T757" s="50">
        <f t="shared" si="52"/>
        <v>0</v>
      </c>
      <c r="U757" s="50">
        <f t="shared" si="53"/>
        <v>0</v>
      </c>
      <c r="V757" s="50">
        <v>0.86</v>
      </c>
      <c r="W757" s="50" t="str">
        <f>IF(OR(K757&lt;=$Y$1,DAY(K757)&gt;15,AND(YEAR(K757)&amp;MONTH(K757)=YEAR(L757)&amp;MONTH(L757),DAY(L757)&lt;26)),"",IF(OR(L757="",MONTH(K757)&lt;&gt;MONTH(L757)),NETWORKDAYS.INTL(K757,DATE(2021,MONTH(K757)+1,0),"0000000",'21年休息安排-固定'!$B$2:$B$105),NETWORKDAYS.INTL(K757,L757,"0000000",'21年休息安排-固定'!$B$2:$B$105)))</f>
        <v/>
      </c>
      <c r="X757" s="50" t="str">
        <f>IF(OR(L757&gt;=$Z$1,L757="",DAY(L757)&lt;15,AND(YEAR(K757)&amp;MONTH(K757)=YEAR(L757)&amp;MONTH(L757),DAY(L757)&lt;26)),"",IF(YEAR(K757)&amp;MONTH(K757)=YEAR(L757)&amp;MONTH(L757),NETWORKDAYS.INTL(K757,L757,"0000000",'21年休息安排-固定'!$B$2:$B$105),NETWORKDAYS.INTL(DATE(2021,MONTH(L757),1),L757,"0000000",'21年休息安排-固定'!$B$2:$B$105)))</f>
        <v/>
      </c>
    </row>
    <row r="758" customHeight="1" spans="1:24">
      <c r="A758" s="4" t="s">
        <v>1218</v>
      </c>
      <c r="B758" s="4"/>
      <c r="C758" s="6" t="s">
        <v>1178</v>
      </c>
      <c r="D758" s="4"/>
      <c r="E758" s="4"/>
      <c r="F758" s="4"/>
      <c r="G758" s="4"/>
      <c r="H758" s="4"/>
      <c r="I758" s="4"/>
      <c r="J758" s="4"/>
      <c r="K758" s="45">
        <v>44015</v>
      </c>
      <c r="L758" s="45">
        <v>44260</v>
      </c>
      <c r="M758" s="4"/>
      <c r="N758" s="4"/>
      <c r="O758" s="4"/>
      <c r="P758" s="46"/>
      <c r="Q758" s="46"/>
      <c r="R758" s="49">
        <f t="shared" si="54"/>
        <v>0</v>
      </c>
      <c r="S758" s="49">
        <f t="shared" si="55"/>
        <v>0</v>
      </c>
      <c r="T758" s="50">
        <f t="shared" si="52"/>
        <v>0</v>
      </c>
      <c r="U758" s="50">
        <f t="shared" si="53"/>
        <v>0</v>
      </c>
      <c r="V758" s="50">
        <v>0.82</v>
      </c>
      <c r="W758" s="50" t="str">
        <f>IF(OR(K758&lt;=$Y$1,DAY(K758)&gt;15,AND(YEAR(K758)&amp;MONTH(K758)=YEAR(L758)&amp;MONTH(L758),DAY(L758)&lt;26)),"",IF(OR(L758="",MONTH(K758)&lt;&gt;MONTH(L758)),NETWORKDAYS.INTL(K758,DATE(2021,MONTH(K758)+1,0),"0000000",'21年休息安排-固定'!$B$2:$B$105),NETWORKDAYS.INTL(K758,L758,"0000000",'21年休息安排-固定'!$B$2:$B$105)))</f>
        <v/>
      </c>
      <c r="X758" s="50" t="str">
        <f>IF(OR(L758&gt;=$Z$1,L758="",DAY(L758)&lt;15,AND(YEAR(K758)&amp;MONTH(K758)=YEAR(L758)&amp;MONTH(L758),DAY(L758)&lt;26)),"",IF(YEAR(K758)&amp;MONTH(K758)=YEAR(L758)&amp;MONTH(L758),NETWORKDAYS.INTL(K758,L758,"0000000",'21年休息安排-固定'!$B$2:$B$105),NETWORKDAYS.INTL(DATE(2021,MONTH(L758),1),L758,"0000000",'21年休息安排-固定'!$B$2:$B$105)))</f>
        <v/>
      </c>
    </row>
    <row r="759" customHeight="1" spans="1:24">
      <c r="A759" s="4" t="s">
        <v>1219</v>
      </c>
      <c r="B759" s="4"/>
      <c r="C759" s="6" t="s">
        <v>428</v>
      </c>
      <c r="D759" s="4"/>
      <c r="E759" s="4"/>
      <c r="F759" s="4"/>
      <c r="G759" s="4"/>
      <c r="H759" s="4"/>
      <c r="I759" s="4"/>
      <c r="J759" s="4"/>
      <c r="K759" s="45">
        <v>44022</v>
      </c>
      <c r="L759" s="45"/>
      <c r="M759" s="4"/>
      <c r="N759" s="4"/>
      <c r="O759" s="4"/>
      <c r="P759" s="46"/>
      <c r="Q759" s="46"/>
      <c r="R759" s="49">
        <f t="shared" si="54"/>
        <v>0</v>
      </c>
      <c r="S759" s="49">
        <f t="shared" si="55"/>
        <v>0</v>
      </c>
      <c r="T759" s="50">
        <f t="shared" si="52"/>
        <v>0</v>
      </c>
      <c r="U759" s="50">
        <f t="shared" si="53"/>
        <v>0</v>
      </c>
      <c r="V759" s="50">
        <v>0.91</v>
      </c>
      <c r="W759" s="50" t="str">
        <f>IF(OR(K759&lt;=$Y$1,DAY(K759)&gt;15,AND(YEAR(K759)&amp;MONTH(K759)=YEAR(L759)&amp;MONTH(L759),DAY(L759)&lt;26)),"",IF(OR(L759="",MONTH(K759)&lt;&gt;MONTH(L759)),NETWORKDAYS.INTL(K759,DATE(2021,MONTH(K759)+1,0),"0000000",'21年休息安排-固定'!$B$2:$B$105),NETWORKDAYS.INTL(K759,L759,"0000000",'21年休息安排-固定'!$B$2:$B$105)))</f>
        <v/>
      </c>
      <c r="X759" s="50" t="str">
        <f>IF(OR(L759&gt;=$Z$1,L759="",DAY(L759)&lt;15,AND(YEAR(K759)&amp;MONTH(K759)=YEAR(L759)&amp;MONTH(L759),DAY(L759)&lt;26)),"",IF(YEAR(K759)&amp;MONTH(K759)=YEAR(L759)&amp;MONTH(L759),NETWORKDAYS.INTL(K759,L759,"0000000",'21年休息安排-固定'!$B$2:$B$105),NETWORKDAYS.INTL(DATE(2021,MONTH(L759),1),L759,"0000000",'21年休息安排-固定'!$B$2:$B$105)))</f>
        <v/>
      </c>
    </row>
    <row r="760" customHeight="1" spans="1:24">
      <c r="A760" s="4" t="s">
        <v>1220</v>
      </c>
      <c r="B760" s="4"/>
      <c r="C760" s="6" t="s">
        <v>1203</v>
      </c>
      <c r="D760" s="4"/>
      <c r="E760" s="4"/>
      <c r="F760" s="4"/>
      <c r="G760" s="4"/>
      <c r="H760" s="4"/>
      <c r="I760" s="4"/>
      <c r="J760" s="4"/>
      <c r="K760" s="45">
        <v>44026</v>
      </c>
      <c r="L760" s="45"/>
      <c r="M760" s="4"/>
      <c r="N760" s="4"/>
      <c r="O760" s="4"/>
      <c r="P760" s="46"/>
      <c r="Q760" s="46"/>
      <c r="R760" s="49">
        <f t="shared" si="54"/>
        <v>0</v>
      </c>
      <c r="S760" s="49">
        <f t="shared" si="55"/>
        <v>0</v>
      </c>
      <c r="T760" s="50">
        <f t="shared" si="52"/>
        <v>0</v>
      </c>
      <c r="U760" s="50">
        <f t="shared" si="53"/>
        <v>0</v>
      </c>
      <c r="V760" s="50">
        <v>0.86</v>
      </c>
      <c r="W760" s="50" t="str">
        <f>IF(OR(K760&lt;=$Y$1,DAY(K760)&gt;15,AND(YEAR(K760)&amp;MONTH(K760)=YEAR(L760)&amp;MONTH(L760),DAY(L760)&lt;26)),"",IF(OR(L760="",MONTH(K760)&lt;&gt;MONTH(L760)),NETWORKDAYS.INTL(K760,DATE(2021,MONTH(K760)+1,0),"0000000",'21年休息安排-固定'!$B$2:$B$105),NETWORKDAYS.INTL(K760,L760,"0000000",'21年休息安排-固定'!$B$2:$B$105)))</f>
        <v/>
      </c>
      <c r="X760" s="50" t="str">
        <f>IF(OR(L760&gt;=$Z$1,L760="",DAY(L760)&lt;15,AND(YEAR(K760)&amp;MONTH(K760)=YEAR(L760)&amp;MONTH(L760),DAY(L760)&lt;26)),"",IF(YEAR(K760)&amp;MONTH(K760)=YEAR(L760)&amp;MONTH(L760),NETWORKDAYS.INTL(K760,L760,"0000000",'21年休息安排-固定'!$B$2:$B$105),NETWORKDAYS.INTL(DATE(2021,MONTH(L760),1),L760,"0000000",'21年休息安排-固定'!$B$2:$B$105)))</f>
        <v/>
      </c>
    </row>
    <row r="761" customHeight="1" spans="1:24">
      <c r="A761" s="4" t="s">
        <v>1221</v>
      </c>
      <c r="B761" s="4"/>
      <c r="C761" s="6" t="s">
        <v>428</v>
      </c>
      <c r="D761" s="4"/>
      <c r="E761" s="4"/>
      <c r="F761" s="4"/>
      <c r="G761" s="4"/>
      <c r="H761" s="4"/>
      <c r="I761" s="4"/>
      <c r="J761" s="4"/>
      <c r="K761" s="45">
        <v>44027</v>
      </c>
      <c r="L761" s="45"/>
      <c r="M761" s="4"/>
      <c r="N761" s="4"/>
      <c r="O761" s="4"/>
      <c r="P761" s="46"/>
      <c r="Q761" s="46"/>
      <c r="R761" s="49">
        <f t="shared" si="54"/>
        <v>0</v>
      </c>
      <c r="S761" s="49">
        <f t="shared" si="55"/>
        <v>0</v>
      </c>
      <c r="T761" s="50">
        <f t="shared" si="52"/>
        <v>0</v>
      </c>
      <c r="U761" s="50">
        <f t="shared" si="53"/>
        <v>0</v>
      </c>
      <c r="V761" s="50">
        <v>0.88</v>
      </c>
      <c r="W761" s="50" t="str">
        <f>IF(OR(K761&lt;=$Y$1,DAY(K761)&gt;15,AND(YEAR(K761)&amp;MONTH(K761)=YEAR(L761)&amp;MONTH(L761),DAY(L761)&lt;26)),"",IF(OR(L761="",MONTH(K761)&lt;&gt;MONTH(L761)),NETWORKDAYS.INTL(K761,DATE(2021,MONTH(K761)+1,0),"0000000",'21年休息安排-固定'!$B$2:$B$105),NETWORKDAYS.INTL(K761,L761,"0000000",'21年休息安排-固定'!$B$2:$B$105)))</f>
        <v/>
      </c>
      <c r="X761" s="50" t="str">
        <f>IF(OR(L761&gt;=$Z$1,L761="",DAY(L761)&lt;15,AND(YEAR(K761)&amp;MONTH(K761)=YEAR(L761)&amp;MONTH(L761),DAY(L761)&lt;26)),"",IF(YEAR(K761)&amp;MONTH(K761)=YEAR(L761)&amp;MONTH(L761),NETWORKDAYS.INTL(K761,L761,"0000000",'21年休息安排-固定'!$B$2:$B$105),NETWORKDAYS.INTL(DATE(2021,MONTH(L761),1),L761,"0000000",'21年休息安排-固定'!$B$2:$B$105)))</f>
        <v/>
      </c>
    </row>
    <row r="762" customHeight="1" spans="1:24">
      <c r="A762" s="4" t="s">
        <v>1222</v>
      </c>
      <c r="B762" s="4"/>
      <c r="C762" s="6" t="s">
        <v>404</v>
      </c>
      <c r="D762" s="4"/>
      <c r="E762" s="4"/>
      <c r="F762" s="4"/>
      <c r="G762" s="4"/>
      <c r="H762" s="4"/>
      <c r="I762" s="4"/>
      <c r="J762" s="4"/>
      <c r="K762" s="45">
        <v>44032</v>
      </c>
      <c r="L762" s="45">
        <v>44469</v>
      </c>
      <c r="M762" s="4"/>
      <c r="N762" s="4"/>
      <c r="O762" s="4"/>
      <c r="P762" s="46"/>
      <c r="Q762" s="46"/>
      <c r="R762" s="49">
        <f t="shared" si="54"/>
        <v>0</v>
      </c>
      <c r="S762" s="49">
        <f t="shared" si="55"/>
        <v>0</v>
      </c>
      <c r="T762" s="50">
        <f t="shared" si="52"/>
        <v>0</v>
      </c>
      <c r="U762" s="50">
        <f t="shared" si="53"/>
        <v>0</v>
      </c>
      <c r="V762" s="50">
        <v>0.89</v>
      </c>
      <c r="W762" s="50" t="str">
        <f>IF(OR(K762&lt;=$Y$1,DAY(K762)&gt;15,AND(YEAR(K762)&amp;MONTH(K762)=YEAR(L762)&amp;MONTH(L762),DAY(L762)&lt;26)),"",IF(OR(L762="",MONTH(K762)&lt;&gt;MONTH(L762)),NETWORKDAYS.INTL(K762,DATE(2021,MONTH(K762)+1,0),"0000000",'21年休息安排-固定'!$B$2:$B$105),NETWORKDAYS.INTL(K762,L762,"0000000",'21年休息安排-固定'!$B$2:$B$105)))</f>
        <v/>
      </c>
      <c r="X762" s="50">
        <f>IF(OR(L762&gt;=$Z$1,L762="",DAY(L762)&lt;15,AND(YEAR(K762)&amp;MONTH(K762)=YEAR(L762)&amp;MONTH(L762),DAY(L762)&lt;26)),"",IF(YEAR(K762)&amp;MONTH(K762)=YEAR(L762)&amp;MONTH(L762),NETWORKDAYS.INTL(K762,L762,"0000000",'21年休息安排-固定'!$B$2:$B$105),NETWORKDAYS.INTL(DATE(2021,MONTH(L762),1),L762,"0000000",'21年休息安排-固定'!$B$2:$B$105)))</f>
        <v>23</v>
      </c>
    </row>
    <row r="763" customHeight="1" spans="1:24">
      <c r="A763" s="4" t="s">
        <v>1223</v>
      </c>
      <c r="B763" s="4"/>
      <c r="C763" s="6" t="s">
        <v>404</v>
      </c>
      <c r="D763" s="4"/>
      <c r="E763" s="4"/>
      <c r="F763" s="4"/>
      <c r="G763" s="4"/>
      <c r="H763" s="4"/>
      <c r="I763" s="4"/>
      <c r="J763" s="4"/>
      <c r="K763" s="45">
        <v>44039</v>
      </c>
      <c r="L763" s="45"/>
      <c r="M763" s="4"/>
      <c r="N763" s="4"/>
      <c r="O763" s="4"/>
      <c r="P763" s="46"/>
      <c r="Q763" s="46"/>
      <c r="R763" s="49">
        <f t="shared" si="54"/>
        <v>0</v>
      </c>
      <c r="S763" s="49">
        <f t="shared" si="55"/>
        <v>0</v>
      </c>
      <c r="T763" s="50">
        <f t="shared" si="52"/>
        <v>0</v>
      </c>
      <c r="U763" s="50">
        <f t="shared" si="53"/>
        <v>0</v>
      </c>
      <c r="V763" s="50">
        <v>0.92</v>
      </c>
      <c r="W763" s="50" t="str">
        <f>IF(OR(K763&lt;=$Y$1,DAY(K763)&gt;15,AND(YEAR(K763)&amp;MONTH(K763)=YEAR(L763)&amp;MONTH(L763),DAY(L763)&lt;26)),"",IF(OR(L763="",MONTH(K763)&lt;&gt;MONTH(L763)),NETWORKDAYS.INTL(K763,DATE(2021,MONTH(K763)+1,0),"0000000",'21年休息安排-固定'!$B$2:$B$105),NETWORKDAYS.INTL(K763,L763,"0000000",'21年休息安排-固定'!$B$2:$B$105)))</f>
        <v/>
      </c>
      <c r="X763" s="50" t="str">
        <f>IF(OR(L763&gt;=$Z$1,L763="",DAY(L763)&lt;15,AND(YEAR(K763)&amp;MONTH(K763)=YEAR(L763)&amp;MONTH(L763),DAY(L763)&lt;26)),"",IF(YEAR(K763)&amp;MONTH(K763)=YEAR(L763)&amp;MONTH(L763),NETWORKDAYS.INTL(K763,L763,"0000000",'21年休息安排-固定'!$B$2:$B$105),NETWORKDAYS.INTL(DATE(2021,MONTH(L763),1),L763,"0000000",'21年休息安排-固定'!$B$2:$B$105)))</f>
        <v/>
      </c>
    </row>
    <row r="764" customHeight="1" spans="1:24">
      <c r="A764" s="4" t="s">
        <v>1224</v>
      </c>
      <c r="B764" s="4"/>
      <c r="C764" s="6" t="s">
        <v>404</v>
      </c>
      <c r="D764" s="4"/>
      <c r="E764" s="4"/>
      <c r="F764" s="4"/>
      <c r="G764" s="4"/>
      <c r="H764" s="4"/>
      <c r="I764" s="4"/>
      <c r="J764" s="4"/>
      <c r="K764" s="45">
        <v>44039</v>
      </c>
      <c r="L764" s="45"/>
      <c r="M764" s="4"/>
      <c r="N764" s="4"/>
      <c r="O764" s="4"/>
      <c r="P764" s="46"/>
      <c r="Q764" s="46"/>
      <c r="R764" s="49">
        <f t="shared" si="54"/>
        <v>0</v>
      </c>
      <c r="S764" s="49">
        <f t="shared" si="55"/>
        <v>0</v>
      </c>
      <c r="T764" s="50">
        <f t="shared" si="52"/>
        <v>0</v>
      </c>
      <c r="U764" s="50">
        <f t="shared" si="53"/>
        <v>0</v>
      </c>
      <c r="V764" s="50">
        <v>0.84</v>
      </c>
      <c r="W764" s="50" t="str">
        <f>IF(OR(K764&lt;=$Y$1,DAY(K764)&gt;15,AND(YEAR(K764)&amp;MONTH(K764)=YEAR(L764)&amp;MONTH(L764),DAY(L764)&lt;26)),"",IF(OR(L764="",MONTH(K764)&lt;&gt;MONTH(L764)),NETWORKDAYS.INTL(K764,DATE(2021,MONTH(K764)+1,0),"0000000",'21年休息安排-固定'!$B$2:$B$105),NETWORKDAYS.INTL(K764,L764,"0000000",'21年休息安排-固定'!$B$2:$B$105)))</f>
        <v/>
      </c>
      <c r="X764" s="50" t="str">
        <f>IF(OR(L764&gt;=$Z$1,L764="",DAY(L764)&lt;15,AND(YEAR(K764)&amp;MONTH(K764)=YEAR(L764)&amp;MONTH(L764),DAY(L764)&lt;26)),"",IF(YEAR(K764)&amp;MONTH(K764)=YEAR(L764)&amp;MONTH(L764),NETWORKDAYS.INTL(K764,L764,"0000000",'21年休息安排-固定'!$B$2:$B$105),NETWORKDAYS.INTL(DATE(2021,MONTH(L764),1),L764,"0000000",'21年休息安排-固定'!$B$2:$B$105)))</f>
        <v/>
      </c>
    </row>
    <row r="765" customHeight="1" spans="1:24">
      <c r="A765" s="4" t="s">
        <v>1225</v>
      </c>
      <c r="B765" s="4"/>
      <c r="C765" s="6" t="s">
        <v>484</v>
      </c>
      <c r="D765" s="4"/>
      <c r="E765" s="4"/>
      <c r="F765" s="4"/>
      <c r="G765" s="4"/>
      <c r="H765" s="4"/>
      <c r="I765" s="4"/>
      <c r="J765" s="4"/>
      <c r="K765" s="45">
        <v>44042</v>
      </c>
      <c r="L765" s="45"/>
      <c r="M765" s="4"/>
      <c r="N765" s="4"/>
      <c r="O765" s="4"/>
      <c r="P765" s="46"/>
      <c r="Q765" s="46"/>
      <c r="R765" s="49">
        <f t="shared" si="54"/>
        <v>0</v>
      </c>
      <c r="S765" s="49">
        <f t="shared" si="55"/>
        <v>0</v>
      </c>
      <c r="T765" s="50">
        <f t="shared" si="52"/>
        <v>0</v>
      </c>
      <c r="U765" s="50">
        <f t="shared" si="53"/>
        <v>0</v>
      </c>
      <c r="V765" s="50">
        <v>0.79</v>
      </c>
      <c r="W765" s="50" t="str">
        <f>IF(OR(K765&lt;=$Y$1,DAY(K765)&gt;15,AND(YEAR(K765)&amp;MONTH(K765)=YEAR(L765)&amp;MONTH(L765),DAY(L765)&lt;26)),"",IF(OR(L765="",MONTH(K765)&lt;&gt;MONTH(L765)),NETWORKDAYS.INTL(K765,DATE(2021,MONTH(K765)+1,0),"0000000",'21年休息安排-固定'!$B$2:$B$105),NETWORKDAYS.INTL(K765,L765,"0000000",'21年休息安排-固定'!$B$2:$B$105)))</f>
        <v/>
      </c>
      <c r="X765" s="50" t="str">
        <f>IF(OR(L765&gt;=$Z$1,L765="",DAY(L765)&lt;15,AND(YEAR(K765)&amp;MONTH(K765)=YEAR(L765)&amp;MONTH(L765),DAY(L765)&lt;26)),"",IF(YEAR(K765)&amp;MONTH(K765)=YEAR(L765)&amp;MONTH(L765),NETWORKDAYS.INTL(K765,L765,"0000000",'21年休息安排-固定'!$B$2:$B$105),NETWORKDAYS.INTL(DATE(2021,MONTH(L765),1),L765,"0000000",'21年休息安排-固定'!$B$2:$B$105)))</f>
        <v/>
      </c>
    </row>
    <row r="766" customHeight="1" spans="1:24">
      <c r="A766" s="4" t="s">
        <v>1226</v>
      </c>
      <c r="B766" s="4"/>
      <c r="C766" s="6" t="s">
        <v>404</v>
      </c>
      <c r="D766" s="4"/>
      <c r="E766" s="4"/>
      <c r="F766" s="4"/>
      <c r="G766" s="4"/>
      <c r="H766" s="4"/>
      <c r="I766" s="4"/>
      <c r="J766" s="4"/>
      <c r="K766" s="45">
        <v>44043</v>
      </c>
      <c r="L766" s="45"/>
      <c r="M766" s="4"/>
      <c r="N766" s="4"/>
      <c r="O766" s="4"/>
      <c r="P766" s="46"/>
      <c r="Q766" s="46"/>
      <c r="R766" s="49">
        <f t="shared" si="54"/>
        <v>0</v>
      </c>
      <c r="S766" s="49">
        <f t="shared" si="55"/>
        <v>0</v>
      </c>
      <c r="T766" s="50">
        <f t="shared" si="52"/>
        <v>0</v>
      </c>
      <c r="U766" s="50">
        <f t="shared" si="53"/>
        <v>0</v>
      </c>
      <c r="V766" s="50">
        <v>0.91</v>
      </c>
      <c r="W766" s="50" t="str">
        <f>IF(OR(K766&lt;=$Y$1,DAY(K766)&gt;15,AND(YEAR(K766)&amp;MONTH(K766)=YEAR(L766)&amp;MONTH(L766),DAY(L766)&lt;26)),"",IF(OR(L766="",MONTH(K766)&lt;&gt;MONTH(L766)),NETWORKDAYS.INTL(K766,DATE(2021,MONTH(K766)+1,0),"0000000",'21年休息安排-固定'!$B$2:$B$105),NETWORKDAYS.INTL(K766,L766,"0000000",'21年休息安排-固定'!$B$2:$B$105)))</f>
        <v/>
      </c>
      <c r="X766" s="50" t="str">
        <f>IF(OR(L766&gt;=$Z$1,L766="",DAY(L766)&lt;15,AND(YEAR(K766)&amp;MONTH(K766)=YEAR(L766)&amp;MONTH(L766),DAY(L766)&lt;26)),"",IF(YEAR(K766)&amp;MONTH(K766)=YEAR(L766)&amp;MONTH(L766),NETWORKDAYS.INTL(K766,L766,"0000000",'21年休息安排-固定'!$B$2:$B$105),NETWORKDAYS.INTL(DATE(2021,MONTH(L766),1),L766,"0000000",'21年休息安排-固定'!$B$2:$B$105)))</f>
        <v/>
      </c>
    </row>
    <row r="767" customHeight="1" spans="1:24">
      <c r="A767" s="4" t="s">
        <v>1227</v>
      </c>
      <c r="B767" s="4"/>
      <c r="C767" s="6" t="s">
        <v>1195</v>
      </c>
      <c r="D767" s="4"/>
      <c r="E767" s="4"/>
      <c r="F767" s="4"/>
      <c r="G767" s="4"/>
      <c r="H767" s="4"/>
      <c r="I767" s="4"/>
      <c r="J767" s="4"/>
      <c r="K767" s="45">
        <v>44046</v>
      </c>
      <c r="L767" s="45">
        <v>44463</v>
      </c>
      <c r="M767" s="4"/>
      <c r="N767" s="4"/>
      <c r="O767" s="4"/>
      <c r="P767" s="46"/>
      <c r="Q767" s="46"/>
      <c r="R767" s="49">
        <f t="shared" si="54"/>
        <v>0</v>
      </c>
      <c r="S767" s="49">
        <f t="shared" si="55"/>
        <v>0</v>
      </c>
      <c r="T767" s="50">
        <f t="shared" si="52"/>
        <v>0</v>
      </c>
      <c r="U767" s="50">
        <f t="shared" si="53"/>
        <v>0</v>
      </c>
      <c r="V767" s="50">
        <v>0.76</v>
      </c>
      <c r="W767" s="50" t="str">
        <f>IF(OR(K767&lt;=$Y$1,DAY(K767)&gt;15,AND(YEAR(K767)&amp;MONTH(K767)=YEAR(L767)&amp;MONTH(L767),DAY(L767)&lt;26)),"",IF(OR(L767="",MONTH(K767)&lt;&gt;MONTH(L767)),NETWORKDAYS.INTL(K767,DATE(2021,MONTH(K767)+1,0),"0000000",'21年休息安排-固定'!$B$2:$B$105),NETWORKDAYS.INTL(K767,L767,"0000000",'21年休息安排-固定'!$B$2:$B$105)))</f>
        <v/>
      </c>
      <c r="X767" s="50">
        <f>IF(OR(L767&gt;=$Z$1,L767="",DAY(L767)&lt;15,AND(YEAR(K767)&amp;MONTH(K767)=YEAR(L767)&amp;MONTH(L767),DAY(L767)&lt;26)),"",IF(YEAR(K767)&amp;MONTH(K767)=YEAR(L767)&amp;MONTH(L767),NETWORKDAYS.INTL(K767,L767,"0000000",'21年休息安排-固定'!$B$2:$B$105),NETWORKDAYS.INTL(DATE(2021,MONTH(L767),1),L767,"0000000",'21年休息安排-固定'!$B$2:$B$105)))</f>
        <v>18</v>
      </c>
    </row>
    <row r="768" customHeight="1" spans="1:24">
      <c r="A768" s="4" t="s">
        <v>1228</v>
      </c>
      <c r="B768" s="4"/>
      <c r="C768" s="6" t="s">
        <v>428</v>
      </c>
      <c r="D768" s="4"/>
      <c r="E768" s="4"/>
      <c r="F768" s="4"/>
      <c r="G768" s="4"/>
      <c r="H768" s="4"/>
      <c r="I768" s="4"/>
      <c r="J768" s="4"/>
      <c r="K768" s="45">
        <v>44049</v>
      </c>
      <c r="L768" s="45"/>
      <c r="M768" s="4"/>
      <c r="N768" s="4"/>
      <c r="O768" s="4"/>
      <c r="P768" s="46"/>
      <c r="Q768" s="46"/>
      <c r="R768" s="49">
        <f t="shared" si="54"/>
        <v>0</v>
      </c>
      <c r="S768" s="49">
        <f t="shared" si="55"/>
        <v>0</v>
      </c>
      <c r="T768" s="50">
        <f t="shared" si="52"/>
        <v>0</v>
      </c>
      <c r="U768" s="50">
        <f t="shared" si="53"/>
        <v>0</v>
      </c>
      <c r="V768" s="50">
        <v>0.91</v>
      </c>
      <c r="W768" s="50" t="str">
        <f>IF(OR(K768&lt;=$Y$1,DAY(K768)&gt;15,AND(YEAR(K768)&amp;MONTH(K768)=YEAR(L768)&amp;MONTH(L768),DAY(L768)&lt;26)),"",IF(OR(L768="",MONTH(K768)&lt;&gt;MONTH(L768)),NETWORKDAYS.INTL(K768,DATE(2021,MONTH(K768)+1,0),"0000000",'21年休息安排-固定'!$B$2:$B$105),NETWORKDAYS.INTL(K768,L768,"0000000",'21年休息安排-固定'!$B$2:$B$105)))</f>
        <v/>
      </c>
      <c r="X768" s="50" t="str">
        <f>IF(OR(L768&gt;=$Z$1,L768="",DAY(L768)&lt;15,AND(YEAR(K768)&amp;MONTH(K768)=YEAR(L768)&amp;MONTH(L768),DAY(L768)&lt;26)),"",IF(YEAR(K768)&amp;MONTH(K768)=YEAR(L768)&amp;MONTH(L768),NETWORKDAYS.INTL(K768,L768,"0000000",'21年休息安排-固定'!$B$2:$B$105),NETWORKDAYS.INTL(DATE(2021,MONTH(L768),1),L768,"0000000",'21年休息安排-固定'!$B$2:$B$105)))</f>
        <v/>
      </c>
    </row>
    <row r="769" customHeight="1" spans="1:24">
      <c r="A769" s="4" t="s">
        <v>1229</v>
      </c>
      <c r="B769" s="4"/>
      <c r="C769" s="6" t="s">
        <v>428</v>
      </c>
      <c r="D769" s="4"/>
      <c r="E769" s="4"/>
      <c r="F769" s="4"/>
      <c r="G769" s="4"/>
      <c r="H769" s="4"/>
      <c r="I769" s="4"/>
      <c r="J769" s="4"/>
      <c r="K769" s="45">
        <v>44054</v>
      </c>
      <c r="L769" s="45"/>
      <c r="M769" s="4"/>
      <c r="N769" s="4"/>
      <c r="O769" s="4"/>
      <c r="P769" s="46"/>
      <c r="Q769" s="46"/>
      <c r="R769" s="49">
        <f t="shared" si="54"/>
        <v>0</v>
      </c>
      <c r="S769" s="49">
        <f t="shared" si="55"/>
        <v>0</v>
      </c>
      <c r="T769" s="50">
        <f t="shared" si="52"/>
        <v>0</v>
      </c>
      <c r="U769" s="50">
        <f t="shared" si="53"/>
        <v>0</v>
      </c>
      <c r="V769" s="50">
        <v>0.87</v>
      </c>
      <c r="W769" s="50" t="str">
        <f>IF(OR(K769&lt;=$Y$1,DAY(K769)&gt;15,AND(YEAR(K769)&amp;MONTH(K769)=YEAR(L769)&amp;MONTH(L769),DAY(L769)&lt;26)),"",IF(OR(L769="",MONTH(K769)&lt;&gt;MONTH(L769)),NETWORKDAYS.INTL(K769,DATE(2021,MONTH(K769)+1,0),"0000000",'21年休息安排-固定'!$B$2:$B$105),NETWORKDAYS.INTL(K769,L769,"0000000",'21年休息安排-固定'!$B$2:$B$105)))</f>
        <v/>
      </c>
      <c r="X769" s="50" t="str">
        <f>IF(OR(L769&gt;=$Z$1,L769="",DAY(L769)&lt;15,AND(YEAR(K769)&amp;MONTH(K769)=YEAR(L769)&amp;MONTH(L769),DAY(L769)&lt;26)),"",IF(YEAR(K769)&amp;MONTH(K769)=YEAR(L769)&amp;MONTH(L769),NETWORKDAYS.INTL(K769,L769,"0000000",'21年休息安排-固定'!$B$2:$B$105),NETWORKDAYS.INTL(DATE(2021,MONTH(L769),1),L769,"0000000",'21年休息安排-固定'!$B$2:$B$105)))</f>
        <v/>
      </c>
    </row>
    <row r="770" customHeight="1" spans="1:24">
      <c r="A770" s="4" t="s">
        <v>1230</v>
      </c>
      <c r="B770" s="4"/>
      <c r="C770" s="6" t="s">
        <v>439</v>
      </c>
      <c r="D770" s="4"/>
      <c r="E770" s="4"/>
      <c r="F770" s="4"/>
      <c r="G770" s="4"/>
      <c r="H770" s="4"/>
      <c r="I770" s="4"/>
      <c r="J770" s="4"/>
      <c r="K770" s="45">
        <v>44056</v>
      </c>
      <c r="L770" s="45">
        <v>44438</v>
      </c>
      <c r="M770" s="4"/>
      <c r="N770" s="4"/>
      <c r="O770" s="4"/>
      <c r="P770" s="46"/>
      <c r="Q770" s="46"/>
      <c r="R770" s="49">
        <f t="shared" si="54"/>
        <v>0</v>
      </c>
      <c r="S770" s="49">
        <f t="shared" si="55"/>
        <v>0</v>
      </c>
      <c r="T770" s="50">
        <f t="shared" si="52"/>
        <v>0</v>
      </c>
      <c r="U770" s="50">
        <f t="shared" si="53"/>
        <v>0</v>
      </c>
      <c r="V770" s="50">
        <v>0.88</v>
      </c>
      <c r="W770" s="50" t="str">
        <f>IF(OR(K770&lt;=$Y$1,DAY(K770)&gt;15,AND(YEAR(K770)&amp;MONTH(K770)=YEAR(L770)&amp;MONTH(L770),DAY(L770)&lt;26)),"",IF(OR(L770="",MONTH(K770)&lt;&gt;MONTH(L770)),NETWORKDAYS.INTL(K770,DATE(2021,MONTH(K770)+1,0),"0000000",'21年休息安排-固定'!$B$2:$B$105),NETWORKDAYS.INTL(K770,L770,"0000000",'21年休息安排-固定'!$B$2:$B$105)))</f>
        <v/>
      </c>
      <c r="X770" s="50">
        <f>IF(OR(L770&gt;=$Z$1,L770="",DAY(L770)&lt;15,AND(YEAR(K770)&amp;MONTH(K770)=YEAR(L770)&amp;MONTH(L770),DAY(L770)&lt;26)),"",IF(YEAR(K770)&amp;MONTH(K770)=YEAR(L770)&amp;MONTH(L770),NETWORKDAYS.INTL(K770,L770,"0000000",'21年休息安排-固定'!$B$2:$B$105),NETWORKDAYS.INTL(DATE(2021,MONTH(L770),1),L770,"0000000",'21年休息安排-固定'!$B$2:$B$105)))</f>
        <v>21</v>
      </c>
    </row>
    <row r="771" customHeight="1" spans="1:24">
      <c r="A771" s="4" t="s">
        <v>1231</v>
      </c>
      <c r="B771" s="4"/>
      <c r="C771" s="6" t="s">
        <v>1178</v>
      </c>
      <c r="D771" s="4"/>
      <c r="E771" s="4"/>
      <c r="F771" s="4"/>
      <c r="G771" s="4"/>
      <c r="H771" s="4"/>
      <c r="I771" s="4"/>
      <c r="J771" s="4"/>
      <c r="K771" s="45">
        <v>44057</v>
      </c>
      <c r="L771" s="45"/>
      <c r="M771" s="4"/>
      <c r="N771" s="4"/>
      <c r="O771" s="4"/>
      <c r="P771" s="46"/>
      <c r="Q771" s="46"/>
      <c r="R771" s="49">
        <f t="shared" si="54"/>
        <v>0</v>
      </c>
      <c r="S771" s="49">
        <f t="shared" si="55"/>
        <v>0</v>
      </c>
      <c r="T771" s="50">
        <f t="shared" si="52"/>
        <v>0</v>
      </c>
      <c r="U771" s="50">
        <f t="shared" si="53"/>
        <v>0</v>
      </c>
      <c r="V771" s="50">
        <v>0.79</v>
      </c>
      <c r="W771" s="50" t="str">
        <f>IF(OR(K771&lt;=$Y$1,DAY(K771)&gt;15,AND(YEAR(K771)&amp;MONTH(K771)=YEAR(L771)&amp;MONTH(L771),DAY(L771)&lt;26)),"",IF(OR(L771="",MONTH(K771)&lt;&gt;MONTH(L771)),NETWORKDAYS.INTL(K771,DATE(2021,MONTH(K771)+1,0),"0000000",'21年休息安排-固定'!$B$2:$B$105),NETWORKDAYS.INTL(K771,L771,"0000000",'21年休息安排-固定'!$B$2:$B$105)))</f>
        <v/>
      </c>
      <c r="X771" s="50" t="str">
        <f>IF(OR(L771&gt;=$Z$1,L771="",DAY(L771)&lt;15,AND(YEAR(K771)&amp;MONTH(K771)=YEAR(L771)&amp;MONTH(L771),DAY(L771)&lt;26)),"",IF(YEAR(K771)&amp;MONTH(K771)=YEAR(L771)&amp;MONTH(L771),NETWORKDAYS.INTL(K771,L771,"0000000",'21年休息安排-固定'!$B$2:$B$105),NETWORKDAYS.INTL(DATE(2021,MONTH(L771),1),L771,"0000000",'21年休息安排-固定'!$B$2:$B$105)))</f>
        <v/>
      </c>
    </row>
    <row r="772" customHeight="1" spans="1:24">
      <c r="A772" s="4" t="s">
        <v>1232</v>
      </c>
      <c r="B772" s="4"/>
      <c r="C772" s="6" t="s">
        <v>404</v>
      </c>
      <c r="D772" s="4"/>
      <c r="E772" s="4"/>
      <c r="F772" s="4"/>
      <c r="G772" s="4"/>
      <c r="H772" s="4"/>
      <c r="I772" s="4"/>
      <c r="J772" s="4"/>
      <c r="K772" s="45">
        <v>44067</v>
      </c>
      <c r="L772" s="45"/>
      <c r="M772" s="4"/>
      <c r="N772" s="4"/>
      <c r="O772" s="4"/>
      <c r="P772" s="46"/>
      <c r="Q772" s="46"/>
      <c r="R772" s="49">
        <f t="shared" si="54"/>
        <v>0</v>
      </c>
      <c r="S772" s="49">
        <f t="shared" si="55"/>
        <v>0</v>
      </c>
      <c r="T772" s="50">
        <f t="shared" si="52"/>
        <v>0</v>
      </c>
      <c r="U772" s="50">
        <f t="shared" si="53"/>
        <v>0</v>
      </c>
      <c r="V772" s="50">
        <v>0.93</v>
      </c>
      <c r="W772" s="50" t="str">
        <f>IF(OR(K772&lt;=$Y$1,DAY(K772)&gt;15,AND(YEAR(K772)&amp;MONTH(K772)=YEAR(L772)&amp;MONTH(L772),DAY(L772)&lt;26)),"",IF(OR(L772="",MONTH(K772)&lt;&gt;MONTH(L772)),NETWORKDAYS.INTL(K772,DATE(2021,MONTH(K772)+1,0),"0000000",'21年休息安排-固定'!$B$2:$B$105),NETWORKDAYS.INTL(K772,L772,"0000000",'21年休息安排-固定'!$B$2:$B$105)))</f>
        <v/>
      </c>
      <c r="X772" s="50" t="str">
        <f>IF(OR(L772&gt;=$Z$1,L772="",DAY(L772)&lt;15,AND(YEAR(K772)&amp;MONTH(K772)=YEAR(L772)&amp;MONTH(L772),DAY(L772)&lt;26)),"",IF(YEAR(K772)&amp;MONTH(K772)=YEAR(L772)&amp;MONTH(L772),NETWORKDAYS.INTL(K772,L772,"0000000",'21年休息安排-固定'!$B$2:$B$105),NETWORKDAYS.INTL(DATE(2021,MONTH(L772),1),L772,"0000000",'21年休息安排-固定'!$B$2:$B$105)))</f>
        <v/>
      </c>
    </row>
    <row r="773" customHeight="1" spans="1:24">
      <c r="A773" s="4" t="s">
        <v>1233</v>
      </c>
      <c r="B773" s="4"/>
      <c r="C773" s="6" t="s">
        <v>404</v>
      </c>
      <c r="D773" s="4"/>
      <c r="E773" s="4"/>
      <c r="F773" s="4"/>
      <c r="G773" s="4"/>
      <c r="H773" s="4"/>
      <c r="I773" s="4"/>
      <c r="J773" s="4"/>
      <c r="K773" s="45">
        <v>44068</v>
      </c>
      <c r="L773" s="45">
        <v>44311</v>
      </c>
      <c r="M773" s="4"/>
      <c r="N773" s="4"/>
      <c r="O773" s="4"/>
      <c r="P773" s="46"/>
      <c r="Q773" s="46"/>
      <c r="R773" s="49">
        <f t="shared" si="54"/>
        <v>0</v>
      </c>
      <c r="S773" s="49">
        <f t="shared" si="55"/>
        <v>0</v>
      </c>
      <c r="T773" s="50">
        <f t="shared" si="52"/>
        <v>0</v>
      </c>
      <c r="U773" s="50">
        <f t="shared" si="53"/>
        <v>0</v>
      </c>
      <c r="V773" s="50">
        <v>0.89</v>
      </c>
      <c r="W773" s="50" t="str">
        <f>IF(OR(K773&lt;=$Y$1,DAY(K773)&gt;15,AND(YEAR(K773)&amp;MONTH(K773)=YEAR(L773)&amp;MONTH(L773),DAY(L773)&lt;26)),"",IF(OR(L773="",MONTH(K773)&lt;&gt;MONTH(L773)),NETWORKDAYS.INTL(K773,DATE(2021,MONTH(K773)+1,0),"0000000",'21年休息安排-固定'!$B$2:$B$105),NETWORKDAYS.INTL(K773,L773,"0000000",'21年休息安排-固定'!$B$2:$B$105)))</f>
        <v/>
      </c>
      <c r="X773" s="50">
        <f>IF(OR(L773&gt;=$Z$1,L773="",DAY(L773)&lt;15,AND(YEAR(K773)&amp;MONTH(K773)=YEAR(L773)&amp;MONTH(L773),DAY(L773)&lt;26)),"",IF(YEAR(K773)&amp;MONTH(K773)=YEAR(L773)&amp;MONTH(L773),NETWORKDAYS.INTL(K773,L773,"0000000",'21年休息安排-固定'!$B$2:$B$105),NETWORKDAYS.INTL(DATE(2021,MONTH(L773),1),L773,"0000000",'21年休息安排-固定'!$B$2:$B$105)))</f>
        <v>18</v>
      </c>
    </row>
    <row r="774" customHeight="1" spans="1:24">
      <c r="A774" s="4" t="s">
        <v>1234</v>
      </c>
      <c r="B774" s="4"/>
      <c r="C774" s="6" t="s">
        <v>1182</v>
      </c>
      <c r="D774" s="4"/>
      <c r="E774" s="4"/>
      <c r="F774" s="4"/>
      <c r="G774" s="4"/>
      <c r="H774" s="4"/>
      <c r="I774" s="4"/>
      <c r="J774" s="4"/>
      <c r="K774" s="45">
        <v>44071</v>
      </c>
      <c r="L774" s="45"/>
      <c r="M774" s="4"/>
      <c r="N774" s="4"/>
      <c r="O774" s="4"/>
      <c r="P774" s="46"/>
      <c r="Q774" s="46"/>
      <c r="R774" s="49">
        <f t="shared" si="54"/>
        <v>0</v>
      </c>
      <c r="S774" s="49">
        <f t="shared" si="55"/>
        <v>0</v>
      </c>
      <c r="T774" s="50">
        <f t="shared" si="52"/>
        <v>0</v>
      </c>
      <c r="U774" s="50">
        <f t="shared" si="53"/>
        <v>0</v>
      </c>
      <c r="V774" s="50">
        <v>0.82</v>
      </c>
      <c r="W774" s="50" t="str">
        <f>IF(OR(K774&lt;=$Y$1,DAY(K774)&gt;15,AND(YEAR(K774)&amp;MONTH(K774)=YEAR(L774)&amp;MONTH(L774),DAY(L774)&lt;26)),"",IF(OR(L774="",MONTH(K774)&lt;&gt;MONTH(L774)),NETWORKDAYS.INTL(K774,DATE(2021,MONTH(K774)+1,0),"0000000",'21年休息安排-固定'!$B$2:$B$105),NETWORKDAYS.INTL(K774,L774,"0000000",'21年休息安排-固定'!$B$2:$B$105)))</f>
        <v/>
      </c>
      <c r="X774" s="50" t="str">
        <f>IF(OR(L774&gt;=$Z$1,L774="",DAY(L774)&lt;15,AND(YEAR(K774)&amp;MONTH(K774)=YEAR(L774)&amp;MONTH(L774),DAY(L774)&lt;26)),"",IF(YEAR(K774)&amp;MONTH(K774)=YEAR(L774)&amp;MONTH(L774),NETWORKDAYS.INTL(K774,L774,"0000000",'21年休息安排-固定'!$B$2:$B$105),NETWORKDAYS.INTL(DATE(2021,MONTH(L774),1),L774,"0000000",'21年休息安排-固定'!$B$2:$B$105)))</f>
        <v/>
      </c>
    </row>
    <row r="775" customHeight="1" spans="1:24">
      <c r="A775" s="4" t="s">
        <v>1235</v>
      </c>
      <c r="B775" s="4"/>
      <c r="C775" s="6" t="s">
        <v>1182</v>
      </c>
      <c r="D775" s="4"/>
      <c r="E775" s="4"/>
      <c r="F775" s="4"/>
      <c r="G775" s="4"/>
      <c r="H775" s="4"/>
      <c r="I775" s="4"/>
      <c r="J775" s="4"/>
      <c r="K775" s="45">
        <v>44071</v>
      </c>
      <c r="L775" s="45"/>
      <c r="M775" s="4"/>
      <c r="N775" s="4"/>
      <c r="O775" s="4"/>
      <c r="P775" s="46"/>
      <c r="Q775" s="46"/>
      <c r="R775" s="49">
        <f t="shared" si="54"/>
        <v>0</v>
      </c>
      <c r="S775" s="49">
        <f t="shared" si="55"/>
        <v>0</v>
      </c>
      <c r="T775" s="50">
        <f t="shared" si="52"/>
        <v>0</v>
      </c>
      <c r="U775" s="50">
        <f t="shared" si="53"/>
        <v>0</v>
      </c>
      <c r="V775" s="50">
        <v>0.83</v>
      </c>
      <c r="W775" s="50" t="str">
        <f>IF(OR(K775&lt;=$Y$1,DAY(K775)&gt;15,AND(YEAR(K775)&amp;MONTH(K775)=YEAR(L775)&amp;MONTH(L775),DAY(L775)&lt;26)),"",IF(OR(L775="",MONTH(K775)&lt;&gt;MONTH(L775)),NETWORKDAYS.INTL(K775,DATE(2021,MONTH(K775)+1,0),"0000000",'21年休息安排-固定'!$B$2:$B$105),NETWORKDAYS.INTL(K775,L775,"0000000",'21年休息安排-固定'!$B$2:$B$105)))</f>
        <v/>
      </c>
      <c r="X775" s="50" t="str">
        <f>IF(OR(L775&gt;=$Z$1,L775="",DAY(L775)&lt;15,AND(YEAR(K775)&amp;MONTH(K775)=YEAR(L775)&amp;MONTH(L775),DAY(L775)&lt;26)),"",IF(YEAR(K775)&amp;MONTH(K775)=YEAR(L775)&amp;MONTH(L775),NETWORKDAYS.INTL(K775,L775,"0000000",'21年休息安排-固定'!$B$2:$B$105),NETWORKDAYS.INTL(DATE(2021,MONTH(L775),1),L775,"0000000",'21年休息安排-固定'!$B$2:$B$105)))</f>
        <v/>
      </c>
    </row>
    <row r="776" customHeight="1" spans="1:24">
      <c r="A776" s="4" t="s">
        <v>1236</v>
      </c>
      <c r="B776" s="4"/>
      <c r="C776" s="6" t="s">
        <v>1182</v>
      </c>
      <c r="D776" s="4"/>
      <c r="E776" s="4"/>
      <c r="F776" s="4"/>
      <c r="G776" s="4"/>
      <c r="H776" s="4"/>
      <c r="I776" s="4"/>
      <c r="J776" s="4"/>
      <c r="K776" s="45">
        <v>44074</v>
      </c>
      <c r="L776" s="45"/>
      <c r="M776" s="4"/>
      <c r="N776" s="4"/>
      <c r="O776" s="4"/>
      <c r="P776" s="46"/>
      <c r="Q776" s="46"/>
      <c r="R776" s="49">
        <f t="shared" si="54"/>
        <v>0</v>
      </c>
      <c r="S776" s="49">
        <f t="shared" si="55"/>
        <v>0</v>
      </c>
      <c r="T776" s="50">
        <f t="shared" si="52"/>
        <v>0</v>
      </c>
      <c r="U776" s="50">
        <f t="shared" si="53"/>
        <v>0</v>
      </c>
      <c r="V776" s="50">
        <v>0.84</v>
      </c>
      <c r="W776" s="50" t="str">
        <f>IF(OR(K776&lt;=$Y$1,DAY(K776)&gt;15,AND(YEAR(K776)&amp;MONTH(K776)=YEAR(L776)&amp;MONTH(L776),DAY(L776)&lt;26)),"",IF(OR(L776="",MONTH(K776)&lt;&gt;MONTH(L776)),NETWORKDAYS.INTL(K776,DATE(2021,MONTH(K776)+1,0),"0000000",'21年休息安排-固定'!$B$2:$B$105),NETWORKDAYS.INTL(K776,L776,"0000000",'21年休息安排-固定'!$B$2:$B$105)))</f>
        <v/>
      </c>
      <c r="X776" s="50" t="str">
        <f>IF(OR(L776&gt;=$Z$1,L776="",DAY(L776)&lt;15,AND(YEAR(K776)&amp;MONTH(K776)=YEAR(L776)&amp;MONTH(L776),DAY(L776)&lt;26)),"",IF(YEAR(K776)&amp;MONTH(K776)=YEAR(L776)&amp;MONTH(L776),NETWORKDAYS.INTL(K776,L776,"0000000",'21年休息安排-固定'!$B$2:$B$105),NETWORKDAYS.INTL(DATE(2021,MONTH(L776),1),L776,"0000000",'21年休息安排-固定'!$B$2:$B$105)))</f>
        <v/>
      </c>
    </row>
    <row r="777" customHeight="1" spans="1:24">
      <c r="A777" s="4" t="s">
        <v>1237</v>
      </c>
      <c r="B777" s="4"/>
      <c r="C777" s="6" t="s">
        <v>1182</v>
      </c>
      <c r="D777" s="4"/>
      <c r="E777" s="4"/>
      <c r="F777" s="4"/>
      <c r="G777" s="4"/>
      <c r="H777" s="4"/>
      <c r="I777" s="4"/>
      <c r="J777" s="4"/>
      <c r="K777" s="45">
        <v>44074</v>
      </c>
      <c r="L777" s="45">
        <v>44253</v>
      </c>
      <c r="M777" s="4"/>
      <c r="N777" s="4"/>
      <c r="O777" s="4"/>
      <c r="P777" s="46"/>
      <c r="Q777" s="46"/>
      <c r="R777" s="49">
        <f t="shared" si="54"/>
        <v>0</v>
      </c>
      <c r="S777" s="49">
        <f t="shared" si="55"/>
        <v>0</v>
      </c>
      <c r="T777" s="50">
        <f t="shared" si="52"/>
        <v>0</v>
      </c>
      <c r="U777" s="50">
        <f t="shared" si="53"/>
        <v>0</v>
      </c>
      <c r="V777" s="50">
        <v>0.84</v>
      </c>
      <c r="W777" s="50" t="str">
        <f>IF(OR(K777&lt;=$Y$1,DAY(K777)&gt;15,AND(YEAR(K777)&amp;MONTH(K777)=YEAR(L777)&amp;MONTH(L777),DAY(L777)&lt;26)),"",IF(OR(L777="",MONTH(K777)&lt;&gt;MONTH(L777)),NETWORKDAYS.INTL(K777,DATE(2021,MONTH(K777)+1,0),"0000000",'21年休息安排-固定'!$B$2:$B$105),NETWORKDAYS.INTL(K777,L777,"0000000",'21年休息安排-固定'!$B$2:$B$105)))</f>
        <v/>
      </c>
      <c r="X777" s="50">
        <f>IF(OR(L777&gt;=$Z$1,L777="",DAY(L777)&lt;15,AND(YEAR(K777)&amp;MONTH(K777)=YEAR(L777)&amp;MONTH(L777),DAY(L777)&lt;26)),"",IF(YEAR(K777)&amp;MONTH(K777)=YEAR(L777)&amp;MONTH(L777),NETWORKDAYS.INTL(K777,L777,"0000000",'21年休息安排-固定'!$B$2:$B$105),NETWORKDAYS.INTL(DATE(2021,MONTH(L777),1),L777,"0000000",'21年休息安排-固定'!$B$2:$B$105)))</f>
        <v>20</v>
      </c>
    </row>
    <row r="778" customHeight="1" spans="1:24">
      <c r="A778" s="4" t="s">
        <v>1238</v>
      </c>
      <c r="B778" s="4"/>
      <c r="C778" s="6" t="s">
        <v>1182</v>
      </c>
      <c r="D778" s="4"/>
      <c r="E778" s="4"/>
      <c r="F778" s="4"/>
      <c r="G778" s="4"/>
      <c r="H778" s="4"/>
      <c r="I778" s="4"/>
      <c r="J778" s="4"/>
      <c r="K778" s="45">
        <v>44074</v>
      </c>
      <c r="L778" s="45"/>
      <c r="M778" s="4"/>
      <c r="N778" s="4"/>
      <c r="O778" s="4"/>
      <c r="P778" s="46"/>
      <c r="Q778" s="46"/>
      <c r="R778" s="49">
        <f t="shared" si="54"/>
        <v>0</v>
      </c>
      <c r="S778" s="49">
        <f t="shared" si="55"/>
        <v>0</v>
      </c>
      <c r="T778" s="50">
        <f t="shared" si="52"/>
        <v>0</v>
      </c>
      <c r="U778" s="50">
        <f t="shared" si="53"/>
        <v>0</v>
      </c>
      <c r="V778" s="50">
        <v>0.84</v>
      </c>
      <c r="W778" s="50" t="str">
        <f>IF(OR(K778&lt;=$Y$1,DAY(K778)&gt;15,AND(YEAR(K778)&amp;MONTH(K778)=YEAR(L778)&amp;MONTH(L778),DAY(L778)&lt;26)),"",IF(OR(L778="",MONTH(K778)&lt;&gt;MONTH(L778)),NETWORKDAYS.INTL(K778,DATE(2021,MONTH(K778)+1,0),"0000000",'21年休息安排-固定'!$B$2:$B$105),NETWORKDAYS.INTL(K778,L778,"0000000",'21年休息安排-固定'!$B$2:$B$105)))</f>
        <v/>
      </c>
      <c r="X778" s="50" t="str">
        <f>IF(OR(L778&gt;=$Z$1,L778="",DAY(L778)&lt;15,AND(YEAR(K778)&amp;MONTH(K778)=YEAR(L778)&amp;MONTH(L778),DAY(L778)&lt;26)),"",IF(YEAR(K778)&amp;MONTH(K778)=YEAR(L778)&amp;MONTH(L778),NETWORKDAYS.INTL(K778,L778,"0000000",'21年休息安排-固定'!$B$2:$B$105),NETWORKDAYS.INTL(DATE(2021,MONTH(L778),1),L778,"0000000",'21年休息安排-固定'!$B$2:$B$105)))</f>
        <v/>
      </c>
    </row>
    <row r="779" customHeight="1" spans="1:24">
      <c r="A779" s="4" t="s">
        <v>1239</v>
      </c>
      <c r="B779" s="4"/>
      <c r="C779" s="6" t="s">
        <v>1182</v>
      </c>
      <c r="D779" s="4"/>
      <c r="E779" s="4"/>
      <c r="F779" s="4"/>
      <c r="G779" s="4"/>
      <c r="H779" s="4"/>
      <c r="I779" s="4"/>
      <c r="J779" s="4"/>
      <c r="K779" s="45">
        <v>44074</v>
      </c>
      <c r="L779" s="45">
        <v>44407</v>
      </c>
      <c r="M779" s="4"/>
      <c r="N779" s="4"/>
      <c r="O779" s="4"/>
      <c r="P779" s="46"/>
      <c r="Q779" s="46"/>
      <c r="R779" s="49">
        <f t="shared" si="54"/>
        <v>0</v>
      </c>
      <c r="S779" s="49">
        <f t="shared" si="55"/>
        <v>0</v>
      </c>
      <c r="T779" s="50">
        <f t="shared" si="52"/>
        <v>0</v>
      </c>
      <c r="U779" s="50">
        <f t="shared" si="53"/>
        <v>0</v>
      </c>
      <c r="V779" s="50">
        <v>0.84</v>
      </c>
      <c r="W779" s="50" t="str">
        <f>IF(OR(K779&lt;=$Y$1,DAY(K779)&gt;15,AND(YEAR(K779)&amp;MONTH(K779)=YEAR(L779)&amp;MONTH(L779),DAY(L779)&lt;26)),"",IF(OR(L779="",MONTH(K779)&lt;&gt;MONTH(L779)),NETWORKDAYS.INTL(K779,DATE(2021,MONTH(K779)+1,0),"0000000",'21年休息安排-固定'!$B$2:$B$105),NETWORKDAYS.INTL(K779,L779,"0000000",'21年休息安排-固定'!$B$2:$B$105)))</f>
        <v/>
      </c>
      <c r="X779" s="50">
        <f>IF(OR(L779&gt;=$Z$1,L779="",DAY(L779)&lt;15,AND(YEAR(K779)&amp;MONTH(K779)=YEAR(L779)&amp;MONTH(L779),DAY(L779)&lt;26)),"",IF(YEAR(K779)&amp;MONTH(K779)=YEAR(L779)&amp;MONTH(L779),NETWORKDAYS.INTL(K779,L779,"0000000",'21年休息安排-固定'!$B$2:$B$105),NETWORKDAYS.INTL(DATE(2021,MONTH(L779),1),L779,"0000000",'21年休息安排-固定'!$B$2:$B$105)))</f>
        <v>22</v>
      </c>
    </row>
    <row r="780" customHeight="1" spans="1:24">
      <c r="A780" s="4" t="s">
        <v>1240</v>
      </c>
      <c r="B780" s="4"/>
      <c r="C780" s="6" t="s">
        <v>404</v>
      </c>
      <c r="D780" s="4"/>
      <c r="E780" s="4"/>
      <c r="F780" s="4"/>
      <c r="G780" s="4"/>
      <c r="H780" s="4"/>
      <c r="I780" s="4"/>
      <c r="J780" s="4"/>
      <c r="K780" s="45">
        <v>44074</v>
      </c>
      <c r="L780" s="45"/>
      <c r="M780" s="4"/>
      <c r="N780" s="4"/>
      <c r="O780" s="4"/>
      <c r="P780" s="46"/>
      <c r="Q780" s="46"/>
      <c r="R780" s="49">
        <f t="shared" si="54"/>
        <v>0</v>
      </c>
      <c r="S780" s="49">
        <f t="shared" si="55"/>
        <v>0</v>
      </c>
      <c r="T780" s="50">
        <f t="shared" si="52"/>
        <v>0</v>
      </c>
      <c r="U780" s="50">
        <f t="shared" si="53"/>
        <v>0</v>
      </c>
      <c r="V780" s="50">
        <v>0.93</v>
      </c>
      <c r="W780" s="50" t="str">
        <f>IF(OR(K780&lt;=$Y$1,DAY(K780)&gt;15,AND(YEAR(K780)&amp;MONTH(K780)=YEAR(L780)&amp;MONTH(L780),DAY(L780)&lt;26)),"",IF(OR(L780="",MONTH(K780)&lt;&gt;MONTH(L780)),NETWORKDAYS.INTL(K780,DATE(2021,MONTH(K780)+1,0),"0000000",'21年休息安排-固定'!$B$2:$B$105),NETWORKDAYS.INTL(K780,L780,"0000000",'21年休息安排-固定'!$B$2:$B$105)))</f>
        <v/>
      </c>
      <c r="X780" s="50" t="str">
        <f>IF(OR(L780&gt;=$Z$1,L780="",DAY(L780)&lt;15,AND(YEAR(K780)&amp;MONTH(K780)=YEAR(L780)&amp;MONTH(L780),DAY(L780)&lt;26)),"",IF(YEAR(K780)&amp;MONTH(K780)=YEAR(L780)&amp;MONTH(L780),NETWORKDAYS.INTL(K780,L780,"0000000",'21年休息安排-固定'!$B$2:$B$105),NETWORKDAYS.INTL(DATE(2021,MONTH(L780),1),L780,"0000000",'21年休息安排-固定'!$B$2:$B$105)))</f>
        <v/>
      </c>
    </row>
    <row r="781" customHeight="1" spans="1:24">
      <c r="A781" s="4" t="s">
        <v>1241</v>
      </c>
      <c r="B781" s="4"/>
      <c r="C781" s="6" t="s">
        <v>1178</v>
      </c>
      <c r="D781" s="4"/>
      <c r="E781" s="4"/>
      <c r="F781" s="4"/>
      <c r="G781" s="4"/>
      <c r="H781" s="4"/>
      <c r="I781" s="4"/>
      <c r="J781" s="4"/>
      <c r="K781" s="45">
        <v>44054</v>
      </c>
      <c r="L781" s="45"/>
      <c r="M781" s="4"/>
      <c r="N781" s="4"/>
      <c r="O781" s="4"/>
      <c r="P781" s="46"/>
      <c r="Q781" s="46"/>
      <c r="R781" s="49">
        <f t="shared" si="54"/>
        <v>0</v>
      </c>
      <c r="S781" s="49">
        <f t="shared" si="55"/>
        <v>0</v>
      </c>
      <c r="T781" s="50">
        <f t="shared" si="52"/>
        <v>0</v>
      </c>
      <c r="U781" s="50">
        <f t="shared" si="53"/>
        <v>0</v>
      </c>
      <c r="V781" s="50">
        <v>0.91</v>
      </c>
      <c r="W781" s="50" t="str">
        <f>IF(OR(K781&lt;=$Y$1,DAY(K781)&gt;15,AND(YEAR(K781)&amp;MONTH(K781)=YEAR(L781)&amp;MONTH(L781),DAY(L781)&lt;26)),"",IF(OR(L781="",MONTH(K781)&lt;&gt;MONTH(L781)),NETWORKDAYS.INTL(K781,DATE(2021,MONTH(K781)+1,0),"0000000",'21年休息安排-固定'!$B$2:$B$105),NETWORKDAYS.INTL(K781,L781,"0000000",'21年休息安排-固定'!$B$2:$B$105)))</f>
        <v/>
      </c>
      <c r="X781" s="50" t="str">
        <f>IF(OR(L781&gt;=$Z$1,L781="",DAY(L781)&lt;15,AND(YEAR(K781)&amp;MONTH(K781)=YEAR(L781)&amp;MONTH(L781),DAY(L781)&lt;26)),"",IF(YEAR(K781)&amp;MONTH(K781)=YEAR(L781)&amp;MONTH(L781),NETWORKDAYS.INTL(K781,L781,"0000000",'21年休息安排-固定'!$B$2:$B$105),NETWORKDAYS.INTL(DATE(2021,MONTH(L781),1),L781,"0000000",'21年休息安排-固定'!$B$2:$B$105)))</f>
        <v/>
      </c>
    </row>
    <row r="782" customHeight="1" spans="1:24">
      <c r="A782" s="4" t="s">
        <v>1242</v>
      </c>
      <c r="B782" s="4"/>
      <c r="C782" s="6" t="s">
        <v>1178</v>
      </c>
      <c r="D782" s="4"/>
      <c r="E782" s="4"/>
      <c r="F782" s="4"/>
      <c r="G782" s="4"/>
      <c r="H782" s="4"/>
      <c r="I782" s="4"/>
      <c r="J782" s="4"/>
      <c r="K782" s="45">
        <v>44089</v>
      </c>
      <c r="L782" s="45"/>
      <c r="M782" s="4"/>
      <c r="N782" s="4"/>
      <c r="O782" s="4"/>
      <c r="P782" s="46"/>
      <c r="Q782" s="46"/>
      <c r="R782" s="49">
        <f t="shared" si="54"/>
        <v>0</v>
      </c>
      <c r="S782" s="49">
        <f t="shared" si="55"/>
        <v>0</v>
      </c>
      <c r="T782" s="50">
        <f t="shared" si="52"/>
        <v>0</v>
      </c>
      <c r="U782" s="50">
        <f t="shared" si="53"/>
        <v>0</v>
      </c>
      <c r="V782" s="50">
        <v>0.81</v>
      </c>
      <c r="W782" s="50" t="str">
        <f>IF(OR(K782&lt;=$Y$1,DAY(K782)&gt;15,AND(YEAR(K782)&amp;MONTH(K782)=YEAR(L782)&amp;MONTH(L782),DAY(L782)&lt;26)),"",IF(OR(L782="",MONTH(K782)&lt;&gt;MONTH(L782)),NETWORKDAYS.INTL(K782,DATE(2021,MONTH(K782)+1,0),"0000000",'21年休息安排-固定'!$B$2:$B$105),NETWORKDAYS.INTL(K782,L782,"0000000",'21年休息安排-固定'!$B$2:$B$105)))</f>
        <v/>
      </c>
      <c r="X782" s="50" t="str">
        <f>IF(OR(L782&gt;=$Z$1,L782="",DAY(L782)&lt;15,AND(YEAR(K782)&amp;MONTH(K782)=YEAR(L782)&amp;MONTH(L782),DAY(L782)&lt;26)),"",IF(YEAR(K782)&amp;MONTH(K782)=YEAR(L782)&amp;MONTH(L782),NETWORKDAYS.INTL(K782,L782,"0000000",'21年休息安排-固定'!$B$2:$B$105),NETWORKDAYS.INTL(DATE(2021,MONTH(L782),1),L782,"0000000",'21年休息安排-固定'!$B$2:$B$105)))</f>
        <v/>
      </c>
    </row>
    <row r="783" customHeight="1" spans="1:24">
      <c r="A783" s="4" t="s">
        <v>1243</v>
      </c>
      <c r="B783" s="4"/>
      <c r="C783" s="6" t="s">
        <v>484</v>
      </c>
      <c r="D783" s="4"/>
      <c r="E783" s="4"/>
      <c r="F783" s="4"/>
      <c r="G783" s="4"/>
      <c r="H783" s="4"/>
      <c r="I783" s="4"/>
      <c r="J783" s="4"/>
      <c r="K783" s="45">
        <v>44174</v>
      </c>
      <c r="L783" s="45"/>
      <c r="M783" s="4"/>
      <c r="N783" s="4"/>
      <c r="O783" s="4"/>
      <c r="P783" s="46"/>
      <c r="Q783" s="46"/>
      <c r="R783" s="49">
        <f t="shared" si="54"/>
        <v>0</v>
      </c>
      <c r="S783" s="49">
        <f t="shared" si="55"/>
        <v>0</v>
      </c>
      <c r="T783" s="50">
        <f t="shared" si="52"/>
        <v>0</v>
      </c>
      <c r="U783" s="50">
        <f t="shared" si="53"/>
        <v>0</v>
      </c>
      <c r="V783" s="50">
        <v>0.81</v>
      </c>
      <c r="W783" s="50" t="str">
        <f>IF(OR(K783&lt;=$Y$1,DAY(K783)&gt;15,AND(YEAR(K783)&amp;MONTH(K783)=YEAR(L783)&amp;MONTH(L783),DAY(L783)&lt;26)),"",IF(OR(L783="",MONTH(K783)&lt;&gt;MONTH(L783)),NETWORKDAYS.INTL(K783,DATE(2021,MONTH(K783)+1,0),"0000000",'21年休息安排-固定'!$B$2:$B$105),NETWORKDAYS.INTL(K783,L783,"0000000",'21年休息安排-固定'!$B$2:$B$105)))</f>
        <v/>
      </c>
      <c r="X783" s="50" t="str">
        <f>IF(OR(L783&gt;=$Z$1,L783="",DAY(L783)&lt;15,AND(YEAR(K783)&amp;MONTH(K783)=YEAR(L783)&amp;MONTH(L783),DAY(L783)&lt;26)),"",IF(YEAR(K783)&amp;MONTH(K783)=YEAR(L783)&amp;MONTH(L783),NETWORKDAYS.INTL(K783,L783,"0000000",'21年休息安排-固定'!$B$2:$B$105),NETWORKDAYS.INTL(DATE(2021,MONTH(L783),1),L783,"0000000",'21年休息安排-固定'!$B$2:$B$105)))</f>
        <v/>
      </c>
    </row>
    <row r="784" customHeight="1" spans="1:24">
      <c r="A784" s="4" t="s">
        <v>1244</v>
      </c>
      <c r="B784" s="4"/>
      <c r="C784" s="6" t="s">
        <v>428</v>
      </c>
      <c r="D784" s="4"/>
      <c r="E784" s="4"/>
      <c r="F784" s="4"/>
      <c r="G784" s="4"/>
      <c r="H784" s="4"/>
      <c r="I784" s="4"/>
      <c r="J784" s="4"/>
      <c r="K784" s="45">
        <v>41334</v>
      </c>
      <c r="L784" s="45"/>
      <c r="M784" s="4"/>
      <c r="N784" s="4"/>
      <c r="O784" s="4"/>
      <c r="P784" s="46"/>
      <c r="Q784" s="46"/>
      <c r="R784" s="49">
        <f t="shared" si="54"/>
        <v>0</v>
      </c>
      <c r="S784" s="49">
        <f t="shared" si="55"/>
        <v>0</v>
      </c>
      <c r="T784" s="50">
        <f t="shared" si="52"/>
        <v>0</v>
      </c>
      <c r="U784" s="50">
        <f t="shared" si="53"/>
        <v>0</v>
      </c>
      <c r="V784" s="50">
        <v>0.86</v>
      </c>
      <c r="W784" s="50" t="str">
        <f>IF(OR(K784&lt;=$Y$1,DAY(K784)&gt;15,AND(YEAR(K784)&amp;MONTH(K784)=YEAR(L784)&amp;MONTH(L784),DAY(L784)&lt;26)),"",IF(OR(L784="",MONTH(K784)&lt;&gt;MONTH(L784)),NETWORKDAYS.INTL(K784,DATE(2021,MONTH(K784)+1,0),"0000000",'21年休息安排-固定'!$B$2:$B$105),NETWORKDAYS.INTL(K784,L784,"0000000",'21年休息安排-固定'!$B$2:$B$105)))</f>
        <v/>
      </c>
      <c r="X784" s="50" t="str">
        <f>IF(OR(L784&gt;=$Z$1,L784="",DAY(L784)&lt;15,AND(YEAR(K784)&amp;MONTH(K784)=YEAR(L784)&amp;MONTH(L784),DAY(L784)&lt;26)),"",IF(YEAR(K784)&amp;MONTH(K784)=YEAR(L784)&amp;MONTH(L784),NETWORKDAYS.INTL(K784,L784,"0000000",'21年休息安排-固定'!$B$2:$B$105),NETWORKDAYS.INTL(DATE(2021,MONTH(L784),1),L784,"0000000",'21年休息安排-固定'!$B$2:$B$105)))</f>
        <v/>
      </c>
    </row>
    <row r="785" customHeight="1" spans="1:24">
      <c r="A785" s="4" t="s">
        <v>1245</v>
      </c>
      <c r="B785" s="4"/>
      <c r="C785" s="6" t="s">
        <v>404</v>
      </c>
      <c r="D785" s="4"/>
      <c r="E785" s="4"/>
      <c r="F785" s="4"/>
      <c r="G785" s="4"/>
      <c r="H785" s="4"/>
      <c r="I785" s="4"/>
      <c r="J785" s="4"/>
      <c r="K785" s="45">
        <v>40701</v>
      </c>
      <c r="L785" s="45"/>
      <c r="M785" s="4"/>
      <c r="N785" s="4"/>
      <c r="O785" s="4"/>
      <c r="P785" s="46"/>
      <c r="Q785" s="46"/>
      <c r="R785" s="49">
        <f t="shared" si="54"/>
        <v>0</v>
      </c>
      <c r="S785" s="49">
        <f t="shared" si="55"/>
        <v>0</v>
      </c>
      <c r="T785" s="50">
        <f t="shared" si="52"/>
        <v>0</v>
      </c>
      <c r="U785" s="50">
        <f t="shared" si="53"/>
        <v>0</v>
      </c>
      <c r="V785" s="50">
        <v>0.88</v>
      </c>
      <c r="W785" s="50" t="str">
        <f>IF(OR(K785&lt;=$Y$1,DAY(K785)&gt;15,AND(YEAR(K785)&amp;MONTH(K785)=YEAR(L785)&amp;MONTH(L785),DAY(L785)&lt;26)),"",IF(OR(L785="",MONTH(K785)&lt;&gt;MONTH(L785)),NETWORKDAYS.INTL(K785,DATE(2021,MONTH(K785)+1,0),"0000000",'21年休息安排-固定'!$B$2:$B$105),NETWORKDAYS.INTL(K785,L785,"0000000",'21年休息安排-固定'!$B$2:$B$105)))</f>
        <v/>
      </c>
      <c r="X785" s="50" t="str">
        <f>IF(OR(L785&gt;=$Z$1,L785="",DAY(L785)&lt;15,AND(YEAR(K785)&amp;MONTH(K785)=YEAR(L785)&amp;MONTH(L785),DAY(L785)&lt;26)),"",IF(YEAR(K785)&amp;MONTH(K785)=YEAR(L785)&amp;MONTH(L785),NETWORKDAYS.INTL(K785,L785,"0000000",'21年休息安排-固定'!$B$2:$B$105),NETWORKDAYS.INTL(DATE(2021,MONTH(L785),1),L785,"0000000",'21年休息安排-固定'!$B$2:$B$105)))</f>
        <v/>
      </c>
    </row>
    <row r="786" customHeight="1" spans="1:24">
      <c r="A786" s="4" t="s">
        <v>1246</v>
      </c>
      <c r="B786" s="4"/>
      <c r="C786" s="6" t="s">
        <v>1178</v>
      </c>
      <c r="D786" s="4"/>
      <c r="E786" s="4"/>
      <c r="F786" s="4"/>
      <c r="G786" s="4"/>
      <c r="H786" s="4"/>
      <c r="I786" s="4"/>
      <c r="J786" s="4"/>
      <c r="K786" s="45">
        <v>41374</v>
      </c>
      <c r="L786" s="45"/>
      <c r="M786" s="4"/>
      <c r="N786" s="4"/>
      <c r="O786" s="4"/>
      <c r="P786" s="46"/>
      <c r="Q786" s="46"/>
      <c r="R786" s="49">
        <f t="shared" si="54"/>
        <v>0</v>
      </c>
      <c r="S786" s="49">
        <f t="shared" si="55"/>
        <v>0</v>
      </c>
      <c r="T786" s="50">
        <f t="shared" si="52"/>
        <v>0</v>
      </c>
      <c r="U786" s="50">
        <f t="shared" si="53"/>
        <v>0</v>
      </c>
      <c r="V786" s="50">
        <v>0.85</v>
      </c>
      <c r="W786" s="50" t="str">
        <f>IF(OR(K786&lt;=$Y$1,DAY(K786)&gt;15,AND(YEAR(K786)&amp;MONTH(K786)=YEAR(L786)&amp;MONTH(L786),DAY(L786)&lt;26)),"",IF(OR(L786="",MONTH(K786)&lt;&gt;MONTH(L786)),NETWORKDAYS.INTL(K786,DATE(2021,MONTH(K786)+1,0),"0000000",'21年休息安排-固定'!$B$2:$B$105),NETWORKDAYS.INTL(K786,L786,"0000000",'21年休息安排-固定'!$B$2:$B$105)))</f>
        <v/>
      </c>
      <c r="X786" s="50" t="str">
        <f>IF(OR(L786&gt;=$Z$1,L786="",DAY(L786)&lt;15,AND(YEAR(K786)&amp;MONTH(K786)=YEAR(L786)&amp;MONTH(L786),DAY(L786)&lt;26)),"",IF(YEAR(K786)&amp;MONTH(K786)=YEAR(L786)&amp;MONTH(L786),NETWORKDAYS.INTL(K786,L786,"0000000",'21年休息安排-固定'!$B$2:$B$105),NETWORKDAYS.INTL(DATE(2021,MONTH(L786),1),L786,"0000000",'21年休息安排-固定'!$B$2:$B$105)))</f>
        <v/>
      </c>
    </row>
    <row r="787" customHeight="1" spans="1:24">
      <c r="A787" s="4" t="s">
        <v>1247</v>
      </c>
      <c r="B787" s="4"/>
      <c r="C787" s="6" t="s">
        <v>428</v>
      </c>
      <c r="D787" s="4"/>
      <c r="E787" s="4"/>
      <c r="F787" s="4"/>
      <c r="G787" s="4"/>
      <c r="H787" s="4"/>
      <c r="I787" s="4"/>
      <c r="J787" s="4"/>
      <c r="K787" s="45">
        <v>41450</v>
      </c>
      <c r="L787" s="45">
        <v>44540</v>
      </c>
      <c r="M787" s="4"/>
      <c r="N787" s="4"/>
      <c r="O787" s="4"/>
      <c r="P787" s="46"/>
      <c r="Q787" s="46"/>
      <c r="R787" s="49">
        <f t="shared" si="54"/>
        <v>0</v>
      </c>
      <c r="S787" s="49">
        <f t="shared" si="55"/>
        <v>0</v>
      </c>
      <c r="T787" s="50">
        <f t="shared" si="52"/>
        <v>0</v>
      </c>
      <c r="U787" s="50">
        <f t="shared" si="53"/>
        <v>0</v>
      </c>
      <c r="V787" s="50">
        <v>0.87</v>
      </c>
      <c r="W787" s="50" t="str">
        <f>IF(OR(K787&lt;=$Y$1,DAY(K787)&gt;15,AND(YEAR(K787)&amp;MONTH(K787)=YEAR(L787)&amp;MONTH(L787),DAY(L787)&lt;26)),"",IF(OR(L787="",MONTH(K787)&lt;&gt;MONTH(L787)),NETWORKDAYS.INTL(K787,DATE(2021,MONTH(K787)+1,0),"0000000",'21年休息安排-固定'!$B$2:$B$105),NETWORKDAYS.INTL(K787,L787,"0000000",'21年休息安排-固定'!$B$2:$B$105)))</f>
        <v/>
      </c>
      <c r="X787" s="50" t="str">
        <f>IF(OR(L787&gt;=$Z$1,L787="",DAY(L787)&lt;15,AND(YEAR(K787)&amp;MONTH(K787)=YEAR(L787)&amp;MONTH(L787),DAY(L787)&lt;26)),"",IF(YEAR(K787)&amp;MONTH(K787)=YEAR(L787)&amp;MONTH(L787),NETWORKDAYS.INTL(K787,L787,"0000000",'21年休息安排-固定'!$B$2:$B$105),NETWORKDAYS.INTL(DATE(2021,MONTH(L787),1),L787,"0000000",'21年休息安排-固定'!$B$2:$B$105)))</f>
        <v/>
      </c>
    </row>
    <row r="788" customHeight="1" spans="1:24">
      <c r="A788" s="4" t="s">
        <v>1248</v>
      </c>
      <c r="B788" s="4"/>
      <c r="C788" s="6" t="s">
        <v>1178</v>
      </c>
      <c r="D788" s="4"/>
      <c r="E788" s="4"/>
      <c r="F788" s="4"/>
      <c r="G788" s="4"/>
      <c r="H788" s="4"/>
      <c r="I788" s="4"/>
      <c r="J788" s="4"/>
      <c r="K788" s="45">
        <v>41540</v>
      </c>
      <c r="L788" s="45"/>
      <c r="M788" s="4"/>
      <c r="N788" s="4"/>
      <c r="O788" s="4"/>
      <c r="P788" s="46"/>
      <c r="Q788" s="46"/>
      <c r="R788" s="49">
        <f t="shared" si="54"/>
        <v>0</v>
      </c>
      <c r="S788" s="49">
        <f t="shared" si="55"/>
        <v>0</v>
      </c>
      <c r="T788" s="50">
        <f t="shared" si="52"/>
        <v>0</v>
      </c>
      <c r="U788" s="50">
        <f t="shared" si="53"/>
        <v>0</v>
      </c>
      <c r="V788" s="50">
        <v>0.9</v>
      </c>
      <c r="W788" s="50" t="str">
        <f>IF(OR(K788&lt;=$Y$1,DAY(K788)&gt;15,AND(YEAR(K788)&amp;MONTH(K788)=YEAR(L788)&amp;MONTH(L788),DAY(L788)&lt;26)),"",IF(OR(L788="",MONTH(K788)&lt;&gt;MONTH(L788)),NETWORKDAYS.INTL(K788,DATE(2021,MONTH(K788)+1,0),"0000000",'21年休息安排-固定'!$B$2:$B$105),NETWORKDAYS.INTL(K788,L788,"0000000",'21年休息安排-固定'!$B$2:$B$105)))</f>
        <v/>
      </c>
      <c r="X788" s="50" t="str">
        <f>IF(OR(L788&gt;=$Z$1,L788="",DAY(L788)&lt;15,AND(YEAR(K788)&amp;MONTH(K788)=YEAR(L788)&amp;MONTH(L788),DAY(L788)&lt;26)),"",IF(YEAR(K788)&amp;MONTH(K788)=YEAR(L788)&amp;MONTH(L788),NETWORKDAYS.INTL(K788,L788,"0000000",'21年休息安排-固定'!$B$2:$B$105),NETWORKDAYS.INTL(DATE(2021,MONTH(L788),1),L788,"0000000",'21年休息安排-固定'!$B$2:$B$105)))</f>
        <v/>
      </c>
    </row>
    <row r="789" customHeight="1" spans="1:24">
      <c r="A789" s="4" t="s">
        <v>1249</v>
      </c>
      <c r="B789" s="4"/>
      <c r="C789" s="6" t="s">
        <v>484</v>
      </c>
      <c r="D789" s="4"/>
      <c r="E789" s="4"/>
      <c r="F789" s="4"/>
      <c r="G789" s="4"/>
      <c r="H789" s="4"/>
      <c r="I789" s="4"/>
      <c r="J789" s="4"/>
      <c r="K789" s="45">
        <v>40732</v>
      </c>
      <c r="L789" s="45">
        <v>44525</v>
      </c>
      <c r="M789" s="4"/>
      <c r="N789" s="4"/>
      <c r="O789" s="4"/>
      <c r="P789" s="46"/>
      <c r="Q789" s="46"/>
      <c r="R789" s="49">
        <f t="shared" si="54"/>
        <v>0</v>
      </c>
      <c r="S789" s="49">
        <f t="shared" si="55"/>
        <v>0</v>
      </c>
      <c r="T789" s="50">
        <f t="shared" si="52"/>
        <v>0</v>
      </c>
      <c r="U789" s="50">
        <f t="shared" si="53"/>
        <v>0</v>
      </c>
      <c r="V789" s="50">
        <v>0.7</v>
      </c>
      <c r="W789" s="50" t="str">
        <f>IF(OR(K789&lt;=$Y$1,DAY(K789)&gt;15,AND(YEAR(K789)&amp;MONTH(K789)=YEAR(L789)&amp;MONTH(L789),DAY(L789)&lt;26)),"",IF(OR(L789="",MONTH(K789)&lt;&gt;MONTH(L789)),NETWORKDAYS.INTL(K789,DATE(2021,MONTH(K789)+1,0),"0000000",'21年休息安排-固定'!$B$2:$B$105),NETWORKDAYS.INTL(K789,L789,"0000000",'21年休息安排-固定'!$B$2:$B$105)))</f>
        <v/>
      </c>
      <c r="X789" s="50">
        <f>IF(OR(L789&gt;=$Z$1,L789="",DAY(L789)&lt;15,AND(YEAR(K789)&amp;MONTH(K789)=YEAR(L789)&amp;MONTH(L789),DAY(L789)&lt;26)),"",IF(YEAR(K789)&amp;MONTH(K789)=YEAR(L789)&amp;MONTH(L789),NETWORKDAYS.INTL(K789,L789,"0000000",'21年休息安排-固定'!$B$2:$B$105),NETWORKDAYS.INTL(DATE(2021,MONTH(L789),1),L789,"0000000",'21年休息安排-固定'!$B$2:$B$105)))</f>
        <v>19</v>
      </c>
    </row>
    <row r="790" customHeight="1" spans="1:24">
      <c r="A790" s="4" t="s">
        <v>1250</v>
      </c>
      <c r="B790" s="4"/>
      <c r="C790" s="6" t="s">
        <v>1182</v>
      </c>
      <c r="D790" s="4"/>
      <c r="E790" s="4"/>
      <c r="F790" s="4"/>
      <c r="G790" s="4"/>
      <c r="H790" s="4"/>
      <c r="I790" s="4"/>
      <c r="J790" s="4"/>
      <c r="K790" s="45">
        <v>41025</v>
      </c>
      <c r="L790" s="45"/>
      <c r="M790" s="4"/>
      <c r="N790" s="4"/>
      <c r="O790" s="4"/>
      <c r="P790" s="46"/>
      <c r="Q790" s="46"/>
      <c r="R790" s="49">
        <f t="shared" si="54"/>
        <v>0</v>
      </c>
      <c r="S790" s="49">
        <f t="shared" si="55"/>
        <v>0</v>
      </c>
      <c r="T790" s="50">
        <f t="shared" si="52"/>
        <v>0</v>
      </c>
      <c r="U790" s="50">
        <f t="shared" si="53"/>
        <v>0</v>
      </c>
      <c r="V790" s="50">
        <v>0.88</v>
      </c>
      <c r="W790" s="50" t="str">
        <f>IF(OR(K790&lt;=$Y$1,DAY(K790)&gt;15,AND(YEAR(K790)&amp;MONTH(K790)=YEAR(L790)&amp;MONTH(L790),DAY(L790)&lt;26)),"",IF(OR(L790="",MONTH(K790)&lt;&gt;MONTH(L790)),NETWORKDAYS.INTL(K790,DATE(2021,MONTH(K790)+1,0),"0000000",'21年休息安排-固定'!$B$2:$B$105),NETWORKDAYS.INTL(K790,L790,"0000000",'21年休息安排-固定'!$B$2:$B$105)))</f>
        <v/>
      </c>
      <c r="X790" s="50" t="str">
        <f>IF(OR(L790&gt;=$Z$1,L790="",DAY(L790)&lt;15,AND(YEAR(K790)&amp;MONTH(K790)=YEAR(L790)&amp;MONTH(L790),DAY(L790)&lt;26)),"",IF(YEAR(K790)&amp;MONTH(K790)=YEAR(L790)&amp;MONTH(L790),NETWORKDAYS.INTL(K790,L790,"0000000",'21年休息安排-固定'!$B$2:$B$105),NETWORKDAYS.INTL(DATE(2021,MONTH(L790),1),L790,"0000000",'21年休息安排-固定'!$B$2:$B$105)))</f>
        <v/>
      </c>
    </row>
    <row r="791" customHeight="1" spans="1:24">
      <c r="A791" s="4" t="s">
        <v>1251</v>
      </c>
      <c r="B791" s="4"/>
      <c r="C791" s="6" t="s">
        <v>1182</v>
      </c>
      <c r="D791" s="4"/>
      <c r="E791" s="4"/>
      <c r="F791" s="4"/>
      <c r="G791" s="4"/>
      <c r="H791" s="4"/>
      <c r="I791" s="4"/>
      <c r="J791" s="4"/>
      <c r="K791" s="45">
        <v>41036</v>
      </c>
      <c r="L791" s="45"/>
      <c r="M791" s="4"/>
      <c r="N791" s="4"/>
      <c r="O791" s="4"/>
      <c r="P791" s="46"/>
      <c r="Q791" s="46"/>
      <c r="R791" s="49">
        <f t="shared" si="54"/>
        <v>0</v>
      </c>
      <c r="S791" s="49">
        <f t="shared" si="55"/>
        <v>0</v>
      </c>
      <c r="T791" s="50">
        <f t="shared" si="52"/>
        <v>0</v>
      </c>
      <c r="U791" s="50">
        <f t="shared" si="53"/>
        <v>0</v>
      </c>
      <c r="V791" s="50">
        <v>0.89</v>
      </c>
      <c r="W791" s="50" t="str">
        <f>IF(OR(K791&lt;=$Y$1,DAY(K791)&gt;15,AND(YEAR(K791)&amp;MONTH(K791)=YEAR(L791)&amp;MONTH(L791),DAY(L791)&lt;26)),"",IF(OR(L791="",MONTH(K791)&lt;&gt;MONTH(L791)),NETWORKDAYS.INTL(K791,DATE(2021,MONTH(K791)+1,0),"0000000",'21年休息安排-固定'!$B$2:$B$105),NETWORKDAYS.INTL(K791,L791,"0000000",'21年休息安排-固定'!$B$2:$B$105)))</f>
        <v/>
      </c>
      <c r="X791" s="50" t="str">
        <f>IF(OR(L791&gt;=$Z$1,L791="",DAY(L791)&lt;15,AND(YEAR(K791)&amp;MONTH(K791)=YEAR(L791)&amp;MONTH(L791),DAY(L791)&lt;26)),"",IF(YEAR(K791)&amp;MONTH(K791)=YEAR(L791)&amp;MONTH(L791),NETWORKDAYS.INTL(K791,L791,"0000000",'21年休息安排-固定'!$B$2:$B$105),NETWORKDAYS.INTL(DATE(2021,MONTH(L791),1),L791,"0000000",'21年休息安排-固定'!$B$2:$B$105)))</f>
        <v/>
      </c>
    </row>
    <row r="792" customHeight="1" spans="1:24">
      <c r="A792" s="4" t="s">
        <v>1252</v>
      </c>
      <c r="B792" s="4"/>
      <c r="C792" s="6" t="s">
        <v>484</v>
      </c>
      <c r="D792" s="4"/>
      <c r="E792" s="4"/>
      <c r="F792" s="4"/>
      <c r="G792" s="4"/>
      <c r="H792" s="4"/>
      <c r="I792" s="4"/>
      <c r="J792" s="4"/>
      <c r="K792" s="45">
        <v>41617</v>
      </c>
      <c r="L792" s="45"/>
      <c r="M792" s="4"/>
      <c r="N792" s="4"/>
      <c r="O792" s="4"/>
      <c r="P792" s="46"/>
      <c r="Q792" s="46"/>
      <c r="R792" s="49">
        <f t="shared" si="54"/>
        <v>0</v>
      </c>
      <c r="S792" s="49">
        <f t="shared" si="55"/>
        <v>0</v>
      </c>
      <c r="T792" s="50">
        <f t="shared" ref="T792:T855" si="56">IFERROR(ROUND(Q792/W792,2),0)</f>
        <v>0</v>
      </c>
      <c r="U792" s="50">
        <f t="shared" ref="U792:U855" si="57">IFERROR(ROUND(Q792/X792,2),0)</f>
        <v>0</v>
      </c>
      <c r="V792" s="50">
        <v>0.86</v>
      </c>
      <c r="W792" s="50" t="str">
        <f>IF(OR(K792&lt;=$Y$1,DAY(K792)&gt;15,AND(YEAR(K792)&amp;MONTH(K792)=YEAR(L792)&amp;MONTH(L792),DAY(L792)&lt;26)),"",IF(OR(L792="",MONTH(K792)&lt;&gt;MONTH(L792)),NETWORKDAYS.INTL(K792,DATE(2021,MONTH(K792)+1,0),"0000000",'21年休息安排-固定'!$B$2:$B$105),NETWORKDAYS.INTL(K792,L792,"0000000",'21年休息安排-固定'!$B$2:$B$105)))</f>
        <v/>
      </c>
      <c r="X792" s="50" t="str">
        <f>IF(OR(L792&gt;=$Z$1,L792="",DAY(L792)&lt;15,AND(YEAR(K792)&amp;MONTH(K792)=YEAR(L792)&amp;MONTH(L792),DAY(L792)&lt;26)),"",IF(YEAR(K792)&amp;MONTH(K792)=YEAR(L792)&amp;MONTH(L792),NETWORKDAYS.INTL(K792,L792,"0000000",'21年休息安排-固定'!$B$2:$B$105),NETWORKDAYS.INTL(DATE(2021,MONTH(L792),1),L792,"0000000",'21年休息安排-固定'!$B$2:$B$105)))</f>
        <v/>
      </c>
    </row>
    <row r="793" customHeight="1" spans="1:24">
      <c r="A793" s="4" t="s">
        <v>1253</v>
      </c>
      <c r="B793" s="4"/>
      <c r="C793" s="6" t="s">
        <v>484</v>
      </c>
      <c r="D793" s="4"/>
      <c r="E793" s="4"/>
      <c r="F793" s="4"/>
      <c r="G793" s="4"/>
      <c r="H793" s="4"/>
      <c r="I793" s="4"/>
      <c r="J793" s="4"/>
      <c r="K793" s="45">
        <v>41743</v>
      </c>
      <c r="L793" s="45"/>
      <c r="M793" s="4"/>
      <c r="N793" s="4"/>
      <c r="O793" s="4"/>
      <c r="P793" s="46"/>
      <c r="Q793" s="46"/>
      <c r="R793" s="49">
        <f t="shared" ref="R793:R856" si="58">P793/21.75</f>
        <v>0</v>
      </c>
      <c r="S793" s="49">
        <f t="shared" ref="S793:S856" si="59">Q793/21.75</f>
        <v>0</v>
      </c>
      <c r="T793" s="50">
        <f t="shared" si="56"/>
        <v>0</v>
      </c>
      <c r="U793" s="50">
        <f t="shared" si="57"/>
        <v>0</v>
      </c>
      <c r="V793" s="50">
        <v>0.86</v>
      </c>
      <c r="W793" s="50" t="str">
        <f>IF(OR(K793&lt;=$Y$1,DAY(K793)&gt;15,AND(YEAR(K793)&amp;MONTH(K793)=YEAR(L793)&amp;MONTH(L793),DAY(L793)&lt;26)),"",IF(OR(L793="",MONTH(K793)&lt;&gt;MONTH(L793)),NETWORKDAYS.INTL(K793,DATE(2021,MONTH(K793)+1,0),"0000000",'21年休息安排-固定'!$B$2:$B$105),NETWORKDAYS.INTL(K793,L793,"0000000",'21年休息安排-固定'!$B$2:$B$105)))</f>
        <v/>
      </c>
      <c r="X793" s="50" t="str">
        <f>IF(OR(L793&gt;=$Z$1,L793="",DAY(L793)&lt;15,AND(YEAR(K793)&amp;MONTH(K793)=YEAR(L793)&amp;MONTH(L793),DAY(L793)&lt;26)),"",IF(YEAR(K793)&amp;MONTH(K793)=YEAR(L793)&amp;MONTH(L793),NETWORKDAYS.INTL(K793,L793,"0000000",'21年休息安排-固定'!$B$2:$B$105),NETWORKDAYS.INTL(DATE(2021,MONTH(L793),1),L793,"0000000",'21年休息安排-固定'!$B$2:$B$105)))</f>
        <v/>
      </c>
    </row>
    <row r="794" customHeight="1" spans="1:24">
      <c r="A794" s="4" t="s">
        <v>1254</v>
      </c>
      <c r="B794" s="4"/>
      <c r="C794" s="6" t="s">
        <v>428</v>
      </c>
      <c r="D794" s="4"/>
      <c r="E794" s="4"/>
      <c r="F794" s="4"/>
      <c r="G794" s="4"/>
      <c r="H794" s="4"/>
      <c r="I794" s="4"/>
      <c r="J794" s="4"/>
      <c r="K794" s="45">
        <v>41808</v>
      </c>
      <c r="L794" s="45"/>
      <c r="M794" s="4"/>
      <c r="N794" s="4"/>
      <c r="O794" s="4"/>
      <c r="P794" s="46"/>
      <c r="Q794" s="46"/>
      <c r="R794" s="49">
        <f t="shared" si="58"/>
        <v>0</v>
      </c>
      <c r="S794" s="49">
        <f t="shared" si="59"/>
        <v>0</v>
      </c>
      <c r="T794" s="50">
        <f t="shared" si="56"/>
        <v>0</v>
      </c>
      <c r="U794" s="50">
        <f t="shared" si="57"/>
        <v>0</v>
      </c>
      <c r="V794" s="50">
        <v>0.9</v>
      </c>
      <c r="W794" s="50" t="str">
        <f>IF(OR(K794&lt;=$Y$1,DAY(K794)&gt;15,AND(YEAR(K794)&amp;MONTH(K794)=YEAR(L794)&amp;MONTH(L794),DAY(L794)&lt;26)),"",IF(OR(L794="",MONTH(K794)&lt;&gt;MONTH(L794)),NETWORKDAYS.INTL(K794,DATE(2021,MONTH(K794)+1,0),"0000000",'21年休息安排-固定'!$B$2:$B$105),NETWORKDAYS.INTL(K794,L794,"0000000",'21年休息安排-固定'!$B$2:$B$105)))</f>
        <v/>
      </c>
      <c r="X794" s="50" t="str">
        <f>IF(OR(L794&gt;=$Z$1,L794="",DAY(L794)&lt;15,AND(YEAR(K794)&amp;MONTH(K794)=YEAR(L794)&amp;MONTH(L794),DAY(L794)&lt;26)),"",IF(YEAR(K794)&amp;MONTH(K794)=YEAR(L794)&amp;MONTH(L794),NETWORKDAYS.INTL(K794,L794,"0000000",'21年休息安排-固定'!$B$2:$B$105),NETWORKDAYS.INTL(DATE(2021,MONTH(L794),1),L794,"0000000",'21年休息安排-固定'!$B$2:$B$105)))</f>
        <v/>
      </c>
    </row>
    <row r="795" customHeight="1" spans="1:24">
      <c r="A795" s="4" t="s">
        <v>1255</v>
      </c>
      <c r="B795" s="4"/>
      <c r="C795" s="6" t="s">
        <v>428</v>
      </c>
      <c r="D795" s="4"/>
      <c r="E795" s="4"/>
      <c r="F795" s="4"/>
      <c r="G795" s="4"/>
      <c r="H795" s="4"/>
      <c r="I795" s="4"/>
      <c r="J795" s="4"/>
      <c r="K795" s="45">
        <v>41821</v>
      </c>
      <c r="L795" s="45">
        <v>44533</v>
      </c>
      <c r="M795" s="4"/>
      <c r="N795" s="4"/>
      <c r="O795" s="4"/>
      <c r="P795" s="46"/>
      <c r="Q795" s="46"/>
      <c r="R795" s="49">
        <f t="shared" si="58"/>
        <v>0</v>
      </c>
      <c r="S795" s="49">
        <f t="shared" si="59"/>
        <v>0</v>
      </c>
      <c r="T795" s="50">
        <f t="shared" si="56"/>
        <v>0</v>
      </c>
      <c r="U795" s="50">
        <f t="shared" si="57"/>
        <v>0</v>
      </c>
      <c r="V795" s="50">
        <v>0.88</v>
      </c>
      <c r="W795" s="50" t="str">
        <f>IF(OR(K795&lt;=$Y$1,DAY(K795)&gt;15,AND(YEAR(K795)&amp;MONTH(K795)=YEAR(L795)&amp;MONTH(L795),DAY(L795)&lt;26)),"",IF(OR(L795="",MONTH(K795)&lt;&gt;MONTH(L795)),NETWORKDAYS.INTL(K795,DATE(2021,MONTH(K795)+1,0),"0000000",'21年休息安排-固定'!$B$2:$B$105),NETWORKDAYS.INTL(K795,L795,"0000000",'21年休息安排-固定'!$B$2:$B$105)))</f>
        <v/>
      </c>
      <c r="X795" s="50" t="str">
        <f>IF(OR(L795&gt;=$Z$1,L795="",DAY(L795)&lt;15,AND(YEAR(K795)&amp;MONTH(K795)=YEAR(L795)&amp;MONTH(L795),DAY(L795)&lt;26)),"",IF(YEAR(K795)&amp;MONTH(K795)=YEAR(L795)&amp;MONTH(L795),NETWORKDAYS.INTL(K795,L795,"0000000",'21年休息安排-固定'!$B$2:$B$105),NETWORKDAYS.INTL(DATE(2021,MONTH(L795),1),L795,"0000000",'21年休息安排-固定'!$B$2:$B$105)))</f>
        <v/>
      </c>
    </row>
    <row r="796" customHeight="1" spans="1:24">
      <c r="A796" s="4" t="s">
        <v>1256</v>
      </c>
      <c r="B796" s="4"/>
      <c r="C796" s="6" t="s">
        <v>428</v>
      </c>
      <c r="D796" s="4"/>
      <c r="E796" s="4"/>
      <c r="F796" s="4"/>
      <c r="G796" s="4"/>
      <c r="H796" s="4"/>
      <c r="I796" s="4"/>
      <c r="J796" s="4"/>
      <c r="K796" s="45">
        <v>41883</v>
      </c>
      <c r="L796" s="45"/>
      <c r="M796" s="4"/>
      <c r="N796" s="4"/>
      <c r="O796" s="4"/>
      <c r="P796" s="46"/>
      <c r="Q796" s="46"/>
      <c r="R796" s="49">
        <f t="shared" si="58"/>
        <v>0</v>
      </c>
      <c r="S796" s="49">
        <f t="shared" si="59"/>
        <v>0</v>
      </c>
      <c r="T796" s="50">
        <f t="shared" si="56"/>
        <v>0</v>
      </c>
      <c r="U796" s="50">
        <f t="shared" si="57"/>
        <v>0</v>
      </c>
      <c r="V796" s="50">
        <v>0.89</v>
      </c>
      <c r="W796" s="50" t="str">
        <f>IF(OR(K796&lt;=$Y$1,DAY(K796)&gt;15,AND(YEAR(K796)&amp;MONTH(K796)=YEAR(L796)&amp;MONTH(L796),DAY(L796)&lt;26)),"",IF(OR(L796="",MONTH(K796)&lt;&gt;MONTH(L796)),NETWORKDAYS.INTL(K796,DATE(2021,MONTH(K796)+1,0),"0000000",'21年休息安排-固定'!$B$2:$B$105),NETWORKDAYS.INTL(K796,L796,"0000000",'21年休息安排-固定'!$B$2:$B$105)))</f>
        <v/>
      </c>
      <c r="X796" s="50" t="str">
        <f>IF(OR(L796&gt;=$Z$1,L796="",DAY(L796)&lt;15,AND(YEAR(K796)&amp;MONTH(K796)=YEAR(L796)&amp;MONTH(L796),DAY(L796)&lt;26)),"",IF(YEAR(K796)&amp;MONTH(K796)=YEAR(L796)&amp;MONTH(L796),NETWORKDAYS.INTL(K796,L796,"0000000",'21年休息安排-固定'!$B$2:$B$105),NETWORKDAYS.INTL(DATE(2021,MONTH(L796),1),L796,"0000000",'21年休息安排-固定'!$B$2:$B$105)))</f>
        <v/>
      </c>
    </row>
    <row r="797" customHeight="1" spans="1:24">
      <c r="A797" s="4" t="s">
        <v>1257</v>
      </c>
      <c r="B797" s="4"/>
      <c r="C797" s="6" t="s">
        <v>1178</v>
      </c>
      <c r="D797" s="4"/>
      <c r="E797" s="4"/>
      <c r="F797" s="4"/>
      <c r="G797" s="4"/>
      <c r="H797" s="4"/>
      <c r="I797" s="4"/>
      <c r="J797" s="4"/>
      <c r="K797" s="45">
        <v>41908</v>
      </c>
      <c r="L797" s="45">
        <v>44483</v>
      </c>
      <c r="M797" s="4"/>
      <c r="N797" s="4"/>
      <c r="O797" s="4"/>
      <c r="P797" s="46"/>
      <c r="Q797" s="46"/>
      <c r="R797" s="49">
        <f t="shared" si="58"/>
        <v>0</v>
      </c>
      <c r="S797" s="49">
        <f t="shared" si="59"/>
        <v>0</v>
      </c>
      <c r="T797" s="50">
        <f t="shared" si="56"/>
        <v>0</v>
      </c>
      <c r="U797" s="50">
        <f t="shared" si="57"/>
        <v>0</v>
      </c>
      <c r="V797" s="50">
        <v>0.83</v>
      </c>
      <c r="W797" s="50" t="str">
        <f>IF(OR(K797&lt;=$Y$1,DAY(K797)&gt;15,AND(YEAR(K797)&amp;MONTH(K797)=YEAR(L797)&amp;MONTH(L797),DAY(L797)&lt;26)),"",IF(OR(L797="",MONTH(K797)&lt;&gt;MONTH(L797)),NETWORKDAYS.INTL(K797,DATE(2021,MONTH(K797)+1,0),"0000000",'21年休息安排-固定'!$B$2:$B$105),NETWORKDAYS.INTL(K797,L797,"0000000",'21年休息安排-固定'!$B$2:$B$105)))</f>
        <v/>
      </c>
      <c r="X797" s="50" t="str">
        <f>IF(OR(L797&gt;=$Z$1,L797="",DAY(L797)&lt;15,AND(YEAR(K797)&amp;MONTH(K797)=YEAR(L797)&amp;MONTH(L797),DAY(L797)&lt;26)),"",IF(YEAR(K797)&amp;MONTH(K797)=YEAR(L797)&amp;MONTH(L797),NETWORKDAYS.INTL(K797,L797,"0000000",'21年休息安排-固定'!$B$2:$B$105),NETWORKDAYS.INTL(DATE(2021,MONTH(L797),1),L797,"0000000",'21年休息安排-固定'!$B$2:$B$105)))</f>
        <v/>
      </c>
    </row>
    <row r="798" customHeight="1" spans="1:24">
      <c r="A798" s="4" t="s">
        <v>1258</v>
      </c>
      <c r="B798" s="4"/>
      <c r="C798" s="6" t="s">
        <v>428</v>
      </c>
      <c r="D798" s="4"/>
      <c r="E798" s="4"/>
      <c r="F798" s="4"/>
      <c r="G798" s="4"/>
      <c r="H798" s="4"/>
      <c r="I798" s="4"/>
      <c r="J798" s="4"/>
      <c r="K798" s="45">
        <v>41920</v>
      </c>
      <c r="L798" s="45"/>
      <c r="M798" s="4"/>
      <c r="N798" s="4"/>
      <c r="O798" s="4"/>
      <c r="P798" s="46"/>
      <c r="Q798" s="46"/>
      <c r="R798" s="49">
        <f t="shared" si="58"/>
        <v>0</v>
      </c>
      <c r="S798" s="49">
        <f t="shared" si="59"/>
        <v>0</v>
      </c>
      <c r="T798" s="50">
        <f t="shared" si="56"/>
        <v>0</v>
      </c>
      <c r="U798" s="50">
        <f t="shared" si="57"/>
        <v>0</v>
      </c>
      <c r="V798" s="50">
        <v>0.87</v>
      </c>
      <c r="W798" s="50" t="str">
        <f>IF(OR(K798&lt;=$Y$1,DAY(K798)&gt;15,AND(YEAR(K798)&amp;MONTH(K798)=YEAR(L798)&amp;MONTH(L798),DAY(L798)&lt;26)),"",IF(OR(L798="",MONTH(K798)&lt;&gt;MONTH(L798)),NETWORKDAYS.INTL(K798,DATE(2021,MONTH(K798)+1,0),"0000000",'21年休息安排-固定'!$B$2:$B$105),NETWORKDAYS.INTL(K798,L798,"0000000",'21年休息安排-固定'!$B$2:$B$105)))</f>
        <v/>
      </c>
      <c r="X798" s="50" t="str">
        <f>IF(OR(L798&gt;=$Z$1,L798="",DAY(L798)&lt;15,AND(YEAR(K798)&amp;MONTH(K798)=YEAR(L798)&amp;MONTH(L798),DAY(L798)&lt;26)),"",IF(YEAR(K798)&amp;MONTH(K798)=YEAR(L798)&amp;MONTH(L798),NETWORKDAYS.INTL(K798,L798,"0000000",'21年休息安排-固定'!$B$2:$B$105),NETWORKDAYS.INTL(DATE(2021,MONTH(L798),1),L798,"0000000",'21年休息安排-固定'!$B$2:$B$105)))</f>
        <v/>
      </c>
    </row>
    <row r="799" customHeight="1" spans="1:24">
      <c r="A799" s="4" t="s">
        <v>1259</v>
      </c>
      <c r="B799" s="4"/>
      <c r="C799" s="6" t="s">
        <v>428</v>
      </c>
      <c r="D799" s="4"/>
      <c r="E799" s="4"/>
      <c r="F799" s="4"/>
      <c r="G799" s="4"/>
      <c r="H799" s="4"/>
      <c r="I799" s="4"/>
      <c r="J799" s="4"/>
      <c r="K799" s="45">
        <v>41976</v>
      </c>
      <c r="L799" s="45"/>
      <c r="M799" s="4"/>
      <c r="N799" s="4"/>
      <c r="O799" s="4"/>
      <c r="P799" s="46"/>
      <c r="Q799" s="46"/>
      <c r="R799" s="49">
        <f t="shared" si="58"/>
        <v>0</v>
      </c>
      <c r="S799" s="49">
        <f t="shared" si="59"/>
        <v>0</v>
      </c>
      <c r="T799" s="50">
        <f t="shared" si="56"/>
        <v>0</v>
      </c>
      <c r="U799" s="50">
        <f t="shared" si="57"/>
        <v>0</v>
      </c>
      <c r="V799" s="50">
        <v>0.88</v>
      </c>
      <c r="W799" s="50" t="str">
        <f>IF(OR(K799&lt;=$Y$1,DAY(K799)&gt;15,AND(YEAR(K799)&amp;MONTH(K799)=YEAR(L799)&amp;MONTH(L799),DAY(L799)&lt;26)),"",IF(OR(L799="",MONTH(K799)&lt;&gt;MONTH(L799)),NETWORKDAYS.INTL(K799,DATE(2021,MONTH(K799)+1,0),"0000000",'21年休息安排-固定'!$B$2:$B$105),NETWORKDAYS.INTL(K799,L799,"0000000",'21年休息安排-固定'!$B$2:$B$105)))</f>
        <v/>
      </c>
      <c r="X799" s="50" t="str">
        <f>IF(OR(L799&gt;=$Z$1,L799="",DAY(L799)&lt;15,AND(YEAR(K799)&amp;MONTH(K799)=YEAR(L799)&amp;MONTH(L799),DAY(L799)&lt;26)),"",IF(YEAR(K799)&amp;MONTH(K799)=YEAR(L799)&amp;MONTH(L799),NETWORKDAYS.INTL(K799,L799,"0000000",'21年休息安排-固定'!$B$2:$B$105),NETWORKDAYS.INTL(DATE(2021,MONTH(L799),1),L799,"0000000",'21年休息安排-固定'!$B$2:$B$105)))</f>
        <v/>
      </c>
    </row>
    <row r="800" customHeight="1" spans="1:24">
      <c r="A800" s="4" t="s">
        <v>1260</v>
      </c>
      <c r="B800" s="4"/>
      <c r="C800" s="6" t="s">
        <v>1178</v>
      </c>
      <c r="D800" s="4"/>
      <c r="E800" s="4"/>
      <c r="F800" s="4"/>
      <c r="G800" s="4"/>
      <c r="H800" s="4"/>
      <c r="I800" s="4"/>
      <c r="J800" s="4"/>
      <c r="K800" s="45">
        <v>42167</v>
      </c>
      <c r="L800" s="45"/>
      <c r="M800" s="4"/>
      <c r="N800" s="4"/>
      <c r="O800" s="4"/>
      <c r="P800" s="46"/>
      <c r="Q800" s="46"/>
      <c r="R800" s="49">
        <f t="shared" si="58"/>
        <v>0</v>
      </c>
      <c r="S800" s="49">
        <f t="shared" si="59"/>
        <v>0</v>
      </c>
      <c r="T800" s="50">
        <f t="shared" si="56"/>
        <v>0</v>
      </c>
      <c r="U800" s="50">
        <f t="shared" si="57"/>
        <v>0</v>
      </c>
      <c r="V800" s="50">
        <v>0.88</v>
      </c>
      <c r="W800" s="50" t="str">
        <f>IF(OR(K800&lt;=$Y$1,DAY(K800)&gt;15,AND(YEAR(K800)&amp;MONTH(K800)=YEAR(L800)&amp;MONTH(L800),DAY(L800)&lt;26)),"",IF(OR(L800="",MONTH(K800)&lt;&gt;MONTH(L800)),NETWORKDAYS.INTL(K800,DATE(2021,MONTH(K800)+1,0),"0000000",'21年休息安排-固定'!$B$2:$B$105),NETWORKDAYS.INTL(K800,L800,"0000000",'21年休息安排-固定'!$B$2:$B$105)))</f>
        <v/>
      </c>
      <c r="X800" s="50" t="str">
        <f>IF(OR(L800&gt;=$Z$1,L800="",DAY(L800)&lt;15,AND(YEAR(K800)&amp;MONTH(K800)=YEAR(L800)&amp;MONTH(L800),DAY(L800)&lt;26)),"",IF(YEAR(K800)&amp;MONTH(K800)=YEAR(L800)&amp;MONTH(L800),NETWORKDAYS.INTL(K800,L800,"0000000",'21年休息安排-固定'!$B$2:$B$105),NETWORKDAYS.INTL(DATE(2021,MONTH(L800),1),L800,"0000000",'21年休息安排-固定'!$B$2:$B$105)))</f>
        <v/>
      </c>
    </row>
    <row r="801" customHeight="1" spans="1:24">
      <c r="A801" s="4" t="s">
        <v>1261</v>
      </c>
      <c r="B801" s="4"/>
      <c r="C801" s="6" t="s">
        <v>1178</v>
      </c>
      <c r="D801" s="4"/>
      <c r="E801" s="4"/>
      <c r="F801" s="4"/>
      <c r="G801" s="4"/>
      <c r="H801" s="4"/>
      <c r="I801" s="4"/>
      <c r="J801" s="4"/>
      <c r="K801" s="45">
        <v>42170</v>
      </c>
      <c r="L801" s="45">
        <v>44295</v>
      </c>
      <c r="M801" s="4"/>
      <c r="N801" s="4"/>
      <c r="O801" s="4"/>
      <c r="P801" s="46"/>
      <c r="Q801" s="46"/>
      <c r="R801" s="49">
        <f t="shared" si="58"/>
        <v>0</v>
      </c>
      <c r="S801" s="49">
        <f t="shared" si="59"/>
        <v>0</v>
      </c>
      <c r="T801" s="50">
        <f t="shared" si="56"/>
        <v>0</v>
      </c>
      <c r="U801" s="50">
        <f t="shared" si="57"/>
        <v>0</v>
      </c>
      <c r="V801" s="50">
        <v>0.87</v>
      </c>
      <c r="W801" s="50" t="str">
        <f>IF(OR(K801&lt;=$Y$1,DAY(K801)&gt;15,AND(YEAR(K801)&amp;MONTH(K801)=YEAR(L801)&amp;MONTH(L801),DAY(L801)&lt;26)),"",IF(OR(L801="",MONTH(K801)&lt;&gt;MONTH(L801)),NETWORKDAYS.INTL(K801,DATE(2021,MONTH(K801)+1,0),"0000000",'21年休息安排-固定'!$B$2:$B$105),NETWORKDAYS.INTL(K801,L801,"0000000",'21年休息安排-固定'!$B$2:$B$105)))</f>
        <v/>
      </c>
      <c r="X801" s="50" t="str">
        <f>IF(OR(L801&gt;=$Z$1,L801="",DAY(L801)&lt;15,AND(YEAR(K801)&amp;MONTH(K801)=YEAR(L801)&amp;MONTH(L801),DAY(L801)&lt;26)),"",IF(YEAR(K801)&amp;MONTH(K801)=YEAR(L801)&amp;MONTH(L801),NETWORKDAYS.INTL(K801,L801,"0000000",'21年休息安排-固定'!$B$2:$B$105),NETWORKDAYS.INTL(DATE(2021,MONTH(L801),1),L801,"0000000",'21年休息安排-固定'!$B$2:$B$105)))</f>
        <v/>
      </c>
    </row>
    <row r="802" customHeight="1" spans="1:24">
      <c r="A802" s="4" t="s">
        <v>1262</v>
      </c>
      <c r="B802" s="4"/>
      <c r="C802" s="6" t="s">
        <v>1178</v>
      </c>
      <c r="D802" s="4"/>
      <c r="E802" s="4"/>
      <c r="F802" s="4"/>
      <c r="G802" s="4"/>
      <c r="H802" s="4"/>
      <c r="I802" s="4"/>
      <c r="J802" s="4"/>
      <c r="K802" s="45">
        <v>42198</v>
      </c>
      <c r="L802" s="45"/>
      <c r="M802" s="4"/>
      <c r="N802" s="4"/>
      <c r="O802" s="4"/>
      <c r="P802" s="46"/>
      <c r="Q802" s="46"/>
      <c r="R802" s="49">
        <f t="shared" si="58"/>
        <v>0</v>
      </c>
      <c r="S802" s="49">
        <f t="shared" si="59"/>
        <v>0</v>
      </c>
      <c r="T802" s="50">
        <f t="shared" si="56"/>
        <v>0</v>
      </c>
      <c r="U802" s="50">
        <f t="shared" si="57"/>
        <v>0</v>
      </c>
      <c r="V802" s="50">
        <v>0.84</v>
      </c>
      <c r="W802" s="50" t="str">
        <f>IF(OR(K802&lt;=$Y$1,DAY(K802)&gt;15,AND(YEAR(K802)&amp;MONTH(K802)=YEAR(L802)&amp;MONTH(L802),DAY(L802)&lt;26)),"",IF(OR(L802="",MONTH(K802)&lt;&gt;MONTH(L802)),NETWORKDAYS.INTL(K802,DATE(2021,MONTH(K802)+1,0),"0000000",'21年休息安排-固定'!$B$2:$B$105),NETWORKDAYS.INTL(K802,L802,"0000000",'21年休息安排-固定'!$B$2:$B$105)))</f>
        <v/>
      </c>
      <c r="X802" s="50" t="str">
        <f>IF(OR(L802&gt;=$Z$1,L802="",DAY(L802)&lt;15,AND(YEAR(K802)&amp;MONTH(K802)=YEAR(L802)&amp;MONTH(L802),DAY(L802)&lt;26)),"",IF(YEAR(K802)&amp;MONTH(K802)=YEAR(L802)&amp;MONTH(L802),NETWORKDAYS.INTL(K802,L802,"0000000",'21年休息安排-固定'!$B$2:$B$105),NETWORKDAYS.INTL(DATE(2021,MONTH(L802),1),L802,"0000000",'21年休息安排-固定'!$B$2:$B$105)))</f>
        <v/>
      </c>
    </row>
    <row r="803" customHeight="1" spans="1:24">
      <c r="A803" s="4" t="s">
        <v>1263</v>
      </c>
      <c r="B803" s="4"/>
      <c r="C803" s="6" t="s">
        <v>428</v>
      </c>
      <c r="D803" s="4"/>
      <c r="E803" s="4"/>
      <c r="F803" s="4"/>
      <c r="G803" s="4"/>
      <c r="H803" s="4"/>
      <c r="I803" s="4"/>
      <c r="J803" s="4"/>
      <c r="K803" s="45">
        <v>42215</v>
      </c>
      <c r="L803" s="45"/>
      <c r="M803" s="4"/>
      <c r="N803" s="4"/>
      <c r="O803" s="4"/>
      <c r="P803" s="46"/>
      <c r="Q803" s="46"/>
      <c r="R803" s="49">
        <f t="shared" si="58"/>
        <v>0</v>
      </c>
      <c r="S803" s="49">
        <f t="shared" si="59"/>
        <v>0</v>
      </c>
      <c r="T803" s="50">
        <f t="shared" si="56"/>
        <v>0</v>
      </c>
      <c r="U803" s="50">
        <f t="shared" si="57"/>
        <v>0</v>
      </c>
      <c r="V803" s="50">
        <v>0.85</v>
      </c>
      <c r="W803" s="50" t="str">
        <f>IF(OR(K803&lt;=$Y$1,DAY(K803)&gt;15,AND(YEAR(K803)&amp;MONTH(K803)=YEAR(L803)&amp;MONTH(L803),DAY(L803)&lt;26)),"",IF(OR(L803="",MONTH(K803)&lt;&gt;MONTH(L803)),NETWORKDAYS.INTL(K803,DATE(2021,MONTH(K803)+1,0),"0000000",'21年休息安排-固定'!$B$2:$B$105),NETWORKDAYS.INTL(K803,L803,"0000000",'21年休息安排-固定'!$B$2:$B$105)))</f>
        <v/>
      </c>
      <c r="X803" s="50" t="str">
        <f>IF(OR(L803&gt;=$Z$1,L803="",DAY(L803)&lt;15,AND(YEAR(K803)&amp;MONTH(K803)=YEAR(L803)&amp;MONTH(L803),DAY(L803)&lt;26)),"",IF(YEAR(K803)&amp;MONTH(K803)=YEAR(L803)&amp;MONTH(L803),NETWORKDAYS.INTL(K803,L803,"0000000",'21年休息安排-固定'!$B$2:$B$105),NETWORKDAYS.INTL(DATE(2021,MONTH(L803),1),L803,"0000000",'21年休息安排-固定'!$B$2:$B$105)))</f>
        <v/>
      </c>
    </row>
    <row r="804" customHeight="1" spans="1:24">
      <c r="A804" s="4" t="s">
        <v>1264</v>
      </c>
      <c r="B804" s="4"/>
      <c r="C804" s="6" t="s">
        <v>1178</v>
      </c>
      <c r="D804" s="4"/>
      <c r="E804" s="4"/>
      <c r="F804" s="4"/>
      <c r="G804" s="4"/>
      <c r="H804" s="4"/>
      <c r="I804" s="4"/>
      <c r="J804" s="4"/>
      <c r="K804" s="45">
        <v>42255</v>
      </c>
      <c r="L804" s="45"/>
      <c r="M804" s="4"/>
      <c r="N804" s="4"/>
      <c r="O804" s="4"/>
      <c r="P804" s="46"/>
      <c r="Q804" s="46"/>
      <c r="R804" s="49">
        <f t="shared" si="58"/>
        <v>0</v>
      </c>
      <c r="S804" s="49">
        <f t="shared" si="59"/>
        <v>0</v>
      </c>
      <c r="T804" s="50">
        <f t="shared" si="56"/>
        <v>0</v>
      </c>
      <c r="U804" s="50">
        <f t="shared" si="57"/>
        <v>0</v>
      </c>
      <c r="V804" s="50">
        <v>0.85</v>
      </c>
      <c r="W804" s="50" t="str">
        <f>IF(OR(K804&lt;=$Y$1,DAY(K804)&gt;15,AND(YEAR(K804)&amp;MONTH(K804)=YEAR(L804)&amp;MONTH(L804),DAY(L804)&lt;26)),"",IF(OR(L804="",MONTH(K804)&lt;&gt;MONTH(L804)),NETWORKDAYS.INTL(K804,DATE(2021,MONTH(K804)+1,0),"0000000",'21年休息安排-固定'!$B$2:$B$105),NETWORKDAYS.INTL(K804,L804,"0000000",'21年休息安排-固定'!$B$2:$B$105)))</f>
        <v/>
      </c>
      <c r="X804" s="50" t="str">
        <f>IF(OR(L804&gt;=$Z$1,L804="",DAY(L804)&lt;15,AND(YEAR(K804)&amp;MONTH(K804)=YEAR(L804)&amp;MONTH(L804),DAY(L804)&lt;26)),"",IF(YEAR(K804)&amp;MONTH(K804)=YEAR(L804)&amp;MONTH(L804),NETWORKDAYS.INTL(K804,L804,"0000000",'21年休息安排-固定'!$B$2:$B$105),NETWORKDAYS.INTL(DATE(2021,MONTH(L804),1),L804,"0000000",'21年休息安排-固定'!$B$2:$B$105)))</f>
        <v/>
      </c>
    </row>
    <row r="805" customHeight="1" spans="1:24">
      <c r="A805" s="4" t="s">
        <v>1265</v>
      </c>
      <c r="B805" s="4"/>
      <c r="C805" s="6" t="s">
        <v>428</v>
      </c>
      <c r="D805" s="4"/>
      <c r="E805" s="4"/>
      <c r="F805" s="4"/>
      <c r="G805" s="4"/>
      <c r="H805" s="4"/>
      <c r="I805" s="4"/>
      <c r="J805" s="4"/>
      <c r="K805" s="45">
        <v>42285</v>
      </c>
      <c r="L805" s="45"/>
      <c r="M805" s="4"/>
      <c r="N805" s="4"/>
      <c r="O805" s="4"/>
      <c r="P805" s="46"/>
      <c r="Q805" s="46"/>
      <c r="R805" s="49">
        <f t="shared" si="58"/>
        <v>0</v>
      </c>
      <c r="S805" s="49">
        <f t="shared" si="59"/>
        <v>0</v>
      </c>
      <c r="T805" s="50">
        <f t="shared" si="56"/>
        <v>0</v>
      </c>
      <c r="U805" s="50">
        <f t="shared" si="57"/>
        <v>0</v>
      </c>
      <c r="V805" s="50">
        <v>0.86</v>
      </c>
      <c r="W805" s="50" t="str">
        <f>IF(OR(K805&lt;=$Y$1,DAY(K805)&gt;15,AND(YEAR(K805)&amp;MONTH(K805)=YEAR(L805)&amp;MONTH(L805),DAY(L805)&lt;26)),"",IF(OR(L805="",MONTH(K805)&lt;&gt;MONTH(L805)),NETWORKDAYS.INTL(K805,DATE(2021,MONTH(K805)+1,0),"0000000",'21年休息安排-固定'!$B$2:$B$105),NETWORKDAYS.INTL(K805,L805,"0000000",'21年休息安排-固定'!$B$2:$B$105)))</f>
        <v/>
      </c>
      <c r="X805" s="50" t="str">
        <f>IF(OR(L805&gt;=$Z$1,L805="",DAY(L805)&lt;15,AND(YEAR(K805)&amp;MONTH(K805)=YEAR(L805)&amp;MONTH(L805),DAY(L805)&lt;26)),"",IF(YEAR(K805)&amp;MONTH(K805)=YEAR(L805)&amp;MONTH(L805),NETWORKDAYS.INTL(K805,L805,"0000000",'21年休息安排-固定'!$B$2:$B$105),NETWORKDAYS.INTL(DATE(2021,MONTH(L805),1),L805,"0000000",'21年休息安排-固定'!$B$2:$B$105)))</f>
        <v/>
      </c>
    </row>
    <row r="806" customHeight="1" spans="1:24">
      <c r="A806" s="4" t="s">
        <v>1266</v>
      </c>
      <c r="B806" s="4"/>
      <c r="C806" s="6" t="s">
        <v>484</v>
      </c>
      <c r="D806" s="4"/>
      <c r="E806" s="4"/>
      <c r="F806" s="4"/>
      <c r="G806" s="4"/>
      <c r="H806" s="4"/>
      <c r="I806" s="4"/>
      <c r="J806" s="4"/>
      <c r="K806" s="45">
        <v>42286</v>
      </c>
      <c r="L806" s="45"/>
      <c r="M806" s="4"/>
      <c r="N806" s="4"/>
      <c r="O806" s="4"/>
      <c r="P806" s="46"/>
      <c r="Q806" s="46"/>
      <c r="R806" s="49">
        <f t="shared" si="58"/>
        <v>0</v>
      </c>
      <c r="S806" s="49">
        <f t="shared" si="59"/>
        <v>0</v>
      </c>
      <c r="T806" s="50">
        <f t="shared" si="56"/>
        <v>0</v>
      </c>
      <c r="U806" s="50">
        <f t="shared" si="57"/>
        <v>0</v>
      </c>
      <c r="V806" s="50">
        <v>0.87</v>
      </c>
      <c r="W806" s="50" t="str">
        <f>IF(OR(K806&lt;=$Y$1,DAY(K806)&gt;15,AND(YEAR(K806)&amp;MONTH(K806)=YEAR(L806)&amp;MONTH(L806),DAY(L806)&lt;26)),"",IF(OR(L806="",MONTH(K806)&lt;&gt;MONTH(L806)),NETWORKDAYS.INTL(K806,DATE(2021,MONTH(K806)+1,0),"0000000",'21年休息安排-固定'!$B$2:$B$105),NETWORKDAYS.INTL(K806,L806,"0000000",'21年休息安排-固定'!$B$2:$B$105)))</f>
        <v/>
      </c>
      <c r="X806" s="50" t="str">
        <f>IF(OR(L806&gt;=$Z$1,L806="",DAY(L806)&lt;15,AND(YEAR(K806)&amp;MONTH(K806)=YEAR(L806)&amp;MONTH(L806),DAY(L806)&lt;26)),"",IF(YEAR(K806)&amp;MONTH(K806)=YEAR(L806)&amp;MONTH(L806),NETWORKDAYS.INTL(K806,L806,"0000000",'21年休息安排-固定'!$B$2:$B$105),NETWORKDAYS.INTL(DATE(2021,MONTH(L806),1),L806,"0000000",'21年休息安排-固定'!$B$2:$B$105)))</f>
        <v/>
      </c>
    </row>
    <row r="807" customHeight="1" spans="1:24">
      <c r="A807" s="4" t="s">
        <v>1267</v>
      </c>
      <c r="B807" s="4"/>
      <c r="C807" s="6" t="s">
        <v>1178</v>
      </c>
      <c r="D807" s="4"/>
      <c r="E807" s="4"/>
      <c r="F807" s="4"/>
      <c r="G807" s="4"/>
      <c r="H807" s="4"/>
      <c r="I807" s="4"/>
      <c r="J807" s="4"/>
      <c r="K807" s="45">
        <v>42317</v>
      </c>
      <c r="L807" s="45"/>
      <c r="M807" s="4"/>
      <c r="N807" s="4"/>
      <c r="O807" s="4"/>
      <c r="P807" s="46"/>
      <c r="Q807" s="46"/>
      <c r="R807" s="49">
        <f t="shared" si="58"/>
        <v>0</v>
      </c>
      <c r="S807" s="49">
        <f t="shared" si="59"/>
        <v>0</v>
      </c>
      <c r="T807" s="50">
        <f t="shared" si="56"/>
        <v>0</v>
      </c>
      <c r="U807" s="50">
        <f t="shared" si="57"/>
        <v>0</v>
      </c>
      <c r="V807" s="50">
        <v>0.89</v>
      </c>
      <c r="W807" s="50" t="str">
        <f>IF(OR(K807&lt;=$Y$1,DAY(K807)&gt;15,AND(YEAR(K807)&amp;MONTH(K807)=YEAR(L807)&amp;MONTH(L807),DAY(L807)&lt;26)),"",IF(OR(L807="",MONTH(K807)&lt;&gt;MONTH(L807)),NETWORKDAYS.INTL(K807,DATE(2021,MONTH(K807)+1,0),"0000000",'21年休息安排-固定'!$B$2:$B$105),NETWORKDAYS.INTL(K807,L807,"0000000",'21年休息安排-固定'!$B$2:$B$105)))</f>
        <v/>
      </c>
      <c r="X807" s="50" t="str">
        <f>IF(OR(L807&gt;=$Z$1,L807="",DAY(L807)&lt;15,AND(YEAR(K807)&amp;MONTH(K807)=YEAR(L807)&amp;MONTH(L807),DAY(L807)&lt;26)),"",IF(YEAR(K807)&amp;MONTH(K807)=YEAR(L807)&amp;MONTH(L807),NETWORKDAYS.INTL(K807,L807,"0000000",'21年休息安排-固定'!$B$2:$B$105),NETWORKDAYS.INTL(DATE(2021,MONTH(L807),1),L807,"0000000",'21年休息安排-固定'!$B$2:$B$105)))</f>
        <v/>
      </c>
    </row>
    <row r="808" customHeight="1" spans="1:24">
      <c r="A808" s="4" t="s">
        <v>1268</v>
      </c>
      <c r="B808" s="4"/>
      <c r="C808" s="6" t="s">
        <v>428</v>
      </c>
      <c r="D808" s="4"/>
      <c r="E808" s="4"/>
      <c r="F808" s="4"/>
      <c r="G808" s="4"/>
      <c r="H808" s="4"/>
      <c r="I808" s="4"/>
      <c r="J808" s="4"/>
      <c r="K808" s="45">
        <v>42324</v>
      </c>
      <c r="L808" s="45">
        <v>44326</v>
      </c>
      <c r="M808" s="4"/>
      <c r="N808" s="4"/>
      <c r="O808" s="4"/>
      <c r="P808" s="46"/>
      <c r="Q808" s="46"/>
      <c r="R808" s="49">
        <f t="shared" si="58"/>
        <v>0</v>
      </c>
      <c r="S808" s="49">
        <f t="shared" si="59"/>
        <v>0</v>
      </c>
      <c r="T808" s="50">
        <f t="shared" si="56"/>
        <v>0</v>
      </c>
      <c r="U808" s="50">
        <f t="shared" si="57"/>
        <v>0</v>
      </c>
      <c r="V808" s="50">
        <v>0.91</v>
      </c>
      <c r="W808" s="50" t="str">
        <f>IF(OR(K808&lt;=$Y$1,DAY(K808)&gt;15,AND(YEAR(K808)&amp;MONTH(K808)=YEAR(L808)&amp;MONTH(L808),DAY(L808)&lt;26)),"",IF(OR(L808="",MONTH(K808)&lt;&gt;MONTH(L808)),NETWORKDAYS.INTL(K808,DATE(2021,MONTH(K808)+1,0),"0000000",'21年休息安排-固定'!$B$2:$B$105),NETWORKDAYS.INTL(K808,L808,"0000000",'21年休息安排-固定'!$B$2:$B$105)))</f>
        <v/>
      </c>
      <c r="X808" s="50" t="str">
        <f>IF(OR(L808&gt;=$Z$1,L808="",DAY(L808)&lt;15,AND(YEAR(K808)&amp;MONTH(K808)=YEAR(L808)&amp;MONTH(L808),DAY(L808)&lt;26)),"",IF(YEAR(K808)&amp;MONTH(K808)=YEAR(L808)&amp;MONTH(L808),NETWORKDAYS.INTL(K808,L808,"0000000",'21年休息安排-固定'!$B$2:$B$105),NETWORKDAYS.INTL(DATE(2021,MONTH(L808),1),L808,"0000000",'21年休息安排-固定'!$B$2:$B$105)))</f>
        <v/>
      </c>
    </row>
    <row r="809" customHeight="1" spans="1:24">
      <c r="A809" s="4" t="s">
        <v>1269</v>
      </c>
      <c r="B809" s="4"/>
      <c r="C809" s="6" t="s">
        <v>404</v>
      </c>
      <c r="D809" s="4"/>
      <c r="E809" s="4"/>
      <c r="F809" s="4"/>
      <c r="G809" s="4"/>
      <c r="H809" s="4"/>
      <c r="I809" s="4"/>
      <c r="J809" s="4"/>
      <c r="K809" s="45">
        <v>42356</v>
      </c>
      <c r="L809" s="45"/>
      <c r="M809" s="4"/>
      <c r="N809" s="4"/>
      <c r="O809" s="4"/>
      <c r="P809" s="46"/>
      <c r="Q809" s="46"/>
      <c r="R809" s="49">
        <f t="shared" si="58"/>
        <v>0</v>
      </c>
      <c r="S809" s="49">
        <f t="shared" si="59"/>
        <v>0</v>
      </c>
      <c r="T809" s="50">
        <f t="shared" si="56"/>
        <v>0</v>
      </c>
      <c r="U809" s="50">
        <f t="shared" si="57"/>
        <v>0</v>
      </c>
      <c r="V809" s="50">
        <v>0.89</v>
      </c>
      <c r="W809" s="50" t="str">
        <f>IF(OR(K809&lt;=$Y$1,DAY(K809)&gt;15,AND(YEAR(K809)&amp;MONTH(K809)=YEAR(L809)&amp;MONTH(L809),DAY(L809)&lt;26)),"",IF(OR(L809="",MONTH(K809)&lt;&gt;MONTH(L809)),NETWORKDAYS.INTL(K809,DATE(2021,MONTH(K809)+1,0),"0000000",'21年休息安排-固定'!$B$2:$B$105),NETWORKDAYS.INTL(K809,L809,"0000000",'21年休息安排-固定'!$B$2:$B$105)))</f>
        <v/>
      </c>
      <c r="X809" s="50" t="str">
        <f>IF(OR(L809&gt;=$Z$1,L809="",DAY(L809)&lt;15,AND(YEAR(K809)&amp;MONTH(K809)=YEAR(L809)&amp;MONTH(L809),DAY(L809)&lt;26)),"",IF(YEAR(K809)&amp;MONTH(K809)=YEAR(L809)&amp;MONTH(L809),NETWORKDAYS.INTL(K809,L809,"0000000",'21年休息安排-固定'!$B$2:$B$105),NETWORKDAYS.INTL(DATE(2021,MONTH(L809),1),L809,"0000000",'21年休息安排-固定'!$B$2:$B$105)))</f>
        <v/>
      </c>
    </row>
    <row r="810" customHeight="1" spans="1:24">
      <c r="A810" s="4" t="s">
        <v>1270</v>
      </c>
      <c r="B810" s="4"/>
      <c r="C810" s="6" t="s">
        <v>428</v>
      </c>
      <c r="D810" s="4"/>
      <c r="E810" s="4"/>
      <c r="F810" s="4"/>
      <c r="G810" s="4"/>
      <c r="H810" s="4"/>
      <c r="I810" s="4"/>
      <c r="J810" s="4"/>
      <c r="K810" s="45">
        <v>42366</v>
      </c>
      <c r="L810" s="45"/>
      <c r="M810" s="4"/>
      <c r="N810" s="4"/>
      <c r="O810" s="4"/>
      <c r="P810" s="46"/>
      <c r="Q810" s="46"/>
      <c r="R810" s="49">
        <f t="shared" si="58"/>
        <v>0</v>
      </c>
      <c r="S810" s="49">
        <f t="shared" si="59"/>
        <v>0</v>
      </c>
      <c r="T810" s="50">
        <f t="shared" si="56"/>
        <v>0</v>
      </c>
      <c r="U810" s="50">
        <f t="shared" si="57"/>
        <v>0</v>
      </c>
      <c r="V810" s="50">
        <v>0.87</v>
      </c>
      <c r="W810" s="50" t="str">
        <f>IF(OR(K810&lt;=$Y$1,DAY(K810)&gt;15,AND(YEAR(K810)&amp;MONTH(K810)=YEAR(L810)&amp;MONTH(L810),DAY(L810)&lt;26)),"",IF(OR(L810="",MONTH(K810)&lt;&gt;MONTH(L810)),NETWORKDAYS.INTL(K810,DATE(2021,MONTH(K810)+1,0),"0000000",'21年休息安排-固定'!$B$2:$B$105),NETWORKDAYS.INTL(K810,L810,"0000000",'21年休息安排-固定'!$B$2:$B$105)))</f>
        <v/>
      </c>
      <c r="X810" s="50" t="str">
        <f>IF(OR(L810&gt;=$Z$1,L810="",DAY(L810)&lt;15,AND(YEAR(K810)&amp;MONTH(K810)=YEAR(L810)&amp;MONTH(L810),DAY(L810)&lt;26)),"",IF(YEAR(K810)&amp;MONTH(K810)=YEAR(L810)&amp;MONTH(L810),NETWORKDAYS.INTL(K810,L810,"0000000",'21年休息安排-固定'!$B$2:$B$105),NETWORKDAYS.INTL(DATE(2021,MONTH(L810),1),L810,"0000000",'21年休息安排-固定'!$B$2:$B$105)))</f>
        <v/>
      </c>
    </row>
    <row r="811" customHeight="1" spans="1:24">
      <c r="A811" s="4" t="s">
        <v>1271</v>
      </c>
      <c r="B811" s="4"/>
      <c r="C811" s="6" t="s">
        <v>484</v>
      </c>
      <c r="D811" s="4"/>
      <c r="E811" s="4"/>
      <c r="F811" s="4"/>
      <c r="G811" s="4"/>
      <c r="H811" s="4"/>
      <c r="I811" s="4"/>
      <c r="J811" s="4"/>
      <c r="K811" s="45">
        <v>42377</v>
      </c>
      <c r="L811" s="45">
        <v>44512</v>
      </c>
      <c r="M811" s="4"/>
      <c r="N811" s="4"/>
      <c r="O811" s="4"/>
      <c r="P811" s="46"/>
      <c r="Q811" s="46"/>
      <c r="R811" s="49">
        <f t="shared" si="58"/>
        <v>0</v>
      </c>
      <c r="S811" s="49">
        <f t="shared" si="59"/>
        <v>0</v>
      </c>
      <c r="T811" s="50">
        <f t="shared" si="56"/>
        <v>0</v>
      </c>
      <c r="U811" s="50">
        <f t="shared" si="57"/>
        <v>0</v>
      </c>
      <c r="V811" s="50">
        <v>0.9</v>
      </c>
      <c r="W811" s="50" t="str">
        <f>IF(OR(K811&lt;=$Y$1,DAY(K811)&gt;15,AND(YEAR(K811)&amp;MONTH(K811)=YEAR(L811)&amp;MONTH(L811),DAY(L811)&lt;26)),"",IF(OR(L811="",MONTH(K811)&lt;&gt;MONTH(L811)),NETWORKDAYS.INTL(K811,DATE(2021,MONTH(K811)+1,0),"0000000",'21年休息安排-固定'!$B$2:$B$105),NETWORKDAYS.INTL(K811,L811,"0000000",'21年休息安排-固定'!$B$2:$B$105)))</f>
        <v/>
      </c>
      <c r="X811" s="50" t="str">
        <f>IF(OR(L811&gt;=$Z$1,L811="",DAY(L811)&lt;15,AND(YEAR(K811)&amp;MONTH(K811)=YEAR(L811)&amp;MONTH(L811),DAY(L811)&lt;26)),"",IF(YEAR(K811)&amp;MONTH(K811)=YEAR(L811)&amp;MONTH(L811),NETWORKDAYS.INTL(K811,L811,"0000000",'21年休息安排-固定'!$B$2:$B$105),NETWORKDAYS.INTL(DATE(2021,MONTH(L811),1),L811,"0000000",'21年休息安排-固定'!$B$2:$B$105)))</f>
        <v/>
      </c>
    </row>
    <row r="812" customHeight="1" spans="1:24">
      <c r="A812" s="4" t="s">
        <v>1272</v>
      </c>
      <c r="B812" s="4"/>
      <c r="C812" s="6" t="s">
        <v>428</v>
      </c>
      <c r="D812" s="4"/>
      <c r="E812" s="4"/>
      <c r="F812" s="4"/>
      <c r="G812" s="4"/>
      <c r="H812" s="4"/>
      <c r="I812" s="4"/>
      <c r="J812" s="4"/>
      <c r="K812" s="45">
        <v>42380</v>
      </c>
      <c r="L812" s="45"/>
      <c r="M812" s="4"/>
      <c r="N812" s="4"/>
      <c r="O812" s="4"/>
      <c r="P812" s="46"/>
      <c r="Q812" s="46"/>
      <c r="R812" s="49">
        <f t="shared" si="58"/>
        <v>0</v>
      </c>
      <c r="S812" s="49">
        <f t="shared" si="59"/>
        <v>0</v>
      </c>
      <c r="T812" s="50">
        <f t="shared" si="56"/>
        <v>0</v>
      </c>
      <c r="U812" s="50">
        <f t="shared" si="57"/>
        <v>0</v>
      </c>
      <c r="V812" s="50">
        <v>0.88</v>
      </c>
      <c r="W812" s="50" t="str">
        <f>IF(OR(K812&lt;=$Y$1,DAY(K812)&gt;15,AND(YEAR(K812)&amp;MONTH(K812)=YEAR(L812)&amp;MONTH(L812),DAY(L812)&lt;26)),"",IF(OR(L812="",MONTH(K812)&lt;&gt;MONTH(L812)),NETWORKDAYS.INTL(K812,DATE(2021,MONTH(K812)+1,0),"0000000",'21年休息安排-固定'!$B$2:$B$105),NETWORKDAYS.INTL(K812,L812,"0000000",'21年休息安排-固定'!$B$2:$B$105)))</f>
        <v/>
      </c>
      <c r="X812" s="50" t="str">
        <f>IF(OR(L812&gt;=$Z$1,L812="",DAY(L812)&lt;15,AND(YEAR(K812)&amp;MONTH(K812)=YEAR(L812)&amp;MONTH(L812),DAY(L812)&lt;26)),"",IF(YEAR(K812)&amp;MONTH(K812)=YEAR(L812)&amp;MONTH(L812),NETWORKDAYS.INTL(K812,L812,"0000000",'21年休息安排-固定'!$B$2:$B$105),NETWORKDAYS.INTL(DATE(2021,MONTH(L812),1),L812,"0000000",'21年休息安排-固定'!$B$2:$B$105)))</f>
        <v/>
      </c>
    </row>
    <row r="813" customHeight="1" spans="1:24">
      <c r="A813" s="4" t="s">
        <v>1273</v>
      </c>
      <c r="B813" s="4"/>
      <c r="C813" s="6" t="s">
        <v>428</v>
      </c>
      <c r="D813" s="4"/>
      <c r="E813" s="4"/>
      <c r="F813" s="4"/>
      <c r="G813" s="4"/>
      <c r="H813" s="4"/>
      <c r="I813" s="4"/>
      <c r="J813" s="4"/>
      <c r="K813" s="45">
        <v>42444</v>
      </c>
      <c r="L813" s="45"/>
      <c r="M813" s="4"/>
      <c r="N813" s="4"/>
      <c r="O813" s="4"/>
      <c r="P813" s="46"/>
      <c r="Q813" s="46"/>
      <c r="R813" s="49">
        <f t="shared" si="58"/>
        <v>0</v>
      </c>
      <c r="S813" s="49">
        <f t="shared" si="59"/>
        <v>0</v>
      </c>
      <c r="T813" s="50">
        <f t="shared" si="56"/>
        <v>0</v>
      </c>
      <c r="U813" s="50">
        <f t="shared" si="57"/>
        <v>0</v>
      </c>
      <c r="V813" s="50">
        <v>0.91</v>
      </c>
      <c r="W813" s="50" t="str">
        <f>IF(OR(K813&lt;=$Y$1,DAY(K813)&gt;15,AND(YEAR(K813)&amp;MONTH(K813)=YEAR(L813)&amp;MONTH(L813),DAY(L813)&lt;26)),"",IF(OR(L813="",MONTH(K813)&lt;&gt;MONTH(L813)),NETWORKDAYS.INTL(K813,DATE(2021,MONTH(K813)+1,0),"0000000",'21年休息安排-固定'!$B$2:$B$105),NETWORKDAYS.INTL(K813,L813,"0000000",'21年休息安排-固定'!$B$2:$B$105)))</f>
        <v/>
      </c>
      <c r="X813" s="50" t="str">
        <f>IF(OR(L813&gt;=$Z$1,L813="",DAY(L813)&lt;15,AND(YEAR(K813)&amp;MONTH(K813)=YEAR(L813)&amp;MONTH(L813),DAY(L813)&lt;26)),"",IF(YEAR(K813)&amp;MONTH(K813)=YEAR(L813)&amp;MONTH(L813),NETWORKDAYS.INTL(K813,L813,"0000000",'21年休息安排-固定'!$B$2:$B$105),NETWORKDAYS.INTL(DATE(2021,MONTH(L813),1),L813,"0000000",'21年休息安排-固定'!$B$2:$B$105)))</f>
        <v/>
      </c>
    </row>
    <row r="814" customHeight="1" spans="1:24">
      <c r="A814" s="4" t="s">
        <v>1274</v>
      </c>
      <c r="B814" s="4"/>
      <c r="C814" s="6" t="s">
        <v>428</v>
      </c>
      <c r="D814" s="4"/>
      <c r="E814" s="4"/>
      <c r="F814" s="4"/>
      <c r="G814" s="4"/>
      <c r="H814" s="4"/>
      <c r="I814" s="4"/>
      <c r="J814" s="4"/>
      <c r="K814" s="45">
        <v>42479</v>
      </c>
      <c r="L814" s="45"/>
      <c r="M814" s="4"/>
      <c r="N814" s="4"/>
      <c r="O814" s="4"/>
      <c r="P814" s="46"/>
      <c r="Q814" s="46"/>
      <c r="R814" s="49">
        <f t="shared" si="58"/>
        <v>0</v>
      </c>
      <c r="S814" s="49">
        <f t="shared" si="59"/>
        <v>0</v>
      </c>
      <c r="T814" s="50">
        <f t="shared" si="56"/>
        <v>0</v>
      </c>
      <c r="U814" s="50">
        <f t="shared" si="57"/>
        <v>0</v>
      </c>
      <c r="V814" s="50">
        <v>0.89</v>
      </c>
      <c r="W814" s="50" t="str">
        <f>IF(OR(K814&lt;=$Y$1,DAY(K814)&gt;15,AND(YEAR(K814)&amp;MONTH(K814)=YEAR(L814)&amp;MONTH(L814),DAY(L814)&lt;26)),"",IF(OR(L814="",MONTH(K814)&lt;&gt;MONTH(L814)),NETWORKDAYS.INTL(K814,DATE(2021,MONTH(K814)+1,0),"0000000",'21年休息安排-固定'!$B$2:$B$105),NETWORKDAYS.INTL(K814,L814,"0000000",'21年休息安排-固定'!$B$2:$B$105)))</f>
        <v/>
      </c>
      <c r="X814" s="50" t="str">
        <f>IF(OR(L814&gt;=$Z$1,L814="",DAY(L814)&lt;15,AND(YEAR(K814)&amp;MONTH(K814)=YEAR(L814)&amp;MONTH(L814),DAY(L814)&lt;26)),"",IF(YEAR(K814)&amp;MONTH(K814)=YEAR(L814)&amp;MONTH(L814),NETWORKDAYS.INTL(K814,L814,"0000000",'21年休息安排-固定'!$B$2:$B$105),NETWORKDAYS.INTL(DATE(2021,MONTH(L814),1),L814,"0000000",'21年休息安排-固定'!$B$2:$B$105)))</f>
        <v/>
      </c>
    </row>
    <row r="815" customHeight="1" spans="1:24">
      <c r="A815" s="4" t="s">
        <v>1275</v>
      </c>
      <c r="B815" s="4"/>
      <c r="C815" s="6" t="s">
        <v>1182</v>
      </c>
      <c r="D815" s="4"/>
      <c r="E815" s="4"/>
      <c r="F815" s="4"/>
      <c r="G815" s="4"/>
      <c r="H815" s="4"/>
      <c r="I815" s="4"/>
      <c r="J815" s="4"/>
      <c r="K815" s="45">
        <v>42544</v>
      </c>
      <c r="L815" s="45">
        <v>44302</v>
      </c>
      <c r="M815" s="4"/>
      <c r="N815" s="4"/>
      <c r="O815" s="4"/>
      <c r="P815" s="46"/>
      <c r="Q815" s="46"/>
      <c r="R815" s="49">
        <f t="shared" si="58"/>
        <v>0</v>
      </c>
      <c r="S815" s="49">
        <f t="shared" si="59"/>
        <v>0</v>
      </c>
      <c r="T815" s="50">
        <f t="shared" si="56"/>
        <v>0</v>
      </c>
      <c r="U815" s="50">
        <f t="shared" si="57"/>
        <v>0</v>
      </c>
      <c r="V815" s="50">
        <v>0.88</v>
      </c>
      <c r="W815" s="50" t="str">
        <f>IF(OR(K815&lt;=$Y$1,DAY(K815)&gt;15,AND(YEAR(K815)&amp;MONTH(K815)=YEAR(L815)&amp;MONTH(L815),DAY(L815)&lt;26)),"",IF(OR(L815="",MONTH(K815)&lt;&gt;MONTH(L815)),NETWORKDAYS.INTL(K815,DATE(2021,MONTH(K815)+1,0),"0000000",'21年休息安排-固定'!$B$2:$B$105),NETWORKDAYS.INTL(K815,L815,"0000000",'21年休息安排-固定'!$B$2:$B$105)))</f>
        <v/>
      </c>
      <c r="X815" s="50">
        <f>IF(OR(L815&gt;=$Z$1,L815="",DAY(L815)&lt;15,AND(YEAR(K815)&amp;MONTH(K815)=YEAR(L815)&amp;MONTH(L815),DAY(L815)&lt;26)),"",IF(YEAR(K815)&amp;MONTH(K815)=YEAR(L815)&amp;MONTH(L815),NETWORKDAYS.INTL(K815,L815,"0000000",'21年休息安排-固定'!$B$2:$B$105),NETWORKDAYS.INTL(DATE(2021,MONTH(L815),1),L815,"0000000",'21年休息安排-固定'!$B$2:$B$105)))</f>
        <v>12</v>
      </c>
    </row>
    <row r="816" customHeight="1" spans="1:24">
      <c r="A816" s="4" t="s">
        <v>1276</v>
      </c>
      <c r="B816" s="4"/>
      <c r="C816" s="6" t="s">
        <v>1178</v>
      </c>
      <c r="D816" s="4"/>
      <c r="E816" s="4"/>
      <c r="F816" s="4"/>
      <c r="G816" s="4"/>
      <c r="H816" s="4"/>
      <c r="I816" s="4"/>
      <c r="J816" s="4"/>
      <c r="K816" s="45">
        <v>42556</v>
      </c>
      <c r="L816" s="45"/>
      <c r="M816" s="4"/>
      <c r="N816" s="4"/>
      <c r="O816" s="4"/>
      <c r="P816" s="46"/>
      <c r="Q816" s="46"/>
      <c r="R816" s="49">
        <f t="shared" si="58"/>
        <v>0</v>
      </c>
      <c r="S816" s="49">
        <f t="shared" si="59"/>
        <v>0</v>
      </c>
      <c r="T816" s="50">
        <f t="shared" si="56"/>
        <v>0</v>
      </c>
      <c r="U816" s="50">
        <f t="shared" si="57"/>
        <v>0</v>
      </c>
      <c r="V816" s="50">
        <v>0.88</v>
      </c>
      <c r="W816" s="50" t="str">
        <f>IF(OR(K816&lt;=$Y$1,DAY(K816)&gt;15,AND(YEAR(K816)&amp;MONTH(K816)=YEAR(L816)&amp;MONTH(L816),DAY(L816)&lt;26)),"",IF(OR(L816="",MONTH(K816)&lt;&gt;MONTH(L816)),NETWORKDAYS.INTL(K816,DATE(2021,MONTH(K816)+1,0),"0000000",'21年休息安排-固定'!$B$2:$B$105),NETWORKDAYS.INTL(K816,L816,"0000000",'21年休息安排-固定'!$B$2:$B$105)))</f>
        <v/>
      </c>
      <c r="X816" s="50" t="str">
        <f>IF(OR(L816&gt;=$Z$1,L816="",DAY(L816)&lt;15,AND(YEAR(K816)&amp;MONTH(K816)=YEAR(L816)&amp;MONTH(L816),DAY(L816)&lt;26)),"",IF(YEAR(K816)&amp;MONTH(K816)=YEAR(L816)&amp;MONTH(L816),NETWORKDAYS.INTL(K816,L816,"0000000",'21年休息安排-固定'!$B$2:$B$105),NETWORKDAYS.INTL(DATE(2021,MONTH(L816),1),L816,"0000000",'21年休息安排-固定'!$B$2:$B$105)))</f>
        <v/>
      </c>
    </row>
    <row r="817" customHeight="1" spans="1:24">
      <c r="A817" s="4" t="s">
        <v>1277</v>
      </c>
      <c r="B817" s="4"/>
      <c r="C817" s="6" t="s">
        <v>428</v>
      </c>
      <c r="D817" s="4"/>
      <c r="E817" s="4"/>
      <c r="F817" s="4"/>
      <c r="G817" s="4"/>
      <c r="H817" s="4"/>
      <c r="I817" s="4"/>
      <c r="J817" s="4"/>
      <c r="K817" s="45">
        <v>42622</v>
      </c>
      <c r="L817" s="45">
        <v>44357</v>
      </c>
      <c r="M817" s="4"/>
      <c r="N817" s="4"/>
      <c r="O817" s="4"/>
      <c r="P817" s="46"/>
      <c r="Q817" s="46"/>
      <c r="R817" s="49">
        <f t="shared" si="58"/>
        <v>0</v>
      </c>
      <c r="S817" s="49">
        <f t="shared" si="59"/>
        <v>0</v>
      </c>
      <c r="T817" s="50">
        <f t="shared" si="56"/>
        <v>0</v>
      </c>
      <c r="U817" s="50">
        <f t="shared" si="57"/>
        <v>0</v>
      </c>
      <c r="V817" s="50">
        <v>0.91</v>
      </c>
      <c r="W817" s="50" t="str">
        <f>IF(OR(K817&lt;=$Y$1,DAY(K817)&gt;15,AND(YEAR(K817)&amp;MONTH(K817)=YEAR(L817)&amp;MONTH(L817),DAY(L817)&lt;26)),"",IF(OR(L817="",MONTH(K817)&lt;&gt;MONTH(L817)),NETWORKDAYS.INTL(K817,DATE(2021,MONTH(K817)+1,0),"0000000",'21年休息安排-固定'!$B$2:$B$105),NETWORKDAYS.INTL(K817,L817,"0000000",'21年休息安排-固定'!$B$2:$B$105)))</f>
        <v/>
      </c>
      <c r="X817" s="50" t="str">
        <f>IF(OR(L817&gt;=$Z$1,L817="",DAY(L817)&lt;15,AND(YEAR(K817)&amp;MONTH(K817)=YEAR(L817)&amp;MONTH(L817),DAY(L817)&lt;26)),"",IF(YEAR(K817)&amp;MONTH(K817)=YEAR(L817)&amp;MONTH(L817),NETWORKDAYS.INTL(K817,L817,"0000000",'21年休息安排-固定'!$B$2:$B$105),NETWORKDAYS.INTL(DATE(2021,MONTH(L817),1),L817,"0000000",'21年休息安排-固定'!$B$2:$B$105)))</f>
        <v/>
      </c>
    </row>
    <row r="818" customHeight="1" spans="1:24">
      <c r="A818" s="4" t="s">
        <v>1278</v>
      </c>
      <c r="B818" s="4"/>
      <c r="C818" s="6" t="s">
        <v>1279</v>
      </c>
      <c r="D818" s="4"/>
      <c r="E818" s="4"/>
      <c r="F818" s="4"/>
      <c r="G818" s="4"/>
      <c r="H818" s="4"/>
      <c r="I818" s="4"/>
      <c r="J818" s="4"/>
      <c r="K818" s="45">
        <v>42664</v>
      </c>
      <c r="L818" s="45">
        <v>44260</v>
      </c>
      <c r="M818" s="4"/>
      <c r="N818" s="4"/>
      <c r="O818" s="4"/>
      <c r="P818" s="46"/>
      <c r="Q818" s="46"/>
      <c r="R818" s="49">
        <f t="shared" si="58"/>
        <v>0</v>
      </c>
      <c r="S818" s="49">
        <f t="shared" si="59"/>
        <v>0</v>
      </c>
      <c r="T818" s="50">
        <f t="shared" si="56"/>
        <v>0</v>
      </c>
      <c r="U818" s="50">
        <f t="shared" si="57"/>
        <v>0</v>
      </c>
      <c r="V818" s="50">
        <v>0.89</v>
      </c>
      <c r="W818" s="50" t="str">
        <f>IF(OR(K818&lt;=$Y$1,DAY(K818)&gt;15,AND(YEAR(K818)&amp;MONTH(K818)=YEAR(L818)&amp;MONTH(L818),DAY(L818)&lt;26)),"",IF(OR(L818="",MONTH(K818)&lt;&gt;MONTH(L818)),NETWORKDAYS.INTL(K818,DATE(2021,MONTH(K818)+1,0),"0000000",'21年休息安排-固定'!$B$2:$B$105),NETWORKDAYS.INTL(K818,L818,"0000000",'21年休息安排-固定'!$B$2:$B$105)))</f>
        <v/>
      </c>
      <c r="X818" s="50" t="str">
        <f>IF(OR(L818&gt;=$Z$1,L818="",DAY(L818)&lt;15,AND(YEAR(K818)&amp;MONTH(K818)=YEAR(L818)&amp;MONTH(L818),DAY(L818)&lt;26)),"",IF(YEAR(K818)&amp;MONTH(K818)=YEAR(L818)&amp;MONTH(L818),NETWORKDAYS.INTL(K818,L818,"0000000",'21年休息安排-固定'!$B$2:$B$105),NETWORKDAYS.INTL(DATE(2021,MONTH(L818),1),L818,"0000000",'21年休息安排-固定'!$B$2:$B$105)))</f>
        <v/>
      </c>
    </row>
    <row r="819" customHeight="1" spans="1:24">
      <c r="A819" s="4" t="s">
        <v>1280</v>
      </c>
      <c r="B819" s="4"/>
      <c r="C819" s="6" t="s">
        <v>1182</v>
      </c>
      <c r="D819" s="4"/>
      <c r="E819" s="4"/>
      <c r="F819" s="4"/>
      <c r="G819" s="4"/>
      <c r="H819" s="4"/>
      <c r="I819" s="4"/>
      <c r="J819" s="4"/>
      <c r="K819" s="45">
        <v>42769</v>
      </c>
      <c r="L819" s="45"/>
      <c r="M819" s="4"/>
      <c r="N819" s="4"/>
      <c r="O819" s="4"/>
      <c r="P819" s="46"/>
      <c r="Q819" s="46"/>
      <c r="R819" s="49">
        <f t="shared" si="58"/>
        <v>0</v>
      </c>
      <c r="S819" s="49">
        <f t="shared" si="59"/>
        <v>0</v>
      </c>
      <c r="T819" s="50">
        <f t="shared" si="56"/>
        <v>0</v>
      </c>
      <c r="U819" s="50">
        <f t="shared" si="57"/>
        <v>0</v>
      </c>
      <c r="V819" s="50">
        <v>0.84</v>
      </c>
      <c r="W819" s="50" t="str">
        <f>IF(OR(K819&lt;=$Y$1,DAY(K819)&gt;15,AND(YEAR(K819)&amp;MONTH(K819)=YEAR(L819)&amp;MONTH(L819),DAY(L819)&lt;26)),"",IF(OR(L819="",MONTH(K819)&lt;&gt;MONTH(L819)),NETWORKDAYS.INTL(K819,DATE(2021,MONTH(K819)+1,0),"0000000",'21年休息安排-固定'!$B$2:$B$105),NETWORKDAYS.INTL(K819,L819,"0000000",'21年休息安排-固定'!$B$2:$B$105)))</f>
        <v/>
      </c>
      <c r="X819" s="50" t="str">
        <f>IF(OR(L819&gt;=$Z$1,L819="",DAY(L819)&lt;15,AND(YEAR(K819)&amp;MONTH(K819)=YEAR(L819)&amp;MONTH(L819),DAY(L819)&lt;26)),"",IF(YEAR(K819)&amp;MONTH(K819)=YEAR(L819)&amp;MONTH(L819),NETWORKDAYS.INTL(K819,L819,"0000000",'21年休息安排-固定'!$B$2:$B$105),NETWORKDAYS.INTL(DATE(2021,MONTH(L819),1),L819,"0000000",'21年休息安排-固定'!$B$2:$B$105)))</f>
        <v/>
      </c>
    </row>
    <row r="820" customHeight="1" spans="1:24">
      <c r="A820" s="4" t="s">
        <v>1281</v>
      </c>
      <c r="B820" s="4"/>
      <c r="C820" s="6" t="s">
        <v>428</v>
      </c>
      <c r="D820" s="4"/>
      <c r="E820" s="4"/>
      <c r="F820" s="4"/>
      <c r="G820" s="4"/>
      <c r="H820" s="4"/>
      <c r="I820" s="4"/>
      <c r="J820" s="4"/>
      <c r="K820" s="45">
        <v>42794</v>
      </c>
      <c r="L820" s="45"/>
      <c r="M820" s="4"/>
      <c r="N820" s="4"/>
      <c r="O820" s="4"/>
      <c r="P820" s="46"/>
      <c r="Q820" s="46"/>
      <c r="R820" s="49">
        <f t="shared" si="58"/>
        <v>0</v>
      </c>
      <c r="S820" s="49">
        <f t="shared" si="59"/>
        <v>0</v>
      </c>
      <c r="T820" s="50">
        <f t="shared" si="56"/>
        <v>0</v>
      </c>
      <c r="U820" s="50">
        <f t="shared" si="57"/>
        <v>0</v>
      </c>
      <c r="V820" s="50">
        <v>0.9</v>
      </c>
      <c r="W820" s="50" t="str">
        <f>IF(OR(K820&lt;=$Y$1,DAY(K820)&gt;15,AND(YEAR(K820)&amp;MONTH(K820)=YEAR(L820)&amp;MONTH(L820),DAY(L820)&lt;26)),"",IF(OR(L820="",MONTH(K820)&lt;&gt;MONTH(L820)),NETWORKDAYS.INTL(K820,DATE(2021,MONTH(K820)+1,0),"0000000",'21年休息安排-固定'!$B$2:$B$105),NETWORKDAYS.INTL(K820,L820,"0000000",'21年休息安排-固定'!$B$2:$B$105)))</f>
        <v/>
      </c>
      <c r="X820" s="50" t="str">
        <f>IF(OR(L820&gt;=$Z$1,L820="",DAY(L820)&lt;15,AND(YEAR(K820)&amp;MONTH(K820)=YEAR(L820)&amp;MONTH(L820),DAY(L820)&lt;26)),"",IF(YEAR(K820)&amp;MONTH(K820)=YEAR(L820)&amp;MONTH(L820),NETWORKDAYS.INTL(K820,L820,"0000000",'21年休息安排-固定'!$B$2:$B$105),NETWORKDAYS.INTL(DATE(2021,MONTH(L820),1),L820,"0000000",'21年休息安排-固定'!$B$2:$B$105)))</f>
        <v/>
      </c>
    </row>
    <row r="821" customHeight="1" spans="1:24">
      <c r="A821" s="4" t="s">
        <v>1282</v>
      </c>
      <c r="B821" s="4"/>
      <c r="C821" s="6" t="s">
        <v>484</v>
      </c>
      <c r="D821" s="4"/>
      <c r="E821" s="4"/>
      <c r="F821" s="4"/>
      <c r="G821" s="4"/>
      <c r="H821" s="4"/>
      <c r="I821" s="4"/>
      <c r="J821" s="4"/>
      <c r="K821" s="45">
        <v>42795</v>
      </c>
      <c r="L821" s="45"/>
      <c r="M821" s="4"/>
      <c r="N821" s="4"/>
      <c r="O821" s="4"/>
      <c r="P821" s="46"/>
      <c r="Q821" s="46"/>
      <c r="R821" s="49">
        <f t="shared" si="58"/>
        <v>0</v>
      </c>
      <c r="S821" s="49">
        <f t="shared" si="59"/>
        <v>0</v>
      </c>
      <c r="T821" s="50">
        <f t="shared" si="56"/>
        <v>0</v>
      </c>
      <c r="U821" s="50">
        <f t="shared" si="57"/>
        <v>0</v>
      </c>
      <c r="V821" s="50">
        <v>0.92</v>
      </c>
      <c r="W821" s="50" t="str">
        <f>IF(OR(K821&lt;=$Y$1,DAY(K821)&gt;15,AND(YEAR(K821)&amp;MONTH(K821)=YEAR(L821)&amp;MONTH(L821),DAY(L821)&lt;26)),"",IF(OR(L821="",MONTH(K821)&lt;&gt;MONTH(L821)),NETWORKDAYS.INTL(K821,DATE(2021,MONTH(K821)+1,0),"0000000",'21年休息安排-固定'!$B$2:$B$105),NETWORKDAYS.INTL(K821,L821,"0000000",'21年休息安排-固定'!$B$2:$B$105)))</f>
        <v/>
      </c>
      <c r="X821" s="50" t="str">
        <f>IF(OR(L821&gt;=$Z$1,L821="",DAY(L821)&lt;15,AND(YEAR(K821)&amp;MONTH(K821)=YEAR(L821)&amp;MONTH(L821),DAY(L821)&lt;26)),"",IF(YEAR(K821)&amp;MONTH(K821)=YEAR(L821)&amp;MONTH(L821),NETWORKDAYS.INTL(K821,L821,"0000000",'21年休息安排-固定'!$B$2:$B$105),NETWORKDAYS.INTL(DATE(2021,MONTH(L821),1),L821,"0000000",'21年休息安排-固定'!$B$2:$B$105)))</f>
        <v/>
      </c>
    </row>
    <row r="822" customHeight="1" spans="1:24">
      <c r="A822" s="4" t="s">
        <v>1283</v>
      </c>
      <c r="B822" s="4"/>
      <c r="C822" s="6" t="s">
        <v>1182</v>
      </c>
      <c r="D822" s="4"/>
      <c r="E822" s="4"/>
      <c r="F822" s="4"/>
      <c r="G822" s="4"/>
      <c r="H822" s="4"/>
      <c r="I822" s="4"/>
      <c r="J822" s="4"/>
      <c r="K822" s="45">
        <v>42839</v>
      </c>
      <c r="L822" s="45"/>
      <c r="M822" s="4"/>
      <c r="N822" s="4"/>
      <c r="O822" s="4"/>
      <c r="P822" s="46"/>
      <c r="Q822" s="46"/>
      <c r="R822" s="49">
        <f t="shared" si="58"/>
        <v>0</v>
      </c>
      <c r="S822" s="49">
        <f t="shared" si="59"/>
        <v>0</v>
      </c>
      <c r="T822" s="50">
        <f t="shared" si="56"/>
        <v>0</v>
      </c>
      <c r="U822" s="50">
        <f t="shared" si="57"/>
        <v>0</v>
      </c>
      <c r="V822" s="50">
        <v>0.89</v>
      </c>
      <c r="W822" s="50" t="str">
        <f>IF(OR(K822&lt;=$Y$1,DAY(K822)&gt;15,AND(YEAR(K822)&amp;MONTH(K822)=YEAR(L822)&amp;MONTH(L822),DAY(L822)&lt;26)),"",IF(OR(L822="",MONTH(K822)&lt;&gt;MONTH(L822)),NETWORKDAYS.INTL(K822,DATE(2021,MONTH(K822)+1,0),"0000000",'21年休息安排-固定'!$B$2:$B$105),NETWORKDAYS.INTL(K822,L822,"0000000",'21年休息安排-固定'!$B$2:$B$105)))</f>
        <v/>
      </c>
      <c r="X822" s="50" t="str">
        <f>IF(OR(L822&gt;=$Z$1,L822="",DAY(L822)&lt;15,AND(YEAR(K822)&amp;MONTH(K822)=YEAR(L822)&amp;MONTH(L822),DAY(L822)&lt;26)),"",IF(YEAR(K822)&amp;MONTH(K822)=YEAR(L822)&amp;MONTH(L822),NETWORKDAYS.INTL(K822,L822,"0000000",'21年休息安排-固定'!$B$2:$B$105),NETWORKDAYS.INTL(DATE(2021,MONTH(L822),1),L822,"0000000",'21年休息安排-固定'!$B$2:$B$105)))</f>
        <v/>
      </c>
    </row>
    <row r="823" customHeight="1" spans="1:24">
      <c r="A823" s="4" t="s">
        <v>1284</v>
      </c>
      <c r="B823" s="4"/>
      <c r="C823" s="6" t="s">
        <v>428</v>
      </c>
      <c r="D823" s="4"/>
      <c r="E823" s="4"/>
      <c r="F823" s="4"/>
      <c r="G823" s="4"/>
      <c r="H823" s="4"/>
      <c r="I823" s="4"/>
      <c r="J823" s="4"/>
      <c r="K823" s="45">
        <v>42844</v>
      </c>
      <c r="L823" s="45"/>
      <c r="M823" s="4"/>
      <c r="N823" s="4"/>
      <c r="O823" s="4"/>
      <c r="P823" s="46"/>
      <c r="Q823" s="46"/>
      <c r="R823" s="49">
        <f t="shared" si="58"/>
        <v>0</v>
      </c>
      <c r="S823" s="49">
        <f t="shared" si="59"/>
        <v>0</v>
      </c>
      <c r="T823" s="50">
        <f t="shared" si="56"/>
        <v>0</v>
      </c>
      <c r="U823" s="50">
        <f t="shared" si="57"/>
        <v>0</v>
      </c>
      <c r="V823" s="50">
        <v>0.91</v>
      </c>
      <c r="W823" s="50" t="str">
        <f>IF(OR(K823&lt;=$Y$1,DAY(K823)&gt;15,AND(YEAR(K823)&amp;MONTH(K823)=YEAR(L823)&amp;MONTH(L823),DAY(L823)&lt;26)),"",IF(OR(L823="",MONTH(K823)&lt;&gt;MONTH(L823)),NETWORKDAYS.INTL(K823,DATE(2021,MONTH(K823)+1,0),"0000000",'21年休息安排-固定'!$B$2:$B$105),NETWORKDAYS.INTL(K823,L823,"0000000",'21年休息安排-固定'!$B$2:$B$105)))</f>
        <v/>
      </c>
      <c r="X823" s="50" t="str">
        <f>IF(OR(L823&gt;=$Z$1,L823="",DAY(L823)&lt;15,AND(YEAR(K823)&amp;MONTH(K823)=YEAR(L823)&amp;MONTH(L823),DAY(L823)&lt;26)),"",IF(YEAR(K823)&amp;MONTH(K823)=YEAR(L823)&amp;MONTH(L823),NETWORKDAYS.INTL(K823,L823,"0000000",'21年休息安排-固定'!$B$2:$B$105),NETWORKDAYS.INTL(DATE(2021,MONTH(L823),1),L823,"0000000",'21年休息安排-固定'!$B$2:$B$105)))</f>
        <v/>
      </c>
    </row>
    <row r="824" customHeight="1" spans="1:24">
      <c r="A824" s="4" t="s">
        <v>1285</v>
      </c>
      <c r="B824" s="4"/>
      <c r="C824" s="6" t="s">
        <v>1178</v>
      </c>
      <c r="D824" s="4"/>
      <c r="E824" s="4"/>
      <c r="F824" s="4"/>
      <c r="G824" s="4"/>
      <c r="H824" s="4"/>
      <c r="I824" s="4"/>
      <c r="J824" s="4"/>
      <c r="K824" s="45">
        <v>42926</v>
      </c>
      <c r="L824" s="45"/>
      <c r="M824" s="4"/>
      <c r="N824" s="4"/>
      <c r="O824" s="4"/>
      <c r="P824" s="46"/>
      <c r="Q824" s="46"/>
      <c r="R824" s="49">
        <f t="shared" si="58"/>
        <v>0</v>
      </c>
      <c r="S824" s="49">
        <f t="shared" si="59"/>
        <v>0</v>
      </c>
      <c r="T824" s="50">
        <f t="shared" si="56"/>
        <v>0</v>
      </c>
      <c r="U824" s="50">
        <f t="shared" si="57"/>
        <v>0</v>
      </c>
      <c r="V824" s="50">
        <v>0.86</v>
      </c>
      <c r="W824" s="50" t="str">
        <f>IF(OR(K824&lt;=$Y$1,DAY(K824)&gt;15,AND(YEAR(K824)&amp;MONTH(K824)=YEAR(L824)&amp;MONTH(L824),DAY(L824)&lt;26)),"",IF(OR(L824="",MONTH(K824)&lt;&gt;MONTH(L824)),NETWORKDAYS.INTL(K824,DATE(2021,MONTH(K824)+1,0),"0000000",'21年休息安排-固定'!$B$2:$B$105),NETWORKDAYS.INTL(K824,L824,"0000000",'21年休息安排-固定'!$B$2:$B$105)))</f>
        <v/>
      </c>
      <c r="X824" s="50" t="str">
        <f>IF(OR(L824&gt;=$Z$1,L824="",DAY(L824)&lt;15,AND(YEAR(K824)&amp;MONTH(K824)=YEAR(L824)&amp;MONTH(L824),DAY(L824)&lt;26)),"",IF(YEAR(K824)&amp;MONTH(K824)=YEAR(L824)&amp;MONTH(L824),NETWORKDAYS.INTL(K824,L824,"0000000",'21年休息安排-固定'!$B$2:$B$105),NETWORKDAYS.INTL(DATE(2021,MONTH(L824),1),L824,"0000000",'21年休息安排-固定'!$B$2:$B$105)))</f>
        <v/>
      </c>
    </row>
    <row r="825" customHeight="1" spans="1:24">
      <c r="A825" s="4" t="s">
        <v>1286</v>
      </c>
      <c r="B825" s="4"/>
      <c r="C825" s="6" t="s">
        <v>1182</v>
      </c>
      <c r="D825" s="4"/>
      <c r="E825" s="4"/>
      <c r="F825" s="4"/>
      <c r="G825" s="4"/>
      <c r="H825" s="4"/>
      <c r="I825" s="4"/>
      <c r="J825" s="4"/>
      <c r="K825" s="45">
        <v>42975</v>
      </c>
      <c r="L825" s="45">
        <v>44365</v>
      </c>
      <c r="M825" s="4"/>
      <c r="N825" s="4"/>
      <c r="O825" s="4"/>
      <c r="P825" s="46"/>
      <c r="Q825" s="46"/>
      <c r="R825" s="49">
        <f t="shared" si="58"/>
        <v>0</v>
      </c>
      <c r="S825" s="49">
        <f t="shared" si="59"/>
        <v>0</v>
      </c>
      <c r="T825" s="50">
        <f t="shared" si="56"/>
        <v>0</v>
      </c>
      <c r="U825" s="50">
        <f t="shared" si="57"/>
        <v>0</v>
      </c>
      <c r="V825" s="50">
        <v>0.87</v>
      </c>
      <c r="W825" s="50" t="str">
        <f>IF(OR(K825&lt;=$Y$1,DAY(K825)&gt;15,AND(YEAR(K825)&amp;MONTH(K825)=YEAR(L825)&amp;MONTH(L825),DAY(L825)&lt;26)),"",IF(OR(L825="",MONTH(K825)&lt;&gt;MONTH(L825)),NETWORKDAYS.INTL(K825,DATE(2021,MONTH(K825)+1,0),"0000000",'21年休息安排-固定'!$B$2:$B$105),NETWORKDAYS.INTL(K825,L825,"0000000",'21年休息安排-固定'!$B$2:$B$105)))</f>
        <v/>
      </c>
      <c r="X825" s="50">
        <f>IF(OR(L825&gt;=$Z$1,L825="",DAY(L825)&lt;15,AND(YEAR(K825)&amp;MONTH(K825)=YEAR(L825)&amp;MONTH(L825),DAY(L825)&lt;26)),"",IF(YEAR(K825)&amp;MONTH(K825)=YEAR(L825)&amp;MONTH(L825),NETWORKDAYS.INTL(K825,L825,"0000000",'21年休息安排-固定'!$B$2:$B$105),NETWORKDAYS.INTL(DATE(2021,MONTH(L825),1),L825,"0000000",'21年休息安排-固定'!$B$2:$B$105)))</f>
        <v>14</v>
      </c>
    </row>
    <row r="826" customHeight="1" spans="1:24">
      <c r="A826" s="4" t="s">
        <v>1287</v>
      </c>
      <c r="B826" s="4"/>
      <c r="C826" s="6" t="s">
        <v>428</v>
      </c>
      <c r="D826" s="4"/>
      <c r="E826" s="4"/>
      <c r="F826" s="4"/>
      <c r="G826" s="4"/>
      <c r="H826" s="4"/>
      <c r="I826" s="4"/>
      <c r="J826" s="4"/>
      <c r="K826" s="45">
        <v>42983</v>
      </c>
      <c r="L826" s="45"/>
      <c r="M826" s="4"/>
      <c r="N826" s="4"/>
      <c r="O826" s="4"/>
      <c r="P826" s="46"/>
      <c r="Q826" s="46"/>
      <c r="R826" s="49">
        <f t="shared" si="58"/>
        <v>0</v>
      </c>
      <c r="S826" s="49">
        <f t="shared" si="59"/>
        <v>0</v>
      </c>
      <c r="T826" s="50">
        <f t="shared" si="56"/>
        <v>0</v>
      </c>
      <c r="U826" s="50">
        <f t="shared" si="57"/>
        <v>0</v>
      </c>
      <c r="V826" s="50">
        <v>0.83</v>
      </c>
      <c r="W826" s="50" t="str">
        <f>IF(OR(K826&lt;=$Y$1,DAY(K826)&gt;15,AND(YEAR(K826)&amp;MONTH(K826)=YEAR(L826)&amp;MONTH(L826),DAY(L826)&lt;26)),"",IF(OR(L826="",MONTH(K826)&lt;&gt;MONTH(L826)),NETWORKDAYS.INTL(K826,DATE(2021,MONTH(K826)+1,0),"0000000",'21年休息安排-固定'!$B$2:$B$105),NETWORKDAYS.INTL(K826,L826,"0000000",'21年休息安排-固定'!$B$2:$B$105)))</f>
        <v/>
      </c>
      <c r="X826" s="50" t="str">
        <f>IF(OR(L826&gt;=$Z$1,L826="",DAY(L826)&lt;15,AND(YEAR(K826)&amp;MONTH(K826)=YEAR(L826)&amp;MONTH(L826),DAY(L826)&lt;26)),"",IF(YEAR(K826)&amp;MONTH(K826)=YEAR(L826)&amp;MONTH(L826),NETWORKDAYS.INTL(K826,L826,"0000000",'21年休息安排-固定'!$B$2:$B$105),NETWORKDAYS.INTL(DATE(2021,MONTH(L826),1),L826,"0000000",'21年休息安排-固定'!$B$2:$B$105)))</f>
        <v/>
      </c>
    </row>
    <row r="827" customHeight="1" spans="1:24">
      <c r="A827" s="4" t="s">
        <v>1288</v>
      </c>
      <c r="B827" s="4"/>
      <c r="C827" s="6" t="s">
        <v>484</v>
      </c>
      <c r="D827" s="4"/>
      <c r="E827" s="4"/>
      <c r="F827" s="4"/>
      <c r="G827" s="4"/>
      <c r="H827" s="4"/>
      <c r="I827" s="4"/>
      <c r="J827" s="4"/>
      <c r="K827" s="45">
        <v>42989</v>
      </c>
      <c r="L827" s="45"/>
      <c r="M827" s="4"/>
      <c r="N827" s="4"/>
      <c r="O827" s="4"/>
      <c r="P827" s="46"/>
      <c r="Q827" s="46"/>
      <c r="R827" s="49">
        <f t="shared" si="58"/>
        <v>0</v>
      </c>
      <c r="S827" s="49">
        <f t="shared" si="59"/>
        <v>0</v>
      </c>
      <c r="T827" s="50">
        <f t="shared" si="56"/>
        <v>0</v>
      </c>
      <c r="U827" s="50">
        <f t="shared" si="57"/>
        <v>0</v>
      </c>
      <c r="V827" s="50">
        <v>0.86</v>
      </c>
      <c r="W827" s="50" t="str">
        <f>IF(OR(K827&lt;=$Y$1,DAY(K827)&gt;15,AND(YEAR(K827)&amp;MONTH(K827)=YEAR(L827)&amp;MONTH(L827),DAY(L827)&lt;26)),"",IF(OR(L827="",MONTH(K827)&lt;&gt;MONTH(L827)),NETWORKDAYS.INTL(K827,DATE(2021,MONTH(K827)+1,0),"0000000",'21年休息安排-固定'!$B$2:$B$105),NETWORKDAYS.INTL(K827,L827,"0000000",'21年休息安排-固定'!$B$2:$B$105)))</f>
        <v/>
      </c>
      <c r="X827" s="50" t="str">
        <f>IF(OR(L827&gt;=$Z$1,L827="",DAY(L827)&lt;15,AND(YEAR(K827)&amp;MONTH(K827)=YEAR(L827)&amp;MONTH(L827),DAY(L827)&lt;26)),"",IF(YEAR(K827)&amp;MONTH(K827)=YEAR(L827)&amp;MONTH(L827),NETWORKDAYS.INTL(K827,L827,"0000000",'21年休息安排-固定'!$B$2:$B$105),NETWORKDAYS.INTL(DATE(2021,MONTH(L827),1),L827,"0000000",'21年休息安排-固定'!$B$2:$B$105)))</f>
        <v/>
      </c>
    </row>
    <row r="828" customHeight="1" spans="1:24">
      <c r="A828" s="4" t="s">
        <v>1289</v>
      </c>
      <c r="B828" s="4"/>
      <c r="C828" s="6" t="s">
        <v>428</v>
      </c>
      <c r="D828" s="4"/>
      <c r="E828" s="4"/>
      <c r="F828" s="4"/>
      <c r="G828" s="4"/>
      <c r="H828" s="4"/>
      <c r="I828" s="4"/>
      <c r="J828" s="4"/>
      <c r="K828" s="45">
        <v>42989</v>
      </c>
      <c r="L828" s="45"/>
      <c r="M828" s="4"/>
      <c r="N828" s="4"/>
      <c r="O828" s="4"/>
      <c r="P828" s="46"/>
      <c r="Q828" s="46"/>
      <c r="R828" s="49">
        <f t="shared" si="58"/>
        <v>0</v>
      </c>
      <c r="S828" s="49">
        <f t="shared" si="59"/>
        <v>0</v>
      </c>
      <c r="T828" s="50">
        <f t="shared" si="56"/>
        <v>0</v>
      </c>
      <c r="U828" s="50">
        <f t="shared" si="57"/>
        <v>0</v>
      </c>
      <c r="V828" s="50">
        <v>0.87</v>
      </c>
      <c r="W828" s="50" t="str">
        <f>IF(OR(K828&lt;=$Y$1,DAY(K828)&gt;15,AND(YEAR(K828)&amp;MONTH(K828)=YEAR(L828)&amp;MONTH(L828),DAY(L828)&lt;26)),"",IF(OR(L828="",MONTH(K828)&lt;&gt;MONTH(L828)),NETWORKDAYS.INTL(K828,DATE(2021,MONTH(K828)+1,0),"0000000",'21年休息安排-固定'!$B$2:$B$105),NETWORKDAYS.INTL(K828,L828,"0000000",'21年休息安排-固定'!$B$2:$B$105)))</f>
        <v/>
      </c>
      <c r="X828" s="50" t="str">
        <f>IF(OR(L828&gt;=$Z$1,L828="",DAY(L828)&lt;15,AND(YEAR(K828)&amp;MONTH(K828)=YEAR(L828)&amp;MONTH(L828),DAY(L828)&lt;26)),"",IF(YEAR(K828)&amp;MONTH(K828)=YEAR(L828)&amp;MONTH(L828),NETWORKDAYS.INTL(K828,L828,"0000000",'21年休息安排-固定'!$B$2:$B$105),NETWORKDAYS.INTL(DATE(2021,MONTH(L828),1),L828,"0000000",'21年休息安排-固定'!$B$2:$B$105)))</f>
        <v/>
      </c>
    </row>
    <row r="829" customHeight="1" spans="1:24">
      <c r="A829" s="4" t="s">
        <v>1290</v>
      </c>
      <c r="B829" s="4"/>
      <c r="C829" s="6" t="s">
        <v>428</v>
      </c>
      <c r="D829" s="4"/>
      <c r="E829" s="4"/>
      <c r="F829" s="4"/>
      <c r="G829" s="4"/>
      <c r="H829" s="4"/>
      <c r="I829" s="4"/>
      <c r="J829" s="4"/>
      <c r="K829" s="45">
        <v>42990</v>
      </c>
      <c r="L829" s="45">
        <v>44292</v>
      </c>
      <c r="M829" s="4"/>
      <c r="N829" s="4"/>
      <c r="O829" s="4"/>
      <c r="P829" s="46"/>
      <c r="Q829" s="46"/>
      <c r="R829" s="49">
        <f t="shared" si="58"/>
        <v>0</v>
      </c>
      <c r="S829" s="49">
        <f t="shared" si="59"/>
        <v>0</v>
      </c>
      <c r="T829" s="50">
        <f t="shared" si="56"/>
        <v>0</v>
      </c>
      <c r="U829" s="50">
        <f t="shared" si="57"/>
        <v>0</v>
      </c>
      <c r="V829" s="50">
        <v>0.86</v>
      </c>
      <c r="W829" s="50" t="str">
        <f>IF(OR(K829&lt;=$Y$1,DAY(K829)&gt;15,AND(YEAR(K829)&amp;MONTH(K829)=YEAR(L829)&amp;MONTH(L829),DAY(L829)&lt;26)),"",IF(OR(L829="",MONTH(K829)&lt;&gt;MONTH(L829)),NETWORKDAYS.INTL(K829,DATE(2021,MONTH(K829)+1,0),"0000000",'21年休息安排-固定'!$B$2:$B$105),NETWORKDAYS.INTL(K829,L829,"0000000",'21年休息安排-固定'!$B$2:$B$105)))</f>
        <v/>
      </c>
      <c r="X829" s="50" t="str">
        <f>IF(OR(L829&gt;=$Z$1,L829="",DAY(L829)&lt;15,AND(YEAR(K829)&amp;MONTH(K829)=YEAR(L829)&amp;MONTH(L829),DAY(L829)&lt;26)),"",IF(YEAR(K829)&amp;MONTH(K829)=YEAR(L829)&amp;MONTH(L829),NETWORKDAYS.INTL(K829,L829,"0000000",'21年休息安排-固定'!$B$2:$B$105),NETWORKDAYS.INTL(DATE(2021,MONTH(L829),1),L829,"0000000",'21年休息安排-固定'!$B$2:$B$105)))</f>
        <v/>
      </c>
    </row>
    <row r="830" customHeight="1" spans="1:24">
      <c r="A830" s="4" t="s">
        <v>1291</v>
      </c>
      <c r="B830" s="4"/>
      <c r="C830" s="6" t="s">
        <v>428</v>
      </c>
      <c r="D830" s="4"/>
      <c r="E830" s="4"/>
      <c r="F830" s="4"/>
      <c r="G830" s="4"/>
      <c r="H830" s="4"/>
      <c r="I830" s="4"/>
      <c r="J830" s="4"/>
      <c r="K830" s="45">
        <v>42996</v>
      </c>
      <c r="L830" s="45">
        <v>44377</v>
      </c>
      <c r="M830" s="4"/>
      <c r="N830" s="4"/>
      <c r="O830" s="4"/>
      <c r="P830" s="46"/>
      <c r="Q830" s="46"/>
      <c r="R830" s="49">
        <f t="shared" si="58"/>
        <v>0</v>
      </c>
      <c r="S830" s="49">
        <f t="shared" si="59"/>
        <v>0</v>
      </c>
      <c r="T830" s="50">
        <f t="shared" si="56"/>
        <v>0</v>
      </c>
      <c r="U830" s="50">
        <f t="shared" si="57"/>
        <v>0</v>
      </c>
      <c r="V830" s="50">
        <v>0.89</v>
      </c>
      <c r="W830" s="50" t="str">
        <f>IF(OR(K830&lt;=$Y$1,DAY(K830)&gt;15,AND(YEAR(K830)&amp;MONTH(K830)=YEAR(L830)&amp;MONTH(L830),DAY(L830)&lt;26)),"",IF(OR(L830="",MONTH(K830)&lt;&gt;MONTH(L830)),NETWORKDAYS.INTL(K830,DATE(2021,MONTH(K830)+1,0),"0000000",'21年休息安排-固定'!$B$2:$B$105),NETWORKDAYS.INTL(K830,L830,"0000000",'21年休息安排-固定'!$B$2:$B$105)))</f>
        <v/>
      </c>
      <c r="X830" s="50">
        <f>IF(OR(L830&gt;=$Z$1,L830="",DAY(L830)&lt;15,AND(YEAR(K830)&amp;MONTH(K830)=YEAR(L830)&amp;MONTH(L830),DAY(L830)&lt;26)),"",IF(YEAR(K830)&amp;MONTH(K830)=YEAR(L830)&amp;MONTH(L830),NETWORKDAYS.INTL(K830,L830,"0000000",'21年休息安排-固定'!$B$2:$B$105),NETWORKDAYS.INTL(DATE(2021,MONTH(L830),1),L830,"0000000",'21年休息安排-固定'!$B$2:$B$105)))</f>
        <v>22</v>
      </c>
    </row>
    <row r="831" customHeight="1" spans="1:24">
      <c r="A831" s="4" t="s">
        <v>1292</v>
      </c>
      <c r="B831" s="4"/>
      <c r="C831" s="6" t="s">
        <v>428</v>
      </c>
      <c r="D831" s="4"/>
      <c r="E831" s="4"/>
      <c r="F831" s="4"/>
      <c r="G831" s="4"/>
      <c r="H831" s="4"/>
      <c r="I831" s="4"/>
      <c r="J831" s="4"/>
      <c r="K831" s="45">
        <v>43017</v>
      </c>
      <c r="L831" s="45">
        <v>44324</v>
      </c>
      <c r="M831" s="4"/>
      <c r="N831" s="4"/>
      <c r="O831" s="4"/>
      <c r="P831" s="46"/>
      <c r="Q831" s="46"/>
      <c r="R831" s="49">
        <f t="shared" si="58"/>
        <v>0</v>
      </c>
      <c r="S831" s="49">
        <f t="shared" si="59"/>
        <v>0</v>
      </c>
      <c r="T831" s="50">
        <f t="shared" si="56"/>
        <v>0</v>
      </c>
      <c r="U831" s="50">
        <f t="shared" si="57"/>
        <v>0</v>
      </c>
      <c r="V831" s="50">
        <v>0.89</v>
      </c>
      <c r="W831" s="50" t="str">
        <f>IF(OR(K831&lt;=$Y$1,DAY(K831)&gt;15,AND(YEAR(K831)&amp;MONTH(K831)=YEAR(L831)&amp;MONTH(L831),DAY(L831)&lt;26)),"",IF(OR(L831="",MONTH(K831)&lt;&gt;MONTH(L831)),NETWORKDAYS.INTL(K831,DATE(2021,MONTH(K831)+1,0),"0000000",'21年休息安排-固定'!$B$2:$B$105),NETWORKDAYS.INTL(K831,L831,"0000000",'21年休息安排-固定'!$B$2:$B$105)))</f>
        <v/>
      </c>
      <c r="X831" s="50" t="str">
        <f>IF(OR(L831&gt;=$Z$1,L831="",DAY(L831)&lt;15,AND(YEAR(K831)&amp;MONTH(K831)=YEAR(L831)&amp;MONTH(L831),DAY(L831)&lt;26)),"",IF(YEAR(K831)&amp;MONTH(K831)=YEAR(L831)&amp;MONTH(L831),NETWORKDAYS.INTL(K831,L831,"0000000",'21年休息安排-固定'!$B$2:$B$105),NETWORKDAYS.INTL(DATE(2021,MONTH(L831),1),L831,"0000000",'21年休息安排-固定'!$B$2:$B$105)))</f>
        <v/>
      </c>
    </row>
    <row r="832" customHeight="1" spans="1:24">
      <c r="A832" s="4" t="s">
        <v>1293</v>
      </c>
      <c r="B832" s="4"/>
      <c r="C832" s="6" t="s">
        <v>428</v>
      </c>
      <c r="D832" s="4"/>
      <c r="E832" s="4"/>
      <c r="F832" s="4"/>
      <c r="G832" s="4"/>
      <c r="H832" s="4"/>
      <c r="I832" s="4"/>
      <c r="J832" s="4"/>
      <c r="K832" s="45">
        <v>43033</v>
      </c>
      <c r="L832" s="45"/>
      <c r="M832" s="4"/>
      <c r="N832" s="4"/>
      <c r="O832" s="4"/>
      <c r="P832" s="46"/>
      <c r="Q832" s="46"/>
      <c r="R832" s="49">
        <f t="shared" si="58"/>
        <v>0</v>
      </c>
      <c r="S832" s="49">
        <f t="shared" si="59"/>
        <v>0</v>
      </c>
      <c r="T832" s="50">
        <f t="shared" si="56"/>
        <v>0</v>
      </c>
      <c r="U832" s="50">
        <f t="shared" si="57"/>
        <v>0</v>
      </c>
      <c r="V832" s="50">
        <v>0.91</v>
      </c>
      <c r="W832" s="50" t="str">
        <f>IF(OR(K832&lt;=$Y$1,DAY(K832)&gt;15,AND(YEAR(K832)&amp;MONTH(K832)=YEAR(L832)&amp;MONTH(L832),DAY(L832)&lt;26)),"",IF(OR(L832="",MONTH(K832)&lt;&gt;MONTH(L832)),NETWORKDAYS.INTL(K832,DATE(2021,MONTH(K832)+1,0),"0000000",'21年休息安排-固定'!$B$2:$B$105),NETWORKDAYS.INTL(K832,L832,"0000000",'21年休息安排-固定'!$B$2:$B$105)))</f>
        <v/>
      </c>
      <c r="X832" s="50" t="str">
        <f>IF(OR(L832&gt;=$Z$1,L832="",DAY(L832)&lt;15,AND(YEAR(K832)&amp;MONTH(K832)=YEAR(L832)&amp;MONTH(L832),DAY(L832)&lt;26)),"",IF(YEAR(K832)&amp;MONTH(K832)=YEAR(L832)&amp;MONTH(L832),NETWORKDAYS.INTL(K832,L832,"0000000",'21年休息安排-固定'!$B$2:$B$105),NETWORKDAYS.INTL(DATE(2021,MONTH(L832),1),L832,"0000000",'21年休息安排-固定'!$B$2:$B$105)))</f>
        <v/>
      </c>
    </row>
    <row r="833" customHeight="1" spans="1:24">
      <c r="A833" s="4" t="s">
        <v>1294</v>
      </c>
      <c r="B833" s="4"/>
      <c r="C833" s="6" t="s">
        <v>1182</v>
      </c>
      <c r="D833" s="4"/>
      <c r="E833" s="4"/>
      <c r="F833" s="4"/>
      <c r="G833" s="4"/>
      <c r="H833" s="4"/>
      <c r="I833" s="4"/>
      <c r="J833" s="4"/>
      <c r="K833" s="45">
        <v>43102</v>
      </c>
      <c r="L833" s="45">
        <v>44449</v>
      </c>
      <c r="M833" s="4"/>
      <c r="N833" s="4"/>
      <c r="O833" s="4"/>
      <c r="P833" s="46"/>
      <c r="Q833" s="46"/>
      <c r="R833" s="49">
        <f t="shared" si="58"/>
        <v>0</v>
      </c>
      <c r="S833" s="49">
        <f t="shared" si="59"/>
        <v>0</v>
      </c>
      <c r="T833" s="50">
        <f t="shared" si="56"/>
        <v>0</v>
      </c>
      <c r="U833" s="50">
        <f t="shared" si="57"/>
        <v>0</v>
      </c>
      <c r="V833" s="50">
        <v>0.89</v>
      </c>
      <c r="W833" s="50" t="str">
        <f>IF(OR(K833&lt;=$Y$1,DAY(K833)&gt;15,AND(YEAR(K833)&amp;MONTH(K833)=YEAR(L833)&amp;MONTH(L833),DAY(L833)&lt;26)),"",IF(OR(L833="",MONTH(K833)&lt;&gt;MONTH(L833)),NETWORKDAYS.INTL(K833,DATE(2021,MONTH(K833)+1,0),"0000000",'21年休息安排-固定'!$B$2:$B$105),NETWORKDAYS.INTL(K833,L833,"0000000",'21年休息安排-固定'!$B$2:$B$105)))</f>
        <v/>
      </c>
      <c r="X833" s="50" t="str">
        <f>IF(OR(L833&gt;=$Z$1,L833="",DAY(L833)&lt;15,AND(YEAR(K833)&amp;MONTH(K833)=YEAR(L833)&amp;MONTH(L833),DAY(L833)&lt;26)),"",IF(YEAR(K833)&amp;MONTH(K833)=YEAR(L833)&amp;MONTH(L833),NETWORKDAYS.INTL(K833,L833,"0000000",'21年休息安排-固定'!$B$2:$B$105),NETWORKDAYS.INTL(DATE(2021,MONTH(L833),1),L833,"0000000",'21年休息安排-固定'!$B$2:$B$105)))</f>
        <v/>
      </c>
    </row>
    <row r="834" customHeight="1" spans="1:24">
      <c r="A834" s="4" t="s">
        <v>1295</v>
      </c>
      <c r="B834" s="4"/>
      <c r="C834" s="6" t="s">
        <v>1182</v>
      </c>
      <c r="D834" s="4"/>
      <c r="E834" s="4"/>
      <c r="F834" s="4"/>
      <c r="G834" s="4"/>
      <c r="H834" s="4"/>
      <c r="I834" s="4"/>
      <c r="J834" s="4"/>
      <c r="K834" s="45">
        <v>43102</v>
      </c>
      <c r="L834" s="45"/>
      <c r="M834" s="4"/>
      <c r="N834" s="4"/>
      <c r="O834" s="4"/>
      <c r="P834" s="46"/>
      <c r="Q834" s="46"/>
      <c r="R834" s="49">
        <f t="shared" si="58"/>
        <v>0</v>
      </c>
      <c r="S834" s="49">
        <f t="shared" si="59"/>
        <v>0</v>
      </c>
      <c r="T834" s="50">
        <f t="shared" si="56"/>
        <v>0</v>
      </c>
      <c r="U834" s="50">
        <f t="shared" si="57"/>
        <v>0</v>
      </c>
      <c r="V834" s="50">
        <v>0.86</v>
      </c>
      <c r="W834" s="50" t="str">
        <f>IF(OR(K834&lt;=$Y$1,DAY(K834)&gt;15,AND(YEAR(K834)&amp;MONTH(K834)=YEAR(L834)&amp;MONTH(L834),DAY(L834)&lt;26)),"",IF(OR(L834="",MONTH(K834)&lt;&gt;MONTH(L834)),NETWORKDAYS.INTL(K834,DATE(2021,MONTH(K834)+1,0),"0000000",'21年休息安排-固定'!$B$2:$B$105),NETWORKDAYS.INTL(K834,L834,"0000000",'21年休息安排-固定'!$B$2:$B$105)))</f>
        <v/>
      </c>
      <c r="X834" s="50" t="str">
        <f>IF(OR(L834&gt;=$Z$1,L834="",DAY(L834)&lt;15,AND(YEAR(K834)&amp;MONTH(K834)=YEAR(L834)&amp;MONTH(L834),DAY(L834)&lt;26)),"",IF(YEAR(K834)&amp;MONTH(K834)=YEAR(L834)&amp;MONTH(L834),NETWORKDAYS.INTL(K834,L834,"0000000",'21年休息安排-固定'!$B$2:$B$105),NETWORKDAYS.INTL(DATE(2021,MONTH(L834),1),L834,"0000000",'21年休息安排-固定'!$B$2:$B$105)))</f>
        <v/>
      </c>
    </row>
    <row r="835" customHeight="1" spans="1:24">
      <c r="A835" s="4" t="s">
        <v>1296</v>
      </c>
      <c r="B835" s="4"/>
      <c r="C835" s="6" t="s">
        <v>484</v>
      </c>
      <c r="D835" s="4"/>
      <c r="E835" s="4"/>
      <c r="F835" s="4"/>
      <c r="G835" s="4"/>
      <c r="H835" s="4"/>
      <c r="I835" s="4"/>
      <c r="J835" s="4"/>
      <c r="K835" s="45">
        <v>43104</v>
      </c>
      <c r="L835" s="45"/>
      <c r="M835" s="4"/>
      <c r="N835" s="4"/>
      <c r="O835" s="4"/>
      <c r="P835" s="46"/>
      <c r="Q835" s="46"/>
      <c r="R835" s="49">
        <f t="shared" si="58"/>
        <v>0</v>
      </c>
      <c r="S835" s="49">
        <f t="shared" si="59"/>
        <v>0</v>
      </c>
      <c r="T835" s="50">
        <f t="shared" si="56"/>
        <v>0</v>
      </c>
      <c r="U835" s="50">
        <f t="shared" si="57"/>
        <v>0</v>
      </c>
      <c r="V835" s="50">
        <v>0.87</v>
      </c>
      <c r="W835" s="50" t="str">
        <f>IF(OR(K835&lt;=$Y$1,DAY(K835)&gt;15,AND(YEAR(K835)&amp;MONTH(K835)=YEAR(L835)&amp;MONTH(L835),DAY(L835)&lt;26)),"",IF(OR(L835="",MONTH(K835)&lt;&gt;MONTH(L835)),NETWORKDAYS.INTL(K835,DATE(2021,MONTH(K835)+1,0),"0000000",'21年休息安排-固定'!$B$2:$B$105),NETWORKDAYS.INTL(K835,L835,"0000000",'21年休息安排-固定'!$B$2:$B$105)))</f>
        <v/>
      </c>
      <c r="X835" s="50" t="str">
        <f>IF(OR(L835&gt;=$Z$1,L835="",DAY(L835)&lt;15,AND(YEAR(K835)&amp;MONTH(K835)=YEAR(L835)&amp;MONTH(L835),DAY(L835)&lt;26)),"",IF(YEAR(K835)&amp;MONTH(K835)=YEAR(L835)&amp;MONTH(L835),NETWORKDAYS.INTL(K835,L835,"0000000",'21年休息安排-固定'!$B$2:$B$105),NETWORKDAYS.INTL(DATE(2021,MONTH(L835),1),L835,"0000000",'21年休息安排-固定'!$B$2:$B$105)))</f>
        <v/>
      </c>
    </row>
    <row r="836" customHeight="1" spans="1:24">
      <c r="A836" s="4" t="s">
        <v>1297</v>
      </c>
      <c r="B836" s="4"/>
      <c r="C836" s="6" t="s">
        <v>428</v>
      </c>
      <c r="D836" s="4"/>
      <c r="E836" s="4"/>
      <c r="F836" s="4"/>
      <c r="G836" s="4"/>
      <c r="H836" s="4"/>
      <c r="I836" s="4"/>
      <c r="J836" s="4"/>
      <c r="K836" s="45">
        <v>43104</v>
      </c>
      <c r="L836" s="45">
        <v>44357</v>
      </c>
      <c r="M836" s="4"/>
      <c r="N836" s="4"/>
      <c r="O836" s="4"/>
      <c r="P836" s="46"/>
      <c r="Q836" s="46"/>
      <c r="R836" s="49">
        <f t="shared" si="58"/>
        <v>0</v>
      </c>
      <c r="S836" s="49">
        <f t="shared" si="59"/>
        <v>0</v>
      </c>
      <c r="T836" s="50">
        <f t="shared" si="56"/>
        <v>0</v>
      </c>
      <c r="U836" s="50">
        <f t="shared" si="57"/>
        <v>0</v>
      </c>
      <c r="V836" s="50">
        <v>0.86</v>
      </c>
      <c r="W836" s="50" t="str">
        <f>IF(OR(K836&lt;=$Y$1,DAY(K836)&gt;15,AND(YEAR(K836)&amp;MONTH(K836)=YEAR(L836)&amp;MONTH(L836),DAY(L836)&lt;26)),"",IF(OR(L836="",MONTH(K836)&lt;&gt;MONTH(L836)),NETWORKDAYS.INTL(K836,DATE(2021,MONTH(K836)+1,0),"0000000",'21年休息安排-固定'!$B$2:$B$105),NETWORKDAYS.INTL(K836,L836,"0000000",'21年休息安排-固定'!$B$2:$B$105)))</f>
        <v/>
      </c>
      <c r="X836" s="50" t="str">
        <f>IF(OR(L836&gt;=$Z$1,L836="",DAY(L836)&lt;15,AND(YEAR(K836)&amp;MONTH(K836)=YEAR(L836)&amp;MONTH(L836),DAY(L836)&lt;26)),"",IF(YEAR(K836)&amp;MONTH(K836)=YEAR(L836)&amp;MONTH(L836),NETWORKDAYS.INTL(K836,L836,"0000000",'21年休息安排-固定'!$B$2:$B$105),NETWORKDAYS.INTL(DATE(2021,MONTH(L836),1),L836,"0000000",'21年休息安排-固定'!$B$2:$B$105)))</f>
        <v/>
      </c>
    </row>
    <row r="837" customHeight="1" spans="1:24">
      <c r="A837" s="4" t="s">
        <v>1298</v>
      </c>
      <c r="B837" s="4"/>
      <c r="C837" s="6" t="s">
        <v>428</v>
      </c>
      <c r="D837" s="4"/>
      <c r="E837" s="4"/>
      <c r="F837" s="4"/>
      <c r="G837" s="4"/>
      <c r="H837" s="4"/>
      <c r="I837" s="4"/>
      <c r="J837" s="4"/>
      <c r="K837" s="45">
        <v>43171</v>
      </c>
      <c r="L837" s="45"/>
      <c r="M837" s="4"/>
      <c r="N837" s="4"/>
      <c r="O837" s="4"/>
      <c r="P837" s="46"/>
      <c r="Q837" s="46"/>
      <c r="R837" s="49">
        <f t="shared" si="58"/>
        <v>0</v>
      </c>
      <c r="S837" s="49">
        <f t="shared" si="59"/>
        <v>0</v>
      </c>
      <c r="T837" s="50">
        <f t="shared" si="56"/>
        <v>0</v>
      </c>
      <c r="U837" s="50">
        <f t="shared" si="57"/>
        <v>0</v>
      </c>
      <c r="V837" s="50">
        <v>0.89</v>
      </c>
      <c r="W837" s="50" t="str">
        <f>IF(OR(K837&lt;=$Y$1,DAY(K837)&gt;15,AND(YEAR(K837)&amp;MONTH(K837)=YEAR(L837)&amp;MONTH(L837),DAY(L837)&lt;26)),"",IF(OR(L837="",MONTH(K837)&lt;&gt;MONTH(L837)),NETWORKDAYS.INTL(K837,DATE(2021,MONTH(K837)+1,0),"0000000",'21年休息安排-固定'!$B$2:$B$105),NETWORKDAYS.INTL(K837,L837,"0000000",'21年休息安排-固定'!$B$2:$B$105)))</f>
        <v/>
      </c>
      <c r="X837" s="50" t="str">
        <f>IF(OR(L837&gt;=$Z$1,L837="",DAY(L837)&lt;15,AND(YEAR(K837)&amp;MONTH(K837)=YEAR(L837)&amp;MONTH(L837),DAY(L837)&lt;26)),"",IF(YEAR(K837)&amp;MONTH(K837)=YEAR(L837)&amp;MONTH(L837),NETWORKDAYS.INTL(K837,L837,"0000000",'21年休息安排-固定'!$B$2:$B$105),NETWORKDAYS.INTL(DATE(2021,MONTH(L837),1),L837,"0000000",'21年休息安排-固定'!$B$2:$B$105)))</f>
        <v/>
      </c>
    </row>
    <row r="838" customHeight="1" spans="1:24">
      <c r="A838" s="4" t="s">
        <v>1299</v>
      </c>
      <c r="B838" s="4"/>
      <c r="C838" s="6" t="s">
        <v>404</v>
      </c>
      <c r="D838" s="4"/>
      <c r="E838" s="4"/>
      <c r="F838" s="4"/>
      <c r="G838" s="4"/>
      <c r="H838" s="4"/>
      <c r="I838" s="4"/>
      <c r="J838" s="4"/>
      <c r="K838" s="45">
        <v>43182</v>
      </c>
      <c r="L838" s="45"/>
      <c r="M838" s="4"/>
      <c r="N838" s="4"/>
      <c r="O838" s="4"/>
      <c r="P838" s="46"/>
      <c r="Q838" s="46"/>
      <c r="R838" s="49">
        <f t="shared" si="58"/>
        <v>0</v>
      </c>
      <c r="S838" s="49">
        <f t="shared" si="59"/>
        <v>0</v>
      </c>
      <c r="T838" s="50">
        <f t="shared" si="56"/>
        <v>0</v>
      </c>
      <c r="U838" s="50">
        <f t="shared" si="57"/>
        <v>0</v>
      </c>
      <c r="V838" s="50">
        <v>0.89</v>
      </c>
      <c r="W838" s="50" t="str">
        <f>IF(OR(K838&lt;=$Y$1,DAY(K838)&gt;15,AND(YEAR(K838)&amp;MONTH(K838)=YEAR(L838)&amp;MONTH(L838),DAY(L838)&lt;26)),"",IF(OR(L838="",MONTH(K838)&lt;&gt;MONTH(L838)),NETWORKDAYS.INTL(K838,DATE(2021,MONTH(K838)+1,0),"0000000",'21年休息安排-固定'!$B$2:$B$105),NETWORKDAYS.INTL(K838,L838,"0000000",'21年休息安排-固定'!$B$2:$B$105)))</f>
        <v/>
      </c>
      <c r="X838" s="50" t="str">
        <f>IF(OR(L838&gt;=$Z$1,L838="",DAY(L838)&lt;15,AND(YEAR(K838)&amp;MONTH(K838)=YEAR(L838)&amp;MONTH(L838),DAY(L838)&lt;26)),"",IF(YEAR(K838)&amp;MONTH(K838)=YEAR(L838)&amp;MONTH(L838),NETWORKDAYS.INTL(K838,L838,"0000000",'21年休息安排-固定'!$B$2:$B$105),NETWORKDAYS.INTL(DATE(2021,MONTH(L838),1),L838,"0000000",'21年休息安排-固定'!$B$2:$B$105)))</f>
        <v/>
      </c>
    </row>
    <row r="839" customHeight="1" spans="1:24">
      <c r="A839" s="4" t="s">
        <v>1300</v>
      </c>
      <c r="B839" s="4"/>
      <c r="C839" s="6" t="s">
        <v>1182</v>
      </c>
      <c r="D839" s="4"/>
      <c r="E839" s="4"/>
      <c r="F839" s="4"/>
      <c r="G839" s="4"/>
      <c r="H839" s="4"/>
      <c r="I839" s="4"/>
      <c r="J839" s="4"/>
      <c r="K839" s="45">
        <v>43185</v>
      </c>
      <c r="L839" s="45"/>
      <c r="M839" s="4"/>
      <c r="N839" s="4"/>
      <c r="O839" s="4"/>
      <c r="P839" s="46"/>
      <c r="Q839" s="46"/>
      <c r="R839" s="49">
        <f t="shared" si="58"/>
        <v>0</v>
      </c>
      <c r="S839" s="49">
        <f t="shared" si="59"/>
        <v>0</v>
      </c>
      <c r="T839" s="50">
        <f t="shared" si="56"/>
        <v>0</v>
      </c>
      <c r="U839" s="50">
        <f t="shared" si="57"/>
        <v>0</v>
      </c>
      <c r="V839" s="50">
        <v>0.86</v>
      </c>
      <c r="W839" s="50" t="str">
        <f>IF(OR(K839&lt;=$Y$1,DAY(K839)&gt;15,AND(YEAR(K839)&amp;MONTH(K839)=YEAR(L839)&amp;MONTH(L839),DAY(L839)&lt;26)),"",IF(OR(L839="",MONTH(K839)&lt;&gt;MONTH(L839)),NETWORKDAYS.INTL(K839,DATE(2021,MONTH(K839)+1,0),"0000000",'21年休息安排-固定'!$B$2:$B$105),NETWORKDAYS.INTL(K839,L839,"0000000",'21年休息安排-固定'!$B$2:$B$105)))</f>
        <v/>
      </c>
      <c r="X839" s="50" t="str">
        <f>IF(OR(L839&gt;=$Z$1,L839="",DAY(L839)&lt;15,AND(YEAR(K839)&amp;MONTH(K839)=YEAR(L839)&amp;MONTH(L839),DAY(L839)&lt;26)),"",IF(YEAR(K839)&amp;MONTH(K839)=YEAR(L839)&amp;MONTH(L839),NETWORKDAYS.INTL(K839,L839,"0000000",'21年休息安排-固定'!$B$2:$B$105),NETWORKDAYS.INTL(DATE(2021,MONTH(L839),1),L839,"0000000",'21年休息安排-固定'!$B$2:$B$105)))</f>
        <v/>
      </c>
    </row>
    <row r="840" customHeight="1" spans="1:24">
      <c r="A840" s="4" t="s">
        <v>1301</v>
      </c>
      <c r="B840" s="4"/>
      <c r="C840" s="6" t="s">
        <v>428</v>
      </c>
      <c r="D840" s="4"/>
      <c r="E840" s="4"/>
      <c r="F840" s="4"/>
      <c r="G840" s="4"/>
      <c r="H840" s="4"/>
      <c r="I840" s="4"/>
      <c r="J840" s="4"/>
      <c r="K840" s="45">
        <v>43187</v>
      </c>
      <c r="L840" s="45">
        <v>44295</v>
      </c>
      <c r="M840" s="4"/>
      <c r="N840" s="4"/>
      <c r="O840" s="4"/>
      <c r="P840" s="46"/>
      <c r="Q840" s="46"/>
      <c r="R840" s="49">
        <f t="shared" si="58"/>
        <v>0</v>
      </c>
      <c r="S840" s="49">
        <f t="shared" si="59"/>
        <v>0</v>
      </c>
      <c r="T840" s="50">
        <f t="shared" si="56"/>
        <v>0</v>
      </c>
      <c r="U840" s="50">
        <f t="shared" si="57"/>
        <v>0</v>
      </c>
      <c r="V840" s="50">
        <v>0.88</v>
      </c>
      <c r="W840" s="50" t="str">
        <f>IF(OR(K840&lt;=$Y$1,DAY(K840)&gt;15,AND(YEAR(K840)&amp;MONTH(K840)=YEAR(L840)&amp;MONTH(L840),DAY(L840)&lt;26)),"",IF(OR(L840="",MONTH(K840)&lt;&gt;MONTH(L840)),NETWORKDAYS.INTL(K840,DATE(2021,MONTH(K840)+1,0),"0000000",'21年休息安排-固定'!$B$2:$B$105),NETWORKDAYS.INTL(K840,L840,"0000000",'21年休息安排-固定'!$B$2:$B$105)))</f>
        <v/>
      </c>
      <c r="X840" s="50" t="str">
        <f>IF(OR(L840&gt;=$Z$1,L840="",DAY(L840)&lt;15,AND(YEAR(K840)&amp;MONTH(K840)=YEAR(L840)&amp;MONTH(L840),DAY(L840)&lt;26)),"",IF(YEAR(K840)&amp;MONTH(K840)=YEAR(L840)&amp;MONTH(L840),NETWORKDAYS.INTL(K840,L840,"0000000",'21年休息安排-固定'!$B$2:$B$105),NETWORKDAYS.INTL(DATE(2021,MONTH(L840),1),L840,"0000000",'21年休息安排-固定'!$B$2:$B$105)))</f>
        <v/>
      </c>
    </row>
    <row r="841" customHeight="1" spans="1:24">
      <c r="A841" s="4" t="s">
        <v>1302</v>
      </c>
      <c r="B841" s="4"/>
      <c r="C841" s="6" t="s">
        <v>1182</v>
      </c>
      <c r="D841" s="4"/>
      <c r="E841" s="4"/>
      <c r="F841" s="4"/>
      <c r="G841" s="4"/>
      <c r="H841" s="4"/>
      <c r="I841" s="4"/>
      <c r="J841" s="4"/>
      <c r="K841" s="45">
        <v>43188</v>
      </c>
      <c r="L841" s="45"/>
      <c r="M841" s="4"/>
      <c r="N841" s="4"/>
      <c r="O841" s="4"/>
      <c r="P841" s="46"/>
      <c r="Q841" s="46"/>
      <c r="R841" s="49">
        <f t="shared" si="58"/>
        <v>0</v>
      </c>
      <c r="S841" s="49">
        <f t="shared" si="59"/>
        <v>0</v>
      </c>
      <c r="T841" s="50">
        <f t="shared" si="56"/>
        <v>0</v>
      </c>
      <c r="U841" s="50">
        <f t="shared" si="57"/>
        <v>0</v>
      </c>
      <c r="V841" s="50">
        <v>0.86</v>
      </c>
      <c r="W841" s="50" t="str">
        <f>IF(OR(K841&lt;=$Y$1,DAY(K841)&gt;15,AND(YEAR(K841)&amp;MONTH(K841)=YEAR(L841)&amp;MONTH(L841),DAY(L841)&lt;26)),"",IF(OR(L841="",MONTH(K841)&lt;&gt;MONTH(L841)),NETWORKDAYS.INTL(K841,DATE(2021,MONTH(K841)+1,0),"0000000",'21年休息安排-固定'!$B$2:$B$105),NETWORKDAYS.INTL(K841,L841,"0000000",'21年休息安排-固定'!$B$2:$B$105)))</f>
        <v/>
      </c>
      <c r="X841" s="50" t="str">
        <f>IF(OR(L841&gt;=$Z$1,L841="",DAY(L841)&lt;15,AND(YEAR(K841)&amp;MONTH(K841)=YEAR(L841)&amp;MONTH(L841),DAY(L841)&lt;26)),"",IF(YEAR(K841)&amp;MONTH(K841)=YEAR(L841)&amp;MONTH(L841),NETWORKDAYS.INTL(K841,L841,"0000000",'21年休息安排-固定'!$B$2:$B$105),NETWORKDAYS.INTL(DATE(2021,MONTH(L841),1),L841,"0000000",'21年休息安排-固定'!$B$2:$B$105)))</f>
        <v/>
      </c>
    </row>
    <row r="842" customHeight="1" spans="1:24">
      <c r="A842" s="4" t="s">
        <v>1303</v>
      </c>
      <c r="B842" s="4"/>
      <c r="C842" s="6" t="s">
        <v>404</v>
      </c>
      <c r="D842" s="4"/>
      <c r="E842" s="4"/>
      <c r="F842" s="4"/>
      <c r="G842" s="4"/>
      <c r="H842" s="4"/>
      <c r="I842" s="4"/>
      <c r="J842" s="4"/>
      <c r="K842" s="45">
        <v>43189</v>
      </c>
      <c r="L842" s="45">
        <v>44418</v>
      </c>
      <c r="M842" s="4"/>
      <c r="N842" s="4"/>
      <c r="O842" s="4"/>
      <c r="P842" s="46"/>
      <c r="Q842" s="46"/>
      <c r="R842" s="49">
        <f t="shared" si="58"/>
        <v>0</v>
      </c>
      <c r="S842" s="49">
        <f t="shared" si="59"/>
        <v>0</v>
      </c>
      <c r="T842" s="50">
        <f t="shared" si="56"/>
        <v>0</v>
      </c>
      <c r="U842" s="50">
        <f t="shared" si="57"/>
        <v>0</v>
      </c>
      <c r="V842" s="50">
        <v>0.88</v>
      </c>
      <c r="W842" s="50" t="str">
        <f>IF(OR(K842&lt;=$Y$1,DAY(K842)&gt;15,AND(YEAR(K842)&amp;MONTH(K842)=YEAR(L842)&amp;MONTH(L842),DAY(L842)&lt;26)),"",IF(OR(L842="",MONTH(K842)&lt;&gt;MONTH(L842)),NETWORKDAYS.INTL(K842,DATE(2021,MONTH(K842)+1,0),"0000000",'21年休息安排-固定'!$B$2:$B$105),NETWORKDAYS.INTL(K842,L842,"0000000",'21年休息安排-固定'!$B$2:$B$105)))</f>
        <v/>
      </c>
      <c r="X842" s="50" t="str">
        <f>IF(OR(L842&gt;=$Z$1,L842="",DAY(L842)&lt;15,AND(YEAR(K842)&amp;MONTH(K842)=YEAR(L842)&amp;MONTH(L842),DAY(L842)&lt;26)),"",IF(YEAR(K842)&amp;MONTH(K842)=YEAR(L842)&amp;MONTH(L842),NETWORKDAYS.INTL(K842,L842,"0000000",'21年休息安排-固定'!$B$2:$B$105),NETWORKDAYS.INTL(DATE(2021,MONTH(L842),1),L842,"0000000",'21年休息安排-固定'!$B$2:$B$105)))</f>
        <v/>
      </c>
    </row>
    <row r="843" customHeight="1" spans="1:24">
      <c r="A843" s="4" t="s">
        <v>1304</v>
      </c>
      <c r="B843" s="4"/>
      <c r="C843" s="6" t="s">
        <v>428</v>
      </c>
      <c r="D843" s="4"/>
      <c r="E843" s="4"/>
      <c r="F843" s="4"/>
      <c r="G843" s="4"/>
      <c r="H843" s="4"/>
      <c r="I843" s="4"/>
      <c r="J843" s="4"/>
      <c r="K843" s="45">
        <v>43215</v>
      </c>
      <c r="L843" s="45"/>
      <c r="M843" s="4"/>
      <c r="N843" s="4"/>
      <c r="O843" s="4"/>
      <c r="P843" s="46"/>
      <c r="Q843" s="46"/>
      <c r="R843" s="49">
        <f t="shared" si="58"/>
        <v>0</v>
      </c>
      <c r="S843" s="49">
        <f t="shared" si="59"/>
        <v>0</v>
      </c>
      <c r="T843" s="50">
        <f t="shared" si="56"/>
        <v>0</v>
      </c>
      <c r="U843" s="50">
        <f t="shared" si="57"/>
        <v>0</v>
      </c>
      <c r="V843" s="50">
        <v>0.89</v>
      </c>
      <c r="W843" s="50" t="str">
        <f>IF(OR(K843&lt;=$Y$1,DAY(K843)&gt;15,AND(YEAR(K843)&amp;MONTH(K843)=YEAR(L843)&amp;MONTH(L843),DAY(L843)&lt;26)),"",IF(OR(L843="",MONTH(K843)&lt;&gt;MONTH(L843)),NETWORKDAYS.INTL(K843,DATE(2021,MONTH(K843)+1,0),"0000000",'21年休息安排-固定'!$B$2:$B$105),NETWORKDAYS.INTL(K843,L843,"0000000",'21年休息安排-固定'!$B$2:$B$105)))</f>
        <v/>
      </c>
      <c r="X843" s="50" t="str">
        <f>IF(OR(L843&gt;=$Z$1,L843="",DAY(L843)&lt;15,AND(YEAR(K843)&amp;MONTH(K843)=YEAR(L843)&amp;MONTH(L843),DAY(L843)&lt;26)),"",IF(YEAR(K843)&amp;MONTH(K843)=YEAR(L843)&amp;MONTH(L843),NETWORKDAYS.INTL(K843,L843,"0000000",'21年休息安排-固定'!$B$2:$B$105),NETWORKDAYS.INTL(DATE(2021,MONTH(L843),1),L843,"0000000",'21年休息安排-固定'!$B$2:$B$105)))</f>
        <v/>
      </c>
    </row>
    <row r="844" customHeight="1" spans="1:24">
      <c r="A844" s="4" t="s">
        <v>1305</v>
      </c>
      <c r="B844" s="4"/>
      <c r="C844" s="6" t="s">
        <v>484</v>
      </c>
      <c r="D844" s="4"/>
      <c r="E844" s="4"/>
      <c r="F844" s="4"/>
      <c r="G844" s="4"/>
      <c r="H844" s="4"/>
      <c r="I844" s="4"/>
      <c r="J844" s="4"/>
      <c r="K844" s="45">
        <v>43217</v>
      </c>
      <c r="L844" s="45"/>
      <c r="M844" s="4"/>
      <c r="N844" s="4"/>
      <c r="O844" s="4"/>
      <c r="P844" s="46"/>
      <c r="Q844" s="46"/>
      <c r="R844" s="49">
        <f t="shared" si="58"/>
        <v>0</v>
      </c>
      <c r="S844" s="49">
        <f t="shared" si="59"/>
        <v>0</v>
      </c>
      <c r="T844" s="50">
        <f t="shared" si="56"/>
        <v>0</v>
      </c>
      <c r="U844" s="50">
        <f t="shared" si="57"/>
        <v>0</v>
      </c>
      <c r="V844" s="50">
        <v>0.88</v>
      </c>
      <c r="W844" s="50" t="str">
        <f>IF(OR(K844&lt;=$Y$1,DAY(K844)&gt;15,AND(YEAR(K844)&amp;MONTH(K844)=YEAR(L844)&amp;MONTH(L844),DAY(L844)&lt;26)),"",IF(OR(L844="",MONTH(K844)&lt;&gt;MONTH(L844)),NETWORKDAYS.INTL(K844,DATE(2021,MONTH(K844)+1,0),"0000000",'21年休息安排-固定'!$B$2:$B$105),NETWORKDAYS.INTL(K844,L844,"0000000",'21年休息安排-固定'!$B$2:$B$105)))</f>
        <v/>
      </c>
      <c r="X844" s="50" t="str">
        <f>IF(OR(L844&gt;=$Z$1,L844="",DAY(L844)&lt;15,AND(YEAR(K844)&amp;MONTH(K844)=YEAR(L844)&amp;MONTH(L844),DAY(L844)&lt;26)),"",IF(YEAR(K844)&amp;MONTH(K844)=YEAR(L844)&amp;MONTH(L844),NETWORKDAYS.INTL(K844,L844,"0000000",'21年休息安排-固定'!$B$2:$B$105),NETWORKDAYS.INTL(DATE(2021,MONTH(L844),1),L844,"0000000",'21年休息安排-固定'!$B$2:$B$105)))</f>
        <v/>
      </c>
    </row>
    <row r="845" customHeight="1" spans="1:24">
      <c r="A845" s="4" t="s">
        <v>1306</v>
      </c>
      <c r="B845" s="4"/>
      <c r="C845" s="6" t="s">
        <v>428</v>
      </c>
      <c r="D845" s="4"/>
      <c r="E845" s="4"/>
      <c r="F845" s="4"/>
      <c r="G845" s="4"/>
      <c r="H845" s="4"/>
      <c r="I845" s="4"/>
      <c r="J845" s="4"/>
      <c r="K845" s="45">
        <v>43236</v>
      </c>
      <c r="L845" s="45"/>
      <c r="M845" s="4"/>
      <c r="N845" s="4"/>
      <c r="O845" s="4"/>
      <c r="P845" s="46"/>
      <c r="Q845" s="46"/>
      <c r="R845" s="49">
        <f t="shared" si="58"/>
        <v>0</v>
      </c>
      <c r="S845" s="49">
        <f t="shared" si="59"/>
        <v>0</v>
      </c>
      <c r="T845" s="50">
        <f t="shared" si="56"/>
        <v>0</v>
      </c>
      <c r="U845" s="50">
        <f t="shared" si="57"/>
        <v>0</v>
      </c>
      <c r="V845" s="50">
        <v>0.87</v>
      </c>
      <c r="W845" s="50" t="str">
        <f>IF(OR(K845&lt;=$Y$1,DAY(K845)&gt;15,AND(YEAR(K845)&amp;MONTH(K845)=YEAR(L845)&amp;MONTH(L845),DAY(L845)&lt;26)),"",IF(OR(L845="",MONTH(K845)&lt;&gt;MONTH(L845)),NETWORKDAYS.INTL(K845,DATE(2021,MONTH(K845)+1,0),"0000000",'21年休息安排-固定'!$B$2:$B$105),NETWORKDAYS.INTL(K845,L845,"0000000",'21年休息安排-固定'!$B$2:$B$105)))</f>
        <v/>
      </c>
      <c r="X845" s="50" t="str">
        <f>IF(OR(L845&gt;=$Z$1,L845="",DAY(L845)&lt;15,AND(YEAR(K845)&amp;MONTH(K845)=YEAR(L845)&amp;MONTH(L845),DAY(L845)&lt;26)),"",IF(YEAR(K845)&amp;MONTH(K845)=YEAR(L845)&amp;MONTH(L845),NETWORKDAYS.INTL(K845,L845,"0000000",'21年休息安排-固定'!$B$2:$B$105),NETWORKDAYS.INTL(DATE(2021,MONTH(L845),1),L845,"0000000",'21年休息安排-固定'!$B$2:$B$105)))</f>
        <v/>
      </c>
    </row>
    <row r="846" customHeight="1" spans="1:24">
      <c r="A846" s="4" t="s">
        <v>1307</v>
      </c>
      <c r="B846" s="4"/>
      <c r="C846" s="6" t="s">
        <v>404</v>
      </c>
      <c r="D846" s="4"/>
      <c r="E846" s="4"/>
      <c r="F846" s="4"/>
      <c r="G846" s="4"/>
      <c r="H846" s="4"/>
      <c r="I846" s="4"/>
      <c r="J846" s="4"/>
      <c r="K846" s="45">
        <v>43236</v>
      </c>
      <c r="L846" s="45"/>
      <c r="M846" s="4"/>
      <c r="N846" s="4"/>
      <c r="O846" s="4"/>
      <c r="P846" s="46"/>
      <c r="Q846" s="46"/>
      <c r="R846" s="49">
        <f t="shared" si="58"/>
        <v>0</v>
      </c>
      <c r="S846" s="49">
        <f t="shared" si="59"/>
        <v>0</v>
      </c>
      <c r="T846" s="50">
        <f t="shared" si="56"/>
        <v>0</v>
      </c>
      <c r="U846" s="50">
        <f t="shared" si="57"/>
        <v>0</v>
      </c>
      <c r="V846" s="50">
        <v>0.89</v>
      </c>
      <c r="W846" s="50" t="str">
        <f>IF(OR(K846&lt;=$Y$1,DAY(K846)&gt;15,AND(YEAR(K846)&amp;MONTH(K846)=YEAR(L846)&amp;MONTH(L846),DAY(L846)&lt;26)),"",IF(OR(L846="",MONTH(K846)&lt;&gt;MONTH(L846)),NETWORKDAYS.INTL(K846,DATE(2021,MONTH(K846)+1,0),"0000000",'21年休息安排-固定'!$B$2:$B$105),NETWORKDAYS.INTL(K846,L846,"0000000",'21年休息安排-固定'!$B$2:$B$105)))</f>
        <v/>
      </c>
      <c r="X846" s="50" t="str">
        <f>IF(OR(L846&gt;=$Z$1,L846="",DAY(L846)&lt;15,AND(YEAR(K846)&amp;MONTH(K846)=YEAR(L846)&amp;MONTH(L846),DAY(L846)&lt;26)),"",IF(YEAR(K846)&amp;MONTH(K846)=YEAR(L846)&amp;MONTH(L846),NETWORKDAYS.INTL(K846,L846,"0000000",'21年休息安排-固定'!$B$2:$B$105),NETWORKDAYS.INTL(DATE(2021,MONTH(L846),1),L846,"0000000",'21年休息安排-固定'!$B$2:$B$105)))</f>
        <v/>
      </c>
    </row>
    <row r="847" customHeight="1" spans="1:24">
      <c r="A847" s="4" t="s">
        <v>1308</v>
      </c>
      <c r="B847" s="4"/>
      <c r="C847" s="6" t="s">
        <v>428</v>
      </c>
      <c r="D847" s="4"/>
      <c r="E847" s="4"/>
      <c r="F847" s="4"/>
      <c r="G847" s="4"/>
      <c r="H847" s="4"/>
      <c r="I847" s="4"/>
      <c r="J847" s="4"/>
      <c r="K847" s="45">
        <v>43245</v>
      </c>
      <c r="L847" s="45">
        <v>44287</v>
      </c>
      <c r="M847" s="4"/>
      <c r="N847" s="4"/>
      <c r="O847" s="4"/>
      <c r="P847" s="46"/>
      <c r="Q847" s="46"/>
      <c r="R847" s="49">
        <f t="shared" si="58"/>
        <v>0</v>
      </c>
      <c r="S847" s="49">
        <f t="shared" si="59"/>
        <v>0</v>
      </c>
      <c r="T847" s="50">
        <f t="shared" si="56"/>
        <v>0</v>
      </c>
      <c r="U847" s="50">
        <f t="shared" si="57"/>
        <v>0</v>
      </c>
      <c r="V847" s="50">
        <v>0.87</v>
      </c>
      <c r="W847" s="50" t="str">
        <f>IF(OR(K847&lt;=$Y$1,DAY(K847)&gt;15,AND(YEAR(K847)&amp;MONTH(K847)=YEAR(L847)&amp;MONTH(L847),DAY(L847)&lt;26)),"",IF(OR(L847="",MONTH(K847)&lt;&gt;MONTH(L847)),NETWORKDAYS.INTL(K847,DATE(2021,MONTH(K847)+1,0),"0000000",'21年休息安排-固定'!$B$2:$B$105),NETWORKDAYS.INTL(K847,L847,"0000000",'21年休息安排-固定'!$B$2:$B$105)))</f>
        <v/>
      </c>
      <c r="X847" s="50" t="str">
        <f>IF(OR(L847&gt;=$Z$1,L847="",DAY(L847)&lt;15,AND(YEAR(K847)&amp;MONTH(K847)=YEAR(L847)&amp;MONTH(L847),DAY(L847)&lt;26)),"",IF(YEAR(K847)&amp;MONTH(K847)=YEAR(L847)&amp;MONTH(L847),NETWORKDAYS.INTL(K847,L847,"0000000",'21年休息安排-固定'!$B$2:$B$105),NETWORKDAYS.INTL(DATE(2021,MONTH(L847),1),L847,"0000000",'21年休息安排-固定'!$B$2:$B$105)))</f>
        <v/>
      </c>
    </row>
    <row r="848" customHeight="1" spans="1:24">
      <c r="A848" s="4" t="s">
        <v>1309</v>
      </c>
      <c r="B848" s="4"/>
      <c r="C848" s="6" t="s">
        <v>1178</v>
      </c>
      <c r="D848" s="4"/>
      <c r="E848" s="4"/>
      <c r="F848" s="4"/>
      <c r="G848" s="4"/>
      <c r="H848" s="4"/>
      <c r="I848" s="4"/>
      <c r="J848" s="4"/>
      <c r="K848" s="45">
        <v>43248</v>
      </c>
      <c r="L848" s="45"/>
      <c r="M848" s="4"/>
      <c r="N848" s="4"/>
      <c r="O848" s="4"/>
      <c r="P848" s="46"/>
      <c r="Q848" s="46"/>
      <c r="R848" s="49">
        <f t="shared" si="58"/>
        <v>0</v>
      </c>
      <c r="S848" s="49">
        <f t="shared" si="59"/>
        <v>0</v>
      </c>
      <c r="T848" s="50">
        <f t="shared" si="56"/>
        <v>0</v>
      </c>
      <c r="U848" s="50">
        <f t="shared" si="57"/>
        <v>0</v>
      </c>
      <c r="V848" s="50">
        <v>0.86</v>
      </c>
      <c r="W848" s="50" t="str">
        <f>IF(OR(K848&lt;=$Y$1,DAY(K848)&gt;15,AND(YEAR(K848)&amp;MONTH(K848)=YEAR(L848)&amp;MONTH(L848),DAY(L848)&lt;26)),"",IF(OR(L848="",MONTH(K848)&lt;&gt;MONTH(L848)),NETWORKDAYS.INTL(K848,DATE(2021,MONTH(K848)+1,0),"0000000",'21年休息安排-固定'!$B$2:$B$105),NETWORKDAYS.INTL(K848,L848,"0000000",'21年休息安排-固定'!$B$2:$B$105)))</f>
        <v/>
      </c>
      <c r="X848" s="50" t="str">
        <f>IF(OR(L848&gt;=$Z$1,L848="",DAY(L848)&lt;15,AND(YEAR(K848)&amp;MONTH(K848)=YEAR(L848)&amp;MONTH(L848),DAY(L848)&lt;26)),"",IF(YEAR(K848)&amp;MONTH(K848)=YEAR(L848)&amp;MONTH(L848),NETWORKDAYS.INTL(K848,L848,"0000000",'21年休息安排-固定'!$B$2:$B$105),NETWORKDAYS.INTL(DATE(2021,MONTH(L848),1),L848,"0000000",'21年休息安排-固定'!$B$2:$B$105)))</f>
        <v/>
      </c>
    </row>
    <row r="849" customHeight="1" spans="1:24">
      <c r="A849" s="4" t="s">
        <v>1310</v>
      </c>
      <c r="B849" s="4"/>
      <c r="C849" s="6" t="s">
        <v>484</v>
      </c>
      <c r="D849" s="4"/>
      <c r="E849" s="4"/>
      <c r="F849" s="4"/>
      <c r="G849" s="4"/>
      <c r="H849" s="4"/>
      <c r="I849" s="4"/>
      <c r="J849" s="4"/>
      <c r="K849" s="45">
        <v>43290</v>
      </c>
      <c r="L849" s="45">
        <v>44347</v>
      </c>
      <c r="M849" s="4"/>
      <c r="N849" s="4"/>
      <c r="O849" s="4"/>
      <c r="P849" s="46"/>
      <c r="Q849" s="46"/>
      <c r="R849" s="49">
        <f t="shared" si="58"/>
        <v>0</v>
      </c>
      <c r="S849" s="49">
        <f t="shared" si="59"/>
        <v>0</v>
      </c>
      <c r="T849" s="50">
        <f t="shared" si="56"/>
        <v>0</v>
      </c>
      <c r="U849" s="50">
        <f t="shared" si="57"/>
        <v>0</v>
      </c>
      <c r="V849" s="50">
        <v>0.87</v>
      </c>
      <c r="W849" s="50" t="str">
        <f>IF(OR(K849&lt;=$Y$1,DAY(K849)&gt;15,AND(YEAR(K849)&amp;MONTH(K849)=YEAR(L849)&amp;MONTH(L849),DAY(L849)&lt;26)),"",IF(OR(L849="",MONTH(K849)&lt;&gt;MONTH(L849)),NETWORKDAYS.INTL(K849,DATE(2021,MONTH(K849)+1,0),"0000000",'21年休息安排-固定'!$B$2:$B$105),NETWORKDAYS.INTL(K849,L849,"0000000",'21年休息安排-固定'!$B$2:$B$105)))</f>
        <v/>
      </c>
      <c r="X849" s="50">
        <f>IF(OR(L849&gt;=$Z$1,L849="",DAY(L849)&lt;15,AND(YEAR(K849)&amp;MONTH(K849)=YEAR(L849)&amp;MONTH(L849),DAY(L849)&lt;26)),"",IF(YEAR(K849)&amp;MONTH(K849)=YEAR(L849)&amp;MONTH(L849),NETWORKDAYS.INTL(K849,L849,"0000000",'21年休息安排-固定'!$B$2:$B$105),NETWORKDAYS.INTL(DATE(2021,MONTH(L849),1),L849,"0000000",'21年休息安排-固定'!$B$2:$B$105)))</f>
        <v>20</v>
      </c>
    </row>
    <row r="850" customHeight="1" spans="1:24">
      <c r="A850" s="4" t="s">
        <v>1311</v>
      </c>
      <c r="B850" s="4"/>
      <c r="C850" s="6" t="s">
        <v>1178</v>
      </c>
      <c r="D850" s="4"/>
      <c r="E850" s="4"/>
      <c r="F850" s="4"/>
      <c r="G850" s="4"/>
      <c r="H850" s="4"/>
      <c r="I850" s="4"/>
      <c r="J850" s="4"/>
      <c r="K850" s="45">
        <v>43290</v>
      </c>
      <c r="L850" s="45">
        <v>44481</v>
      </c>
      <c r="M850" s="4"/>
      <c r="N850" s="4"/>
      <c r="O850" s="4"/>
      <c r="P850" s="46"/>
      <c r="Q850" s="46"/>
      <c r="R850" s="49">
        <f t="shared" si="58"/>
        <v>0</v>
      </c>
      <c r="S850" s="49">
        <f t="shared" si="59"/>
        <v>0</v>
      </c>
      <c r="T850" s="50">
        <f t="shared" si="56"/>
        <v>0</v>
      </c>
      <c r="U850" s="50">
        <f t="shared" si="57"/>
        <v>0</v>
      </c>
      <c r="V850" s="50">
        <v>0.91</v>
      </c>
      <c r="W850" s="50" t="str">
        <f>IF(OR(K850&lt;=$Y$1,DAY(K850)&gt;15,AND(YEAR(K850)&amp;MONTH(K850)=YEAR(L850)&amp;MONTH(L850),DAY(L850)&lt;26)),"",IF(OR(L850="",MONTH(K850)&lt;&gt;MONTH(L850)),NETWORKDAYS.INTL(K850,DATE(2021,MONTH(K850)+1,0),"0000000",'21年休息安排-固定'!$B$2:$B$105),NETWORKDAYS.INTL(K850,L850,"0000000",'21年休息安排-固定'!$B$2:$B$105)))</f>
        <v/>
      </c>
      <c r="X850" s="50" t="str">
        <f>IF(OR(L850&gt;=$Z$1,L850="",DAY(L850)&lt;15,AND(YEAR(K850)&amp;MONTH(K850)=YEAR(L850)&amp;MONTH(L850),DAY(L850)&lt;26)),"",IF(YEAR(K850)&amp;MONTH(K850)=YEAR(L850)&amp;MONTH(L850),NETWORKDAYS.INTL(K850,L850,"0000000",'21年休息安排-固定'!$B$2:$B$105),NETWORKDAYS.INTL(DATE(2021,MONTH(L850),1),L850,"0000000",'21年休息安排-固定'!$B$2:$B$105)))</f>
        <v/>
      </c>
    </row>
    <row r="851" customHeight="1" spans="1:24">
      <c r="A851" s="4" t="s">
        <v>1312</v>
      </c>
      <c r="B851" s="4"/>
      <c r="C851" s="6" t="s">
        <v>1178</v>
      </c>
      <c r="D851" s="4"/>
      <c r="E851" s="4"/>
      <c r="F851" s="4"/>
      <c r="G851" s="4"/>
      <c r="H851" s="4"/>
      <c r="I851" s="4"/>
      <c r="J851" s="4"/>
      <c r="K851" s="45">
        <v>43304</v>
      </c>
      <c r="L851" s="45"/>
      <c r="M851" s="4"/>
      <c r="N851" s="4"/>
      <c r="O851" s="4"/>
      <c r="P851" s="46"/>
      <c r="Q851" s="46"/>
      <c r="R851" s="49">
        <f t="shared" si="58"/>
        <v>0</v>
      </c>
      <c r="S851" s="49">
        <f t="shared" si="59"/>
        <v>0</v>
      </c>
      <c r="T851" s="50">
        <f t="shared" si="56"/>
        <v>0</v>
      </c>
      <c r="U851" s="50">
        <f t="shared" si="57"/>
        <v>0</v>
      </c>
      <c r="V851" s="50">
        <v>0.9</v>
      </c>
      <c r="W851" s="50" t="str">
        <f>IF(OR(K851&lt;=$Y$1,DAY(K851)&gt;15,AND(YEAR(K851)&amp;MONTH(K851)=YEAR(L851)&amp;MONTH(L851),DAY(L851)&lt;26)),"",IF(OR(L851="",MONTH(K851)&lt;&gt;MONTH(L851)),NETWORKDAYS.INTL(K851,DATE(2021,MONTH(K851)+1,0),"0000000",'21年休息安排-固定'!$B$2:$B$105),NETWORKDAYS.INTL(K851,L851,"0000000",'21年休息安排-固定'!$B$2:$B$105)))</f>
        <v/>
      </c>
      <c r="X851" s="50" t="str">
        <f>IF(OR(L851&gt;=$Z$1,L851="",DAY(L851)&lt;15,AND(YEAR(K851)&amp;MONTH(K851)=YEAR(L851)&amp;MONTH(L851),DAY(L851)&lt;26)),"",IF(YEAR(K851)&amp;MONTH(K851)=YEAR(L851)&amp;MONTH(L851),NETWORKDAYS.INTL(K851,L851,"0000000",'21年休息安排-固定'!$B$2:$B$105),NETWORKDAYS.INTL(DATE(2021,MONTH(L851),1),L851,"0000000",'21年休息安排-固定'!$B$2:$B$105)))</f>
        <v/>
      </c>
    </row>
    <row r="852" customHeight="1" spans="1:24">
      <c r="A852" s="4" t="s">
        <v>1313</v>
      </c>
      <c r="B852" s="4"/>
      <c r="C852" s="6" t="s">
        <v>1178</v>
      </c>
      <c r="D852" s="4"/>
      <c r="E852" s="4"/>
      <c r="F852" s="4"/>
      <c r="G852" s="4"/>
      <c r="H852" s="4"/>
      <c r="I852" s="4"/>
      <c r="J852" s="4"/>
      <c r="K852" s="45">
        <v>43318</v>
      </c>
      <c r="L852" s="45">
        <v>44557</v>
      </c>
      <c r="M852" s="4"/>
      <c r="N852" s="4"/>
      <c r="O852" s="4"/>
      <c r="P852" s="46"/>
      <c r="Q852" s="46"/>
      <c r="R852" s="49">
        <f t="shared" si="58"/>
        <v>0</v>
      </c>
      <c r="S852" s="49">
        <f t="shared" si="59"/>
        <v>0</v>
      </c>
      <c r="T852" s="50">
        <f t="shared" si="56"/>
        <v>0</v>
      </c>
      <c r="U852" s="50">
        <f t="shared" si="57"/>
        <v>0</v>
      </c>
      <c r="V852" s="50">
        <v>0.88</v>
      </c>
      <c r="W852" s="50" t="str">
        <f>IF(OR(K852&lt;=$Y$1,DAY(K852)&gt;15,AND(YEAR(K852)&amp;MONTH(K852)=YEAR(L852)&amp;MONTH(L852),DAY(L852)&lt;26)),"",IF(OR(L852="",MONTH(K852)&lt;&gt;MONTH(L852)),NETWORKDAYS.INTL(K852,DATE(2021,MONTH(K852)+1,0),"0000000",'21年休息安排-固定'!$B$2:$B$105),NETWORKDAYS.INTL(K852,L852,"0000000",'21年休息安排-固定'!$B$2:$B$105)))</f>
        <v/>
      </c>
      <c r="X852" s="50">
        <f>IF(OR(L852&gt;=$Z$1,L852="",DAY(L852)&lt;15,AND(YEAR(K852)&amp;MONTH(K852)=YEAR(L852)&amp;MONTH(L852),DAY(L852)&lt;26)),"",IF(YEAR(K852)&amp;MONTH(K852)=YEAR(L852)&amp;MONTH(L852),NETWORKDAYS.INTL(K852,L852,"0000000",'21年休息安排-固定'!$B$2:$B$105),NETWORKDAYS.INTL(DATE(2021,MONTH(L852),1),L852,"0000000",'21年休息安排-固定'!$B$2:$B$105)))</f>
        <v>19</v>
      </c>
    </row>
    <row r="853" customHeight="1" spans="1:24">
      <c r="A853" s="4" t="s">
        <v>1314</v>
      </c>
      <c r="B853" s="4"/>
      <c r="C853" s="6" t="s">
        <v>428</v>
      </c>
      <c r="D853" s="4"/>
      <c r="E853" s="4"/>
      <c r="F853" s="4"/>
      <c r="G853" s="4"/>
      <c r="H853" s="4"/>
      <c r="I853" s="4"/>
      <c r="J853" s="4"/>
      <c r="K853" s="45">
        <v>43318</v>
      </c>
      <c r="L853" s="45">
        <v>44431</v>
      </c>
      <c r="M853" s="4"/>
      <c r="N853" s="4"/>
      <c r="O853" s="4"/>
      <c r="P853" s="46"/>
      <c r="Q853" s="46"/>
      <c r="R853" s="49">
        <f t="shared" si="58"/>
        <v>0</v>
      </c>
      <c r="S853" s="49">
        <f t="shared" si="59"/>
        <v>0</v>
      </c>
      <c r="T853" s="50">
        <f t="shared" si="56"/>
        <v>0</v>
      </c>
      <c r="U853" s="50">
        <f t="shared" si="57"/>
        <v>0</v>
      </c>
      <c r="V853" s="50">
        <v>0.87</v>
      </c>
      <c r="W853" s="50" t="str">
        <f>IF(OR(K853&lt;=$Y$1,DAY(K853)&gt;15,AND(YEAR(K853)&amp;MONTH(K853)=YEAR(L853)&amp;MONTH(L853),DAY(L853)&lt;26)),"",IF(OR(L853="",MONTH(K853)&lt;&gt;MONTH(L853)),NETWORKDAYS.INTL(K853,DATE(2021,MONTH(K853)+1,0),"0000000",'21年休息安排-固定'!$B$2:$B$105),NETWORKDAYS.INTL(K853,L853,"0000000",'21年休息安排-固定'!$B$2:$B$105)))</f>
        <v/>
      </c>
      <c r="X853" s="50">
        <f>IF(OR(L853&gt;=$Z$1,L853="",DAY(L853)&lt;15,AND(YEAR(K853)&amp;MONTH(K853)=YEAR(L853)&amp;MONTH(L853),DAY(L853)&lt;26)),"",IF(YEAR(K853)&amp;MONTH(K853)=YEAR(L853)&amp;MONTH(L853),NETWORKDAYS.INTL(K853,L853,"0000000",'21年休息安排-固定'!$B$2:$B$105),NETWORKDAYS.INTL(DATE(2021,MONTH(L853),1),L853,"0000000",'21年休息安排-固定'!$B$2:$B$105)))</f>
        <v>16</v>
      </c>
    </row>
    <row r="854" customHeight="1" spans="1:24">
      <c r="A854" s="4" t="s">
        <v>1315</v>
      </c>
      <c r="B854" s="4"/>
      <c r="C854" s="6" t="s">
        <v>428</v>
      </c>
      <c r="D854" s="4"/>
      <c r="E854" s="4"/>
      <c r="F854" s="4"/>
      <c r="G854" s="4"/>
      <c r="H854" s="4"/>
      <c r="I854" s="4"/>
      <c r="J854" s="4"/>
      <c r="K854" s="45">
        <v>43318</v>
      </c>
      <c r="L854" s="45">
        <v>44363</v>
      </c>
      <c r="M854" s="4"/>
      <c r="N854" s="4"/>
      <c r="O854" s="4"/>
      <c r="P854" s="46"/>
      <c r="Q854" s="46"/>
      <c r="R854" s="49">
        <f t="shared" si="58"/>
        <v>0</v>
      </c>
      <c r="S854" s="49">
        <f t="shared" si="59"/>
        <v>0</v>
      </c>
      <c r="T854" s="50">
        <f t="shared" si="56"/>
        <v>0</v>
      </c>
      <c r="U854" s="50">
        <f t="shared" si="57"/>
        <v>0</v>
      </c>
      <c r="V854" s="50">
        <v>0.83</v>
      </c>
      <c r="W854" s="50" t="str">
        <f>IF(OR(K854&lt;=$Y$1,DAY(K854)&gt;15,AND(YEAR(K854)&amp;MONTH(K854)=YEAR(L854)&amp;MONTH(L854),DAY(L854)&lt;26)),"",IF(OR(L854="",MONTH(K854)&lt;&gt;MONTH(L854)),NETWORKDAYS.INTL(K854,DATE(2021,MONTH(K854)+1,0),"0000000",'21年休息安排-固定'!$B$2:$B$105),NETWORKDAYS.INTL(K854,L854,"0000000",'21年休息安排-固定'!$B$2:$B$105)))</f>
        <v/>
      </c>
      <c r="X854" s="50">
        <f>IF(OR(L854&gt;=$Z$1,L854="",DAY(L854)&lt;15,AND(YEAR(K854)&amp;MONTH(K854)=YEAR(L854)&amp;MONTH(L854),DAY(L854)&lt;26)),"",IF(YEAR(K854)&amp;MONTH(K854)=YEAR(L854)&amp;MONTH(L854),NETWORKDAYS.INTL(K854,L854,"0000000",'21年休息安排-固定'!$B$2:$B$105),NETWORKDAYS.INTL(DATE(2021,MONTH(L854),1),L854,"0000000",'21年休息安排-固定'!$B$2:$B$105)))</f>
        <v>12</v>
      </c>
    </row>
    <row r="855" customHeight="1" spans="1:24">
      <c r="A855" s="4" t="s">
        <v>1316</v>
      </c>
      <c r="B855" s="4"/>
      <c r="C855" s="6" t="s">
        <v>1178</v>
      </c>
      <c r="D855" s="4"/>
      <c r="E855" s="4"/>
      <c r="F855" s="4"/>
      <c r="G855" s="4"/>
      <c r="H855" s="4"/>
      <c r="I855" s="4"/>
      <c r="J855" s="4"/>
      <c r="K855" s="45">
        <v>43328</v>
      </c>
      <c r="L855" s="45"/>
      <c r="M855" s="4"/>
      <c r="N855" s="4"/>
      <c r="O855" s="4"/>
      <c r="P855" s="46"/>
      <c r="Q855" s="46"/>
      <c r="R855" s="49">
        <f t="shared" si="58"/>
        <v>0</v>
      </c>
      <c r="S855" s="49">
        <f t="shared" si="59"/>
        <v>0</v>
      </c>
      <c r="T855" s="50">
        <f t="shared" si="56"/>
        <v>0</v>
      </c>
      <c r="U855" s="50">
        <f t="shared" si="57"/>
        <v>0</v>
      </c>
      <c r="V855" s="50">
        <v>0.87</v>
      </c>
      <c r="W855" s="50" t="str">
        <f>IF(OR(K855&lt;=$Y$1,DAY(K855)&gt;15,AND(YEAR(K855)&amp;MONTH(K855)=YEAR(L855)&amp;MONTH(L855),DAY(L855)&lt;26)),"",IF(OR(L855="",MONTH(K855)&lt;&gt;MONTH(L855)),NETWORKDAYS.INTL(K855,DATE(2021,MONTH(K855)+1,0),"0000000",'21年休息安排-固定'!$B$2:$B$105),NETWORKDAYS.INTL(K855,L855,"0000000",'21年休息安排-固定'!$B$2:$B$105)))</f>
        <v/>
      </c>
      <c r="X855" s="50" t="str">
        <f>IF(OR(L855&gt;=$Z$1,L855="",DAY(L855)&lt;15,AND(YEAR(K855)&amp;MONTH(K855)=YEAR(L855)&amp;MONTH(L855),DAY(L855)&lt;26)),"",IF(YEAR(K855)&amp;MONTH(K855)=YEAR(L855)&amp;MONTH(L855),NETWORKDAYS.INTL(K855,L855,"0000000",'21年休息安排-固定'!$B$2:$B$105),NETWORKDAYS.INTL(DATE(2021,MONTH(L855),1),L855,"0000000",'21年休息安排-固定'!$B$2:$B$105)))</f>
        <v/>
      </c>
    </row>
    <row r="856" customHeight="1" spans="1:24">
      <c r="A856" s="4" t="s">
        <v>1317</v>
      </c>
      <c r="B856" s="4"/>
      <c r="C856" s="6" t="s">
        <v>1178</v>
      </c>
      <c r="D856" s="4"/>
      <c r="E856" s="4"/>
      <c r="F856" s="4"/>
      <c r="G856" s="4"/>
      <c r="H856" s="4"/>
      <c r="I856" s="4"/>
      <c r="J856" s="4"/>
      <c r="K856" s="45">
        <v>43346</v>
      </c>
      <c r="L856" s="45"/>
      <c r="M856" s="4"/>
      <c r="N856" s="4"/>
      <c r="O856" s="4"/>
      <c r="P856" s="46"/>
      <c r="Q856" s="46"/>
      <c r="R856" s="49">
        <f t="shared" si="58"/>
        <v>0</v>
      </c>
      <c r="S856" s="49">
        <f t="shared" si="59"/>
        <v>0</v>
      </c>
      <c r="T856" s="50">
        <f t="shared" ref="T856:T919" si="60">IFERROR(ROUND(Q856/W856,2),0)</f>
        <v>0</v>
      </c>
      <c r="U856" s="50">
        <f t="shared" ref="U856:U919" si="61">IFERROR(ROUND(Q856/X856,2),0)</f>
        <v>0</v>
      </c>
      <c r="V856" s="50">
        <v>0.89</v>
      </c>
      <c r="W856" s="50" t="str">
        <f>IF(OR(K856&lt;=$Y$1,DAY(K856)&gt;15,AND(YEAR(K856)&amp;MONTH(K856)=YEAR(L856)&amp;MONTH(L856),DAY(L856)&lt;26)),"",IF(OR(L856="",MONTH(K856)&lt;&gt;MONTH(L856)),NETWORKDAYS.INTL(K856,DATE(2021,MONTH(K856)+1,0),"0000000",'21年休息安排-固定'!$B$2:$B$105),NETWORKDAYS.INTL(K856,L856,"0000000",'21年休息安排-固定'!$B$2:$B$105)))</f>
        <v/>
      </c>
      <c r="X856" s="50" t="str">
        <f>IF(OR(L856&gt;=$Z$1,L856="",DAY(L856)&lt;15,AND(YEAR(K856)&amp;MONTH(K856)=YEAR(L856)&amp;MONTH(L856),DAY(L856)&lt;26)),"",IF(YEAR(K856)&amp;MONTH(K856)=YEAR(L856)&amp;MONTH(L856),NETWORKDAYS.INTL(K856,L856,"0000000",'21年休息安排-固定'!$B$2:$B$105),NETWORKDAYS.INTL(DATE(2021,MONTH(L856),1),L856,"0000000",'21年休息安排-固定'!$B$2:$B$105)))</f>
        <v/>
      </c>
    </row>
    <row r="857" customHeight="1" spans="1:24">
      <c r="A857" s="4" t="s">
        <v>1318</v>
      </c>
      <c r="B857" s="4"/>
      <c r="C857" s="6" t="s">
        <v>428</v>
      </c>
      <c r="D857" s="4"/>
      <c r="E857" s="4"/>
      <c r="F857" s="4"/>
      <c r="G857" s="4"/>
      <c r="H857" s="4"/>
      <c r="I857" s="4"/>
      <c r="J857" s="4"/>
      <c r="K857" s="45">
        <v>43350</v>
      </c>
      <c r="L857" s="45"/>
      <c r="M857" s="4"/>
      <c r="N857" s="4"/>
      <c r="O857" s="4"/>
      <c r="P857" s="46"/>
      <c r="Q857" s="46"/>
      <c r="R857" s="49">
        <f t="shared" ref="R857:R920" si="62">P857/21.75</f>
        <v>0</v>
      </c>
      <c r="S857" s="49">
        <f t="shared" ref="S857:S920" si="63">Q857/21.75</f>
        <v>0</v>
      </c>
      <c r="T857" s="50">
        <f t="shared" si="60"/>
        <v>0</v>
      </c>
      <c r="U857" s="50">
        <f t="shared" si="61"/>
        <v>0</v>
      </c>
      <c r="V857" s="50">
        <v>0.85</v>
      </c>
      <c r="W857" s="50" t="str">
        <f>IF(OR(K857&lt;=$Y$1,DAY(K857)&gt;15,AND(YEAR(K857)&amp;MONTH(K857)=YEAR(L857)&amp;MONTH(L857),DAY(L857)&lt;26)),"",IF(OR(L857="",MONTH(K857)&lt;&gt;MONTH(L857)),NETWORKDAYS.INTL(K857,DATE(2021,MONTH(K857)+1,0),"0000000",'21年休息安排-固定'!$B$2:$B$105),NETWORKDAYS.INTL(K857,L857,"0000000",'21年休息安排-固定'!$B$2:$B$105)))</f>
        <v/>
      </c>
      <c r="X857" s="50" t="str">
        <f>IF(OR(L857&gt;=$Z$1,L857="",DAY(L857)&lt;15,AND(YEAR(K857)&amp;MONTH(K857)=YEAR(L857)&amp;MONTH(L857),DAY(L857)&lt;26)),"",IF(YEAR(K857)&amp;MONTH(K857)=YEAR(L857)&amp;MONTH(L857),NETWORKDAYS.INTL(K857,L857,"0000000",'21年休息安排-固定'!$B$2:$B$105),NETWORKDAYS.INTL(DATE(2021,MONTH(L857),1),L857,"0000000",'21年休息安排-固定'!$B$2:$B$105)))</f>
        <v/>
      </c>
    </row>
    <row r="858" customHeight="1" spans="1:24">
      <c r="A858" s="4" t="s">
        <v>1319</v>
      </c>
      <c r="B858" s="4"/>
      <c r="C858" s="6" t="s">
        <v>428</v>
      </c>
      <c r="D858" s="4"/>
      <c r="E858" s="4"/>
      <c r="F858" s="4"/>
      <c r="G858" s="4"/>
      <c r="H858" s="4"/>
      <c r="I858" s="4"/>
      <c r="J858" s="4"/>
      <c r="K858" s="45">
        <v>43360</v>
      </c>
      <c r="L858" s="45"/>
      <c r="M858" s="4"/>
      <c r="N858" s="4"/>
      <c r="O858" s="4"/>
      <c r="P858" s="46"/>
      <c r="Q858" s="46"/>
      <c r="R858" s="49">
        <f t="shared" si="62"/>
        <v>0</v>
      </c>
      <c r="S858" s="49">
        <f t="shared" si="63"/>
        <v>0</v>
      </c>
      <c r="T858" s="50">
        <f t="shared" si="60"/>
        <v>0</v>
      </c>
      <c r="U858" s="50">
        <f t="shared" si="61"/>
        <v>0</v>
      </c>
      <c r="V858" s="50">
        <v>0.9</v>
      </c>
      <c r="W858" s="50" t="str">
        <f>IF(OR(K858&lt;=$Y$1,DAY(K858)&gt;15,AND(YEAR(K858)&amp;MONTH(K858)=YEAR(L858)&amp;MONTH(L858),DAY(L858)&lt;26)),"",IF(OR(L858="",MONTH(K858)&lt;&gt;MONTH(L858)),NETWORKDAYS.INTL(K858,DATE(2021,MONTH(K858)+1,0),"0000000",'21年休息安排-固定'!$B$2:$B$105),NETWORKDAYS.INTL(K858,L858,"0000000",'21年休息安排-固定'!$B$2:$B$105)))</f>
        <v/>
      </c>
      <c r="X858" s="50" t="str">
        <f>IF(OR(L858&gt;=$Z$1,L858="",DAY(L858)&lt;15,AND(YEAR(K858)&amp;MONTH(K858)=YEAR(L858)&amp;MONTH(L858),DAY(L858)&lt;26)),"",IF(YEAR(K858)&amp;MONTH(K858)=YEAR(L858)&amp;MONTH(L858),NETWORKDAYS.INTL(K858,L858,"0000000",'21年休息安排-固定'!$B$2:$B$105),NETWORKDAYS.INTL(DATE(2021,MONTH(L858),1),L858,"0000000",'21年休息安排-固定'!$B$2:$B$105)))</f>
        <v/>
      </c>
    </row>
    <row r="859" customHeight="1" spans="1:24">
      <c r="A859" s="4" t="s">
        <v>1320</v>
      </c>
      <c r="B859" s="4"/>
      <c r="C859" s="6" t="s">
        <v>1178</v>
      </c>
      <c r="D859" s="4"/>
      <c r="E859" s="4"/>
      <c r="F859" s="4"/>
      <c r="G859" s="4"/>
      <c r="H859" s="4"/>
      <c r="I859" s="4"/>
      <c r="J859" s="4"/>
      <c r="K859" s="45">
        <v>43339</v>
      </c>
      <c r="L859" s="45">
        <v>44491</v>
      </c>
      <c r="M859" s="4"/>
      <c r="N859" s="4"/>
      <c r="O859" s="4"/>
      <c r="P859" s="46"/>
      <c r="Q859" s="46"/>
      <c r="R859" s="49">
        <f t="shared" si="62"/>
        <v>0</v>
      </c>
      <c r="S859" s="49">
        <f t="shared" si="63"/>
        <v>0</v>
      </c>
      <c r="T859" s="50">
        <f t="shared" si="60"/>
        <v>0</v>
      </c>
      <c r="U859" s="50">
        <f t="shared" si="61"/>
        <v>0</v>
      </c>
      <c r="V859" s="50">
        <v>0.88</v>
      </c>
      <c r="W859" s="50" t="str">
        <f>IF(OR(K859&lt;=$Y$1,DAY(K859)&gt;15,AND(YEAR(K859)&amp;MONTH(K859)=YEAR(L859)&amp;MONTH(L859),DAY(L859)&lt;26)),"",IF(OR(L859="",MONTH(K859)&lt;&gt;MONTH(L859)),NETWORKDAYS.INTL(K859,DATE(2021,MONTH(K859)+1,0),"0000000",'21年休息安排-固定'!$B$2:$B$105),NETWORKDAYS.INTL(K859,L859,"0000000",'21年休息安排-固定'!$B$2:$B$105)))</f>
        <v/>
      </c>
      <c r="X859" s="50">
        <f>IF(OR(L859&gt;=$Z$1,L859="",DAY(L859)&lt;15,AND(YEAR(K859)&amp;MONTH(K859)=YEAR(L859)&amp;MONTH(L859),DAY(L859)&lt;26)),"",IF(YEAR(K859)&amp;MONTH(K859)=YEAR(L859)&amp;MONTH(L859),NETWORKDAYS.INTL(K859,L859,"0000000",'21年休息安排-固定'!$B$2:$B$105),NETWORKDAYS.INTL(DATE(2021,MONTH(L859),1),L859,"0000000",'21年休息安排-固定'!$B$2:$B$105)))</f>
        <v>15</v>
      </c>
    </row>
    <row r="860" customHeight="1" spans="1:24">
      <c r="A860" s="4" t="s">
        <v>1321</v>
      </c>
      <c r="B860" s="4"/>
      <c r="C860" s="6" t="s">
        <v>428</v>
      </c>
      <c r="D860" s="4"/>
      <c r="E860" s="4"/>
      <c r="F860" s="4"/>
      <c r="G860" s="4"/>
      <c r="H860" s="4"/>
      <c r="I860" s="4"/>
      <c r="J860" s="4"/>
      <c r="K860" s="45">
        <v>43369</v>
      </c>
      <c r="L860" s="45"/>
      <c r="M860" s="4"/>
      <c r="N860" s="4"/>
      <c r="O860" s="4"/>
      <c r="P860" s="46"/>
      <c r="Q860" s="46"/>
      <c r="R860" s="49">
        <f t="shared" si="62"/>
        <v>0</v>
      </c>
      <c r="S860" s="49">
        <f t="shared" si="63"/>
        <v>0</v>
      </c>
      <c r="T860" s="50">
        <f t="shared" si="60"/>
        <v>0</v>
      </c>
      <c r="U860" s="50">
        <f t="shared" si="61"/>
        <v>0</v>
      </c>
      <c r="V860" s="50">
        <v>0.86</v>
      </c>
      <c r="W860" s="50" t="str">
        <f>IF(OR(K860&lt;=$Y$1,DAY(K860)&gt;15,AND(YEAR(K860)&amp;MONTH(K860)=YEAR(L860)&amp;MONTH(L860),DAY(L860)&lt;26)),"",IF(OR(L860="",MONTH(K860)&lt;&gt;MONTH(L860)),NETWORKDAYS.INTL(K860,DATE(2021,MONTH(K860)+1,0),"0000000",'21年休息安排-固定'!$B$2:$B$105),NETWORKDAYS.INTL(K860,L860,"0000000",'21年休息安排-固定'!$B$2:$B$105)))</f>
        <v/>
      </c>
      <c r="X860" s="50" t="str">
        <f>IF(OR(L860&gt;=$Z$1,L860="",DAY(L860)&lt;15,AND(YEAR(K860)&amp;MONTH(K860)=YEAR(L860)&amp;MONTH(L860),DAY(L860)&lt;26)),"",IF(YEAR(K860)&amp;MONTH(K860)=YEAR(L860)&amp;MONTH(L860),NETWORKDAYS.INTL(K860,L860,"0000000",'21年休息安排-固定'!$B$2:$B$105),NETWORKDAYS.INTL(DATE(2021,MONTH(L860),1),L860,"0000000",'21年休息安排-固定'!$B$2:$B$105)))</f>
        <v/>
      </c>
    </row>
    <row r="861" customHeight="1" spans="1:24">
      <c r="A861" s="4" t="s">
        <v>1322</v>
      </c>
      <c r="B861" s="4"/>
      <c r="C861" s="6" t="s">
        <v>428</v>
      </c>
      <c r="D861" s="4"/>
      <c r="E861" s="4"/>
      <c r="F861" s="4"/>
      <c r="G861" s="4"/>
      <c r="H861" s="4"/>
      <c r="I861" s="4"/>
      <c r="J861" s="4"/>
      <c r="K861" s="45">
        <v>43382</v>
      </c>
      <c r="L861" s="45"/>
      <c r="M861" s="4"/>
      <c r="N861" s="4"/>
      <c r="O861" s="4"/>
      <c r="P861" s="46"/>
      <c r="Q861" s="46"/>
      <c r="R861" s="49">
        <f t="shared" si="62"/>
        <v>0</v>
      </c>
      <c r="S861" s="49">
        <f t="shared" si="63"/>
        <v>0</v>
      </c>
      <c r="T861" s="50">
        <f t="shared" si="60"/>
        <v>0</v>
      </c>
      <c r="U861" s="50">
        <f t="shared" si="61"/>
        <v>0</v>
      </c>
      <c r="V861" s="50">
        <v>0.85</v>
      </c>
      <c r="W861" s="50" t="str">
        <f>IF(OR(K861&lt;=$Y$1,DAY(K861)&gt;15,AND(YEAR(K861)&amp;MONTH(K861)=YEAR(L861)&amp;MONTH(L861),DAY(L861)&lt;26)),"",IF(OR(L861="",MONTH(K861)&lt;&gt;MONTH(L861)),NETWORKDAYS.INTL(K861,DATE(2021,MONTH(K861)+1,0),"0000000",'21年休息安排-固定'!$B$2:$B$105),NETWORKDAYS.INTL(K861,L861,"0000000",'21年休息安排-固定'!$B$2:$B$105)))</f>
        <v/>
      </c>
      <c r="X861" s="50" t="str">
        <f>IF(OR(L861&gt;=$Z$1,L861="",DAY(L861)&lt;15,AND(YEAR(K861)&amp;MONTH(K861)=YEAR(L861)&amp;MONTH(L861),DAY(L861)&lt;26)),"",IF(YEAR(K861)&amp;MONTH(K861)=YEAR(L861)&amp;MONTH(L861),NETWORKDAYS.INTL(K861,L861,"0000000",'21年休息安排-固定'!$B$2:$B$105),NETWORKDAYS.INTL(DATE(2021,MONTH(L861),1),L861,"0000000",'21年休息安排-固定'!$B$2:$B$105)))</f>
        <v/>
      </c>
    </row>
    <row r="862" customHeight="1" spans="1:24">
      <c r="A862" s="4" t="s">
        <v>1323</v>
      </c>
      <c r="B862" s="4"/>
      <c r="C862" s="6" t="s">
        <v>404</v>
      </c>
      <c r="D862" s="4"/>
      <c r="E862" s="4"/>
      <c r="F862" s="4"/>
      <c r="G862" s="4"/>
      <c r="H862" s="4"/>
      <c r="I862" s="4"/>
      <c r="J862" s="4"/>
      <c r="K862" s="45">
        <v>43388</v>
      </c>
      <c r="L862" s="45">
        <v>44202</v>
      </c>
      <c r="M862" s="4"/>
      <c r="N862" s="4"/>
      <c r="O862" s="4"/>
      <c r="P862" s="46"/>
      <c r="Q862" s="46"/>
      <c r="R862" s="49">
        <f t="shared" si="62"/>
        <v>0</v>
      </c>
      <c r="S862" s="49">
        <f t="shared" si="63"/>
        <v>0</v>
      </c>
      <c r="T862" s="50">
        <f t="shared" si="60"/>
        <v>0</v>
      </c>
      <c r="U862" s="50">
        <f t="shared" si="61"/>
        <v>0</v>
      </c>
      <c r="V862" s="50">
        <v>0.9</v>
      </c>
      <c r="W862" s="50" t="str">
        <f>IF(OR(K862&lt;=$Y$1,DAY(K862)&gt;15,AND(YEAR(K862)&amp;MONTH(K862)=YEAR(L862)&amp;MONTH(L862),DAY(L862)&lt;26)),"",IF(OR(L862="",MONTH(K862)&lt;&gt;MONTH(L862)),NETWORKDAYS.INTL(K862,DATE(2021,MONTH(K862)+1,0),"0000000",'21年休息安排-固定'!$B$2:$B$105),NETWORKDAYS.INTL(K862,L862,"0000000",'21年休息安排-固定'!$B$2:$B$105)))</f>
        <v/>
      </c>
      <c r="X862" s="50" t="str">
        <f>IF(OR(L862&gt;=$Z$1,L862="",DAY(L862)&lt;15,AND(YEAR(K862)&amp;MONTH(K862)=YEAR(L862)&amp;MONTH(L862),DAY(L862)&lt;26)),"",IF(YEAR(K862)&amp;MONTH(K862)=YEAR(L862)&amp;MONTH(L862),NETWORKDAYS.INTL(K862,L862,"0000000",'21年休息安排-固定'!$B$2:$B$105),NETWORKDAYS.INTL(DATE(2021,MONTH(L862),1),L862,"0000000",'21年休息安排-固定'!$B$2:$B$105)))</f>
        <v/>
      </c>
    </row>
    <row r="863" customHeight="1" spans="1:24">
      <c r="A863" s="4" t="s">
        <v>1324</v>
      </c>
      <c r="B863" s="4"/>
      <c r="C863" s="6" t="s">
        <v>428</v>
      </c>
      <c r="D863" s="4"/>
      <c r="E863" s="4"/>
      <c r="F863" s="4"/>
      <c r="G863" s="4"/>
      <c r="H863" s="4"/>
      <c r="I863" s="4"/>
      <c r="J863" s="4"/>
      <c r="K863" s="45">
        <v>43427</v>
      </c>
      <c r="L863" s="45"/>
      <c r="M863" s="4"/>
      <c r="N863" s="4"/>
      <c r="O863" s="4"/>
      <c r="P863" s="46"/>
      <c r="Q863" s="46"/>
      <c r="R863" s="49">
        <f t="shared" si="62"/>
        <v>0</v>
      </c>
      <c r="S863" s="49">
        <f t="shared" si="63"/>
        <v>0</v>
      </c>
      <c r="T863" s="50">
        <f t="shared" si="60"/>
        <v>0</v>
      </c>
      <c r="U863" s="50">
        <f t="shared" si="61"/>
        <v>0</v>
      </c>
      <c r="V863" s="50">
        <v>0.89</v>
      </c>
      <c r="W863" s="50" t="str">
        <f>IF(OR(K863&lt;=$Y$1,DAY(K863)&gt;15,AND(YEAR(K863)&amp;MONTH(K863)=YEAR(L863)&amp;MONTH(L863),DAY(L863)&lt;26)),"",IF(OR(L863="",MONTH(K863)&lt;&gt;MONTH(L863)),NETWORKDAYS.INTL(K863,DATE(2021,MONTH(K863)+1,0),"0000000",'21年休息安排-固定'!$B$2:$B$105),NETWORKDAYS.INTL(K863,L863,"0000000",'21年休息安排-固定'!$B$2:$B$105)))</f>
        <v/>
      </c>
      <c r="X863" s="50" t="str">
        <f>IF(OR(L863&gt;=$Z$1,L863="",DAY(L863)&lt;15,AND(YEAR(K863)&amp;MONTH(K863)=YEAR(L863)&amp;MONTH(L863),DAY(L863)&lt;26)),"",IF(YEAR(K863)&amp;MONTH(K863)=YEAR(L863)&amp;MONTH(L863),NETWORKDAYS.INTL(K863,L863,"0000000",'21年休息安排-固定'!$B$2:$B$105),NETWORKDAYS.INTL(DATE(2021,MONTH(L863),1),L863,"0000000",'21年休息安排-固定'!$B$2:$B$105)))</f>
        <v/>
      </c>
    </row>
    <row r="864" customHeight="1" spans="1:24">
      <c r="A864" s="4" t="s">
        <v>1325</v>
      </c>
      <c r="B864" s="4"/>
      <c r="C864" s="6" t="s">
        <v>428</v>
      </c>
      <c r="D864" s="4"/>
      <c r="E864" s="4"/>
      <c r="F864" s="4"/>
      <c r="G864" s="4"/>
      <c r="H864" s="4"/>
      <c r="I864" s="4"/>
      <c r="J864" s="4"/>
      <c r="K864" s="45">
        <v>43467</v>
      </c>
      <c r="L864" s="45"/>
      <c r="M864" s="4"/>
      <c r="N864" s="4"/>
      <c r="O864" s="4"/>
      <c r="P864" s="46"/>
      <c r="Q864" s="46"/>
      <c r="R864" s="49">
        <f t="shared" si="62"/>
        <v>0</v>
      </c>
      <c r="S864" s="49">
        <f t="shared" si="63"/>
        <v>0</v>
      </c>
      <c r="T864" s="50">
        <f t="shared" si="60"/>
        <v>0</v>
      </c>
      <c r="U864" s="50">
        <f t="shared" si="61"/>
        <v>0</v>
      </c>
      <c r="V864" s="50">
        <v>0.88</v>
      </c>
      <c r="W864" s="50" t="str">
        <f>IF(OR(K864&lt;=$Y$1,DAY(K864)&gt;15,AND(YEAR(K864)&amp;MONTH(K864)=YEAR(L864)&amp;MONTH(L864),DAY(L864)&lt;26)),"",IF(OR(L864="",MONTH(K864)&lt;&gt;MONTH(L864)),NETWORKDAYS.INTL(K864,DATE(2021,MONTH(K864)+1,0),"0000000",'21年休息安排-固定'!$B$2:$B$105),NETWORKDAYS.INTL(K864,L864,"0000000",'21年休息安排-固定'!$B$2:$B$105)))</f>
        <v/>
      </c>
      <c r="X864" s="50" t="str">
        <f>IF(OR(L864&gt;=$Z$1,L864="",DAY(L864)&lt;15,AND(YEAR(K864)&amp;MONTH(K864)=YEAR(L864)&amp;MONTH(L864),DAY(L864)&lt;26)),"",IF(YEAR(K864)&amp;MONTH(K864)=YEAR(L864)&amp;MONTH(L864),NETWORKDAYS.INTL(K864,L864,"0000000",'21年休息安排-固定'!$B$2:$B$105),NETWORKDAYS.INTL(DATE(2021,MONTH(L864),1),L864,"0000000",'21年休息安排-固定'!$B$2:$B$105)))</f>
        <v/>
      </c>
    </row>
    <row r="865" customHeight="1" spans="1:24">
      <c r="A865" s="4" t="s">
        <v>1326</v>
      </c>
      <c r="B865" s="4"/>
      <c r="C865" s="6" t="s">
        <v>428</v>
      </c>
      <c r="D865" s="4"/>
      <c r="E865" s="4"/>
      <c r="F865" s="4"/>
      <c r="G865" s="4"/>
      <c r="H865" s="4"/>
      <c r="I865" s="4"/>
      <c r="J865" s="4"/>
      <c r="K865" s="45">
        <v>43472</v>
      </c>
      <c r="L865" s="45"/>
      <c r="M865" s="4"/>
      <c r="N865" s="4"/>
      <c r="O865" s="4"/>
      <c r="P865" s="46"/>
      <c r="Q865" s="46"/>
      <c r="R865" s="49">
        <f t="shared" si="62"/>
        <v>0</v>
      </c>
      <c r="S865" s="49">
        <f t="shared" si="63"/>
        <v>0</v>
      </c>
      <c r="T865" s="50">
        <f t="shared" si="60"/>
        <v>0</v>
      </c>
      <c r="U865" s="50">
        <f t="shared" si="61"/>
        <v>0</v>
      </c>
      <c r="V865" s="50">
        <v>0.87</v>
      </c>
      <c r="W865" s="50" t="str">
        <f>IF(OR(K865&lt;=$Y$1,DAY(K865)&gt;15,AND(YEAR(K865)&amp;MONTH(K865)=YEAR(L865)&amp;MONTH(L865),DAY(L865)&lt;26)),"",IF(OR(L865="",MONTH(K865)&lt;&gt;MONTH(L865)),NETWORKDAYS.INTL(K865,DATE(2021,MONTH(K865)+1,0),"0000000",'21年休息安排-固定'!$B$2:$B$105),NETWORKDAYS.INTL(K865,L865,"0000000",'21年休息安排-固定'!$B$2:$B$105)))</f>
        <v/>
      </c>
      <c r="X865" s="50" t="str">
        <f>IF(OR(L865&gt;=$Z$1,L865="",DAY(L865)&lt;15,AND(YEAR(K865)&amp;MONTH(K865)=YEAR(L865)&amp;MONTH(L865),DAY(L865)&lt;26)),"",IF(YEAR(K865)&amp;MONTH(K865)=YEAR(L865)&amp;MONTH(L865),NETWORKDAYS.INTL(K865,L865,"0000000",'21年休息安排-固定'!$B$2:$B$105),NETWORKDAYS.INTL(DATE(2021,MONTH(L865),1),L865,"0000000",'21年休息安排-固定'!$B$2:$B$105)))</f>
        <v/>
      </c>
    </row>
    <row r="866" customHeight="1" spans="1:24">
      <c r="A866" s="4" t="s">
        <v>1327</v>
      </c>
      <c r="B866" s="4"/>
      <c r="C866" s="6" t="s">
        <v>439</v>
      </c>
      <c r="D866" s="4"/>
      <c r="E866" s="4"/>
      <c r="F866" s="4"/>
      <c r="G866" s="4"/>
      <c r="H866" s="4"/>
      <c r="I866" s="4"/>
      <c r="J866" s="4"/>
      <c r="K866" s="45">
        <v>43469</v>
      </c>
      <c r="L866" s="45"/>
      <c r="M866" s="4"/>
      <c r="N866" s="4"/>
      <c r="O866" s="4"/>
      <c r="P866" s="46"/>
      <c r="Q866" s="46"/>
      <c r="R866" s="49">
        <f t="shared" si="62"/>
        <v>0</v>
      </c>
      <c r="S866" s="49">
        <f t="shared" si="63"/>
        <v>0</v>
      </c>
      <c r="T866" s="50">
        <f t="shared" si="60"/>
        <v>0</v>
      </c>
      <c r="U866" s="50">
        <f t="shared" si="61"/>
        <v>0</v>
      </c>
      <c r="V866" s="50">
        <v>0.83</v>
      </c>
      <c r="W866" s="50" t="str">
        <f>IF(OR(K866&lt;=$Y$1,DAY(K866)&gt;15,AND(YEAR(K866)&amp;MONTH(K866)=YEAR(L866)&amp;MONTH(L866),DAY(L866)&lt;26)),"",IF(OR(L866="",MONTH(K866)&lt;&gt;MONTH(L866)),NETWORKDAYS.INTL(K866,DATE(2021,MONTH(K866)+1,0),"0000000",'21年休息安排-固定'!$B$2:$B$105),NETWORKDAYS.INTL(K866,L866,"0000000",'21年休息安排-固定'!$B$2:$B$105)))</f>
        <v/>
      </c>
      <c r="X866" s="50" t="str">
        <f>IF(OR(L866&gt;=$Z$1,L866="",DAY(L866)&lt;15,AND(YEAR(K866)&amp;MONTH(K866)=YEAR(L866)&amp;MONTH(L866),DAY(L866)&lt;26)),"",IF(YEAR(K866)&amp;MONTH(K866)=YEAR(L866)&amp;MONTH(L866),NETWORKDAYS.INTL(K866,L866,"0000000",'21年休息安排-固定'!$B$2:$B$105),NETWORKDAYS.INTL(DATE(2021,MONTH(L866),1),L866,"0000000",'21年休息安排-固定'!$B$2:$B$105)))</f>
        <v/>
      </c>
    </row>
    <row r="867" customHeight="1" spans="1:24">
      <c r="A867" s="4" t="s">
        <v>1328</v>
      </c>
      <c r="B867" s="4"/>
      <c r="C867" s="6" t="s">
        <v>439</v>
      </c>
      <c r="D867" s="4"/>
      <c r="E867" s="4"/>
      <c r="F867" s="4"/>
      <c r="G867" s="4"/>
      <c r="H867" s="4"/>
      <c r="I867" s="4"/>
      <c r="J867" s="4"/>
      <c r="K867" s="45">
        <v>43469</v>
      </c>
      <c r="L867" s="45"/>
      <c r="M867" s="4"/>
      <c r="N867" s="4"/>
      <c r="O867" s="4"/>
      <c r="P867" s="46"/>
      <c r="Q867" s="46"/>
      <c r="R867" s="49">
        <f t="shared" si="62"/>
        <v>0</v>
      </c>
      <c r="S867" s="49">
        <f t="shared" si="63"/>
        <v>0</v>
      </c>
      <c r="T867" s="50">
        <f t="shared" si="60"/>
        <v>0</v>
      </c>
      <c r="U867" s="50">
        <f t="shared" si="61"/>
        <v>0</v>
      </c>
      <c r="V867" s="50">
        <v>0.83</v>
      </c>
      <c r="W867" s="50" t="str">
        <f>IF(OR(K867&lt;=$Y$1,DAY(K867)&gt;15,AND(YEAR(K867)&amp;MONTH(K867)=YEAR(L867)&amp;MONTH(L867),DAY(L867)&lt;26)),"",IF(OR(L867="",MONTH(K867)&lt;&gt;MONTH(L867)),NETWORKDAYS.INTL(K867,DATE(2021,MONTH(K867)+1,0),"0000000",'21年休息安排-固定'!$B$2:$B$105),NETWORKDAYS.INTL(K867,L867,"0000000",'21年休息安排-固定'!$B$2:$B$105)))</f>
        <v/>
      </c>
      <c r="X867" s="50" t="str">
        <f>IF(OR(L867&gt;=$Z$1,L867="",DAY(L867)&lt;15,AND(YEAR(K867)&amp;MONTH(K867)=YEAR(L867)&amp;MONTH(L867),DAY(L867)&lt;26)),"",IF(YEAR(K867)&amp;MONTH(K867)=YEAR(L867)&amp;MONTH(L867),NETWORKDAYS.INTL(K867,L867,"0000000",'21年休息安排-固定'!$B$2:$B$105),NETWORKDAYS.INTL(DATE(2021,MONTH(L867),1),L867,"0000000",'21年休息安排-固定'!$B$2:$B$105)))</f>
        <v/>
      </c>
    </row>
    <row r="868" customHeight="1" spans="1:24">
      <c r="A868" s="4" t="s">
        <v>1329</v>
      </c>
      <c r="B868" s="4"/>
      <c r="C868" s="6" t="s">
        <v>439</v>
      </c>
      <c r="D868" s="4"/>
      <c r="E868" s="4"/>
      <c r="F868" s="4"/>
      <c r="G868" s="4"/>
      <c r="H868" s="4"/>
      <c r="I868" s="4"/>
      <c r="J868" s="4"/>
      <c r="K868" s="45">
        <v>43469</v>
      </c>
      <c r="L868" s="45">
        <v>44575</v>
      </c>
      <c r="M868" s="4"/>
      <c r="N868" s="4"/>
      <c r="O868" s="4"/>
      <c r="P868" s="46"/>
      <c r="Q868" s="46"/>
      <c r="R868" s="49">
        <f t="shared" si="62"/>
        <v>0</v>
      </c>
      <c r="S868" s="49">
        <f t="shared" si="63"/>
        <v>0</v>
      </c>
      <c r="T868" s="50">
        <f t="shared" si="60"/>
        <v>0</v>
      </c>
      <c r="U868" s="50">
        <f t="shared" si="61"/>
        <v>0</v>
      </c>
      <c r="V868" s="50">
        <v>0.83</v>
      </c>
      <c r="W868" s="50" t="str">
        <f>IF(OR(K868&lt;=$Y$1,DAY(K868)&gt;15,AND(YEAR(K868)&amp;MONTH(K868)=YEAR(L868)&amp;MONTH(L868),DAY(L868)&lt;26)),"",IF(OR(L868="",MONTH(K868)&lt;&gt;MONTH(L868)),NETWORKDAYS.INTL(K868,DATE(2021,MONTH(K868)+1,0),"0000000",'21年休息安排-固定'!$B$2:$B$105),NETWORKDAYS.INTL(K868,L868,"0000000",'21年休息安排-固定'!$B$2:$B$105)))</f>
        <v/>
      </c>
      <c r="X868" s="50" t="str">
        <f>IF(OR(L868&gt;=$Z$1,L868="",DAY(L868)&lt;15,AND(YEAR(K868)&amp;MONTH(K868)=YEAR(L868)&amp;MONTH(L868),DAY(L868)&lt;26)),"",IF(YEAR(K868)&amp;MONTH(K868)=YEAR(L868)&amp;MONTH(L868),NETWORKDAYS.INTL(K868,L868,"0000000",'21年休息安排-固定'!$B$2:$B$105),NETWORKDAYS.INTL(DATE(2021,MONTH(L868),1),L868,"0000000",'21年休息安排-固定'!$B$2:$B$105)))</f>
        <v/>
      </c>
    </row>
    <row r="869" customHeight="1" spans="1:24">
      <c r="A869" s="4" t="s">
        <v>1330</v>
      </c>
      <c r="B869" s="4"/>
      <c r="C869" s="6" t="s">
        <v>1182</v>
      </c>
      <c r="D869" s="4"/>
      <c r="E869" s="4"/>
      <c r="F869" s="4"/>
      <c r="G869" s="4"/>
      <c r="H869" s="4"/>
      <c r="I869" s="4"/>
      <c r="J869" s="4"/>
      <c r="K869" s="45">
        <v>43469</v>
      </c>
      <c r="L869" s="45"/>
      <c r="M869" s="4"/>
      <c r="N869" s="4"/>
      <c r="O869" s="4"/>
      <c r="P869" s="46"/>
      <c r="Q869" s="46"/>
      <c r="R869" s="49">
        <f t="shared" si="62"/>
        <v>0</v>
      </c>
      <c r="S869" s="49">
        <f t="shared" si="63"/>
        <v>0</v>
      </c>
      <c r="T869" s="50">
        <f t="shared" si="60"/>
        <v>0</v>
      </c>
      <c r="U869" s="50">
        <f t="shared" si="61"/>
        <v>0</v>
      </c>
      <c r="V869" s="50">
        <v>0.83</v>
      </c>
      <c r="W869" s="50" t="str">
        <f>IF(OR(K869&lt;=$Y$1,DAY(K869)&gt;15,AND(YEAR(K869)&amp;MONTH(K869)=YEAR(L869)&amp;MONTH(L869),DAY(L869)&lt;26)),"",IF(OR(L869="",MONTH(K869)&lt;&gt;MONTH(L869)),NETWORKDAYS.INTL(K869,DATE(2021,MONTH(K869)+1,0),"0000000",'21年休息安排-固定'!$B$2:$B$105),NETWORKDAYS.INTL(K869,L869,"0000000",'21年休息安排-固定'!$B$2:$B$105)))</f>
        <v/>
      </c>
      <c r="X869" s="50" t="str">
        <f>IF(OR(L869&gt;=$Z$1,L869="",DAY(L869)&lt;15,AND(YEAR(K869)&amp;MONTH(K869)=YEAR(L869)&amp;MONTH(L869),DAY(L869)&lt;26)),"",IF(YEAR(K869)&amp;MONTH(K869)=YEAR(L869)&amp;MONTH(L869),NETWORKDAYS.INTL(K869,L869,"0000000",'21年休息安排-固定'!$B$2:$B$105),NETWORKDAYS.INTL(DATE(2021,MONTH(L869),1),L869,"0000000",'21年休息安排-固定'!$B$2:$B$105)))</f>
        <v/>
      </c>
    </row>
    <row r="870" customHeight="1" spans="1:24">
      <c r="A870" s="4" t="s">
        <v>1331</v>
      </c>
      <c r="B870" s="4"/>
      <c r="C870" s="6" t="s">
        <v>439</v>
      </c>
      <c r="D870" s="4"/>
      <c r="E870" s="4"/>
      <c r="F870" s="4"/>
      <c r="G870" s="4"/>
      <c r="H870" s="4"/>
      <c r="I870" s="4"/>
      <c r="J870" s="4"/>
      <c r="K870" s="45">
        <v>43469</v>
      </c>
      <c r="L870" s="45"/>
      <c r="M870" s="4"/>
      <c r="N870" s="4"/>
      <c r="O870" s="4"/>
      <c r="P870" s="46"/>
      <c r="Q870" s="46"/>
      <c r="R870" s="49">
        <f t="shared" si="62"/>
        <v>0</v>
      </c>
      <c r="S870" s="49">
        <f t="shared" si="63"/>
        <v>0</v>
      </c>
      <c r="T870" s="50">
        <f t="shared" si="60"/>
        <v>0</v>
      </c>
      <c r="U870" s="50">
        <f t="shared" si="61"/>
        <v>0</v>
      </c>
      <c r="V870" s="50">
        <v>0.83</v>
      </c>
      <c r="W870" s="50" t="str">
        <f>IF(OR(K870&lt;=$Y$1,DAY(K870)&gt;15,AND(YEAR(K870)&amp;MONTH(K870)=YEAR(L870)&amp;MONTH(L870),DAY(L870)&lt;26)),"",IF(OR(L870="",MONTH(K870)&lt;&gt;MONTH(L870)),NETWORKDAYS.INTL(K870,DATE(2021,MONTH(K870)+1,0),"0000000",'21年休息安排-固定'!$B$2:$B$105),NETWORKDAYS.INTL(K870,L870,"0000000",'21年休息安排-固定'!$B$2:$B$105)))</f>
        <v/>
      </c>
      <c r="X870" s="50" t="str">
        <f>IF(OR(L870&gt;=$Z$1,L870="",DAY(L870)&lt;15,AND(YEAR(K870)&amp;MONTH(K870)=YEAR(L870)&amp;MONTH(L870),DAY(L870)&lt;26)),"",IF(YEAR(K870)&amp;MONTH(K870)=YEAR(L870)&amp;MONTH(L870),NETWORKDAYS.INTL(K870,L870,"0000000",'21年休息安排-固定'!$B$2:$B$105),NETWORKDAYS.INTL(DATE(2021,MONTH(L870),1),L870,"0000000",'21年休息安排-固定'!$B$2:$B$105)))</f>
        <v/>
      </c>
    </row>
    <row r="871" customHeight="1" spans="1:24">
      <c r="A871" s="4" t="s">
        <v>1332</v>
      </c>
      <c r="B871" s="4"/>
      <c r="C871" s="6" t="s">
        <v>484</v>
      </c>
      <c r="D871" s="4"/>
      <c r="E871" s="4"/>
      <c r="F871" s="4"/>
      <c r="G871" s="4"/>
      <c r="H871" s="4"/>
      <c r="I871" s="4"/>
      <c r="J871" s="4"/>
      <c r="K871" s="45">
        <v>43469</v>
      </c>
      <c r="L871" s="45">
        <v>44410</v>
      </c>
      <c r="M871" s="4"/>
      <c r="N871" s="4"/>
      <c r="O871" s="4"/>
      <c r="P871" s="46"/>
      <c r="Q871" s="46"/>
      <c r="R871" s="49">
        <f t="shared" si="62"/>
        <v>0</v>
      </c>
      <c r="S871" s="49">
        <f t="shared" si="63"/>
        <v>0</v>
      </c>
      <c r="T871" s="50">
        <f t="shared" si="60"/>
        <v>0</v>
      </c>
      <c r="U871" s="50">
        <f t="shared" si="61"/>
        <v>0</v>
      </c>
      <c r="V871" s="50">
        <v>0.83</v>
      </c>
      <c r="W871" s="50" t="str">
        <f>IF(OR(K871&lt;=$Y$1,DAY(K871)&gt;15,AND(YEAR(K871)&amp;MONTH(K871)=YEAR(L871)&amp;MONTH(L871),DAY(L871)&lt;26)),"",IF(OR(L871="",MONTH(K871)&lt;&gt;MONTH(L871)),NETWORKDAYS.INTL(K871,DATE(2021,MONTH(K871)+1,0),"0000000",'21年休息安排-固定'!$B$2:$B$105),NETWORKDAYS.INTL(K871,L871,"0000000",'21年休息安排-固定'!$B$2:$B$105)))</f>
        <v/>
      </c>
      <c r="X871" s="50" t="str">
        <f>IF(OR(L871&gt;=$Z$1,L871="",DAY(L871)&lt;15,AND(YEAR(K871)&amp;MONTH(K871)=YEAR(L871)&amp;MONTH(L871),DAY(L871)&lt;26)),"",IF(YEAR(K871)&amp;MONTH(K871)=YEAR(L871)&amp;MONTH(L871),NETWORKDAYS.INTL(K871,L871,"0000000",'21年休息安排-固定'!$B$2:$B$105),NETWORKDAYS.INTL(DATE(2021,MONTH(L871),1),L871,"0000000",'21年休息安排-固定'!$B$2:$B$105)))</f>
        <v/>
      </c>
    </row>
    <row r="872" customHeight="1" spans="1:24">
      <c r="A872" s="4" t="s">
        <v>1333</v>
      </c>
      <c r="B872" s="4"/>
      <c r="C872" s="6" t="s">
        <v>1182</v>
      </c>
      <c r="D872" s="4"/>
      <c r="E872" s="4"/>
      <c r="F872" s="4"/>
      <c r="G872" s="4"/>
      <c r="H872" s="4"/>
      <c r="I872" s="4"/>
      <c r="J872" s="4"/>
      <c r="K872" s="45">
        <v>43469</v>
      </c>
      <c r="L872" s="45">
        <v>44427</v>
      </c>
      <c r="M872" s="4"/>
      <c r="N872" s="4"/>
      <c r="O872" s="4"/>
      <c r="P872" s="46"/>
      <c r="Q872" s="46"/>
      <c r="R872" s="49">
        <f t="shared" si="62"/>
        <v>0</v>
      </c>
      <c r="S872" s="49">
        <f t="shared" si="63"/>
        <v>0</v>
      </c>
      <c r="T872" s="50">
        <f t="shared" si="60"/>
        <v>0</v>
      </c>
      <c r="U872" s="50">
        <f t="shared" si="61"/>
        <v>0</v>
      </c>
      <c r="V872" s="50">
        <v>0.84</v>
      </c>
      <c r="W872" s="50" t="str">
        <f>IF(OR(K872&lt;=$Y$1,DAY(K872)&gt;15,AND(YEAR(K872)&amp;MONTH(K872)=YEAR(L872)&amp;MONTH(L872),DAY(L872)&lt;26)),"",IF(OR(L872="",MONTH(K872)&lt;&gt;MONTH(L872)),NETWORKDAYS.INTL(K872,DATE(2021,MONTH(K872)+1,0),"0000000",'21年休息安排-固定'!$B$2:$B$105),NETWORKDAYS.INTL(K872,L872,"0000000",'21年休息安排-固定'!$B$2:$B$105)))</f>
        <v/>
      </c>
      <c r="X872" s="50">
        <f>IF(OR(L872&gt;=$Z$1,L872="",DAY(L872)&lt;15,AND(YEAR(K872)&amp;MONTH(K872)=YEAR(L872)&amp;MONTH(L872),DAY(L872)&lt;26)),"",IF(YEAR(K872)&amp;MONTH(K872)=YEAR(L872)&amp;MONTH(L872),NETWORKDAYS.INTL(K872,L872,"0000000",'21年休息安排-固定'!$B$2:$B$105),NETWORKDAYS.INTL(DATE(2021,MONTH(L872),1),L872,"0000000",'21年休息安排-固定'!$B$2:$B$105)))</f>
        <v>14</v>
      </c>
    </row>
    <row r="873" customHeight="1" spans="1:24">
      <c r="A873" s="4" t="s">
        <v>1334</v>
      </c>
      <c r="B873" s="4"/>
      <c r="C873" s="6" t="s">
        <v>484</v>
      </c>
      <c r="D873" s="4"/>
      <c r="E873" s="4"/>
      <c r="F873" s="4"/>
      <c r="G873" s="4"/>
      <c r="H873" s="4"/>
      <c r="I873" s="4"/>
      <c r="J873" s="4"/>
      <c r="K873" s="45">
        <v>43469</v>
      </c>
      <c r="L873" s="45">
        <v>44232</v>
      </c>
      <c r="M873" s="4"/>
      <c r="N873" s="4"/>
      <c r="O873" s="4"/>
      <c r="P873" s="46"/>
      <c r="Q873" s="46"/>
      <c r="R873" s="49">
        <f t="shared" si="62"/>
        <v>0</v>
      </c>
      <c r="S873" s="49">
        <f t="shared" si="63"/>
        <v>0</v>
      </c>
      <c r="T873" s="50">
        <f t="shared" si="60"/>
        <v>0</v>
      </c>
      <c r="U873" s="50">
        <f t="shared" si="61"/>
        <v>0</v>
      </c>
      <c r="V873" s="50">
        <v>0.84</v>
      </c>
      <c r="W873" s="50" t="str">
        <f>IF(OR(K873&lt;=$Y$1,DAY(K873)&gt;15,AND(YEAR(K873)&amp;MONTH(K873)=YEAR(L873)&amp;MONTH(L873),DAY(L873)&lt;26)),"",IF(OR(L873="",MONTH(K873)&lt;&gt;MONTH(L873)),NETWORKDAYS.INTL(K873,DATE(2021,MONTH(K873)+1,0),"0000000",'21年休息安排-固定'!$B$2:$B$105),NETWORKDAYS.INTL(K873,L873,"0000000",'21年休息安排-固定'!$B$2:$B$105)))</f>
        <v/>
      </c>
      <c r="X873" s="50" t="str">
        <f>IF(OR(L873&gt;=$Z$1,L873="",DAY(L873)&lt;15,AND(YEAR(K873)&amp;MONTH(K873)=YEAR(L873)&amp;MONTH(L873),DAY(L873)&lt;26)),"",IF(YEAR(K873)&amp;MONTH(K873)=YEAR(L873)&amp;MONTH(L873),NETWORKDAYS.INTL(K873,L873,"0000000",'21年休息安排-固定'!$B$2:$B$105),NETWORKDAYS.INTL(DATE(2021,MONTH(L873),1),L873,"0000000",'21年休息安排-固定'!$B$2:$B$105)))</f>
        <v/>
      </c>
    </row>
    <row r="874" customHeight="1" spans="1:24">
      <c r="A874" s="4" t="s">
        <v>1335</v>
      </c>
      <c r="B874" s="4"/>
      <c r="C874" s="6" t="s">
        <v>484</v>
      </c>
      <c r="D874" s="4"/>
      <c r="E874" s="4"/>
      <c r="F874" s="4"/>
      <c r="G874" s="4"/>
      <c r="H874" s="4"/>
      <c r="I874" s="4"/>
      <c r="J874" s="4"/>
      <c r="K874" s="45">
        <v>43469</v>
      </c>
      <c r="L874" s="45">
        <v>44328</v>
      </c>
      <c r="M874" s="4"/>
      <c r="N874" s="4"/>
      <c r="O874" s="4"/>
      <c r="P874" s="46"/>
      <c r="Q874" s="46"/>
      <c r="R874" s="49">
        <f t="shared" si="62"/>
        <v>0</v>
      </c>
      <c r="S874" s="49">
        <f t="shared" si="63"/>
        <v>0</v>
      </c>
      <c r="T874" s="50">
        <f t="shared" si="60"/>
        <v>0</v>
      </c>
      <c r="U874" s="50">
        <f t="shared" si="61"/>
        <v>0</v>
      </c>
      <c r="V874" s="50">
        <v>0.83</v>
      </c>
      <c r="W874" s="50" t="str">
        <f>IF(OR(K874&lt;=$Y$1,DAY(K874)&gt;15,AND(YEAR(K874)&amp;MONTH(K874)=YEAR(L874)&amp;MONTH(L874),DAY(L874)&lt;26)),"",IF(OR(L874="",MONTH(K874)&lt;&gt;MONTH(L874)),NETWORKDAYS.INTL(K874,DATE(2021,MONTH(K874)+1,0),"0000000",'21年休息安排-固定'!$B$2:$B$105),NETWORKDAYS.INTL(K874,L874,"0000000",'21年休息安排-固定'!$B$2:$B$105)))</f>
        <v/>
      </c>
      <c r="X874" s="50" t="str">
        <f>IF(OR(L874&gt;=$Z$1,L874="",DAY(L874)&lt;15,AND(YEAR(K874)&amp;MONTH(K874)=YEAR(L874)&amp;MONTH(L874),DAY(L874)&lt;26)),"",IF(YEAR(K874)&amp;MONTH(K874)=YEAR(L874)&amp;MONTH(L874),NETWORKDAYS.INTL(K874,L874,"0000000",'21年休息安排-固定'!$B$2:$B$105),NETWORKDAYS.INTL(DATE(2021,MONTH(L874),1),L874,"0000000",'21年休息安排-固定'!$B$2:$B$105)))</f>
        <v/>
      </c>
    </row>
    <row r="875" customHeight="1" spans="1:24">
      <c r="A875" s="4" t="s">
        <v>1336</v>
      </c>
      <c r="B875" s="4"/>
      <c r="C875" s="6" t="s">
        <v>428</v>
      </c>
      <c r="D875" s="4"/>
      <c r="E875" s="4"/>
      <c r="F875" s="4"/>
      <c r="G875" s="4"/>
      <c r="H875" s="4"/>
      <c r="I875" s="4"/>
      <c r="J875" s="4"/>
      <c r="K875" s="45">
        <v>43507</v>
      </c>
      <c r="L875" s="45"/>
      <c r="M875" s="4"/>
      <c r="N875" s="4"/>
      <c r="O875" s="4"/>
      <c r="P875" s="46"/>
      <c r="Q875" s="46"/>
      <c r="R875" s="49">
        <f t="shared" si="62"/>
        <v>0</v>
      </c>
      <c r="S875" s="49">
        <f t="shared" si="63"/>
        <v>0</v>
      </c>
      <c r="T875" s="50">
        <f t="shared" si="60"/>
        <v>0</v>
      </c>
      <c r="U875" s="50">
        <f t="shared" si="61"/>
        <v>0</v>
      </c>
      <c r="V875" s="50">
        <v>0.86</v>
      </c>
      <c r="W875" s="50" t="str">
        <f>IF(OR(K875&lt;=$Y$1,DAY(K875)&gt;15,AND(YEAR(K875)&amp;MONTH(K875)=YEAR(L875)&amp;MONTH(L875),DAY(L875)&lt;26)),"",IF(OR(L875="",MONTH(K875)&lt;&gt;MONTH(L875)),NETWORKDAYS.INTL(K875,DATE(2021,MONTH(K875)+1,0),"0000000",'21年休息安排-固定'!$B$2:$B$105),NETWORKDAYS.INTL(K875,L875,"0000000",'21年休息安排-固定'!$B$2:$B$105)))</f>
        <v/>
      </c>
      <c r="X875" s="50" t="str">
        <f>IF(OR(L875&gt;=$Z$1,L875="",DAY(L875)&lt;15,AND(YEAR(K875)&amp;MONTH(K875)=YEAR(L875)&amp;MONTH(L875),DAY(L875)&lt;26)),"",IF(YEAR(K875)&amp;MONTH(K875)=YEAR(L875)&amp;MONTH(L875),NETWORKDAYS.INTL(K875,L875,"0000000",'21年休息安排-固定'!$B$2:$B$105),NETWORKDAYS.INTL(DATE(2021,MONTH(L875),1),L875,"0000000",'21年休息安排-固定'!$B$2:$B$105)))</f>
        <v/>
      </c>
    </row>
    <row r="876" customHeight="1" spans="1:24">
      <c r="A876" s="4" t="s">
        <v>1337</v>
      </c>
      <c r="B876" s="4"/>
      <c r="C876" s="6" t="s">
        <v>484</v>
      </c>
      <c r="D876" s="4"/>
      <c r="E876" s="4"/>
      <c r="F876" s="4"/>
      <c r="G876" s="4"/>
      <c r="H876" s="4"/>
      <c r="I876" s="4"/>
      <c r="J876" s="4"/>
      <c r="K876" s="45">
        <v>43521</v>
      </c>
      <c r="L876" s="45"/>
      <c r="M876" s="4"/>
      <c r="N876" s="4"/>
      <c r="O876" s="4"/>
      <c r="P876" s="46"/>
      <c r="Q876" s="46"/>
      <c r="R876" s="49">
        <f t="shared" si="62"/>
        <v>0</v>
      </c>
      <c r="S876" s="49">
        <f t="shared" si="63"/>
        <v>0</v>
      </c>
      <c r="T876" s="50">
        <f t="shared" si="60"/>
        <v>0</v>
      </c>
      <c r="U876" s="50">
        <f t="shared" si="61"/>
        <v>0</v>
      </c>
      <c r="V876" s="50">
        <v>0.91</v>
      </c>
      <c r="W876" s="50" t="str">
        <f>IF(OR(K876&lt;=$Y$1,DAY(K876)&gt;15,AND(YEAR(K876)&amp;MONTH(K876)=YEAR(L876)&amp;MONTH(L876),DAY(L876)&lt;26)),"",IF(OR(L876="",MONTH(K876)&lt;&gt;MONTH(L876)),NETWORKDAYS.INTL(K876,DATE(2021,MONTH(K876)+1,0),"0000000",'21年休息安排-固定'!$B$2:$B$105),NETWORKDAYS.INTL(K876,L876,"0000000",'21年休息安排-固定'!$B$2:$B$105)))</f>
        <v/>
      </c>
      <c r="X876" s="50" t="str">
        <f>IF(OR(L876&gt;=$Z$1,L876="",DAY(L876)&lt;15,AND(YEAR(K876)&amp;MONTH(K876)=YEAR(L876)&amp;MONTH(L876),DAY(L876)&lt;26)),"",IF(YEAR(K876)&amp;MONTH(K876)=YEAR(L876)&amp;MONTH(L876),NETWORKDAYS.INTL(K876,L876,"0000000",'21年休息安排-固定'!$B$2:$B$105),NETWORKDAYS.INTL(DATE(2021,MONTH(L876),1),L876,"0000000",'21年休息安排-固定'!$B$2:$B$105)))</f>
        <v/>
      </c>
    </row>
    <row r="877" customHeight="1" spans="1:24">
      <c r="A877" s="4" t="s">
        <v>1338</v>
      </c>
      <c r="B877" s="4"/>
      <c r="C877" s="6" t="s">
        <v>404</v>
      </c>
      <c r="D877" s="4"/>
      <c r="E877" s="4"/>
      <c r="F877" s="4"/>
      <c r="G877" s="4"/>
      <c r="H877" s="4"/>
      <c r="I877" s="4"/>
      <c r="J877" s="4"/>
      <c r="K877" s="45">
        <v>43530</v>
      </c>
      <c r="L877" s="45">
        <v>44379</v>
      </c>
      <c r="M877" s="4"/>
      <c r="N877" s="4"/>
      <c r="O877" s="4"/>
      <c r="P877" s="46"/>
      <c r="Q877" s="46"/>
      <c r="R877" s="49">
        <f t="shared" si="62"/>
        <v>0</v>
      </c>
      <c r="S877" s="49">
        <f t="shared" si="63"/>
        <v>0</v>
      </c>
      <c r="T877" s="50">
        <f t="shared" si="60"/>
        <v>0</v>
      </c>
      <c r="U877" s="50">
        <f t="shared" si="61"/>
        <v>0</v>
      </c>
      <c r="V877" s="50">
        <v>0.84</v>
      </c>
      <c r="W877" s="50" t="str">
        <f>IF(OR(K877&lt;=$Y$1,DAY(K877)&gt;15,AND(YEAR(K877)&amp;MONTH(K877)=YEAR(L877)&amp;MONTH(L877),DAY(L877)&lt;26)),"",IF(OR(L877="",MONTH(K877)&lt;&gt;MONTH(L877)),NETWORKDAYS.INTL(K877,DATE(2021,MONTH(K877)+1,0),"0000000",'21年休息安排-固定'!$B$2:$B$105),NETWORKDAYS.INTL(K877,L877,"0000000",'21年休息安排-固定'!$B$2:$B$105)))</f>
        <v/>
      </c>
      <c r="X877" s="50" t="str">
        <f>IF(OR(L877&gt;=$Z$1,L877="",DAY(L877)&lt;15,AND(YEAR(K877)&amp;MONTH(K877)=YEAR(L877)&amp;MONTH(L877),DAY(L877)&lt;26)),"",IF(YEAR(K877)&amp;MONTH(K877)=YEAR(L877)&amp;MONTH(L877),NETWORKDAYS.INTL(K877,L877,"0000000",'21年休息安排-固定'!$B$2:$B$105),NETWORKDAYS.INTL(DATE(2021,MONTH(L877),1),L877,"0000000",'21年休息安排-固定'!$B$2:$B$105)))</f>
        <v/>
      </c>
    </row>
    <row r="878" customHeight="1" spans="1:24">
      <c r="A878" s="4" t="s">
        <v>1339</v>
      </c>
      <c r="B878" s="4"/>
      <c r="C878" s="6" t="s">
        <v>1178</v>
      </c>
      <c r="D878" s="4"/>
      <c r="E878" s="4"/>
      <c r="F878" s="4"/>
      <c r="G878" s="4"/>
      <c r="H878" s="4"/>
      <c r="I878" s="4"/>
      <c r="J878" s="4"/>
      <c r="K878" s="45">
        <v>43535</v>
      </c>
      <c r="L878" s="45">
        <v>44407</v>
      </c>
      <c r="M878" s="4"/>
      <c r="N878" s="4"/>
      <c r="O878" s="4"/>
      <c r="P878" s="46"/>
      <c r="Q878" s="46"/>
      <c r="R878" s="49">
        <f t="shared" si="62"/>
        <v>0</v>
      </c>
      <c r="S878" s="49">
        <f t="shared" si="63"/>
        <v>0</v>
      </c>
      <c r="T878" s="50">
        <f t="shared" si="60"/>
        <v>0</v>
      </c>
      <c r="U878" s="50">
        <f t="shared" si="61"/>
        <v>0</v>
      </c>
      <c r="V878" s="50">
        <v>0.76</v>
      </c>
      <c r="W878" s="50" t="str">
        <f>IF(OR(K878&lt;=$Y$1,DAY(K878)&gt;15,AND(YEAR(K878)&amp;MONTH(K878)=YEAR(L878)&amp;MONTH(L878),DAY(L878)&lt;26)),"",IF(OR(L878="",MONTH(K878)&lt;&gt;MONTH(L878)),NETWORKDAYS.INTL(K878,DATE(2021,MONTH(K878)+1,0),"0000000",'21年休息安排-固定'!$B$2:$B$105),NETWORKDAYS.INTL(K878,L878,"0000000",'21年休息安排-固定'!$B$2:$B$105)))</f>
        <v/>
      </c>
      <c r="X878" s="50">
        <f>IF(OR(L878&gt;=$Z$1,L878="",DAY(L878)&lt;15,AND(YEAR(K878)&amp;MONTH(K878)=YEAR(L878)&amp;MONTH(L878),DAY(L878)&lt;26)),"",IF(YEAR(K878)&amp;MONTH(K878)=YEAR(L878)&amp;MONTH(L878),NETWORKDAYS.INTL(K878,L878,"0000000",'21年休息安排-固定'!$B$2:$B$105),NETWORKDAYS.INTL(DATE(2021,MONTH(L878),1),L878,"0000000",'21年休息安排-固定'!$B$2:$B$105)))</f>
        <v>22</v>
      </c>
    </row>
    <row r="879" customHeight="1" spans="1:24">
      <c r="A879" s="4" t="s">
        <v>1340</v>
      </c>
      <c r="B879" s="4"/>
      <c r="C879" s="6" t="s">
        <v>1182</v>
      </c>
      <c r="D879" s="4"/>
      <c r="E879" s="4"/>
      <c r="F879" s="4"/>
      <c r="G879" s="4"/>
      <c r="H879" s="4"/>
      <c r="I879" s="4"/>
      <c r="J879" s="4"/>
      <c r="K879" s="45">
        <v>43535</v>
      </c>
      <c r="L879" s="45"/>
      <c r="M879" s="4"/>
      <c r="N879" s="4"/>
      <c r="O879" s="4"/>
      <c r="P879" s="46"/>
      <c r="Q879" s="46"/>
      <c r="R879" s="49">
        <f t="shared" si="62"/>
        <v>0</v>
      </c>
      <c r="S879" s="49">
        <f t="shared" si="63"/>
        <v>0</v>
      </c>
      <c r="T879" s="50">
        <f t="shared" si="60"/>
        <v>0</v>
      </c>
      <c r="U879" s="50">
        <f t="shared" si="61"/>
        <v>0</v>
      </c>
      <c r="V879" s="50">
        <v>0.81</v>
      </c>
      <c r="W879" s="50" t="str">
        <f>IF(OR(K879&lt;=$Y$1,DAY(K879)&gt;15,AND(YEAR(K879)&amp;MONTH(K879)=YEAR(L879)&amp;MONTH(L879),DAY(L879)&lt;26)),"",IF(OR(L879="",MONTH(K879)&lt;&gt;MONTH(L879)),NETWORKDAYS.INTL(K879,DATE(2021,MONTH(K879)+1,0),"0000000",'21年休息安排-固定'!$B$2:$B$105),NETWORKDAYS.INTL(K879,L879,"0000000",'21年休息安排-固定'!$B$2:$B$105)))</f>
        <v/>
      </c>
      <c r="X879" s="50" t="str">
        <f>IF(OR(L879&gt;=$Z$1,L879="",DAY(L879)&lt;15,AND(YEAR(K879)&amp;MONTH(K879)=YEAR(L879)&amp;MONTH(L879),DAY(L879)&lt;26)),"",IF(YEAR(K879)&amp;MONTH(K879)=YEAR(L879)&amp;MONTH(L879),NETWORKDAYS.INTL(K879,L879,"0000000",'21年休息安排-固定'!$B$2:$B$105),NETWORKDAYS.INTL(DATE(2021,MONTH(L879),1),L879,"0000000",'21年休息安排-固定'!$B$2:$B$105)))</f>
        <v/>
      </c>
    </row>
    <row r="880" customHeight="1" spans="1:24">
      <c r="A880" s="4" t="s">
        <v>1341</v>
      </c>
      <c r="B880" s="4"/>
      <c r="C880" s="6" t="s">
        <v>404</v>
      </c>
      <c r="D880" s="4"/>
      <c r="E880" s="4"/>
      <c r="F880" s="4"/>
      <c r="G880" s="4"/>
      <c r="H880" s="4"/>
      <c r="I880" s="4"/>
      <c r="J880" s="4"/>
      <c r="K880" s="45">
        <v>43537</v>
      </c>
      <c r="L880" s="45">
        <v>44525</v>
      </c>
      <c r="M880" s="4"/>
      <c r="N880" s="4"/>
      <c r="O880" s="4"/>
      <c r="P880" s="46"/>
      <c r="Q880" s="46"/>
      <c r="R880" s="49">
        <f t="shared" si="62"/>
        <v>0</v>
      </c>
      <c r="S880" s="49">
        <f t="shared" si="63"/>
        <v>0</v>
      </c>
      <c r="T880" s="50">
        <f t="shared" si="60"/>
        <v>0</v>
      </c>
      <c r="U880" s="50">
        <f t="shared" si="61"/>
        <v>0</v>
      </c>
      <c r="V880" s="50">
        <v>0.84</v>
      </c>
      <c r="W880" s="50" t="str">
        <f>IF(OR(K880&lt;=$Y$1,DAY(K880)&gt;15,AND(YEAR(K880)&amp;MONTH(K880)=YEAR(L880)&amp;MONTH(L880),DAY(L880)&lt;26)),"",IF(OR(L880="",MONTH(K880)&lt;&gt;MONTH(L880)),NETWORKDAYS.INTL(K880,DATE(2021,MONTH(K880)+1,0),"0000000",'21年休息安排-固定'!$B$2:$B$105),NETWORKDAYS.INTL(K880,L880,"0000000",'21年休息安排-固定'!$B$2:$B$105)))</f>
        <v/>
      </c>
      <c r="X880" s="50">
        <f>IF(OR(L880&gt;=$Z$1,L880="",DAY(L880)&lt;15,AND(YEAR(K880)&amp;MONTH(K880)=YEAR(L880)&amp;MONTH(L880),DAY(L880)&lt;26)),"",IF(YEAR(K880)&amp;MONTH(K880)=YEAR(L880)&amp;MONTH(L880),NETWORKDAYS.INTL(K880,L880,"0000000",'21年休息安排-固定'!$B$2:$B$105),NETWORKDAYS.INTL(DATE(2021,MONTH(L880),1),L880,"0000000",'21年休息安排-固定'!$B$2:$B$105)))</f>
        <v>19</v>
      </c>
    </row>
    <row r="881" customHeight="1" spans="1:24">
      <c r="A881" s="4" t="s">
        <v>1342</v>
      </c>
      <c r="B881" s="4"/>
      <c r="C881" s="6" t="s">
        <v>484</v>
      </c>
      <c r="D881" s="4"/>
      <c r="E881" s="4"/>
      <c r="F881" s="4"/>
      <c r="G881" s="4"/>
      <c r="H881" s="4"/>
      <c r="I881" s="4"/>
      <c r="J881" s="4"/>
      <c r="K881" s="45">
        <v>43542</v>
      </c>
      <c r="L881" s="45"/>
      <c r="M881" s="4"/>
      <c r="N881" s="4"/>
      <c r="O881" s="4"/>
      <c r="P881" s="46"/>
      <c r="Q881" s="46"/>
      <c r="R881" s="49">
        <f t="shared" si="62"/>
        <v>0</v>
      </c>
      <c r="S881" s="49">
        <f t="shared" si="63"/>
        <v>0</v>
      </c>
      <c r="T881" s="50">
        <f t="shared" si="60"/>
        <v>0</v>
      </c>
      <c r="U881" s="50">
        <f t="shared" si="61"/>
        <v>0</v>
      </c>
      <c r="V881" s="50">
        <v>0.85</v>
      </c>
      <c r="W881" s="50" t="str">
        <f>IF(OR(K881&lt;=$Y$1,DAY(K881)&gt;15,AND(YEAR(K881)&amp;MONTH(K881)=YEAR(L881)&amp;MONTH(L881),DAY(L881)&lt;26)),"",IF(OR(L881="",MONTH(K881)&lt;&gt;MONTH(L881)),NETWORKDAYS.INTL(K881,DATE(2021,MONTH(K881)+1,0),"0000000",'21年休息安排-固定'!$B$2:$B$105),NETWORKDAYS.INTL(K881,L881,"0000000",'21年休息安排-固定'!$B$2:$B$105)))</f>
        <v/>
      </c>
      <c r="X881" s="50" t="str">
        <f>IF(OR(L881&gt;=$Z$1,L881="",DAY(L881)&lt;15,AND(YEAR(K881)&amp;MONTH(K881)=YEAR(L881)&amp;MONTH(L881),DAY(L881)&lt;26)),"",IF(YEAR(K881)&amp;MONTH(K881)=YEAR(L881)&amp;MONTH(L881),NETWORKDAYS.INTL(K881,L881,"0000000",'21年休息安排-固定'!$B$2:$B$105),NETWORKDAYS.INTL(DATE(2021,MONTH(L881),1),L881,"0000000",'21年休息安排-固定'!$B$2:$B$105)))</f>
        <v/>
      </c>
    </row>
    <row r="882" customHeight="1" spans="1:24">
      <c r="A882" s="4" t="s">
        <v>1343</v>
      </c>
      <c r="B882" s="4"/>
      <c r="C882" s="6" t="s">
        <v>404</v>
      </c>
      <c r="D882" s="4"/>
      <c r="E882" s="4"/>
      <c r="F882" s="4"/>
      <c r="G882" s="4"/>
      <c r="H882" s="4"/>
      <c r="I882" s="4"/>
      <c r="J882" s="4"/>
      <c r="K882" s="45">
        <v>43542</v>
      </c>
      <c r="L882" s="45">
        <v>44377</v>
      </c>
      <c r="M882" s="4"/>
      <c r="N882" s="4"/>
      <c r="O882" s="4"/>
      <c r="P882" s="46"/>
      <c r="Q882" s="46"/>
      <c r="R882" s="49">
        <f t="shared" si="62"/>
        <v>0</v>
      </c>
      <c r="S882" s="49">
        <f t="shared" si="63"/>
        <v>0</v>
      </c>
      <c r="T882" s="50">
        <f t="shared" si="60"/>
        <v>0</v>
      </c>
      <c r="U882" s="50">
        <f t="shared" si="61"/>
        <v>0</v>
      </c>
      <c r="V882" s="50">
        <v>0.89</v>
      </c>
      <c r="W882" s="50" t="str">
        <f>IF(OR(K882&lt;=$Y$1,DAY(K882)&gt;15,AND(YEAR(K882)&amp;MONTH(K882)=YEAR(L882)&amp;MONTH(L882),DAY(L882)&lt;26)),"",IF(OR(L882="",MONTH(K882)&lt;&gt;MONTH(L882)),NETWORKDAYS.INTL(K882,DATE(2021,MONTH(K882)+1,0),"0000000",'21年休息安排-固定'!$B$2:$B$105),NETWORKDAYS.INTL(K882,L882,"0000000",'21年休息安排-固定'!$B$2:$B$105)))</f>
        <v/>
      </c>
      <c r="X882" s="50">
        <f>IF(OR(L882&gt;=$Z$1,L882="",DAY(L882)&lt;15,AND(YEAR(K882)&amp;MONTH(K882)=YEAR(L882)&amp;MONTH(L882),DAY(L882)&lt;26)),"",IF(YEAR(K882)&amp;MONTH(K882)=YEAR(L882)&amp;MONTH(L882),NETWORKDAYS.INTL(K882,L882,"0000000",'21年休息安排-固定'!$B$2:$B$105),NETWORKDAYS.INTL(DATE(2021,MONTH(L882),1),L882,"0000000",'21年休息安排-固定'!$B$2:$B$105)))</f>
        <v>22</v>
      </c>
    </row>
    <row r="883" customHeight="1" spans="1:24">
      <c r="A883" s="4" t="s">
        <v>1344</v>
      </c>
      <c r="B883" s="4"/>
      <c r="C883" s="6" t="s">
        <v>1182</v>
      </c>
      <c r="D883" s="4"/>
      <c r="E883" s="4"/>
      <c r="F883" s="4"/>
      <c r="G883" s="4"/>
      <c r="H883" s="4"/>
      <c r="I883" s="4"/>
      <c r="J883" s="4"/>
      <c r="K883" s="45">
        <v>43552</v>
      </c>
      <c r="L883" s="45"/>
      <c r="M883" s="4"/>
      <c r="N883" s="4"/>
      <c r="O883" s="4"/>
      <c r="P883" s="46"/>
      <c r="Q883" s="46"/>
      <c r="R883" s="49">
        <f t="shared" si="62"/>
        <v>0</v>
      </c>
      <c r="S883" s="49">
        <f t="shared" si="63"/>
        <v>0</v>
      </c>
      <c r="T883" s="50">
        <f t="shared" si="60"/>
        <v>0</v>
      </c>
      <c r="U883" s="50">
        <f t="shared" si="61"/>
        <v>0</v>
      </c>
      <c r="V883" s="50">
        <v>0.8</v>
      </c>
      <c r="W883" s="50" t="str">
        <f>IF(OR(K883&lt;=$Y$1,DAY(K883)&gt;15,AND(YEAR(K883)&amp;MONTH(K883)=YEAR(L883)&amp;MONTH(L883),DAY(L883)&lt;26)),"",IF(OR(L883="",MONTH(K883)&lt;&gt;MONTH(L883)),NETWORKDAYS.INTL(K883,DATE(2021,MONTH(K883)+1,0),"0000000",'21年休息安排-固定'!$B$2:$B$105),NETWORKDAYS.INTL(K883,L883,"0000000",'21年休息安排-固定'!$B$2:$B$105)))</f>
        <v/>
      </c>
      <c r="X883" s="50" t="str">
        <f>IF(OR(L883&gt;=$Z$1,L883="",DAY(L883)&lt;15,AND(YEAR(K883)&amp;MONTH(K883)=YEAR(L883)&amp;MONTH(L883),DAY(L883)&lt;26)),"",IF(YEAR(K883)&amp;MONTH(K883)=YEAR(L883)&amp;MONTH(L883),NETWORKDAYS.INTL(K883,L883,"0000000",'21年休息安排-固定'!$B$2:$B$105),NETWORKDAYS.INTL(DATE(2021,MONTH(L883),1),L883,"0000000",'21年休息安排-固定'!$B$2:$B$105)))</f>
        <v/>
      </c>
    </row>
    <row r="884" customHeight="1" spans="1:24">
      <c r="A884" s="4" t="s">
        <v>1345</v>
      </c>
      <c r="B884" s="4"/>
      <c r="C884" s="6" t="s">
        <v>428</v>
      </c>
      <c r="D884" s="4"/>
      <c r="E884" s="4"/>
      <c r="F884" s="4"/>
      <c r="G884" s="4"/>
      <c r="H884" s="4"/>
      <c r="I884" s="4"/>
      <c r="J884" s="4"/>
      <c r="K884" s="45">
        <v>43552</v>
      </c>
      <c r="L884" s="45">
        <v>44568</v>
      </c>
      <c r="M884" s="4"/>
      <c r="N884" s="4"/>
      <c r="O884" s="4"/>
      <c r="P884" s="46"/>
      <c r="Q884" s="46"/>
      <c r="R884" s="49">
        <f t="shared" si="62"/>
        <v>0</v>
      </c>
      <c r="S884" s="49">
        <f t="shared" si="63"/>
        <v>0</v>
      </c>
      <c r="T884" s="50">
        <f t="shared" si="60"/>
        <v>0</v>
      </c>
      <c r="U884" s="50">
        <f t="shared" si="61"/>
        <v>0</v>
      </c>
      <c r="V884" s="50">
        <v>0.86</v>
      </c>
      <c r="W884" s="50" t="str">
        <f>IF(OR(K884&lt;=$Y$1,DAY(K884)&gt;15,AND(YEAR(K884)&amp;MONTH(K884)=YEAR(L884)&amp;MONTH(L884),DAY(L884)&lt;26)),"",IF(OR(L884="",MONTH(K884)&lt;&gt;MONTH(L884)),NETWORKDAYS.INTL(K884,DATE(2021,MONTH(K884)+1,0),"0000000",'21年休息安排-固定'!$B$2:$B$105),NETWORKDAYS.INTL(K884,L884,"0000000",'21年休息安排-固定'!$B$2:$B$105)))</f>
        <v/>
      </c>
      <c r="X884" s="50" t="str">
        <f>IF(OR(L884&gt;=$Z$1,L884="",DAY(L884)&lt;15,AND(YEAR(K884)&amp;MONTH(K884)=YEAR(L884)&amp;MONTH(L884),DAY(L884)&lt;26)),"",IF(YEAR(K884)&amp;MONTH(K884)=YEAR(L884)&amp;MONTH(L884),NETWORKDAYS.INTL(K884,L884,"0000000",'21年休息安排-固定'!$B$2:$B$105),NETWORKDAYS.INTL(DATE(2021,MONTH(L884),1),L884,"0000000",'21年休息安排-固定'!$B$2:$B$105)))</f>
        <v/>
      </c>
    </row>
    <row r="885" customHeight="1" spans="1:24">
      <c r="A885" s="4" t="s">
        <v>1346</v>
      </c>
      <c r="B885" s="4"/>
      <c r="C885" s="6" t="s">
        <v>428</v>
      </c>
      <c r="D885" s="4"/>
      <c r="E885" s="4"/>
      <c r="F885" s="4"/>
      <c r="G885" s="4"/>
      <c r="H885" s="4"/>
      <c r="I885" s="4"/>
      <c r="J885" s="4"/>
      <c r="K885" s="45">
        <v>43556</v>
      </c>
      <c r="L885" s="45"/>
      <c r="M885" s="4"/>
      <c r="N885" s="4"/>
      <c r="O885" s="4"/>
      <c r="P885" s="46"/>
      <c r="Q885" s="46"/>
      <c r="R885" s="49">
        <f t="shared" si="62"/>
        <v>0</v>
      </c>
      <c r="S885" s="49">
        <f t="shared" si="63"/>
        <v>0</v>
      </c>
      <c r="T885" s="50">
        <f t="shared" si="60"/>
        <v>0</v>
      </c>
      <c r="U885" s="50">
        <f t="shared" si="61"/>
        <v>0</v>
      </c>
      <c r="V885" s="50">
        <v>0.86</v>
      </c>
      <c r="W885" s="50" t="str">
        <f>IF(OR(K885&lt;=$Y$1,DAY(K885)&gt;15,AND(YEAR(K885)&amp;MONTH(K885)=YEAR(L885)&amp;MONTH(L885),DAY(L885)&lt;26)),"",IF(OR(L885="",MONTH(K885)&lt;&gt;MONTH(L885)),NETWORKDAYS.INTL(K885,DATE(2021,MONTH(K885)+1,0),"0000000",'21年休息安排-固定'!$B$2:$B$105),NETWORKDAYS.INTL(K885,L885,"0000000",'21年休息安排-固定'!$B$2:$B$105)))</f>
        <v/>
      </c>
      <c r="X885" s="50" t="str">
        <f>IF(OR(L885&gt;=$Z$1,L885="",DAY(L885)&lt;15,AND(YEAR(K885)&amp;MONTH(K885)=YEAR(L885)&amp;MONTH(L885),DAY(L885)&lt;26)),"",IF(YEAR(K885)&amp;MONTH(K885)=YEAR(L885)&amp;MONTH(L885),NETWORKDAYS.INTL(K885,L885,"0000000",'21年休息安排-固定'!$B$2:$B$105),NETWORKDAYS.INTL(DATE(2021,MONTH(L885),1),L885,"0000000",'21年休息安排-固定'!$B$2:$B$105)))</f>
        <v/>
      </c>
    </row>
    <row r="886" customHeight="1" spans="1:24">
      <c r="A886" s="4" t="s">
        <v>1347</v>
      </c>
      <c r="B886" s="4"/>
      <c r="C886" s="6" t="s">
        <v>484</v>
      </c>
      <c r="D886" s="4"/>
      <c r="E886" s="4"/>
      <c r="F886" s="4"/>
      <c r="G886" s="4"/>
      <c r="H886" s="4"/>
      <c r="I886" s="4"/>
      <c r="J886" s="4"/>
      <c r="K886" s="45">
        <v>43563</v>
      </c>
      <c r="L886" s="45">
        <v>44300</v>
      </c>
      <c r="M886" s="4"/>
      <c r="N886" s="4"/>
      <c r="O886" s="4"/>
      <c r="P886" s="46"/>
      <c r="Q886" s="46"/>
      <c r="R886" s="49">
        <f t="shared" si="62"/>
        <v>0</v>
      </c>
      <c r="S886" s="49">
        <f t="shared" si="63"/>
        <v>0</v>
      </c>
      <c r="T886" s="50">
        <f t="shared" si="60"/>
        <v>0</v>
      </c>
      <c r="U886" s="50">
        <f t="shared" si="61"/>
        <v>0</v>
      </c>
      <c r="V886" s="50">
        <v>0.84</v>
      </c>
      <c r="W886" s="50" t="str">
        <f>IF(OR(K886&lt;=$Y$1,DAY(K886)&gt;15,AND(YEAR(K886)&amp;MONTH(K886)=YEAR(L886)&amp;MONTH(L886),DAY(L886)&lt;26)),"",IF(OR(L886="",MONTH(K886)&lt;&gt;MONTH(L886)),NETWORKDAYS.INTL(K886,DATE(2021,MONTH(K886)+1,0),"0000000",'21年休息安排-固定'!$B$2:$B$105),NETWORKDAYS.INTL(K886,L886,"0000000",'21年休息安排-固定'!$B$2:$B$105)))</f>
        <v/>
      </c>
      <c r="X886" s="50" t="str">
        <f>IF(OR(L886&gt;=$Z$1,L886="",DAY(L886)&lt;15,AND(YEAR(K886)&amp;MONTH(K886)=YEAR(L886)&amp;MONTH(L886),DAY(L886)&lt;26)),"",IF(YEAR(K886)&amp;MONTH(K886)=YEAR(L886)&amp;MONTH(L886),NETWORKDAYS.INTL(K886,L886,"0000000",'21年休息安排-固定'!$B$2:$B$105),NETWORKDAYS.INTL(DATE(2021,MONTH(L886),1),L886,"0000000",'21年休息安排-固定'!$B$2:$B$105)))</f>
        <v/>
      </c>
    </row>
    <row r="887" customHeight="1" spans="1:24">
      <c r="A887" s="4" t="s">
        <v>1348</v>
      </c>
      <c r="B887" s="4"/>
      <c r="C887" s="6" t="s">
        <v>404</v>
      </c>
      <c r="D887" s="4"/>
      <c r="E887" s="4"/>
      <c r="F887" s="4"/>
      <c r="G887" s="4"/>
      <c r="H887" s="4"/>
      <c r="I887" s="4"/>
      <c r="J887" s="4"/>
      <c r="K887" s="45">
        <v>43563</v>
      </c>
      <c r="L887" s="45">
        <v>44414</v>
      </c>
      <c r="M887" s="4"/>
      <c r="N887" s="4"/>
      <c r="O887" s="4"/>
      <c r="P887" s="46"/>
      <c r="Q887" s="46"/>
      <c r="R887" s="49">
        <f t="shared" si="62"/>
        <v>0</v>
      </c>
      <c r="S887" s="49">
        <f t="shared" si="63"/>
        <v>0</v>
      </c>
      <c r="T887" s="50">
        <f t="shared" si="60"/>
        <v>0</v>
      </c>
      <c r="U887" s="50">
        <f t="shared" si="61"/>
        <v>0</v>
      </c>
      <c r="V887" s="50">
        <v>0.89</v>
      </c>
      <c r="W887" s="50" t="str">
        <f>IF(OR(K887&lt;=$Y$1,DAY(K887)&gt;15,AND(YEAR(K887)&amp;MONTH(K887)=YEAR(L887)&amp;MONTH(L887),DAY(L887)&lt;26)),"",IF(OR(L887="",MONTH(K887)&lt;&gt;MONTH(L887)),NETWORKDAYS.INTL(K887,DATE(2021,MONTH(K887)+1,0),"0000000",'21年休息安排-固定'!$B$2:$B$105),NETWORKDAYS.INTL(K887,L887,"0000000",'21年休息安排-固定'!$B$2:$B$105)))</f>
        <v/>
      </c>
      <c r="X887" s="50" t="str">
        <f>IF(OR(L887&gt;=$Z$1,L887="",DAY(L887)&lt;15,AND(YEAR(K887)&amp;MONTH(K887)=YEAR(L887)&amp;MONTH(L887),DAY(L887)&lt;26)),"",IF(YEAR(K887)&amp;MONTH(K887)=YEAR(L887)&amp;MONTH(L887),NETWORKDAYS.INTL(K887,L887,"0000000",'21年休息安排-固定'!$B$2:$B$105),NETWORKDAYS.INTL(DATE(2021,MONTH(L887),1),L887,"0000000",'21年休息安排-固定'!$B$2:$B$105)))</f>
        <v/>
      </c>
    </row>
    <row r="888" customHeight="1" spans="1:24">
      <c r="A888" s="4" t="s">
        <v>1349</v>
      </c>
      <c r="B888" s="4"/>
      <c r="C888" s="6" t="s">
        <v>1182</v>
      </c>
      <c r="D888" s="4"/>
      <c r="E888" s="4"/>
      <c r="F888" s="4"/>
      <c r="G888" s="4"/>
      <c r="H888" s="4"/>
      <c r="I888" s="4"/>
      <c r="J888" s="4"/>
      <c r="K888" s="45">
        <v>43563</v>
      </c>
      <c r="L888" s="45">
        <v>44281</v>
      </c>
      <c r="M888" s="4"/>
      <c r="N888" s="4"/>
      <c r="O888" s="4"/>
      <c r="P888" s="46"/>
      <c r="Q888" s="46"/>
      <c r="R888" s="49">
        <f t="shared" si="62"/>
        <v>0</v>
      </c>
      <c r="S888" s="49">
        <f t="shared" si="63"/>
        <v>0</v>
      </c>
      <c r="T888" s="50">
        <f t="shared" si="60"/>
        <v>0</v>
      </c>
      <c r="U888" s="50">
        <f t="shared" si="61"/>
        <v>0</v>
      </c>
      <c r="V888" s="50">
        <v>0.89</v>
      </c>
      <c r="W888" s="50" t="str">
        <f>IF(OR(K888&lt;=$Y$1,DAY(K888)&gt;15,AND(YEAR(K888)&amp;MONTH(K888)=YEAR(L888)&amp;MONTH(L888),DAY(L888)&lt;26)),"",IF(OR(L888="",MONTH(K888)&lt;&gt;MONTH(L888)),NETWORKDAYS.INTL(K888,DATE(2021,MONTH(K888)+1,0),"0000000",'21年休息安排-固定'!$B$2:$B$105),NETWORKDAYS.INTL(K888,L888,"0000000",'21年休息安排-固定'!$B$2:$B$105)))</f>
        <v/>
      </c>
      <c r="X888" s="50">
        <f>IF(OR(L888&gt;=$Z$1,L888="",DAY(L888)&lt;15,AND(YEAR(K888)&amp;MONTH(K888)=YEAR(L888)&amp;MONTH(L888),DAY(L888)&lt;26)),"",IF(YEAR(K888)&amp;MONTH(K888)=YEAR(L888)&amp;MONTH(L888),NETWORKDAYS.INTL(K888,L888,"0000000",'21年休息安排-固定'!$B$2:$B$105),NETWORKDAYS.INTL(DATE(2021,MONTH(L888),1),L888,"0000000",'21年休息安排-固定'!$B$2:$B$105)))</f>
        <v>20</v>
      </c>
    </row>
    <row r="889" customHeight="1" spans="1:24">
      <c r="A889" s="4" t="s">
        <v>1350</v>
      </c>
      <c r="B889" s="4"/>
      <c r="C889" s="6" t="s">
        <v>1182</v>
      </c>
      <c r="D889" s="4"/>
      <c r="E889" s="4"/>
      <c r="F889" s="4"/>
      <c r="G889" s="4"/>
      <c r="H889" s="4"/>
      <c r="I889" s="4"/>
      <c r="J889" s="4"/>
      <c r="K889" s="45">
        <v>43566</v>
      </c>
      <c r="L889" s="45"/>
      <c r="M889" s="4"/>
      <c r="N889" s="4"/>
      <c r="O889" s="4"/>
      <c r="P889" s="46"/>
      <c r="Q889" s="46"/>
      <c r="R889" s="49">
        <f t="shared" si="62"/>
        <v>0</v>
      </c>
      <c r="S889" s="49">
        <f t="shared" si="63"/>
        <v>0</v>
      </c>
      <c r="T889" s="50">
        <f t="shared" si="60"/>
        <v>0</v>
      </c>
      <c r="U889" s="50">
        <f t="shared" si="61"/>
        <v>0</v>
      </c>
      <c r="V889" s="50">
        <v>0.89</v>
      </c>
      <c r="W889" s="50" t="str">
        <f>IF(OR(K889&lt;=$Y$1,DAY(K889)&gt;15,AND(YEAR(K889)&amp;MONTH(K889)=YEAR(L889)&amp;MONTH(L889),DAY(L889)&lt;26)),"",IF(OR(L889="",MONTH(K889)&lt;&gt;MONTH(L889)),NETWORKDAYS.INTL(K889,DATE(2021,MONTH(K889)+1,0),"0000000",'21年休息安排-固定'!$B$2:$B$105),NETWORKDAYS.INTL(K889,L889,"0000000",'21年休息安排-固定'!$B$2:$B$105)))</f>
        <v/>
      </c>
      <c r="X889" s="50" t="str">
        <f>IF(OR(L889&gt;=$Z$1,L889="",DAY(L889)&lt;15,AND(YEAR(K889)&amp;MONTH(K889)=YEAR(L889)&amp;MONTH(L889),DAY(L889)&lt;26)),"",IF(YEAR(K889)&amp;MONTH(K889)=YEAR(L889)&amp;MONTH(L889),NETWORKDAYS.INTL(K889,L889,"0000000",'21年休息安排-固定'!$B$2:$B$105),NETWORKDAYS.INTL(DATE(2021,MONTH(L889),1),L889,"0000000",'21年休息安排-固定'!$B$2:$B$105)))</f>
        <v/>
      </c>
    </row>
    <row r="890" customHeight="1" spans="1:24">
      <c r="A890" s="4" t="s">
        <v>1351</v>
      </c>
      <c r="B890" s="4"/>
      <c r="C890" s="6" t="s">
        <v>404</v>
      </c>
      <c r="D890" s="4"/>
      <c r="E890" s="4"/>
      <c r="F890" s="4"/>
      <c r="G890" s="4"/>
      <c r="H890" s="4"/>
      <c r="I890" s="4"/>
      <c r="J890" s="4"/>
      <c r="K890" s="45">
        <v>43577</v>
      </c>
      <c r="L890" s="45">
        <v>44286</v>
      </c>
      <c r="M890" s="4"/>
      <c r="N890" s="4"/>
      <c r="O890" s="4"/>
      <c r="P890" s="46"/>
      <c r="Q890" s="46"/>
      <c r="R890" s="49">
        <f t="shared" si="62"/>
        <v>0</v>
      </c>
      <c r="S890" s="49">
        <f t="shared" si="63"/>
        <v>0</v>
      </c>
      <c r="T890" s="50">
        <f t="shared" si="60"/>
        <v>0</v>
      </c>
      <c r="U890" s="50">
        <f t="shared" si="61"/>
        <v>0</v>
      </c>
      <c r="V890" s="50">
        <v>0.88</v>
      </c>
      <c r="W890" s="50" t="str">
        <f>IF(OR(K890&lt;=$Y$1,DAY(K890)&gt;15,AND(YEAR(K890)&amp;MONTH(K890)=YEAR(L890)&amp;MONTH(L890),DAY(L890)&lt;26)),"",IF(OR(L890="",MONTH(K890)&lt;&gt;MONTH(L890)),NETWORKDAYS.INTL(K890,DATE(2021,MONTH(K890)+1,0),"0000000",'21年休息安排-固定'!$B$2:$B$105),NETWORKDAYS.INTL(K890,L890,"0000000",'21年休息安排-固定'!$B$2:$B$105)))</f>
        <v/>
      </c>
      <c r="X890" s="50">
        <f>IF(OR(L890&gt;=$Z$1,L890="",DAY(L890)&lt;15,AND(YEAR(K890)&amp;MONTH(K890)=YEAR(L890)&amp;MONTH(L890),DAY(L890)&lt;26)),"",IF(YEAR(K890)&amp;MONTH(K890)=YEAR(L890)&amp;MONTH(L890),NETWORKDAYS.INTL(K890,L890,"0000000",'21年休息安排-固定'!$B$2:$B$105),NETWORKDAYS.INTL(DATE(2021,MONTH(L890),1),L890,"0000000",'21年休息安排-固定'!$B$2:$B$105)))</f>
        <v>23</v>
      </c>
    </row>
    <row r="891" customHeight="1" spans="1:24">
      <c r="A891" s="4" t="s">
        <v>1352</v>
      </c>
      <c r="B891" s="4"/>
      <c r="C891" s="6" t="s">
        <v>484</v>
      </c>
      <c r="D891" s="4"/>
      <c r="E891" s="4"/>
      <c r="F891" s="4"/>
      <c r="G891" s="4"/>
      <c r="H891" s="4"/>
      <c r="I891" s="4"/>
      <c r="J891" s="4"/>
      <c r="K891" s="45">
        <v>43590</v>
      </c>
      <c r="L891" s="45">
        <v>44428</v>
      </c>
      <c r="M891" s="4"/>
      <c r="N891" s="4"/>
      <c r="O891" s="4"/>
      <c r="P891" s="46"/>
      <c r="Q891" s="46"/>
      <c r="R891" s="49">
        <f t="shared" si="62"/>
        <v>0</v>
      </c>
      <c r="S891" s="49">
        <f t="shared" si="63"/>
        <v>0</v>
      </c>
      <c r="T891" s="50">
        <f t="shared" si="60"/>
        <v>0</v>
      </c>
      <c r="U891" s="50">
        <f t="shared" si="61"/>
        <v>0</v>
      </c>
      <c r="V891" s="50">
        <v>0.86</v>
      </c>
      <c r="W891" s="50" t="str">
        <f>IF(OR(K891&lt;=$Y$1,DAY(K891)&gt;15,AND(YEAR(K891)&amp;MONTH(K891)=YEAR(L891)&amp;MONTH(L891),DAY(L891)&lt;26)),"",IF(OR(L891="",MONTH(K891)&lt;&gt;MONTH(L891)),NETWORKDAYS.INTL(K891,DATE(2021,MONTH(K891)+1,0),"0000000",'21年休息安排-固定'!$B$2:$B$105),NETWORKDAYS.INTL(K891,L891,"0000000",'21年休息安排-固定'!$B$2:$B$105)))</f>
        <v/>
      </c>
      <c r="X891" s="50">
        <f>IF(OR(L891&gt;=$Z$1,L891="",DAY(L891)&lt;15,AND(YEAR(K891)&amp;MONTH(K891)=YEAR(L891)&amp;MONTH(L891),DAY(L891)&lt;26)),"",IF(YEAR(K891)&amp;MONTH(K891)=YEAR(L891)&amp;MONTH(L891),NETWORKDAYS.INTL(K891,L891,"0000000",'21年休息安排-固定'!$B$2:$B$105),NETWORKDAYS.INTL(DATE(2021,MONTH(L891),1),L891,"0000000",'21年休息安排-固定'!$B$2:$B$105)))</f>
        <v>15</v>
      </c>
    </row>
    <row r="892" customHeight="1" spans="1:24">
      <c r="A892" s="4" t="s">
        <v>1353</v>
      </c>
      <c r="B892" s="4"/>
      <c r="C892" s="6" t="s">
        <v>484</v>
      </c>
      <c r="D892" s="4"/>
      <c r="E892" s="4"/>
      <c r="F892" s="4"/>
      <c r="G892" s="4"/>
      <c r="H892" s="4"/>
      <c r="I892" s="4"/>
      <c r="J892" s="4"/>
      <c r="K892" s="45">
        <v>43593</v>
      </c>
      <c r="L892" s="45">
        <v>44259</v>
      </c>
      <c r="M892" s="4"/>
      <c r="N892" s="4"/>
      <c r="O892" s="4"/>
      <c r="P892" s="46"/>
      <c r="Q892" s="46"/>
      <c r="R892" s="49">
        <f t="shared" si="62"/>
        <v>0</v>
      </c>
      <c r="S892" s="49">
        <f t="shared" si="63"/>
        <v>0</v>
      </c>
      <c r="T892" s="50">
        <f t="shared" si="60"/>
        <v>0</v>
      </c>
      <c r="U892" s="50">
        <f t="shared" si="61"/>
        <v>0</v>
      </c>
      <c r="V892" s="50">
        <v>0.89</v>
      </c>
      <c r="W892" s="50" t="str">
        <f>IF(OR(K892&lt;=$Y$1,DAY(K892)&gt;15,AND(YEAR(K892)&amp;MONTH(K892)=YEAR(L892)&amp;MONTH(L892),DAY(L892)&lt;26)),"",IF(OR(L892="",MONTH(K892)&lt;&gt;MONTH(L892)),NETWORKDAYS.INTL(K892,DATE(2021,MONTH(K892)+1,0),"0000000",'21年休息安排-固定'!$B$2:$B$105),NETWORKDAYS.INTL(K892,L892,"0000000",'21年休息安排-固定'!$B$2:$B$105)))</f>
        <v/>
      </c>
      <c r="X892" s="50" t="str">
        <f>IF(OR(L892&gt;=$Z$1,L892="",DAY(L892)&lt;15,AND(YEAR(K892)&amp;MONTH(K892)=YEAR(L892)&amp;MONTH(L892),DAY(L892)&lt;26)),"",IF(YEAR(K892)&amp;MONTH(K892)=YEAR(L892)&amp;MONTH(L892),NETWORKDAYS.INTL(K892,L892,"0000000",'21年休息安排-固定'!$B$2:$B$105),NETWORKDAYS.INTL(DATE(2021,MONTH(L892),1),L892,"0000000",'21年休息安排-固定'!$B$2:$B$105)))</f>
        <v/>
      </c>
    </row>
    <row r="893" customHeight="1" spans="1:24">
      <c r="A893" s="4" t="s">
        <v>1354</v>
      </c>
      <c r="B893" s="4"/>
      <c r="C893" s="6" t="s">
        <v>404</v>
      </c>
      <c r="D893" s="4"/>
      <c r="E893" s="4"/>
      <c r="F893" s="4"/>
      <c r="G893" s="4"/>
      <c r="H893" s="4"/>
      <c r="I893" s="4"/>
      <c r="J893" s="4"/>
      <c r="K893" s="45">
        <v>43594</v>
      </c>
      <c r="L893" s="45"/>
      <c r="M893" s="4"/>
      <c r="N893" s="4"/>
      <c r="O893" s="4"/>
      <c r="P893" s="46"/>
      <c r="Q893" s="46"/>
      <c r="R893" s="49">
        <f t="shared" si="62"/>
        <v>0</v>
      </c>
      <c r="S893" s="49">
        <f t="shared" si="63"/>
        <v>0</v>
      </c>
      <c r="T893" s="50">
        <f t="shared" si="60"/>
        <v>0</v>
      </c>
      <c r="U893" s="50">
        <f t="shared" si="61"/>
        <v>0</v>
      </c>
      <c r="V893" s="50">
        <v>0.89</v>
      </c>
      <c r="W893" s="50" t="str">
        <f>IF(OR(K893&lt;=$Y$1,DAY(K893)&gt;15,AND(YEAR(K893)&amp;MONTH(K893)=YEAR(L893)&amp;MONTH(L893),DAY(L893)&lt;26)),"",IF(OR(L893="",MONTH(K893)&lt;&gt;MONTH(L893)),NETWORKDAYS.INTL(K893,DATE(2021,MONTH(K893)+1,0),"0000000",'21年休息安排-固定'!$B$2:$B$105),NETWORKDAYS.INTL(K893,L893,"0000000",'21年休息安排-固定'!$B$2:$B$105)))</f>
        <v/>
      </c>
      <c r="X893" s="50" t="str">
        <f>IF(OR(L893&gt;=$Z$1,L893="",DAY(L893)&lt;15,AND(YEAR(K893)&amp;MONTH(K893)=YEAR(L893)&amp;MONTH(L893),DAY(L893)&lt;26)),"",IF(YEAR(K893)&amp;MONTH(K893)=YEAR(L893)&amp;MONTH(L893),NETWORKDAYS.INTL(K893,L893,"0000000",'21年休息安排-固定'!$B$2:$B$105),NETWORKDAYS.INTL(DATE(2021,MONTH(L893),1),L893,"0000000",'21年休息安排-固定'!$B$2:$B$105)))</f>
        <v/>
      </c>
    </row>
    <row r="894" customHeight="1" spans="1:24">
      <c r="A894" s="4" t="s">
        <v>1355</v>
      </c>
      <c r="B894" s="4"/>
      <c r="C894" s="6" t="s">
        <v>1182</v>
      </c>
      <c r="D894" s="4"/>
      <c r="E894" s="4"/>
      <c r="F894" s="4"/>
      <c r="G894" s="4"/>
      <c r="H894" s="4"/>
      <c r="I894" s="4"/>
      <c r="J894" s="4"/>
      <c r="K894" s="45">
        <v>43594</v>
      </c>
      <c r="L894" s="45">
        <v>44414</v>
      </c>
      <c r="M894" s="4"/>
      <c r="N894" s="4"/>
      <c r="O894" s="4"/>
      <c r="P894" s="46"/>
      <c r="Q894" s="46"/>
      <c r="R894" s="49">
        <f t="shared" si="62"/>
        <v>0</v>
      </c>
      <c r="S894" s="49">
        <f t="shared" si="63"/>
        <v>0</v>
      </c>
      <c r="T894" s="50">
        <f t="shared" si="60"/>
        <v>0</v>
      </c>
      <c r="U894" s="50">
        <f t="shared" si="61"/>
        <v>0</v>
      </c>
      <c r="V894" s="50">
        <v>0.87</v>
      </c>
      <c r="W894" s="50" t="str">
        <f>IF(OR(K894&lt;=$Y$1,DAY(K894)&gt;15,AND(YEAR(K894)&amp;MONTH(K894)=YEAR(L894)&amp;MONTH(L894),DAY(L894)&lt;26)),"",IF(OR(L894="",MONTH(K894)&lt;&gt;MONTH(L894)),NETWORKDAYS.INTL(K894,DATE(2021,MONTH(K894)+1,0),"0000000",'21年休息安排-固定'!$B$2:$B$105),NETWORKDAYS.INTL(K894,L894,"0000000",'21年休息安排-固定'!$B$2:$B$105)))</f>
        <v/>
      </c>
      <c r="X894" s="50" t="str">
        <f>IF(OR(L894&gt;=$Z$1,L894="",DAY(L894)&lt;15,AND(YEAR(K894)&amp;MONTH(K894)=YEAR(L894)&amp;MONTH(L894),DAY(L894)&lt;26)),"",IF(YEAR(K894)&amp;MONTH(K894)=YEAR(L894)&amp;MONTH(L894),NETWORKDAYS.INTL(K894,L894,"0000000",'21年休息安排-固定'!$B$2:$B$105),NETWORKDAYS.INTL(DATE(2021,MONTH(L894),1),L894,"0000000",'21年休息安排-固定'!$B$2:$B$105)))</f>
        <v/>
      </c>
    </row>
    <row r="895" customHeight="1" spans="1:24">
      <c r="A895" s="4" t="s">
        <v>1356</v>
      </c>
      <c r="B895" s="4"/>
      <c r="C895" s="6" t="s">
        <v>404</v>
      </c>
      <c r="D895" s="4"/>
      <c r="E895" s="4"/>
      <c r="F895" s="4"/>
      <c r="G895" s="4"/>
      <c r="H895" s="4"/>
      <c r="I895" s="4"/>
      <c r="J895" s="4"/>
      <c r="K895" s="45">
        <v>43595</v>
      </c>
      <c r="L895" s="45"/>
      <c r="M895" s="4"/>
      <c r="N895" s="4"/>
      <c r="O895" s="4"/>
      <c r="P895" s="46"/>
      <c r="Q895" s="46"/>
      <c r="R895" s="49">
        <f t="shared" si="62"/>
        <v>0</v>
      </c>
      <c r="S895" s="49">
        <f t="shared" si="63"/>
        <v>0</v>
      </c>
      <c r="T895" s="50">
        <f t="shared" si="60"/>
        <v>0</v>
      </c>
      <c r="U895" s="50">
        <f t="shared" si="61"/>
        <v>0</v>
      </c>
      <c r="V895" s="50">
        <v>0.89</v>
      </c>
      <c r="W895" s="50" t="str">
        <f>IF(OR(K895&lt;=$Y$1,DAY(K895)&gt;15,AND(YEAR(K895)&amp;MONTH(K895)=YEAR(L895)&amp;MONTH(L895),DAY(L895)&lt;26)),"",IF(OR(L895="",MONTH(K895)&lt;&gt;MONTH(L895)),NETWORKDAYS.INTL(K895,DATE(2021,MONTH(K895)+1,0),"0000000",'21年休息安排-固定'!$B$2:$B$105),NETWORKDAYS.INTL(K895,L895,"0000000",'21年休息安排-固定'!$B$2:$B$105)))</f>
        <v/>
      </c>
      <c r="X895" s="50" t="str">
        <f>IF(OR(L895&gt;=$Z$1,L895="",DAY(L895)&lt;15,AND(YEAR(K895)&amp;MONTH(K895)=YEAR(L895)&amp;MONTH(L895),DAY(L895)&lt;26)),"",IF(YEAR(K895)&amp;MONTH(K895)=YEAR(L895)&amp;MONTH(L895),NETWORKDAYS.INTL(K895,L895,"0000000",'21年休息安排-固定'!$B$2:$B$105),NETWORKDAYS.INTL(DATE(2021,MONTH(L895),1),L895,"0000000",'21年休息安排-固定'!$B$2:$B$105)))</f>
        <v/>
      </c>
    </row>
    <row r="896" customHeight="1" spans="1:24">
      <c r="A896" s="4" t="s">
        <v>1357</v>
      </c>
      <c r="B896" s="4"/>
      <c r="C896" s="6" t="s">
        <v>404</v>
      </c>
      <c r="D896" s="4"/>
      <c r="E896" s="4"/>
      <c r="F896" s="4"/>
      <c r="G896" s="4"/>
      <c r="H896" s="4"/>
      <c r="I896" s="4"/>
      <c r="J896" s="4"/>
      <c r="K896" s="45">
        <v>43595</v>
      </c>
      <c r="L896" s="45">
        <v>44365</v>
      </c>
      <c r="M896" s="4"/>
      <c r="N896" s="4"/>
      <c r="O896" s="4"/>
      <c r="P896" s="46"/>
      <c r="Q896" s="46"/>
      <c r="R896" s="49">
        <f t="shared" si="62"/>
        <v>0</v>
      </c>
      <c r="S896" s="49">
        <f t="shared" si="63"/>
        <v>0</v>
      </c>
      <c r="T896" s="50">
        <f t="shared" si="60"/>
        <v>0</v>
      </c>
      <c r="U896" s="50">
        <f t="shared" si="61"/>
        <v>0</v>
      </c>
      <c r="V896" s="50">
        <v>0.86</v>
      </c>
      <c r="W896" s="50" t="str">
        <f>IF(OR(K896&lt;=$Y$1,DAY(K896)&gt;15,AND(YEAR(K896)&amp;MONTH(K896)=YEAR(L896)&amp;MONTH(L896),DAY(L896)&lt;26)),"",IF(OR(L896="",MONTH(K896)&lt;&gt;MONTH(L896)),NETWORKDAYS.INTL(K896,DATE(2021,MONTH(K896)+1,0),"0000000",'21年休息安排-固定'!$B$2:$B$105),NETWORKDAYS.INTL(K896,L896,"0000000",'21年休息安排-固定'!$B$2:$B$105)))</f>
        <v/>
      </c>
      <c r="X896" s="50">
        <f>IF(OR(L896&gt;=$Z$1,L896="",DAY(L896)&lt;15,AND(YEAR(K896)&amp;MONTH(K896)=YEAR(L896)&amp;MONTH(L896),DAY(L896)&lt;26)),"",IF(YEAR(K896)&amp;MONTH(K896)=YEAR(L896)&amp;MONTH(L896),NETWORKDAYS.INTL(K896,L896,"0000000",'21年休息安排-固定'!$B$2:$B$105),NETWORKDAYS.INTL(DATE(2021,MONTH(L896),1),L896,"0000000",'21年休息安排-固定'!$B$2:$B$105)))</f>
        <v>14</v>
      </c>
    </row>
    <row r="897" customHeight="1" spans="1:24">
      <c r="A897" s="4" t="s">
        <v>1358</v>
      </c>
      <c r="B897" s="4"/>
      <c r="C897" s="6" t="s">
        <v>404</v>
      </c>
      <c r="D897" s="4"/>
      <c r="E897" s="4"/>
      <c r="F897" s="4"/>
      <c r="G897" s="4"/>
      <c r="H897" s="4"/>
      <c r="I897" s="4"/>
      <c r="J897" s="4"/>
      <c r="K897" s="45">
        <v>43598</v>
      </c>
      <c r="L897" s="45"/>
      <c r="M897" s="4"/>
      <c r="N897" s="4"/>
      <c r="O897" s="4"/>
      <c r="P897" s="46"/>
      <c r="Q897" s="46"/>
      <c r="R897" s="49">
        <f t="shared" si="62"/>
        <v>0</v>
      </c>
      <c r="S897" s="49">
        <f t="shared" si="63"/>
        <v>0</v>
      </c>
      <c r="T897" s="50">
        <f t="shared" si="60"/>
        <v>0</v>
      </c>
      <c r="U897" s="50">
        <f t="shared" si="61"/>
        <v>0</v>
      </c>
      <c r="V897" s="50">
        <v>0.89</v>
      </c>
      <c r="W897" s="50" t="str">
        <f>IF(OR(K897&lt;=$Y$1,DAY(K897)&gt;15,AND(YEAR(K897)&amp;MONTH(K897)=YEAR(L897)&amp;MONTH(L897),DAY(L897)&lt;26)),"",IF(OR(L897="",MONTH(K897)&lt;&gt;MONTH(L897)),NETWORKDAYS.INTL(K897,DATE(2021,MONTH(K897)+1,0),"0000000",'21年休息安排-固定'!$B$2:$B$105),NETWORKDAYS.INTL(K897,L897,"0000000",'21年休息安排-固定'!$B$2:$B$105)))</f>
        <v/>
      </c>
      <c r="X897" s="50" t="str">
        <f>IF(OR(L897&gt;=$Z$1,L897="",DAY(L897)&lt;15,AND(YEAR(K897)&amp;MONTH(K897)=YEAR(L897)&amp;MONTH(L897),DAY(L897)&lt;26)),"",IF(YEAR(K897)&amp;MONTH(K897)=YEAR(L897)&amp;MONTH(L897),NETWORKDAYS.INTL(K897,L897,"0000000",'21年休息安排-固定'!$B$2:$B$105),NETWORKDAYS.INTL(DATE(2021,MONTH(L897),1),L897,"0000000",'21年休息安排-固定'!$B$2:$B$105)))</f>
        <v/>
      </c>
    </row>
    <row r="898" customHeight="1" spans="1:24">
      <c r="A898" s="4" t="s">
        <v>1359</v>
      </c>
      <c r="B898" s="4"/>
      <c r="C898" s="6" t="s">
        <v>404</v>
      </c>
      <c r="D898" s="4"/>
      <c r="E898" s="4"/>
      <c r="F898" s="4"/>
      <c r="G898" s="4"/>
      <c r="H898" s="4"/>
      <c r="I898" s="4"/>
      <c r="J898" s="4"/>
      <c r="K898" s="45">
        <v>43601</v>
      </c>
      <c r="L898" s="45"/>
      <c r="M898" s="4"/>
      <c r="N898" s="4"/>
      <c r="O898" s="4"/>
      <c r="P898" s="46"/>
      <c r="Q898" s="46"/>
      <c r="R898" s="49">
        <f t="shared" si="62"/>
        <v>0</v>
      </c>
      <c r="S898" s="49">
        <f t="shared" si="63"/>
        <v>0</v>
      </c>
      <c r="T898" s="50">
        <f t="shared" si="60"/>
        <v>0</v>
      </c>
      <c r="U898" s="50">
        <f t="shared" si="61"/>
        <v>0</v>
      </c>
      <c r="V898" s="50">
        <v>0.92</v>
      </c>
      <c r="W898" s="50" t="str">
        <f>IF(OR(K898&lt;=$Y$1,DAY(K898)&gt;15,AND(YEAR(K898)&amp;MONTH(K898)=YEAR(L898)&amp;MONTH(L898),DAY(L898)&lt;26)),"",IF(OR(L898="",MONTH(K898)&lt;&gt;MONTH(L898)),NETWORKDAYS.INTL(K898,DATE(2021,MONTH(K898)+1,0),"0000000",'21年休息安排-固定'!$B$2:$B$105),NETWORKDAYS.INTL(K898,L898,"0000000",'21年休息安排-固定'!$B$2:$B$105)))</f>
        <v/>
      </c>
      <c r="X898" s="50" t="str">
        <f>IF(OR(L898&gt;=$Z$1,L898="",DAY(L898)&lt;15,AND(YEAR(K898)&amp;MONTH(K898)=YEAR(L898)&amp;MONTH(L898),DAY(L898)&lt;26)),"",IF(YEAR(K898)&amp;MONTH(K898)=YEAR(L898)&amp;MONTH(L898),NETWORKDAYS.INTL(K898,L898,"0000000",'21年休息安排-固定'!$B$2:$B$105),NETWORKDAYS.INTL(DATE(2021,MONTH(L898),1),L898,"0000000",'21年休息安排-固定'!$B$2:$B$105)))</f>
        <v/>
      </c>
    </row>
    <row r="899" customHeight="1" spans="1:24">
      <c r="A899" s="4" t="s">
        <v>1360</v>
      </c>
      <c r="B899" s="4"/>
      <c r="C899" s="6" t="s">
        <v>428</v>
      </c>
      <c r="D899" s="4"/>
      <c r="E899" s="4"/>
      <c r="F899" s="4"/>
      <c r="G899" s="4"/>
      <c r="H899" s="4"/>
      <c r="I899" s="4"/>
      <c r="J899" s="4"/>
      <c r="K899" s="45">
        <v>43601</v>
      </c>
      <c r="L899" s="45"/>
      <c r="M899" s="4"/>
      <c r="N899" s="4"/>
      <c r="O899" s="4"/>
      <c r="P899" s="46"/>
      <c r="Q899" s="46"/>
      <c r="R899" s="49">
        <f t="shared" si="62"/>
        <v>0</v>
      </c>
      <c r="S899" s="49">
        <f t="shared" si="63"/>
        <v>0</v>
      </c>
      <c r="T899" s="50">
        <f t="shared" si="60"/>
        <v>0</v>
      </c>
      <c r="U899" s="50">
        <f t="shared" si="61"/>
        <v>0</v>
      </c>
      <c r="V899" s="50">
        <v>0.86</v>
      </c>
      <c r="W899" s="50" t="str">
        <f>IF(OR(K899&lt;=$Y$1,DAY(K899)&gt;15,AND(YEAR(K899)&amp;MONTH(K899)=YEAR(L899)&amp;MONTH(L899),DAY(L899)&lt;26)),"",IF(OR(L899="",MONTH(K899)&lt;&gt;MONTH(L899)),NETWORKDAYS.INTL(K899,DATE(2021,MONTH(K899)+1,0),"0000000",'21年休息安排-固定'!$B$2:$B$105),NETWORKDAYS.INTL(K899,L899,"0000000",'21年休息安排-固定'!$B$2:$B$105)))</f>
        <v/>
      </c>
      <c r="X899" s="50" t="str">
        <f>IF(OR(L899&gt;=$Z$1,L899="",DAY(L899)&lt;15,AND(YEAR(K899)&amp;MONTH(K899)=YEAR(L899)&amp;MONTH(L899),DAY(L899)&lt;26)),"",IF(YEAR(K899)&amp;MONTH(K899)=YEAR(L899)&amp;MONTH(L899),NETWORKDAYS.INTL(K899,L899,"0000000",'21年休息安排-固定'!$B$2:$B$105),NETWORKDAYS.INTL(DATE(2021,MONTH(L899),1),L899,"0000000",'21年休息安排-固定'!$B$2:$B$105)))</f>
        <v/>
      </c>
    </row>
    <row r="900" customHeight="1" spans="1:24">
      <c r="A900" s="4" t="s">
        <v>1361</v>
      </c>
      <c r="B900" s="4"/>
      <c r="C900" s="6" t="s">
        <v>428</v>
      </c>
      <c r="D900" s="4"/>
      <c r="E900" s="4"/>
      <c r="F900" s="4"/>
      <c r="G900" s="4"/>
      <c r="H900" s="4"/>
      <c r="I900" s="4"/>
      <c r="J900" s="4"/>
      <c r="K900" s="45">
        <v>43602</v>
      </c>
      <c r="L900" s="45">
        <v>44498</v>
      </c>
      <c r="M900" s="4"/>
      <c r="N900" s="4"/>
      <c r="O900" s="4"/>
      <c r="P900" s="46"/>
      <c r="Q900" s="46"/>
      <c r="R900" s="49">
        <f t="shared" si="62"/>
        <v>0</v>
      </c>
      <c r="S900" s="49">
        <f t="shared" si="63"/>
        <v>0</v>
      </c>
      <c r="T900" s="50">
        <f t="shared" si="60"/>
        <v>0</v>
      </c>
      <c r="U900" s="50">
        <f t="shared" si="61"/>
        <v>0</v>
      </c>
      <c r="V900" s="50">
        <v>0.88</v>
      </c>
      <c r="W900" s="50" t="str">
        <f>IF(OR(K900&lt;=$Y$1,DAY(K900)&gt;15,AND(YEAR(K900)&amp;MONTH(K900)=YEAR(L900)&amp;MONTH(L900),DAY(L900)&lt;26)),"",IF(OR(L900="",MONTH(K900)&lt;&gt;MONTH(L900)),NETWORKDAYS.INTL(K900,DATE(2021,MONTH(K900)+1,0),"0000000",'21年休息安排-固定'!$B$2:$B$105),NETWORKDAYS.INTL(K900,L900,"0000000",'21年休息安排-固定'!$B$2:$B$105)))</f>
        <v/>
      </c>
      <c r="X900" s="50">
        <f>IF(OR(L900&gt;=$Z$1,L900="",DAY(L900)&lt;15,AND(YEAR(K900)&amp;MONTH(K900)=YEAR(L900)&amp;MONTH(L900),DAY(L900)&lt;26)),"",IF(YEAR(K900)&amp;MONTH(K900)=YEAR(L900)&amp;MONTH(L900),NETWORKDAYS.INTL(K900,L900,"0000000",'21年休息安排-固定'!$B$2:$B$105),NETWORKDAYS.INTL(DATE(2021,MONTH(L900),1),L900,"0000000",'21年休息安排-固定'!$B$2:$B$105)))</f>
        <v>20</v>
      </c>
    </row>
    <row r="901" customHeight="1" spans="1:24">
      <c r="A901" s="4" t="s">
        <v>1362</v>
      </c>
      <c r="B901" s="4"/>
      <c r="C901" s="6" t="s">
        <v>404</v>
      </c>
      <c r="D901" s="4"/>
      <c r="E901" s="4"/>
      <c r="F901" s="4"/>
      <c r="G901" s="4"/>
      <c r="H901" s="4"/>
      <c r="I901" s="4"/>
      <c r="J901" s="4"/>
      <c r="K901" s="45">
        <v>43612</v>
      </c>
      <c r="L901" s="45">
        <v>44393</v>
      </c>
      <c r="M901" s="4"/>
      <c r="N901" s="4"/>
      <c r="O901" s="4"/>
      <c r="P901" s="46"/>
      <c r="Q901" s="46"/>
      <c r="R901" s="49">
        <f t="shared" si="62"/>
        <v>0</v>
      </c>
      <c r="S901" s="49">
        <f t="shared" si="63"/>
        <v>0</v>
      </c>
      <c r="T901" s="50">
        <f t="shared" si="60"/>
        <v>0</v>
      </c>
      <c r="U901" s="50">
        <f t="shared" si="61"/>
        <v>0</v>
      </c>
      <c r="V901" s="50">
        <v>0.89</v>
      </c>
      <c r="W901" s="50" t="str">
        <f>IF(OR(K901&lt;=$Y$1,DAY(K901)&gt;15,AND(YEAR(K901)&amp;MONTH(K901)=YEAR(L901)&amp;MONTH(L901),DAY(L901)&lt;26)),"",IF(OR(L901="",MONTH(K901)&lt;&gt;MONTH(L901)),NETWORKDAYS.INTL(K901,DATE(2021,MONTH(K901)+1,0),"0000000",'21年休息安排-固定'!$B$2:$B$105),NETWORKDAYS.INTL(K901,L901,"0000000",'21年休息安排-固定'!$B$2:$B$105)))</f>
        <v/>
      </c>
      <c r="X901" s="50">
        <f>IF(OR(L901&gt;=$Z$1,L901="",DAY(L901)&lt;15,AND(YEAR(K901)&amp;MONTH(K901)=YEAR(L901)&amp;MONTH(L901),DAY(L901)&lt;26)),"",IF(YEAR(K901)&amp;MONTH(K901)=YEAR(L901)&amp;MONTH(L901),NETWORKDAYS.INTL(K901,L901,"0000000",'21年休息安排-固定'!$B$2:$B$105),NETWORKDAYS.INTL(DATE(2021,MONTH(L901),1),L901,"0000000",'21年休息安排-固定'!$B$2:$B$105)))</f>
        <v>12</v>
      </c>
    </row>
    <row r="902" customHeight="1" spans="1:24">
      <c r="A902" s="4" t="s">
        <v>1363</v>
      </c>
      <c r="B902" s="4"/>
      <c r="C902" s="6" t="s">
        <v>404</v>
      </c>
      <c r="D902" s="4"/>
      <c r="E902" s="4"/>
      <c r="F902" s="4"/>
      <c r="G902" s="4"/>
      <c r="H902" s="4"/>
      <c r="I902" s="4"/>
      <c r="J902" s="4"/>
      <c r="K902" s="45">
        <v>43616</v>
      </c>
      <c r="L902" s="45">
        <v>44372</v>
      </c>
      <c r="M902" s="4"/>
      <c r="N902" s="4"/>
      <c r="O902" s="4"/>
      <c r="P902" s="46"/>
      <c r="Q902" s="46"/>
      <c r="R902" s="49">
        <f t="shared" si="62"/>
        <v>0</v>
      </c>
      <c r="S902" s="49">
        <f t="shared" si="63"/>
        <v>0</v>
      </c>
      <c r="T902" s="50">
        <f t="shared" si="60"/>
        <v>0</v>
      </c>
      <c r="U902" s="50">
        <f t="shared" si="61"/>
        <v>0</v>
      </c>
      <c r="V902" s="50">
        <v>0.85</v>
      </c>
      <c r="W902" s="50" t="str">
        <f>IF(OR(K902&lt;=$Y$1,DAY(K902)&gt;15,AND(YEAR(K902)&amp;MONTH(K902)=YEAR(L902)&amp;MONTH(L902),DAY(L902)&lt;26)),"",IF(OR(L902="",MONTH(K902)&lt;&gt;MONTH(L902)),NETWORKDAYS.INTL(K902,DATE(2021,MONTH(K902)+1,0),"0000000",'21年休息安排-固定'!$B$2:$B$105),NETWORKDAYS.INTL(K902,L902,"0000000",'21年休息安排-固定'!$B$2:$B$105)))</f>
        <v/>
      </c>
      <c r="X902" s="50">
        <f>IF(OR(L902&gt;=$Z$1,L902="",DAY(L902)&lt;15,AND(YEAR(K902)&amp;MONTH(K902)=YEAR(L902)&amp;MONTH(L902),DAY(L902)&lt;26)),"",IF(YEAR(K902)&amp;MONTH(K902)=YEAR(L902)&amp;MONTH(L902),NETWORKDAYS.INTL(K902,L902,"0000000",'21年休息安排-固定'!$B$2:$B$105),NETWORKDAYS.INTL(DATE(2021,MONTH(L902),1),L902,"0000000",'21年休息安排-固定'!$B$2:$B$105)))</f>
        <v>19</v>
      </c>
    </row>
    <row r="903" customHeight="1" spans="1:24">
      <c r="A903" s="4" t="s">
        <v>1364</v>
      </c>
      <c r="B903" s="4"/>
      <c r="C903" s="6" t="s">
        <v>1178</v>
      </c>
      <c r="D903" s="4"/>
      <c r="E903" s="4"/>
      <c r="F903" s="4"/>
      <c r="G903" s="4"/>
      <c r="H903" s="4"/>
      <c r="I903" s="4"/>
      <c r="J903" s="4"/>
      <c r="K903" s="45">
        <v>43630</v>
      </c>
      <c r="L903" s="45">
        <v>44334</v>
      </c>
      <c r="M903" s="4"/>
      <c r="N903" s="4"/>
      <c r="O903" s="4"/>
      <c r="P903" s="46"/>
      <c r="Q903" s="46"/>
      <c r="R903" s="49">
        <f t="shared" si="62"/>
        <v>0</v>
      </c>
      <c r="S903" s="49">
        <f t="shared" si="63"/>
        <v>0</v>
      </c>
      <c r="T903" s="50">
        <f t="shared" si="60"/>
        <v>0</v>
      </c>
      <c r="U903" s="50">
        <f t="shared" si="61"/>
        <v>0</v>
      </c>
      <c r="V903" s="50">
        <v>0.86</v>
      </c>
      <c r="W903" s="50" t="str">
        <f>IF(OR(K903&lt;=$Y$1,DAY(K903)&gt;15,AND(YEAR(K903)&amp;MONTH(K903)=YEAR(L903)&amp;MONTH(L903),DAY(L903)&lt;26)),"",IF(OR(L903="",MONTH(K903)&lt;&gt;MONTH(L903)),NETWORKDAYS.INTL(K903,DATE(2021,MONTH(K903)+1,0),"0000000",'21年休息安排-固定'!$B$2:$B$105),NETWORKDAYS.INTL(K903,L903,"0000000",'21年休息安排-固定'!$B$2:$B$105)))</f>
        <v/>
      </c>
      <c r="X903" s="50">
        <f>IF(OR(L903&gt;=$Z$1,L903="",DAY(L903)&lt;15,AND(YEAR(K903)&amp;MONTH(K903)=YEAR(L903)&amp;MONTH(L903),DAY(L903)&lt;26)),"",IF(YEAR(K903)&amp;MONTH(K903)=YEAR(L903)&amp;MONTH(L903),NETWORKDAYS.INTL(K903,L903,"0000000",'21年休息安排-固定'!$B$2:$B$105),NETWORKDAYS.INTL(DATE(2021,MONTH(L903),1),L903,"0000000",'21年休息安排-固定'!$B$2:$B$105)))</f>
        <v>11</v>
      </c>
    </row>
    <row r="904" customHeight="1" spans="1:24">
      <c r="A904" s="4" t="s">
        <v>1365</v>
      </c>
      <c r="B904" s="4"/>
      <c r="C904" s="6" t="s">
        <v>404</v>
      </c>
      <c r="D904" s="4"/>
      <c r="E904" s="4"/>
      <c r="F904" s="4"/>
      <c r="G904" s="4"/>
      <c r="H904" s="4"/>
      <c r="I904" s="4"/>
      <c r="J904" s="4"/>
      <c r="K904" s="45">
        <v>43633</v>
      </c>
      <c r="L904" s="45">
        <v>44516</v>
      </c>
      <c r="M904" s="4"/>
      <c r="N904" s="4"/>
      <c r="O904" s="4"/>
      <c r="P904" s="46"/>
      <c r="Q904" s="46"/>
      <c r="R904" s="49">
        <f t="shared" si="62"/>
        <v>0</v>
      </c>
      <c r="S904" s="49">
        <f t="shared" si="63"/>
        <v>0</v>
      </c>
      <c r="T904" s="50">
        <f t="shared" si="60"/>
        <v>0</v>
      </c>
      <c r="U904" s="50">
        <f t="shared" si="61"/>
        <v>0</v>
      </c>
      <c r="V904" s="50">
        <v>0.85</v>
      </c>
      <c r="W904" s="50" t="str">
        <f>IF(OR(K904&lt;=$Y$1,DAY(K904)&gt;15,AND(YEAR(K904)&amp;MONTH(K904)=YEAR(L904)&amp;MONTH(L904),DAY(L904)&lt;26)),"",IF(OR(L904="",MONTH(K904)&lt;&gt;MONTH(L904)),NETWORKDAYS.INTL(K904,DATE(2021,MONTH(K904)+1,0),"0000000",'21年休息安排-固定'!$B$2:$B$105),NETWORKDAYS.INTL(K904,L904,"0000000",'21年休息安排-固定'!$B$2:$B$105)))</f>
        <v/>
      </c>
      <c r="X904" s="50">
        <f>IF(OR(L904&gt;=$Z$1,L904="",DAY(L904)&lt;15,AND(YEAR(K904)&amp;MONTH(K904)=YEAR(L904)&amp;MONTH(L904),DAY(L904)&lt;26)),"",IF(YEAR(K904)&amp;MONTH(K904)=YEAR(L904)&amp;MONTH(L904),NETWORKDAYS.INTL(K904,L904,"0000000",'21年休息安排-固定'!$B$2:$B$105),NETWORKDAYS.INTL(DATE(2021,MONTH(L904),1),L904,"0000000",'21年休息安排-固定'!$B$2:$B$105)))</f>
        <v>12</v>
      </c>
    </row>
    <row r="905" customHeight="1" spans="1:24">
      <c r="A905" s="4" t="s">
        <v>1366</v>
      </c>
      <c r="B905" s="4"/>
      <c r="C905" s="6" t="s">
        <v>404</v>
      </c>
      <c r="D905" s="4"/>
      <c r="E905" s="4"/>
      <c r="F905" s="4"/>
      <c r="G905" s="4"/>
      <c r="H905" s="4"/>
      <c r="I905" s="4"/>
      <c r="J905" s="4"/>
      <c r="K905" s="45">
        <v>43636</v>
      </c>
      <c r="L905" s="45"/>
      <c r="M905" s="4"/>
      <c r="N905" s="4"/>
      <c r="O905" s="4"/>
      <c r="P905" s="46"/>
      <c r="Q905" s="46"/>
      <c r="R905" s="49">
        <f t="shared" si="62"/>
        <v>0</v>
      </c>
      <c r="S905" s="49">
        <f t="shared" si="63"/>
        <v>0</v>
      </c>
      <c r="T905" s="50">
        <f t="shared" si="60"/>
        <v>0</v>
      </c>
      <c r="U905" s="50">
        <f t="shared" si="61"/>
        <v>0</v>
      </c>
      <c r="V905" s="50">
        <v>0.88</v>
      </c>
      <c r="W905" s="50" t="str">
        <f>IF(OR(K905&lt;=$Y$1,DAY(K905)&gt;15,AND(YEAR(K905)&amp;MONTH(K905)=YEAR(L905)&amp;MONTH(L905),DAY(L905)&lt;26)),"",IF(OR(L905="",MONTH(K905)&lt;&gt;MONTH(L905)),NETWORKDAYS.INTL(K905,DATE(2021,MONTH(K905)+1,0),"0000000",'21年休息安排-固定'!$B$2:$B$105),NETWORKDAYS.INTL(K905,L905,"0000000",'21年休息安排-固定'!$B$2:$B$105)))</f>
        <v/>
      </c>
      <c r="X905" s="50" t="str">
        <f>IF(OR(L905&gt;=$Z$1,L905="",DAY(L905)&lt;15,AND(YEAR(K905)&amp;MONTH(K905)=YEAR(L905)&amp;MONTH(L905),DAY(L905)&lt;26)),"",IF(YEAR(K905)&amp;MONTH(K905)=YEAR(L905)&amp;MONTH(L905),NETWORKDAYS.INTL(K905,L905,"0000000",'21年休息安排-固定'!$B$2:$B$105),NETWORKDAYS.INTL(DATE(2021,MONTH(L905),1),L905,"0000000",'21年休息安排-固定'!$B$2:$B$105)))</f>
        <v/>
      </c>
    </row>
    <row r="906" customHeight="1" spans="1:24">
      <c r="A906" s="4" t="s">
        <v>1367</v>
      </c>
      <c r="B906" s="4"/>
      <c r="C906" s="6" t="s">
        <v>1178</v>
      </c>
      <c r="D906" s="4"/>
      <c r="E906" s="4"/>
      <c r="F906" s="4"/>
      <c r="G906" s="4"/>
      <c r="H906" s="4"/>
      <c r="I906" s="4"/>
      <c r="J906" s="4"/>
      <c r="K906" s="45">
        <v>43637</v>
      </c>
      <c r="L906" s="45">
        <v>44461</v>
      </c>
      <c r="M906" s="4"/>
      <c r="N906" s="4"/>
      <c r="O906" s="4"/>
      <c r="P906" s="46"/>
      <c r="Q906" s="46"/>
      <c r="R906" s="49">
        <f t="shared" si="62"/>
        <v>0</v>
      </c>
      <c r="S906" s="49">
        <f t="shared" si="63"/>
        <v>0</v>
      </c>
      <c r="T906" s="50">
        <f t="shared" si="60"/>
        <v>0</v>
      </c>
      <c r="U906" s="50">
        <f t="shared" si="61"/>
        <v>0</v>
      </c>
      <c r="V906" s="50">
        <v>0.89</v>
      </c>
      <c r="W906" s="50" t="str">
        <f>IF(OR(K906&lt;=$Y$1,DAY(K906)&gt;15,AND(YEAR(K906)&amp;MONTH(K906)=YEAR(L906)&amp;MONTH(L906),DAY(L906)&lt;26)),"",IF(OR(L906="",MONTH(K906)&lt;&gt;MONTH(L906)),NETWORKDAYS.INTL(K906,DATE(2021,MONTH(K906)+1,0),"0000000",'21年休息安排-固定'!$B$2:$B$105),NETWORKDAYS.INTL(K906,L906,"0000000",'21年休息安排-固定'!$B$2:$B$105)))</f>
        <v/>
      </c>
      <c r="X906" s="50">
        <f>IF(OR(L906&gt;=$Z$1,L906="",DAY(L906)&lt;15,AND(YEAR(K906)&amp;MONTH(K906)=YEAR(L906)&amp;MONTH(L906),DAY(L906)&lt;26)),"",IF(YEAR(K906)&amp;MONTH(K906)=YEAR(L906)&amp;MONTH(L906),NETWORKDAYS.INTL(K906,L906,"0000000",'21年休息安排-固定'!$B$2:$B$105),NETWORKDAYS.INTL(DATE(2021,MONTH(L906),1),L906,"0000000",'21年休息安排-固定'!$B$2:$B$105)))</f>
        <v>16</v>
      </c>
    </row>
    <row r="907" customHeight="1" spans="1:24">
      <c r="A907" s="4" t="s">
        <v>1368</v>
      </c>
      <c r="B907" s="4"/>
      <c r="C907" s="6" t="s">
        <v>428</v>
      </c>
      <c r="D907" s="4"/>
      <c r="E907" s="4"/>
      <c r="F907" s="4"/>
      <c r="G907" s="4"/>
      <c r="H907" s="4"/>
      <c r="I907" s="4"/>
      <c r="J907" s="4"/>
      <c r="K907" s="45">
        <v>43640</v>
      </c>
      <c r="L907" s="45"/>
      <c r="M907" s="4"/>
      <c r="N907" s="4"/>
      <c r="O907" s="4"/>
      <c r="P907" s="46"/>
      <c r="Q907" s="46"/>
      <c r="R907" s="49">
        <f t="shared" si="62"/>
        <v>0</v>
      </c>
      <c r="S907" s="49">
        <f t="shared" si="63"/>
        <v>0</v>
      </c>
      <c r="T907" s="50">
        <f t="shared" si="60"/>
        <v>0</v>
      </c>
      <c r="U907" s="50">
        <f t="shared" si="61"/>
        <v>0</v>
      </c>
      <c r="V907" s="50">
        <v>0.91</v>
      </c>
      <c r="W907" s="50" t="str">
        <f>IF(OR(K907&lt;=$Y$1,DAY(K907)&gt;15,AND(YEAR(K907)&amp;MONTH(K907)=YEAR(L907)&amp;MONTH(L907),DAY(L907)&lt;26)),"",IF(OR(L907="",MONTH(K907)&lt;&gt;MONTH(L907)),NETWORKDAYS.INTL(K907,DATE(2021,MONTH(K907)+1,0),"0000000",'21年休息安排-固定'!$B$2:$B$105),NETWORKDAYS.INTL(K907,L907,"0000000",'21年休息安排-固定'!$B$2:$B$105)))</f>
        <v/>
      </c>
      <c r="X907" s="50" t="str">
        <f>IF(OR(L907&gt;=$Z$1,L907="",DAY(L907)&lt;15,AND(YEAR(K907)&amp;MONTH(K907)=YEAR(L907)&amp;MONTH(L907),DAY(L907)&lt;26)),"",IF(YEAR(K907)&amp;MONTH(K907)=YEAR(L907)&amp;MONTH(L907),NETWORKDAYS.INTL(K907,L907,"0000000",'21年休息安排-固定'!$B$2:$B$105),NETWORKDAYS.INTL(DATE(2021,MONTH(L907),1),L907,"0000000",'21年休息安排-固定'!$B$2:$B$105)))</f>
        <v/>
      </c>
    </row>
    <row r="908" customHeight="1" spans="1:24">
      <c r="A908" s="4" t="s">
        <v>1369</v>
      </c>
      <c r="B908" s="4"/>
      <c r="C908" s="6" t="s">
        <v>404</v>
      </c>
      <c r="D908" s="4"/>
      <c r="E908" s="4"/>
      <c r="F908" s="4"/>
      <c r="G908" s="4"/>
      <c r="H908" s="4"/>
      <c r="I908" s="4"/>
      <c r="J908" s="4"/>
      <c r="K908" s="45">
        <v>43642</v>
      </c>
      <c r="L908" s="45">
        <v>44494</v>
      </c>
      <c r="M908" s="4"/>
      <c r="N908" s="4"/>
      <c r="O908" s="4"/>
      <c r="P908" s="46"/>
      <c r="Q908" s="46"/>
      <c r="R908" s="49">
        <f t="shared" si="62"/>
        <v>0</v>
      </c>
      <c r="S908" s="49">
        <f t="shared" si="63"/>
        <v>0</v>
      </c>
      <c r="T908" s="50">
        <f t="shared" si="60"/>
        <v>0</v>
      </c>
      <c r="U908" s="50">
        <f t="shared" si="61"/>
        <v>0</v>
      </c>
      <c r="V908" s="50">
        <v>0.85</v>
      </c>
      <c r="W908" s="50" t="str">
        <f>IF(OR(K908&lt;=$Y$1,DAY(K908)&gt;15,AND(YEAR(K908)&amp;MONTH(K908)=YEAR(L908)&amp;MONTH(L908),DAY(L908)&lt;26)),"",IF(OR(L908="",MONTH(K908)&lt;&gt;MONTH(L908)),NETWORKDAYS.INTL(K908,DATE(2021,MONTH(K908)+1,0),"0000000",'21年休息安排-固定'!$B$2:$B$105),NETWORKDAYS.INTL(K908,L908,"0000000",'21年休息安排-固定'!$B$2:$B$105)))</f>
        <v/>
      </c>
      <c r="X908" s="50">
        <f>IF(OR(L908&gt;=$Z$1,L908="",DAY(L908)&lt;15,AND(YEAR(K908)&amp;MONTH(K908)=YEAR(L908)&amp;MONTH(L908),DAY(L908)&lt;26)),"",IF(YEAR(K908)&amp;MONTH(K908)=YEAR(L908)&amp;MONTH(L908),NETWORKDAYS.INTL(K908,L908,"0000000",'21年休息安排-固定'!$B$2:$B$105),NETWORKDAYS.INTL(DATE(2021,MONTH(L908),1),L908,"0000000",'21年休息安排-固定'!$B$2:$B$105)))</f>
        <v>16</v>
      </c>
    </row>
    <row r="909" customHeight="1" spans="1:24">
      <c r="A909" s="4" t="s">
        <v>1370</v>
      </c>
      <c r="B909" s="4"/>
      <c r="C909" s="6" t="s">
        <v>428</v>
      </c>
      <c r="D909" s="4"/>
      <c r="E909" s="4"/>
      <c r="F909" s="4"/>
      <c r="G909" s="4"/>
      <c r="H909" s="4"/>
      <c r="I909" s="4"/>
      <c r="J909" s="4"/>
      <c r="K909" s="45">
        <v>43656</v>
      </c>
      <c r="L909" s="45"/>
      <c r="M909" s="4"/>
      <c r="N909" s="4"/>
      <c r="O909" s="4"/>
      <c r="P909" s="46"/>
      <c r="Q909" s="46"/>
      <c r="R909" s="49">
        <f t="shared" si="62"/>
        <v>0</v>
      </c>
      <c r="S909" s="49">
        <f t="shared" si="63"/>
        <v>0</v>
      </c>
      <c r="T909" s="50">
        <f t="shared" si="60"/>
        <v>0</v>
      </c>
      <c r="U909" s="50">
        <f t="shared" si="61"/>
        <v>0</v>
      </c>
      <c r="V909" s="50">
        <v>0.89</v>
      </c>
      <c r="W909" s="50" t="str">
        <f>IF(OR(K909&lt;=$Y$1,DAY(K909)&gt;15,AND(YEAR(K909)&amp;MONTH(K909)=YEAR(L909)&amp;MONTH(L909),DAY(L909)&lt;26)),"",IF(OR(L909="",MONTH(K909)&lt;&gt;MONTH(L909)),NETWORKDAYS.INTL(K909,DATE(2021,MONTH(K909)+1,0),"0000000",'21年休息安排-固定'!$B$2:$B$105),NETWORKDAYS.INTL(K909,L909,"0000000",'21年休息安排-固定'!$B$2:$B$105)))</f>
        <v/>
      </c>
      <c r="X909" s="50" t="str">
        <f>IF(OR(L909&gt;=$Z$1,L909="",DAY(L909)&lt;15,AND(YEAR(K909)&amp;MONTH(K909)=YEAR(L909)&amp;MONTH(L909),DAY(L909)&lt;26)),"",IF(YEAR(K909)&amp;MONTH(K909)=YEAR(L909)&amp;MONTH(L909),NETWORKDAYS.INTL(K909,L909,"0000000",'21年休息安排-固定'!$B$2:$B$105),NETWORKDAYS.INTL(DATE(2021,MONTH(L909),1),L909,"0000000",'21年休息安排-固定'!$B$2:$B$105)))</f>
        <v/>
      </c>
    </row>
    <row r="910" customHeight="1" spans="1:24">
      <c r="A910" s="4" t="s">
        <v>1371</v>
      </c>
      <c r="B910" s="4"/>
      <c r="C910" s="6" t="s">
        <v>404</v>
      </c>
      <c r="D910" s="4"/>
      <c r="E910" s="4"/>
      <c r="F910" s="4"/>
      <c r="G910" s="4"/>
      <c r="H910" s="4"/>
      <c r="I910" s="4"/>
      <c r="J910" s="4"/>
      <c r="K910" s="45">
        <v>43662</v>
      </c>
      <c r="L910" s="45">
        <v>44259</v>
      </c>
      <c r="M910" s="4"/>
      <c r="N910" s="4"/>
      <c r="O910" s="4"/>
      <c r="P910" s="46"/>
      <c r="Q910" s="46"/>
      <c r="R910" s="49">
        <f t="shared" si="62"/>
        <v>0</v>
      </c>
      <c r="S910" s="49">
        <f t="shared" si="63"/>
        <v>0</v>
      </c>
      <c r="T910" s="50">
        <f t="shared" si="60"/>
        <v>0</v>
      </c>
      <c r="U910" s="50">
        <f t="shared" si="61"/>
        <v>0</v>
      </c>
      <c r="V910" s="50">
        <v>0.85</v>
      </c>
      <c r="W910" s="50" t="str">
        <f>IF(OR(K910&lt;=$Y$1,DAY(K910)&gt;15,AND(YEAR(K910)&amp;MONTH(K910)=YEAR(L910)&amp;MONTH(L910),DAY(L910)&lt;26)),"",IF(OR(L910="",MONTH(K910)&lt;&gt;MONTH(L910)),NETWORKDAYS.INTL(K910,DATE(2021,MONTH(K910)+1,0),"0000000",'21年休息安排-固定'!$B$2:$B$105),NETWORKDAYS.INTL(K910,L910,"0000000",'21年休息安排-固定'!$B$2:$B$105)))</f>
        <v/>
      </c>
      <c r="X910" s="50" t="str">
        <f>IF(OR(L910&gt;=$Z$1,L910="",DAY(L910)&lt;15,AND(YEAR(K910)&amp;MONTH(K910)=YEAR(L910)&amp;MONTH(L910),DAY(L910)&lt;26)),"",IF(YEAR(K910)&amp;MONTH(K910)=YEAR(L910)&amp;MONTH(L910),NETWORKDAYS.INTL(K910,L910,"0000000",'21年休息安排-固定'!$B$2:$B$105),NETWORKDAYS.INTL(DATE(2021,MONTH(L910),1),L910,"0000000",'21年休息安排-固定'!$B$2:$B$105)))</f>
        <v/>
      </c>
    </row>
    <row r="911" customHeight="1" spans="1:24">
      <c r="A911" s="4" t="s">
        <v>1372</v>
      </c>
      <c r="B911" s="4"/>
      <c r="C911" s="6" t="s">
        <v>428</v>
      </c>
      <c r="D911" s="4"/>
      <c r="E911" s="4"/>
      <c r="F911" s="4"/>
      <c r="G911" s="4"/>
      <c r="H911" s="4"/>
      <c r="I911" s="4"/>
      <c r="J911" s="4"/>
      <c r="K911" s="45">
        <v>43663</v>
      </c>
      <c r="L911" s="45"/>
      <c r="M911" s="4"/>
      <c r="N911" s="4"/>
      <c r="O911" s="4"/>
      <c r="P911" s="46"/>
      <c r="Q911" s="46"/>
      <c r="R911" s="49">
        <f t="shared" si="62"/>
        <v>0</v>
      </c>
      <c r="S911" s="49">
        <f t="shared" si="63"/>
        <v>0</v>
      </c>
      <c r="T911" s="50">
        <f t="shared" si="60"/>
        <v>0</v>
      </c>
      <c r="U911" s="50">
        <f t="shared" si="61"/>
        <v>0</v>
      </c>
      <c r="V911" s="50">
        <v>0.89</v>
      </c>
      <c r="W911" s="50" t="str">
        <f>IF(OR(K911&lt;=$Y$1,DAY(K911)&gt;15,AND(YEAR(K911)&amp;MONTH(K911)=YEAR(L911)&amp;MONTH(L911),DAY(L911)&lt;26)),"",IF(OR(L911="",MONTH(K911)&lt;&gt;MONTH(L911)),NETWORKDAYS.INTL(K911,DATE(2021,MONTH(K911)+1,0),"0000000",'21年休息安排-固定'!$B$2:$B$105),NETWORKDAYS.INTL(K911,L911,"0000000",'21年休息安排-固定'!$B$2:$B$105)))</f>
        <v/>
      </c>
      <c r="X911" s="50" t="str">
        <f>IF(OR(L911&gt;=$Z$1,L911="",DAY(L911)&lt;15,AND(YEAR(K911)&amp;MONTH(K911)=YEAR(L911)&amp;MONTH(L911),DAY(L911)&lt;26)),"",IF(YEAR(K911)&amp;MONTH(K911)=YEAR(L911)&amp;MONTH(L911),NETWORKDAYS.INTL(K911,L911,"0000000",'21年休息安排-固定'!$B$2:$B$105),NETWORKDAYS.INTL(DATE(2021,MONTH(L911),1),L911,"0000000",'21年休息安排-固定'!$B$2:$B$105)))</f>
        <v/>
      </c>
    </row>
    <row r="912" customHeight="1" spans="1:24">
      <c r="A912" s="4" t="s">
        <v>1373</v>
      </c>
      <c r="B912" s="4"/>
      <c r="C912" s="6" t="s">
        <v>428</v>
      </c>
      <c r="D912" s="4"/>
      <c r="E912" s="4"/>
      <c r="F912" s="4"/>
      <c r="G912" s="4"/>
      <c r="H912" s="4"/>
      <c r="I912" s="4"/>
      <c r="J912" s="4"/>
      <c r="K912" s="45">
        <v>43663</v>
      </c>
      <c r="L912" s="45"/>
      <c r="M912" s="4"/>
      <c r="N912" s="4"/>
      <c r="O912" s="4"/>
      <c r="P912" s="46"/>
      <c r="Q912" s="46"/>
      <c r="R912" s="49">
        <f t="shared" si="62"/>
        <v>0</v>
      </c>
      <c r="S912" s="49">
        <f t="shared" si="63"/>
        <v>0</v>
      </c>
      <c r="T912" s="50">
        <f t="shared" si="60"/>
        <v>0</v>
      </c>
      <c r="U912" s="50">
        <f t="shared" si="61"/>
        <v>0</v>
      </c>
      <c r="V912" s="50">
        <v>0.86</v>
      </c>
      <c r="W912" s="50" t="str">
        <f>IF(OR(K912&lt;=$Y$1,DAY(K912)&gt;15,AND(YEAR(K912)&amp;MONTH(K912)=YEAR(L912)&amp;MONTH(L912),DAY(L912)&lt;26)),"",IF(OR(L912="",MONTH(K912)&lt;&gt;MONTH(L912)),NETWORKDAYS.INTL(K912,DATE(2021,MONTH(K912)+1,0),"0000000",'21年休息安排-固定'!$B$2:$B$105),NETWORKDAYS.INTL(K912,L912,"0000000",'21年休息安排-固定'!$B$2:$B$105)))</f>
        <v/>
      </c>
      <c r="X912" s="50" t="str">
        <f>IF(OR(L912&gt;=$Z$1,L912="",DAY(L912)&lt;15,AND(YEAR(K912)&amp;MONTH(K912)=YEAR(L912)&amp;MONTH(L912),DAY(L912)&lt;26)),"",IF(YEAR(K912)&amp;MONTH(K912)=YEAR(L912)&amp;MONTH(L912),NETWORKDAYS.INTL(K912,L912,"0000000",'21年休息安排-固定'!$B$2:$B$105),NETWORKDAYS.INTL(DATE(2021,MONTH(L912),1),L912,"0000000",'21年休息安排-固定'!$B$2:$B$105)))</f>
        <v/>
      </c>
    </row>
    <row r="913" customHeight="1" spans="1:24">
      <c r="A913" s="4" t="s">
        <v>1374</v>
      </c>
      <c r="B913" s="4"/>
      <c r="C913" s="6" t="s">
        <v>428</v>
      </c>
      <c r="D913" s="4"/>
      <c r="E913" s="4"/>
      <c r="F913" s="4"/>
      <c r="G913" s="4"/>
      <c r="H913" s="4"/>
      <c r="I913" s="4"/>
      <c r="J913" s="4"/>
      <c r="K913" s="45">
        <v>43668</v>
      </c>
      <c r="L913" s="45"/>
      <c r="M913" s="4"/>
      <c r="N913" s="4"/>
      <c r="O913" s="4"/>
      <c r="P913" s="46"/>
      <c r="Q913" s="46"/>
      <c r="R913" s="49">
        <f t="shared" si="62"/>
        <v>0</v>
      </c>
      <c r="S913" s="49">
        <f t="shared" si="63"/>
        <v>0</v>
      </c>
      <c r="T913" s="50">
        <f t="shared" si="60"/>
        <v>0</v>
      </c>
      <c r="U913" s="50">
        <f t="shared" si="61"/>
        <v>0</v>
      </c>
      <c r="V913" s="50">
        <v>0.88</v>
      </c>
      <c r="W913" s="50" t="str">
        <f>IF(OR(K913&lt;=$Y$1,DAY(K913)&gt;15,AND(YEAR(K913)&amp;MONTH(K913)=YEAR(L913)&amp;MONTH(L913),DAY(L913)&lt;26)),"",IF(OR(L913="",MONTH(K913)&lt;&gt;MONTH(L913)),NETWORKDAYS.INTL(K913,DATE(2021,MONTH(K913)+1,0),"0000000",'21年休息安排-固定'!$B$2:$B$105),NETWORKDAYS.INTL(K913,L913,"0000000",'21年休息安排-固定'!$B$2:$B$105)))</f>
        <v/>
      </c>
      <c r="X913" s="50" t="str">
        <f>IF(OR(L913&gt;=$Z$1,L913="",DAY(L913)&lt;15,AND(YEAR(K913)&amp;MONTH(K913)=YEAR(L913)&amp;MONTH(L913),DAY(L913)&lt;26)),"",IF(YEAR(K913)&amp;MONTH(K913)=YEAR(L913)&amp;MONTH(L913),NETWORKDAYS.INTL(K913,L913,"0000000",'21年休息安排-固定'!$B$2:$B$105),NETWORKDAYS.INTL(DATE(2021,MONTH(L913),1),L913,"0000000",'21年休息安排-固定'!$B$2:$B$105)))</f>
        <v/>
      </c>
    </row>
    <row r="914" customHeight="1" spans="1:24">
      <c r="A914" s="4" t="s">
        <v>1375</v>
      </c>
      <c r="B914" s="4"/>
      <c r="C914" s="6" t="s">
        <v>1178</v>
      </c>
      <c r="D914" s="4"/>
      <c r="E914" s="4"/>
      <c r="F914" s="4"/>
      <c r="G914" s="4"/>
      <c r="H914" s="4"/>
      <c r="I914" s="4"/>
      <c r="J914" s="4"/>
      <c r="K914" s="45">
        <v>43677</v>
      </c>
      <c r="L914" s="45">
        <v>44440</v>
      </c>
      <c r="M914" s="4"/>
      <c r="N914" s="4"/>
      <c r="O914" s="4"/>
      <c r="P914" s="46"/>
      <c r="Q914" s="46"/>
      <c r="R914" s="49">
        <f t="shared" si="62"/>
        <v>0</v>
      </c>
      <c r="S914" s="49">
        <f t="shared" si="63"/>
        <v>0</v>
      </c>
      <c r="T914" s="50">
        <f t="shared" si="60"/>
        <v>0</v>
      </c>
      <c r="U914" s="50">
        <f t="shared" si="61"/>
        <v>0</v>
      </c>
      <c r="V914" s="50">
        <v>0.79</v>
      </c>
      <c r="W914" s="50" t="str">
        <f>IF(OR(K914&lt;=$Y$1,DAY(K914)&gt;15,AND(YEAR(K914)&amp;MONTH(K914)=YEAR(L914)&amp;MONTH(L914),DAY(L914)&lt;26)),"",IF(OR(L914="",MONTH(K914)&lt;&gt;MONTH(L914)),NETWORKDAYS.INTL(K914,DATE(2021,MONTH(K914)+1,0),"0000000",'21年休息安排-固定'!$B$2:$B$105),NETWORKDAYS.INTL(K914,L914,"0000000",'21年休息安排-固定'!$B$2:$B$105)))</f>
        <v/>
      </c>
      <c r="X914" s="50" t="str">
        <f>IF(OR(L914&gt;=$Z$1,L914="",DAY(L914)&lt;15,AND(YEAR(K914)&amp;MONTH(K914)=YEAR(L914)&amp;MONTH(L914),DAY(L914)&lt;26)),"",IF(YEAR(K914)&amp;MONTH(K914)=YEAR(L914)&amp;MONTH(L914),NETWORKDAYS.INTL(K914,L914,"0000000",'21年休息安排-固定'!$B$2:$B$105),NETWORKDAYS.INTL(DATE(2021,MONTH(L914),1),L914,"0000000",'21年休息安排-固定'!$B$2:$B$105)))</f>
        <v/>
      </c>
    </row>
    <row r="915" customHeight="1" spans="1:24">
      <c r="A915" s="4" t="s">
        <v>1376</v>
      </c>
      <c r="B915" s="4"/>
      <c r="C915" s="6" t="s">
        <v>1203</v>
      </c>
      <c r="D915" s="4"/>
      <c r="E915" s="4"/>
      <c r="F915" s="4"/>
      <c r="G915" s="4"/>
      <c r="H915" s="4"/>
      <c r="I915" s="4"/>
      <c r="J915" s="4"/>
      <c r="K915" s="45">
        <v>43678</v>
      </c>
      <c r="L915" s="45"/>
      <c r="M915" s="4"/>
      <c r="N915" s="4"/>
      <c r="O915" s="4"/>
      <c r="P915" s="46"/>
      <c r="Q915" s="46"/>
      <c r="R915" s="49">
        <f t="shared" si="62"/>
        <v>0</v>
      </c>
      <c r="S915" s="49">
        <f t="shared" si="63"/>
        <v>0</v>
      </c>
      <c r="T915" s="50">
        <f t="shared" si="60"/>
        <v>0</v>
      </c>
      <c r="U915" s="50">
        <f t="shared" si="61"/>
        <v>0</v>
      </c>
      <c r="V915" s="50">
        <v>0.91</v>
      </c>
      <c r="W915" s="50" t="str">
        <f>IF(OR(K915&lt;=$Y$1,DAY(K915)&gt;15,AND(YEAR(K915)&amp;MONTH(K915)=YEAR(L915)&amp;MONTH(L915),DAY(L915)&lt;26)),"",IF(OR(L915="",MONTH(K915)&lt;&gt;MONTH(L915)),NETWORKDAYS.INTL(K915,DATE(2021,MONTH(K915)+1,0),"0000000",'21年休息安排-固定'!$B$2:$B$105),NETWORKDAYS.INTL(K915,L915,"0000000",'21年休息安排-固定'!$B$2:$B$105)))</f>
        <v/>
      </c>
      <c r="X915" s="50" t="str">
        <f>IF(OR(L915&gt;=$Z$1,L915="",DAY(L915)&lt;15,AND(YEAR(K915)&amp;MONTH(K915)=YEAR(L915)&amp;MONTH(L915),DAY(L915)&lt;26)),"",IF(YEAR(K915)&amp;MONTH(K915)=YEAR(L915)&amp;MONTH(L915),NETWORKDAYS.INTL(K915,L915,"0000000",'21年休息安排-固定'!$B$2:$B$105),NETWORKDAYS.INTL(DATE(2021,MONTH(L915),1),L915,"0000000",'21年休息安排-固定'!$B$2:$B$105)))</f>
        <v/>
      </c>
    </row>
    <row r="916" customHeight="1" spans="1:24">
      <c r="A916" s="4" t="s">
        <v>1377</v>
      </c>
      <c r="B916" s="4"/>
      <c r="C916" s="6" t="s">
        <v>428</v>
      </c>
      <c r="D916" s="4"/>
      <c r="E916" s="4"/>
      <c r="F916" s="4"/>
      <c r="G916" s="4"/>
      <c r="H916" s="4"/>
      <c r="I916" s="4"/>
      <c r="J916" s="4"/>
      <c r="K916" s="45">
        <v>43685</v>
      </c>
      <c r="L916" s="45"/>
      <c r="M916" s="4"/>
      <c r="N916" s="4"/>
      <c r="O916" s="4"/>
      <c r="P916" s="46"/>
      <c r="Q916" s="46"/>
      <c r="R916" s="49">
        <f t="shared" si="62"/>
        <v>0</v>
      </c>
      <c r="S916" s="49">
        <f t="shared" si="63"/>
        <v>0</v>
      </c>
      <c r="T916" s="50">
        <f t="shared" si="60"/>
        <v>0</v>
      </c>
      <c r="U916" s="50">
        <f t="shared" si="61"/>
        <v>0</v>
      </c>
      <c r="V916" s="50">
        <v>0.87</v>
      </c>
      <c r="W916" s="50" t="str">
        <f>IF(OR(K916&lt;=$Y$1,DAY(K916)&gt;15,AND(YEAR(K916)&amp;MONTH(K916)=YEAR(L916)&amp;MONTH(L916),DAY(L916)&lt;26)),"",IF(OR(L916="",MONTH(K916)&lt;&gt;MONTH(L916)),NETWORKDAYS.INTL(K916,DATE(2021,MONTH(K916)+1,0),"0000000",'21年休息安排-固定'!$B$2:$B$105),NETWORKDAYS.INTL(K916,L916,"0000000",'21年休息安排-固定'!$B$2:$B$105)))</f>
        <v/>
      </c>
      <c r="X916" s="50" t="str">
        <f>IF(OR(L916&gt;=$Z$1,L916="",DAY(L916)&lt;15,AND(YEAR(K916)&amp;MONTH(K916)=YEAR(L916)&amp;MONTH(L916),DAY(L916)&lt;26)),"",IF(YEAR(K916)&amp;MONTH(K916)=YEAR(L916)&amp;MONTH(L916),NETWORKDAYS.INTL(K916,L916,"0000000",'21年休息安排-固定'!$B$2:$B$105),NETWORKDAYS.INTL(DATE(2021,MONTH(L916),1),L916,"0000000",'21年休息安排-固定'!$B$2:$B$105)))</f>
        <v/>
      </c>
    </row>
    <row r="917" customHeight="1" spans="1:24">
      <c r="A917" s="4" t="s">
        <v>1378</v>
      </c>
      <c r="B917" s="4"/>
      <c r="C917" s="6" t="s">
        <v>484</v>
      </c>
      <c r="D917" s="4"/>
      <c r="E917" s="4"/>
      <c r="F917" s="4"/>
      <c r="G917" s="4"/>
      <c r="H917" s="4"/>
      <c r="I917" s="4"/>
      <c r="J917" s="4"/>
      <c r="K917" s="45">
        <v>43686</v>
      </c>
      <c r="L917" s="45"/>
      <c r="M917" s="4"/>
      <c r="N917" s="4"/>
      <c r="O917" s="4"/>
      <c r="P917" s="46"/>
      <c r="Q917" s="46"/>
      <c r="R917" s="49">
        <f t="shared" si="62"/>
        <v>0</v>
      </c>
      <c r="S917" s="49">
        <f t="shared" si="63"/>
        <v>0</v>
      </c>
      <c r="T917" s="50">
        <f t="shared" si="60"/>
        <v>0</v>
      </c>
      <c r="U917" s="50">
        <f t="shared" si="61"/>
        <v>0</v>
      </c>
      <c r="V917" s="50">
        <v>0.87</v>
      </c>
      <c r="W917" s="50" t="str">
        <f>IF(OR(K917&lt;=$Y$1,DAY(K917)&gt;15,AND(YEAR(K917)&amp;MONTH(K917)=YEAR(L917)&amp;MONTH(L917),DAY(L917)&lt;26)),"",IF(OR(L917="",MONTH(K917)&lt;&gt;MONTH(L917)),NETWORKDAYS.INTL(K917,DATE(2021,MONTH(K917)+1,0),"0000000",'21年休息安排-固定'!$B$2:$B$105),NETWORKDAYS.INTL(K917,L917,"0000000",'21年休息安排-固定'!$B$2:$B$105)))</f>
        <v/>
      </c>
      <c r="X917" s="50" t="str">
        <f>IF(OR(L917&gt;=$Z$1,L917="",DAY(L917)&lt;15,AND(YEAR(K917)&amp;MONTH(K917)=YEAR(L917)&amp;MONTH(L917),DAY(L917)&lt;26)),"",IF(YEAR(K917)&amp;MONTH(K917)=YEAR(L917)&amp;MONTH(L917),NETWORKDAYS.INTL(K917,L917,"0000000",'21年休息安排-固定'!$B$2:$B$105),NETWORKDAYS.INTL(DATE(2021,MONTH(L917),1),L917,"0000000",'21年休息安排-固定'!$B$2:$B$105)))</f>
        <v/>
      </c>
    </row>
    <row r="918" customHeight="1" spans="1:24">
      <c r="A918" s="4" t="s">
        <v>1379</v>
      </c>
      <c r="B918" s="4"/>
      <c r="C918" s="6" t="s">
        <v>428</v>
      </c>
      <c r="D918" s="4"/>
      <c r="E918" s="4"/>
      <c r="F918" s="4"/>
      <c r="G918" s="4"/>
      <c r="H918" s="4"/>
      <c r="I918" s="4"/>
      <c r="J918" s="4"/>
      <c r="K918" s="45">
        <v>43689</v>
      </c>
      <c r="L918" s="45"/>
      <c r="M918" s="4"/>
      <c r="N918" s="4"/>
      <c r="O918" s="4"/>
      <c r="P918" s="46"/>
      <c r="Q918" s="46"/>
      <c r="R918" s="49">
        <f t="shared" si="62"/>
        <v>0</v>
      </c>
      <c r="S918" s="49">
        <f t="shared" si="63"/>
        <v>0</v>
      </c>
      <c r="T918" s="50">
        <f t="shared" si="60"/>
        <v>0</v>
      </c>
      <c r="U918" s="50">
        <f t="shared" si="61"/>
        <v>0</v>
      </c>
      <c r="V918" s="50">
        <v>0.86</v>
      </c>
      <c r="W918" s="50" t="str">
        <f>IF(OR(K918&lt;=$Y$1,DAY(K918)&gt;15,AND(YEAR(K918)&amp;MONTH(K918)=YEAR(L918)&amp;MONTH(L918),DAY(L918)&lt;26)),"",IF(OR(L918="",MONTH(K918)&lt;&gt;MONTH(L918)),NETWORKDAYS.INTL(K918,DATE(2021,MONTH(K918)+1,0),"0000000",'21年休息安排-固定'!$B$2:$B$105),NETWORKDAYS.INTL(K918,L918,"0000000",'21年休息安排-固定'!$B$2:$B$105)))</f>
        <v/>
      </c>
      <c r="X918" s="50" t="str">
        <f>IF(OR(L918&gt;=$Z$1,L918="",DAY(L918)&lt;15,AND(YEAR(K918)&amp;MONTH(K918)=YEAR(L918)&amp;MONTH(L918),DAY(L918)&lt;26)),"",IF(YEAR(K918)&amp;MONTH(K918)=YEAR(L918)&amp;MONTH(L918),NETWORKDAYS.INTL(K918,L918,"0000000",'21年休息安排-固定'!$B$2:$B$105),NETWORKDAYS.INTL(DATE(2021,MONTH(L918),1),L918,"0000000",'21年休息安排-固定'!$B$2:$B$105)))</f>
        <v/>
      </c>
    </row>
    <row r="919" customHeight="1" spans="1:24">
      <c r="A919" s="4" t="s">
        <v>1380</v>
      </c>
      <c r="B919" s="4"/>
      <c r="C919" s="6" t="s">
        <v>428</v>
      </c>
      <c r="D919" s="4"/>
      <c r="E919" s="4"/>
      <c r="F919" s="4"/>
      <c r="G919" s="4"/>
      <c r="H919" s="4"/>
      <c r="I919" s="4"/>
      <c r="J919" s="4"/>
      <c r="K919" s="45">
        <v>43690</v>
      </c>
      <c r="L919" s="45"/>
      <c r="M919" s="4"/>
      <c r="N919" s="4"/>
      <c r="O919" s="4"/>
      <c r="P919" s="46"/>
      <c r="Q919" s="46"/>
      <c r="R919" s="49">
        <f t="shared" si="62"/>
        <v>0</v>
      </c>
      <c r="S919" s="49">
        <f t="shared" si="63"/>
        <v>0</v>
      </c>
      <c r="T919" s="50">
        <f t="shared" si="60"/>
        <v>0</v>
      </c>
      <c r="U919" s="50">
        <f t="shared" si="61"/>
        <v>0</v>
      </c>
      <c r="V919" s="50">
        <v>0.9</v>
      </c>
      <c r="W919" s="50" t="str">
        <f>IF(OR(K919&lt;=$Y$1,DAY(K919)&gt;15,AND(YEAR(K919)&amp;MONTH(K919)=YEAR(L919)&amp;MONTH(L919),DAY(L919)&lt;26)),"",IF(OR(L919="",MONTH(K919)&lt;&gt;MONTH(L919)),NETWORKDAYS.INTL(K919,DATE(2021,MONTH(K919)+1,0),"0000000",'21年休息安排-固定'!$B$2:$B$105),NETWORKDAYS.INTL(K919,L919,"0000000",'21年休息安排-固定'!$B$2:$B$105)))</f>
        <v/>
      </c>
      <c r="X919" s="50" t="str">
        <f>IF(OR(L919&gt;=$Z$1,L919="",DAY(L919)&lt;15,AND(YEAR(K919)&amp;MONTH(K919)=YEAR(L919)&amp;MONTH(L919),DAY(L919)&lt;26)),"",IF(YEAR(K919)&amp;MONTH(K919)=YEAR(L919)&amp;MONTH(L919),NETWORKDAYS.INTL(K919,L919,"0000000",'21年休息安排-固定'!$B$2:$B$105),NETWORKDAYS.INTL(DATE(2021,MONTH(L919),1),L919,"0000000",'21年休息安排-固定'!$B$2:$B$105)))</f>
        <v/>
      </c>
    </row>
    <row r="920" customHeight="1" spans="1:24">
      <c r="A920" s="4" t="s">
        <v>1381</v>
      </c>
      <c r="B920" s="4"/>
      <c r="C920" s="6" t="s">
        <v>428</v>
      </c>
      <c r="D920" s="4"/>
      <c r="E920" s="4"/>
      <c r="F920" s="4"/>
      <c r="G920" s="4"/>
      <c r="H920" s="4"/>
      <c r="I920" s="4"/>
      <c r="J920" s="4"/>
      <c r="K920" s="45">
        <v>43691</v>
      </c>
      <c r="L920" s="45"/>
      <c r="M920" s="4"/>
      <c r="N920" s="4"/>
      <c r="O920" s="4"/>
      <c r="P920" s="46"/>
      <c r="Q920" s="46"/>
      <c r="R920" s="49">
        <f t="shared" si="62"/>
        <v>0</v>
      </c>
      <c r="S920" s="49">
        <f t="shared" si="63"/>
        <v>0</v>
      </c>
      <c r="T920" s="50">
        <f t="shared" ref="T920:T983" si="64">IFERROR(ROUND(Q920/W920,2),0)</f>
        <v>0</v>
      </c>
      <c r="U920" s="50">
        <f t="shared" ref="U920:U983" si="65">IFERROR(ROUND(Q920/X920,2),0)</f>
        <v>0</v>
      </c>
      <c r="V920" s="50">
        <v>0.86</v>
      </c>
      <c r="W920" s="50" t="str">
        <f>IF(OR(K920&lt;=$Y$1,DAY(K920)&gt;15,AND(YEAR(K920)&amp;MONTH(K920)=YEAR(L920)&amp;MONTH(L920),DAY(L920)&lt;26)),"",IF(OR(L920="",MONTH(K920)&lt;&gt;MONTH(L920)),NETWORKDAYS.INTL(K920,DATE(2021,MONTH(K920)+1,0),"0000000",'21年休息安排-固定'!$B$2:$B$105),NETWORKDAYS.INTL(K920,L920,"0000000",'21年休息安排-固定'!$B$2:$B$105)))</f>
        <v/>
      </c>
      <c r="X920" s="50" t="str">
        <f>IF(OR(L920&gt;=$Z$1,L920="",DAY(L920)&lt;15,AND(YEAR(K920)&amp;MONTH(K920)=YEAR(L920)&amp;MONTH(L920),DAY(L920)&lt;26)),"",IF(YEAR(K920)&amp;MONTH(K920)=YEAR(L920)&amp;MONTH(L920),NETWORKDAYS.INTL(K920,L920,"0000000",'21年休息安排-固定'!$B$2:$B$105),NETWORKDAYS.INTL(DATE(2021,MONTH(L920),1),L920,"0000000",'21年休息安排-固定'!$B$2:$B$105)))</f>
        <v/>
      </c>
    </row>
    <row r="921" customHeight="1" spans="1:24">
      <c r="A921" s="4" t="s">
        <v>1382</v>
      </c>
      <c r="B921" s="4"/>
      <c r="C921" s="6" t="s">
        <v>1182</v>
      </c>
      <c r="D921" s="4"/>
      <c r="E921" s="4"/>
      <c r="F921" s="4"/>
      <c r="G921" s="4"/>
      <c r="H921" s="4"/>
      <c r="I921" s="4"/>
      <c r="J921" s="4"/>
      <c r="K921" s="45">
        <v>43696</v>
      </c>
      <c r="L921" s="45"/>
      <c r="M921" s="4"/>
      <c r="N921" s="4"/>
      <c r="O921" s="4"/>
      <c r="P921" s="46"/>
      <c r="Q921" s="46"/>
      <c r="R921" s="49">
        <f t="shared" ref="R921:R984" si="66">P921/21.75</f>
        <v>0</v>
      </c>
      <c r="S921" s="49">
        <f t="shared" ref="S921:S984" si="67">Q921/21.75</f>
        <v>0</v>
      </c>
      <c r="T921" s="50">
        <f t="shared" si="64"/>
        <v>0</v>
      </c>
      <c r="U921" s="50">
        <f t="shared" si="65"/>
        <v>0</v>
      </c>
      <c r="V921" s="50">
        <v>0.8</v>
      </c>
      <c r="W921" s="50" t="str">
        <f>IF(OR(K921&lt;=$Y$1,DAY(K921)&gt;15,AND(YEAR(K921)&amp;MONTH(K921)=YEAR(L921)&amp;MONTH(L921),DAY(L921)&lt;26)),"",IF(OR(L921="",MONTH(K921)&lt;&gt;MONTH(L921)),NETWORKDAYS.INTL(K921,DATE(2021,MONTH(K921)+1,0),"0000000",'21年休息安排-固定'!$B$2:$B$105),NETWORKDAYS.INTL(K921,L921,"0000000",'21年休息安排-固定'!$B$2:$B$105)))</f>
        <v/>
      </c>
      <c r="X921" s="50" t="str">
        <f>IF(OR(L921&gt;=$Z$1,L921="",DAY(L921)&lt;15,AND(YEAR(K921)&amp;MONTH(K921)=YEAR(L921)&amp;MONTH(L921),DAY(L921)&lt;26)),"",IF(YEAR(K921)&amp;MONTH(K921)=YEAR(L921)&amp;MONTH(L921),NETWORKDAYS.INTL(K921,L921,"0000000",'21年休息安排-固定'!$B$2:$B$105),NETWORKDAYS.INTL(DATE(2021,MONTH(L921),1),L921,"0000000",'21年休息安排-固定'!$B$2:$B$105)))</f>
        <v/>
      </c>
    </row>
    <row r="922" customHeight="1" spans="1:24">
      <c r="A922" s="4" t="s">
        <v>1383</v>
      </c>
      <c r="B922" s="4"/>
      <c r="C922" s="6" t="s">
        <v>1178</v>
      </c>
      <c r="D922" s="4"/>
      <c r="E922" s="4"/>
      <c r="F922" s="4"/>
      <c r="G922" s="4"/>
      <c r="H922" s="4"/>
      <c r="I922" s="4"/>
      <c r="J922" s="4"/>
      <c r="K922" s="45">
        <v>43697</v>
      </c>
      <c r="L922" s="45"/>
      <c r="M922" s="4"/>
      <c r="N922" s="4"/>
      <c r="O922" s="4"/>
      <c r="P922" s="46"/>
      <c r="Q922" s="46"/>
      <c r="R922" s="49">
        <f t="shared" si="66"/>
        <v>0</v>
      </c>
      <c r="S922" s="49">
        <f t="shared" si="67"/>
        <v>0</v>
      </c>
      <c r="T922" s="50">
        <f t="shared" si="64"/>
        <v>0</v>
      </c>
      <c r="U922" s="50">
        <f t="shared" si="65"/>
        <v>0</v>
      </c>
      <c r="V922" s="50">
        <v>0.84</v>
      </c>
      <c r="W922" s="50" t="str">
        <f>IF(OR(K922&lt;=$Y$1,DAY(K922)&gt;15,AND(YEAR(K922)&amp;MONTH(K922)=YEAR(L922)&amp;MONTH(L922),DAY(L922)&lt;26)),"",IF(OR(L922="",MONTH(K922)&lt;&gt;MONTH(L922)),NETWORKDAYS.INTL(K922,DATE(2021,MONTH(K922)+1,0),"0000000",'21年休息安排-固定'!$B$2:$B$105),NETWORKDAYS.INTL(K922,L922,"0000000",'21年休息安排-固定'!$B$2:$B$105)))</f>
        <v/>
      </c>
      <c r="X922" s="50" t="str">
        <f>IF(OR(L922&gt;=$Z$1,L922="",DAY(L922)&lt;15,AND(YEAR(K922)&amp;MONTH(K922)=YEAR(L922)&amp;MONTH(L922),DAY(L922)&lt;26)),"",IF(YEAR(K922)&amp;MONTH(K922)=YEAR(L922)&amp;MONTH(L922),NETWORKDAYS.INTL(K922,L922,"0000000",'21年休息安排-固定'!$B$2:$B$105),NETWORKDAYS.INTL(DATE(2021,MONTH(L922),1),L922,"0000000",'21年休息安排-固定'!$B$2:$B$105)))</f>
        <v/>
      </c>
    </row>
    <row r="923" customHeight="1" spans="1:24">
      <c r="A923" s="4" t="s">
        <v>1384</v>
      </c>
      <c r="B923" s="4"/>
      <c r="C923" s="6" t="s">
        <v>404</v>
      </c>
      <c r="D923" s="4"/>
      <c r="E923" s="4"/>
      <c r="F923" s="4"/>
      <c r="G923" s="4"/>
      <c r="H923" s="4"/>
      <c r="I923" s="4"/>
      <c r="J923" s="4"/>
      <c r="K923" s="45">
        <v>43703</v>
      </c>
      <c r="L923" s="45"/>
      <c r="M923" s="4"/>
      <c r="N923" s="4"/>
      <c r="O923" s="4"/>
      <c r="P923" s="46"/>
      <c r="Q923" s="46"/>
      <c r="R923" s="49">
        <f t="shared" si="66"/>
        <v>0</v>
      </c>
      <c r="S923" s="49">
        <f t="shared" si="67"/>
        <v>0</v>
      </c>
      <c r="T923" s="50">
        <f t="shared" si="64"/>
        <v>0</v>
      </c>
      <c r="U923" s="50">
        <f t="shared" si="65"/>
        <v>0</v>
      </c>
      <c r="V923" s="50">
        <v>0.84</v>
      </c>
      <c r="W923" s="50" t="str">
        <f>IF(OR(K923&lt;=$Y$1,DAY(K923)&gt;15,AND(YEAR(K923)&amp;MONTH(K923)=YEAR(L923)&amp;MONTH(L923),DAY(L923)&lt;26)),"",IF(OR(L923="",MONTH(K923)&lt;&gt;MONTH(L923)),NETWORKDAYS.INTL(K923,DATE(2021,MONTH(K923)+1,0),"0000000",'21年休息安排-固定'!$B$2:$B$105),NETWORKDAYS.INTL(K923,L923,"0000000",'21年休息安排-固定'!$B$2:$B$105)))</f>
        <v/>
      </c>
      <c r="X923" s="50" t="str">
        <f>IF(OR(L923&gt;=$Z$1,L923="",DAY(L923)&lt;15,AND(YEAR(K923)&amp;MONTH(K923)=YEAR(L923)&amp;MONTH(L923),DAY(L923)&lt;26)),"",IF(YEAR(K923)&amp;MONTH(K923)=YEAR(L923)&amp;MONTH(L923),NETWORKDAYS.INTL(K923,L923,"0000000",'21年休息安排-固定'!$B$2:$B$105),NETWORKDAYS.INTL(DATE(2021,MONTH(L923),1),L923,"0000000",'21年休息安排-固定'!$B$2:$B$105)))</f>
        <v/>
      </c>
    </row>
    <row r="924" customHeight="1" spans="1:24">
      <c r="A924" s="4" t="s">
        <v>1385</v>
      </c>
      <c r="B924" s="4"/>
      <c r="C924" s="6" t="s">
        <v>1178</v>
      </c>
      <c r="D924" s="4"/>
      <c r="E924" s="4"/>
      <c r="F924" s="4"/>
      <c r="G924" s="4"/>
      <c r="H924" s="4"/>
      <c r="I924" s="4"/>
      <c r="J924" s="4"/>
      <c r="K924" s="45">
        <v>43705</v>
      </c>
      <c r="L924" s="45">
        <v>44448</v>
      </c>
      <c r="M924" s="4"/>
      <c r="N924" s="4"/>
      <c r="O924" s="4"/>
      <c r="P924" s="46"/>
      <c r="Q924" s="46"/>
      <c r="R924" s="49">
        <f t="shared" si="66"/>
        <v>0</v>
      </c>
      <c r="S924" s="49">
        <f t="shared" si="67"/>
        <v>0</v>
      </c>
      <c r="T924" s="50">
        <f t="shared" si="64"/>
        <v>0</v>
      </c>
      <c r="U924" s="50">
        <f t="shared" si="65"/>
        <v>0</v>
      </c>
      <c r="V924" s="50">
        <v>0.85</v>
      </c>
      <c r="W924" s="50" t="str">
        <f>IF(OR(K924&lt;=$Y$1,DAY(K924)&gt;15,AND(YEAR(K924)&amp;MONTH(K924)=YEAR(L924)&amp;MONTH(L924),DAY(L924)&lt;26)),"",IF(OR(L924="",MONTH(K924)&lt;&gt;MONTH(L924)),NETWORKDAYS.INTL(K924,DATE(2021,MONTH(K924)+1,0),"0000000",'21年休息安排-固定'!$B$2:$B$105),NETWORKDAYS.INTL(K924,L924,"0000000",'21年休息安排-固定'!$B$2:$B$105)))</f>
        <v/>
      </c>
      <c r="X924" s="50" t="str">
        <f>IF(OR(L924&gt;=$Z$1,L924="",DAY(L924)&lt;15,AND(YEAR(K924)&amp;MONTH(K924)=YEAR(L924)&amp;MONTH(L924),DAY(L924)&lt;26)),"",IF(YEAR(K924)&amp;MONTH(K924)=YEAR(L924)&amp;MONTH(L924),NETWORKDAYS.INTL(K924,L924,"0000000",'21年休息安排-固定'!$B$2:$B$105),NETWORKDAYS.INTL(DATE(2021,MONTH(L924),1),L924,"0000000",'21年休息安排-固定'!$B$2:$B$105)))</f>
        <v/>
      </c>
    </row>
    <row r="925" customHeight="1" spans="1:24">
      <c r="A925" s="4" t="s">
        <v>1386</v>
      </c>
      <c r="B925" s="4"/>
      <c r="C925" s="6" t="s">
        <v>404</v>
      </c>
      <c r="D925" s="4"/>
      <c r="E925" s="4"/>
      <c r="F925" s="4"/>
      <c r="G925" s="4"/>
      <c r="H925" s="4"/>
      <c r="I925" s="4"/>
      <c r="J925" s="4"/>
      <c r="K925" s="45">
        <v>43710</v>
      </c>
      <c r="L925" s="45">
        <v>44487</v>
      </c>
      <c r="M925" s="4"/>
      <c r="N925" s="4"/>
      <c r="O925" s="4"/>
      <c r="P925" s="46"/>
      <c r="Q925" s="46"/>
      <c r="R925" s="49">
        <f t="shared" si="66"/>
        <v>0</v>
      </c>
      <c r="S925" s="49">
        <f t="shared" si="67"/>
        <v>0</v>
      </c>
      <c r="T925" s="50">
        <f t="shared" si="64"/>
        <v>0</v>
      </c>
      <c r="U925" s="50">
        <f t="shared" si="65"/>
        <v>0</v>
      </c>
      <c r="V925" s="50">
        <v>0.86</v>
      </c>
      <c r="W925" s="50" t="str">
        <f>IF(OR(K925&lt;=$Y$1,DAY(K925)&gt;15,AND(YEAR(K925)&amp;MONTH(K925)=YEAR(L925)&amp;MONTH(L925),DAY(L925)&lt;26)),"",IF(OR(L925="",MONTH(K925)&lt;&gt;MONTH(L925)),NETWORKDAYS.INTL(K925,DATE(2021,MONTH(K925)+1,0),"0000000",'21年休息安排-固定'!$B$2:$B$105),NETWORKDAYS.INTL(K925,L925,"0000000",'21年休息安排-固定'!$B$2:$B$105)))</f>
        <v/>
      </c>
      <c r="X925" s="50">
        <f>IF(OR(L925&gt;=$Z$1,L925="",DAY(L925)&lt;15,AND(YEAR(K925)&amp;MONTH(K925)=YEAR(L925)&amp;MONTH(L925),DAY(L925)&lt;26)),"",IF(YEAR(K925)&amp;MONTH(K925)=YEAR(L925)&amp;MONTH(L925),NETWORKDAYS.INTL(K925,L925,"0000000",'21年休息安排-固定'!$B$2:$B$105),NETWORKDAYS.INTL(DATE(2021,MONTH(L925),1),L925,"0000000",'21年休息安排-固定'!$B$2:$B$105)))</f>
        <v>11</v>
      </c>
    </row>
    <row r="926" customHeight="1" spans="1:24">
      <c r="A926" s="4" t="s">
        <v>1387</v>
      </c>
      <c r="B926" s="4"/>
      <c r="C926" s="6" t="s">
        <v>404</v>
      </c>
      <c r="D926" s="4"/>
      <c r="E926" s="4"/>
      <c r="F926" s="4"/>
      <c r="G926" s="4"/>
      <c r="H926" s="4"/>
      <c r="I926" s="4"/>
      <c r="J926" s="4"/>
      <c r="K926" s="45">
        <v>43710</v>
      </c>
      <c r="L926" s="45"/>
      <c r="M926" s="4"/>
      <c r="N926" s="4"/>
      <c r="O926" s="4"/>
      <c r="P926" s="46"/>
      <c r="Q926" s="46"/>
      <c r="R926" s="49">
        <f t="shared" si="66"/>
        <v>0</v>
      </c>
      <c r="S926" s="49">
        <f t="shared" si="67"/>
        <v>0</v>
      </c>
      <c r="T926" s="50">
        <f t="shared" si="64"/>
        <v>0</v>
      </c>
      <c r="U926" s="50">
        <f t="shared" si="65"/>
        <v>0</v>
      </c>
      <c r="V926" s="50">
        <v>0.87</v>
      </c>
      <c r="W926" s="50" t="str">
        <f>IF(OR(K926&lt;=$Y$1,DAY(K926)&gt;15,AND(YEAR(K926)&amp;MONTH(K926)=YEAR(L926)&amp;MONTH(L926),DAY(L926)&lt;26)),"",IF(OR(L926="",MONTH(K926)&lt;&gt;MONTH(L926)),NETWORKDAYS.INTL(K926,DATE(2021,MONTH(K926)+1,0),"0000000",'21年休息安排-固定'!$B$2:$B$105),NETWORKDAYS.INTL(K926,L926,"0000000",'21年休息安排-固定'!$B$2:$B$105)))</f>
        <v/>
      </c>
      <c r="X926" s="50" t="str">
        <f>IF(OR(L926&gt;=$Z$1,L926="",DAY(L926)&lt;15,AND(YEAR(K926)&amp;MONTH(K926)=YEAR(L926)&amp;MONTH(L926),DAY(L926)&lt;26)),"",IF(YEAR(K926)&amp;MONTH(K926)=YEAR(L926)&amp;MONTH(L926),NETWORKDAYS.INTL(K926,L926,"0000000",'21年休息安排-固定'!$B$2:$B$105),NETWORKDAYS.INTL(DATE(2021,MONTH(L926),1),L926,"0000000",'21年休息安排-固定'!$B$2:$B$105)))</f>
        <v/>
      </c>
    </row>
    <row r="927" customHeight="1" spans="1:24">
      <c r="A927" s="4" t="s">
        <v>1388</v>
      </c>
      <c r="B927" s="4"/>
      <c r="C927" s="6" t="s">
        <v>1178</v>
      </c>
      <c r="D927" s="4"/>
      <c r="E927" s="4"/>
      <c r="F927" s="4"/>
      <c r="G927" s="4"/>
      <c r="H927" s="4"/>
      <c r="I927" s="4"/>
      <c r="J927" s="4"/>
      <c r="K927" s="45">
        <v>43710</v>
      </c>
      <c r="L927" s="45">
        <v>44302</v>
      </c>
      <c r="M927" s="4"/>
      <c r="N927" s="4"/>
      <c r="O927" s="4"/>
      <c r="P927" s="46"/>
      <c r="Q927" s="46"/>
      <c r="R927" s="49">
        <f t="shared" si="66"/>
        <v>0</v>
      </c>
      <c r="S927" s="49">
        <f t="shared" si="67"/>
        <v>0</v>
      </c>
      <c r="T927" s="50">
        <f t="shared" si="64"/>
        <v>0</v>
      </c>
      <c r="U927" s="50">
        <f t="shared" si="65"/>
        <v>0</v>
      </c>
      <c r="V927" s="50">
        <v>0.86</v>
      </c>
      <c r="W927" s="50" t="str">
        <f>IF(OR(K927&lt;=$Y$1,DAY(K927)&gt;15,AND(YEAR(K927)&amp;MONTH(K927)=YEAR(L927)&amp;MONTH(L927),DAY(L927)&lt;26)),"",IF(OR(L927="",MONTH(K927)&lt;&gt;MONTH(L927)),NETWORKDAYS.INTL(K927,DATE(2021,MONTH(K927)+1,0),"0000000",'21年休息安排-固定'!$B$2:$B$105),NETWORKDAYS.INTL(K927,L927,"0000000",'21年休息安排-固定'!$B$2:$B$105)))</f>
        <v/>
      </c>
      <c r="X927" s="50">
        <f>IF(OR(L927&gt;=$Z$1,L927="",DAY(L927)&lt;15,AND(YEAR(K927)&amp;MONTH(K927)=YEAR(L927)&amp;MONTH(L927),DAY(L927)&lt;26)),"",IF(YEAR(K927)&amp;MONTH(K927)=YEAR(L927)&amp;MONTH(L927),NETWORKDAYS.INTL(K927,L927,"0000000",'21年休息安排-固定'!$B$2:$B$105),NETWORKDAYS.INTL(DATE(2021,MONTH(L927),1),L927,"0000000",'21年休息安排-固定'!$B$2:$B$105)))</f>
        <v>12</v>
      </c>
    </row>
    <row r="928" customHeight="1" spans="1:24">
      <c r="A928" s="4" t="s">
        <v>1389</v>
      </c>
      <c r="B928" s="4"/>
      <c r="C928" s="6" t="s">
        <v>1178</v>
      </c>
      <c r="D928" s="4"/>
      <c r="E928" s="4"/>
      <c r="F928" s="4"/>
      <c r="G928" s="4"/>
      <c r="H928" s="4"/>
      <c r="I928" s="4"/>
      <c r="J928" s="4"/>
      <c r="K928" s="45">
        <v>43714</v>
      </c>
      <c r="L928" s="45"/>
      <c r="M928" s="4"/>
      <c r="N928" s="4"/>
      <c r="O928" s="4"/>
      <c r="P928" s="46"/>
      <c r="Q928" s="46"/>
      <c r="R928" s="49">
        <f t="shared" si="66"/>
        <v>0</v>
      </c>
      <c r="S928" s="49">
        <f t="shared" si="67"/>
        <v>0</v>
      </c>
      <c r="T928" s="50">
        <f t="shared" si="64"/>
        <v>0</v>
      </c>
      <c r="U928" s="50">
        <f t="shared" si="65"/>
        <v>0</v>
      </c>
      <c r="V928" s="50">
        <v>0.87</v>
      </c>
      <c r="W928" s="50" t="str">
        <f>IF(OR(K928&lt;=$Y$1,DAY(K928)&gt;15,AND(YEAR(K928)&amp;MONTH(K928)=YEAR(L928)&amp;MONTH(L928),DAY(L928)&lt;26)),"",IF(OR(L928="",MONTH(K928)&lt;&gt;MONTH(L928)),NETWORKDAYS.INTL(K928,DATE(2021,MONTH(K928)+1,0),"0000000",'21年休息安排-固定'!$B$2:$B$105),NETWORKDAYS.INTL(K928,L928,"0000000",'21年休息安排-固定'!$B$2:$B$105)))</f>
        <v/>
      </c>
      <c r="X928" s="50" t="str">
        <f>IF(OR(L928&gt;=$Z$1,L928="",DAY(L928)&lt;15,AND(YEAR(K928)&amp;MONTH(K928)=YEAR(L928)&amp;MONTH(L928),DAY(L928)&lt;26)),"",IF(YEAR(K928)&amp;MONTH(K928)=YEAR(L928)&amp;MONTH(L928),NETWORKDAYS.INTL(K928,L928,"0000000",'21年休息安排-固定'!$B$2:$B$105),NETWORKDAYS.INTL(DATE(2021,MONTH(L928),1),L928,"0000000",'21年休息安排-固定'!$B$2:$B$105)))</f>
        <v/>
      </c>
    </row>
    <row r="929" customHeight="1" spans="1:24">
      <c r="A929" s="4" t="s">
        <v>1390</v>
      </c>
      <c r="B929" s="4"/>
      <c r="C929" s="6" t="s">
        <v>428</v>
      </c>
      <c r="D929" s="4"/>
      <c r="E929" s="4"/>
      <c r="F929" s="4"/>
      <c r="G929" s="4"/>
      <c r="H929" s="4"/>
      <c r="I929" s="4"/>
      <c r="J929" s="4"/>
      <c r="K929" s="45">
        <v>43717</v>
      </c>
      <c r="L929" s="45"/>
      <c r="M929" s="4"/>
      <c r="N929" s="4"/>
      <c r="O929" s="4"/>
      <c r="P929" s="46"/>
      <c r="Q929" s="46"/>
      <c r="R929" s="49">
        <f t="shared" si="66"/>
        <v>0</v>
      </c>
      <c r="S929" s="49">
        <f t="shared" si="67"/>
        <v>0</v>
      </c>
      <c r="T929" s="50">
        <f t="shared" si="64"/>
        <v>0</v>
      </c>
      <c r="U929" s="50">
        <f t="shared" si="65"/>
        <v>0</v>
      </c>
      <c r="V929" s="50">
        <v>0.89</v>
      </c>
      <c r="W929" s="50" t="str">
        <f>IF(OR(K929&lt;=$Y$1,DAY(K929)&gt;15,AND(YEAR(K929)&amp;MONTH(K929)=YEAR(L929)&amp;MONTH(L929),DAY(L929)&lt;26)),"",IF(OR(L929="",MONTH(K929)&lt;&gt;MONTH(L929)),NETWORKDAYS.INTL(K929,DATE(2021,MONTH(K929)+1,0),"0000000",'21年休息安排-固定'!$B$2:$B$105),NETWORKDAYS.INTL(K929,L929,"0000000",'21年休息安排-固定'!$B$2:$B$105)))</f>
        <v/>
      </c>
      <c r="X929" s="50" t="str">
        <f>IF(OR(L929&gt;=$Z$1,L929="",DAY(L929)&lt;15,AND(YEAR(K929)&amp;MONTH(K929)=YEAR(L929)&amp;MONTH(L929),DAY(L929)&lt;26)),"",IF(YEAR(K929)&amp;MONTH(K929)=YEAR(L929)&amp;MONTH(L929),NETWORKDAYS.INTL(K929,L929,"0000000",'21年休息安排-固定'!$B$2:$B$105),NETWORKDAYS.INTL(DATE(2021,MONTH(L929),1),L929,"0000000",'21年休息安排-固定'!$B$2:$B$105)))</f>
        <v/>
      </c>
    </row>
    <row r="930" customHeight="1" spans="1:24">
      <c r="A930" s="4" t="s">
        <v>1391</v>
      </c>
      <c r="B930" s="4"/>
      <c r="C930" s="6" t="s">
        <v>1182</v>
      </c>
      <c r="D930" s="4"/>
      <c r="E930" s="4"/>
      <c r="F930" s="4"/>
      <c r="G930" s="4"/>
      <c r="H930" s="4"/>
      <c r="I930" s="4"/>
      <c r="J930" s="4"/>
      <c r="K930" s="45">
        <v>43719</v>
      </c>
      <c r="L930" s="45">
        <v>44415</v>
      </c>
      <c r="M930" s="4"/>
      <c r="N930" s="4"/>
      <c r="O930" s="4"/>
      <c r="P930" s="46"/>
      <c r="Q930" s="46"/>
      <c r="R930" s="49">
        <f t="shared" si="66"/>
        <v>0</v>
      </c>
      <c r="S930" s="49">
        <f t="shared" si="67"/>
        <v>0</v>
      </c>
      <c r="T930" s="50">
        <f t="shared" si="64"/>
        <v>0</v>
      </c>
      <c r="U930" s="50">
        <f t="shared" si="65"/>
        <v>0</v>
      </c>
      <c r="V930" s="50">
        <v>0.86</v>
      </c>
      <c r="W930" s="50" t="str">
        <f>IF(OR(K930&lt;=$Y$1,DAY(K930)&gt;15,AND(YEAR(K930)&amp;MONTH(K930)=YEAR(L930)&amp;MONTH(L930),DAY(L930)&lt;26)),"",IF(OR(L930="",MONTH(K930)&lt;&gt;MONTH(L930)),NETWORKDAYS.INTL(K930,DATE(2021,MONTH(K930)+1,0),"0000000",'21年休息安排-固定'!$B$2:$B$105),NETWORKDAYS.INTL(K930,L930,"0000000",'21年休息安排-固定'!$B$2:$B$105)))</f>
        <v/>
      </c>
      <c r="X930" s="50" t="str">
        <f>IF(OR(L930&gt;=$Z$1,L930="",DAY(L930)&lt;15,AND(YEAR(K930)&amp;MONTH(K930)=YEAR(L930)&amp;MONTH(L930),DAY(L930)&lt;26)),"",IF(YEAR(K930)&amp;MONTH(K930)=YEAR(L930)&amp;MONTH(L930),NETWORKDAYS.INTL(K930,L930,"0000000",'21年休息安排-固定'!$B$2:$B$105),NETWORKDAYS.INTL(DATE(2021,MONTH(L930),1),L930,"0000000",'21年休息安排-固定'!$B$2:$B$105)))</f>
        <v/>
      </c>
    </row>
    <row r="931" customHeight="1" spans="1:24">
      <c r="A931" s="4" t="s">
        <v>1392</v>
      </c>
      <c r="B931" s="4"/>
      <c r="C931" s="6" t="s">
        <v>484</v>
      </c>
      <c r="D931" s="4"/>
      <c r="E931" s="4"/>
      <c r="F931" s="4"/>
      <c r="G931" s="4"/>
      <c r="H931" s="4"/>
      <c r="I931" s="4"/>
      <c r="J931" s="4"/>
      <c r="K931" s="45">
        <v>43719</v>
      </c>
      <c r="L931" s="45"/>
      <c r="M931" s="4"/>
      <c r="N931" s="4"/>
      <c r="O931" s="4"/>
      <c r="P931" s="46"/>
      <c r="Q931" s="46"/>
      <c r="R931" s="49">
        <f t="shared" si="66"/>
        <v>0</v>
      </c>
      <c r="S931" s="49">
        <f t="shared" si="67"/>
        <v>0</v>
      </c>
      <c r="T931" s="50">
        <f t="shared" si="64"/>
        <v>0</v>
      </c>
      <c r="U931" s="50">
        <f t="shared" si="65"/>
        <v>0</v>
      </c>
      <c r="V931" s="50">
        <v>0.87</v>
      </c>
      <c r="W931" s="50" t="str">
        <f>IF(OR(K931&lt;=$Y$1,DAY(K931)&gt;15,AND(YEAR(K931)&amp;MONTH(K931)=YEAR(L931)&amp;MONTH(L931),DAY(L931)&lt;26)),"",IF(OR(L931="",MONTH(K931)&lt;&gt;MONTH(L931)),NETWORKDAYS.INTL(K931,DATE(2021,MONTH(K931)+1,0),"0000000",'21年休息安排-固定'!$B$2:$B$105),NETWORKDAYS.INTL(K931,L931,"0000000",'21年休息安排-固定'!$B$2:$B$105)))</f>
        <v/>
      </c>
      <c r="X931" s="50" t="str">
        <f>IF(OR(L931&gt;=$Z$1,L931="",DAY(L931)&lt;15,AND(YEAR(K931)&amp;MONTH(K931)=YEAR(L931)&amp;MONTH(L931),DAY(L931)&lt;26)),"",IF(YEAR(K931)&amp;MONTH(K931)=YEAR(L931)&amp;MONTH(L931),NETWORKDAYS.INTL(K931,L931,"0000000",'21年休息安排-固定'!$B$2:$B$105),NETWORKDAYS.INTL(DATE(2021,MONTH(L931),1),L931,"0000000",'21年休息安排-固定'!$B$2:$B$105)))</f>
        <v/>
      </c>
    </row>
    <row r="932" customHeight="1" spans="1:24">
      <c r="A932" s="4" t="s">
        <v>1393</v>
      </c>
      <c r="B932" s="4"/>
      <c r="C932" s="6" t="s">
        <v>404</v>
      </c>
      <c r="D932" s="4"/>
      <c r="E932" s="4"/>
      <c r="F932" s="4"/>
      <c r="G932" s="4"/>
      <c r="H932" s="4"/>
      <c r="I932" s="4"/>
      <c r="J932" s="4"/>
      <c r="K932" s="45">
        <v>43724</v>
      </c>
      <c r="L932" s="45"/>
      <c r="M932" s="4"/>
      <c r="N932" s="4"/>
      <c r="O932" s="4"/>
      <c r="P932" s="46"/>
      <c r="Q932" s="46"/>
      <c r="R932" s="49">
        <f t="shared" si="66"/>
        <v>0</v>
      </c>
      <c r="S932" s="49">
        <f t="shared" si="67"/>
        <v>0</v>
      </c>
      <c r="T932" s="50">
        <f t="shared" si="64"/>
        <v>0</v>
      </c>
      <c r="U932" s="50">
        <f t="shared" si="65"/>
        <v>0</v>
      </c>
      <c r="V932" s="50">
        <v>0.88</v>
      </c>
      <c r="W932" s="50" t="str">
        <f>IF(OR(K932&lt;=$Y$1,DAY(K932)&gt;15,AND(YEAR(K932)&amp;MONTH(K932)=YEAR(L932)&amp;MONTH(L932),DAY(L932)&lt;26)),"",IF(OR(L932="",MONTH(K932)&lt;&gt;MONTH(L932)),NETWORKDAYS.INTL(K932,DATE(2021,MONTH(K932)+1,0),"0000000",'21年休息安排-固定'!$B$2:$B$105),NETWORKDAYS.INTL(K932,L932,"0000000",'21年休息安排-固定'!$B$2:$B$105)))</f>
        <v/>
      </c>
      <c r="X932" s="50" t="str">
        <f>IF(OR(L932&gt;=$Z$1,L932="",DAY(L932)&lt;15,AND(YEAR(K932)&amp;MONTH(K932)=YEAR(L932)&amp;MONTH(L932),DAY(L932)&lt;26)),"",IF(YEAR(K932)&amp;MONTH(K932)=YEAR(L932)&amp;MONTH(L932),NETWORKDAYS.INTL(K932,L932,"0000000",'21年休息安排-固定'!$B$2:$B$105),NETWORKDAYS.INTL(DATE(2021,MONTH(L932),1),L932,"0000000",'21年休息安排-固定'!$B$2:$B$105)))</f>
        <v/>
      </c>
    </row>
    <row r="933" customHeight="1" spans="1:24">
      <c r="A933" s="4" t="s">
        <v>1394</v>
      </c>
      <c r="B933" s="4"/>
      <c r="C933" s="6" t="s">
        <v>484</v>
      </c>
      <c r="D933" s="4"/>
      <c r="E933" s="4"/>
      <c r="F933" s="4"/>
      <c r="G933" s="4"/>
      <c r="H933" s="4"/>
      <c r="I933" s="4"/>
      <c r="J933" s="4"/>
      <c r="K933" s="45">
        <v>43724</v>
      </c>
      <c r="L933" s="45">
        <v>44512</v>
      </c>
      <c r="M933" s="4"/>
      <c r="N933" s="4"/>
      <c r="O933" s="4"/>
      <c r="P933" s="46"/>
      <c r="Q933" s="46"/>
      <c r="R933" s="49">
        <f t="shared" si="66"/>
        <v>0</v>
      </c>
      <c r="S933" s="49">
        <f t="shared" si="67"/>
        <v>0</v>
      </c>
      <c r="T933" s="50">
        <f t="shared" si="64"/>
        <v>0</v>
      </c>
      <c r="U933" s="50">
        <f t="shared" si="65"/>
        <v>0</v>
      </c>
      <c r="V933" s="50">
        <v>0.87</v>
      </c>
      <c r="W933" s="50" t="str">
        <f>IF(OR(K933&lt;=$Y$1,DAY(K933)&gt;15,AND(YEAR(K933)&amp;MONTH(K933)=YEAR(L933)&amp;MONTH(L933),DAY(L933)&lt;26)),"",IF(OR(L933="",MONTH(K933)&lt;&gt;MONTH(L933)),NETWORKDAYS.INTL(K933,DATE(2021,MONTH(K933)+1,0),"0000000",'21年休息安排-固定'!$B$2:$B$105),NETWORKDAYS.INTL(K933,L933,"0000000",'21年休息安排-固定'!$B$2:$B$105)))</f>
        <v/>
      </c>
      <c r="X933" s="50" t="str">
        <f>IF(OR(L933&gt;=$Z$1,L933="",DAY(L933)&lt;15,AND(YEAR(K933)&amp;MONTH(K933)=YEAR(L933)&amp;MONTH(L933),DAY(L933)&lt;26)),"",IF(YEAR(K933)&amp;MONTH(K933)=YEAR(L933)&amp;MONTH(L933),NETWORKDAYS.INTL(K933,L933,"0000000",'21年休息安排-固定'!$B$2:$B$105),NETWORKDAYS.INTL(DATE(2021,MONTH(L933),1),L933,"0000000",'21年休息安排-固定'!$B$2:$B$105)))</f>
        <v/>
      </c>
    </row>
    <row r="934" customHeight="1" spans="1:24">
      <c r="A934" s="4" t="s">
        <v>1395</v>
      </c>
      <c r="B934" s="4"/>
      <c r="C934" s="6" t="s">
        <v>1182</v>
      </c>
      <c r="D934" s="4"/>
      <c r="E934" s="4"/>
      <c r="F934" s="4"/>
      <c r="G934" s="4"/>
      <c r="H934" s="4"/>
      <c r="I934" s="4"/>
      <c r="J934" s="4"/>
      <c r="K934" s="45">
        <v>43724</v>
      </c>
      <c r="L934" s="45"/>
      <c r="M934" s="4"/>
      <c r="N934" s="4"/>
      <c r="O934" s="4"/>
      <c r="P934" s="46"/>
      <c r="Q934" s="46"/>
      <c r="R934" s="49">
        <f t="shared" si="66"/>
        <v>0</v>
      </c>
      <c r="S934" s="49">
        <f t="shared" si="67"/>
        <v>0</v>
      </c>
      <c r="T934" s="50">
        <f t="shared" si="64"/>
        <v>0</v>
      </c>
      <c r="U934" s="50">
        <f t="shared" si="65"/>
        <v>0</v>
      </c>
      <c r="V934" s="50">
        <v>0.86</v>
      </c>
      <c r="W934" s="50" t="str">
        <f>IF(OR(K934&lt;=$Y$1,DAY(K934)&gt;15,AND(YEAR(K934)&amp;MONTH(K934)=YEAR(L934)&amp;MONTH(L934),DAY(L934)&lt;26)),"",IF(OR(L934="",MONTH(K934)&lt;&gt;MONTH(L934)),NETWORKDAYS.INTL(K934,DATE(2021,MONTH(K934)+1,0),"0000000",'21年休息安排-固定'!$B$2:$B$105),NETWORKDAYS.INTL(K934,L934,"0000000",'21年休息安排-固定'!$B$2:$B$105)))</f>
        <v/>
      </c>
      <c r="X934" s="50" t="str">
        <f>IF(OR(L934&gt;=$Z$1,L934="",DAY(L934)&lt;15,AND(YEAR(K934)&amp;MONTH(K934)=YEAR(L934)&amp;MONTH(L934),DAY(L934)&lt;26)),"",IF(YEAR(K934)&amp;MONTH(K934)=YEAR(L934)&amp;MONTH(L934),NETWORKDAYS.INTL(K934,L934,"0000000",'21年休息安排-固定'!$B$2:$B$105),NETWORKDAYS.INTL(DATE(2021,MONTH(L934),1),L934,"0000000",'21年休息安排-固定'!$B$2:$B$105)))</f>
        <v/>
      </c>
    </row>
    <row r="935" customHeight="1" spans="1:24">
      <c r="A935" s="4" t="s">
        <v>1396</v>
      </c>
      <c r="B935" s="4"/>
      <c r="C935" s="6" t="s">
        <v>1182</v>
      </c>
      <c r="D935" s="4"/>
      <c r="E935" s="4"/>
      <c r="F935" s="4"/>
      <c r="G935" s="4"/>
      <c r="H935" s="4"/>
      <c r="I935" s="4"/>
      <c r="J935" s="4"/>
      <c r="K935" s="45">
        <v>43727</v>
      </c>
      <c r="L935" s="45"/>
      <c r="M935" s="4"/>
      <c r="N935" s="4"/>
      <c r="O935" s="4"/>
      <c r="P935" s="46"/>
      <c r="Q935" s="46"/>
      <c r="R935" s="49">
        <f t="shared" si="66"/>
        <v>0</v>
      </c>
      <c r="S935" s="49">
        <f t="shared" si="67"/>
        <v>0</v>
      </c>
      <c r="T935" s="50">
        <f t="shared" si="64"/>
        <v>0</v>
      </c>
      <c r="U935" s="50">
        <f t="shared" si="65"/>
        <v>0</v>
      </c>
      <c r="V935" s="50">
        <v>0.81</v>
      </c>
      <c r="W935" s="50" t="str">
        <f>IF(OR(K935&lt;=$Y$1,DAY(K935)&gt;15,AND(YEAR(K935)&amp;MONTH(K935)=YEAR(L935)&amp;MONTH(L935),DAY(L935)&lt;26)),"",IF(OR(L935="",MONTH(K935)&lt;&gt;MONTH(L935)),NETWORKDAYS.INTL(K935,DATE(2021,MONTH(K935)+1,0),"0000000",'21年休息安排-固定'!$B$2:$B$105),NETWORKDAYS.INTL(K935,L935,"0000000",'21年休息安排-固定'!$B$2:$B$105)))</f>
        <v/>
      </c>
      <c r="X935" s="50" t="str">
        <f>IF(OR(L935&gt;=$Z$1,L935="",DAY(L935)&lt;15,AND(YEAR(K935)&amp;MONTH(K935)=YEAR(L935)&amp;MONTH(L935),DAY(L935)&lt;26)),"",IF(YEAR(K935)&amp;MONTH(K935)=YEAR(L935)&amp;MONTH(L935),NETWORKDAYS.INTL(K935,L935,"0000000",'21年休息安排-固定'!$B$2:$B$105),NETWORKDAYS.INTL(DATE(2021,MONTH(L935),1),L935,"0000000",'21年休息安排-固定'!$B$2:$B$105)))</f>
        <v/>
      </c>
    </row>
    <row r="936" customHeight="1" spans="1:24">
      <c r="A936" s="4" t="s">
        <v>1397</v>
      </c>
      <c r="B936" s="4"/>
      <c r="C936" s="6" t="s">
        <v>439</v>
      </c>
      <c r="D936" s="4"/>
      <c r="E936" s="4"/>
      <c r="F936" s="4"/>
      <c r="G936" s="4"/>
      <c r="H936" s="4"/>
      <c r="I936" s="4"/>
      <c r="J936" s="4"/>
      <c r="K936" s="45">
        <v>43710</v>
      </c>
      <c r="L936" s="45">
        <v>44301</v>
      </c>
      <c r="M936" s="4"/>
      <c r="N936" s="4"/>
      <c r="O936" s="4"/>
      <c r="P936" s="46"/>
      <c r="Q936" s="46"/>
      <c r="R936" s="49">
        <f t="shared" si="66"/>
        <v>0</v>
      </c>
      <c r="S936" s="49">
        <f t="shared" si="67"/>
        <v>0</v>
      </c>
      <c r="T936" s="50">
        <f t="shared" si="64"/>
        <v>0</v>
      </c>
      <c r="U936" s="50">
        <f t="shared" si="65"/>
        <v>0</v>
      </c>
      <c r="V936" s="50">
        <v>0.88</v>
      </c>
      <c r="W936" s="50" t="str">
        <f>IF(OR(K936&lt;=$Y$1,DAY(K936)&gt;15,AND(YEAR(K936)&amp;MONTH(K936)=YEAR(L936)&amp;MONTH(L936),DAY(L936)&lt;26)),"",IF(OR(L936="",MONTH(K936)&lt;&gt;MONTH(L936)),NETWORKDAYS.INTL(K936,DATE(2021,MONTH(K936)+1,0),"0000000",'21年休息安排-固定'!$B$2:$B$105),NETWORKDAYS.INTL(K936,L936,"0000000",'21年休息安排-固定'!$B$2:$B$105)))</f>
        <v/>
      </c>
      <c r="X936" s="50">
        <f>IF(OR(L936&gt;=$Z$1,L936="",DAY(L936)&lt;15,AND(YEAR(K936)&amp;MONTH(K936)=YEAR(L936)&amp;MONTH(L936),DAY(L936)&lt;26)),"",IF(YEAR(K936)&amp;MONTH(K936)=YEAR(L936)&amp;MONTH(L936),NETWORKDAYS.INTL(K936,L936,"0000000",'21年休息安排-固定'!$B$2:$B$105),NETWORKDAYS.INTL(DATE(2021,MONTH(L936),1),L936,"0000000",'21年休息安排-固定'!$B$2:$B$105)))</f>
        <v>11</v>
      </c>
    </row>
    <row r="937" customHeight="1" spans="1:24">
      <c r="A937" s="4" t="s">
        <v>1398</v>
      </c>
      <c r="B937" s="4"/>
      <c r="C937" s="6" t="s">
        <v>439</v>
      </c>
      <c r="D937" s="4"/>
      <c r="E937" s="4"/>
      <c r="F937" s="4"/>
      <c r="G937" s="4"/>
      <c r="H937" s="4"/>
      <c r="I937" s="4"/>
      <c r="J937" s="4"/>
      <c r="K937" s="45">
        <v>43710</v>
      </c>
      <c r="L937" s="45">
        <v>44502</v>
      </c>
      <c r="M937" s="4"/>
      <c r="N937" s="4"/>
      <c r="O937" s="4"/>
      <c r="P937" s="46"/>
      <c r="Q937" s="46"/>
      <c r="R937" s="49">
        <f t="shared" si="66"/>
        <v>0</v>
      </c>
      <c r="S937" s="49">
        <f t="shared" si="67"/>
        <v>0</v>
      </c>
      <c r="T937" s="50">
        <f t="shared" si="64"/>
        <v>0</v>
      </c>
      <c r="U937" s="50">
        <f t="shared" si="65"/>
        <v>0</v>
      </c>
      <c r="V937" s="50">
        <v>0.83</v>
      </c>
      <c r="W937" s="50" t="str">
        <f>IF(OR(K937&lt;=$Y$1,DAY(K937)&gt;15,AND(YEAR(K937)&amp;MONTH(K937)=YEAR(L937)&amp;MONTH(L937),DAY(L937)&lt;26)),"",IF(OR(L937="",MONTH(K937)&lt;&gt;MONTH(L937)),NETWORKDAYS.INTL(K937,DATE(2021,MONTH(K937)+1,0),"0000000",'21年休息安排-固定'!$B$2:$B$105),NETWORKDAYS.INTL(K937,L937,"0000000",'21年休息安排-固定'!$B$2:$B$105)))</f>
        <v/>
      </c>
      <c r="X937" s="50" t="str">
        <f>IF(OR(L937&gt;=$Z$1,L937="",DAY(L937)&lt;15,AND(YEAR(K937)&amp;MONTH(K937)=YEAR(L937)&amp;MONTH(L937),DAY(L937)&lt;26)),"",IF(YEAR(K937)&amp;MONTH(K937)=YEAR(L937)&amp;MONTH(L937),NETWORKDAYS.INTL(K937,L937,"0000000",'21年休息安排-固定'!$B$2:$B$105),NETWORKDAYS.INTL(DATE(2021,MONTH(L937),1),L937,"0000000",'21年休息安排-固定'!$B$2:$B$105)))</f>
        <v/>
      </c>
    </row>
    <row r="938" customHeight="1" spans="1:24">
      <c r="A938" s="4" t="s">
        <v>1399</v>
      </c>
      <c r="B938" s="4"/>
      <c r="C938" s="6" t="s">
        <v>439</v>
      </c>
      <c r="D938" s="4"/>
      <c r="E938" s="4"/>
      <c r="F938" s="4"/>
      <c r="G938" s="4"/>
      <c r="H938" s="4"/>
      <c r="I938" s="4"/>
      <c r="J938" s="4"/>
      <c r="K938" s="45">
        <v>43710</v>
      </c>
      <c r="L938" s="45">
        <v>44285</v>
      </c>
      <c r="M938" s="4"/>
      <c r="N938" s="4"/>
      <c r="O938" s="4"/>
      <c r="P938" s="46"/>
      <c r="Q938" s="46"/>
      <c r="R938" s="49">
        <f t="shared" si="66"/>
        <v>0</v>
      </c>
      <c r="S938" s="49">
        <f t="shared" si="67"/>
        <v>0</v>
      </c>
      <c r="T938" s="50">
        <f t="shared" si="64"/>
        <v>0</v>
      </c>
      <c r="U938" s="50">
        <f t="shared" si="65"/>
        <v>0</v>
      </c>
      <c r="V938" s="50">
        <v>0.83</v>
      </c>
      <c r="W938" s="50" t="str">
        <f>IF(OR(K938&lt;=$Y$1,DAY(K938)&gt;15,AND(YEAR(K938)&amp;MONTH(K938)=YEAR(L938)&amp;MONTH(L938),DAY(L938)&lt;26)),"",IF(OR(L938="",MONTH(K938)&lt;&gt;MONTH(L938)),NETWORKDAYS.INTL(K938,DATE(2021,MONTH(K938)+1,0),"0000000",'21年休息安排-固定'!$B$2:$B$105),NETWORKDAYS.INTL(K938,L938,"0000000",'21年休息安排-固定'!$B$2:$B$105)))</f>
        <v/>
      </c>
      <c r="X938" s="50">
        <f>IF(OR(L938&gt;=$Z$1,L938="",DAY(L938)&lt;15,AND(YEAR(K938)&amp;MONTH(K938)=YEAR(L938)&amp;MONTH(L938),DAY(L938)&lt;26)),"",IF(YEAR(K938)&amp;MONTH(K938)=YEAR(L938)&amp;MONTH(L938),NETWORKDAYS.INTL(K938,L938,"0000000",'21年休息安排-固定'!$B$2:$B$105),NETWORKDAYS.INTL(DATE(2021,MONTH(L938),1),L938,"0000000",'21年休息安排-固定'!$B$2:$B$105)))</f>
        <v>22</v>
      </c>
    </row>
    <row r="939" customHeight="1" spans="1:24">
      <c r="A939" s="4" t="s">
        <v>1400</v>
      </c>
      <c r="B939" s="4"/>
      <c r="C939" s="6" t="s">
        <v>484</v>
      </c>
      <c r="D939" s="4"/>
      <c r="E939" s="4"/>
      <c r="F939" s="4"/>
      <c r="G939" s="4"/>
      <c r="H939" s="4"/>
      <c r="I939" s="4"/>
      <c r="J939" s="4"/>
      <c r="K939" s="45">
        <v>43733</v>
      </c>
      <c r="L939" s="45">
        <v>44300</v>
      </c>
      <c r="M939" s="4"/>
      <c r="N939" s="4"/>
      <c r="O939" s="4"/>
      <c r="P939" s="46"/>
      <c r="Q939" s="46"/>
      <c r="R939" s="49">
        <f t="shared" si="66"/>
        <v>0</v>
      </c>
      <c r="S939" s="49">
        <f t="shared" si="67"/>
        <v>0</v>
      </c>
      <c r="T939" s="50">
        <f t="shared" si="64"/>
        <v>0</v>
      </c>
      <c r="U939" s="50">
        <f t="shared" si="65"/>
        <v>0</v>
      </c>
      <c r="V939" s="50">
        <v>0.87</v>
      </c>
      <c r="W939" s="50" t="str">
        <f>IF(OR(K939&lt;=$Y$1,DAY(K939)&gt;15,AND(YEAR(K939)&amp;MONTH(K939)=YEAR(L939)&amp;MONTH(L939),DAY(L939)&lt;26)),"",IF(OR(L939="",MONTH(K939)&lt;&gt;MONTH(L939)),NETWORKDAYS.INTL(K939,DATE(2021,MONTH(K939)+1,0),"0000000",'21年休息安排-固定'!$B$2:$B$105),NETWORKDAYS.INTL(K939,L939,"0000000",'21年休息安排-固定'!$B$2:$B$105)))</f>
        <v/>
      </c>
      <c r="X939" s="50" t="str">
        <f>IF(OR(L939&gt;=$Z$1,L939="",DAY(L939)&lt;15,AND(YEAR(K939)&amp;MONTH(K939)=YEAR(L939)&amp;MONTH(L939),DAY(L939)&lt;26)),"",IF(YEAR(K939)&amp;MONTH(K939)=YEAR(L939)&amp;MONTH(L939),NETWORKDAYS.INTL(K939,L939,"0000000",'21年休息安排-固定'!$B$2:$B$105),NETWORKDAYS.INTL(DATE(2021,MONTH(L939),1),L939,"0000000",'21年休息安排-固定'!$B$2:$B$105)))</f>
        <v/>
      </c>
    </row>
    <row r="940" customHeight="1" spans="1:24">
      <c r="A940" s="4" t="s">
        <v>1401</v>
      </c>
      <c r="B940" s="4"/>
      <c r="C940" s="6" t="s">
        <v>428</v>
      </c>
      <c r="D940" s="4"/>
      <c r="E940" s="4"/>
      <c r="F940" s="4"/>
      <c r="G940" s="4"/>
      <c r="H940" s="4"/>
      <c r="I940" s="4"/>
      <c r="J940" s="4"/>
      <c r="K940" s="45">
        <v>43737</v>
      </c>
      <c r="L940" s="45"/>
      <c r="M940" s="4"/>
      <c r="N940" s="4"/>
      <c r="O940" s="4"/>
      <c r="P940" s="46"/>
      <c r="Q940" s="46"/>
      <c r="R940" s="49">
        <f t="shared" si="66"/>
        <v>0</v>
      </c>
      <c r="S940" s="49">
        <f t="shared" si="67"/>
        <v>0</v>
      </c>
      <c r="T940" s="50">
        <f t="shared" si="64"/>
        <v>0</v>
      </c>
      <c r="U940" s="50">
        <f t="shared" si="65"/>
        <v>0</v>
      </c>
      <c r="V940" s="50">
        <v>0.89</v>
      </c>
      <c r="W940" s="50" t="str">
        <f>IF(OR(K940&lt;=$Y$1,DAY(K940)&gt;15,AND(YEAR(K940)&amp;MONTH(K940)=YEAR(L940)&amp;MONTH(L940),DAY(L940)&lt;26)),"",IF(OR(L940="",MONTH(K940)&lt;&gt;MONTH(L940)),NETWORKDAYS.INTL(K940,DATE(2021,MONTH(K940)+1,0),"0000000",'21年休息安排-固定'!$B$2:$B$105),NETWORKDAYS.INTL(K940,L940,"0000000",'21年休息安排-固定'!$B$2:$B$105)))</f>
        <v/>
      </c>
      <c r="X940" s="50" t="str">
        <f>IF(OR(L940&gt;=$Z$1,L940="",DAY(L940)&lt;15,AND(YEAR(K940)&amp;MONTH(K940)=YEAR(L940)&amp;MONTH(L940),DAY(L940)&lt;26)),"",IF(YEAR(K940)&amp;MONTH(K940)=YEAR(L940)&amp;MONTH(L940),NETWORKDAYS.INTL(K940,L940,"0000000",'21年休息安排-固定'!$B$2:$B$105),NETWORKDAYS.INTL(DATE(2021,MONTH(L940),1),L940,"0000000",'21年休息安排-固定'!$B$2:$B$105)))</f>
        <v/>
      </c>
    </row>
    <row r="941" customHeight="1" spans="1:24">
      <c r="A941" s="4" t="s">
        <v>1402</v>
      </c>
      <c r="B941" s="4"/>
      <c r="C941" s="6" t="s">
        <v>428</v>
      </c>
      <c r="D941" s="4"/>
      <c r="E941" s="4"/>
      <c r="F941" s="4"/>
      <c r="G941" s="4"/>
      <c r="H941" s="4"/>
      <c r="I941" s="4"/>
      <c r="J941" s="4"/>
      <c r="K941" s="45">
        <v>43748</v>
      </c>
      <c r="L941" s="45">
        <v>44533</v>
      </c>
      <c r="M941" s="4"/>
      <c r="N941" s="4"/>
      <c r="O941" s="4"/>
      <c r="P941" s="46"/>
      <c r="Q941" s="46"/>
      <c r="R941" s="49">
        <f t="shared" si="66"/>
        <v>0</v>
      </c>
      <c r="S941" s="49">
        <f t="shared" si="67"/>
        <v>0</v>
      </c>
      <c r="T941" s="50">
        <f t="shared" si="64"/>
        <v>0</v>
      </c>
      <c r="U941" s="50">
        <f t="shared" si="65"/>
        <v>0</v>
      </c>
      <c r="V941" s="50">
        <v>0.85</v>
      </c>
      <c r="W941" s="50" t="str">
        <f>IF(OR(K941&lt;=$Y$1,DAY(K941)&gt;15,AND(YEAR(K941)&amp;MONTH(K941)=YEAR(L941)&amp;MONTH(L941),DAY(L941)&lt;26)),"",IF(OR(L941="",MONTH(K941)&lt;&gt;MONTH(L941)),NETWORKDAYS.INTL(K941,DATE(2021,MONTH(K941)+1,0),"0000000",'21年休息安排-固定'!$B$2:$B$105),NETWORKDAYS.INTL(K941,L941,"0000000",'21年休息安排-固定'!$B$2:$B$105)))</f>
        <v/>
      </c>
      <c r="X941" s="50" t="str">
        <f>IF(OR(L941&gt;=$Z$1,L941="",DAY(L941)&lt;15,AND(YEAR(K941)&amp;MONTH(K941)=YEAR(L941)&amp;MONTH(L941),DAY(L941)&lt;26)),"",IF(YEAR(K941)&amp;MONTH(K941)=YEAR(L941)&amp;MONTH(L941),NETWORKDAYS.INTL(K941,L941,"0000000",'21年休息安排-固定'!$B$2:$B$105),NETWORKDAYS.INTL(DATE(2021,MONTH(L941),1),L941,"0000000",'21年休息安排-固定'!$B$2:$B$105)))</f>
        <v/>
      </c>
    </row>
    <row r="942" customHeight="1" spans="1:24">
      <c r="A942" s="4" t="s">
        <v>1403</v>
      </c>
      <c r="B942" s="4"/>
      <c r="C942" s="6" t="s">
        <v>404</v>
      </c>
      <c r="D942" s="4"/>
      <c r="E942" s="4"/>
      <c r="F942" s="4"/>
      <c r="G942" s="4"/>
      <c r="H942" s="4"/>
      <c r="I942" s="4"/>
      <c r="J942" s="4"/>
      <c r="K942" s="45">
        <v>43754</v>
      </c>
      <c r="L942" s="45"/>
      <c r="M942" s="4"/>
      <c r="N942" s="4"/>
      <c r="O942" s="4"/>
      <c r="P942" s="46"/>
      <c r="Q942" s="46"/>
      <c r="R942" s="49">
        <f t="shared" si="66"/>
        <v>0</v>
      </c>
      <c r="S942" s="49">
        <f t="shared" si="67"/>
        <v>0</v>
      </c>
      <c r="T942" s="50">
        <f t="shared" si="64"/>
        <v>0</v>
      </c>
      <c r="U942" s="50">
        <f t="shared" si="65"/>
        <v>0</v>
      </c>
      <c r="V942" s="50">
        <v>0.84</v>
      </c>
      <c r="W942" s="50" t="str">
        <f>IF(OR(K942&lt;=$Y$1,DAY(K942)&gt;15,AND(YEAR(K942)&amp;MONTH(K942)=YEAR(L942)&amp;MONTH(L942),DAY(L942)&lt;26)),"",IF(OR(L942="",MONTH(K942)&lt;&gt;MONTH(L942)),NETWORKDAYS.INTL(K942,DATE(2021,MONTH(K942)+1,0),"0000000",'21年休息安排-固定'!$B$2:$B$105),NETWORKDAYS.INTL(K942,L942,"0000000",'21年休息安排-固定'!$B$2:$B$105)))</f>
        <v/>
      </c>
      <c r="X942" s="50" t="str">
        <f>IF(OR(L942&gt;=$Z$1,L942="",DAY(L942)&lt;15,AND(YEAR(K942)&amp;MONTH(K942)=YEAR(L942)&amp;MONTH(L942),DAY(L942)&lt;26)),"",IF(YEAR(K942)&amp;MONTH(K942)=YEAR(L942)&amp;MONTH(L942),NETWORKDAYS.INTL(K942,L942,"0000000",'21年休息安排-固定'!$B$2:$B$105),NETWORKDAYS.INTL(DATE(2021,MONTH(L942),1),L942,"0000000",'21年休息安排-固定'!$B$2:$B$105)))</f>
        <v/>
      </c>
    </row>
    <row r="943" customHeight="1" spans="1:24">
      <c r="A943" s="4" t="s">
        <v>1404</v>
      </c>
      <c r="B943" s="4"/>
      <c r="C943" s="6" t="s">
        <v>404</v>
      </c>
      <c r="D943" s="4"/>
      <c r="E943" s="4"/>
      <c r="F943" s="4"/>
      <c r="G943" s="4"/>
      <c r="H943" s="4"/>
      <c r="I943" s="4"/>
      <c r="J943" s="4"/>
      <c r="K943" s="45">
        <v>43755</v>
      </c>
      <c r="L943" s="45"/>
      <c r="M943" s="4"/>
      <c r="N943" s="4"/>
      <c r="O943" s="4"/>
      <c r="P943" s="46"/>
      <c r="Q943" s="46"/>
      <c r="R943" s="49">
        <f t="shared" si="66"/>
        <v>0</v>
      </c>
      <c r="S943" s="49">
        <f t="shared" si="67"/>
        <v>0</v>
      </c>
      <c r="T943" s="50">
        <f t="shared" si="64"/>
        <v>0</v>
      </c>
      <c r="U943" s="50">
        <f t="shared" si="65"/>
        <v>0</v>
      </c>
      <c r="V943" s="50">
        <v>0.85</v>
      </c>
      <c r="W943" s="50" t="str">
        <f>IF(OR(K943&lt;=$Y$1,DAY(K943)&gt;15,AND(YEAR(K943)&amp;MONTH(K943)=YEAR(L943)&amp;MONTH(L943),DAY(L943)&lt;26)),"",IF(OR(L943="",MONTH(K943)&lt;&gt;MONTH(L943)),NETWORKDAYS.INTL(K943,DATE(2021,MONTH(K943)+1,0),"0000000",'21年休息安排-固定'!$B$2:$B$105),NETWORKDAYS.INTL(K943,L943,"0000000",'21年休息安排-固定'!$B$2:$B$105)))</f>
        <v/>
      </c>
      <c r="X943" s="50" t="str">
        <f>IF(OR(L943&gt;=$Z$1,L943="",DAY(L943)&lt;15,AND(YEAR(K943)&amp;MONTH(K943)=YEAR(L943)&amp;MONTH(L943),DAY(L943)&lt;26)),"",IF(YEAR(K943)&amp;MONTH(K943)=YEAR(L943)&amp;MONTH(L943),NETWORKDAYS.INTL(K943,L943,"0000000",'21年休息安排-固定'!$B$2:$B$105),NETWORKDAYS.INTL(DATE(2021,MONTH(L943),1),L943,"0000000",'21年休息安排-固定'!$B$2:$B$105)))</f>
        <v/>
      </c>
    </row>
    <row r="944" customHeight="1" spans="1:24">
      <c r="A944" s="4" t="s">
        <v>1405</v>
      </c>
      <c r="B944" s="4"/>
      <c r="C944" s="6" t="s">
        <v>1406</v>
      </c>
      <c r="D944" s="4"/>
      <c r="E944" s="4"/>
      <c r="F944" s="4"/>
      <c r="G944" s="4"/>
      <c r="H944" s="4"/>
      <c r="I944" s="4"/>
      <c r="J944" s="4"/>
      <c r="K944" s="45">
        <v>43759</v>
      </c>
      <c r="L944" s="45"/>
      <c r="M944" s="4"/>
      <c r="N944" s="4"/>
      <c r="O944" s="4"/>
      <c r="P944" s="46"/>
      <c r="Q944" s="46"/>
      <c r="R944" s="49">
        <f t="shared" si="66"/>
        <v>0</v>
      </c>
      <c r="S944" s="49">
        <f t="shared" si="67"/>
        <v>0</v>
      </c>
      <c r="T944" s="50">
        <f t="shared" si="64"/>
        <v>0</v>
      </c>
      <c r="U944" s="50">
        <f t="shared" si="65"/>
        <v>0</v>
      </c>
      <c r="V944" s="50">
        <v>0.86</v>
      </c>
      <c r="W944" s="50" t="str">
        <f>IF(OR(K944&lt;=$Y$1,DAY(K944)&gt;15,AND(YEAR(K944)&amp;MONTH(K944)=YEAR(L944)&amp;MONTH(L944),DAY(L944)&lt;26)),"",IF(OR(L944="",MONTH(K944)&lt;&gt;MONTH(L944)),NETWORKDAYS.INTL(K944,DATE(2021,MONTH(K944)+1,0),"0000000",'21年休息安排-固定'!$B$2:$B$105),NETWORKDAYS.INTL(K944,L944,"0000000",'21年休息安排-固定'!$B$2:$B$105)))</f>
        <v/>
      </c>
      <c r="X944" s="50" t="str">
        <f>IF(OR(L944&gt;=$Z$1,L944="",DAY(L944)&lt;15,AND(YEAR(K944)&amp;MONTH(K944)=YEAR(L944)&amp;MONTH(L944),DAY(L944)&lt;26)),"",IF(YEAR(K944)&amp;MONTH(K944)=YEAR(L944)&amp;MONTH(L944),NETWORKDAYS.INTL(K944,L944,"0000000",'21年休息安排-固定'!$B$2:$B$105),NETWORKDAYS.INTL(DATE(2021,MONTH(L944),1),L944,"0000000",'21年休息安排-固定'!$B$2:$B$105)))</f>
        <v/>
      </c>
    </row>
    <row r="945" customHeight="1" spans="1:24">
      <c r="A945" s="4" t="s">
        <v>1407</v>
      </c>
      <c r="B945" s="4"/>
      <c r="C945" s="6" t="s">
        <v>1182</v>
      </c>
      <c r="D945" s="4"/>
      <c r="E945" s="4"/>
      <c r="F945" s="4"/>
      <c r="G945" s="4"/>
      <c r="H945" s="4"/>
      <c r="I945" s="4"/>
      <c r="J945" s="4"/>
      <c r="K945" s="45">
        <v>43760</v>
      </c>
      <c r="L945" s="45">
        <v>44407</v>
      </c>
      <c r="M945" s="4"/>
      <c r="N945" s="4"/>
      <c r="O945" s="4"/>
      <c r="P945" s="46"/>
      <c r="Q945" s="46"/>
      <c r="R945" s="49">
        <f t="shared" si="66"/>
        <v>0</v>
      </c>
      <c r="S945" s="49">
        <f t="shared" si="67"/>
        <v>0</v>
      </c>
      <c r="T945" s="50">
        <f t="shared" si="64"/>
        <v>0</v>
      </c>
      <c r="U945" s="50">
        <f t="shared" si="65"/>
        <v>0</v>
      </c>
      <c r="V945" s="50">
        <v>0.87</v>
      </c>
      <c r="W945" s="50" t="str">
        <f>IF(OR(K945&lt;=$Y$1,DAY(K945)&gt;15,AND(YEAR(K945)&amp;MONTH(K945)=YEAR(L945)&amp;MONTH(L945),DAY(L945)&lt;26)),"",IF(OR(L945="",MONTH(K945)&lt;&gt;MONTH(L945)),NETWORKDAYS.INTL(K945,DATE(2021,MONTH(K945)+1,0),"0000000",'21年休息安排-固定'!$B$2:$B$105),NETWORKDAYS.INTL(K945,L945,"0000000",'21年休息安排-固定'!$B$2:$B$105)))</f>
        <v/>
      </c>
      <c r="X945" s="50">
        <f>IF(OR(L945&gt;=$Z$1,L945="",DAY(L945)&lt;15,AND(YEAR(K945)&amp;MONTH(K945)=YEAR(L945)&amp;MONTH(L945),DAY(L945)&lt;26)),"",IF(YEAR(K945)&amp;MONTH(K945)=YEAR(L945)&amp;MONTH(L945),NETWORKDAYS.INTL(K945,L945,"0000000",'21年休息安排-固定'!$B$2:$B$105),NETWORKDAYS.INTL(DATE(2021,MONTH(L945),1),L945,"0000000",'21年休息安排-固定'!$B$2:$B$105)))</f>
        <v>22</v>
      </c>
    </row>
    <row r="946" customHeight="1" spans="1:24">
      <c r="A946" s="4" t="s">
        <v>1408</v>
      </c>
      <c r="B946" s="4"/>
      <c r="C946" s="6" t="s">
        <v>1178</v>
      </c>
      <c r="D946" s="4"/>
      <c r="E946" s="4"/>
      <c r="F946" s="4"/>
      <c r="G946" s="4"/>
      <c r="H946" s="4"/>
      <c r="I946" s="4"/>
      <c r="J946" s="4"/>
      <c r="K946" s="45">
        <v>43762</v>
      </c>
      <c r="L946" s="45"/>
      <c r="M946" s="4"/>
      <c r="N946" s="4"/>
      <c r="O946" s="4"/>
      <c r="P946" s="46"/>
      <c r="Q946" s="46"/>
      <c r="R946" s="49">
        <f t="shared" si="66"/>
        <v>0</v>
      </c>
      <c r="S946" s="49">
        <f t="shared" si="67"/>
        <v>0</v>
      </c>
      <c r="T946" s="50">
        <f t="shared" si="64"/>
        <v>0</v>
      </c>
      <c r="U946" s="50">
        <f t="shared" si="65"/>
        <v>0</v>
      </c>
      <c r="V946" s="50">
        <v>0.85</v>
      </c>
      <c r="W946" s="50" t="str">
        <f>IF(OR(K946&lt;=$Y$1,DAY(K946)&gt;15,AND(YEAR(K946)&amp;MONTH(K946)=YEAR(L946)&amp;MONTH(L946),DAY(L946)&lt;26)),"",IF(OR(L946="",MONTH(K946)&lt;&gt;MONTH(L946)),NETWORKDAYS.INTL(K946,DATE(2021,MONTH(K946)+1,0),"0000000",'21年休息安排-固定'!$B$2:$B$105),NETWORKDAYS.INTL(K946,L946,"0000000",'21年休息安排-固定'!$B$2:$B$105)))</f>
        <v/>
      </c>
      <c r="X946" s="50" t="str">
        <f>IF(OR(L946&gt;=$Z$1,L946="",DAY(L946)&lt;15,AND(YEAR(K946)&amp;MONTH(K946)=YEAR(L946)&amp;MONTH(L946),DAY(L946)&lt;26)),"",IF(YEAR(K946)&amp;MONTH(K946)=YEAR(L946)&amp;MONTH(L946),NETWORKDAYS.INTL(K946,L946,"0000000",'21年休息安排-固定'!$B$2:$B$105),NETWORKDAYS.INTL(DATE(2021,MONTH(L946),1),L946,"0000000",'21年休息安排-固定'!$B$2:$B$105)))</f>
        <v/>
      </c>
    </row>
    <row r="947" customHeight="1" spans="1:24">
      <c r="A947" s="4" t="s">
        <v>1409</v>
      </c>
      <c r="B947" s="4"/>
      <c r="C947" s="6" t="s">
        <v>1410</v>
      </c>
      <c r="D947" s="4"/>
      <c r="E947" s="4"/>
      <c r="F947" s="4"/>
      <c r="G947" s="4"/>
      <c r="H947" s="4"/>
      <c r="I947" s="4"/>
      <c r="J947" s="4"/>
      <c r="K947" s="45">
        <v>43770</v>
      </c>
      <c r="L947" s="45">
        <v>44518</v>
      </c>
      <c r="M947" s="4"/>
      <c r="N947" s="4"/>
      <c r="O947" s="4"/>
      <c r="P947" s="46"/>
      <c r="Q947" s="46"/>
      <c r="R947" s="49">
        <f t="shared" si="66"/>
        <v>0</v>
      </c>
      <c r="S947" s="49">
        <f t="shared" si="67"/>
        <v>0</v>
      </c>
      <c r="T947" s="50">
        <f t="shared" si="64"/>
        <v>0</v>
      </c>
      <c r="U947" s="50">
        <f t="shared" si="65"/>
        <v>0</v>
      </c>
      <c r="V947" s="50">
        <v>0.85</v>
      </c>
      <c r="W947" s="50" t="str">
        <f>IF(OR(K947&lt;=$Y$1,DAY(K947)&gt;15,AND(YEAR(K947)&amp;MONTH(K947)=YEAR(L947)&amp;MONTH(L947),DAY(L947)&lt;26)),"",IF(OR(L947="",MONTH(K947)&lt;&gt;MONTH(L947)),NETWORKDAYS.INTL(K947,DATE(2021,MONTH(K947)+1,0),"0000000",'21年休息安排-固定'!$B$2:$B$105),NETWORKDAYS.INTL(K947,L947,"0000000",'21年休息安排-固定'!$B$2:$B$105)))</f>
        <v/>
      </c>
      <c r="X947" s="50">
        <f>IF(OR(L947&gt;=$Z$1,L947="",DAY(L947)&lt;15,AND(YEAR(K947)&amp;MONTH(K947)=YEAR(L947)&amp;MONTH(L947),DAY(L947)&lt;26)),"",IF(YEAR(K947)&amp;MONTH(K947)=YEAR(L947)&amp;MONTH(L947),NETWORKDAYS.INTL(K947,L947,"0000000",'21年休息安排-固定'!$B$2:$B$105),NETWORKDAYS.INTL(DATE(2021,MONTH(L947),1),L947,"0000000",'21年休息安排-固定'!$B$2:$B$105)))</f>
        <v>14</v>
      </c>
    </row>
    <row r="948" customHeight="1" spans="1:24">
      <c r="A948" s="4" t="s">
        <v>1411</v>
      </c>
      <c r="B948" s="4"/>
      <c r="C948" s="6" t="s">
        <v>1178</v>
      </c>
      <c r="D948" s="4"/>
      <c r="E948" s="4"/>
      <c r="F948" s="4"/>
      <c r="G948" s="4"/>
      <c r="H948" s="4"/>
      <c r="I948" s="4"/>
      <c r="J948" s="4"/>
      <c r="K948" s="45">
        <v>43774</v>
      </c>
      <c r="L948" s="45">
        <v>44344</v>
      </c>
      <c r="M948" s="4"/>
      <c r="N948" s="4"/>
      <c r="O948" s="4"/>
      <c r="P948" s="46"/>
      <c r="Q948" s="46"/>
      <c r="R948" s="49">
        <f t="shared" si="66"/>
        <v>0</v>
      </c>
      <c r="S948" s="49">
        <f t="shared" si="67"/>
        <v>0</v>
      </c>
      <c r="T948" s="50">
        <f t="shared" si="64"/>
        <v>0</v>
      </c>
      <c r="U948" s="50">
        <f t="shared" si="65"/>
        <v>0</v>
      </c>
      <c r="V948" s="50">
        <v>0.85</v>
      </c>
      <c r="W948" s="50" t="str">
        <f>IF(OR(K948&lt;=$Y$1,DAY(K948)&gt;15,AND(YEAR(K948)&amp;MONTH(K948)=YEAR(L948)&amp;MONTH(L948),DAY(L948)&lt;26)),"",IF(OR(L948="",MONTH(K948)&lt;&gt;MONTH(L948)),NETWORKDAYS.INTL(K948,DATE(2021,MONTH(K948)+1,0),"0000000",'21年休息安排-固定'!$B$2:$B$105),NETWORKDAYS.INTL(K948,L948,"0000000",'21年休息安排-固定'!$B$2:$B$105)))</f>
        <v/>
      </c>
      <c r="X948" s="50">
        <f>IF(OR(L948&gt;=$Z$1,L948="",DAY(L948)&lt;15,AND(YEAR(K948)&amp;MONTH(K948)=YEAR(L948)&amp;MONTH(L948),DAY(L948)&lt;26)),"",IF(YEAR(K948)&amp;MONTH(K948)=YEAR(L948)&amp;MONTH(L948),NETWORKDAYS.INTL(K948,L948,"0000000",'21年休息安排-固定'!$B$2:$B$105),NETWORKDAYS.INTL(DATE(2021,MONTH(L948),1),L948,"0000000",'21年休息安排-固定'!$B$2:$B$105)))</f>
        <v>19</v>
      </c>
    </row>
    <row r="949" customHeight="1" spans="1:24">
      <c r="A949" s="4" t="s">
        <v>1412</v>
      </c>
      <c r="B949" s="4"/>
      <c r="C949" s="6" t="s">
        <v>484</v>
      </c>
      <c r="D949" s="4"/>
      <c r="E949" s="4"/>
      <c r="F949" s="4"/>
      <c r="G949" s="4"/>
      <c r="H949" s="4"/>
      <c r="I949" s="4"/>
      <c r="J949" s="4"/>
      <c r="K949" s="45">
        <v>43775</v>
      </c>
      <c r="L949" s="45">
        <v>44446</v>
      </c>
      <c r="M949" s="4"/>
      <c r="N949" s="4"/>
      <c r="O949" s="4"/>
      <c r="P949" s="46"/>
      <c r="Q949" s="46"/>
      <c r="R949" s="49">
        <f t="shared" si="66"/>
        <v>0</v>
      </c>
      <c r="S949" s="49">
        <f t="shared" si="67"/>
        <v>0</v>
      </c>
      <c r="T949" s="50">
        <f t="shared" si="64"/>
        <v>0</v>
      </c>
      <c r="U949" s="50">
        <f t="shared" si="65"/>
        <v>0</v>
      </c>
      <c r="V949" s="50">
        <v>0.88</v>
      </c>
      <c r="W949" s="50" t="str">
        <f>IF(OR(K949&lt;=$Y$1,DAY(K949)&gt;15,AND(YEAR(K949)&amp;MONTH(K949)=YEAR(L949)&amp;MONTH(L949),DAY(L949)&lt;26)),"",IF(OR(L949="",MONTH(K949)&lt;&gt;MONTH(L949)),NETWORKDAYS.INTL(K949,DATE(2021,MONTH(K949)+1,0),"0000000",'21年休息安排-固定'!$B$2:$B$105),NETWORKDAYS.INTL(K949,L949,"0000000",'21年休息安排-固定'!$B$2:$B$105)))</f>
        <v/>
      </c>
      <c r="X949" s="50" t="str">
        <f>IF(OR(L949&gt;=$Z$1,L949="",DAY(L949)&lt;15,AND(YEAR(K949)&amp;MONTH(K949)=YEAR(L949)&amp;MONTH(L949),DAY(L949)&lt;26)),"",IF(YEAR(K949)&amp;MONTH(K949)=YEAR(L949)&amp;MONTH(L949),NETWORKDAYS.INTL(K949,L949,"0000000",'21年休息安排-固定'!$B$2:$B$105),NETWORKDAYS.INTL(DATE(2021,MONTH(L949),1),L949,"0000000",'21年休息安排-固定'!$B$2:$B$105)))</f>
        <v/>
      </c>
    </row>
    <row r="950" customHeight="1" spans="1:24">
      <c r="A950" s="4" t="s">
        <v>1413</v>
      </c>
      <c r="B950" s="4"/>
      <c r="C950" s="6" t="s">
        <v>1414</v>
      </c>
      <c r="D950" s="4"/>
      <c r="E950" s="4"/>
      <c r="F950" s="4"/>
      <c r="G950" s="4"/>
      <c r="H950" s="4"/>
      <c r="I950" s="4"/>
      <c r="J950" s="4"/>
      <c r="K950" s="45">
        <v>43776</v>
      </c>
      <c r="L950" s="45"/>
      <c r="M950" s="4"/>
      <c r="N950" s="4"/>
      <c r="O950" s="4"/>
      <c r="P950" s="46"/>
      <c r="Q950" s="46"/>
      <c r="R950" s="49">
        <f t="shared" si="66"/>
        <v>0</v>
      </c>
      <c r="S950" s="49">
        <f t="shared" si="67"/>
        <v>0</v>
      </c>
      <c r="T950" s="50">
        <f t="shared" si="64"/>
        <v>0</v>
      </c>
      <c r="U950" s="50">
        <f t="shared" si="65"/>
        <v>0</v>
      </c>
      <c r="V950" s="50">
        <v>0.86</v>
      </c>
      <c r="W950" s="50" t="str">
        <f>IF(OR(K950&lt;=$Y$1,DAY(K950)&gt;15,AND(YEAR(K950)&amp;MONTH(K950)=YEAR(L950)&amp;MONTH(L950),DAY(L950)&lt;26)),"",IF(OR(L950="",MONTH(K950)&lt;&gt;MONTH(L950)),NETWORKDAYS.INTL(K950,DATE(2021,MONTH(K950)+1,0),"0000000",'21年休息安排-固定'!$B$2:$B$105),NETWORKDAYS.INTL(K950,L950,"0000000",'21年休息安排-固定'!$B$2:$B$105)))</f>
        <v/>
      </c>
      <c r="X950" s="50" t="str">
        <f>IF(OR(L950&gt;=$Z$1,L950="",DAY(L950)&lt;15,AND(YEAR(K950)&amp;MONTH(K950)=YEAR(L950)&amp;MONTH(L950),DAY(L950)&lt;26)),"",IF(YEAR(K950)&amp;MONTH(K950)=YEAR(L950)&amp;MONTH(L950),NETWORKDAYS.INTL(K950,L950,"0000000",'21年休息安排-固定'!$B$2:$B$105),NETWORKDAYS.INTL(DATE(2021,MONTH(L950),1),L950,"0000000",'21年休息安排-固定'!$B$2:$B$105)))</f>
        <v/>
      </c>
    </row>
    <row r="951" customHeight="1" spans="1:24">
      <c r="A951" s="4" t="s">
        <v>1415</v>
      </c>
      <c r="B951" s="4"/>
      <c r="C951" s="6" t="s">
        <v>404</v>
      </c>
      <c r="D951" s="4"/>
      <c r="E951" s="4"/>
      <c r="F951" s="4"/>
      <c r="G951" s="4"/>
      <c r="H951" s="4"/>
      <c r="I951" s="4"/>
      <c r="J951" s="4"/>
      <c r="K951" s="45">
        <v>43777</v>
      </c>
      <c r="L951" s="45">
        <v>44428</v>
      </c>
      <c r="M951" s="4"/>
      <c r="N951" s="4"/>
      <c r="O951" s="4"/>
      <c r="P951" s="46"/>
      <c r="Q951" s="46"/>
      <c r="R951" s="49">
        <f t="shared" si="66"/>
        <v>0</v>
      </c>
      <c r="S951" s="49">
        <f t="shared" si="67"/>
        <v>0</v>
      </c>
      <c r="T951" s="50">
        <f t="shared" si="64"/>
        <v>0</v>
      </c>
      <c r="U951" s="50">
        <f t="shared" si="65"/>
        <v>0</v>
      </c>
      <c r="V951" s="50">
        <v>0.88</v>
      </c>
      <c r="W951" s="50" t="str">
        <f>IF(OR(K951&lt;=$Y$1,DAY(K951)&gt;15,AND(YEAR(K951)&amp;MONTH(K951)=YEAR(L951)&amp;MONTH(L951),DAY(L951)&lt;26)),"",IF(OR(L951="",MONTH(K951)&lt;&gt;MONTH(L951)),NETWORKDAYS.INTL(K951,DATE(2021,MONTH(K951)+1,0),"0000000",'21年休息安排-固定'!$B$2:$B$105),NETWORKDAYS.INTL(K951,L951,"0000000",'21年休息安排-固定'!$B$2:$B$105)))</f>
        <v/>
      </c>
      <c r="X951" s="50">
        <f>IF(OR(L951&gt;=$Z$1,L951="",DAY(L951)&lt;15,AND(YEAR(K951)&amp;MONTH(K951)=YEAR(L951)&amp;MONTH(L951),DAY(L951)&lt;26)),"",IF(YEAR(K951)&amp;MONTH(K951)=YEAR(L951)&amp;MONTH(L951),NETWORKDAYS.INTL(K951,L951,"0000000",'21年休息安排-固定'!$B$2:$B$105),NETWORKDAYS.INTL(DATE(2021,MONTH(L951),1),L951,"0000000",'21年休息安排-固定'!$B$2:$B$105)))</f>
        <v>15</v>
      </c>
    </row>
    <row r="952" customHeight="1" spans="1:24">
      <c r="A952" s="4" t="s">
        <v>1416</v>
      </c>
      <c r="B952" s="4"/>
      <c r="C952" s="6" t="s">
        <v>1182</v>
      </c>
      <c r="D952" s="4"/>
      <c r="E952" s="4"/>
      <c r="F952" s="4"/>
      <c r="G952" s="4"/>
      <c r="H952" s="4"/>
      <c r="I952" s="4"/>
      <c r="J952" s="4"/>
      <c r="K952" s="45">
        <v>43780</v>
      </c>
      <c r="L952" s="45"/>
      <c r="M952" s="4"/>
      <c r="N952" s="4"/>
      <c r="O952" s="4"/>
      <c r="P952" s="46"/>
      <c r="Q952" s="46"/>
      <c r="R952" s="49">
        <f t="shared" si="66"/>
        <v>0</v>
      </c>
      <c r="S952" s="49">
        <f t="shared" si="67"/>
        <v>0</v>
      </c>
      <c r="T952" s="50">
        <f t="shared" si="64"/>
        <v>0</v>
      </c>
      <c r="U952" s="50">
        <f t="shared" si="65"/>
        <v>0</v>
      </c>
      <c r="V952" s="50">
        <v>0.85</v>
      </c>
      <c r="W952" s="50" t="str">
        <f>IF(OR(K952&lt;=$Y$1,DAY(K952)&gt;15,AND(YEAR(K952)&amp;MONTH(K952)=YEAR(L952)&amp;MONTH(L952),DAY(L952)&lt;26)),"",IF(OR(L952="",MONTH(K952)&lt;&gt;MONTH(L952)),NETWORKDAYS.INTL(K952,DATE(2021,MONTH(K952)+1,0),"0000000",'21年休息安排-固定'!$B$2:$B$105),NETWORKDAYS.INTL(K952,L952,"0000000",'21年休息安排-固定'!$B$2:$B$105)))</f>
        <v/>
      </c>
      <c r="X952" s="50" t="str">
        <f>IF(OR(L952&gt;=$Z$1,L952="",DAY(L952)&lt;15,AND(YEAR(K952)&amp;MONTH(K952)=YEAR(L952)&amp;MONTH(L952),DAY(L952)&lt;26)),"",IF(YEAR(K952)&amp;MONTH(K952)=YEAR(L952)&amp;MONTH(L952),NETWORKDAYS.INTL(K952,L952,"0000000",'21年休息安排-固定'!$B$2:$B$105),NETWORKDAYS.INTL(DATE(2021,MONTH(L952),1),L952,"0000000",'21年休息安排-固定'!$B$2:$B$105)))</f>
        <v/>
      </c>
    </row>
    <row r="953" customHeight="1" spans="1:24">
      <c r="A953" s="4" t="s">
        <v>1417</v>
      </c>
      <c r="B953" s="4"/>
      <c r="C953" s="6" t="s">
        <v>484</v>
      </c>
      <c r="D953" s="4"/>
      <c r="E953" s="4"/>
      <c r="F953" s="4"/>
      <c r="G953" s="4"/>
      <c r="H953" s="4"/>
      <c r="I953" s="4"/>
      <c r="J953" s="4"/>
      <c r="K953" s="45">
        <v>43787</v>
      </c>
      <c r="L953" s="45">
        <v>44295</v>
      </c>
      <c r="M953" s="4"/>
      <c r="N953" s="4"/>
      <c r="O953" s="4"/>
      <c r="P953" s="46"/>
      <c r="Q953" s="46"/>
      <c r="R953" s="49">
        <f t="shared" si="66"/>
        <v>0</v>
      </c>
      <c r="S953" s="49">
        <f t="shared" si="67"/>
        <v>0</v>
      </c>
      <c r="T953" s="50">
        <f t="shared" si="64"/>
        <v>0</v>
      </c>
      <c r="U953" s="50">
        <f t="shared" si="65"/>
        <v>0</v>
      </c>
      <c r="V953" s="50">
        <v>0.83</v>
      </c>
      <c r="W953" s="50" t="str">
        <f>IF(OR(K953&lt;=$Y$1,DAY(K953)&gt;15,AND(YEAR(K953)&amp;MONTH(K953)=YEAR(L953)&amp;MONTH(L953),DAY(L953)&lt;26)),"",IF(OR(L953="",MONTH(K953)&lt;&gt;MONTH(L953)),NETWORKDAYS.INTL(K953,DATE(2021,MONTH(K953)+1,0),"0000000",'21年休息安排-固定'!$B$2:$B$105),NETWORKDAYS.INTL(K953,L953,"0000000",'21年休息安排-固定'!$B$2:$B$105)))</f>
        <v/>
      </c>
      <c r="X953" s="50" t="str">
        <f>IF(OR(L953&gt;=$Z$1,L953="",DAY(L953)&lt;15,AND(YEAR(K953)&amp;MONTH(K953)=YEAR(L953)&amp;MONTH(L953),DAY(L953)&lt;26)),"",IF(YEAR(K953)&amp;MONTH(K953)=YEAR(L953)&amp;MONTH(L953),NETWORKDAYS.INTL(K953,L953,"0000000",'21年休息安排-固定'!$B$2:$B$105),NETWORKDAYS.INTL(DATE(2021,MONTH(L953),1),L953,"0000000",'21年休息安排-固定'!$B$2:$B$105)))</f>
        <v/>
      </c>
    </row>
    <row r="954" customHeight="1" spans="1:24">
      <c r="A954" s="4" t="s">
        <v>1418</v>
      </c>
      <c r="B954" s="4"/>
      <c r="C954" s="6" t="s">
        <v>484</v>
      </c>
      <c r="D954" s="4"/>
      <c r="E954" s="4"/>
      <c r="F954" s="4"/>
      <c r="G954" s="4"/>
      <c r="H954" s="4"/>
      <c r="I954" s="4"/>
      <c r="J954" s="4"/>
      <c r="K954" s="45">
        <v>43788</v>
      </c>
      <c r="L954" s="45"/>
      <c r="M954" s="4"/>
      <c r="N954" s="4"/>
      <c r="O954" s="4"/>
      <c r="P954" s="46"/>
      <c r="Q954" s="46"/>
      <c r="R954" s="49">
        <f t="shared" si="66"/>
        <v>0</v>
      </c>
      <c r="S954" s="49">
        <f t="shared" si="67"/>
        <v>0</v>
      </c>
      <c r="T954" s="50">
        <f t="shared" si="64"/>
        <v>0</v>
      </c>
      <c r="U954" s="50">
        <f t="shared" si="65"/>
        <v>0</v>
      </c>
      <c r="V954" s="50">
        <v>0.86</v>
      </c>
      <c r="W954" s="50" t="str">
        <f>IF(OR(K954&lt;=$Y$1,DAY(K954)&gt;15,AND(YEAR(K954)&amp;MONTH(K954)=YEAR(L954)&amp;MONTH(L954),DAY(L954)&lt;26)),"",IF(OR(L954="",MONTH(K954)&lt;&gt;MONTH(L954)),NETWORKDAYS.INTL(K954,DATE(2021,MONTH(K954)+1,0),"0000000",'21年休息安排-固定'!$B$2:$B$105),NETWORKDAYS.INTL(K954,L954,"0000000",'21年休息安排-固定'!$B$2:$B$105)))</f>
        <v/>
      </c>
      <c r="X954" s="50" t="str">
        <f>IF(OR(L954&gt;=$Z$1,L954="",DAY(L954)&lt;15,AND(YEAR(K954)&amp;MONTH(K954)=YEAR(L954)&amp;MONTH(L954),DAY(L954)&lt;26)),"",IF(YEAR(K954)&amp;MONTH(K954)=YEAR(L954)&amp;MONTH(L954),NETWORKDAYS.INTL(K954,L954,"0000000",'21年休息安排-固定'!$B$2:$B$105),NETWORKDAYS.INTL(DATE(2021,MONTH(L954),1),L954,"0000000",'21年休息安排-固定'!$B$2:$B$105)))</f>
        <v/>
      </c>
    </row>
    <row r="955" customHeight="1" spans="1:24">
      <c r="A955" s="4" t="s">
        <v>1419</v>
      </c>
      <c r="B955" s="4"/>
      <c r="C955" s="6" t="s">
        <v>404</v>
      </c>
      <c r="D955" s="4"/>
      <c r="E955" s="4"/>
      <c r="F955" s="4"/>
      <c r="G955" s="4"/>
      <c r="H955" s="4"/>
      <c r="I955" s="4"/>
      <c r="J955" s="4"/>
      <c r="K955" s="45">
        <v>43789</v>
      </c>
      <c r="L955" s="45"/>
      <c r="M955" s="4"/>
      <c r="N955" s="4"/>
      <c r="O955" s="4"/>
      <c r="P955" s="46"/>
      <c r="Q955" s="46"/>
      <c r="R955" s="49">
        <f t="shared" si="66"/>
        <v>0</v>
      </c>
      <c r="S955" s="49">
        <f t="shared" si="67"/>
        <v>0</v>
      </c>
      <c r="T955" s="50">
        <f t="shared" si="64"/>
        <v>0</v>
      </c>
      <c r="U955" s="50">
        <f t="shared" si="65"/>
        <v>0</v>
      </c>
      <c r="V955" s="50">
        <v>0.9</v>
      </c>
      <c r="W955" s="50" t="str">
        <f>IF(OR(K955&lt;=$Y$1,DAY(K955)&gt;15,AND(YEAR(K955)&amp;MONTH(K955)=YEAR(L955)&amp;MONTH(L955),DAY(L955)&lt;26)),"",IF(OR(L955="",MONTH(K955)&lt;&gt;MONTH(L955)),NETWORKDAYS.INTL(K955,DATE(2021,MONTH(K955)+1,0),"0000000",'21年休息安排-固定'!$B$2:$B$105),NETWORKDAYS.INTL(K955,L955,"0000000",'21年休息安排-固定'!$B$2:$B$105)))</f>
        <v/>
      </c>
      <c r="X955" s="50" t="str">
        <f>IF(OR(L955&gt;=$Z$1,L955="",DAY(L955)&lt;15,AND(YEAR(K955)&amp;MONTH(K955)=YEAR(L955)&amp;MONTH(L955),DAY(L955)&lt;26)),"",IF(YEAR(K955)&amp;MONTH(K955)=YEAR(L955)&amp;MONTH(L955),NETWORKDAYS.INTL(K955,L955,"0000000",'21年休息安排-固定'!$B$2:$B$105),NETWORKDAYS.INTL(DATE(2021,MONTH(L955),1),L955,"0000000",'21年休息安排-固定'!$B$2:$B$105)))</f>
        <v/>
      </c>
    </row>
    <row r="956" customHeight="1" spans="1:24">
      <c r="A956" s="4" t="s">
        <v>1420</v>
      </c>
      <c r="B956" s="4"/>
      <c r="C956" s="6" t="s">
        <v>1178</v>
      </c>
      <c r="D956" s="4"/>
      <c r="E956" s="4"/>
      <c r="F956" s="4"/>
      <c r="G956" s="4"/>
      <c r="H956" s="4"/>
      <c r="I956" s="4"/>
      <c r="J956" s="4"/>
      <c r="K956" s="45">
        <v>43801</v>
      </c>
      <c r="L956" s="45">
        <v>44302</v>
      </c>
      <c r="M956" s="4"/>
      <c r="N956" s="4"/>
      <c r="O956" s="4"/>
      <c r="P956" s="46"/>
      <c r="Q956" s="46"/>
      <c r="R956" s="49">
        <f t="shared" si="66"/>
        <v>0</v>
      </c>
      <c r="S956" s="49">
        <f t="shared" si="67"/>
        <v>0</v>
      </c>
      <c r="T956" s="50">
        <f t="shared" si="64"/>
        <v>0</v>
      </c>
      <c r="U956" s="50">
        <f t="shared" si="65"/>
        <v>0</v>
      </c>
      <c r="V956" s="50">
        <v>0.87</v>
      </c>
      <c r="W956" s="50" t="str">
        <f>IF(OR(K956&lt;=$Y$1,DAY(K956)&gt;15,AND(YEAR(K956)&amp;MONTH(K956)=YEAR(L956)&amp;MONTH(L956),DAY(L956)&lt;26)),"",IF(OR(L956="",MONTH(K956)&lt;&gt;MONTH(L956)),NETWORKDAYS.INTL(K956,DATE(2021,MONTH(K956)+1,0),"0000000",'21年休息安排-固定'!$B$2:$B$105),NETWORKDAYS.INTL(K956,L956,"0000000",'21年休息安排-固定'!$B$2:$B$105)))</f>
        <v/>
      </c>
      <c r="X956" s="50">
        <f>IF(OR(L956&gt;=$Z$1,L956="",DAY(L956)&lt;15,AND(YEAR(K956)&amp;MONTH(K956)=YEAR(L956)&amp;MONTH(L956),DAY(L956)&lt;26)),"",IF(YEAR(K956)&amp;MONTH(K956)=YEAR(L956)&amp;MONTH(L956),NETWORKDAYS.INTL(K956,L956,"0000000",'21年休息安排-固定'!$B$2:$B$105),NETWORKDAYS.INTL(DATE(2021,MONTH(L956),1),L956,"0000000",'21年休息安排-固定'!$B$2:$B$105)))</f>
        <v>12</v>
      </c>
    </row>
    <row r="957" customHeight="1" spans="1:24">
      <c r="A957" s="4" t="s">
        <v>1421</v>
      </c>
      <c r="B957" s="4"/>
      <c r="C957" s="6" t="s">
        <v>428</v>
      </c>
      <c r="D957" s="4"/>
      <c r="E957" s="4"/>
      <c r="F957" s="4"/>
      <c r="G957" s="4"/>
      <c r="H957" s="4"/>
      <c r="I957" s="4"/>
      <c r="J957" s="4"/>
      <c r="K957" s="45">
        <v>43805</v>
      </c>
      <c r="L957" s="45"/>
      <c r="M957" s="4"/>
      <c r="N957" s="4"/>
      <c r="O957" s="4"/>
      <c r="P957" s="46"/>
      <c r="Q957" s="46"/>
      <c r="R957" s="49">
        <f t="shared" si="66"/>
        <v>0</v>
      </c>
      <c r="S957" s="49">
        <f t="shared" si="67"/>
        <v>0</v>
      </c>
      <c r="T957" s="50">
        <f t="shared" si="64"/>
        <v>0</v>
      </c>
      <c r="U957" s="50">
        <f t="shared" si="65"/>
        <v>0</v>
      </c>
      <c r="V957" s="50">
        <v>0.89</v>
      </c>
      <c r="W957" s="50" t="str">
        <f>IF(OR(K957&lt;=$Y$1,DAY(K957)&gt;15,AND(YEAR(K957)&amp;MONTH(K957)=YEAR(L957)&amp;MONTH(L957),DAY(L957)&lt;26)),"",IF(OR(L957="",MONTH(K957)&lt;&gt;MONTH(L957)),NETWORKDAYS.INTL(K957,DATE(2021,MONTH(K957)+1,0),"0000000",'21年休息安排-固定'!$B$2:$B$105),NETWORKDAYS.INTL(K957,L957,"0000000",'21年休息安排-固定'!$B$2:$B$105)))</f>
        <v/>
      </c>
      <c r="X957" s="50" t="str">
        <f>IF(OR(L957&gt;=$Z$1,L957="",DAY(L957)&lt;15,AND(YEAR(K957)&amp;MONTH(K957)=YEAR(L957)&amp;MONTH(L957),DAY(L957)&lt;26)),"",IF(YEAR(K957)&amp;MONTH(K957)=YEAR(L957)&amp;MONTH(L957),NETWORKDAYS.INTL(K957,L957,"0000000",'21年休息安排-固定'!$B$2:$B$105),NETWORKDAYS.INTL(DATE(2021,MONTH(L957),1),L957,"0000000",'21年休息安排-固定'!$B$2:$B$105)))</f>
        <v/>
      </c>
    </row>
    <row r="958" customHeight="1" spans="1:24">
      <c r="A958" s="4" t="s">
        <v>1422</v>
      </c>
      <c r="B958" s="4"/>
      <c r="C958" s="6" t="s">
        <v>1182</v>
      </c>
      <c r="D958" s="4"/>
      <c r="E958" s="4"/>
      <c r="F958" s="4"/>
      <c r="G958" s="4"/>
      <c r="H958" s="4"/>
      <c r="I958" s="4"/>
      <c r="J958" s="4"/>
      <c r="K958" s="45">
        <v>43832</v>
      </c>
      <c r="L958" s="45">
        <v>44314</v>
      </c>
      <c r="M958" s="4"/>
      <c r="N958" s="4"/>
      <c r="O958" s="4"/>
      <c r="P958" s="46"/>
      <c r="Q958" s="46"/>
      <c r="R958" s="49">
        <f t="shared" si="66"/>
        <v>0</v>
      </c>
      <c r="S958" s="49">
        <f t="shared" si="67"/>
        <v>0</v>
      </c>
      <c r="T958" s="50">
        <f t="shared" si="64"/>
        <v>0</v>
      </c>
      <c r="U958" s="50">
        <f t="shared" si="65"/>
        <v>0</v>
      </c>
      <c r="V958" s="50">
        <v>0.87</v>
      </c>
      <c r="W958" s="50" t="str">
        <f>IF(OR(K958&lt;=$Y$1,DAY(K958)&gt;15,AND(YEAR(K958)&amp;MONTH(K958)=YEAR(L958)&amp;MONTH(L958),DAY(L958)&lt;26)),"",IF(OR(L958="",MONTH(K958)&lt;&gt;MONTH(L958)),NETWORKDAYS.INTL(K958,DATE(2021,MONTH(K958)+1,0),"0000000",'21年休息安排-固定'!$B$2:$B$105),NETWORKDAYS.INTL(K958,L958,"0000000",'21年休息安排-固定'!$B$2:$B$105)))</f>
        <v/>
      </c>
      <c r="X958" s="50">
        <f>IF(OR(L958&gt;=$Z$1,L958="",DAY(L958)&lt;15,AND(YEAR(K958)&amp;MONTH(K958)=YEAR(L958)&amp;MONTH(L958),DAY(L958)&lt;26)),"",IF(YEAR(K958)&amp;MONTH(K958)=YEAR(L958)&amp;MONTH(L958),NETWORKDAYS.INTL(K958,L958,"0000000",'21年休息安排-固定'!$B$2:$B$105),NETWORKDAYS.INTL(DATE(2021,MONTH(L958),1),L958,"0000000",'21年休息安排-固定'!$B$2:$B$105)))</f>
        <v>21</v>
      </c>
    </row>
    <row r="959" customHeight="1" spans="1:24">
      <c r="A959" s="4" t="s">
        <v>1423</v>
      </c>
      <c r="B959" s="4"/>
      <c r="C959" s="6" t="s">
        <v>439</v>
      </c>
      <c r="D959" s="4"/>
      <c r="E959" s="4"/>
      <c r="F959" s="4"/>
      <c r="G959" s="4"/>
      <c r="H959" s="4"/>
      <c r="I959" s="4"/>
      <c r="J959" s="4"/>
      <c r="K959" s="45">
        <v>43839</v>
      </c>
      <c r="L959" s="45"/>
      <c r="M959" s="4"/>
      <c r="N959" s="4"/>
      <c r="O959" s="4"/>
      <c r="P959" s="46"/>
      <c r="Q959" s="46"/>
      <c r="R959" s="49">
        <f t="shared" si="66"/>
        <v>0</v>
      </c>
      <c r="S959" s="49">
        <f t="shared" si="67"/>
        <v>0</v>
      </c>
      <c r="T959" s="50">
        <f t="shared" si="64"/>
        <v>0</v>
      </c>
      <c r="U959" s="50">
        <f t="shared" si="65"/>
        <v>0</v>
      </c>
      <c r="V959" s="50">
        <v>0.89</v>
      </c>
      <c r="W959" s="50" t="str">
        <f>IF(OR(K959&lt;=$Y$1,DAY(K959)&gt;15,AND(YEAR(K959)&amp;MONTH(K959)=YEAR(L959)&amp;MONTH(L959),DAY(L959)&lt;26)),"",IF(OR(L959="",MONTH(K959)&lt;&gt;MONTH(L959)),NETWORKDAYS.INTL(K959,DATE(2021,MONTH(K959)+1,0),"0000000",'21年休息安排-固定'!$B$2:$B$105),NETWORKDAYS.INTL(K959,L959,"0000000",'21年休息安排-固定'!$B$2:$B$105)))</f>
        <v/>
      </c>
      <c r="X959" s="50" t="str">
        <f>IF(OR(L959&gt;=$Z$1,L959="",DAY(L959)&lt;15,AND(YEAR(K959)&amp;MONTH(K959)=YEAR(L959)&amp;MONTH(L959),DAY(L959)&lt;26)),"",IF(YEAR(K959)&amp;MONTH(K959)=YEAR(L959)&amp;MONTH(L959),NETWORKDAYS.INTL(K959,L959,"0000000",'21年休息安排-固定'!$B$2:$B$105),NETWORKDAYS.INTL(DATE(2021,MONTH(L959),1),L959,"0000000",'21年休息安排-固定'!$B$2:$B$105)))</f>
        <v/>
      </c>
    </row>
    <row r="960" customHeight="1" spans="1:24">
      <c r="A960" s="4" t="s">
        <v>1424</v>
      </c>
      <c r="B960" s="4"/>
      <c r="C960" s="6" t="s">
        <v>439</v>
      </c>
      <c r="D960" s="4"/>
      <c r="E960" s="4"/>
      <c r="F960" s="4"/>
      <c r="G960" s="4"/>
      <c r="H960" s="4"/>
      <c r="I960" s="4"/>
      <c r="J960" s="4"/>
      <c r="K960" s="45">
        <v>43839</v>
      </c>
      <c r="L960" s="45"/>
      <c r="M960" s="4"/>
      <c r="N960" s="4"/>
      <c r="O960" s="4"/>
      <c r="P960" s="46"/>
      <c r="Q960" s="46"/>
      <c r="R960" s="49">
        <f t="shared" si="66"/>
        <v>0</v>
      </c>
      <c r="S960" s="49">
        <f t="shared" si="67"/>
        <v>0</v>
      </c>
      <c r="T960" s="50">
        <f t="shared" si="64"/>
        <v>0</v>
      </c>
      <c r="U960" s="50">
        <f t="shared" si="65"/>
        <v>0</v>
      </c>
      <c r="V960" s="50">
        <v>0.88</v>
      </c>
      <c r="W960" s="50" t="str">
        <f>IF(OR(K960&lt;=$Y$1,DAY(K960)&gt;15,AND(YEAR(K960)&amp;MONTH(K960)=YEAR(L960)&amp;MONTH(L960),DAY(L960)&lt;26)),"",IF(OR(L960="",MONTH(K960)&lt;&gt;MONTH(L960)),NETWORKDAYS.INTL(K960,DATE(2021,MONTH(K960)+1,0),"0000000",'21年休息安排-固定'!$B$2:$B$105),NETWORKDAYS.INTL(K960,L960,"0000000",'21年休息安排-固定'!$B$2:$B$105)))</f>
        <v/>
      </c>
      <c r="X960" s="50" t="str">
        <f>IF(OR(L960&gt;=$Z$1,L960="",DAY(L960)&lt;15,AND(YEAR(K960)&amp;MONTH(K960)=YEAR(L960)&amp;MONTH(L960),DAY(L960)&lt;26)),"",IF(YEAR(K960)&amp;MONTH(K960)=YEAR(L960)&amp;MONTH(L960),NETWORKDAYS.INTL(K960,L960,"0000000",'21年休息安排-固定'!$B$2:$B$105),NETWORKDAYS.INTL(DATE(2021,MONTH(L960),1),L960,"0000000",'21年休息安排-固定'!$B$2:$B$105)))</f>
        <v/>
      </c>
    </row>
    <row r="961" customHeight="1" spans="1:24">
      <c r="A961" s="4" t="s">
        <v>1425</v>
      </c>
      <c r="B961" s="4"/>
      <c r="C961" s="6" t="s">
        <v>439</v>
      </c>
      <c r="D961" s="4"/>
      <c r="E961" s="4"/>
      <c r="F961" s="4"/>
      <c r="G961" s="4"/>
      <c r="H961" s="4"/>
      <c r="I961" s="4"/>
      <c r="J961" s="4"/>
      <c r="K961" s="45">
        <v>43839</v>
      </c>
      <c r="L961" s="45"/>
      <c r="M961" s="4"/>
      <c r="N961" s="4"/>
      <c r="O961" s="4"/>
      <c r="P961" s="46"/>
      <c r="Q961" s="46"/>
      <c r="R961" s="49">
        <f t="shared" si="66"/>
        <v>0</v>
      </c>
      <c r="S961" s="49">
        <f t="shared" si="67"/>
        <v>0</v>
      </c>
      <c r="T961" s="50">
        <f t="shared" si="64"/>
        <v>0</v>
      </c>
      <c r="U961" s="50">
        <f t="shared" si="65"/>
        <v>0</v>
      </c>
      <c r="V961" s="50">
        <v>0.89</v>
      </c>
      <c r="W961" s="50" t="str">
        <f>IF(OR(K961&lt;=$Y$1,DAY(K961)&gt;15,AND(YEAR(K961)&amp;MONTH(K961)=YEAR(L961)&amp;MONTH(L961),DAY(L961)&lt;26)),"",IF(OR(L961="",MONTH(K961)&lt;&gt;MONTH(L961)),NETWORKDAYS.INTL(K961,DATE(2021,MONTH(K961)+1,0),"0000000",'21年休息安排-固定'!$B$2:$B$105),NETWORKDAYS.INTL(K961,L961,"0000000",'21年休息安排-固定'!$B$2:$B$105)))</f>
        <v/>
      </c>
      <c r="X961" s="50" t="str">
        <f>IF(OR(L961&gt;=$Z$1,L961="",DAY(L961)&lt;15,AND(YEAR(K961)&amp;MONTH(K961)=YEAR(L961)&amp;MONTH(L961),DAY(L961)&lt;26)),"",IF(YEAR(K961)&amp;MONTH(K961)=YEAR(L961)&amp;MONTH(L961),NETWORKDAYS.INTL(K961,L961,"0000000",'21年休息安排-固定'!$B$2:$B$105),NETWORKDAYS.INTL(DATE(2021,MONTH(L961),1),L961,"0000000",'21年休息安排-固定'!$B$2:$B$105)))</f>
        <v/>
      </c>
    </row>
    <row r="962" customHeight="1" spans="1:24">
      <c r="A962" s="4" t="s">
        <v>1426</v>
      </c>
      <c r="B962" s="4"/>
      <c r="C962" s="6" t="s">
        <v>439</v>
      </c>
      <c r="D962" s="4"/>
      <c r="E962" s="4"/>
      <c r="F962" s="4"/>
      <c r="G962" s="4"/>
      <c r="H962" s="4"/>
      <c r="I962" s="4"/>
      <c r="J962" s="4"/>
      <c r="K962" s="45">
        <v>43839</v>
      </c>
      <c r="L962" s="45"/>
      <c r="M962" s="4"/>
      <c r="N962" s="4"/>
      <c r="O962" s="4"/>
      <c r="P962" s="46"/>
      <c r="Q962" s="46"/>
      <c r="R962" s="49">
        <f t="shared" si="66"/>
        <v>0</v>
      </c>
      <c r="S962" s="49">
        <f t="shared" si="67"/>
        <v>0</v>
      </c>
      <c r="T962" s="50">
        <f t="shared" si="64"/>
        <v>0</v>
      </c>
      <c r="U962" s="50">
        <f t="shared" si="65"/>
        <v>0</v>
      </c>
      <c r="V962" s="50">
        <v>0.9</v>
      </c>
      <c r="W962" s="50" t="str">
        <f>IF(OR(K962&lt;=$Y$1,DAY(K962)&gt;15,AND(YEAR(K962)&amp;MONTH(K962)=YEAR(L962)&amp;MONTH(L962),DAY(L962)&lt;26)),"",IF(OR(L962="",MONTH(K962)&lt;&gt;MONTH(L962)),NETWORKDAYS.INTL(K962,DATE(2021,MONTH(K962)+1,0),"0000000",'21年休息安排-固定'!$B$2:$B$105),NETWORKDAYS.INTL(K962,L962,"0000000",'21年休息安排-固定'!$B$2:$B$105)))</f>
        <v/>
      </c>
      <c r="X962" s="50" t="str">
        <f>IF(OR(L962&gt;=$Z$1,L962="",DAY(L962)&lt;15,AND(YEAR(K962)&amp;MONTH(K962)=YEAR(L962)&amp;MONTH(L962),DAY(L962)&lt;26)),"",IF(YEAR(K962)&amp;MONTH(K962)=YEAR(L962)&amp;MONTH(L962),NETWORKDAYS.INTL(K962,L962,"0000000",'21年休息安排-固定'!$B$2:$B$105),NETWORKDAYS.INTL(DATE(2021,MONTH(L962),1),L962,"0000000",'21年休息安排-固定'!$B$2:$B$105)))</f>
        <v/>
      </c>
    </row>
    <row r="963" customHeight="1" spans="1:24">
      <c r="A963" s="4" t="s">
        <v>1427</v>
      </c>
      <c r="B963" s="4"/>
      <c r="C963" s="6" t="s">
        <v>439</v>
      </c>
      <c r="D963" s="4"/>
      <c r="E963" s="4"/>
      <c r="F963" s="4"/>
      <c r="G963" s="4"/>
      <c r="H963" s="4"/>
      <c r="I963" s="4"/>
      <c r="J963" s="4"/>
      <c r="K963" s="45">
        <v>43849</v>
      </c>
      <c r="L963" s="45"/>
      <c r="M963" s="4"/>
      <c r="N963" s="4"/>
      <c r="O963" s="4"/>
      <c r="P963" s="46"/>
      <c r="Q963" s="46"/>
      <c r="R963" s="49">
        <f t="shared" si="66"/>
        <v>0</v>
      </c>
      <c r="S963" s="49">
        <f t="shared" si="67"/>
        <v>0</v>
      </c>
      <c r="T963" s="50">
        <f t="shared" si="64"/>
        <v>0</v>
      </c>
      <c r="U963" s="50">
        <f t="shared" si="65"/>
        <v>0</v>
      </c>
      <c r="V963" s="50">
        <v>0.88</v>
      </c>
      <c r="W963" s="50" t="str">
        <f>IF(OR(K963&lt;=$Y$1,DAY(K963)&gt;15,AND(YEAR(K963)&amp;MONTH(K963)=YEAR(L963)&amp;MONTH(L963),DAY(L963)&lt;26)),"",IF(OR(L963="",MONTH(K963)&lt;&gt;MONTH(L963)),NETWORKDAYS.INTL(K963,DATE(2021,MONTH(K963)+1,0),"0000000",'21年休息安排-固定'!$B$2:$B$105),NETWORKDAYS.INTL(K963,L963,"0000000",'21年休息安排-固定'!$B$2:$B$105)))</f>
        <v/>
      </c>
      <c r="X963" s="50" t="str">
        <f>IF(OR(L963&gt;=$Z$1,L963="",DAY(L963)&lt;15,AND(YEAR(K963)&amp;MONTH(K963)=YEAR(L963)&amp;MONTH(L963),DAY(L963)&lt;26)),"",IF(YEAR(K963)&amp;MONTH(K963)=YEAR(L963)&amp;MONTH(L963),NETWORKDAYS.INTL(K963,L963,"0000000",'21年休息安排-固定'!$B$2:$B$105),NETWORKDAYS.INTL(DATE(2021,MONTH(L963),1),L963,"0000000",'21年休息安排-固定'!$B$2:$B$105)))</f>
        <v/>
      </c>
    </row>
    <row r="964" customHeight="1" spans="1:24">
      <c r="A964" s="4" t="s">
        <v>1428</v>
      </c>
      <c r="B964" s="4"/>
      <c r="C964" s="6" t="s">
        <v>404</v>
      </c>
      <c r="D964" s="4"/>
      <c r="E964" s="4"/>
      <c r="F964" s="4"/>
      <c r="G964" s="4"/>
      <c r="H964" s="4"/>
      <c r="I964" s="4"/>
      <c r="J964" s="4"/>
      <c r="K964" s="45">
        <v>43251</v>
      </c>
      <c r="L964" s="45">
        <v>44208</v>
      </c>
      <c r="M964" s="4"/>
      <c r="N964" s="4"/>
      <c r="O964" s="4"/>
      <c r="P964" s="46"/>
      <c r="Q964" s="46"/>
      <c r="R964" s="49">
        <f t="shared" si="66"/>
        <v>0</v>
      </c>
      <c r="S964" s="49">
        <f t="shared" si="67"/>
        <v>0</v>
      </c>
      <c r="T964" s="50">
        <f t="shared" si="64"/>
        <v>0</v>
      </c>
      <c r="U964" s="50">
        <f t="shared" si="65"/>
        <v>0</v>
      </c>
      <c r="V964" s="50">
        <v>0.9</v>
      </c>
      <c r="W964" s="50" t="str">
        <f>IF(OR(K964&lt;=$Y$1,DAY(K964)&gt;15,AND(YEAR(K964)&amp;MONTH(K964)=YEAR(L964)&amp;MONTH(L964),DAY(L964)&lt;26)),"",IF(OR(L964="",MONTH(K964)&lt;&gt;MONTH(L964)),NETWORKDAYS.INTL(K964,DATE(2021,MONTH(K964)+1,0),"0000000",'21年休息安排-固定'!$B$2:$B$105),NETWORKDAYS.INTL(K964,L964,"0000000",'21年休息安排-固定'!$B$2:$B$105)))</f>
        <v/>
      </c>
      <c r="X964" s="50" t="str">
        <f>IF(OR(L964&gt;=$Z$1,L964="",DAY(L964)&lt;15,AND(YEAR(K964)&amp;MONTH(K964)=YEAR(L964)&amp;MONTH(L964),DAY(L964)&lt;26)),"",IF(YEAR(K964)&amp;MONTH(K964)=YEAR(L964)&amp;MONTH(L964),NETWORKDAYS.INTL(K964,L964,"0000000",'21年休息安排-固定'!$B$2:$B$105),NETWORKDAYS.INTL(DATE(2021,MONTH(L964),1),L964,"0000000",'21年休息安排-固定'!$B$2:$B$105)))</f>
        <v/>
      </c>
    </row>
    <row r="965" customHeight="1" spans="1:24">
      <c r="A965" s="4" t="s">
        <v>1429</v>
      </c>
      <c r="B965" s="4"/>
      <c r="C965" s="6" t="s">
        <v>404</v>
      </c>
      <c r="D965" s="4"/>
      <c r="E965" s="4"/>
      <c r="F965" s="4"/>
      <c r="G965" s="4"/>
      <c r="H965" s="4"/>
      <c r="I965" s="4"/>
      <c r="J965" s="4"/>
      <c r="K965" s="45">
        <v>43231</v>
      </c>
      <c r="L965" s="45"/>
      <c r="M965" s="4"/>
      <c r="N965" s="4"/>
      <c r="O965" s="4"/>
      <c r="P965" s="46"/>
      <c r="Q965" s="46"/>
      <c r="R965" s="49">
        <f t="shared" si="66"/>
        <v>0</v>
      </c>
      <c r="S965" s="49">
        <f t="shared" si="67"/>
        <v>0</v>
      </c>
      <c r="T965" s="50">
        <f t="shared" si="64"/>
        <v>0</v>
      </c>
      <c r="U965" s="50">
        <f t="shared" si="65"/>
        <v>0</v>
      </c>
      <c r="V965" s="50">
        <v>0.88</v>
      </c>
      <c r="W965" s="50" t="str">
        <f>IF(OR(K965&lt;=$Y$1,DAY(K965)&gt;15,AND(YEAR(K965)&amp;MONTH(K965)=YEAR(L965)&amp;MONTH(L965),DAY(L965)&lt;26)),"",IF(OR(L965="",MONTH(K965)&lt;&gt;MONTH(L965)),NETWORKDAYS.INTL(K965,DATE(2021,MONTH(K965)+1,0),"0000000",'21年休息安排-固定'!$B$2:$B$105),NETWORKDAYS.INTL(K965,L965,"0000000",'21年休息安排-固定'!$B$2:$B$105)))</f>
        <v/>
      </c>
      <c r="X965" s="50" t="str">
        <f>IF(OR(L965&gt;=$Z$1,L965="",DAY(L965)&lt;15,AND(YEAR(K965)&amp;MONTH(K965)=YEAR(L965)&amp;MONTH(L965),DAY(L965)&lt;26)),"",IF(YEAR(K965)&amp;MONTH(K965)=YEAR(L965)&amp;MONTH(L965),NETWORKDAYS.INTL(K965,L965,"0000000",'21年休息安排-固定'!$B$2:$B$105),NETWORKDAYS.INTL(DATE(2021,MONTH(L965),1),L965,"0000000",'21年休息安排-固定'!$B$2:$B$105)))</f>
        <v/>
      </c>
    </row>
    <row r="966" customHeight="1" spans="1:24">
      <c r="A966" s="4" t="s">
        <v>1430</v>
      </c>
      <c r="B966" s="4"/>
      <c r="C966" s="6" t="s">
        <v>404</v>
      </c>
      <c r="D966" s="4"/>
      <c r="E966" s="4"/>
      <c r="F966" s="4"/>
      <c r="G966" s="4"/>
      <c r="H966" s="4"/>
      <c r="I966" s="4"/>
      <c r="J966" s="4"/>
      <c r="K966" s="45">
        <v>43126</v>
      </c>
      <c r="L966" s="45"/>
      <c r="M966" s="4"/>
      <c r="N966" s="4"/>
      <c r="O966" s="4"/>
      <c r="P966" s="46"/>
      <c r="Q966" s="46"/>
      <c r="R966" s="49">
        <f t="shared" si="66"/>
        <v>0</v>
      </c>
      <c r="S966" s="49">
        <f t="shared" si="67"/>
        <v>0</v>
      </c>
      <c r="T966" s="50">
        <f t="shared" si="64"/>
        <v>0</v>
      </c>
      <c r="U966" s="50">
        <f t="shared" si="65"/>
        <v>0</v>
      </c>
      <c r="V966" s="50">
        <v>0.85</v>
      </c>
      <c r="W966" s="50" t="str">
        <f>IF(OR(K966&lt;=$Y$1,DAY(K966)&gt;15,AND(YEAR(K966)&amp;MONTH(K966)=YEAR(L966)&amp;MONTH(L966),DAY(L966)&lt;26)),"",IF(OR(L966="",MONTH(K966)&lt;&gt;MONTH(L966)),NETWORKDAYS.INTL(K966,DATE(2021,MONTH(K966)+1,0),"0000000",'21年休息安排-固定'!$B$2:$B$105),NETWORKDAYS.INTL(K966,L966,"0000000",'21年休息安排-固定'!$B$2:$B$105)))</f>
        <v/>
      </c>
      <c r="X966" s="50" t="str">
        <f>IF(OR(L966&gt;=$Z$1,L966="",DAY(L966)&lt;15,AND(YEAR(K966)&amp;MONTH(K966)=YEAR(L966)&amp;MONTH(L966),DAY(L966)&lt;26)),"",IF(YEAR(K966)&amp;MONTH(K966)=YEAR(L966)&amp;MONTH(L966),NETWORKDAYS.INTL(K966,L966,"0000000",'21年休息安排-固定'!$B$2:$B$105),NETWORKDAYS.INTL(DATE(2021,MONTH(L966),1),L966,"0000000",'21年休息安排-固定'!$B$2:$B$105)))</f>
        <v/>
      </c>
    </row>
    <row r="967" customHeight="1" spans="1:24">
      <c r="A967" s="4" t="s">
        <v>1431</v>
      </c>
      <c r="B967" s="4"/>
      <c r="C967" s="6" t="s">
        <v>404</v>
      </c>
      <c r="D967" s="4"/>
      <c r="E967" s="4"/>
      <c r="F967" s="4"/>
      <c r="G967" s="4"/>
      <c r="H967" s="4"/>
      <c r="I967" s="4"/>
      <c r="J967" s="4"/>
      <c r="K967" s="45">
        <v>40952</v>
      </c>
      <c r="L967" s="45"/>
      <c r="M967" s="4"/>
      <c r="N967" s="4"/>
      <c r="O967" s="4"/>
      <c r="P967" s="46"/>
      <c r="Q967" s="46"/>
      <c r="R967" s="49">
        <f t="shared" si="66"/>
        <v>0</v>
      </c>
      <c r="S967" s="49">
        <f t="shared" si="67"/>
        <v>0</v>
      </c>
      <c r="T967" s="50">
        <f t="shared" si="64"/>
        <v>0</v>
      </c>
      <c r="U967" s="50">
        <f t="shared" si="65"/>
        <v>0</v>
      </c>
      <c r="V967" s="50">
        <v>0.87</v>
      </c>
      <c r="W967" s="50" t="str">
        <f>IF(OR(K967&lt;=$Y$1,DAY(K967)&gt;15,AND(YEAR(K967)&amp;MONTH(K967)=YEAR(L967)&amp;MONTH(L967),DAY(L967)&lt;26)),"",IF(OR(L967="",MONTH(K967)&lt;&gt;MONTH(L967)),NETWORKDAYS.INTL(K967,DATE(2021,MONTH(K967)+1,0),"0000000",'21年休息安排-固定'!$B$2:$B$105),NETWORKDAYS.INTL(K967,L967,"0000000",'21年休息安排-固定'!$B$2:$B$105)))</f>
        <v/>
      </c>
      <c r="X967" s="50" t="str">
        <f>IF(OR(L967&gt;=$Z$1,L967="",DAY(L967)&lt;15,AND(YEAR(K967)&amp;MONTH(K967)=YEAR(L967)&amp;MONTH(L967),DAY(L967)&lt;26)),"",IF(YEAR(K967)&amp;MONTH(K967)=YEAR(L967)&amp;MONTH(L967),NETWORKDAYS.INTL(K967,L967,"0000000",'21年休息安排-固定'!$B$2:$B$105),NETWORKDAYS.INTL(DATE(2021,MONTH(L967),1),L967,"0000000",'21年休息安排-固定'!$B$2:$B$105)))</f>
        <v/>
      </c>
    </row>
    <row r="968" customHeight="1" spans="1:24">
      <c r="A968" s="4" t="s">
        <v>1432</v>
      </c>
      <c r="B968" s="4"/>
      <c r="C968" s="6" t="s">
        <v>404</v>
      </c>
      <c r="D968" s="4"/>
      <c r="E968" s="4"/>
      <c r="F968" s="4"/>
      <c r="G968" s="4"/>
      <c r="H968" s="4"/>
      <c r="I968" s="4"/>
      <c r="J968" s="4"/>
      <c r="K968" s="45">
        <v>42591</v>
      </c>
      <c r="L968" s="45"/>
      <c r="M968" s="4"/>
      <c r="N968" s="4"/>
      <c r="O968" s="4"/>
      <c r="P968" s="46"/>
      <c r="Q968" s="46"/>
      <c r="R968" s="49">
        <f t="shared" si="66"/>
        <v>0</v>
      </c>
      <c r="S968" s="49">
        <f t="shared" si="67"/>
        <v>0</v>
      </c>
      <c r="T968" s="50">
        <f t="shared" si="64"/>
        <v>0</v>
      </c>
      <c r="U968" s="50">
        <f t="shared" si="65"/>
        <v>0</v>
      </c>
      <c r="V968" s="50">
        <v>0.91</v>
      </c>
      <c r="W968" s="50" t="str">
        <f>IF(OR(K968&lt;=$Y$1,DAY(K968)&gt;15,AND(YEAR(K968)&amp;MONTH(K968)=YEAR(L968)&amp;MONTH(L968),DAY(L968)&lt;26)),"",IF(OR(L968="",MONTH(K968)&lt;&gt;MONTH(L968)),NETWORKDAYS.INTL(K968,DATE(2021,MONTH(K968)+1,0),"0000000",'21年休息安排-固定'!$B$2:$B$105),NETWORKDAYS.INTL(K968,L968,"0000000",'21年休息安排-固定'!$B$2:$B$105)))</f>
        <v/>
      </c>
      <c r="X968" s="50" t="str">
        <f>IF(OR(L968&gt;=$Z$1,L968="",DAY(L968)&lt;15,AND(YEAR(K968)&amp;MONTH(K968)=YEAR(L968)&amp;MONTH(L968),DAY(L968)&lt;26)),"",IF(YEAR(K968)&amp;MONTH(K968)=YEAR(L968)&amp;MONTH(L968),NETWORKDAYS.INTL(K968,L968,"0000000",'21年休息安排-固定'!$B$2:$B$105),NETWORKDAYS.INTL(DATE(2021,MONTH(L968),1),L968,"0000000",'21年休息安排-固定'!$B$2:$B$105)))</f>
        <v/>
      </c>
    </row>
    <row r="969" customHeight="1" spans="1:24">
      <c r="A969" s="4" t="s">
        <v>1433</v>
      </c>
      <c r="B969" s="4"/>
      <c r="C969" s="6" t="s">
        <v>484</v>
      </c>
      <c r="D969" s="4"/>
      <c r="E969" s="4"/>
      <c r="F969" s="4"/>
      <c r="G969" s="4"/>
      <c r="H969" s="4"/>
      <c r="I969" s="4"/>
      <c r="J969" s="4"/>
      <c r="K969" s="45">
        <v>43178</v>
      </c>
      <c r="L969" s="45">
        <v>44462</v>
      </c>
      <c r="M969" s="4"/>
      <c r="N969" s="4"/>
      <c r="O969" s="4"/>
      <c r="P969" s="46"/>
      <c r="Q969" s="46"/>
      <c r="R969" s="49">
        <f t="shared" si="66"/>
        <v>0</v>
      </c>
      <c r="S969" s="49">
        <f t="shared" si="67"/>
        <v>0</v>
      </c>
      <c r="T969" s="50">
        <f t="shared" si="64"/>
        <v>0</v>
      </c>
      <c r="U969" s="50">
        <f t="shared" si="65"/>
        <v>0</v>
      </c>
      <c r="V969" s="50">
        <v>0.89</v>
      </c>
      <c r="W969" s="50" t="str">
        <f>IF(OR(K969&lt;=$Y$1,DAY(K969)&gt;15,AND(YEAR(K969)&amp;MONTH(K969)=YEAR(L969)&amp;MONTH(L969),DAY(L969)&lt;26)),"",IF(OR(L969="",MONTH(K969)&lt;&gt;MONTH(L969)),NETWORKDAYS.INTL(K969,DATE(2021,MONTH(K969)+1,0),"0000000",'21年休息安排-固定'!$B$2:$B$105),NETWORKDAYS.INTL(K969,L969,"0000000",'21年休息安排-固定'!$B$2:$B$105)))</f>
        <v/>
      </c>
      <c r="X969" s="50">
        <f>IF(OR(L969&gt;=$Z$1,L969="",DAY(L969)&lt;15,AND(YEAR(K969)&amp;MONTH(K969)=YEAR(L969)&amp;MONTH(L969),DAY(L969)&lt;26)),"",IF(YEAR(K969)&amp;MONTH(K969)=YEAR(L969)&amp;MONTH(L969),NETWORKDAYS.INTL(K969,L969,"0000000",'21年休息安排-固定'!$B$2:$B$105),NETWORKDAYS.INTL(DATE(2021,MONTH(L969),1),L969,"0000000",'21年休息安排-固定'!$B$2:$B$105)))</f>
        <v>17</v>
      </c>
    </row>
    <row r="970" customHeight="1" spans="1:24">
      <c r="A970" s="4" t="s">
        <v>1434</v>
      </c>
      <c r="B970" s="4"/>
      <c r="C970" s="6" t="s">
        <v>404</v>
      </c>
      <c r="D970" s="4"/>
      <c r="E970" s="4"/>
      <c r="F970" s="4"/>
      <c r="G970" s="4"/>
      <c r="H970" s="4"/>
      <c r="I970" s="4"/>
      <c r="J970" s="4"/>
      <c r="K970" s="45">
        <v>43218</v>
      </c>
      <c r="L970" s="45">
        <v>44488</v>
      </c>
      <c r="M970" s="4"/>
      <c r="N970" s="4"/>
      <c r="O970" s="4"/>
      <c r="P970" s="46"/>
      <c r="Q970" s="46"/>
      <c r="R970" s="49">
        <f t="shared" si="66"/>
        <v>0</v>
      </c>
      <c r="S970" s="49">
        <f t="shared" si="67"/>
        <v>0</v>
      </c>
      <c r="T970" s="50">
        <f t="shared" si="64"/>
        <v>0</v>
      </c>
      <c r="U970" s="50">
        <f t="shared" si="65"/>
        <v>0</v>
      </c>
      <c r="V970" s="50">
        <v>0.87</v>
      </c>
      <c r="W970" s="50" t="str">
        <f>IF(OR(K970&lt;=$Y$1,DAY(K970)&gt;15,AND(YEAR(K970)&amp;MONTH(K970)=YEAR(L970)&amp;MONTH(L970),DAY(L970)&lt;26)),"",IF(OR(L970="",MONTH(K970)&lt;&gt;MONTH(L970)),NETWORKDAYS.INTL(K970,DATE(2021,MONTH(K970)+1,0),"0000000",'21年休息安排-固定'!$B$2:$B$105),NETWORKDAYS.INTL(K970,L970,"0000000",'21年休息安排-固定'!$B$2:$B$105)))</f>
        <v/>
      </c>
      <c r="X970" s="50">
        <f>IF(OR(L970&gt;=$Z$1,L970="",DAY(L970)&lt;15,AND(YEAR(K970)&amp;MONTH(K970)=YEAR(L970)&amp;MONTH(L970),DAY(L970)&lt;26)),"",IF(YEAR(K970)&amp;MONTH(K970)=YEAR(L970)&amp;MONTH(L970),NETWORKDAYS.INTL(K970,L970,"0000000",'21年休息安排-固定'!$B$2:$B$105),NETWORKDAYS.INTL(DATE(2021,MONTH(L970),1),L970,"0000000",'21年休息安排-固定'!$B$2:$B$105)))</f>
        <v>12</v>
      </c>
    </row>
    <row r="971" customHeight="1" spans="1:24">
      <c r="A971" s="4" t="s">
        <v>1435</v>
      </c>
      <c r="B971" s="4"/>
      <c r="C971" s="6" t="s">
        <v>404</v>
      </c>
      <c r="D971" s="4"/>
      <c r="E971" s="4"/>
      <c r="F971" s="4"/>
      <c r="G971" s="4"/>
      <c r="H971" s="4"/>
      <c r="I971" s="4"/>
      <c r="J971" s="4"/>
      <c r="K971" s="45">
        <v>43234</v>
      </c>
      <c r="L971" s="45"/>
      <c r="M971" s="4"/>
      <c r="N971" s="4"/>
      <c r="O971" s="4"/>
      <c r="P971" s="46"/>
      <c r="Q971" s="46"/>
      <c r="R971" s="49">
        <f t="shared" si="66"/>
        <v>0</v>
      </c>
      <c r="S971" s="49">
        <f t="shared" si="67"/>
        <v>0</v>
      </c>
      <c r="T971" s="50">
        <f t="shared" si="64"/>
        <v>0</v>
      </c>
      <c r="U971" s="50">
        <f t="shared" si="65"/>
        <v>0</v>
      </c>
      <c r="V971" s="50">
        <v>0.88</v>
      </c>
      <c r="W971" s="50" t="str">
        <f>IF(OR(K971&lt;=$Y$1,DAY(K971)&gt;15,AND(YEAR(K971)&amp;MONTH(K971)=YEAR(L971)&amp;MONTH(L971),DAY(L971)&lt;26)),"",IF(OR(L971="",MONTH(K971)&lt;&gt;MONTH(L971)),NETWORKDAYS.INTL(K971,DATE(2021,MONTH(K971)+1,0),"0000000",'21年休息安排-固定'!$B$2:$B$105),NETWORKDAYS.INTL(K971,L971,"0000000",'21年休息安排-固定'!$B$2:$B$105)))</f>
        <v/>
      </c>
      <c r="X971" s="50" t="str">
        <f>IF(OR(L971&gt;=$Z$1,L971="",DAY(L971)&lt;15,AND(YEAR(K971)&amp;MONTH(K971)=YEAR(L971)&amp;MONTH(L971),DAY(L971)&lt;26)),"",IF(YEAR(K971)&amp;MONTH(K971)=YEAR(L971)&amp;MONTH(L971),NETWORKDAYS.INTL(K971,L971,"0000000",'21年休息安排-固定'!$B$2:$B$105),NETWORKDAYS.INTL(DATE(2021,MONTH(L971),1),L971,"0000000",'21年休息安排-固定'!$B$2:$B$105)))</f>
        <v/>
      </c>
    </row>
    <row r="972" customHeight="1" spans="1:24">
      <c r="A972" s="4" t="s">
        <v>1436</v>
      </c>
      <c r="B972" s="4"/>
      <c r="C972" s="6" t="s">
        <v>404</v>
      </c>
      <c r="D972" s="4"/>
      <c r="E972" s="4"/>
      <c r="F972" s="4"/>
      <c r="G972" s="4"/>
      <c r="H972" s="4"/>
      <c r="I972" s="4"/>
      <c r="J972" s="4"/>
      <c r="K972" s="45">
        <v>43291</v>
      </c>
      <c r="L972" s="45"/>
      <c r="M972" s="4"/>
      <c r="N972" s="4"/>
      <c r="O972" s="4"/>
      <c r="P972" s="46"/>
      <c r="Q972" s="46"/>
      <c r="R972" s="49">
        <f t="shared" si="66"/>
        <v>0</v>
      </c>
      <c r="S972" s="49">
        <f t="shared" si="67"/>
        <v>0</v>
      </c>
      <c r="T972" s="50">
        <f t="shared" si="64"/>
        <v>0</v>
      </c>
      <c r="U972" s="50">
        <f t="shared" si="65"/>
        <v>0</v>
      </c>
      <c r="V972" s="50">
        <v>0.88</v>
      </c>
      <c r="W972" s="50" t="str">
        <f>IF(OR(K972&lt;=$Y$1,DAY(K972)&gt;15,AND(YEAR(K972)&amp;MONTH(K972)=YEAR(L972)&amp;MONTH(L972),DAY(L972)&lt;26)),"",IF(OR(L972="",MONTH(K972)&lt;&gt;MONTH(L972)),NETWORKDAYS.INTL(K972,DATE(2021,MONTH(K972)+1,0),"0000000",'21年休息安排-固定'!$B$2:$B$105),NETWORKDAYS.INTL(K972,L972,"0000000",'21年休息安排-固定'!$B$2:$B$105)))</f>
        <v/>
      </c>
      <c r="X972" s="50" t="str">
        <f>IF(OR(L972&gt;=$Z$1,L972="",DAY(L972)&lt;15,AND(YEAR(K972)&amp;MONTH(K972)=YEAR(L972)&amp;MONTH(L972),DAY(L972)&lt;26)),"",IF(YEAR(K972)&amp;MONTH(K972)=YEAR(L972)&amp;MONTH(L972),NETWORKDAYS.INTL(K972,L972,"0000000",'21年休息安排-固定'!$B$2:$B$105),NETWORKDAYS.INTL(DATE(2021,MONTH(L972),1),L972,"0000000",'21年休息安排-固定'!$B$2:$B$105)))</f>
        <v/>
      </c>
    </row>
    <row r="973" customHeight="1" spans="1:24">
      <c r="A973" s="4" t="s">
        <v>1437</v>
      </c>
      <c r="B973" s="4"/>
      <c r="C973" s="6" t="s">
        <v>404</v>
      </c>
      <c r="D973" s="4"/>
      <c r="E973" s="4"/>
      <c r="F973" s="4"/>
      <c r="G973" s="4"/>
      <c r="H973" s="4"/>
      <c r="I973" s="4"/>
      <c r="J973" s="4"/>
      <c r="K973" s="45">
        <v>43298</v>
      </c>
      <c r="L973" s="45"/>
      <c r="M973" s="4"/>
      <c r="N973" s="4"/>
      <c r="O973" s="4"/>
      <c r="P973" s="46"/>
      <c r="Q973" s="46"/>
      <c r="R973" s="49">
        <f t="shared" si="66"/>
        <v>0</v>
      </c>
      <c r="S973" s="49">
        <f t="shared" si="67"/>
        <v>0</v>
      </c>
      <c r="T973" s="50">
        <f t="shared" si="64"/>
        <v>0</v>
      </c>
      <c r="U973" s="50">
        <f t="shared" si="65"/>
        <v>0</v>
      </c>
      <c r="V973" s="50">
        <v>0.89</v>
      </c>
      <c r="W973" s="50" t="str">
        <f>IF(OR(K973&lt;=$Y$1,DAY(K973)&gt;15,AND(YEAR(K973)&amp;MONTH(K973)=YEAR(L973)&amp;MONTH(L973),DAY(L973)&lt;26)),"",IF(OR(L973="",MONTH(K973)&lt;&gt;MONTH(L973)),NETWORKDAYS.INTL(K973,DATE(2021,MONTH(K973)+1,0),"0000000",'21年休息安排-固定'!$B$2:$B$105),NETWORKDAYS.INTL(K973,L973,"0000000",'21年休息安排-固定'!$B$2:$B$105)))</f>
        <v/>
      </c>
      <c r="X973" s="50" t="str">
        <f>IF(OR(L973&gt;=$Z$1,L973="",DAY(L973)&lt;15,AND(YEAR(K973)&amp;MONTH(K973)=YEAR(L973)&amp;MONTH(L973),DAY(L973)&lt;26)),"",IF(YEAR(K973)&amp;MONTH(K973)=YEAR(L973)&amp;MONTH(L973),NETWORKDAYS.INTL(K973,L973,"0000000",'21年休息安排-固定'!$B$2:$B$105),NETWORKDAYS.INTL(DATE(2021,MONTH(L973),1),L973,"0000000",'21年休息安排-固定'!$B$2:$B$105)))</f>
        <v/>
      </c>
    </row>
    <row r="974" customHeight="1" spans="1:24">
      <c r="A974" s="4" t="s">
        <v>1438</v>
      </c>
      <c r="B974" s="4"/>
      <c r="C974" s="6" t="s">
        <v>404</v>
      </c>
      <c r="D974" s="4"/>
      <c r="E974" s="4"/>
      <c r="F974" s="4"/>
      <c r="G974" s="4"/>
      <c r="H974" s="4"/>
      <c r="I974" s="4"/>
      <c r="J974" s="4"/>
      <c r="K974" s="45">
        <v>43160</v>
      </c>
      <c r="L974" s="45"/>
      <c r="M974" s="4"/>
      <c r="N974" s="4"/>
      <c r="O974" s="4"/>
      <c r="P974" s="46"/>
      <c r="Q974" s="46"/>
      <c r="R974" s="49">
        <f t="shared" si="66"/>
        <v>0</v>
      </c>
      <c r="S974" s="49">
        <f t="shared" si="67"/>
        <v>0</v>
      </c>
      <c r="T974" s="50">
        <f t="shared" si="64"/>
        <v>0</v>
      </c>
      <c r="U974" s="50">
        <f t="shared" si="65"/>
        <v>0</v>
      </c>
      <c r="V974" s="50">
        <v>0.93</v>
      </c>
      <c r="W974" s="50" t="str">
        <f>IF(OR(K974&lt;=$Y$1,DAY(K974)&gt;15,AND(YEAR(K974)&amp;MONTH(K974)=YEAR(L974)&amp;MONTH(L974),DAY(L974)&lt;26)),"",IF(OR(L974="",MONTH(K974)&lt;&gt;MONTH(L974)),NETWORKDAYS.INTL(K974,DATE(2021,MONTH(K974)+1,0),"0000000",'21年休息安排-固定'!$B$2:$B$105),NETWORKDAYS.INTL(K974,L974,"0000000",'21年休息安排-固定'!$B$2:$B$105)))</f>
        <v/>
      </c>
      <c r="X974" s="50" t="str">
        <f>IF(OR(L974&gt;=$Z$1,L974="",DAY(L974)&lt;15,AND(YEAR(K974)&amp;MONTH(K974)=YEAR(L974)&amp;MONTH(L974),DAY(L974)&lt;26)),"",IF(YEAR(K974)&amp;MONTH(K974)=YEAR(L974)&amp;MONTH(L974),NETWORKDAYS.INTL(K974,L974,"0000000",'21年休息安排-固定'!$B$2:$B$105),NETWORKDAYS.INTL(DATE(2021,MONTH(L974),1),L974,"0000000",'21年休息安排-固定'!$B$2:$B$105)))</f>
        <v/>
      </c>
    </row>
    <row r="975" customHeight="1" spans="1:24">
      <c r="A975" s="4" t="s">
        <v>1439</v>
      </c>
      <c r="B975" s="4"/>
      <c r="C975" s="6" t="s">
        <v>404</v>
      </c>
      <c r="D975" s="4"/>
      <c r="E975" s="4"/>
      <c r="F975" s="4"/>
      <c r="G975" s="4"/>
      <c r="H975" s="4"/>
      <c r="I975" s="4"/>
      <c r="J975" s="4"/>
      <c r="K975" s="45">
        <v>43185</v>
      </c>
      <c r="L975" s="45"/>
      <c r="M975" s="4"/>
      <c r="N975" s="4"/>
      <c r="O975" s="4"/>
      <c r="P975" s="46"/>
      <c r="Q975" s="46"/>
      <c r="R975" s="49">
        <f t="shared" si="66"/>
        <v>0</v>
      </c>
      <c r="S975" s="49">
        <f t="shared" si="67"/>
        <v>0</v>
      </c>
      <c r="T975" s="50">
        <f t="shared" si="64"/>
        <v>0</v>
      </c>
      <c r="U975" s="50">
        <f t="shared" si="65"/>
        <v>0</v>
      </c>
      <c r="V975" s="50">
        <v>0.85</v>
      </c>
      <c r="W975" s="50" t="str">
        <f>IF(OR(K975&lt;=$Y$1,DAY(K975)&gt;15,AND(YEAR(K975)&amp;MONTH(K975)=YEAR(L975)&amp;MONTH(L975),DAY(L975)&lt;26)),"",IF(OR(L975="",MONTH(K975)&lt;&gt;MONTH(L975)),NETWORKDAYS.INTL(K975,DATE(2021,MONTH(K975)+1,0),"0000000",'21年休息安排-固定'!$B$2:$B$105),NETWORKDAYS.INTL(K975,L975,"0000000",'21年休息安排-固定'!$B$2:$B$105)))</f>
        <v/>
      </c>
      <c r="X975" s="50" t="str">
        <f>IF(OR(L975&gt;=$Z$1,L975="",DAY(L975)&lt;15,AND(YEAR(K975)&amp;MONTH(K975)=YEAR(L975)&amp;MONTH(L975),DAY(L975)&lt;26)),"",IF(YEAR(K975)&amp;MONTH(K975)=YEAR(L975)&amp;MONTH(L975),NETWORKDAYS.INTL(K975,L975,"0000000",'21年休息安排-固定'!$B$2:$B$105),NETWORKDAYS.INTL(DATE(2021,MONTH(L975),1),L975,"0000000",'21年休息安排-固定'!$B$2:$B$105)))</f>
        <v/>
      </c>
    </row>
    <row r="976" customHeight="1" spans="1:24">
      <c r="A976" s="4" t="s">
        <v>1440</v>
      </c>
      <c r="B976" s="4"/>
      <c r="C976" s="6" t="s">
        <v>404</v>
      </c>
      <c r="D976" s="4"/>
      <c r="E976" s="4"/>
      <c r="F976" s="4"/>
      <c r="G976" s="4"/>
      <c r="H976" s="4"/>
      <c r="I976" s="4"/>
      <c r="J976" s="4"/>
      <c r="K976" s="45">
        <v>43213</v>
      </c>
      <c r="L976" s="45"/>
      <c r="M976" s="4"/>
      <c r="N976" s="4"/>
      <c r="O976" s="4"/>
      <c r="P976" s="46"/>
      <c r="Q976" s="46"/>
      <c r="R976" s="49">
        <f t="shared" si="66"/>
        <v>0</v>
      </c>
      <c r="S976" s="49">
        <f t="shared" si="67"/>
        <v>0</v>
      </c>
      <c r="T976" s="50">
        <f t="shared" si="64"/>
        <v>0</v>
      </c>
      <c r="U976" s="50">
        <f t="shared" si="65"/>
        <v>0</v>
      </c>
      <c r="V976" s="50">
        <v>0.85</v>
      </c>
      <c r="W976" s="50" t="str">
        <f>IF(OR(K976&lt;=$Y$1,DAY(K976)&gt;15,AND(YEAR(K976)&amp;MONTH(K976)=YEAR(L976)&amp;MONTH(L976),DAY(L976)&lt;26)),"",IF(OR(L976="",MONTH(K976)&lt;&gt;MONTH(L976)),NETWORKDAYS.INTL(K976,DATE(2021,MONTH(K976)+1,0),"0000000",'21年休息安排-固定'!$B$2:$B$105),NETWORKDAYS.INTL(K976,L976,"0000000",'21年休息安排-固定'!$B$2:$B$105)))</f>
        <v/>
      </c>
      <c r="X976" s="50" t="str">
        <f>IF(OR(L976&gt;=$Z$1,L976="",DAY(L976)&lt;15,AND(YEAR(K976)&amp;MONTH(K976)=YEAR(L976)&amp;MONTH(L976),DAY(L976)&lt;26)),"",IF(YEAR(K976)&amp;MONTH(K976)=YEAR(L976)&amp;MONTH(L976),NETWORKDAYS.INTL(K976,L976,"0000000",'21年休息安排-固定'!$B$2:$B$105),NETWORKDAYS.INTL(DATE(2021,MONTH(L976),1),L976,"0000000",'21年休息安排-固定'!$B$2:$B$105)))</f>
        <v/>
      </c>
    </row>
    <row r="977" customHeight="1" spans="1:24">
      <c r="A977" s="4" t="s">
        <v>1441</v>
      </c>
      <c r="B977" s="4"/>
      <c r="C977" s="6" t="s">
        <v>404</v>
      </c>
      <c r="D977" s="4"/>
      <c r="E977" s="4"/>
      <c r="F977" s="4"/>
      <c r="G977" s="4"/>
      <c r="H977" s="4"/>
      <c r="I977" s="4"/>
      <c r="J977" s="4"/>
      <c r="K977" s="45">
        <v>43217</v>
      </c>
      <c r="L977" s="45"/>
      <c r="M977" s="4"/>
      <c r="N977" s="4"/>
      <c r="O977" s="4"/>
      <c r="P977" s="46"/>
      <c r="Q977" s="46"/>
      <c r="R977" s="49">
        <f t="shared" si="66"/>
        <v>0</v>
      </c>
      <c r="S977" s="49">
        <f t="shared" si="67"/>
        <v>0</v>
      </c>
      <c r="T977" s="50">
        <f t="shared" si="64"/>
        <v>0</v>
      </c>
      <c r="U977" s="50">
        <f t="shared" si="65"/>
        <v>0</v>
      </c>
      <c r="V977" s="50">
        <v>0.88</v>
      </c>
      <c r="W977" s="50" t="str">
        <f>IF(OR(K977&lt;=$Y$1,DAY(K977)&gt;15,AND(YEAR(K977)&amp;MONTH(K977)=YEAR(L977)&amp;MONTH(L977),DAY(L977)&lt;26)),"",IF(OR(L977="",MONTH(K977)&lt;&gt;MONTH(L977)),NETWORKDAYS.INTL(K977,DATE(2021,MONTH(K977)+1,0),"0000000",'21年休息安排-固定'!$B$2:$B$105),NETWORKDAYS.INTL(K977,L977,"0000000",'21年休息安排-固定'!$B$2:$B$105)))</f>
        <v/>
      </c>
      <c r="X977" s="50" t="str">
        <f>IF(OR(L977&gt;=$Z$1,L977="",DAY(L977)&lt;15,AND(YEAR(K977)&amp;MONTH(K977)=YEAR(L977)&amp;MONTH(L977),DAY(L977)&lt;26)),"",IF(YEAR(K977)&amp;MONTH(K977)=YEAR(L977)&amp;MONTH(L977),NETWORKDAYS.INTL(K977,L977,"0000000",'21年休息安排-固定'!$B$2:$B$105),NETWORKDAYS.INTL(DATE(2021,MONTH(L977),1),L977,"0000000",'21年休息安排-固定'!$B$2:$B$105)))</f>
        <v/>
      </c>
    </row>
    <row r="978" customHeight="1" spans="1:24">
      <c r="A978" s="4" t="s">
        <v>1442</v>
      </c>
      <c r="B978" s="4"/>
      <c r="C978" s="6" t="s">
        <v>404</v>
      </c>
      <c r="D978" s="4"/>
      <c r="E978" s="4"/>
      <c r="F978" s="4"/>
      <c r="G978" s="4"/>
      <c r="H978" s="4"/>
      <c r="I978" s="4"/>
      <c r="J978" s="4"/>
      <c r="K978" s="45">
        <v>42508</v>
      </c>
      <c r="L978" s="45"/>
      <c r="M978" s="4"/>
      <c r="N978" s="4"/>
      <c r="O978" s="4"/>
      <c r="P978" s="46"/>
      <c r="Q978" s="46"/>
      <c r="R978" s="49">
        <f t="shared" si="66"/>
        <v>0</v>
      </c>
      <c r="S978" s="49">
        <f t="shared" si="67"/>
        <v>0</v>
      </c>
      <c r="T978" s="50">
        <f t="shared" si="64"/>
        <v>0</v>
      </c>
      <c r="U978" s="50">
        <f t="shared" si="65"/>
        <v>0</v>
      </c>
      <c r="V978" s="50">
        <v>0.92</v>
      </c>
      <c r="W978" s="50" t="str">
        <f>IF(OR(K978&lt;=$Y$1,DAY(K978)&gt;15,AND(YEAR(K978)&amp;MONTH(K978)=YEAR(L978)&amp;MONTH(L978),DAY(L978)&lt;26)),"",IF(OR(L978="",MONTH(K978)&lt;&gt;MONTH(L978)),NETWORKDAYS.INTL(K978,DATE(2021,MONTH(K978)+1,0),"0000000",'21年休息安排-固定'!$B$2:$B$105),NETWORKDAYS.INTL(K978,L978,"0000000",'21年休息安排-固定'!$B$2:$B$105)))</f>
        <v/>
      </c>
      <c r="X978" s="50" t="str">
        <f>IF(OR(L978&gt;=$Z$1,L978="",DAY(L978)&lt;15,AND(YEAR(K978)&amp;MONTH(K978)=YEAR(L978)&amp;MONTH(L978),DAY(L978)&lt;26)),"",IF(YEAR(K978)&amp;MONTH(K978)=YEAR(L978)&amp;MONTH(L978),NETWORKDAYS.INTL(K978,L978,"0000000",'21年休息安排-固定'!$B$2:$B$105),NETWORKDAYS.INTL(DATE(2021,MONTH(L978),1),L978,"0000000",'21年休息安排-固定'!$B$2:$B$105)))</f>
        <v/>
      </c>
    </row>
    <row r="979" customHeight="1" spans="1:24">
      <c r="A979" s="4" t="s">
        <v>1443</v>
      </c>
      <c r="B979" s="4"/>
      <c r="C979" s="6" t="s">
        <v>404</v>
      </c>
      <c r="D979" s="4"/>
      <c r="E979" s="4"/>
      <c r="F979" s="4"/>
      <c r="G979" s="4"/>
      <c r="H979" s="4"/>
      <c r="I979" s="4"/>
      <c r="J979" s="4"/>
      <c r="K979" s="45">
        <v>42587</v>
      </c>
      <c r="L979" s="45"/>
      <c r="M979" s="4"/>
      <c r="N979" s="4"/>
      <c r="O979" s="4"/>
      <c r="P979" s="46"/>
      <c r="Q979" s="46"/>
      <c r="R979" s="49">
        <f t="shared" si="66"/>
        <v>0</v>
      </c>
      <c r="S979" s="49">
        <f t="shared" si="67"/>
        <v>0</v>
      </c>
      <c r="T979" s="50">
        <f t="shared" si="64"/>
        <v>0</v>
      </c>
      <c r="U979" s="50">
        <f t="shared" si="65"/>
        <v>0</v>
      </c>
      <c r="V979" s="50">
        <v>0.89</v>
      </c>
      <c r="W979" s="50" t="str">
        <f>IF(OR(K979&lt;=$Y$1,DAY(K979)&gt;15,AND(YEAR(K979)&amp;MONTH(K979)=YEAR(L979)&amp;MONTH(L979),DAY(L979)&lt;26)),"",IF(OR(L979="",MONTH(K979)&lt;&gt;MONTH(L979)),NETWORKDAYS.INTL(K979,DATE(2021,MONTH(K979)+1,0),"0000000",'21年休息安排-固定'!$B$2:$B$105),NETWORKDAYS.INTL(K979,L979,"0000000",'21年休息安排-固定'!$B$2:$B$105)))</f>
        <v/>
      </c>
      <c r="X979" s="50" t="str">
        <f>IF(OR(L979&gt;=$Z$1,L979="",DAY(L979)&lt;15,AND(YEAR(K979)&amp;MONTH(K979)=YEAR(L979)&amp;MONTH(L979),DAY(L979)&lt;26)),"",IF(YEAR(K979)&amp;MONTH(K979)=YEAR(L979)&amp;MONTH(L979),NETWORKDAYS.INTL(K979,L979,"0000000",'21年休息安排-固定'!$B$2:$B$105),NETWORKDAYS.INTL(DATE(2021,MONTH(L979),1),L979,"0000000",'21年休息安排-固定'!$B$2:$B$105)))</f>
        <v/>
      </c>
    </row>
    <row r="980" customHeight="1" spans="1:24">
      <c r="A980" s="4" t="s">
        <v>1444</v>
      </c>
      <c r="B980" s="4"/>
      <c r="C980" s="6" t="s">
        <v>404</v>
      </c>
      <c r="D980" s="4"/>
      <c r="E980" s="4"/>
      <c r="F980" s="4"/>
      <c r="G980" s="4"/>
      <c r="H980" s="4"/>
      <c r="I980" s="4"/>
      <c r="J980" s="4"/>
      <c r="K980" s="45">
        <v>43215</v>
      </c>
      <c r="L980" s="45">
        <v>44273</v>
      </c>
      <c r="M980" s="4"/>
      <c r="N980" s="4"/>
      <c r="O980" s="4"/>
      <c r="P980" s="46"/>
      <c r="Q980" s="46"/>
      <c r="R980" s="49">
        <f t="shared" si="66"/>
        <v>0</v>
      </c>
      <c r="S980" s="49">
        <f t="shared" si="67"/>
        <v>0</v>
      </c>
      <c r="T980" s="50">
        <f t="shared" si="64"/>
        <v>0</v>
      </c>
      <c r="U980" s="50">
        <f t="shared" si="65"/>
        <v>0</v>
      </c>
      <c r="V980" s="50">
        <v>0.91</v>
      </c>
      <c r="W980" s="50" t="str">
        <f>IF(OR(K980&lt;=$Y$1,DAY(K980)&gt;15,AND(YEAR(K980)&amp;MONTH(K980)=YEAR(L980)&amp;MONTH(L980),DAY(L980)&lt;26)),"",IF(OR(L980="",MONTH(K980)&lt;&gt;MONTH(L980)),NETWORKDAYS.INTL(K980,DATE(2021,MONTH(K980)+1,0),"0000000",'21年休息安排-固定'!$B$2:$B$105),NETWORKDAYS.INTL(K980,L980,"0000000",'21年休息安排-固定'!$B$2:$B$105)))</f>
        <v/>
      </c>
      <c r="X980" s="50">
        <f>IF(OR(L980&gt;=$Z$1,L980="",DAY(L980)&lt;15,AND(YEAR(K980)&amp;MONTH(K980)=YEAR(L980)&amp;MONTH(L980),DAY(L980)&lt;26)),"",IF(YEAR(K980)&amp;MONTH(K980)=YEAR(L980)&amp;MONTH(L980),NETWORKDAYS.INTL(K980,L980,"0000000",'21年休息安排-固定'!$B$2:$B$105),NETWORKDAYS.INTL(DATE(2021,MONTH(L980),1),L980,"0000000",'21年休息安排-固定'!$B$2:$B$105)))</f>
        <v>14</v>
      </c>
    </row>
    <row r="981" customHeight="1" spans="1:24">
      <c r="A981" s="4" t="s">
        <v>1445</v>
      </c>
      <c r="B981" s="4"/>
      <c r="C981" s="6" t="s">
        <v>404</v>
      </c>
      <c r="D981" s="4"/>
      <c r="E981" s="4"/>
      <c r="F981" s="4"/>
      <c r="G981" s="4"/>
      <c r="H981" s="4"/>
      <c r="I981" s="4"/>
      <c r="J981" s="4"/>
      <c r="K981" s="45">
        <v>43259</v>
      </c>
      <c r="L981" s="45"/>
      <c r="M981" s="4"/>
      <c r="N981" s="4"/>
      <c r="O981" s="4"/>
      <c r="P981" s="46"/>
      <c r="Q981" s="46"/>
      <c r="R981" s="49">
        <f t="shared" si="66"/>
        <v>0</v>
      </c>
      <c r="S981" s="49">
        <f t="shared" si="67"/>
        <v>0</v>
      </c>
      <c r="T981" s="50">
        <f t="shared" si="64"/>
        <v>0</v>
      </c>
      <c r="U981" s="50">
        <f t="shared" si="65"/>
        <v>0</v>
      </c>
      <c r="V981" s="50">
        <v>0.89</v>
      </c>
      <c r="W981" s="50" t="str">
        <f>IF(OR(K981&lt;=$Y$1,DAY(K981)&gt;15,AND(YEAR(K981)&amp;MONTH(K981)=YEAR(L981)&amp;MONTH(L981),DAY(L981)&lt;26)),"",IF(OR(L981="",MONTH(K981)&lt;&gt;MONTH(L981)),NETWORKDAYS.INTL(K981,DATE(2021,MONTH(K981)+1,0),"0000000",'21年休息安排-固定'!$B$2:$B$105),NETWORKDAYS.INTL(K981,L981,"0000000",'21年休息安排-固定'!$B$2:$B$105)))</f>
        <v/>
      </c>
      <c r="X981" s="50" t="str">
        <f>IF(OR(L981&gt;=$Z$1,L981="",DAY(L981)&lt;15,AND(YEAR(K981)&amp;MONTH(K981)=YEAR(L981)&amp;MONTH(L981),DAY(L981)&lt;26)),"",IF(YEAR(K981)&amp;MONTH(K981)=YEAR(L981)&amp;MONTH(L981),NETWORKDAYS.INTL(K981,L981,"0000000",'21年休息安排-固定'!$B$2:$B$105),NETWORKDAYS.INTL(DATE(2021,MONTH(L981),1),L981,"0000000",'21年休息安排-固定'!$B$2:$B$105)))</f>
        <v/>
      </c>
    </row>
    <row r="982" customHeight="1" spans="1:24">
      <c r="A982" s="4" t="s">
        <v>1446</v>
      </c>
      <c r="B982" s="4"/>
      <c r="C982" s="6" t="s">
        <v>404</v>
      </c>
      <c r="D982" s="4"/>
      <c r="E982" s="4"/>
      <c r="F982" s="4"/>
      <c r="G982" s="4"/>
      <c r="H982" s="4"/>
      <c r="I982" s="4"/>
      <c r="J982" s="4"/>
      <c r="K982" s="45">
        <v>43210</v>
      </c>
      <c r="L982" s="45">
        <v>44463</v>
      </c>
      <c r="M982" s="4"/>
      <c r="N982" s="4"/>
      <c r="O982" s="4"/>
      <c r="P982" s="46"/>
      <c r="Q982" s="46"/>
      <c r="R982" s="49">
        <f t="shared" si="66"/>
        <v>0</v>
      </c>
      <c r="S982" s="49">
        <f t="shared" si="67"/>
        <v>0</v>
      </c>
      <c r="T982" s="50">
        <f t="shared" si="64"/>
        <v>0</v>
      </c>
      <c r="U982" s="50">
        <f t="shared" si="65"/>
        <v>0</v>
      </c>
      <c r="V982" s="50">
        <v>0.88</v>
      </c>
      <c r="W982" s="50" t="str">
        <f>IF(OR(K982&lt;=$Y$1,DAY(K982)&gt;15,AND(YEAR(K982)&amp;MONTH(K982)=YEAR(L982)&amp;MONTH(L982),DAY(L982)&lt;26)),"",IF(OR(L982="",MONTH(K982)&lt;&gt;MONTH(L982)),NETWORKDAYS.INTL(K982,DATE(2021,MONTH(K982)+1,0),"0000000",'21年休息安排-固定'!$B$2:$B$105),NETWORKDAYS.INTL(K982,L982,"0000000",'21年休息安排-固定'!$B$2:$B$105)))</f>
        <v/>
      </c>
      <c r="X982" s="50">
        <f>IF(OR(L982&gt;=$Z$1,L982="",DAY(L982)&lt;15,AND(YEAR(K982)&amp;MONTH(K982)=YEAR(L982)&amp;MONTH(L982),DAY(L982)&lt;26)),"",IF(YEAR(K982)&amp;MONTH(K982)=YEAR(L982)&amp;MONTH(L982),NETWORKDAYS.INTL(K982,L982,"0000000",'21年休息安排-固定'!$B$2:$B$105),NETWORKDAYS.INTL(DATE(2021,MONTH(L982),1),L982,"0000000",'21年休息安排-固定'!$B$2:$B$105)))</f>
        <v>18</v>
      </c>
    </row>
    <row r="983" customHeight="1" spans="1:24">
      <c r="A983" s="4" t="s">
        <v>1447</v>
      </c>
      <c r="B983" s="4"/>
      <c r="C983" s="6" t="s">
        <v>404</v>
      </c>
      <c r="D983" s="4"/>
      <c r="E983" s="4"/>
      <c r="F983" s="4"/>
      <c r="G983" s="4"/>
      <c r="H983" s="4"/>
      <c r="I983" s="4"/>
      <c r="J983" s="4"/>
      <c r="K983" s="45">
        <v>40987</v>
      </c>
      <c r="L983" s="45"/>
      <c r="M983" s="4"/>
      <c r="N983" s="4"/>
      <c r="O983" s="4"/>
      <c r="P983" s="46"/>
      <c r="Q983" s="46"/>
      <c r="R983" s="49">
        <f t="shared" si="66"/>
        <v>0</v>
      </c>
      <c r="S983" s="49">
        <f t="shared" si="67"/>
        <v>0</v>
      </c>
      <c r="T983" s="50">
        <f t="shared" si="64"/>
        <v>0</v>
      </c>
      <c r="U983" s="50">
        <f t="shared" si="65"/>
        <v>0</v>
      </c>
      <c r="V983" s="50">
        <v>0.88</v>
      </c>
      <c r="W983" s="50" t="str">
        <f>IF(OR(K983&lt;=$Y$1,DAY(K983)&gt;15,AND(YEAR(K983)&amp;MONTH(K983)=YEAR(L983)&amp;MONTH(L983),DAY(L983)&lt;26)),"",IF(OR(L983="",MONTH(K983)&lt;&gt;MONTH(L983)),NETWORKDAYS.INTL(K983,DATE(2021,MONTH(K983)+1,0),"0000000",'21年休息安排-固定'!$B$2:$B$105),NETWORKDAYS.INTL(K983,L983,"0000000",'21年休息安排-固定'!$B$2:$B$105)))</f>
        <v/>
      </c>
      <c r="X983" s="50" t="str">
        <f>IF(OR(L983&gt;=$Z$1,L983="",DAY(L983)&lt;15,AND(YEAR(K983)&amp;MONTH(K983)=YEAR(L983)&amp;MONTH(L983),DAY(L983)&lt;26)),"",IF(YEAR(K983)&amp;MONTH(K983)=YEAR(L983)&amp;MONTH(L983),NETWORKDAYS.INTL(K983,L983,"0000000",'21年休息安排-固定'!$B$2:$B$105),NETWORKDAYS.INTL(DATE(2021,MONTH(L983),1),L983,"0000000",'21年休息安排-固定'!$B$2:$B$105)))</f>
        <v/>
      </c>
    </row>
    <row r="984" customHeight="1" spans="1:24">
      <c r="A984" s="4" t="s">
        <v>1448</v>
      </c>
      <c r="B984" s="4"/>
      <c r="C984" s="6" t="s">
        <v>404</v>
      </c>
      <c r="D984" s="4"/>
      <c r="E984" s="4"/>
      <c r="F984" s="4"/>
      <c r="G984" s="4"/>
      <c r="H984" s="4"/>
      <c r="I984" s="4"/>
      <c r="J984" s="4"/>
      <c r="K984" s="45">
        <v>42533</v>
      </c>
      <c r="L984" s="45"/>
      <c r="M984" s="4"/>
      <c r="N984" s="4"/>
      <c r="O984" s="4"/>
      <c r="P984" s="46"/>
      <c r="Q984" s="46"/>
      <c r="R984" s="49">
        <f t="shared" si="66"/>
        <v>0</v>
      </c>
      <c r="S984" s="49">
        <f t="shared" si="67"/>
        <v>0</v>
      </c>
      <c r="T984" s="50">
        <f t="shared" ref="T984:T1047" si="68">IFERROR(ROUND(Q984/W984,2),0)</f>
        <v>0</v>
      </c>
      <c r="U984" s="50">
        <f t="shared" ref="U984:U1047" si="69">IFERROR(ROUND(Q984/X984,2),0)</f>
        <v>0</v>
      </c>
      <c r="V984" s="50">
        <v>0.88</v>
      </c>
      <c r="W984" s="50" t="str">
        <f>IF(OR(K984&lt;=$Y$1,DAY(K984)&gt;15,AND(YEAR(K984)&amp;MONTH(K984)=YEAR(L984)&amp;MONTH(L984),DAY(L984)&lt;26)),"",IF(OR(L984="",MONTH(K984)&lt;&gt;MONTH(L984)),NETWORKDAYS.INTL(K984,DATE(2021,MONTH(K984)+1,0),"0000000",'21年休息安排-固定'!$B$2:$B$105),NETWORKDAYS.INTL(K984,L984,"0000000",'21年休息安排-固定'!$B$2:$B$105)))</f>
        <v/>
      </c>
      <c r="X984" s="50" t="str">
        <f>IF(OR(L984&gt;=$Z$1,L984="",DAY(L984)&lt;15,AND(YEAR(K984)&amp;MONTH(K984)=YEAR(L984)&amp;MONTH(L984),DAY(L984)&lt;26)),"",IF(YEAR(K984)&amp;MONTH(K984)=YEAR(L984)&amp;MONTH(L984),NETWORKDAYS.INTL(K984,L984,"0000000",'21年休息安排-固定'!$B$2:$B$105),NETWORKDAYS.INTL(DATE(2021,MONTH(L984),1),L984,"0000000",'21年休息安排-固定'!$B$2:$B$105)))</f>
        <v/>
      </c>
    </row>
    <row r="985" customHeight="1" spans="1:24">
      <c r="A985" s="4" t="s">
        <v>1449</v>
      </c>
      <c r="B985" s="4"/>
      <c r="C985" s="6" t="s">
        <v>404</v>
      </c>
      <c r="D985" s="4"/>
      <c r="E985" s="4"/>
      <c r="F985" s="4"/>
      <c r="G985" s="4"/>
      <c r="H985" s="4"/>
      <c r="I985" s="4"/>
      <c r="J985" s="4"/>
      <c r="K985" s="45">
        <v>42221</v>
      </c>
      <c r="L985" s="45"/>
      <c r="M985" s="4"/>
      <c r="N985" s="4"/>
      <c r="O985" s="4"/>
      <c r="P985" s="46"/>
      <c r="Q985" s="46"/>
      <c r="R985" s="49">
        <f t="shared" ref="R985:R1048" si="70">P985/21.75</f>
        <v>0</v>
      </c>
      <c r="S985" s="49">
        <f t="shared" ref="S985:S1048" si="71">Q985/21.75</f>
        <v>0</v>
      </c>
      <c r="T985" s="50">
        <f t="shared" si="68"/>
        <v>0</v>
      </c>
      <c r="U985" s="50">
        <f t="shared" si="69"/>
        <v>0</v>
      </c>
      <c r="V985" s="50">
        <v>0.85</v>
      </c>
      <c r="W985" s="50" t="str">
        <f>IF(OR(K985&lt;=$Y$1,DAY(K985)&gt;15,AND(YEAR(K985)&amp;MONTH(K985)=YEAR(L985)&amp;MONTH(L985),DAY(L985)&lt;26)),"",IF(OR(L985="",MONTH(K985)&lt;&gt;MONTH(L985)),NETWORKDAYS.INTL(K985,DATE(2021,MONTH(K985)+1,0),"0000000",'21年休息安排-固定'!$B$2:$B$105),NETWORKDAYS.INTL(K985,L985,"0000000",'21年休息安排-固定'!$B$2:$B$105)))</f>
        <v/>
      </c>
      <c r="X985" s="50" t="str">
        <f>IF(OR(L985&gt;=$Z$1,L985="",DAY(L985)&lt;15,AND(YEAR(K985)&amp;MONTH(K985)=YEAR(L985)&amp;MONTH(L985),DAY(L985)&lt;26)),"",IF(YEAR(K985)&amp;MONTH(K985)=YEAR(L985)&amp;MONTH(L985),NETWORKDAYS.INTL(K985,L985,"0000000",'21年休息安排-固定'!$B$2:$B$105),NETWORKDAYS.INTL(DATE(2021,MONTH(L985),1),L985,"0000000",'21年休息安排-固定'!$B$2:$B$105)))</f>
        <v/>
      </c>
    </row>
    <row r="986" customHeight="1" spans="1:24">
      <c r="A986" s="4" t="s">
        <v>1450</v>
      </c>
      <c r="B986" s="4"/>
      <c r="C986" s="6" t="s">
        <v>404</v>
      </c>
      <c r="D986" s="4"/>
      <c r="E986" s="4"/>
      <c r="F986" s="4"/>
      <c r="G986" s="4"/>
      <c r="H986" s="4"/>
      <c r="I986" s="4"/>
      <c r="J986" s="4"/>
      <c r="K986" s="45">
        <v>42538</v>
      </c>
      <c r="L986" s="45"/>
      <c r="M986" s="4"/>
      <c r="N986" s="4"/>
      <c r="O986" s="4"/>
      <c r="P986" s="46"/>
      <c r="Q986" s="46"/>
      <c r="R986" s="49">
        <f t="shared" si="70"/>
        <v>0</v>
      </c>
      <c r="S986" s="49">
        <f t="shared" si="71"/>
        <v>0</v>
      </c>
      <c r="T986" s="50">
        <f t="shared" si="68"/>
        <v>0</v>
      </c>
      <c r="U986" s="50">
        <f t="shared" si="69"/>
        <v>0</v>
      </c>
      <c r="V986" s="50">
        <v>0.9</v>
      </c>
      <c r="W986" s="50" t="str">
        <f>IF(OR(K986&lt;=$Y$1,DAY(K986)&gt;15,AND(YEAR(K986)&amp;MONTH(K986)=YEAR(L986)&amp;MONTH(L986),DAY(L986)&lt;26)),"",IF(OR(L986="",MONTH(K986)&lt;&gt;MONTH(L986)),NETWORKDAYS.INTL(K986,DATE(2021,MONTH(K986)+1,0),"0000000",'21年休息安排-固定'!$B$2:$B$105),NETWORKDAYS.INTL(K986,L986,"0000000",'21年休息安排-固定'!$B$2:$B$105)))</f>
        <v/>
      </c>
      <c r="X986" s="50" t="str">
        <f>IF(OR(L986&gt;=$Z$1,L986="",DAY(L986)&lt;15,AND(YEAR(K986)&amp;MONTH(K986)=YEAR(L986)&amp;MONTH(L986),DAY(L986)&lt;26)),"",IF(YEAR(K986)&amp;MONTH(K986)=YEAR(L986)&amp;MONTH(L986),NETWORKDAYS.INTL(K986,L986,"0000000",'21年休息安排-固定'!$B$2:$B$105),NETWORKDAYS.INTL(DATE(2021,MONTH(L986),1),L986,"0000000",'21年休息安排-固定'!$B$2:$B$105)))</f>
        <v/>
      </c>
    </row>
    <row r="987" customHeight="1" spans="1:24">
      <c r="A987" s="4" t="s">
        <v>1451</v>
      </c>
      <c r="B987" s="4"/>
      <c r="C987" s="6" t="s">
        <v>404</v>
      </c>
      <c r="D987" s="4"/>
      <c r="E987" s="4"/>
      <c r="F987" s="4"/>
      <c r="G987" s="4"/>
      <c r="H987" s="4"/>
      <c r="I987" s="4"/>
      <c r="J987" s="4"/>
      <c r="K987" s="45">
        <v>43263</v>
      </c>
      <c r="L987" s="45"/>
      <c r="M987" s="4"/>
      <c r="N987" s="4"/>
      <c r="O987" s="4"/>
      <c r="P987" s="46"/>
      <c r="Q987" s="46"/>
      <c r="R987" s="49">
        <f t="shared" si="70"/>
        <v>0</v>
      </c>
      <c r="S987" s="49">
        <f t="shared" si="71"/>
        <v>0</v>
      </c>
      <c r="T987" s="50">
        <f t="shared" si="68"/>
        <v>0</v>
      </c>
      <c r="U987" s="50">
        <f t="shared" si="69"/>
        <v>0</v>
      </c>
      <c r="V987" s="50">
        <v>0.89</v>
      </c>
      <c r="W987" s="50" t="str">
        <f>IF(OR(K987&lt;=$Y$1,DAY(K987)&gt;15,AND(YEAR(K987)&amp;MONTH(K987)=YEAR(L987)&amp;MONTH(L987),DAY(L987)&lt;26)),"",IF(OR(L987="",MONTH(K987)&lt;&gt;MONTH(L987)),NETWORKDAYS.INTL(K987,DATE(2021,MONTH(K987)+1,0),"0000000",'21年休息安排-固定'!$B$2:$B$105),NETWORKDAYS.INTL(K987,L987,"0000000",'21年休息安排-固定'!$B$2:$B$105)))</f>
        <v/>
      </c>
      <c r="X987" s="50" t="str">
        <f>IF(OR(L987&gt;=$Z$1,L987="",DAY(L987)&lt;15,AND(YEAR(K987)&amp;MONTH(K987)=YEAR(L987)&amp;MONTH(L987),DAY(L987)&lt;26)),"",IF(YEAR(K987)&amp;MONTH(K987)=YEAR(L987)&amp;MONTH(L987),NETWORKDAYS.INTL(K987,L987,"0000000",'21年休息安排-固定'!$B$2:$B$105),NETWORKDAYS.INTL(DATE(2021,MONTH(L987),1),L987,"0000000",'21年休息安排-固定'!$B$2:$B$105)))</f>
        <v/>
      </c>
    </row>
    <row r="988" customHeight="1" spans="1:24">
      <c r="A988" s="4" t="s">
        <v>1452</v>
      </c>
      <c r="B988" s="4"/>
      <c r="C988" s="6" t="s">
        <v>404</v>
      </c>
      <c r="D988" s="4"/>
      <c r="E988" s="4"/>
      <c r="F988" s="4"/>
      <c r="G988" s="4"/>
      <c r="H988" s="4"/>
      <c r="I988" s="4"/>
      <c r="J988" s="4"/>
      <c r="K988" s="45">
        <v>43363</v>
      </c>
      <c r="L988" s="45"/>
      <c r="M988" s="4"/>
      <c r="N988" s="4"/>
      <c r="O988" s="4"/>
      <c r="P988" s="46"/>
      <c r="Q988" s="46"/>
      <c r="R988" s="49">
        <f t="shared" si="70"/>
        <v>0</v>
      </c>
      <c r="S988" s="49">
        <f t="shared" si="71"/>
        <v>0</v>
      </c>
      <c r="T988" s="50">
        <f t="shared" si="68"/>
        <v>0</v>
      </c>
      <c r="U988" s="50">
        <f t="shared" si="69"/>
        <v>0</v>
      </c>
      <c r="V988" s="50">
        <v>0.89</v>
      </c>
      <c r="W988" s="50" t="str">
        <f>IF(OR(K988&lt;=$Y$1,DAY(K988)&gt;15,AND(YEAR(K988)&amp;MONTH(K988)=YEAR(L988)&amp;MONTH(L988),DAY(L988)&lt;26)),"",IF(OR(L988="",MONTH(K988)&lt;&gt;MONTH(L988)),NETWORKDAYS.INTL(K988,DATE(2021,MONTH(K988)+1,0),"0000000",'21年休息安排-固定'!$B$2:$B$105),NETWORKDAYS.INTL(K988,L988,"0000000",'21年休息安排-固定'!$B$2:$B$105)))</f>
        <v/>
      </c>
      <c r="X988" s="50" t="str">
        <f>IF(OR(L988&gt;=$Z$1,L988="",DAY(L988)&lt;15,AND(YEAR(K988)&amp;MONTH(K988)=YEAR(L988)&amp;MONTH(L988),DAY(L988)&lt;26)),"",IF(YEAR(K988)&amp;MONTH(K988)=YEAR(L988)&amp;MONTH(L988),NETWORKDAYS.INTL(K988,L988,"0000000",'21年休息安排-固定'!$B$2:$B$105),NETWORKDAYS.INTL(DATE(2021,MONTH(L988),1),L988,"0000000",'21年休息安排-固定'!$B$2:$B$105)))</f>
        <v/>
      </c>
    </row>
    <row r="989" customHeight="1" spans="1:24">
      <c r="A989" s="4" t="s">
        <v>1453</v>
      </c>
      <c r="B989" s="4"/>
      <c r="C989" s="6" t="s">
        <v>404</v>
      </c>
      <c r="D989" s="4"/>
      <c r="E989" s="4"/>
      <c r="F989" s="4"/>
      <c r="G989" s="4"/>
      <c r="H989" s="4"/>
      <c r="I989" s="4"/>
      <c r="J989" s="4"/>
      <c r="K989" s="45">
        <v>43368</v>
      </c>
      <c r="L989" s="45"/>
      <c r="M989" s="4"/>
      <c r="N989" s="4"/>
      <c r="O989" s="4"/>
      <c r="P989" s="46"/>
      <c r="Q989" s="46"/>
      <c r="R989" s="49">
        <f t="shared" si="70"/>
        <v>0</v>
      </c>
      <c r="S989" s="49">
        <f t="shared" si="71"/>
        <v>0</v>
      </c>
      <c r="T989" s="50">
        <f t="shared" si="68"/>
        <v>0</v>
      </c>
      <c r="U989" s="50">
        <f t="shared" si="69"/>
        <v>0</v>
      </c>
      <c r="V989" s="50">
        <v>0.9</v>
      </c>
      <c r="W989" s="50" t="str">
        <f>IF(OR(K989&lt;=$Y$1,DAY(K989)&gt;15,AND(YEAR(K989)&amp;MONTH(K989)=YEAR(L989)&amp;MONTH(L989),DAY(L989)&lt;26)),"",IF(OR(L989="",MONTH(K989)&lt;&gt;MONTH(L989)),NETWORKDAYS.INTL(K989,DATE(2021,MONTH(K989)+1,0),"0000000",'21年休息安排-固定'!$B$2:$B$105),NETWORKDAYS.INTL(K989,L989,"0000000",'21年休息安排-固定'!$B$2:$B$105)))</f>
        <v/>
      </c>
      <c r="X989" s="50" t="str">
        <f>IF(OR(L989&gt;=$Z$1,L989="",DAY(L989)&lt;15,AND(YEAR(K989)&amp;MONTH(K989)=YEAR(L989)&amp;MONTH(L989),DAY(L989)&lt;26)),"",IF(YEAR(K989)&amp;MONTH(K989)=YEAR(L989)&amp;MONTH(L989),NETWORKDAYS.INTL(K989,L989,"0000000",'21年休息安排-固定'!$B$2:$B$105),NETWORKDAYS.INTL(DATE(2021,MONTH(L989),1),L989,"0000000",'21年休息安排-固定'!$B$2:$B$105)))</f>
        <v/>
      </c>
    </row>
    <row r="990" customHeight="1" spans="1:24">
      <c r="A990" s="4" t="s">
        <v>1454</v>
      </c>
      <c r="B990" s="4"/>
      <c r="C990" s="6" t="s">
        <v>404</v>
      </c>
      <c r="D990" s="4"/>
      <c r="E990" s="4"/>
      <c r="F990" s="4"/>
      <c r="G990" s="4"/>
      <c r="H990" s="4"/>
      <c r="I990" s="4"/>
      <c r="J990" s="4"/>
      <c r="K990" s="45">
        <v>43371</v>
      </c>
      <c r="L990" s="45"/>
      <c r="M990" s="4"/>
      <c r="N990" s="4"/>
      <c r="O990" s="4"/>
      <c r="P990" s="46"/>
      <c r="Q990" s="46"/>
      <c r="R990" s="49">
        <f t="shared" si="70"/>
        <v>0</v>
      </c>
      <c r="S990" s="49">
        <f t="shared" si="71"/>
        <v>0</v>
      </c>
      <c r="T990" s="50">
        <f t="shared" si="68"/>
        <v>0</v>
      </c>
      <c r="U990" s="50">
        <f t="shared" si="69"/>
        <v>0</v>
      </c>
      <c r="V990" s="50">
        <v>0.9</v>
      </c>
      <c r="W990" s="50" t="str">
        <f>IF(OR(K990&lt;=$Y$1,DAY(K990)&gt;15,AND(YEAR(K990)&amp;MONTH(K990)=YEAR(L990)&amp;MONTH(L990),DAY(L990)&lt;26)),"",IF(OR(L990="",MONTH(K990)&lt;&gt;MONTH(L990)),NETWORKDAYS.INTL(K990,DATE(2021,MONTH(K990)+1,0),"0000000",'21年休息安排-固定'!$B$2:$B$105),NETWORKDAYS.INTL(K990,L990,"0000000",'21年休息安排-固定'!$B$2:$B$105)))</f>
        <v/>
      </c>
      <c r="X990" s="50" t="str">
        <f>IF(OR(L990&gt;=$Z$1,L990="",DAY(L990)&lt;15,AND(YEAR(K990)&amp;MONTH(K990)=YEAR(L990)&amp;MONTH(L990),DAY(L990)&lt;26)),"",IF(YEAR(K990)&amp;MONTH(K990)=YEAR(L990)&amp;MONTH(L990),NETWORKDAYS.INTL(K990,L990,"0000000",'21年休息安排-固定'!$B$2:$B$105),NETWORKDAYS.INTL(DATE(2021,MONTH(L990),1),L990,"0000000",'21年休息安排-固定'!$B$2:$B$105)))</f>
        <v/>
      </c>
    </row>
    <row r="991" customHeight="1" spans="1:24">
      <c r="A991" s="4" t="s">
        <v>1455</v>
      </c>
      <c r="B991" s="4"/>
      <c r="C991" s="6" t="s">
        <v>404</v>
      </c>
      <c r="D991" s="4"/>
      <c r="E991" s="4"/>
      <c r="F991" s="4"/>
      <c r="G991" s="4"/>
      <c r="H991" s="4"/>
      <c r="I991" s="4"/>
      <c r="J991" s="4"/>
      <c r="K991" s="45">
        <v>43388</v>
      </c>
      <c r="L991" s="45"/>
      <c r="M991" s="4"/>
      <c r="N991" s="4"/>
      <c r="O991" s="4"/>
      <c r="P991" s="46"/>
      <c r="Q991" s="46"/>
      <c r="R991" s="49">
        <f t="shared" si="70"/>
        <v>0</v>
      </c>
      <c r="S991" s="49">
        <f t="shared" si="71"/>
        <v>0</v>
      </c>
      <c r="T991" s="50">
        <f t="shared" si="68"/>
        <v>0</v>
      </c>
      <c r="U991" s="50">
        <f t="shared" si="69"/>
        <v>0</v>
      </c>
      <c r="V991" s="50">
        <v>0.9</v>
      </c>
      <c r="W991" s="50" t="str">
        <f>IF(OR(K991&lt;=$Y$1,DAY(K991)&gt;15,AND(YEAR(K991)&amp;MONTH(K991)=YEAR(L991)&amp;MONTH(L991),DAY(L991)&lt;26)),"",IF(OR(L991="",MONTH(K991)&lt;&gt;MONTH(L991)),NETWORKDAYS.INTL(K991,DATE(2021,MONTH(K991)+1,0),"0000000",'21年休息安排-固定'!$B$2:$B$105),NETWORKDAYS.INTL(K991,L991,"0000000",'21年休息安排-固定'!$B$2:$B$105)))</f>
        <v/>
      </c>
      <c r="X991" s="50" t="str">
        <f>IF(OR(L991&gt;=$Z$1,L991="",DAY(L991)&lt;15,AND(YEAR(K991)&amp;MONTH(K991)=YEAR(L991)&amp;MONTH(L991),DAY(L991)&lt;26)),"",IF(YEAR(K991)&amp;MONTH(K991)=YEAR(L991)&amp;MONTH(L991),NETWORKDAYS.INTL(K991,L991,"0000000",'21年休息安排-固定'!$B$2:$B$105),NETWORKDAYS.INTL(DATE(2021,MONTH(L991),1),L991,"0000000",'21年休息安排-固定'!$B$2:$B$105)))</f>
        <v/>
      </c>
    </row>
    <row r="992" customHeight="1" spans="1:24">
      <c r="A992" s="4" t="s">
        <v>1456</v>
      </c>
      <c r="B992" s="4"/>
      <c r="C992" s="6" t="s">
        <v>404</v>
      </c>
      <c r="D992" s="4"/>
      <c r="E992" s="4"/>
      <c r="F992" s="4"/>
      <c r="G992" s="4"/>
      <c r="H992" s="4"/>
      <c r="I992" s="4"/>
      <c r="J992" s="4"/>
      <c r="K992" s="45">
        <v>43389</v>
      </c>
      <c r="L992" s="45"/>
      <c r="M992" s="4"/>
      <c r="N992" s="4"/>
      <c r="O992" s="4"/>
      <c r="P992" s="46"/>
      <c r="Q992" s="46"/>
      <c r="R992" s="49">
        <f t="shared" si="70"/>
        <v>0</v>
      </c>
      <c r="S992" s="49">
        <f t="shared" si="71"/>
        <v>0</v>
      </c>
      <c r="T992" s="50">
        <f t="shared" si="68"/>
        <v>0</v>
      </c>
      <c r="U992" s="50">
        <f t="shared" si="69"/>
        <v>0</v>
      </c>
      <c r="V992" s="50">
        <v>0.9</v>
      </c>
      <c r="W992" s="50" t="str">
        <f>IF(OR(K992&lt;=$Y$1,DAY(K992)&gt;15,AND(YEAR(K992)&amp;MONTH(K992)=YEAR(L992)&amp;MONTH(L992),DAY(L992)&lt;26)),"",IF(OR(L992="",MONTH(K992)&lt;&gt;MONTH(L992)),NETWORKDAYS.INTL(K992,DATE(2021,MONTH(K992)+1,0),"0000000",'21年休息安排-固定'!$B$2:$B$105),NETWORKDAYS.INTL(K992,L992,"0000000",'21年休息安排-固定'!$B$2:$B$105)))</f>
        <v/>
      </c>
      <c r="X992" s="50" t="str">
        <f>IF(OR(L992&gt;=$Z$1,L992="",DAY(L992)&lt;15,AND(YEAR(K992)&amp;MONTH(K992)=YEAR(L992)&amp;MONTH(L992),DAY(L992)&lt;26)),"",IF(YEAR(K992)&amp;MONTH(K992)=YEAR(L992)&amp;MONTH(L992),NETWORKDAYS.INTL(K992,L992,"0000000",'21年休息安排-固定'!$B$2:$B$105),NETWORKDAYS.INTL(DATE(2021,MONTH(L992),1),L992,"0000000",'21年休息安排-固定'!$B$2:$B$105)))</f>
        <v/>
      </c>
    </row>
    <row r="993" customHeight="1" spans="1:24">
      <c r="A993" s="4" t="s">
        <v>1457</v>
      </c>
      <c r="B993" s="4"/>
      <c r="C993" s="6" t="s">
        <v>404</v>
      </c>
      <c r="D993" s="4"/>
      <c r="E993" s="4"/>
      <c r="F993" s="4"/>
      <c r="G993" s="4"/>
      <c r="H993" s="4"/>
      <c r="I993" s="4"/>
      <c r="J993" s="4"/>
      <c r="K993" s="45">
        <v>43402</v>
      </c>
      <c r="L993" s="45">
        <v>44273</v>
      </c>
      <c r="M993" s="4"/>
      <c r="N993" s="4"/>
      <c r="O993" s="4"/>
      <c r="P993" s="46"/>
      <c r="Q993" s="46"/>
      <c r="R993" s="49">
        <f t="shared" si="70"/>
        <v>0</v>
      </c>
      <c r="S993" s="49">
        <f t="shared" si="71"/>
        <v>0</v>
      </c>
      <c r="T993" s="50">
        <f t="shared" si="68"/>
        <v>0</v>
      </c>
      <c r="U993" s="50">
        <f t="shared" si="69"/>
        <v>0</v>
      </c>
      <c r="V993" s="50">
        <v>0.87</v>
      </c>
      <c r="W993" s="50" t="str">
        <f>IF(OR(K993&lt;=$Y$1,DAY(K993)&gt;15,AND(YEAR(K993)&amp;MONTH(K993)=YEAR(L993)&amp;MONTH(L993),DAY(L993)&lt;26)),"",IF(OR(L993="",MONTH(K993)&lt;&gt;MONTH(L993)),NETWORKDAYS.INTL(K993,DATE(2021,MONTH(K993)+1,0),"0000000",'21年休息安排-固定'!$B$2:$B$105),NETWORKDAYS.INTL(K993,L993,"0000000",'21年休息安排-固定'!$B$2:$B$105)))</f>
        <v/>
      </c>
      <c r="X993" s="50">
        <f>IF(OR(L993&gt;=$Z$1,L993="",DAY(L993)&lt;15,AND(YEAR(K993)&amp;MONTH(K993)=YEAR(L993)&amp;MONTH(L993),DAY(L993)&lt;26)),"",IF(YEAR(K993)&amp;MONTH(K993)=YEAR(L993)&amp;MONTH(L993),NETWORKDAYS.INTL(K993,L993,"0000000",'21年休息安排-固定'!$B$2:$B$105),NETWORKDAYS.INTL(DATE(2021,MONTH(L993),1),L993,"0000000",'21年休息安排-固定'!$B$2:$B$105)))</f>
        <v>14</v>
      </c>
    </row>
    <row r="994" customHeight="1" spans="1:24">
      <c r="A994" s="4" t="s">
        <v>1458</v>
      </c>
      <c r="B994" s="4"/>
      <c r="C994" s="6" t="s">
        <v>404</v>
      </c>
      <c r="D994" s="4"/>
      <c r="E994" s="4"/>
      <c r="F994" s="4"/>
      <c r="G994" s="4"/>
      <c r="H994" s="4"/>
      <c r="I994" s="4"/>
      <c r="J994" s="4"/>
      <c r="K994" s="45">
        <v>43189</v>
      </c>
      <c r="L994" s="45">
        <v>44452</v>
      </c>
      <c r="M994" s="4"/>
      <c r="N994" s="4"/>
      <c r="O994" s="4"/>
      <c r="P994" s="46"/>
      <c r="Q994" s="46"/>
      <c r="R994" s="49">
        <f t="shared" si="70"/>
        <v>0</v>
      </c>
      <c r="S994" s="49">
        <f t="shared" si="71"/>
        <v>0</v>
      </c>
      <c r="T994" s="50">
        <f t="shared" si="68"/>
        <v>0</v>
      </c>
      <c r="U994" s="50">
        <f t="shared" si="69"/>
        <v>0</v>
      </c>
      <c r="V994" s="50">
        <v>0.92</v>
      </c>
      <c r="W994" s="50" t="str">
        <f>IF(OR(K994&lt;=$Y$1,DAY(K994)&gt;15,AND(YEAR(K994)&amp;MONTH(K994)=YEAR(L994)&amp;MONTH(L994),DAY(L994)&lt;26)),"",IF(OR(L994="",MONTH(K994)&lt;&gt;MONTH(L994)),NETWORKDAYS.INTL(K994,DATE(2021,MONTH(K994)+1,0),"0000000",'21年休息安排-固定'!$B$2:$B$105),NETWORKDAYS.INTL(K994,L994,"0000000",'21年休息安排-固定'!$B$2:$B$105)))</f>
        <v/>
      </c>
      <c r="X994" s="50" t="str">
        <f>IF(OR(L994&gt;=$Z$1,L994="",DAY(L994)&lt;15,AND(YEAR(K994)&amp;MONTH(K994)=YEAR(L994)&amp;MONTH(L994),DAY(L994)&lt;26)),"",IF(YEAR(K994)&amp;MONTH(K994)=YEAR(L994)&amp;MONTH(L994),NETWORKDAYS.INTL(K994,L994,"0000000",'21年休息安排-固定'!$B$2:$B$105),NETWORKDAYS.INTL(DATE(2021,MONTH(L994),1),L994,"0000000",'21年休息安排-固定'!$B$2:$B$105)))</f>
        <v/>
      </c>
    </row>
    <row r="995" customHeight="1" spans="1:24">
      <c r="A995" s="4" t="s">
        <v>1459</v>
      </c>
      <c r="B995" s="4"/>
      <c r="C995" s="6" t="s">
        <v>404</v>
      </c>
      <c r="D995" s="4"/>
      <c r="E995" s="4"/>
      <c r="F995" s="4"/>
      <c r="G995" s="4"/>
      <c r="H995" s="4"/>
      <c r="I995" s="4"/>
      <c r="J995" s="4"/>
      <c r="K995" s="45">
        <v>42451</v>
      </c>
      <c r="L995" s="45"/>
      <c r="M995" s="4"/>
      <c r="N995" s="4"/>
      <c r="O995" s="4"/>
      <c r="P995" s="46"/>
      <c r="Q995" s="46"/>
      <c r="R995" s="49">
        <f t="shared" si="70"/>
        <v>0</v>
      </c>
      <c r="S995" s="49">
        <f t="shared" si="71"/>
        <v>0</v>
      </c>
      <c r="T995" s="50">
        <f t="shared" si="68"/>
        <v>0</v>
      </c>
      <c r="U995" s="50">
        <f t="shared" si="69"/>
        <v>0</v>
      </c>
      <c r="V995" s="50">
        <v>0.82</v>
      </c>
      <c r="W995" s="50" t="str">
        <f>IF(OR(K995&lt;=$Y$1,DAY(K995)&gt;15,AND(YEAR(K995)&amp;MONTH(K995)=YEAR(L995)&amp;MONTH(L995),DAY(L995)&lt;26)),"",IF(OR(L995="",MONTH(K995)&lt;&gt;MONTH(L995)),NETWORKDAYS.INTL(K995,DATE(2021,MONTH(K995)+1,0),"0000000",'21年休息安排-固定'!$B$2:$B$105),NETWORKDAYS.INTL(K995,L995,"0000000",'21年休息安排-固定'!$B$2:$B$105)))</f>
        <v/>
      </c>
      <c r="X995" s="50" t="str">
        <f>IF(OR(L995&gt;=$Z$1,L995="",DAY(L995)&lt;15,AND(YEAR(K995)&amp;MONTH(K995)=YEAR(L995)&amp;MONTH(L995),DAY(L995)&lt;26)),"",IF(YEAR(K995)&amp;MONTH(K995)=YEAR(L995)&amp;MONTH(L995),NETWORKDAYS.INTL(K995,L995,"0000000",'21年休息安排-固定'!$B$2:$B$105),NETWORKDAYS.INTL(DATE(2021,MONTH(L995),1),L995,"0000000",'21年休息安排-固定'!$B$2:$B$105)))</f>
        <v/>
      </c>
    </row>
    <row r="996" customHeight="1" spans="1:24">
      <c r="A996" s="4" t="s">
        <v>1460</v>
      </c>
      <c r="B996" s="4"/>
      <c r="C996" s="6" t="s">
        <v>404</v>
      </c>
      <c r="D996" s="4"/>
      <c r="E996" s="4"/>
      <c r="F996" s="4"/>
      <c r="G996" s="4"/>
      <c r="H996" s="4"/>
      <c r="I996" s="4"/>
      <c r="J996" s="4"/>
      <c r="K996" s="45">
        <v>43347</v>
      </c>
      <c r="L996" s="45"/>
      <c r="M996" s="4"/>
      <c r="N996" s="4"/>
      <c r="O996" s="4"/>
      <c r="P996" s="46"/>
      <c r="Q996" s="46"/>
      <c r="R996" s="49">
        <f t="shared" si="70"/>
        <v>0</v>
      </c>
      <c r="S996" s="49">
        <f t="shared" si="71"/>
        <v>0</v>
      </c>
      <c r="T996" s="50">
        <f t="shared" si="68"/>
        <v>0</v>
      </c>
      <c r="U996" s="50">
        <f t="shared" si="69"/>
        <v>0</v>
      </c>
      <c r="V996" s="50">
        <v>0.83</v>
      </c>
      <c r="W996" s="50" t="str">
        <f>IF(OR(K996&lt;=$Y$1,DAY(K996)&gt;15,AND(YEAR(K996)&amp;MONTH(K996)=YEAR(L996)&amp;MONTH(L996),DAY(L996)&lt;26)),"",IF(OR(L996="",MONTH(K996)&lt;&gt;MONTH(L996)),NETWORKDAYS.INTL(K996,DATE(2021,MONTH(K996)+1,0),"0000000",'21年休息安排-固定'!$B$2:$B$105),NETWORKDAYS.INTL(K996,L996,"0000000",'21年休息安排-固定'!$B$2:$B$105)))</f>
        <v/>
      </c>
      <c r="X996" s="50" t="str">
        <f>IF(OR(L996&gt;=$Z$1,L996="",DAY(L996)&lt;15,AND(YEAR(K996)&amp;MONTH(K996)=YEAR(L996)&amp;MONTH(L996),DAY(L996)&lt;26)),"",IF(YEAR(K996)&amp;MONTH(K996)=YEAR(L996)&amp;MONTH(L996),NETWORKDAYS.INTL(K996,L996,"0000000",'21年休息安排-固定'!$B$2:$B$105),NETWORKDAYS.INTL(DATE(2021,MONTH(L996),1),L996,"0000000",'21年休息安排-固定'!$B$2:$B$105)))</f>
        <v/>
      </c>
    </row>
    <row r="997" customHeight="1" spans="1:24">
      <c r="A997" s="4" t="s">
        <v>1461</v>
      </c>
      <c r="B997" s="4"/>
      <c r="C997" s="6" t="s">
        <v>404</v>
      </c>
      <c r="D997" s="4"/>
      <c r="E997" s="4"/>
      <c r="F997" s="4"/>
      <c r="G997" s="4"/>
      <c r="H997" s="4"/>
      <c r="I997" s="4"/>
      <c r="J997" s="4"/>
      <c r="K997" s="45">
        <v>43283</v>
      </c>
      <c r="L997" s="45"/>
      <c r="M997" s="4"/>
      <c r="N997" s="4"/>
      <c r="O997" s="4"/>
      <c r="P997" s="46"/>
      <c r="Q997" s="46"/>
      <c r="R997" s="49">
        <f t="shared" si="70"/>
        <v>0</v>
      </c>
      <c r="S997" s="49">
        <f t="shared" si="71"/>
        <v>0</v>
      </c>
      <c r="T997" s="50">
        <f t="shared" si="68"/>
        <v>0</v>
      </c>
      <c r="U997" s="50">
        <f t="shared" si="69"/>
        <v>0</v>
      </c>
      <c r="V997" s="50">
        <v>0.92</v>
      </c>
      <c r="W997" s="50" t="str">
        <f>IF(OR(K997&lt;=$Y$1,DAY(K997)&gt;15,AND(YEAR(K997)&amp;MONTH(K997)=YEAR(L997)&amp;MONTH(L997),DAY(L997)&lt;26)),"",IF(OR(L997="",MONTH(K997)&lt;&gt;MONTH(L997)),NETWORKDAYS.INTL(K997,DATE(2021,MONTH(K997)+1,0),"0000000",'21年休息安排-固定'!$B$2:$B$105),NETWORKDAYS.INTL(K997,L997,"0000000",'21年休息安排-固定'!$B$2:$B$105)))</f>
        <v/>
      </c>
      <c r="X997" s="50" t="str">
        <f>IF(OR(L997&gt;=$Z$1,L997="",DAY(L997)&lt;15,AND(YEAR(K997)&amp;MONTH(K997)=YEAR(L997)&amp;MONTH(L997),DAY(L997)&lt;26)),"",IF(YEAR(K997)&amp;MONTH(K997)=YEAR(L997)&amp;MONTH(L997),NETWORKDAYS.INTL(K997,L997,"0000000",'21年休息安排-固定'!$B$2:$B$105),NETWORKDAYS.INTL(DATE(2021,MONTH(L997),1),L997,"0000000",'21年休息安排-固定'!$B$2:$B$105)))</f>
        <v/>
      </c>
    </row>
    <row r="998" customHeight="1" spans="1:24">
      <c r="A998" s="4" t="s">
        <v>1462</v>
      </c>
      <c r="B998" s="4"/>
      <c r="C998" s="6" t="s">
        <v>404</v>
      </c>
      <c r="D998" s="4"/>
      <c r="E998" s="4"/>
      <c r="F998" s="4"/>
      <c r="G998" s="4"/>
      <c r="H998" s="4"/>
      <c r="I998" s="4"/>
      <c r="J998" s="4"/>
      <c r="K998" s="45">
        <v>43199</v>
      </c>
      <c r="L998" s="45">
        <v>44484</v>
      </c>
      <c r="M998" s="4"/>
      <c r="N998" s="4"/>
      <c r="O998" s="4"/>
      <c r="P998" s="46"/>
      <c r="Q998" s="46"/>
      <c r="R998" s="49">
        <f t="shared" si="70"/>
        <v>0</v>
      </c>
      <c r="S998" s="49">
        <f t="shared" si="71"/>
        <v>0</v>
      </c>
      <c r="T998" s="50">
        <f t="shared" si="68"/>
        <v>0</v>
      </c>
      <c r="U998" s="50">
        <f t="shared" si="69"/>
        <v>0</v>
      </c>
      <c r="V998" s="50">
        <v>0.93</v>
      </c>
      <c r="W998" s="50" t="str">
        <f>IF(OR(K998&lt;=$Y$1,DAY(K998)&gt;15,AND(YEAR(K998)&amp;MONTH(K998)=YEAR(L998)&amp;MONTH(L998),DAY(L998)&lt;26)),"",IF(OR(L998="",MONTH(K998)&lt;&gt;MONTH(L998)),NETWORKDAYS.INTL(K998,DATE(2021,MONTH(K998)+1,0),"0000000",'21年休息安排-固定'!$B$2:$B$105),NETWORKDAYS.INTL(K998,L998,"0000000",'21年休息安排-固定'!$B$2:$B$105)))</f>
        <v/>
      </c>
      <c r="X998" s="50">
        <f>IF(OR(L998&gt;=$Z$1,L998="",DAY(L998)&lt;15,AND(YEAR(K998)&amp;MONTH(K998)=YEAR(L998)&amp;MONTH(L998),DAY(L998)&lt;26)),"",IF(YEAR(K998)&amp;MONTH(K998)=YEAR(L998)&amp;MONTH(L998),NETWORKDAYS.INTL(K998,L998,"0000000",'21年休息安排-固定'!$B$2:$B$105),NETWORKDAYS.INTL(DATE(2021,MONTH(L998),1),L998,"0000000",'21年休息安排-固定'!$B$2:$B$105)))</f>
        <v>10</v>
      </c>
    </row>
    <row r="999" customHeight="1" spans="1:24">
      <c r="A999" s="4" t="s">
        <v>1463</v>
      </c>
      <c r="B999" s="4"/>
      <c r="C999" s="6" t="s">
        <v>404</v>
      </c>
      <c r="D999" s="4"/>
      <c r="E999" s="4"/>
      <c r="F999" s="4"/>
      <c r="G999" s="4"/>
      <c r="H999" s="4"/>
      <c r="I999" s="4"/>
      <c r="J999" s="4"/>
      <c r="K999" s="45">
        <v>43122</v>
      </c>
      <c r="L999" s="45"/>
      <c r="M999" s="4"/>
      <c r="N999" s="4"/>
      <c r="O999" s="4"/>
      <c r="P999" s="46"/>
      <c r="Q999" s="46"/>
      <c r="R999" s="49">
        <f t="shared" si="70"/>
        <v>0</v>
      </c>
      <c r="S999" s="49">
        <f t="shared" si="71"/>
        <v>0</v>
      </c>
      <c r="T999" s="50">
        <f t="shared" si="68"/>
        <v>0</v>
      </c>
      <c r="U999" s="50">
        <f t="shared" si="69"/>
        <v>0</v>
      </c>
      <c r="V999" s="50">
        <v>0.9</v>
      </c>
      <c r="W999" s="50" t="str">
        <f>IF(OR(K999&lt;=$Y$1,DAY(K999)&gt;15,AND(YEAR(K999)&amp;MONTH(K999)=YEAR(L999)&amp;MONTH(L999),DAY(L999)&lt;26)),"",IF(OR(L999="",MONTH(K999)&lt;&gt;MONTH(L999)),NETWORKDAYS.INTL(K999,DATE(2021,MONTH(K999)+1,0),"0000000",'21年休息安排-固定'!$B$2:$B$105),NETWORKDAYS.INTL(K999,L999,"0000000",'21年休息安排-固定'!$B$2:$B$105)))</f>
        <v/>
      </c>
      <c r="X999" s="50" t="str">
        <f>IF(OR(L999&gt;=$Z$1,L999="",DAY(L999)&lt;15,AND(YEAR(K999)&amp;MONTH(K999)=YEAR(L999)&amp;MONTH(L999),DAY(L999)&lt;26)),"",IF(YEAR(K999)&amp;MONTH(K999)=YEAR(L999)&amp;MONTH(L999),NETWORKDAYS.INTL(K999,L999,"0000000",'21年休息安排-固定'!$B$2:$B$105),NETWORKDAYS.INTL(DATE(2021,MONTH(L999),1),L999,"0000000",'21年休息安排-固定'!$B$2:$B$105)))</f>
        <v/>
      </c>
    </row>
    <row r="1000" customHeight="1" spans="1:24">
      <c r="A1000" s="4" t="s">
        <v>1464</v>
      </c>
      <c r="B1000" s="4"/>
      <c r="C1000" s="6" t="s">
        <v>404</v>
      </c>
      <c r="D1000" s="4"/>
      <c r="E1000" s="4"/>
      <c r="F1000" s="4"/>
      <c r="G1000" s="4"/>
      <c r="H1000" s="4"/>
      <c r="I1000" s="4"/>
      <c r="J1000" s="4"/>
      <c r="K1000" s="45">
        <v>42990</v>
      </c>
      <c r="L1000" s="45"/>
      <c r="M1000" s="4"/>
      <c r="N1000" s="4"/>
      <c r="O1000" s="4"/>
      <c r="P1000" s="46"/>
      <c r="Q1000" s="46"/>
      <c r="R1000" s="49">
        <f t="shared" si="70"/>
        <v>0</v>
      </c>
      <c r="S1000" s="49">
        <f t="shared" si="71"/>
        <v>0</v>
      </c>
      <c r="T1000" s="50">
        <f t="shared" si="68"/>
        <v>0</v>
      </c>
      <c r="U1000" s="50">
        <f t="shared" si="69"/>
        <v>0</v>
      </c>
      <c r="V1000" s="50">
        <v>0.81</v>
      </c>
      <c r="W1000" s="50" t="str">
        <f>IF(OR(K1000&lt;=$Y$1,DAY(K1000)&gt;15,AND(YEAR(K1000)&amp;MONTH(K1000)=YEAR(L1000)&amp;MONTH(L1000),DAY(L1000)&lt;26)),"",IF(OR(L1000="",MONTH(K1000)&lt;&gt;MONTH(L1000)),NETWORKDAYS.INTL(K1000,DATE(2021,MONTH(K1000)+1,0),"0000000",'21年休息安排-固定'!$B$2:$B$105),NETWORKDAYS.INTL(K1000,L1000,"0000000",'21年休息安排-固定'!$B$2:$B$105)))</f>
        <v/>
      </c>
      <c r="X1000" s="50" t="str">
        <f>IF(OR(L1000&gt;=$Z$1,L1000="",DAY(L1000)&lt;15,AND(YEAR(K1000)&amp;MONTH(K1000)=YEAR(L1000)&amp;MONTH(L1000),DAY(L1000)&lt;26)),"",IF(YEAR(K1000)&amp;MONTH(K1000)=YEAR(L1000)&amp;MONTH(L1000),NETWORKDAYS.INTL(K1000,L1000,"0000000",'21年休息安排-固定'!$B$2:$B$105),NETWORKDAYS.INTL(DATE(2021,MONTH(L1000),1),L1000,"0000000",'21年休息安排-固定'!$B$2:$B$105)))</f>
        <v/>
      </c>
    </row>
    <row r="1001" customHeight="1" spans="1:24">
      <c r="A1001" s="4" t="s">
        <v>1465</v>
      </c>
      <c r="B1001" s="4"/>
      <c r="C1001" s="6" t="s">
        <v>404</v>
      </c>
      <c r="D1001" s="4"/>
      <c r="E1001" s="4"/>
      <c r="F1001" s="4"/>
      <c r="G1001" s="4"/>
      <c r="H1001" s="4"/>
      <c r="I1001" s="4"/>
      <c r="J1001" s="4"/>
      <c r="K1001" s="45">
        <v>43353</v>
      </c>
      <c r="L1001" s="45">
        <v>44405</v>
      </c>
      <c r="M1001" s="4"/>
      <c r="N1001" s="4"/>
      <c r="O1001" s="4"/>
      <c r="P1001" s="46"/>
      <c r="Q1001" s="46"/>
      <c r="R1001" s="49">
        <f t="shared" si="70"/>
        <v>0</v>
      </c>
      <c r="S1001" s="49">
        <f t="shared" si="71"/>
        <v>0</v>
      </c>
      <c r="T1001" s="50">
        <f t="shared" si="68"/>
        <v>0</v>
      </c>
      <c r="U1001" s="50">
        <f t="shared" si="69"/>
        <v>0</v>
      </c>
      <c r="V1001" s="50">
        <v>0.82</v>
      </c>
      <c r="W1001" s="50" t="str">
        <f>IF(OR(K1001&lt;=$Y$1,DAY(K1001)&gt;15,AND(YEAR(K1001)&amp;MONTH(K1001)=YEAR(L1001)&amp;MONTH(L1001),DAY(L1001)&lt;26)),"",IF(OR(L1001="",MONTH(K1001)&lt;&gt;MONTH(L1001)),NETWORKDAYS.INTL(K1001,DATE(2021,MONTH(K1001)+1,0),"0000000",'21年休息安排-固定'!$B$2:$B$105),NETWORKDAYS.INTL(K1001,L1001,"0000000",'21年休息安排-固定'!$B$2:$B$105)))</f>
        <v/>
      </c>
      <c r="X1001" s="50">
        <f>IF(OR(L1001&gt;=$Z$1,L1001="",DAY(L1001)&lt;15,AND(YEAR(K1001)&amp;MONTH(K1001)=YEAR(L1001)&amp;MONTH(L1001),DAY(L1001)&lt;26)),"",IF(YEAR(K1001)&amp;MONTH(K1001)=YEAR(L1001)&amp;MONTH(L1001),NETWORKDAYS.INTL(K1001,L1001,"0000000",'21年休息安排-固定'!$B$2:$B$105),NETWORKDAYS.INTL(DATE(2021,MONTH(L1001),1),L1001,"0000000",'21年休息安排-固定'!$B$2:$B$105)))</f>
        <v>20</v>
      </c>
    </row>
    <row r="1002" customHeight="1" spans="1:24">
      <c r="A1002" s="4" t="s">
        <v>1466</v>
      </c>
      <c r="B1002" s="4"/>
      <c r="C1002" s="6" t="s">
        <v>1208</v>
      </c>
      <c r="D1002" s="4"/>
      <c r="E1002" s="4"/>
      <c r="F1002" s="4"/>
      <c r="G1002" s="4"/>
      <c r="H1002" s="4"/>
      <c r="I1002" s="4"/>
      <c r="J1002" s="4"/>
      <c r="K1002" s="45">
        <v>43231</v>
      </c>
      <c r="L1002" s="45"/>
      <c r="M1002" s="4"/>
      <c r="N1002" s="4"/>
      <c r="O1002" s="4"/>
      <c r="P1002" s="46"/>
      <c r="Q1002" s="46"/>
      <c r="R1002" s="49">
        <f t="shared" si="70"/>
        <v>0</v>
      </c>
      <c r="S1002" s="49">
        <f t="shared" si="71"/>
        <v>0</v>
      </c>
      <c r="T1002" s="50">
        <f t="shared" si="68"/>
        <v>0</v>
      </c>
      <c r="U1002" s="50">
        <f t="shared" si="69"/>
        <v>0</v>
      </c>
      <c r="V1002" s="50">
        <v>0.9</v>
      </c>
      <c r="W1002" s="50" t="str">
        <f>IF(OR(K1002&lt;=$Y$1,DAY(K1002)&gt;15,AND(YEAR(K1002)&amp;MONTH(K1002)=YEAR(L1002)&amp;MONTH(L1002),DAY(L1002)&lt;26)),"",IF(OR(L1002="",MONTH(K1002)&lt;&gt;MONTH(L1002)),NETWORKDAYS.INTL(K1002,DATE(2021,MONTH(K1002)+1,0),"0000000",'21年休息安排-固定'!$B$2:$B$105),NETWORKDAYS.INTL(K1002,L1002,"0000000",'21年休息安排-固定'!$B$2:$B$105)))</f>
        <v/>
      </c>
      <c r="X1002" s="50" t="str">
        <f>IF(OR(L1002&gt;=$Z$1,L1002="",DAY(L1002)&lt;15,AND(YEAR(K1002)&amp;MONTH(K1002)=YEAR(L1002)&amp;MONTH(L1002),DAY(L1002)&lt;26)),"",IF(YEAR(K1002)&amp;MONTH(K1002)=YEAR(L1002)&amp;MONTH(L1002),NETWORKDAYS.INTL(K1002,L1002,"0000000",'21年休息安排-固定'!$B$2:$B$105),NETWORKDAYS.INTL(DATE(2021,MONTH(L1002),1),L1002,"0000000",'21年休息安排-固定'!$B$2:$B$105)))</f>
        <v/>
      </c>
    </row>
    <row r="1003" customHeight="1" spans="1:24">
      <c r="A1003" s="4" t="s">
        <v>1467</v>
      </c>
      <c r="B1003" s="4"/>
      <c r="C1003" s="6" t="s">
        <v>404</v>
      </c>
      <c r="D1003" s="4"/>
      <c r="E1003" s="4"/>
      <c r="F1003" s="4"/>
      <c r="G1003" s="4"/>
      <c r="H1003" s="4"/>
      <c r="I1003" s="4"/>
      <c r="J1003" s="4"/>
      <c r="K1003" s="45">
        <v>43381</v>
      </c>
      <c r="L1003" s="45">
        <v>44274</v>
      </c>
      <c r="M1003" s="4"/>
      <c r="N1003" s="4"/>
      <c r="O1003" s="4"/>
      <c r="P1003" s="46"/>
      <c r="Q1003" s="46"/>
      <c r="R1003" s="49">
        <f t="shared" si="70"/>
        <v>0</v>
      </c>
      <c r="S1003" s="49">
        <f t="shared" si="71"/>
        <v>0</v>
      </c>
      <c r="T1003" s="50">
        <f t="shared" si="68"/>
        <v>0</v>
      </c>
      <c r="U1003" s="50">
        <f t="shared" si="69"/>
        <v>0</v>
      </c>
      <c r="V1003" s="50">
        <v>0.85</v>
      </c>
      <c r="W1003" s="50" t="str">
        <f>IF(OR(K1003&lt;=$Y$1,DAY(K1003)&gt;15,AND(YEAR(K1003)&amp;MONTH(K1003)=YEAR(L1003)&amp;MONTH(L1003),DAY(L1003)&lt;26)),"",IF(OR(L1003="",MONTH(K1003)&lt;&gt;MONTH(L1003)),NETWORKDAYS.INTL(K1003,DATE(2021,MONTH(K1003)+1,0),"0000000",'21年休息安排-固定'!$B$2:$B$105),NETWORKDAYS.INTL(K1003,L1003,"0000000",'21年休息安排-固定'!$B$2:$B$105)))</f>
        <v/>
      </c>
      <c r="X1003" s="50">
        <f>IF(OR(L1003&gt;=$Z$1,L1003="",DAY(L1003)&lt;15,AND(YEAR(K1003)&amp;MONTH(K1003)=YEAR(L1003)&amp;MONTH(L1003),DAY(L1003)&lt;26)),"",IF(YEAR(K1003)&amp;MONTH(K1003)=YEAR(L1003)&amp;MONTH(L1003),NETWORKDAYS.INTL(K1003,L1003,"0000000",'21年休息安排-固定'!$B$2:$B$105),NETWORKDAYS.INTL(DATE(2021,MONTH(L1003),1),L1003,"0000000",'21年休息安排-固定'!$B$2:$B$105)))</f>
        <v>15</v>
      </c>
    </row>
    <row r="1004" customHeight="1" spans="1:24">
      <c r="A1004" s="4" t="s">
        <v>1468</v>
      </c>
      <c r="B1004" s="4"/>
      <c r="C1004" s="6" t="s">
        <v>1208</v>
      </c>
      <c r="D1004" s="4"/>
      <c r="E1004" s="4"/>
      <c r="F1004" s="4"/>
      <c r="G1004" s="4"/>
      <c r="H1004" s="4"/>
      <c r="I1004" s="4"/>
      <c r="J1004" s="4"/>
      <c r="K1004" s="45">
        <v>42933</v>
      </c>
      <c r="L1004" s="45"/>
      <c r="M1004" s="4"/>
      <c r="N1004" s="4"/>
      <c r="O1004" s="4"/>
      <c r="P1004" s="46"/>
      <c r="Q1004" s="46"/>
      <c r="R1004" s="49">
        <f t="shared" si="70"/>
        <v>0</v>
      </c>
      <c r="S1004" s="49">
        <f t="shared" si="71"/>
        <v>0</v>
      </c>
      <c r="T1004" s="50">
        <f t="shared" si="68"/>
        <v>0</v>
      </c>
      <c r="U1004" s="50">
        <f t="shared" si="69"/>
        <v>0</v>
      </c>
      <c r="V1004" s="50">
        <v>0.92</v>
      </c>
      <c r="W1004" s="50" t="str">
        <f>IF(OR(K1004&lt;=$Y$1,DAY(K1004)&gt;15,AND(YEAR(K1004)&amp;MONTH(K1004)=YEAR(L1004)&amp;MONTH(L1004),DAY(L1004)&lt;26)),"",IF(OR(L1004="",MONTH(K1004)&lt;&gt;MONTH(L1004)),NETWORKDAYS.INTL(K1004,DATE(2021,MONTH(K1004)+1,0),"0000000",'21年休息安排-固定'!$B$2:$B$105),NETWORKDAYS.INTL(K1004,L1004,"0000000",'21年休息安排-固定'!$B$2:$B$105)))</f>
        <v/>
      </c>
      <c r="X1004" s="50" t="str">
        <f>IF(OR(L1004&gt;=$Z$1,L1004="",DAY(L1004)&lt;15,AND(YEAR(K1004)&amp;MONTH(K1004)=YEAR(L1004)&amp;MONTH(L1004),DAY(L1004)&lt;26)),"",IF(YEAR(K1004)&amp;MONTH(K1004)=YEAR(L1004)&amp;MONTH(L1004),NETWORKDAYS.INTL(K1004,L1004,"0000000",'21年休息安排-固定'!$B$2:$B$105),NETWORKDAYS.INTL(DATE(2021,MONTH(L1004),1),L1004,"0000000",'21年休息安排-固定'!$B$2:$B$105)))</f>
        <v/>
      </c>
    </row>
    <row r="1005" customHeight="1" spans="1:24">
      <c r="A1005" s="4" t="s">
        <v>1469</v>
      </c>
      <c r="B1005" s="4"/>
      <c r="C1005" s="6" t="s">
        <v>1208</v>
      </c>
      <c r="D1005" s="4"/>
      <c r="E1005" s="4"/>
      <c r="F1005" s="4"/>
      <c r="G1005" s="4"/>
      <c r="H1005" s="4"/>
      <c r="I1005" s="4"/>
      <c r="J1005" s="4"/>
      <c r="K1005" s="45">
        <v>43193</v>
      </c>
      <c r="L1005" s="45"/>
      <c r="M1005" s="4"/>
      <c r="N1005" s="4"/>
      <c r="O1005" s="4"/>
      <c r="P1005" s="46"/>
      <c r="Q1005" s="46"/>
      <c r="R1005" s="49">
        <f t="shared" si="70"/>
        <v>0</v>
      </c>
      <c r="S1005" s="49">
        <f t="shared" si="71"/>
        <v>0</v>
      </c>
      <c r="T1005" s="50">
        <f t="shared" si="68"/>
        <v>0</v>
      </c>
      <c r="U1005" s="50">
        <f t="shared" si="69"/>
        <v>0</v>
      </c>
      <c r="V1005" s="50">
        <v>0.88</v>
      </c>
      <c r="W1005" s="50" t="str">
        <f>IF(OR(K1005&lt;=$Y$1,DAY(K1005)&gt;15,AND(YEAR(K1005)&amp;MONTH(K1005)=YEAR(L1005)&amp;MONTH(L1005),DAY(L1005)&lt;26)),"",IF(OR(L1005="",MONTH(K1005)&lt;&gt;MONTH(L1005)),NETWORKDAYS.INTL(K1005,DATE(2021,MONTH(K1005)+1,0),"0000000",'21年休息安排-固定'!$B$2:$B$105),NETWORKDAYS.INTL(K1005,L1005,"0000000",'21年休息安排-固定'!$B$2:$B$105)))</f>
        <v/>
      </c>
      <c r="X1005" s="50" t="str">
        <f>IF(OR(L1005&gt;=$Z$1,L1005="",DAY(L1005)&lt;15,AND(YEAR(K1005)&amp;MONTH(K1005)=YEAR(L1005)&amp;MONTH(L1005),DAY(L1005)&lt;26)),"",IF(YEAR(K1005)&amp;MONTH(K1005)=YEAR(L1005)&amp;MONTH(L1005),NETWORKDAYS.INTL(K1005,L1005,"0000000",'21年休息安排-固定'!$B$2:$B$105),NETWORKDAYS.INTL(DATE(2021,MONTH(L1005),1),L1005,"0000000",'21年休息安排-固定'!$B$2:$B$105)))</f>
        <v/>
      </c>
    </row>
    <row r="1006" customHeight="1" spans="1:24">
      <c r="A1006" s="4" t="s">
        <v>1470</v>
      </c>
      <c r="B1006" s="4"/>
      <c r="C1006" s="6" t="s">
        <v>1208</v>
      </c>
      <c r="D1006" s="4"/>
      <c r="E1006" s="4"/>
      <c r="F1006" s="4"/>
      <c r="G1006" s="4"/>
      <c r="H1006" s="4"/>
      <c r="I1006" s="4"/>
      <c r="J1006" s="4"/>
      <c r="K1006" s="45">
        <v>43227</v>
      </c>
      <c r="L1006" s="45"/>
      <c r="M1006" s="4"/>
      <c r="N1006" s="4"/>
      <c r="O1006" s="4"/>
      <c r="P1006" s="46"/>
      <c r="Q1006" s="46"/>
      <c r="R1006" s="49">
        <f t="shared" si="70"/>
        <v>0</v>
      </c>
      <c r="S1006" s="49">
        <f t="shared" si="71"/>
        <v>0</v>
      </c>
      <c r="T1006" s="50">
        <f t="shared" si="68"/>
        <v>0</v>
      </c>
      <c r="U1006" s="50">
        <f t="shared" si="69"/>
        <v>0</v>
      </c>
      <c r="V1006" s="50">
        <v>0.88</v>
      </c>
      <c r="W1006" s="50" t="str">
        <f>IF(OR(K1006&lt;=$Y$1,DAY(K1006)&gt;15,AND(YEAR(K1006)&amp;MONTH(K1006)=YEAR(L1006)&amp;MONTH(L1006),DAY(L1006)&lt;26)),"",IF(OR(L1006="",MONTH(K1006)&lt;&gt;MONTH(L1006)),NETWORKDAYS.INTL(K1006,DATE(2021,MONTH(K1006)+1,0),"0000000",'21年休息安排-固定'!$B$2:$B$105),NETWORKDAYS.INTL(K1006,L1006,"0000000",'21年休息安排-固定'!$B$2:$B$105)))</f>
        <v/>
      </c>
      <c r="X1006" s="50" t="str">
        <f>IF(OR(L1006&gt;=$Z$1,L1006="",DAY(L1006)&lt;15,AND(YEAR(K1006)&amp;MONTH(K1006)=YEAR(L1006)&amp;MONTH(L1006),DAY(L1006)&lt;26)),"",IF(YEAR(K1006)&amp;MONTH(K1006)=YEAR(L1006)&amp;MONTH(L1006),NETWORKDAYS.INTL(K1006,L1006,"0000000",'21年休息安排-固定'!$B$2:$B$105),NETWORKDAYS.INTL(DATE(2021,MONTH(L1006),1),L1006,"0000000",'21年休息安排-固定'!$B$2:$B$105)))</f>
        <v/>
      </c>
    </row>
    <row r="1007" customHeight="1" spans="1:24">
      <c r="A1007" s="4" t="s">
        <v>1471</v>
      </c>
      <c r="B1007" s="4"/>
      <c r="C1007" s="6" t="s">
        <v>1208</v>
      </c>
      <c r="D1007" s="4"/>
      <c r="E1007" s="4"/>
      <c r="F1007" s="4"/>
      <c r="G1007" s="4"/>
      <c r="H1007" s="4"/>
      <c r="I1007" s="4"/>
      <c r="J1007" s="4"/>
      <c r="K1007" s="45">
        <v>43311</v>
      </c>
      <c r="L1007" s="45"/>
      <c r="M1007" s="4"/>
      <c r="N1007" s="4"/>
      <c r="O1007" s="4"/>
      <c r="P1007" s="46"/>
      <c r="Q1007" s="46"/>
      <c r="R1007" s="49">
        <f t="shared" si="70"/>
        <v>0</v>
      </c>
      <c r="S1007" s="49">
        <f t="shared" si="71"/>
        <v>0</v>
      </c>
      <c r="T1007" s="50">
        <f t="shared" si="68"/>
        <v>0</v>
      </c>
      <c r="U1007" s="50">
        <f t="shared" si="69"/>
        <v>0</v>
      </c>
      <c r="V1007" s="50">
        <v>0.89</v>
      </c>
      <c r="W1007" s="50" t="str">
        <f>IF(OR(K1007&lt;=$Y$1,DAY(K1007)&gt;15,AND(YEAR(K1007)&amp;MONTH(K1007)=YEAR(L1007)&amp;MONTH(L1007),DAY(L1007)&lt;26)),"",IF(OR(L1007="",MONTH(K1007)&lt;&gt;MONTH(L1007)),NETWORKDAYS.INTL(K1007,DATE(2021,MONTH(K1007)+1,0),"0000000",'21年休息安排-固定'!$B$2:$B$105),NETWORKDAYS.INTL(K1007,L1007,"0000000",'21年休息安排-固定'!$B$2:$B$105)))</f>
        <v/>
      </c>
      <c r="X1007" s="50" t="str">
        <f>IF(OR(L1007&gt;=$Z$1,L1007="",DAY(L1007)&lt;15,AND(YEAR(K1007)&amp;MONTH(K1007)=YEAR(L1007)&amp;MONTH(L1007),DAY(L1007)&lt;26)),"",IF(YEAR(K1007)&amp;MONTH(K1007)=YEAR(L1007)&amp;MONTH(L1007),NETWORKDAYS.INTL(K1007,L1007,"0000000",'21年休息安排-固定'!$B$2:$B$105),NETWORKDAYS.INTL(DATE(2021,MONTH(L1007),1),L1007,"0000000",'21年休息安排-固定'!$B$2:$B$105)))</f>
        <v/>
      </c>
    </row>
    <row r="1008" customHeight="1" spans="1:24">
      <c r="A1008" s="4" t="s">
        <v>1472</v>
      </c>
      <c r="B1008" s="4"/>
      <c r="C1008" s="6" t="s">
        <v>1208</v>
      </c>
      <c r="D1008" s="4"/>
      <c r="E1008" s="4"/>
      <c r="F1008" s="4"/>
      <c r="G1008" s="4"/>
      <c r="H1008" s="4"/>
      <c r="I1008" s="4"/>
      <c r="J1008" s="4"/>
      <c r="K1008" s="45">
        <v>43334</v>
      </c>
      <c r="L1008" s="45"/>
      <c r="M1008" s="4"/>
      <c r="N1008" s="4"/>
      <c r="O1008" s="4"/>
      <c r="P1008" s="46"/>
      <c r="Q1008" s="46"/>
      <c r="R1008" s="49">
        <f t="shared" si="70"/>
        <v>0</v>
      </c>
      <c r="S1008" s="49">
        <f t="shared" si="71"/>
        <v>0</v>
      </c>
      <c r="T1008" s="50">
        <f t="shared" si="68"/>
        <v>0</v>
      </c>
      <c r="U1008" s="50">
        <f t="shared" si="69"/>
        <v>0</v>
      </c>
      <c r="V1008" s="50">
        <v>0.89</v>
      </c>
      <c r="W1008" s="50" t="str">
        <f>IF(OR(K1008&lt;=$Y$1,DAY(K1008)&gt;15,AND(YEAR(K1008)&amp;MONTH(K1008)=YEAR(L1008)&amp;MONTH(L1008),DAY(L1008)&lt;26)),"",IF(OR(L1008="",MONTH(K1008)&lt;&gt;MONTH(L1008)),NETWORKDAYS.INTL(K1008,DATE(2021,MONTH(K1008)+1,0),"0000000",'21年休息安排-固定'!$B$2:$B$105),NETWORKDAYS.INTL(K1008,L1008,"0000000",'21年休息安排-固定'!$B$2:$B$105)))</f>
        <v/>
      </c>
      <c r="X1008" s="50" t="str">
        <f>IF(OR(L1008&gt;=$Z$1,L1008="",DAY(L1008)&lt;15,AND(YEAR(K1008)&amp;MONTH(K1008)=YEAR(L1008)&amp;MONTH(L1008),DAY(L1008)&lt;26)),"",IF(YEAR(K1008)&amp;MONTH(K1008)=YEAR(L1008)&amp;MONTH(L1008),NETWORKDAYS.INTL(K1008,L1008,"0000000",'21年休息安排-固定'!$B$2:$B$105),NETWORKDAYS.INTL(DATE(2021,MONTH(L1008),1),L1008,"0000000",'21年休息安排-固定'!$B$2:$B$105)))</f>
        <v/>
      </c>
    </row>
    <row r="1009" customHeight="1" spans="1:24">
      <c r="A1009" s="4" t="s">
        <v>1473</v>
      </c>
      <c r="B1009" s="4"/>
      <c r="C1009" s="6" t="s">
        <v>1208</v>
      </c>
      <c r="D1009" s="4"/>
      <c r="E1009" s="4"/>
      <c r="F1009" s="4"/>
      <c r="G1009" s="4"/>
      <c r="H1009" s="4"/>
      <c r="I1009" s="4"/>
      <c r="J1009" s="4"/>
      <c r="K1009" s="45">
        <v>43381</v>
      </c>
      <c r="L1009" s="45">
        <v>44302</v>
      </c>
      <c r="M1009" s="4"/>
      <c r="N1009" s="4"/>
      <c r="O1009" s="4"/>
      <c r="P1009" s="46"/>
      <c r="Q1009" s="46"/>
      <c r="R1009" s="49">
        <f t="shared" si="70"/>
        <v>0</v>
      </c>
      <c r="S1009" s="49">
        <f t="shared" si="71"/>
        <v>0</v>
      </c>
      <c r="T1009" s="50">
        <f t="shared" si="68"/>
        <v>0</v>
      </c>
      <c r="U1009" s="50">
        <f t="shared" si="69"/>
        <v>0</v>
      </c>
      <c r="V1009" s="50">
        <v>0.85</v>
      </c>
      <c r="W1009" s="50" t="str">
        <f>IF(OR(K1009&lt;=$Y$1,DAY(K1009)&gt;15,AND(YEAR(K1009)&amp;MONTH(K1009)=YEAR(L1009)&amp;MONTH(L1009),DAY(L1009)&lt;26)),"",IF(OR(L1009="",MONTH(K1009)&lt;&gt;MONTH(L1009)),NETWORKDAYS.INTL(K1009,DATE(2021,MONTH(K1009)+1,0),"0000000",'21年休息安排-固定'!$B$2:$B$105),NETWORKDAYS.INTL(K1009,L1009,"0000000",'21年休息安排-固定'!$B$2:$B$105)))</f>
        <v/>
      </c>
      <c r="X1009" s="50">
        <f>IF(OR(L1009&gt;=$Z$1,L1009="",DAY(L1009)&lt;15,AND(YEAR(K1009)&amp;MONTH(K1009)=YEAR(L1009)&amp;MONTH(L1009),DAY(L1009)&lt;26)),"",IF(YEAR(K1009)&amp;MONTH(K1009)=YEAR(L1009)&amp;MONTH(L1009),NETWORKDAYS.INTL(K1009,L1009,"0000000",'21年休息安排-固定'!$B$2:$B$105),NETWORKDAYS.INTL(DATE(2021,MONTH(L1009),1),L1009,"0000000",'21年休息安排-固定'!$B$2:$B$105)))</f>
        <v>12</v>
      </c>
    </row>
    <row r="1010" customHeight="1" spans="1:24">
      <c r="A1010" s="4" t="s">
        <v>1474</v>
      </c>
      <c r="B1010" s="4"/>
      <c r="C1010" s="6" t="s">
        <v>1208</v>
      </c>
      <c r="D1010" s="4"/>
      <c r="E1010" s="4"/>
      <c r="F1010" s="4"/>
      <c r="G1010" s="4"/>
      <c r="H1010" s="4"/>
      <c r="I1010" s="4"/>
      <c r="J1010" s="4"/>
      <c r="K1010" s="45">
        <v>43381</v>
      </c>
      <c r="L1010" s="45"/>
      <c r="M1010" s="4"/>
      <c r="N1010" s="4"/>
      <c r="O1010" s="4"/>
      <c r="P1010" s="46"/>
      <c r="Q1010" s="46"/>
      <c r="R1010" s="49">
        <f t="shared" si="70"/>
        <v>0</v>
      </c>
      <c r="S1010" s="49">
        <f t="shared" si="71"/>
        <v>0</v>
      </c>
      <c r="T1010" s="50">
        <f t="shared" si="68"/>
        <v>0</v>
      </c>
      <c r="U1010" s="50">
        <f t="shared" si="69"/>
        <v>0</v>
      </c>
      <c r="V1010" s="50">
        <v>0.84</v>
      </c>
      <c r="W1010" s="50" t="str">
        <f>IF(OR(K1010&lt;=$Y$1,DAY(K1010)&gt;15,AND(YEAR(K1010)&amp;MONTH(K1010)=YEAR(L1010)&amp;MONTH(L1010),DAY(L1010)&lt;26)),"",IF(OR(L1010="",MONTH(K1010)&lt;&gt;MONTH(L1010)),NETWORKDAYS.INTL(K1010,DATE(2021,MONTH(K1010)+1,0),"0000000",'21年休息安排-固定'!$B$2:$B$105),NETWORKDAYS.INTL(K1010,L1010,"0000000",'21年休息安排-固定'!$B$2:$B$105)))</f>
        <v/>
      </c>
      <c r="X1010" s="50" t="str">
        <f>IF(OR(L1010&gt;=$Z$1,L1010="",DAY(L1010)&lt;15,AND(YEAR(K1010)&amp;MONTH(K1010)=YEAR(L1010)&amp;MONTH(L1010),DAY(L1010)&lt;26)),"",IF(YEAR(K1010)&amp;MONTH(K1010)=YEAR(L1010)&amp;MONTH(L1010),NETWORKDAYS.INTL(K1010,L1010,"0000000",'21年休息安排-固定'!$B$2:$B$105),NETWORKDAYS.INTL(DATE(2021,MONTH(L1010),1),L1010,"0000000",'21年休息安排-固定'!$B$2:$B$105)))</f>
        <v/>
      </c>
    </row>
    <row r="1011" customHeight="1" spans="1:24">
      <c r="A1011" s="4" t="s">
        <v>1475</v>
      </c>
      <c r="B1011" s="4"/>
      <c r="C1011" s="6" t="s">
        <v>1208</v>
      </c>
      <c r="D1011" s="4"/>
      <c r="E1011" s="4"/>
      <c r="F1011" s="4"/>
      <c r="G1011" s="4"/>
      <c r="H1011" s="4"/>
      <c r="I1011" s="4"/>
      <c r="J1011" s="4"/>
      <c r="K1011" s="45">
        <v>43389</v>
      </c>
      <c r="L1011" s="45"/>
      <c r="M1011" s="4"/>
      <c r="N1011" s="4"/>
      <c r="O1011" s="4"/>
      <c r="P1011" s="46"/>
      <c r="Q1011" s="46"/>
      <c r="R1011" s="49">
        <f t="shared" si="70"/>
        <v>0</v>
      </c>
      <c r="S1011" s="49">
        <f t="shared" si="71"/>
        <v>0</v>
      </c>
      <c r="T1011" s="50">
        <f t="shared" si="68"/>
        <v>0</v>
      </c>
      <c r="U1011" s="50">
        <f t="shared" si="69"/>
        <v>0</v>
      </c>
      <c r="V1011" s="50">
        <v>0.89</v>
      </c>
      <c r="W1011" s="50" t="str">
        <f>IF(OR(K1011&lt;=$Y$1,DAY(K1011)&gt;15,AND(YEAR(K1011)&amp;MONTH(K1011)=YEAR(L1011)&amp;MONTH(L1011),DAY(L1011)&lt;26)),"",IF(OR(L1011="",MONTH(K1011)&lt;&gt;MONTH(L1011)),NETWORKDAYS.INTL(K1011,DATE(2021,MONTH(K1011)+1,0),"0000000",'21年休息安排-固定'!$B$2:$B$105),NETWORKDAYS.INTL(K1011,L1011,"0000000",'21年休息安排-固定'!$B$2:$B$105)))</f>
        <v/>
      </c>
      <c r="X1011" s="50" t="str">
        <f>IF(OR(L1011&gt;=$Z$1,L1011="",DAY(L1011)&lt;15,AND(YEAR(K1011)&amp;MONTH(K1011)=YEAR(L1011)&amp;MONTH(L1011),DAY(L1011)&lt;26)),"",IF(YEAR(K1011)&amp;MONTH(K1011)=YEAR(L1011)&amp;MONTH(L1011),NETWORKDAYS.INTL(K1011,L1011,"0000000",'21年休息安排-固定'!$B$2:$B$105),NETWORKDAYS.INTL(DATE(2021,MONTH(L1011),1),L1011,"0000000",'21年休息安排-固定'!$B$2:$B$105)))</f>
        <v/>
      </c>
    </row>
    <row r="1012" customHeight="1" spans="1:24">
      <c r="A1012" s="4" t="s">
        <v>1476</v>
      </c>
      <c r="B1012" s="4"/>
      <c r="C1012" s="6" t="s">
        <v>1208</v>
      </c>
      <c r="D1012" s="4"/>
      <c r="E1012" s="4"/>
      <c r="F1012" s="4"/>
      <c r="G1012" s="4"/>
      <c r="H1012" s="4"/>
      <c r="I1012" s="4"/>
      <c r="J1012" s="4"/>
      <c r="K1012" s="45">
        <v>43409</v>
      </c>
      <c r="L1012" s="45"/>
      <c r="M1012" s="4"/>
      <c r="N1012" s="4"/>
      <c r="O1012" s="4"/>
      <c r="P1012" s="46"/>
      <c r="Q1012" s="46"/>
      <c r="R1012" s="49">
        <f t="shared" si="70"/>
        <v>0</v>
      </c>
      <c r="S1012" s="49">
        <f t="shared" si="71"/>
        <v>0</v>
      </c>
      <c r="T1012" s="50">
        <f t="shared" si="68"/>
        <v>0</v>
      </c>
      <c r="U1012" s="50">
        <f t="shared" si="69"/>
        <v>0</v>
      </c>
      <c r="V1012" s="50">
        <v>0.88</v>
      </c>
      <c r="W1012" s="50" t="str">
        <f>IF(OR(K1012&lt;=$Y$1,DAY(K1012)&gt;15,AND(YEAR(K1012)&amp;MONTH(K1012)=YEAR(L1012)&amp;MONTH(L1012),DAY(L1012)&lt;26)),"",IF(OR(L1012="",MONTH(K1012)&lt;&gt;MONTH(L1012)),NETWORKDAYS.INTL(K1012,DATE(2021,MONTH(K1012)+1,0),"0000000",'21年休息安排-固定'!$B$2:$B$105),NETWORKDAYS.INTL(K1012,L1012,"0000000",'21年休息安排-固定'!$B$2:$B$105)))</f>
        <v/>
      </c>
      <c r="X1012" s="50" t="str">
        <f>IF(OR(L1012&gt;=$Z$1,L1012="",DAY(L1012)&lt;15,AND(YEAR(K1012)&amp;MONTH(K1012)=YEAR(L1012)&amp;MONTH(L1012),DAY(L1012)&lt;26)),"",IF(YEAR(K1012)&amp;MONTH(K1012)=YEAR(L1012)&amp;MONTH(L1012),NETWORKDAYS.INTL(K1012,L1012,"0000000",'21年休息安排-固定'!$B$2:$B$105),NETWORKDAYS.INTL(DATE(2021,MONTH(L1012),1),L1012,"0000000",'21年休息安排-固定'!$B$2:$B$105)))</f>
        <v/>
      </c>
    </row>
    <row r="1013" customHeight="1" spans="1:24">
      <c r="A1013" s="4" t="s">
        <v>1477</v>
      </c>
      <c r="B1013" s="4"/>
      <c r="C1013" s="6" t="s">
        <v>1208</v>
      </c>
      <c r="D1013" s="4"/>
      <c r="E1013" s="4"/>
      <c r="F1013" s="4"/>
      <c r="G1013" s="4"/>
      <c r="H1013" s="4"/>
      <c r="I1013" s="4"/>
      <c r="J1013" s="4"/>
      <c r="K1013" s="45">
        <v>43410</v>
      </c>
      <c r="L1013" s="45"/>
      <c r="M1013" s="4"/>
      <c r="N1013" s="4"/>
      <c r="O1013" s="4"/>
      <c r="P1013" s="46"/>
      <c r="Q1013" s="46"/>
      <c r="R1013" s="49">
        <f t="shared" si="70"/>
        <v>0</v>
      </c>
      <c r="S1013" s="49">
        <f t="shared" si="71"/>
        <v>0</v>
      </c>
      <c r="T1013" s="50">
        <f t="shared" si="68"/>
        <v>0</v>
      </c>
      <c r="U1013" s="50">
        <f t="shared" si="69"/>
        <v>0</v>
      </c>
      <c r="V1013" s="50">
        <v>0.89</v>
      </c>
      <c r="W1013" s="50" t="str">
        <f>IF(OR(K1013&lt;=$Y$1,DAY(K1013)&gt;15,AND(YEAR(K1013)&amp;MONTH(K1013)=YEAR(L1013)&amp;MONTH(L1013),DAY(L1013)&lt;26)),"",IF(OR(L1013="",MONTH(K1013)&lt;&gt;MONTH(L1013)),NETWORKDAYS.INTL(K1013,DATE(2021,MONTH(K1013)+1,0),"0000000",'21年休息安排-固定'!$B$2:$B$105),NETWORKDAYS.INTL(K1013,L1013,"0000000",'21年休息安排-固定'!$B$2:$B$105)))</f>
        <v/>
      </c>
      <c r="X1013" s="50" t="str">
        <f>IF(OR(L1013&gt;=$Z$1,L1013="",DAY(L1013)&lt;15,AND(YEAR(K1013)&amp;MONTH(K1013)=YEAR(L1013)&amp;MONTH(L1013),DAY(L1013)&lt;26)),"",IF(YEAR(K1013)&amp;MONTH(K1013)=YEAR(L1013)&amp;MONTH(L1013),NETWORKDAYS.INTL(K1013,L1013,"0000000",'21年休息安排-固定'!$B$2:$B$105),NETWORKDAYS.INTL(DATE(2021,MONTH(L1013),1),L1013,"0000000",'21年休息安排-固定'!$B$2:$B$105)))</f>
        <v/>
      </c>
    </row>
    <row r="1014" customHeight="1" spans="1:24">
      <c r="A1014" s="4" t="s">
        <v>1478</v>
      </c>
      <c r="B1014" s="4"/>
      <c r="C1014" s="6" t="s">
        <v>1208</v>
      </c>
      <c r="D1014" s="4"/>
      <c r="E1014" s="4"/>
      <c r="F1014" s="4"/>
      <c r="G1014" s="4"/>
      <c r="H1014" s="4"/>
      <c r="I1014" s="4"/>
      <c r="J1014" s="4"/>
      <c r="K1014" s="45">
        <v>43411</v>
      </c>
      <c r="L1014" s="45"/>
      <c r="M1014" s="4"/>
      <c r="N1014" s="4"/>
      <c r="O1014" s="4"/>
      <c r="P1014" s="46"/>
      <c r="Q1014" s="46"/>
      <c r="R1014" s="49">
        <f t="shared" si="70"/>
        <v>0</v>
      </c>
      <c r="S1014" s="49">
        <f t="shared" si="71"/>
        <v>0</v>
      </c>
      <c r="T1014" s="50">
        <f t="shared" si="68"/>
        <v>0</v>
      </c>
      <c r="U1014" s="50">
        <f t="shared" si="69"/>
        <v>0</v>
      </c>
      <c r="V1014" s="50">
        <v>0.89</v>
      </c>
      <c r="W1014" s="50" t="str">
        <f>IF(OR(K1014&lt;=$Y$1,DAY(K1014)&gt;15,AND(YEAR(K1014)&amp;MONTH(K1014)=YEAR(L1014)&amp;MONTH(L1014),DAY(L1014)&lt;26)),"",IF(OR(L1014="",MONTH(K1014)&lt;&gt;MONTH(L1014)),NETWORKDAYS.INTL(K1014,DATE(2021,MONTH(K1014)+1,0),"0000000",'21年休息安排-固定'!$B$2:$B$105),NETWORKDAYS.INTL(K1014,L1014,"0000000",'21年休息安排-固定'!$B$2:$B$105)))</f>
        <v/>
      </c>
      <c r="X1014" s="50" t="str">
        <f>IF(OR(L1014&gt;=$Z$1,L1014="",DAY(L1014)&lt;15,AND(YEAR(K1014)&amp;MONTH(K1014)=YEAR(L1014)&amp;MONTH(L1014),DAY(L1014)&lt;26)),"",IF(YEAR(K1014)&amp;MONTH(K1014)=YEAR(L1014)&amp;MONTH(L1014),NETWORKDAYS.INTL(K1014,L1014,"0000000",'21年休息安排-固定'!$B$2:$B$105),NETWORKDAYS.INTL(DATE(2021,MONTH(L1014),1),L1014,"0000000",'21年休息安排-固定'!$B$2:$B$105)))</f>
        <v/>
      </c>
    </row>
    <row r="1015" customHeight="1" spans="1:24">
      <c r="A1015" s="4" t="s">
        <v>1479</v>
      </c>
      <c r="B1015" s="4"/>
      <c r="C1015" s="6" t="s">
        <v>1208</v>
      </c>
      <c r="D1015" s="4"/>
      <c r="E1015" s="4"/>
      <c r="F1015" s="4"/>
      <c r="G1015" s="4"/>
      <c r="H1015" s="4"/>
      <c r="I1015" s="4"/>
      <c r="J1015" s="4"/>
      <c r="K1015" s="45">
        <v>43411</v>
      </c>
      <c r="L1015" s="45"/>
      <c r="M1015" s="4"/>
      <c r="N1015" s="4"/>
      <c r="O1015" s="4"/>
      <c r="P1015" s="46"/>
      <c r="Q1015" s="46"/>
      <c r="R1015" s="49">
        <f t="shared" si="70"/>
        <v>0</v>
      </c>
      <c r="S1015" s="49">
        <f t="shared" si="71"/>
        <v>0</v>
      </c>
      <c r="T1015" s="50">
        <f t="shared" si="68"/>
        <v>0</v>
      </c>
      <c r="U1015" s="50">
        <f t="shared" si="69"/>
        <v>0</v>
      </c>
      <c r="V1015" s="50">
        <v>0.92</v>
      </c>
      <c r="W1015" s="50" t="str">
        <f>IF(OR(K1015&lt;=$Y$1,DAY(K1015)&gt;15,AND(YEAR(K1015)&amp;MONTH(K1015)=YEAR(L1015)&amp;MONTH(L1015),DAY(L1015)&lt;26)),"",IF(OR(L1015="",MONTH(K1015)&lt;&gt;MONTH(L1015)),NETWORKDAYS.INTL(K1015,DATE(2021,MONTH(K1015)+1,0),"0000000",'21年休息安排-固定'!$B$2:$B$105),NETWORKDAYS.INTL(K1015,L1015,"0000000",'21年休息安排-固定'!$B$2:$B$105)))</f>
        <v/>
      </c>
      <c r="X1015" s="50" t="str">
        <f>IF(OR(L1015&gt;=$Z$1,L1015="",DAY(L1015)&lt;15,AND(YEAR(K1015)&amp;MONTH(K1015)=YEAR(L1015)&amp;MONTH(L1015),DAY(L1015)&lt;26)),"",IF(YEAR(K1015)&amp;MONTH(K1015)=YEAR(L1015)&amp;MONTH(L1015),NETWORKDAYS.INTL(K1015,L1015,"0000000",'21年休息安排-固定'!$B$2:$B$105),NETWORKDAYS.INTL(DATE(2021,MONTH(L1015),1),L1015,"0000000",'21年休息安排-固定'!$B$2:$B$105)))</f>
        <v/>
      </c>
    </row>
    <row r="1016" customHeight="1" spans="1:24">
      <c r="A1016" s="4" t="s">
        <v>1480</v>
      </c>
      <c r="B1016" s="4"/>
      <c r="C1016" s="6" t="s">
        <v>1208</v>
      </c>
      <c r="D1016" s="4"/>
      <c r="E1016" s="4"/>
      <c r="F1016" s="4"/>
      <c r="G1016" s="4"/>
      <c r="H1016" s="4"/>
      <c r="I1016" s="4"/>
      <c r="J1016" s="4"/>
      <c r="K1016" s="45">
        <v>43413</v>
      </c>
      <c r="L1016" s="45"/>
      <c r="M1016" s="4"/>
      <c r="N1016" s="4"/>
      <c r="O1016" s="4"/>
      <c r="P1016" s="46"/>
      <c r="Q1016" s="46"/>
      <c r="R1016" s="49">
        <f t="shared" si="70"/>
        <v>0</v>
      </c>
      <c r="S1016" s="49">
        <f t="shared" si="71"/>
        <v>0</v>
      </c>
      <c r="T1016" s="50">
        <f t="shared" si="68"/>
        <v>0</v>
      </c>
      <c r="U1016" s="50">
        <f t="shared" si="69"/>
        <v>0</v>
      </c>
      <c r="V1016" s="50">
        <v>0.89</v>
      </c>
      <c r="W1016" s="50" t="str">
        <f>IF(OR(K1016&lt;=$Y$1,DAY(K1016)&gt;15,AND(YEAR(K1016)&amp;MONTH(K1016)=YEAR(L1016)&amp;MONTH(L1016),DAY(L1016)&lt;26)),"",IF(OR(L1016="",MONTH(K1016)&lt;&gt;MONTH(L1016)),NETWORKDAYS.INTL(K1016,DATE(2021,MONTH(K1016)+1,0),"0000000",'21年休息安排-固定'!$B$2:$B$105),NETWORKDAYS.INTL(K1016,L1016,"0000000",'21年休息安排-固定'!$B$2:$B$105)))</f>
        <v/>
      </c>
      <c r="X1016" s="50" t="str">
        <f>IF(OR(L1016&gt;=$Z$1,L1016="",DAY(L1016)&lt;15,AND(YEAR(K1016)&amp;MONTH(K1016)=YEAR(L1016)&amp;MONTH(L1016),DAY(L1016)&lt;26)),"",IF(YEAR(K1016)&amp;MONTH(K1016)=YEAR(L1016)&amp;MONTH(L1016),NETWORKDAYS.INTL(K1016,L1016,"0000000",'21年休息安排-固定'!$B$2:$B$105),NETWORKDAYS.INTL(DATE(2021,MONTH(L1016),1),L1016,"0000000",'21年休息安排-固定'!$B$2:$B$105)))</f>
        <v/>
      </c>
    </row>
    <row r="1017" customHeight="1" spans="1:24">
      <c r="A1017" s="4" t="s">
        <v>1481</v>
      </c>
      <c r="B1017" s="4"/>
      <c r="C1017" s="6" t="s">
        <v>1208</v>
      </c>
      <c r="D1017" s="4"/>
      <c r="E1017" s="4"/>
      <c r="F1017" s="4"/>
      <c r="G1017" s="4"/>
      <c r="H1017" s="4"/>
      <c r="I1017" s="4"/>
      <c r="J1017" s="4"/>
      <c r="K1017" s="45">
        <v>43194</v>
      </c>
      <c r="L1017" s="45"/>
      <c r="M1017" s="4"/>
      <c r="N1017" s="4"/>
      <c r="O1017" s="4"/>
      <c r="P1017" s="46"/>
      <c r="Q1017" s="46"/>
      <c r="R1017" s="49">
        <f t="shared" si="70"/>
        <v>0</v>
      </c>
      <c r="S1017" s="49">
        <f t="shared" si="71"/>
        <v>0</v>
      </c>
      <c r="T1017" s="50">
        <f t="shared" si="68"/>
        <v>0</v>
      </c>
      <c r="U1017" s="50">
        <f t="shared" si="69"/>
        <v>0</v>
      </c>
      <c r="V1017" s="50">
        <v>0.9</v>
      </c>
      <c r="W1017" s="50" t="str">
        <f>IF(OR(K1017&lt;=$Y$1,DAY(K1017)&gt;15,AND(YEAR(K1017)&amp;MONTH(K1017)=YEAR(L1017)&amp;MONTH(L1017),DAY(L1017)&lt;26)),"",IF(OR(L1017="",MONTH(K1017)&lt;&gt;MONTH(L1017)),NETWORKDAYS.INTL(K1017,DATE(2021,MONTH(K1017)+1,0),"0000000",'21年休息安排-固定'!$B$2:$B$105),NETWORKDAYS.INTL(K1017,L1017,"0000000",'21年休息安排-固定'!$B$2:$B$105)))</f>
        <v/>
      </c>
      <c r="X1017" s="50" t="str">
        <f>IF(OR(L1017&gt;=$Z$1,L1017="",DAY(L1017)&lt;15,AND(YEAR(K1017)&amp;MONTH(K1017)=YEAR(L1017)&amp;MONTH(L1017),DAY(L1017)&lt;26)),"",IF(YEAR(K1017)&amp;MONTH(K1017)=YEAR(L1017)&amp;MONTH(L1017),NETWORKDAYS.INTL(K1017,L1017,"0000000",'21年休息安排-固定'!$B$2:$B$105),NETWORKDAYS.INTL(DATE(2021,MONTH(L1017),1),L1017,"0000000",'21年休息安排-固定'!$B$2:$B$105)))</f>
        <v/>
      </c>
    </row>
    <row r="1018" customHeight="1" spans="1:24">
      <c r="A1018" s="4" t="s">
        <v>1482</v>
      </c>
      <c r="B1018" s="4"/>
      <c r="C1018" s="6" t="s">
        <v>1208</v>
      </c>
      <c r="D1018" s="4"/>
      <c r="E1018" s="4"/>
      <c r="F1018" s="4"/>
      <c r="G1018" s="4"/>
      <c r="H1018" s="4"/>
      <c r="I1018" s="4"/>
      <c r="J1018" s="4"/>
      <c r="K1018" s="45">
        <v>43410</v>
      </c>
      <c r="L1018" s="45">
        <v>44259</v>
      </c>
      <c r="M1018" s="4"/>
      <c r="N1018" s="4"/>
      <c r="O1018" s="4"/>
      <c r="P1018" s="46"/>
      <c r="Q1018" s="46"/>
      <c r="R1018" s="49">
        <f t="shared" si="70"/>
        <v>0</v>
      </c>
      <c r="S1018" s="49">
        <f t="shared" si="71"/>
        <v>0</v>
      </c>
      <c r="T1018" s="50">
        <f t="shared" si="68"/>
        <v>0</v>
      </c>
      <c r="U1018" s="50">
        <f t="shared" si="69"/>
        <v>0</v>
      </c>
      <c r="V1018" s="50">
        <v>0.89</v>
      </c>
      <c r="W1018" s="50" t="str">
        <f>IF(OR(K1018&lt;=$Y$1,DAY(K1018)&gt;15,AND(YEAR(K1018)&amp;MONTH(K1018)=YEAR(L1018)&amp;MONTH(L1018),DAY(L1018)&lt;26)),"",IF(OR(L1018="",MONTH(K1018)&lt;&gt;MONTH(L1018)),NETWORKDAYS.INTL(K1018,DATE(2021,MONTH(K1018)+1,0),"0000000",'21年休息安排-固定'!$B$2:$B$105),NETWORKDAYS.INTL(K1018,L1018,"0000000",'21年休息安排-固定'!$B$2:$B$105)))</f>
        <v/>
      </c>
      <c r="X1018" s="50" t="str">
        <f>IF(OR(L1018&gt;=$Z$1,L1018="",DAY(L1018)&lt;15,AND(YEAR(K1018)&amp;MONTH(K1018)=YEAR(L1018)&amp;MONTH(L1018),DAY(L1018)&lt;26)),"",IF(YEAR(K1018)&amp;MONTH(K1018)=YEAR(L1018)&amp;MONTH(L1018),NETWORKDAYS.INTL(K1018,L1018,"0000000",'21年休息安排-固定'!$B$2:$B$105),NETWORKDAYS.INTL(DATE(2021,MONTH(L1018),1),L1018,"0000000",'21年休息安排-固定'!$B$2:$B$105)))</f>
        <v/>
      </c>
    </row>
    <row r="1019" customHeight="1" spans="1:24">
      <c r="A1019" s="4" t="s">
        <v>1483</v>
      </c>
      <c r="B1019" s="4"/>
      <c r="C1019" s="6" t="s">
        <v>428</v>
      </c>
      <c r="D1019" s="4"/>
      <c r="E1019" s="4"/>
      <c r="F1019" s="4"/>
      <c r="G1019" s="4"/>
      <c r="H1019" s="4"/>
      <c r="I1019" s="4"/>
      <c r="J1019" s="4"/>
      <c r="K1019" s="45">
        <v>43907</v>
      </c>
      <c r="L1019" s="45"/>
      <c r="M1019" s="4"/>
      <c r="N1019" s="4"/>
      <c r="O1019" s="4"/>
      <c r="P1019" s="46"/>
      <c r="Q1019" s="46"/>
      <c r="R1019" s="49">
        <f t="shared" si="70"/>
        <v>0</v>
      </c>
      <c r="S1019" s="49">
        <f t="shared" si="71"/>
        <v>0</v>
      </c>
      <c r="T1019" s="50">
        <f t="shared" si="68"/>
        <v>0</v>
      </c>
      <c r="U1019" s="50">
        <f t="shared" si="69"/>
        <v>0</v>
      </c>
      <c r="V1019" s="50">
        <v>0.88</v>
      </c>
      <c r="W1019" s="50" t="str">
        <f>IF(OR(K1019&lt;=$Y$1,DAY(K1019)&gt;15,AND(YEAR(K1019)&amp;MONTH(K1019)=YEAR(L1019)&amp;MONTH(L1019),DAY(L1019)&lt;26)),"",IF(OR(L1019="",MONTH(K1019)&lt;&gt;MONTH(L1019)),NETWORKDAYS.INTL(K1019,DATE(2021,MONTH(K1019)+1,0),"0000000",'21年休息安排-固定'!$B$2:$B$105),NETWORKDAYS.INTL(K1019,L1019,"0000000",'21年休息安排-固定'!$B$2:$B$105)))</f>
        <v/>
      </c>
      <c r="X1019" s="50" t="str">
        <f>IF(OR(L1019&gt;=$Z$1,L1019="",DAY(L1019)&lt;15,AND(YEAR(K1019)&amp;MONTH(K1019)=YEAR(L1019)&amp;MONTH(L1019),DAY(L1019)&lt;26)),"",IF(YEAR(K1019)&amp;MONTH(K1019)=YEAR(L1019)&amp;MONTH(L1019),NETWORKDAYS.INTL(K1019,L1019,"0000000",'21年休息安排-固定'!$B$2:$B$105),NETWORKDAYS.INTL(DATE(2021,MONTH(L1019),1),L1019,"0000000",'21年休息安排-固定'!$B$2:$B$105)))</f>
        <v/>
      </c>
    </row>
    <row r="1020" customHeight="1" spans="1:24">
      <c r="A1020" s="4" t="s">
        <v>1484</v>
      </c>
      <c r="B1020" s="4"/>
      <c r="C1020" s="6" t="s">
        <v>428</v>
      </c>
      <c r="D1020" s="4"/>
      <c r="E1020" s="4"/>
      <c r="F1020" s="4"/>
      <c r="G1020" s="4"/>
      <c r="H1020" s="4"/>
      <c r="I1020" s="4"/>
      <c r="J1020" s="4"/>
      <c r="K1020" s="45">
        <v>43913</v>
      </c>
      <c r="L1020" s="45"/>
      <c r="M1020" s="4"/>
      <c r="N1020" s="4"/>
      <c r="O1020" s="4"/>
      <c r="P1020" s="46"/>
      <c r="Q1020" s="46"/>
      <c r="R1020" s="49">
        <f t="shared" si="70"/>
        <v>0</v>
      </c>
      <c r="S1020" s="49">
        <f t="shared" si="71"/>
        <v>0</v>
      </c>
      <c r="T1020" s="50">
        <f t="shared" si="68"/>
        <v>0</v>
      </c>
      <c r="U1020" s="50">
        <f t="shared" si="69"/>
        <v>0</v>
      </c>
      <c r="V1020" s="50">
        <v>0.86</v>
      </c>
      <c r="W1020" s="50" t="str">
        <f>IF(OR(K1020&lt;=$Y$1,DAY(K1020)&gt;15,AND(YEAR(K1020)&amp;MONTH(K1020)=YEAR(L1020)&amp;MONTH(L1020),DAY(L1020)&lt;26)),"",IF(OR(L1020="",MONTH(K1020)&lt;&gt;MONTH(L1020)),NETWORKDAYS.INTL(K1020,DATE(2021,MONTH(K1020)+1,0),"0000000",'21年休息安排-固定'!$B$2:$B$105),NETWORKDAYS.INTL(K1020,L1020,"0000000",'21年休息安排-固定'!$B$2:$B$105)))</f>
        <v/>
      </c>
      <c r="X1020" s="50" t="str">
        <f>IF(OR(L1020&gt;=$Z$1,L1020="",DAY(L1020)&lt;15,AND(YEAR(K1020)&amp;MONTH(K1020)=YEAR(L1020)&amp;MONTH(L1020),DAY(L1020)&lt;26)),"",IF(YEAR(K1020)&amp;MONTH(K1020)=YEAR(L1020)&amp;MONTH(L1020),NETWORKDAYS.INTL(K1020,L1020,"0000000",'21年休息安排-固定'!$B$2:$B$105),NETWORKDAYS.INTL(DATE(2021,MONTH(L1020),1),L1020,"0000000",'21年休息安排-固定'!$B$2:$B$105)))</f>
        <v/>
      </c>
    </row>
    <row r="1021" customHeight="1" spans="1:24">
      <c r="A1021" s="4" t="s">
        <v>1485</v>
      </c>
      <c r="B1021" s="4"/>
      <c r="C1021" s="6" t="s">
        <v>1182</v>
      </c>
      <c r="D1021" s="4"/>
      <c r="E1021" s="4"/>
      <c r="F1021" s="4"/>
      <c r="G1021" s="4"/>
      <c r="H1021" s="4"/>
      <c r="I1021" s="4"/>
      <c r="J1021" s="4"/>
      <c r="K1021" s="45">
        <v>43916</v>
      </c>
      <c r="L1021" s="45">
        <v>44344</v>
      </c>
      <c r="M1021" s="4"/>
      <c r="N1021" s="4"/>
      <c r="O1021" s="4"/>
      <c r="P1021" s="46"/>
      <c r="Q1021" s="46"/>
      <c r="R1021" s="49">
        <f t="shared" si="70"/>
        <v>0</v>
      </c>
      <c r="S1021" s="49">
        <f t="shared" si="71"/>
        <v>0</v>
      </c>
      <c r="T1021" s="50">
        <f t="shared" si="68"/>
        <v>0</v>
      </c>
      <c r="U1021" s="50">
        <f t="shared" si="69"/>
        <v>0</v>
      </c>
      <c r="V1021" s="50">
        <v>0.86</v>
      </c>
      <c r="W1021" s="50" t="str">
        <f>IF(OR(K1021&lt;=$Y$1,DAY(K1021)&gt;15,AND(YEAR(K1021)&amp;MONTH(K1021)=YEAR(L1021)&amp;MONTH(L1021),DAY(L1021)&lt;26)),"",IF(OR(L1021="",MONTH(K1021)&lt;&gt;MONTH(L1021)),NETWORKDAYS.INTL(K1021,DATE(2021,MONTH(K1021)+1,0),"0000000",'21年休息安排-固定'!$B$2:$B$105),NETWORKDAYS.INTL(K1021,L1021,"0000000",'21年休息安排-固定'!$B$2:$B$105)))</f>
        <v/>
      </c>
      <c r="X1021" s="50">
        <f>IF(OR(L1021&gt;=$Z$1,L1021="",DAY(L1021)&lt;15,AND(YEAR(K1021)&amp;MONTH(K1021)=YEAR(L1021)&amp;MONTH(L1021),DAY(L1021)&lt;26)),"",IF(YEAR(K1021)&amp;MONTH(K1021)=YEAR(L1021)&amp;MONTH(L1021),NETWORKDAYS.INTL(K1021,L1021,"0000000",'21年休息安排-固定'!$B$2:$B$105),NETWORKDAYS.INTL(DATE(2021,MONTH(L1021),1),L1021,"0000000",'21年休息安排-固定'!$B$2:$B$105)))</f>
        <v>19</v>
      </c>
    </row>
    <row r="1022" customHeight="1" spans="1:24">
      <c r="A1022" s="4" t="s">
        <v>1486</v>
      </c>
      <c r="B1022" s="4"/>
      <c r="C1022" s="6" t="s">
        <v>1182</v>
      </c>
      <c r="D1022" s="4"/>
      <c r="E1022" s="4"/>
      <c r="F1022" s="4"/>
      <c r="G1022" s="4"/>
      <c r="H1022" s="4"/>
      <c r="I1022" s="4"/>
      <c r="J1022" s="4"/>
      <c r="K1022" s="45">
        <v>43920</v>
      </c>
      <c r="L1022" s="45"/>
      <c r="M1022" s="4"/>
      <c r="N1022" s="4"/>
      <c r="O1022" s="4"/>
      <c r="P1022" s="46"/>
      <c r="Q1022" s="46"/>
      <c r="R1022" s="49">
        <f t="shared" si="70"/>
        <v>0</v>
      </c>
      <c r="S1022" s="49">
        <f t="shared" si="71"/>
        <v>0</v>
      </c>
      <c r="T1022" s="50">
        <f t="shared" si="68"/>
        <v>0</v>
      </c>
      <c r="U1022" s="50">
        <f t="shared" si="69"/>
        <v>0</v>
      </c>
      <c r="V1022" s="50">
        <v>0.87</v>
      </c>
      <c r="W1022" s="50" t="str">
        <f>IF(OR(K1022&lt;=$Y$1,DAY(K1022)&gt;15,AND(YEAR(K1022)&amp;MONTH(K1022)=YEAR(L1022)&amp;MONTH(L1022),DAY(L1022)&lt;26)),"",IF(OR(L1022="",MONTH(K1022)&lt;&gt;MONTH(L1022)),NETWORKDAYS.INTL(K1022,DATE(2021,MONTH(K1022)+1,0),"0000000",'21年休息安排-固定'!$B$2:$B$105),NETWORKDAYS.INTL(K1022,L1022,"0000000",'21年休息安排-固定'!$B$2:$B$105)))</f>
        <v/>
      </c>
      <c r="X1022" s="50" t="str">
        <f>IF(OR(L1022&gt;=$Z$1,L1022="",DAY(L1022)&lt;15,AND(YEAR(K1022)&amp;MONTH(K1022)=YEAR(L1022)&amp;MONTH(L1022),DAY(L1022)&lt;26)),"",IF(YEAR(K1022)&amp;MONTH(K1022)=YEAR(L1022)&amp;MONTH(L1022),NETWORKDAYS.INTL(K1022,L1022,"0000000",'21年休息安排-固定'!$B$2:$B$105),NETWORKDAYS.INTL(DATE(2021,MONTH(L1022),1),L1022,"0000000",'21年休息安排-固定'!$B$2:$B$105)))</f>
        <v/>
      </c>
    </row>
    <row r="1023" customHeight="1" spans="1:24">
      <c r="A1023" s="4" t="s">
        <v>1487</v>
      </c>
      <c r="B1023" s="4"/>
      <c r="C1023" s="6" t="s">
        <v>428</v>
      </c>
      <c r="D1023" s="4"/>
      <c r="E1023" s="4"/>
      <c r="F1023" s="4"/>
      <c r="G1023" s="4"/>
      <c r="H1023" s="4"/>
      <c r="I1023" s="4"/>
      <c r="J1023" s="4"/>
      <c r="K1023" s="45">
        <v>43924</v>
      </c>
      <c r="L1023" s="45"/>
      <c r="M1023" s="4"/>
      <c r="N1023" s="4"/>
      <c r="O1023" s="4"/>
      <c r="P1023" s="46"/>
      <c r="Q1023" s="46"/>
      <c r="R1023" s="49">
        <f t="shared" si="70"/>
        <v>0</v>
      </c>
      <c r="S1023" s="49">
        <f t="shared" si="71"/>
        <v>0</v>
      </c>
      <c r="T1023" s="50">
        <f t="shared" si="68"/>
        <v>0</v>
      </c>
      <c r="U1023" s="50">
        <f t="shared" si="69"/>
        <v>0</v>
      </c>
      <c r="V1023" s="50">
        <v>0.86</v>
      </c>
      <c r="W1023" s="50" t="str">
        <f>IF(OR(K1023&lt;=$Y$1,DAY(K1023)&gt;15,AND(YEAR(K1023)&amp;MONTH(K1023)=YEAR(L1023)&amp;MONTH(L1023),DAY(L1023)&lt;26)),"",IF(OR(L1023="",MONTH(K1023)&lt;&gt;MONTH(L1023)),NETWORKDAYS.INTL(K1023,DATE(2021,MONTH(K1023)+1,0),"0000000",'21年休息安排-固定'!$B$2:$B$105),NETWORKDAYS.INTL(K1023,L1023,"0000000",'21年休息安排-固定'!$B$2:$B$105)))</f>
        <v/>
      </c>
      <c r="X1023" s="50" t="str">
        <f>IF(OR(L1023&gt;=$Z$1,L1023="",DAY(L1023)&lt;15,AND(YEAR(K1023)&amp;MONTH(K1023)=YEAR(L1023)&amp;MONTH(L1023),DAY(L1023)&lt;26)),"",IF(YEAR(K1023)&amp;MONTH(K1023)=YEAR(L1023)&amp;MONTH(L1023),NETWORKDAYS.INTL(K1023,L1023,"0000000",'21年休息安排-固定'!$B$2:$B$105),NETWORKDAYS.INTL(DATE(2021,MONTH(L1023),1),L1023,"0000000",'21年休息安排-固定'!$B$2:$B$105)))</f>
        <v/>
      </c>
    </row>
    <row r="1024" customHeight="1" spans="1:24">
      <c r="A1024" s="4" t="s">
        <v>1488</v>
      </c>
      <c r="B1024" s="4"/>
      <c r="C1024" s="6" t="s">
        <v>1178</v>
      </c>
      <c r="D1024" s="4"/>
      <c r="E1024" s="4"/>
      <c r="F1024" s="4"/>
      <c r="G1024" s="4"/>
      <c r="H1024" s="4"/>
      <c r="I1024" s="4"/>
      <c r="J1024" s="4"/>
      <c r="K1024" s="45">
        <v>43928</v>
      </c>
      <c r="L1024" s="45"/>
      <c r="M1024" s="4"/>
      <c r="N1024" s="4"/>
      <c r="O1024" s="4"/>
      <c r="P1024" s="46"/>
      <c r="Q1024" s="46"/>
      <c r="R1024" s="49">
        <f t="shared" si="70"/>
        <v>0</v>
      </c>
      <c r="S1024" s="49">
        <f t="shared" si="71"/>
        <v>0</v>
      </c>
      <c r="T1024" s="50">
        <f t="shared" si="68"/>
        <v>0</v>
      </c>
      <c r="U1024" s="50">
        <f t="shared" si="69"/>
        <v>0</v>
      </c>
      <c r="V1024" s="50">
        <v>0.87</v>
      </c>
      <c r="W1024" s="50" t="str">
        <f>IF(OR(K1024&lt;=$Y$1,DAY(K1024)&gt;15,AND(YEAR(K1024)&amp;MONTH(K1024)=YEAR(L1024)&amp;MONTH(L1024),DAY(L1024)&lt;26)),"",IF(OR(L1024="",MONTH(K1024)&lt;&gt;MONTH(L1024)),NETWORKDAYS.INTL(K1024,DATE(2021,MONTH(K1024)+1,0),"0000000",'21年休息安排-固定'!$B$2:$B$105),NETWORKDAYS.INTL(K1024,L1024,"0000000",'21年休息安排-固定'!$B$2:$B$105)))</f>
        <v/>
      </c>
      <c r="X1024" s="50" t="str">
        <f>IF(OR(L1024&gt;=$Z$1,L1024="",DAY(L1024)&lt;15,AND(YEAR(K1024)&amp;MONTH(K1024)=YEAR(L1024)&amp;MONTH(L1024),DAY(L1024)&lt;26)),"",IF(YEAR(K1024)&amp;MONTH(K1024)=YEAR(L1024)&amp;MONTH(L1024),NETWORKDAYS.INTL(K1024,L1024,"0000000",'21年休息安排-固定'!$B$2:$B$105),NETWORKDAYS.INTL(DATE(2021,MONTH(L1024),1),L1024,"0000000",'21年休息安排-固定'!$B$2:$B$105)))</f>
        <v/>
      </c>
    </row>
    <row r="1025" customHeight="1" spans="1:24">
      <c r="A1025" s="4" t="s">
        <v>1489</v>
      </c>
      <c r="B1025" s="4"/>
      <c r="C1025" s="6" t="s">
        <v>439</v>
      </c>
      <c r="D1025" s="4"/>
      <c r="E1025" s="4"/>
      <c r="F1025" s="4"/>
      <c r="G1025" s="4"/>
      <c r="H1025" s="4"/>
      <c r="I1025" s="4"/>
      <c r="J1025" s="4"/>
      <c r="K1025" s="45">
        <v>43928</v>
      </c>
      <c r="L1025" s="45"/>
      <c r="M1025" s="4"/>
      <c r="N1025" s="4"/>
      <c r="O1025" s="4"/>
      <c r="P1025" s="46"/>
      <c r="Q1025" s="46"/>
      <c r="R1025" s="49">
        <f t="shared" si="70"/>
        <v>0</v>
      </c>
      <c r="S1025" s="49">
        <f t="shared" si="71"/>
        <v>0</v>
      </c>
      <c r="T1025" s="50">
        <f t="shared" si="68"/>
        <v>0</v>
      </c>
      <c r="U1025" s="50">
        <f t="shared" si="69"/>
        <v>0</v>
      </c>
      <c r="V1025" s="50">
        <v>0.89</v>
      </c>
      <c r="W1025" s="50" t="str">
        <f>IF(OR(K1025&lt;=$Y$1,DAY(K1025)&gt;15,AND(YEAR(K1025)&amp;MONTH(K1025)=YEAR(L1025)&amp;MONTH(L1025),DAY(L1025)&lt;26)),"",IF(OR(L1025="",MONTH(K1025)&lt;&gt;MONTH(L1025)),NETWORKDAYS.INTL(K1025,DATE(2021,MONTH(K1025)+1,0),"0000000",'21年休息安排-固定'!$B$2:$B$105),NETWORKDAYS.INTL(K1025,L1025,"0000000",'21年休息安排-固定'!$B$2:$B$105)))</f>
        <v/>
      </c>
      <c r="X1025" s="50" t="str">
        <f>IF(OR(L1025&gt;=$Z$1,L1025="",DAY(L1025)&lt;15,AND(YEAR(K1025)&amp;MONTH(K1025)=YEAR(L1025)&amp;MONTH(L1025),DAY(L1025)&lt;26)),"",IF(YEAR(K1025)&amp;MONTH(K1025)=YEAR(L1025)&amp;MONTH(L1025),NETWORKDAYS.INTL(K1025,L1025,"0000000",'21年休息安排-固定'!$B$2:$B$105),NETWORKDAYS.INTL(DATE(2021,MONTH(L1025),1),L1025,"0000000",'21年休息安排-固定'!$B$2:$B$105)))</f>
        <v/>
      </c>
    </row>
    <row r="1026" customHeight="1" spans="1:24">
      <c r="A1026" s="4" t="s">
        <v>1490</v>
      </c>
      <c r="B1026" s="4"/>
      <c r="C1026" s="6" t="s">
        <v>439</v>
      </c>
      <c r="D1026" s="4"/>
      <c r="E1026" s="4"/>
      <c r="F1026" s="4"/>
      <c r="G1026" s="4"/>
      <c r="H1026" s="4"/>
      <c r="I1026" s="4"/>
      <c r="J1026" s="4"/>
      <c r="K1026" s="45">
        <v>43928</v>
      </c>
      <c r="L1026" s="45"/>
      <c r="M1026" s="4"/>
      <c r="N1026" s="4"/>
      <c r="O1026" s="4"/>
      <c r="P1026" s="46"/>
      <c r="Q1026" s="46"/>
      <c r="R1026" s="49">
        <f t="shared" si="70"/>
        <v>0</v>
      </c>
      <c r="S1026" s="49">
        <f t="shared" si="71"/>
        <v>0</v>
      </c>
      <c r="T1026" s="50">
        <f t="shared" si="68"/>
        <v>0</v>
      </c>
      <c r="U1026" s="50">
        <f t="shared" si="69"/>
        <v>0</v>
      </c>
      <c r="V1026" s="50">
        <v>0.88</v>
      </c>
      <c r="W1026" s="50" t="str">
        <f>IF(OR(K1026&lt;=$Y$1,DAY(K1026)&gt;15,AND(YEAR(K1026)&amp;MONTH(K1026)=YEAR(L1026)&amp;MONTH(L1026),DAY(L1026)&lt;26)),"",IF(OR(L1026="",MONTH(K1026)&lt;&gt;MONTH(L1026)),NETWORKDAYS.INTL(K1026,DATE(2021,MONTH(K1026)+1,0),"0000000",'21年休息安排-固定'!$B$2:$B$105),NETWORKDAYS.INTL(K1026,L1026,"0000000",'21年休息安排-固定'!$B$2:$B$105)))</f>
        <v/>
      </c>
      <c r="X1026" s="50" t="str">
        <f>IF(OR(L1026&gt;=$Z$1,L1026="",DAY(L1026)&lt;15,AND(YEAR(K1026)&amp;MONTH(K1026)=YEAR(L1026)&amp;MONTH(L1026),DAY(L1026)&lt;26)),"",IF(YEAR(K1026)&amp;MONTH(K1026)=YEAR(L1026)&amp;MONTH(L1026),NETWORKDAYS.INTL(K1026,L1026,"0000000",'21年休息安排-固定'!$B$2:$B$105),NETWORKDAYS.INTL(DATE(2021,MONTH(L1026),1),L1026,"0000000",'21年休息安排-固定'!$B$2:$B$105)))</f>
        <v/>
      </c>
    </row>
    <row r="1027" customHeight="1" spans="1:24">
      <c r="A1027" s="4" t="s">
        <v>1491</v>
      </c>
      <c r="B1027" s="4"/>
      <c r="C1027" s="6" t="s">
        <v>484</v>
      </c>
      <c r="D1027" s="4"/>
      <c r="E1027" s="4"/>
      <c r="F1027" s="4"/>
      <c r="G1027" s="4"/>
      <c r="H1027" s="4"/>
      <c r="I1027" s="4"/>
      <c r="J1027" s="4"/>
      <c r="K1027" s="45">
        <v>43928</v>
      </c>
      <c r="L1027" s="45">
        <v>44533</v>
      </c>
      <c r="M1027" s="4"/>
      <c r="N1027" s="4"/>
      <c r="O1027" s="4"/>
      <c r="P1027" s="46"/>
      <c r="Q1027" s="46"/>
      <c r="R1027" s="49">
        <f t="shared" si="70"/>
        <v>0</v>
      </c>
      <c r="S1027" s="49">
        <f t="shared" si="71"/>
        <v>0</v>
      </c>
      <c r="T1027" s="50">
        <f t="shared" si="68"/>
        <v>0</v>
      </c>
      <c r="U1027" s="50">
        <f t="shared" si="69"/>
        <v>0</v>
      </c>
      <c r="V1027" s="50">
        <v>0.82</v>
      </c>
      <c r="W1027" s="50" t="str">
        <f>IF(OR(K1027&lt;=$Y$1,DAY(K1027)&gt;15,AND(YEAR(K1027)&amp;MONTH(K1027)=YEAR(L1027)&amp;MONTH(L1027),DAY(L1027)&lt;26)),"",IF(OR(L1027="",MONTH(K1027)&lt;&gt;MONTH(L1027)),NETWORKDAYS.INTL(K1027,DATE(2021,MONTH(K1027)+1,0),"0000000",'21年休息安排-固定'!$B$2:$B$105),NETWORKDAYS.INTL(K1027,L1027,"0000000",'21年休息安排-固定'!$B$2:$B$105)))</f>
        <v/>
      </c>
      <c r="X1027" s="50" t="str">
        <f>IF(OR(L1027&gt;=$Z$1,L1027="",DAY(L1027)&lt;15,AND(YEAR(K1027)&amp;MONTH(K1027)=YEAR(L1027)&amp;MONTH(L1027),DAY(L1027)&lt;26)),"",IF(YEAR(K1027)&amp;MONTH(K1027)=YEAR(L1027)&amp;MONTH(L1027),NETWORKDAYS.INTL(K1027,L1027,"0000000",'21年休息安排-固定'!$B$2:$B$105),NETWORKDAYS.INTL(DATE(2021,MONTH(L1027),1),L1027,"0000000",'21年休息安排-固定'!$B$2:$B$105)))</f>
        <v/>
      </c>
    </row>
    <row r="1028" customHeight="1" spans="1:24">
      <c r="A1028" s="4" t="s">
        <v>1492</v>
      </c>
      <c r="B1028" s="4"/>
      <c r="C1028" s="6" t="s">
        <v>439</v>
      </c>
      <c r="D1028" s="4"/>
      <c r="E1028" s="4"/>
      <c r="F1028" s="4"/>
      <c r="G1028" s="4"/>
      <c r="H1028" s="4"/>
      <c r="I1028" s="4"/>
      <c r="J1028" s="4"/>
      <c r="K1028" s="45">
        <v>43929</v>
      </c>
      <c r="L1028" s="45">
        <v>44356</v>
      </c>
      <c r="M1028" s="4"/>
      <c r="N1028" s="4"/>
      <c r="O1028" s="4"/>
      <c r="P1028" s="46"/>
      <c r="Q1028" s="46"/>
      <c r="R1028" s="49">
        <f t="shared" si="70"/>
        <v>0</v>
      </c>
      <c r="S1028" s="49">
        <f t="shared" si="71"/>
        <v>0</v>
      </c>
      <c r="T1028" s="50">
        <f t="shared" si="68"/>
        <v>0</v>
      </c>
      <c r="U1028" s="50">
        <f t="shared" si="69"/>
        <v>0</v>
      </c>
      <c r="V1028" s="50">
        <v>0.89</v>
      </c>
      <c r="W1028" s="50" t="str">
        <f>IF(OR(K1028&lt;=$Y$1,DAY(K1028)&gt;15,AND(YEAR(K1028)&amp;MONTH(K1028)=YEAR(L1028)&amp;MONTH(L1028),DAY(L1028)&lt;26)),"",IF(OR(L1028="",MONTH(K1028)&lt;&gt;MONTH(L1028)),NETWORKDAYS.INTL(K1028,DATE(2021,MONTH(K1028)+1,0),"0000000",'21年休息安排-固定'!$B$2:$B$105),NETWORKDAYS.INTL(K1028,L1028,"0000000",'21年休息安排-固定'!$B$2:$B$105)))</f>
        <v/>
      </c>
      <c r="X1028" s="50" t="str">
        <f>IF(OR(L1028&gt;=$Z$1,L1028="",DAY(L1028)&lt;15,AND(YEAR(K1028)&amp;MONTH(K1028)=YEAR(L1028)&amp;MONTH(L1028),DAY(L1028)&lt;26)),"",IF(YEAR(K1028)&amp;MONTH(K1028)=YEAR(L1028)&amp;MONTH(L1028),NETWORKDAYS.INTL(K1028,L1028,"0000000",'21年休息安排-固定'!$B$2:$B$105),NETWORKDAYS.INTL(DATE(2021,MONTH(L1028),1),L1028,"0000000",'21年休息安排-固定'!$B$2:$B$105)))</f>
        <v/>
      </c>
    </row>
    <row r="1029" customHeight="1" spans="1:24">
      <c r="A1029" s="4" t="s">
        <v>1493</v>
      </c>
      <c r="B1029" s="4"/>
      <c r="C1029" s="6" t="s">
        <v>1182</v>
      </c>
      <c r="D1029" s="4"/>
      <c r="E1029" s="4"/>
      <c r="F1029" s="4"/>
      <c r="G1029" s="4"/>
      <c r="H1029" s="4"/>
      <c r="I1029" s="4"/>
      <c r="J1029" s="4"/>
      <c r="K1029" s="45">
        <v>43930</v>
      </c>
      <c r="L1029" s="45">
        <v>44469</v>
      </c>
      <c r="M1029" s="4"/>
      <c r="N1029" s="4"/>
      <c r="O1029" s="4"/>
      <c r="P1029" s="46"/>
      <c r="Q1029" s="46"/>
      <c r="R1029" s="49">
        <f t="shared" si="70"/>
        <v>0</v>
      </c>
      <c r="S1029" s="49">
        <f t="shared" si="71"/>
        <v>0</v>
      </c>
      <c r="T1029" s="50">
        <f t="shared" si="68"/>
        <v>0</v>
      </c>
      <c r="U1029" s="50">
        <f t="shared" si="69"/>
        <v>0</v>
      </c>
      <c r="V1029" s="50">
        <v>0.86</v>
      </c>
      <c r="W1029" s="50" t="str">
        <f>IF(OR(K1029&lt;=$Y$1,DAY(K1029)&gt;15,AND(YEAR(K1029)&amp;MONTH(K1029)=YEAR(L1029)&amp;MONTH(L1029),DAY(L1029)&lt;26)),"",IF(OR(L1029="",MONTH(K1029)&lt;&gt;MONTH(L1029)),NETWORKDAYS.INTL(K1029,DATE(2021,MONTH(K1029)+1,0),"0000000",'21年休息安排-固定'!$B$2:$B$105),NETWORKDAYS.INTL(K1029,L1029,"0000000",'21年休息安排-固定'!$B$2:$B$105)))</f>
        <v/>
      </c>
      <c r="X1029" s="50">
        <f>IF(OR(L1029&gt;=$Z$1,L1029="",DAY(L1029)&lt;15,AND(YEAR(K1029)&amp;MONTH(K1029)=YEAR(L1029)&amp;MONTH(L1029),DAY(L1029)&lt;26)),"",IF(YEAR(K1029)&amp;MONTH(K1029)=YEAR(L1029)&amp;MONTH(L1029),NETWORKDAYS.INTL(K1029,L1029,"0000000",'21年休息安排-固定'!$B$2:$B$105),NETWORKDAYS.INTL(DATE(2021,MONTH(L1029),1),L1029,"0000000",'21年休息安排-固定'!$B$2:$B$105)))</f>
        <v>23</v>
      </c>
    </row>
    <row r="1030" customHeight="1" spans="1:24">
      <c r="A1030" s="4" t="s">
        <v>1494</v>
      </c>
      <c r="B1030" s="4"/>
      <c r="C1030" s="6" t="s">
        <v>1182</v>
      </c>
      <c r="D1030" s="4"/>
      <c r="E1030" s="4"/>
      <c r="F1030" s="4"/>
      <c r="G1030" s="4"/>
      <c r="H1030" s="4"/>
      <c r="I1030" s="4"/>
      <c r="J1030" s="4"/>
      <c r="K1030" s="45">
        <v>43931</v>
      </c>
      <c r="L1030" s="45"/>
      <c r="M1030" s="4"/>
      <c r="N1030" s="4"/>
      <c r="O1030" s="4"/>
      <c r="P1030" s="46"/>
      <c r="Q1030" s="46"/>
      <c r="R1030" s="49">
        <f t="shared" si="70"/>
        <v>0</v>
      </c>
      <c r="S1030" s="49">
        <f t="shared" si="71"/>
        <v>0</v>
      </c>
      <c r="T1030" s="50">
        <f t="shared" si="68"/>
        <v>0</v>
      </c>
      <c r="U1030" s="50">
        <f t="shared" si="69"/>
        <v>0</v>
      </c>
      <c r="V1030" s="50">
        <v>0.87</v>
      </c>
      <c r="W1030" s="50" t="str">
        <f>IF(OR(K1030&lt;=$Y$1,DAY(K1030)&gt;15,AND(YEAR(K1030)&amp;MONTH(K1030)=YEAR(L1030)&amp;MONTH(L1030),DAY(L1030)&lt;26)),"",IF(OR(L1030="",MONTH(K1030)&lt;&gt;MONTH(L1030)),NETWORKDAYS.INTL(K1030,DATE(2021,MONTH(K1030)+1,0),"0000000",'21年休息安排-固定'!$B$2:$B$105),NETWORKDAYS.INTL(K1030,L1030,"0000000",'21年休息安排-固定'!$B$2:$B$105)))</f>
        <v/>
      </c>
      <c r="X1030" s="50" t="str">
        <f>IF(OR(L1030&gt;=$Z$1,L1030="",DAY(L1030)&lt;15,AND(YEAR(K1030)&amp;MONTH(K1030)=YEAR(L1030)&amp;MONTH(L1030),DAY(L1030)&lt;26)),"",IF(YEAR(K1030)&amp;MONTH(K1030)=YEAR(L1030)&amp;MONTH(L1030),NETWORKDAYS.INTL(K1030,L1030,"0000000",'21年休息安排-固定'!$B$2:$B$105),NETWORKDAYS.INTL(DATE(2021,MONTH(L1030),1),L1030,"0000000",'21年休息安排-固定'!$B$2:$B$105)))</f>
        <v/>
      </c>
    </row>
    <row r="1031" customHeight="1" spans="1:24">
      <c r="A1031" s="4" t="s">
        <v>1495</v>
      </c>
      <c r="B1031" s="4"/>
      <c r="C1031" s="6" t="s">
        <v>1182</v>
      </c>
      <c r="D1031" s="4"/>
      <c r="E1031" s="4"/>
      <c r="F1031" s="4"/>
      <c r="G1031" s="4"/>
      <c r="H1031" s="4"/>
      <c r="I1031" s="4"/>
      <c r="J1031" s="4"/>
      <c r="K1031" s="45">
        <v>43934</v>
      </c>
      <c r="L1031" s="45">
        <v>44463</v>
      </c>
      <c r="M1031" s="4"/>
      <c r="N1031" s="4"/>
      <c r="O1031" s="4"/>
      <c r="P1031" s="46"/>
      <c r="Q1031" s="46"/>
      <c r="R1031" s="49">
        <f t="shared" si="70"/>
        <v>0</v>
      </c>
      <c r="S1031" s="49">
        <f t="shared" si="71"/>
        <v>0</v>
      </c>
      <c r="T1031" s="50">
        <f t="shared" si="68"/>
        <v>0</v>
      </c>
      <c r="U1031" s="50">
        <f t="shared" si="69"/>
        <v>0</v>
      </c>
      <c r="V1031" s="50">
        <v>0.84</v>
      </c>
      <c r="W1031" s="50" t="str">
        <f>IF(OR(K1031&lt;=$Y$1,DAY(K1031)&gt;15,AND(YEAR(K1031)&amp;MONTH(K1031)=YEAR(L1031)&amp;MONTH(L1031),DAY(L1031)&lt;26)),"",IF(OR(L1031="",MONTH(K1031)&lt;&gt;MONTH(L1031)),NETWORKDAYS.INTL(K1031,DATE(2021,MONTH(K1031)+1,0),"0000000",'21年休息安排-固定'!$B$2:$B$105),NETWORKDAYS.INTL(K1031,L1031,"0000000",'21年休息安排-固定'!$B$2:$B$105)))</f>
        <v/>
      </c>
      <c r="X1031" s="50">
        <f>IF(OR(L1031&gt;=$Z$1,L1031="",DAY(L1031)&lt;15,AND(YEAR(K1031)&amp;MONTH(K1031)=YEAR(L1031)&amp;MONTH(L1031),DAY(L1031)&lt;26)),"",IF(YEAR(K1031)&amp;MONTH(K1031)=YEAR(L1031)&amp;MONTH(L1031),NETWORKDAYS.INTL(K1031,L1031,"0000000",'21年休息安排-固定'!$B$2:$B$105),NETWORKDAYS.INTL(DATE(2021,MONTH(L1031),1),L1031,"0000000",'21年休息安排-固定'!$B$2:$B$105)))</f>
        <v>18</v>
      </c>
    </row>
    <row r="1032" customHeight="1" spans="1:24">
      <c r="A1032" s="4" t="s">
        <v>1496</v>
      </c>
      <c r="B1032" s="4"/>
      <c r="C1032" s="6" t="s">
        <v>1182</v>
      </c>
      <c r="D1032" s="4"/>
      <c r="E1032" s="4"/>
      <c r="F1032" s="4"/>
      <c r="G1032" s="4"/>
      <c r="H1032" s="4"/>
      <c r="I1032" s="4"/>
      <c r="J1032" s="4"/>
      <c r="K1032" s="45">
        <v>43936</v>
      </c>
      <c r="L1032" s="45">
        <v>44407</v>
      </c>
      <c r="M1032" s="4"/>
      <c r="N1032" s="4"/>
      <c r="O1032" s="4"/>
      <c r="P1032" s="46"/>
      <c r="Q1032" s="46"/>
      <c r="R1032" s="49">
        <f t="shared" si="70"/>
        <v>0</v>
      </c>
      <c r="S1032" s="49">
        <f t="shared" si="71"/>
        <v>0</v>
      </c>
      <c r="T1032" s="50">
        <f t="shared" si="68"/>
        <v>0</v>
      </c>
      <c r="U1032" s="50">
        <f t="shared" si="69"/>
        <v>0</v>
      </c>
      <c r="V1032" s="50">
        <v>0.85</v>
      </c>
      <c r="W1032" s="50" t="str">
        <f>IF(OR(K1032&lt;=$Y$1,DAY(K1032)&gt;15,AND(YEAR(K1032)&amp;MONTH(K1032)=YEAR(L1032)&amp;MONTH(L1032),DAY(L1032)&lt;26)),"",IF(OR(L1032="",MONTH(K1032)&lt;&gt;MONTH(L1032)),NETWORKDAYS.INTL(K1032,DATE(2021,MONTH(K1032)+1,0),"0000000",'21年休息安排-固定'!$B$2:$B$105),NETWORKDAYS.INTL(K1032,L1032,"0000000",'21年休息安排-固定'!$B$2:$B$105)))</f>
        <v/>
      </c>
      <c r="X1032" s="50">
        <f>IF(OR(L1032&gt;=$Z$1,L1032="",DAY(L1032)&lt;15,AND(YEAR(K1032)&amp;MONTH(K1032)=YEAR(L1032)&amp;MONTH(L1032),DAY(L1032)&lt;26)),"",IF(YEAR(K1032)&amp;MONTH(K1032)=YEAR(L1032)&amp;MONTH(L1032),NETWORKDAYS.INTL(K1032,L1032,"0000000",'21年休息安排-固定'!$B$2:$B$105),NETWORKDAYS.INTL(DATE(2021,MONTH(L1032),1),L1032,"0000000",'21年休息安排-固定'!$B$2:$B$105)))</f>
        <v>22</v>
      </c>
    </row>
    <row r="1033" customHeight="1" spans="1:24">
      <c r="A1033" s="4" t="s">
        <v>1497</v>
      </c>
      <c r="B1033" s="4"/>
      <c r="C1033" s="6" t="s">
        <v>1178</v>
      </c>
      <c r="D1033" s="4"/>
      <c r="E1033" s="4"/>
      <c r="F1033" s="4"/>
      <c r="G1033" s="4"/>
      <c r="H1033" s="4"/>
      <c r="I1033" s="4"/>
      <c r="J1033" s="4"/>
      <c r="K1033" s="45">
        <v>43936</v>
      </c>
      <c r="L1033" s="45"/>
      <c r="M1033" s="4"/>
      <c r="N1033" s="4"/>
      <c r="O1033" s="4"/>
      <c r="P1033" s="46"/>
      <c r="Q1033" s="46"/>
      <c r="R1033" s="49">
        <f t="shared" si="70"/>
        <v>0</v>
      </c>
      <c r="S1033" s="49">
        <f t="shared" si="71"/>
        <v>0</v>
      </c>
      <c r="T1033" s="50">
        <f t="shared" si="68"/>
        <v>0</v>
      </c>
      <c r="U1033" s="50">
        <f t="shared" si="69"/>
        <v>0</v>
      </c>
      <c r="V1033" s="50">
        <v>0.87</v>
      </c>
      <c r="W1033" s="50" t="str">
        <f>IF(OR(K1033&lt;=$Y$1,DAY(K1033)&gt;15,AND(YEAR(K1033)&amp;MONTH(K1033)=YEAR(L1033)&amp;MONTH(L1033),DAY(L1033)&lt;26)),"",IF(OR(L1033="",MONTH(K1033)&lt;&gt;MONTH(L1033)),NETWORKDAYS.INTL(K1033,DATE(2021,MONTH(K1033)+1,0),"0000000",'21年休息安排-固定'!$B$2:$B$105),NETWORKDAYS.INTL(K1033,L1033,"0000000",'21年休息安排-固定'!$B$2:$B$105)))</f>
        <v/>
      </c>
      <c r="X1033" s="50" t="str">
        <f>IF(OR(L1033&gt;=$Z$1,L1033="",DAY(L1033)&lt;15,AND(YEAR(K1033)&amp;MONTH(K1033)=YEAR(L1033)&amp;MONTH(L1033),DAY(L1033)&lt;26)),"",IF(YEAR(K1033)&amp;MONTH(K1033)=YEAR(L1033)&amp;MONTH(L1033),NETWORKDAYS.INTL(K1033,L1033,"0000000",'21年休息安排-固定'!$B$2:$B$105),NETWORKDAYS.INTL(DATE(2021,MONTH(L1033),1),L1033,"0000000",'21年休息安排-固定'!$B$2:$B$105)))</f>
        <v/>
      </c>
    </row>
    <row r="1034" customHeight="1" spans="1:24">
      <c r="A1034" s="4" t="s">
        <v>1498</v>
      </c>
      <c r="B1034" s="4"/>
      <c r="C1034" s="6" t="s">
        <v>428</v>
      </c>
      <c r="D1034" s="4"/>
      <c r="E1034" s="4"/>
      <c r="F1034" s="4"/>
      <c r="G1034" s="4"/>
      <c r="H1034" s="4"/>
      <c r="I1034" s="4"/>
      <c r="J1034" s="4"/>
      <c r="K1034" s="45">
        <v>43936</v>
      </c>
      <c r="L1034" s="45"/>
      <c r="M1034" s="4"/>
      <c r="N1034" s="4"/>
      <c r="O1034" s="4"/>
      <c r="P1034" s="46"/>
      <c r="Q1034" s="46"/>
      <c r="R1034" s="49">
        <f t="shared" si="70"/>
        <v>0</v>
      </c>
      <c r="S1034" s="49">
        <f t="shared" si="71"/>
        <v>0</v>
      </c>
      <c r="T1034" s="50">
        <f t="shared" si="68"/>
        <v>0</v>
      </c>
      <c r="U1034" s="50">
        <f t="shared" si="69"/>
        <v>0</v>
      </c>
      <c r="V1034" s="50">
        <v>0.87</v>
      </c>
      <c r="W1034" s="50" t="str">
        <f>IF(OR(K1034&lt;=$Y$1,DAY(K1034)&gt;15,AND(YEAR(K1034)&amp;MONTH(K1034)=YEAR(L1034)&amp;MONTH(L1034),DAY(L1034)&lt;26)),"",IF(OR(L1034="",MONTH(K1034)&lt;&gt;MONTH(L1034)),NETWORKDAYS.INTL(K1034,DATE(2021,MONTH(K1034)+1,0),"0000000",'21年休息安排-固定'!$B$2:$B$105),NETWORKDAYS.INTL(K1034,L1034,"0000000",'21年休息安排-固定'!$B$2:$B$105)))</f>
        <v/>
      </c>
      <c r="X1034" s="50" t="str">
        <f>IF(OR(L1034&gt;=$Z$1,L1034="",DAY(L1034)&lt;15,AND(YEAR(K1034)&amp;MONTH(K1034)=YEAR(L1034)&amp;MONTH(L1034),DAY(L1034)&lt;26)),"",IF(YEAR(K1034)&amp;MONTH(K1034)=YEAR(L1034)&amp;MONTH(L1034),NETWORKDAYS.INTL(K1034,L1034,"0000000",'21年休息安排-固定'!$B$2:$B$105),NETWORKDAYS.INTL(DATE(2021,MONTH(L1034),1),L1034,"0000000",'21年休息安排-固定'!$B$2:$B$105)))</f>
        <v/>
      </c>
    </row>
    <row r="1035" customHeight="1" spans="1:24">
      <c r="A1035" s="4" t="s">
        <v>1499</v>
      </c>
      <c r="B1035" s="4"/>
      <c r="C1035" s="6" t="s">
        <v>484</v>
      </c>
      <c r="D1035" s="4"/>
      <c r="E1035" s="4"/>
      <c r="F1035" s="4"/>
      <c r="G1035" s="4"/>
      <c r="H1035" s="4"/>
      <c r="I1035" s="4"/>
      <c r="J1035" s="4"/>
      <c r="K1035" s="45">
        <v>43937</v>
      </c>
      <c r="L1035" s="45"/>
      <c r="M1035" s="4"/>
      <c r="N1035" s="4"/>
      <c r="O1035" s="4"/>
      <c r="P1035" s="46"/>
      <c r="Q1035" s="46"/>
      <c r="R1035" s="49">
        <f t="shared" si="70"/>
        <v>0</v>
      </c>
      <c r="S1035" s="49">
        <f t="shared" si="71"/>
        <v>0</v>
      </c>
      <c r="T1035" s="50">
        <f t="shared" si="68"/>
        <v>0</v>
      </c>
      <c r="U1035" s="50">
        <f t="shared" si="69"/>
        <v>0</v>
      </c>
      <c r="V1035" s="50">
        <v>0.83</v>
      </c>
      <c r="W1035" s="50" t="str">
        <f>IF(OR(K1035&lt;=$Y$1,DAY(K1035)&gt;15,AND(YEAR(K1035)&amp;MONTH(K1035)=YEAR(L1035)&amp;MONTH(L1035),DAY(L1035)&lt;26)),"",IF(OR(L1035="",MONTH(K1035)&lt;&gt;MONTH(L1035)),NETWORKDAYS.INTL(K1035,DATE(2021,MONTH(K1035)+1,0),"0000000",'21年休息安排-固定'!$B$2:$B$105),NETWORKDAYS.INTL(K1035,L1035,"0000000",'21年休息安排-固定'!$B$2:$B$105)))</f>
        <v/>
      </c>
      <c r="X1035" s="50" t="str">
        <f>IF(OR(L1035&gt;=$Z$1,L1035="",DAY(L1035)&lt;15,AND(YEAR(K1035)&amp;MONTH(K1035)=YEAR(L1035)&amp;MONTH(L1035),DAY(L1035)&lt;26)),"",IF(YEAR(K1035)&amp;MONTH(K1035)=YEAR(L1035)&amp;MONTH(L1035),NETWORKDAYS.INTL(K1035,L1035,"0000000",'21年休息安排-固定'!$B$2:$B$105),NETWORKDAYS.INTL(DATE(2021,MONTH(L1035),1),L1035,"0000000",'21年休息安排-固定'!$B$2:$B$105)))</f>
        <v/>
      </c>
    </row>
    <row r="1036" customHeight="1" spans="1:24">
      <c r="A1036" s="4" t="s">
        <v>1500</v>
      </c>
      <c r="B1036" s="4"/>
      <c r="C1036" s="6" t="s">
        <v>428</v>
      </c>
      <c r="D1036" s="4"/>
      <c r="E1036" s="4"/>
      <c r="F1036" s="4"/>
      <c r="G1036" s="4"/>
      <c r="H1036" s="4"/>
      <c r="I1036" s="4"/>
      <c r="J1036" s="4"/>
      <c r="K1036" s="45">
        <v>43937</v>
      </c>
      <c r="L1036" s="45"/>
      <c r="M1036" s="4"/>
      <c r="N1036" s="4"/>
      <c r="O1036" s="4"/>
      <c r="P1036" s="46"/>
      <c r="Q1036" s="46"/>
      <c r="R1036" s="49">
        <f t="shared" si="70"/>
        <v>0</v>
      </c>
      <c r="S1036" s="49">
        <f t="shared" si="71"/>
        <v>0</v>
      </c>
      <c r="T1036" s="50">
        <f t="shared" si="68"/>
        <v>0</v>
      </c>
      <c r="U1036" s="50">
        <f t="shared" si="69"/>
        <v>0</v>
      </c>
      <c r="V1036" s="50">
        <v>0.86</v>
      </c>
      <c r="W1036" s="50" t="str">
        <f>IF(OR(K1036&lt;=$Y$1,DAY(K1036)&gt;15,AND(YEAR(K1036)&amp;MONTH(K1036)=YEAR(L1036)&amp;MONTH(L1036),DAY(L1036)&lt;26)),"",IF(OR(L1036="",MONTH(K1036)&lt;&gt;MONTH(L1036)),NETWORKDAYS.INTL(K1036,DATE(2021,MONTH(K1036)+1,0),"0000000",'21年休息安排-固定'!$B$2:$B$105),NETWORKDAYS.INTL(K1036,L1036,"0000000",'21年休息安排-固定'!$B$2:$B$105)))</f>
        <v/>
      </c>
      <c r="X1036" s="50" t="str">
        <f>IF(OR(L1036&gt;=$Z$1,L1036="",DAY(L1036)&lt;15,AND(YEAR(K1036)&amp;MONTH(K1036)=YEAR(L1036)&amp;MONTH(L1036),DAY(L1036)&lt;26)),"",IF(YEAR(K1036)&amp;MONTH(K1036)=YEAR(L1036)&amp;MONTH(L1036),NETWORKDAYS.INTL(K1036,L1036,"0000000",'21年休息安排-固定'!$B$2:$B$105),NETWORKDAYS.INTL(DATE(2021,MONTH(L1036),1),L1036,"0000000",'21年休息安排-固定'!$B$2:$B$105)))</f>
        <v/>
      </c>
    </row>
    <row r="1037" customHeight="1" spans="1:24">
      <c r="A1037" s="4" t="s">
        <v>1501</v>
      </c>
      <c r="B1037" s="4"/>
      <c r="C1037" s="6" t="s">
        <v>1182</v>
      </c>
      <c r="D1037" s="4"/>
      <c r="E1037" s="4"/>
      <c r="F1037" s="4"/>
      <c r="G1037" s="4"/>
      <c r="H1037" s="4"/>
      <c r="I1037" s="4"/>
      <c r="J1037" s="4"/>
      <c r="K1037" s="45">
        <v>43937</v>
      </c>
      <c r="L1037" s="45">
        <v>44330</v>
      </c>
      <c r="M1037" s="4"/>
      <c r="N1037" s="4"/>
      <c r="O1037" s="4"/>
      <c r="P1037" s="46"/>
      <c r="Q1037" s="46"/>
      <c r="R1037" s="49">
        <f t="shared" si="70"/>
        <v>0</v>
      </c>
      <c r="S1037" s="49">
        <f t="shared" si="71"/>
        <v>0</v>
      </c>
      <c r="T1037" s="50">
        <f t="shared" si="68"/>
        <v>0</v>
      </c>
      <c r="U1037" s="50">
        <f t="shared" si="69"/>
        <v>0</v>
      </c>
      <c r="V1037" s="50">
        <v>0.86</v>
      </c>
      <c r="W1037" s="50" t="str">
        <f>IF(OR(K1037&lt;=$Y$1,DAY(K1037)&gt;15,AND(YEAR(K1037)&amp;MONTH(K1037)=YEAR(L1037)&amp;MONTH(L1037),DAY(L1037)&lt;26)),"",IF(OR(L1037="",MONTH(K1037)&lt;&gt;MONTH(L1037)),NETWORKDAYS.INTL(K1037,DATE(2021,MONTH(K1037)+1,0),"0000000",'21年休息安排-固定'!$B$2:$B$105),NETWORKDAYS.INTL(K1037,L1037,"0000000",'21年休息安排-固定'!$B$2:$B$105)))</f>
        <v/>
      </c>
      <c r="X1037" s="50" t="str">
        <f>IF(OR(L1037&gt;=$Z$1,L1037="",DAY(L1037)&lt;15,AND(YEAR(K1037)&amp;MONTH(K1037)=YEAR(L1037)&amp;MONTH(L1037),DAY(L1037)&lt;26)),"",IF(YEAR(K1037)&amp;MONTH(K1037)=YEAR(L1037)&amp;MONTH(L1037),NETWORKDAYS.INTL(K1037,L1037,"0000000",'21年休息安排-固定'!$B$2:$B$105),NETWORKDAYS.INTL(DATE(2021,MONTH(L1037),1),L1037,"0000000",'21年休息安排-固定'!$B$2:$B$105)))</f>
        <v/>
      </c>
    </row>
    <row r="1038" customHeight="1" spans="1:24">
      <c r="A1038" s="4" t="s">
        <v>1502</v>
      </c>
      <c r="B1038" s="4"/>
      <c r="C1038" s="6" t="s">
        <v>1182</v>
      </c>
      <c r="D1038" s="4"/>
      <c r="E1038" s="4"/>
      <c r="F1038" s="4"/>
      <c r="G1038" s="4"/>
      <c r="H1038" s="4"/>
      <c r="I1038" s="4"/>
      <c r="J1038" s="4"/>
      <c r="K1038" s="45">
        <v>43938</v>
      </c>
      <c r="L1038" s="45"/>
      <c r="M1038" s="4"/>
      <c r="N1038" s="4"/>
      <c r="O1038" s="4"/>
      <c r="P1038" s="46"/>
      <c r="Q1038" s="46"/>
      <c r="R1038" s="49">
        <f t="shared" si="70"/>
        <v>0</v>
      </c>
      <c r="S1038" s="49">
        <f t="shared" si="71"/>
        <v>0</v>
      </c>
      <c r="T1038" s="50">
        <f t="shared" si="68"/>
        <v>0</v>
      </c>
      <c r="U1038" s="50">
        <f t="shared" si="69"/>
        <v>0</v>
      </c>
      <c r="V1038" s="50">
        <v>0.85</v>
      </c>
      <c r="W1038" s="50" t="str">
        <f>IF(OR(K1038&lt;=$Y$1,DAY(K1038)&gt;15,AND(YEAR(K1038)&amp;MONTH(K1038)=YEAR(L1038)&amp;MONTH(L1038),DAY(L1038)&lt;26)),"",IF(OR(L1038="",MONTH(K1038)&lt;&gt;MONTH(L1038)),NETWORKDAYS.INTL(K1038,DATE(2021,MONTH(K1038)+1,0),"0000000",'21年休息安排-固定'!$B$2:$B$105),NETWORKDAYS.INTL(K1038,L1038,"0000000",'21年休息安排-固定'!$B$2:$B$105)))</f>
        <v/>
      </c>
      <c r="X1038" s="50" t="str">
        <f>IF(OR(L1038&gt;=$Z$1,L1038="",DAY(L1038)&lt;15,AND(YEAR(K1038)&amp;MONTH(K1038)=YEAR(L1038)&amp;MONTH(L1038),DAY(L1038)&lt;26)),"",IF(YEAR(K1038)&amp;MONTH(K1038)=YEAR(L1038)&amp;MONTH(L1038),NETWORKDAYS.INTL(K1038,L1038,"0000000",'21年休息安排-固定'!$B$2:$B$105),NETWORKDAYS.INTL(DATE(2021,MONTH(L1038),1),L1038,"0000000",'21年休息安排-固定'!$B$2:$B$105)))</f>
        <v/>
      </c>
    </row>
    <row r="1039" customHeight="1" spans="1:24">
      <c r="A1039" s="4" t="s">
        <v>1503</v>
      </c>
      <c r="B1039" s="4"/>
      <c r="C1039" s="6" t="s">
        <v>1182</v>
      </c>
      <c r="D1039" s="4"/>
      <c r="E1039" s="4"/>
      <c r="F1039" s="4"/>
      <c r="G1039" s="4"/>
      <c r="H1039" s="4"/>
      <c r="I1039" s="4"/>
      <c r="J1039" s="4"/>
      <c r="K1039" s="45">
        <v>43941</v>
      </c>
      <c r="L1039" s="45"/>
      <c r="M1039" s="4"/>
      <c r="N1039" s="4"/>
      <c r="O1039" s="4"/>
      <c r="P1039" s="46"/>
      <c r="Q1039" s="46"/>
      <c r="R1039" s="49">
        <f t="shared" si="70"/>
        <v>0</v>
      </c>
      <c r="S1039" s="49">
        <f t="shared" si="71"/>
        <v>0</v>
      </c>
      <c r="T1039" s="50">
        <f t="shared" si="68"/>
        <v>0</v>
      </c>
      <c r="U1039" s="50">
        <f t="shared" si="69"/>
        <v>0</v>
      </c>
      <c r="V1039" s="50">
        <v>0.85</v>
      </c>
      <c r="W1039" s="50" t="str">
        <f>IF(OR(K1039&lt;=$Y$1,DAY(K1039)&gt;15,AND(YEAR(K1039)&amp;MONTH(K1039)=YEAR(L1039)&amp;MONTH(L1039),DAY(L1039)&lt;26)),"",IF(OR(L1039="",MONTH(K1039)&lt;&gt;MONTH(L1039)),NETWORKDAYS.INTL(K1039,DATE(2021,MONTH(K1039)+1,0),"0000000",'21年休息安排-固定'!$B$2:$B$105),NETWORKDAYS.INTL(K1039,L1039,"0000000",'21年休息安排-固定'!$B$2:$B$105)))</f>
        <v/>
      </c>
      <c r="X1039" s="50" t="str">
        <f>IF(OR(L1039&gt;=$Z$1,L1039="",DAY(L1039)&lt;15,AND(YEAR(K1039)&amp;MONTH(K1039)=YEAR(L1039)&amp;MONTH(L1039),DAY(L1039)&lt;26)),"",IF(YEAR(K1039)&amp;MONTH(K1039)=YEAR(L1039)&amp;MONTH(L1039),NETWORKDAYS.INTL(K1039,L1039,"0000000",'21年休息安排-固定'!$B$2:$B$105),NETWORKDAYS.INTL(DATE(2021,MONTH(L1039),1),L1039,"0000000",'21年休息安排-固定'!$B$2:$B$105)))</f>
        <v/>
      </c>
    </row>
    <row r="1040" customHeight="1" spans="1:24">
      <c r="A1040" s="4" t="s">
        <v>1504</v>
      </c>
      <c r="B1040" s="4"/>
      <c r="C1040" s="6" t="s">
        <v>1182</v>
      </c>
      <c r="D1040" s="4"/>
      <c r="E1040" s="4"/>
      <c r="F1040" s="4"/>
      <c r="G1040" s="4"/>
      <c r="H1040" s="4"/>
      <c r="I1040" s="4"/>
      <c r="J1040" s="4"/>
      <c r="K1040" s="45">
        <v>43941</v>
      </c>
      <c r="L1040" s="45">
        <v>44420</v>
      </c>
      <c r="M1040" s="4"/>
      <c r="N1040" s="4"/>
      <c r="O1040" s="4"/>
      <c r="P1040" s="46"/>
      <c r="Q1040" s="46"/>
      <c r="R1040" s="49">
        <f t="shared" si="70"/>
        <v>0</v>
      </c>
      <c r="S1040" s="49">
        <f t="shared" si="71"/>
        <v>0</v>
      </c>
      <c r="T1040" s="50">
        <f t="shared" si="68"/>
        <v>0</v>
      </c>
      <c r="U1040" s="50">
        <f t="shared" si="69"/>
        <v>0</v>
      </c>
      <c r="V1040" s="50">
        <v>0.82</v>
      </c>
      <c r="W1040" s="50" t="str">
        <f>IF(OR(K1040&lt;=$Y$1,DAY(K1040)&gt;15,AND(YEAR(K1040)&amp;MONTH(K1040)=YEAR(L1040)&amp;MONTH(L1040),DAY(L1040)&lt;26)),"",IF(OR(L1040="",MONTH(K1040)&lt;&gt;MONTH(L1040)),NETWORKDAYS.INTL(K1040,DATE(2021,MONTH(K1040)+1,0),"0000000",'21年休息安排-固定'!$B$2:$B$105),NETWORKDAYS.INTL(K1040,L1040,"0000000",'21年休息安排-固定'!$B$2:$B$105)))</f>
        <v/>
      </c>
      <c r="X1040" s="50" t="str">
        <f>IF(OR(L1040&gt;=$Z$1,L1040="",DAY(L1040)&lt;15,AND(YEAR(K1040)&amp;MONTH(K1040)=YEAR(L1040)&amp;MONTH(L1040),DAY(L1040)&lt;26)),"",IF(YEAR(K1040)&amp;MONTH(K1040)=YEAR(L1040)&amp;MONTH(L1040),NETWORKDAYS.INTL(K1040,L1040,"0000000",'21年休息安排-固定'!$B$2:$B$105),NETWORKDAYS.INTL(DATE(2021,MONTH(L1040),1),L1040,"0000000",'21年休息安排-固定'!$B$2:$B$105)))</f>
        <v/>
      </c>
    </row>
    <row r="1041" customHeight="1" spans="1:24">
      <c r="A1041" s="4" t="s">
        <v>1505</v>
      </c>
      <c r="B1041" s="4"/>
      <c r="C1041" s="6" t="s">
        <v>1182</v>
      </c>
      <c r="D1041" s="4"/>
      <c r="E1041" s="4"/>
      <c r="F1041" s="4"/>
      <c r="G1041" s="4"/>
      <c r="H1041" s="4"/>
      <c r="I1041" s="4"/>
      <c r="J1041" s="4"/>
      <c r="K1041" s="45">
        <v>43941</v>
      </c>
      <c r="L1041" s="45">
        <v>44439</v>
      </c>
      <c r="M1041" s="4"/>
      <c r="N1041" s="4"/>
      <c r="O1041" s="4"/>
      <c r="P1041" s="46"/>
      <c r="Q1041" s="46"/>
      <c r="R1041" s="49">
        <f t="shared" si="70"/>
        <v>0</v>
      </c>
      <c r="S1041" s="49">
        <f t="shared" si="71"/>
        <v>0</v>
      </c>
      <c r="T1041" s="50">
        <f t="shared" si="68"/>
        <v>0</v>
      </c>
      <c r="U1041" s="50">
        <f t="shared" si="69"/>
        <v>0</v>
      </c>
      <c r="V1041" s="50">
        <v>0.84</v>
      </c>
      <c r="W1041" s="50" t="str">
        <f>IF(OR(K1041&lt;=$Y$1,DAY(K1041)&gt;15,AND(YEAR(K1041)&amp;MONTH(K1041)=YEAR(L1041)&amp;MONTH(L1041),DAY(L1041)&lt;26)),"",IF(OR(L1041="",MONTH(K1041)&lt;&gt;MONTH(L1041)),NETWORKDAYS.INTL(K1041,DATE(2021,MONTH(K1041)+1,0),"0000000",'21年休息安排-固定'!$B$2:$B$105),NETWORKDAYS.INTL(K1041,L1041,"0000000",'21年休息安排-固定'!$B$2:$B$105)))</f>
        <v/>
      </c>
      <c r="X1041" s="50">
        <f>IF(OR(L1041&gt;=$Z$1,L1041="",DAY(L1041)&lt;15,AND(YEAR(K1041)&amp;MONTH(K1041)=YEAR(L1041)&amp;MONTH(L1041),DAY(L1041)&lt;26)),"",IF(YEAR(K1041)&amp;MONTH(K1041)=YEAR(L1041)&amp;MONTH(L1041),NETWORKDAYS.INTL(K1041,L1041,"0000000",'21年休息安排-固定'!$B$2:$B$105),NETWORKDAYS.INTL(DATE(2021,MONTH(L1041),1),L1041,"0000000",'21年休息安排-固定'!$B$2:$B$105)))</f>
        <v>22</v>
      </c>
    </row>
    <row r="1042" customHeight="1" spans="1:24">
      <c r="A1042" s="4" t="s">
        <v>1506</v>
      </c>
      <c r="B1042" s="4"/>
      <c r="C1042" s="6" t="s">
        <v>1182</v>
      </c>
      <c r="D1042" s="4"/>
      <c r="E1042" s="4"/>
      <c r="F1042" s="4"/>
      <c r="G1042" s="4"/>
      <c r="H1042" s="4"/>
      <c r="I1042" s="4"/>
      <c r="J1042" s="4"/>
      <c r="K1042" s="45">
        <v>43941</v>
      </c>
      <c r="L1042" s="45">
        <v>44467</v>
      </c>
      <c r="M1042" s="4"/>
      <c r="N1042" s="4"/>
      <c r="O1042" s="4"/>
      <c r="P1042" s="46"/>
      <c r="Q1042" s="46"/>
      <c r="R1042" s="49">
        <f t="shared" si="70"/>
        <v>0</v>
      </c>
      <c r="S1042" s="49">
        <f t="shared" si="71"/>
        <v>0</v>
      </c>
      <c r="T1042" s="50">
        <f t="shared" si="68"/>
        <v>0</v>
      </c>
      <c r="U1042" s="50">
        <f t="shared" si="69"/>
        <v>0</v>
      </c>
      <c r="V1042" s="50">
        <v>0.86</v>
      </c>
      <c r="W1042" s="50" t="str">
        <f>IF(OR(K1042&lt;=$Y$1,DAY(K1042)&gt;15,AND(YEAR(K1042)&amp;MONTH(K1042)=YEAR(L1042)&amp;MONTH(L1042),DAY(L1042)&lt;26)),"",IF(OR(L1042="",MONTH(K1042)&lt;&gt;MONTH(L1042)),NETWORKDAYS.INTL(K1042,DATE(2021,MONTH(K1042)+1,0),"0000000",'21年休息安排-固定'!$B$2:$B$105),NETWORKDAYS.INTL(K1042,L1042,"0000000",'21年休息安排-固定'!$B$2:$B$105)))</f>
        <v/>
      </c>
      <c r="X1042" s="50">
        <f>IF(OR(L1042&gt;=$Z$1,L1042="",DAY(L1042)&lt;15,AND(YEAR(K1042)&amp;MONTH(K1042)=YEAR(L1042)&amp;MONTH(L1042),DAY(L1042)&lt;26)),"",IF(YEAR(K1042)&amp;MONTH(K1042)=YEAR(L1042)&amp;MONTH(L1042),NETWORKDAYS.INTL(K1042,L1042,"0000000",'21年休息安排-固定'!$B$2:$B$105),NETWORKDAYS.INTL(DATE(2021,MONTH(L1042),1),L1042,"0000000",'21年休息安排-固定'!$B$2:$B$105)))</f>
        <v>21</v>
      </c>
    </row>
    <row r="1043" customHeight="1" spans="1:24">
      <c r="A1043" s="4" t="s">
        <v>1507</v>
      </c>
      <c r="B1043" s="4"/>
      <c r="C1043" s="6" t="s">
        <v>428</v>
      </c>
      <c r="D1043" s="4"/>
      <c r="E1043" s="4"/>
      <c r="F1043" s="4"/>
      <c r="G1043" s="4"/>
      <c r="H1043" s="4"/>
      <c r="I1043" s="4"/>
      <c r="J1043" s="4"/>
      <c r="K1043" s="45">
        <v>43942</v>
      </c>
      <c r="L1043" s="45"/>
      <c r="M1043" s="4"/>
      <c r="N1043" s="4"/>
      <c r="O1043" s="4"/>
      <c r="P1043" s="46"/>
      <c r="Q1043" s="46"/>
      <c r="R1043" s="49">
        <f t="shared" si="70"/>
        <v>0</v>
      </c>
      <c r="S1043" s="49">
        <f t="shared" si="71"/>
        <v>0</v>
      </c>
      <c r="T1043" s="50">
        <f t="shared" si="68"/>
        <v>0</v>
      </c>
      <c r="U1043" s="50">
        <f t="shared" si="69"/>
        <v>0</v>
      </c>
      <c r="V1043" s="50">
        <v>0.88</v>
      </c>
      <c r="W1043" s="50" t="str">
        <f>IF(OR(K1043&lt;=$Y$1,DAY(K1043)&gt;15,AND(YEAR(K1043)&amp;MONTH(K1043)=YEAR(L1043)&amp;MONTH(L1043),DAY(L1043)&lt;26)),"",IF(OR(L1043="",MONTH(K1043)&lt;&gt;MONTH(L1043)),NETWORKDAYS.INTL(K1043,DATE(2021,MONTH(K1043)+1,0),"0000000",'21年休息安排-固定'!$B$2:$B$105),NETWORKDAYS.INTL(K1043,L1043,"0000000",'21年休息安排-固定'!$B$2:$B$105)))</f>
        <v/>
      </c>
      <c r="X1043" s="50" t="str">
        <f>IF(OR(L1043&gt;=$Z$1,L1043="",DAY(L1043)&lt;15,AND(YEAR(K1043)&amp;MONTH(K1043)=YEAR(L1043)&amp;MONTH(L1043),DAY(L1043)&lt;26)),"",IF(YEAR(K1043)&amp;MONTH(K1043)=YEAR(L1043)&amp;MONTH(L1043),NETWORKDAYS.INTL(K1043,L1043,"0000000",'21年休息安排-固定'!$B$2:$B$105),NETWORKDAYS.INTL(DATE(2021,MONTH(L1043),1),L1043,"0000000",'21年休息安排-固定'!$B$2:$B$105)))</f>
        <v/>
      </c>
    </row>
    <row r="1044" customHeight="1" spans="1:24">
      <c r="A1044" s="4" t="s">
        <v>1508</v>
      </c>
      <c r="B1044" s="4"/>
      <c r="C1044" s="6" t="s">
        <v>1182</v>
      </c>
      <c r="D1044" s="4"/>
      <c r="E1044" s="4"/>
      <c r="F1044" s="4"/>
      <c r="G1044" s="4"/>
      <c r="H1044" s="4"/>
      <c r="I1044" s="4"/>
      <c r="J1044" s="4"/>
      <c r="K1044" s="45">
        <v>43942</v>
      </c>
      <c r="L1044" s="45"/>
      <c r="M1044" s="4"/>
      <c r="N1044" s="4"/>
      <c r="O1044" s="4"/>
      <c r="P1044" s="46"/>
      <c r="Q1044" s="46"/>
      <c r="R1044" s="49">
        <f t="shared" si="70"/>
        <v>0</v>
      </c>
      <c r="S1044" s="49">
        <f t="shared" si="71"/>
        <v>0</v>
      </c>
      <c r="T1044" s="50">
        <f t="shared" si="68"/>
        <v>0</v>
      </c>
      <c r="U1044" s="50">
        <f t="shared" si="69"/>
        <v>0</v>
      </c>
      <c r="V1044" s="50">
        <v>0.76</v>
      </c>
      <c r="W1044" s="50" t="str">
        <f>IF(OR(K1044&lt;=$Y$1,DAY(K1044)&gt;15,AND(YEAR(K1044)&amp;MONTH(K1044)=YEAR(L1044)&amp;MONTH(L1044),DAY(L1044)&lt;26)),"",IF(OR(L1044="",MONTH(K1044)&lt;&gt;MONTH(L1044)),NETWORKDAYS.INTL(K1044,DATE(2021,MONTH(K1044)+1,0),"0000000",'21年休息安排-固定'!$B$2:$B$105),NETWORKDAYS.INTL(K1044,L1044,"0000000",'21年休息安排-固定'!$B$2:$B$105)))</f>
        <v/>
      </c>
      <c r="X1044" s="50" t="str">
        <f>IF(OR(L1044&gt;=$Z$1,L1044="",DAY(L1044)&lt;15,AND(YEAR(K1044)&amp;MONTH(K1044)=YEAR(L1044)&amp;MONTH(L1044),DAY(L1044)&lt;26)),"",IF(YEAR(K1044)&amp;MONTH(K1044)=YEAR(L1044)&amp;MONTH(L1044),NETWORKDAYS.INTL(K1044,L1044,"0000000",'21年休息安排-固定'!$B$2:$B$105),NETWORKDAYS.INTL(DATE(2021,MONTH(L1044),1),L1044,"0000000",'21年休息安排-固定'!$B$2:$B$105)))</f>
        <v/>
      </c>
    </row>
    <row r="1045" customHeight="1" spans="1:24">
      <c r="A1045" s="4" t="s">
        <v>1509</v>
      </c>
      <c r="B1045" s="4"/>
      <c r="C1045" s="6" t="s">
        <v>1182</v>
      </c>
      <c r="D1045" s="4"/>
      <c r="E1045" s="4"/>
      <c r="F1045" s="4"/>
      <c r="G1045" s="4"/>
      <c r="H1045" s="4"/>
      <c r="I1045" s="4"/>
      <c r="J1045" s="4"/>
      <c r="K1045" s="45">
        <v>43942</v>
      </c>
      <c r="L1045" s="45">
        <v>44377</v>
      </c>
      <c r="M1045" s="4"/>
      <c r="N1045" s="4"/>
      <c r="O1045" s="4"/>
      <c r="P1045" s="46"/>
      <c r="Q1045" s="46"/>
      <c r="R1045" s="49">
        <f t="shared" si="70"/>
        <v>0</v>
      </c>
      <c r="S1045" s="49">
        <f t="shared" si="71"/>
        <v>0</v>
      </c>
      <c r="T1045" s="50">
        <f t="shared" si="68"/>
        <v>0</v>
      </c>
      <c r="U1045" s="50">
        <f t="shared" si="69"/>
        <v>0</v>
      </c>
      <c r="V1045" s="50">
        <v>0.81</v>
      </c>
      <c r="W1045" s="50" t="str">
        <f>IF(OR(K1045&lt;=$Y$1,DAY(K1045)&gt;15,AND(YEAR(K1045)&amp;MONTH(K1045)=YEAR(L1045)&amp;MONTH(L1045),DAY(L1045)&lt;26)),"",IF(OR(L1045="",MONTH(K1045)&lt;&gt;MONTH(L1045)),NETWORKDAYS.INTL(K1045,DATE(2021,MONTH(K1045)+1,0),"0000000",'21年休息安排-固定'!$B$2:$B$105),NETWORKDAYS.INTL(K1045,L1045,"0000000",'21年休息安排-固定'!$B$2:$B$105)))</f>
        <v/>
      </c>
      <c r="X1045" s="50">
        <f>IF(OR(L1045&gt;=$Z$1,L1045="",DAY(L1045)&lt;15,AND(YEAR(K1045)&amp;MONTH(K1045)=YEAR(L1045)&amp;MONTH(L1045),DAY(L1045)&lt;26)),"",IF(YEAR(K1045)&amp;MONTH(K1045)=YEAR(L1045)&amp;MONTH(L1045),NETWORKDAYS.INTL(K1045,L1045,"0000000",'21年休息安排-固定'!$B$2:$B$105),NETWORKDAYS.INTL(DATE(2021,MONTH(L1045),1),L1045,"0000000",'21年休息安排-固定'!$B$2:$B$105)))</f>
        <v>22</v>
      </c>
    </row>
    <row r="1046" customHeight="1" spans="1:24">
      <c r="A1046" s="4" t="s">
        <v>1510</v>
      </c>
      <c r="B1046" s="4"/>
      <c r="C1046" s="6" t="s">
        <v>1182</v>
      </c>
      <c r="D1046" s="4"/>
      <c r="E1046" s="4"/>
      <c r="F1046" s="4"/>
      <c r="G1046" s="4"/>
      <c r="H1046" s="4"/>
      <c r="I1046" s="4"/>
      <c r="J1046" s="4"/>
      <c r="K1046" s="45">
        <v>43942</v>
      </c>
      <c r="L1046" s="45">
        <v>44253</v>
      </c>
      <c r="M1046" s="4"/>
      <c r="N1046" s="4"/>
      <c r="O1046" s="4"/>
      <c r="P1046" s="46"/>
      <c r="Q1046" s="46"/>
      <c r="R1046" s="49">
        <f t="shared" si="70"/>
        <v>0</v>
      </c>
      <c r="S1046" s="49">
        <f t="shared" si="71"/>
        <v>0</v>
      </c>
      <c r="T1046" s="50">
        <f t="shared" si="68"/>
        <v>0</v>
      </c>
      <c r="U1046" s="50">
        <f t="shared" si="69"/>
        <v>0</v>
      </c>
      <c r="V1046" s="50">
        <v>0.86</v>
      </c>
      <c r="W1046" s="50" t="str">
        <f>IF(OR(K1046&lt;=$Y$1,DAY(K1046)&gt;15,AND(YEAR(K1046)&amp;MONTH(K1046)=YEAR(L1046)&amp;MONTH(L1046),DAY(L1046)&lt;26)),"",IF(OR(L1046="",MONTH(K1046)&lt;&gt;MONTH(L1046)),NETWORKDAYS.INTL(K1046,DATE(2021,MONTH(K1046)+1,0),"0000000",'21年休息安排-固定'!$B$2:$B$105),NETWORKDAYS.INTL(K1046,L1046,"0000000",'21年休息安排-固定'!$B$2:$B$105)))</f>
        <v/>
      </c>
      <c r="X1046" s="50">
        <f>IF(OR(L1046&gt;=$Z$1,L1046="",DAY(L1046)&lt;15,AND(YEAR(K1046)&amp;MONTH(K1046)=YEAR(L1046)&amp;MONTH(L1046),DAY(L1046)&lt;26)),"",IF(YEAR(K1046)&amp;MONTH(K1046)=YEAR(L1046)&amp;MONTH(L1046),NETWORKDAYS.INTL(K1046,L1046,"0000000",'21年休息安排-固定'!$B$2:$B$105),NETWORKDAYS.INTL(DATE(2021,MONTH(L1046),1),L1046,"0000000",'21年休息安排-固定'!$B$2:$B$105)))</f>
        <v>20</v>
      </c>
    </row>
    <row r="1047" customHeight="1" spans="1:24">
      <c r="A1047" s="4" t="s">
        <v>1511</v>
      </c>
      <c r="B1047" s="4"/>
      <c r="C1047" s="6" t="s">
        <v>484</v>
      </c>
      <c r="D1047" s="4"/>
      <c r="E1047" s="4"/>
      <c r="F1047" s="4"/>
      <c r="G1047" s="4"/>
      <c r="H1047" s="4"/>
      <c r="I1047" s="4"/>
      <c r="J1047" s="4"/>
      <c r="K1047" s="45">
        <v>43943</v>
      </c>
      <c r="L1047" s="45">
        <v>44217</v>
      </c>
      <c r="M1047" s="4"/>
      <c r="N1047" s="4"/>
      <c r="O1047" s="4"/>
      <c r="P1047" s="46"/>
      <c r="Q1047" s="46"/>
      <c r="R1047" s="49">
        <f t="shared" si="70"/>
        <v>0</v>
      </c>
      <c r="S1047" s="49">
        <f t="shared" si="71"/>
        <v>0</v>
      </c>
      <c r="T1047" s="50">
        <f t="shared" si="68"/>
        <v>0</v>
      </c>
      <c r="U1047" s="50">
        <f t="shared" si="69"/>
        <v>0</v>
      </c>
      <c r="V1047" s="50">
        <v>0.89</v>
      </c>
      <c r="W1047" s="50" t="str">
        <f>IF(OR(K1047&lt;=$Y$1,DAY(K1047)&gt;15,AND(YEAR(K1047)&amp;MONTH(K1047)=YEAR(L1047)&amp;MONTH(L1047),DAY(L1047)&lt;26)),"",IF(OR(L1047="",MONTH(K1047)&lt;&gt;MONTH(L1047)),NETWORKDAYS.INTL(K1047,DATE(2021,MONTH(K1047)+1,0),"0000000",'21年休息安排-固定'!$B$2:$B$105),NETWORKDAYS.INTL(K1047,L1047,"0000000",'21年休息安排-固定'!$B$2:$B$105)))</f>
        <v/>
      </c>
      <c r="X1047" s="50">
        <f>IF(OR(L1047&gt;=$Z$1,L1047="",DAY(L1047)&lt;15,AND(YEAR(K1047)&amp;MONTH(K1047)=YEAR(L1047)&amp;MONTH(L1047),DAY(L1047)&lt;26)),"",IF(YEAR(K1047)&amp;MONTH(K1047)=YEAR(L1047)&amp;MONTH(L1047),NETWORKDAYS.INTL(K1047,L1047,"0000000",'21年休息安排-固定'!$B$2:$B$105),NETWORKDAYS.INTL(DATE(2021,MONTH(L1047),1),L1047,"0000000",'21年休息安排-固定'!$B$2:$B$105)))</f>
        <v>15</v>
      </c>
    </row>
    <row r="1048" customHeight="1" spans="1:24">
      <c r="A1048" s="4" t="s">
        <v>1512</v>
      </c>
      <c r="B1048" s="4"/>
      <c r="C1048" s="6" t="s">
        <v>484</v>
      </c>
      <c r="D1048" s="4"/>
      <c r="E1048" s="4"/>
      <c r="F1048" s="4"/>
      <c r="G1048" s="4"/>
      <c r="H1048" s="4"/>
      <c r="I1048" s="4"/>
      <c r="J1048" s="4"/>
      <c r="K1048" s="45">
        <v>43944</v>
      </c>
      <c r="L1048" s="45"/>
      <c r="M1048" s="4"/>
      <c r="N1048" s="4"/>
      <c r="O1048" s="4"/>
      <c r="P1048" s="46"/>
      <c r="Q1048" s="46"/>
      <c r="R1048" s="49">
        <f t="shared" si="70"/>
        <v>0</v>
      </c>
      <c r="S1048" s="49">
        <f t="shared" si="71"/>
        <v>0</v>
      </c>
      <c r="T1048" s="50">
        <f t="shared" ref="T1048:T1111" si="72">IFERROR(ROUND(Q1048/W1048,2),0)</f>
        <v>0</v>
      </c>
      <c r="U1048" s="50">
        <f t="shared" ref="U1048:U1111" si="73">IFERROR(ROUND(Q1048/X1048,2),0)</f>
        <v>0</v>
      </c>
      <c r="V1048" s="50">
        <v>0.76</v>
      </c>
      <c r="W1048" s="50" t="str">
        <f>IF(OR(K1048&lt;=$Y$1,DAY(K1048)&gt;15,AND(YEAR(K1048)&amp;MONTH(K1048)=YEAR(L1048)&amp;MONTH(L1048),DAY(L1048)&lt;26)),"",IF(OR(L1048="",MONTH(K1048)&lt;&gt;MONTH(L1048)),NETWORKDAYS.INTL(K1048,DATE(2021,MONTH(K1048)+1,0),"0000000",'21年休息安排-固定'!$B$2:$B$105),NETWORKDAYS.INTL(K1048,L1048,"0000000",'21年休息安排-固定'!$B$2:$B$105)))</f>
        <v/>
      </c>
      <c r="X1048" s="50" t="str">
        <f>IF(OR(L1048&gt;=$Z$1,L1048="",DAY(L1048)&lt;15,AND(YEAR(K1048)&amp;MONTH(K1048)=YEAR(L1048)&amp;MONTH(L1048),DAY(L1048)&lt;26)),"",IF(YEAR(K1048)&amp;MONTH(K1048)=YEAR(L1048)&amp;MONTH(L1048),NETWORKDAYS.INTL(K1048,L1048,"0000000",'21年休息安排-固定'!$B$2:$B$105),NETWORKDAYS.INTL(DATE(2021,MONTH(L1048),1),L1048,"0000000",'21年休息安排-固定'!$B$2:$B$105)))</f>
        <v/>
      </c>
    </row>
    <row r="1049" customHeight="1" spans="1:24">
      <c r="A1049" s="4" t="s">
        <v>1513</v>
      </c>
      <c r="B1049" s="4"/>
      <c r="C1049" s="6" t="s">
        <v>1182</v>
      </c>
      <c r="D1049" s="4"/>
      <c r="E1049" s="4"/>
      <c r="F1049" s="4"/>
      <c r="G1049" s="4"/>
      <c r="H1049" s="4"/>
      <c r="I1049" s="4"/>
      <c r="J1049" s="4"/>
      <c r="K1049" s="45">
        <v>43944</v>
      </c>
      <c r="L1049" s="45">
        <v>44358</v>
      </c>
      <c r="M1049" s="4"/>
      <c r="N1049" s="4"/>
      <c r="O1049" s="4"/>
      <c r="P1049" s="46"/>
      <c r="Q1049" s="46"/>
      <c r="R1049" s="49">
        <f t="shared" ref="R1049:R1112" si="74">P1049/21.75</f>
        <v>0</v>
      </c>
      <c r="S1049" s="49">
        <f t="shared" ref="S1049:S1112" si="75">Q1049/21.75</f>
        <v>0</v>
      </c>
      <c r="T1049" s="50">
        <f t="shared" si="72"/>
        <v>0</v>
      </c>
      <c r="U1049" s="50">
        <f t="shared" si="73"/>
        <v>0</v>
      </c>
      <c r="V1049" s="50">
        <v>0.76</v>
      </c>
      <c r="W1049" s="50" t="str">
        <f>IF(OR(K1049&lt;=$Y$1,DAY(K1049)&gt;15,AND(YEAR(K1049)&amp;MONTH(K1049)=YEAR(L1049)&amp;MONTH(L1049),DAY(L1049)&lt;26)),"",IF(OR(L1049="",MONTH(K1049)&lt;&gt;MONTH(L1049)),NETWORKDAYS.INTL(K1049,DATE(2021,MONTH(K1049)+1,0),"0000000",'21年休息安排-固定'!$B$2:$B$105),NETWORKDAYS.INTL(K1049,L1049,"0000000",'21年休息安排-固定'!$B$2:$B$105)))</f>
        <v/>
      </c>
      <c r="X1049" s="50" t="str">
        <f>IF(OR(L1049&gt;=$Z$1,L1049="",DAY(L1049)&lt;15,AND(YEAR(K1049)&amp;MONTH(K1049)=YEAR(L1049)&amp;MONTH(L1049),DAY(L1049)&lt;26)),"",IF(YEAR(K1049)&amp;MONTH(K1049)=YEAR(L1049)&amp;MONTH(L1049),NETWORKDAYS.INTL(K1049,L1049,"0000000",'21年休息安排-固定'!$B$2:$B$105),NETWORKDAYS.INTL(DATE(2021,MONTH(L1049),1),L1049,"0000000",'21年休息安排-固定'!$B$2:$B$105)))</f>
        <v/>
      </c>
    </row>
    <row r="1050" customHeight="1" spans="1:24">
      <c r="A1050" s="4" t="s">
        <v>1514</v>
      </c>
      <c r="B1050" s="4"/>
      <c r="C1050" s="6" t="s">
        <v>1182</v>
      </c>
      <c r="D1050" s="4"/>
      <c r="E1050" s="4"/>
      <c r="F1050" s="4"/>
      <c r="G1050" s="4"/>
      <c r="H1050" s="4"/>
      <c r="I1050" s="4"/>
      <c r="J1050" s="4"/>
      <c r="K1050" s="45">
        <v>43944</v>
      </c>
      <c r="L1050" s="45">
        <v>44505</v>
      </c>
      <c r="M1050" s="4"/>
      <c r="N1050" s="4"/>
      <c r="O1050" s="4"/>
      <c r="P1050" s="46"/>
      <c r="Q1050" s="46"/>
      <c r="R1050" s="49">
        <f t="shared" si="74"/>
        <v>0</v>
      </c>
      <c r="S1050" s="49">
        <f t="shared" si="75"/>
        <v>0</v>
      </c>
      <c r="T1050" s="50">
        <f t="shared" si="72"/>
        <v>0</v>
      </c>
      <c r="U1050" s="50">
        <f t="shared" si="73"/>
        <v>0</v>
      </c>
      <c r="V1050" s="50">
        <v>0.86</v>
      </c>
      <c r="W1050" s="50" t="str">
        <f>IF(OR(K1050&lt;=$Y$1,DAY(K1050)&gt;15,AND(YEAR(K1050)&amp;MONTH(K1050)=YEAR(L1050)&amp;MONTH(L1050),DAY(L1050)&lt;26)),"",IF(OR(L1050="",MONTH(K1050)&lt;&gt;MONTH(L1050)),NETWORKDAYS.INTL(K1050,DATE(2021,MONTH(K1050)+1,0),"0000000",'21年休息安排-固定'!$B$2:$B$105),NETWORKDAYS.INTL(K1050,L1050,"0000000",'21年休息安排-固定'!$B$2:$B$105)))</f>
        <v/>
      </c>
      <c r="X1050" s="50" t="str">
        <f>IF(OR(L1050&gt;=$Z$1,L1050="",DAY(L1050)&lt;15,AND(YEAR(K1050)&amp;MONTH(K1050)=YEAR(L1050)&amp;MONTH(L1050),DAY(L1050)&lt;26)),"",IF(YEAR(K1050)&amp;MONTH(K1050)=YEAR(L1050)&amp;MONTH(L1050),NETWORKDAYS.INTL(K1050,L1050,"0000000",'21年休息安排-固定'!$B$2:$B$105),NETWORKDAYS.INTL(DATE(2021,MONTH(L1050),1),L1050,"0000000",'21年休息安排-固定'!$B$2:$B$105)))</f>
        <v/>
      </c>
    </row>
    <row r="1051" customHeight="1" spans="1:24">
      <c r="A1051" s="4" t="s">
        <v>1515</v>
      </c>
      <c r="B1051" s="4"/>
      <c r="C1051" s="6" t="s">
        <v>439</v>
      </c>
      <c r="D1051" s="4"/>
      <c r="E1051" s="4"/>
      <c r="F1051" s="4"/>
      <c r="G1051" s="4"/>
      <c r="H1051" s="4"/>
      <c r="I1051" s="4"/>
      <c r="J1051" s="4"/>
      <c r="K1051" s="45">
        <v>43945</v>
      </c>
      <c r="L1051" s="45">
        <v>44288</v>
      </c>
      <c r="M1051" s="4"/>
      <c r="N1051" s="4"/>
      <c r="O1051" s="4"/>
      <c r="P1051" s="46"/>
      <c r="Q1051" s="46"/>
      <c r="R1051" s="49">
        <f t="shared" si="74"/>
        <v>0</v>
      </c>
      <c r="S1051" s="49">
        <f t="shared" si="75"/>
        <v>0</v>
      </c>
      <c r="T1051" s="50">
        <f t="shared" si="72"/>
        <v>0</v>
      </c>
      <c r="U1051" s="50">
        <f t="shared" si="73"/>
        <v>0</v>
      </c>
      <c r="V1051" s="50">
        <v>0.86</v>
      </c>
      <c r="W1051" s="50" t="str">
        <f>IF(OR(K1051&lt;=$Y$1,DAY(K1051)&gt;15,AND(YEAR(K1051)&amp;MONTH(K1051)=YEAR(L1051)&amp;MONTH(L1051),DAY(L1051)&lt;26)),"",IF(OR(L1051="",MONTH(K1051)&lt;&gt;MONTH(L1051)),NETWORKDAYS.INTL(K1051,DATE(2021,MONTH(K1051)+1,0),"0000000",'21年休息安排-固定'!$B$2:$B$105),NETWORKDAYS.INTL(K1051,L1051,"0000000",'21年休息安排-固定'!$B$2:$B$105)))</f>
        <v/>
      </c>
      <c r="X1051" s="50" t="str">
        <f>IF(OR(L1051&gt;=$Z$1,L1051="",DAY(L1051)&lt;15,AND(YEAR(K1051)&amp;MONTH(K1051)=YEAR(L1051)&amp;MONTH(L1051),DAY(L1051)&lt;26)),"",IF(YEAR(K1051)&amp;MONTH(K1051)=YEAR(L1051)&amp;MONTH(L1051),NETWORKDAYS.INTL(K1051,L1051,"0000000",'21年休息安排-固定'!$B$2:$B$105),NETWORKDAYS.INTL(DATE(2021,MONTH(L1051),1),L1051,"0000000",'21年休息安排-固定'!$B$2:$B$105)))</f>
        <v/>
      </c>
    </row>
    <row r="1052" customHeight="1" spans="1:24">
      <c r="A1052" s="4" t="s">
        <v>1516</v>
      </c>
      <c r="B1052" s="4"/>
      <c r="C1052" s="6" t="s">
        <v>428</v>
      </c>
      <c r="D1052" s="4"/>
      <c r="E1052" s="4"/>
      <c r="F1052" s="4"/>
      <c r="G1052" s="4"/>
      <c r="H1052" s="4"/>
      <c r="I1052" s="4"/>
      <c r="J1052" s="4"/>
      <c r="K1052" s="45">
        <v>43947</v>
      </c>
      <c r="L1052" s="45"/>
      <c r="M1052" s="4"/>
      <c r="N1052" s="4"/>
      <c r="O1052" s="4"/>
      <c r="P1052" s="46"/>
      <c r="Q1052" s="46"/>
      <c r="R1052" s="49">
        <f t="shared" si="74"/>
        <v>0</v>
      </c>
      <c r="S1052" s="49">
        <f t="shared" si="75"/>
        <v>0</v>
      </c>
      <c r="T1052" s="50">
        <f t="shared" si="72"/>
        <v>0</v>
      </c>
      <c r="U1052" s="50">
        <f t="shared" si="73"/>
        <v>0</v>
      </c>
      <c r="V1052" s="50">
        <v>0.89</v>
      </c>
      <c r="W1052" s="50" t="str">
        <f>IF(OR(K1052&lt;=$Y$1,DAY(K1052)&gt;15,AND(YEAR(K1052)&amp;MONTH(K1052)=YEAR(L1052)&amp;MONTH(L1052),DAY(L1052)&lt;26)),"",IF(OR(L1052="",MONTH(K1052)&lt;&gt;MONTH(L1052)),NETWORKDAYS.INTL(K1052,DATE(2021,MONTH(K1052)+1,0),"0000000",'21年休息安排-固定'!$B$2:$B$105),NETWORKDAYS.INTL(K1052,L1052,"0000000",'21年休息安排-固定'!$B$2:$B$105)))</f>
        <v/>
      </c>
      <c r="X1052" s="50" t="str">
        <f>IF(OR(L1052&gt;=$Z$1,L1052="",DAY(L1052)&lt;15,AND(YEAR(K1052)&amp;MONTH(K1052)=YEAR(L1052)&amp;MONTH(L1052),DAY(L1052)&lt;26)),"",IF(YEAR(K1052)&amp;MONTH(K1052)=YEAR(L1052)&amp;MONTH(L1052),NETWORKDAYS.INTL(K1052,L1052,"0000000",'21年休息安排-固定'!$B$2:$B$105),NETWORKDAYS.INTL(DATE(2021,MONTH(L1052),1),L1052,"0000000",'21年休息安排-固定'!$B$2:$B$105)))</f>
        <v/>
      </c>
    </row>
    <row r="1053" customHeight="1" spans="1:24">
      <c r="A1053" s="4" t="s">
        <v>1517</v>
      </c>
      <c r="B1053" s="4"/>
      <c r="C1053" s="6" t="s">
        <v>428</v>
      </c>
      <c r="D1053" s="4"/>
      <c r="E1053" s="4"/>
      <c r="F1053" s="4"/>
      <c r="G1053" s="4"/>
      <c r="H1053" s="4"/>
      <c r="I1053" s="4"/>
      <c r="J1053" s="4"/>
      <c r="K1053" s="45">
        <v>43947</v>
      </c>
      <c r="L1053" s="45"/>
      <c r="M1053" s="4"/>
      <c r="N1053" s="4"/>
      <c r="O1053" s="4"/>
      <c r="P1053" s="46"/>
      <c r="Q1053" s="46"/>
      <c r="R1053" s="49">
        <f t="shared" si="74"/>
        <v>0</v>
      </c>
      <c r="S1053" s="49">
        <f t="shared" si="75"/>
        <v>0</v>
      </c>
      <c r="T1053" s="50">
        <f t="shared" si="72"/>
        <v>0</v>
      </c>
      <c r="U1053" s="50">
        <f t="shared" si="73"/>
        <v>0</v>
      </c>
      <c r="V1053" s="50">
        <v>0.87</v>
      </c>
      <c r="W1053" s="50" t="str">
        <f>IF(OR(K1053&lt;=$Y$1,DAY(K1053)&gt;15,AND(YEAR(K1053)&amp;MONTH(K1053)=YEAR(L1053)&amp;MONTH(L1053),DAY(L1053)&lt;26)),"",IF(OR(L1053="",MONTH(K1053)&lt;&gt;MONTH(L1053)),NETWORKDAYS.INTL(K1053,DATE(2021,MONTH(K1053)+1,0),"0000000",'21年休息安排-固定'!$B$2:$B$105),NETWORKDAYS.INTL(K1053,L1053,"0000000",'21年休息安排-固定'!$B$2:$B$105)))</f>
        <v/>
      </c>
      <c r="X1053" s="50" t="str">
        <f>IF(OR(L1053&gt;=$Z$1,L1053="",DAY(L1053)&lt;15,AND(YEAR(K1053)&amp;MONTH(K1053)=YEAR(L1053)&amp;MONTH(L1053),DAY(L1053)&lt;26)),"",IF(YEAR(K1053)&amp;MONTH(K1053)=YEAR(L1053)&amp;MONTH(L1053),NETWORKDAYS.INTL(K1053,L1053,"0000000",'21年休息安排-固定'!$B$2:$B$105),NETWORKDAYS.INTL(DATE(2021,MONTH(L1053),1),L1053,"0000000",'21年休息安排-固定'!$B$2:$B$105)))</f>
        <v/>
      </c>
    </row>
    <row r="1054" customHeight="1" spans="1:24">
      <c r="A1054" s="4" t="s">
        <v>1518</v>
      </c>
      <c r="B1054" s="4"/>
      <c r="C1054" s="6" t="s">
        <v>434</v>
      </c>
      <c r="D1054" s="4"/>
      <c r="E1054" s="4"/>
      <c r="F1054" s="4"/>
      <c r="G1054" s="4"/>
      <c r="H1054" s="4"/>
      <c r="I1054" s="4"/>
      <c r="J1054" s="4"/>
      <c r="K1054" s="45">
        <v>43947</v>
      </c>
      <c r="L1054" s="45"/>
      <c r="M1054" s="4"/>
      <c r="N1054" s="4"/>
      <c r="O1054" s="4"/>
      <c r="P1054" s="46"/>
      <c r="Q1054" s="46"/>
      <c r="R1054" s="49">
        <f t="shared" si="74"/>
        <v>0</v>
      </c>
      <c r="S1054" s="49">
        <f t="shared" si="75"/>
        <v>0</v>
      </c>
      <c r="T1054" s="50">
        <f t="shared" si="72"/>
        <v>0</v>
      </c>
      <c r="U1054" s="50">
        <f t="shared" si="73"/>
        <v>0</v>
      </c>
      <c r="V1054" s="50">
        <v>0.88</v>
      </c>
      <c r="W1054" s="50" t="str">
        <f>IF(OR(K1054&lt;=$Y$1,DAY(K1054)&gt;15,AND(YEAR(K1054)&amp;MONTH(K1054)=YEAR(L1054)&amp;MONTH(L1054),DAY(L1054)&lt;26)),"",IF(OR(L1054="",MONTH(K1054)&lt;&gt;MONTH(L1054)),NETWORKDAYS.INTL(K1054,DATE(2021,MONTH(K1054)+1,0),"0000000",'21年休息安排-固定'!$B$2:$B$105),NETWORKDAYS.INTL(K1054,L1054,"0000000",'21年休息安排-固定'!$B$2:$B$105)))</f>
        <v/>
      </c>
      <c r="X1054" s="50" t="str">
        <f>IF(OR(L1054&gt;=$Z$1,L1054="",DAY(L1054)&lt;15,AND(YEAR(K1054)&amp;MONTH(K1054)=YEAR(L1054)&amp;MONTH(L1054),DAY(L1054)&lt;26)),"",IF(YEAR(K1054)&amp;MONTH(K1054)=YEAR(L1054)&amp;MONTH(L1054),NETWORKDAYS.INTL(K1054,L1054,"0000000",'21年休息安排-固定'!$B$2:$B$105),NETWORKDAYS.INTL(DATE(2021,MONTH(L1054),1),L1054,"0000000",'21年休息安排-固定'!$B$2:$B$105)))</f>
        <v/>
      </c>
    </row>
    <row r="1055" customHeight="1" spans="1:24">
      <c r="A1055" s="4" t="s">
        <v>1519</v>
      </c>
      <c r="B1055" s="4"/>
      <c r="C1055" s="6" t="s">
        <v>428</v>
      </c>
      <c r="D1055" s="4"/>
      <c r="E1055" s="4"/>
      <c r="F1055" s="4"/>
      <c r="G1055" s="4"/>
      <c r="H1055" s="4"/>
      <c r="I1055" s="4"/>
      <c r="J1055" s="4"/>
      <c r="K1055" s="45">
        <v>43948</v>
      </c>
      <c r="L1055" s="45"/>
      <c r="M1055" s="4"/>
      <c r="N1055" s="4"/>
      <c r="O1055" s="4"/>
      <c r="P1055" s="46"/>
      <c r="Q1055" s="46"/>
      <c r="R1055" s="49">
        <f t="shared" si="74"/>
        <v>0</v>
      </c>
      <c r="S1055" s="49">
        <f t="shared" si="75"/>
        <v>0</v>
      </c>
      <c r="T1055" s="50">
        <f t="shared" si="72"/>
        <v>0</v>
      </c>
      <c r="U1055" s="50">
        <f t="shared" si="73"/>
        <v>0</v>
      </c>
      <c r="V1055" s="50">
        <v>0.89</v>
      </c>
      <c r="W1055" s="50" t="str">
        <f>IF(OR(K1055&lt;=$Y$1,DAY(K1055)&gt;15,AND(YEAR(K1055)&amp;MONTH(K1055)=YEAR(L1055)&amp;MONTH(L1055),DAY(L1055)&lt;26)),"",IF(OR(L1055="",MONTH(K1055)&lt;&gt;MONTH(L1055)),NETWORKDAYS.INTL(K1055,DATE(2021,MONTH(K1055)+1,0),"0000000",'21年休息安排-固定'!$B$2:$B$105),NETWORKDAYS.INTL(K1055,L1055,"0000000",'21年休息安排-固定'!$B$2:$B$105)))</f>
        <v/>
      </c>
      <c r="X1055" s="50" t="str">
        <f>IF(OR(L1055&gt;=$Z$1,L1055="",DAY(L1055)&lt;15,AND(YEAR(K1055)&amp;MONTH(K1055)=YEAR(L1055)&amp;MONTH(L1055),DAY(L1055)&lt;26)),"",IF(YEAR(K1055)&amp;MONTH(K1055)=YEAR(L1055)&amp;MONTH(L1055),NETWORKDAYS.INTL(K1055,L1055,"0000000",'21年休息安排-固定'!$B$2:$B$105),NETWORKDAYS.INTL(DATE(2021,MONTH(L1055),1),L1055,"0000000",'21年休息安排-固定'!$B$2:$B$105)))</f>
        <v/>
      </c>
    </row>
    <row r="1056" customHeight="1" spans="1:24">
      <c r="A1056" s="4" t="s">
        <v>1520</v>
      </c>
      <c r="B1056" s="4"/>
      <c r="C1056" s="6" t="s">
        <v>428</v>
      </c>
      <c r="D1056" s="4"/>
      <c r="E1056" s="4"/>
      <c r="F1056" s="4"/>
      <c r="G1056" s="4"/>
      <c r="H1056" s="4"/>
      <c r="I1056" s="4"/>
      <c r="J1056" s="4"/>
      <c r="K1056" s="45">
        <v>43950</v>
      </c>
      <c r="L1056" s="45"/>
      <c r="M1056" s="4"/>
      <c r="N1056" s="4"/>
      <c r="O1056" s="4"/>
      <c r="P1056" s="46"/>
      <c r="Q1056" s="46"/>
      <c r="R1056" s="49">
        <f t="shared" si="74"/>
        <v>0</v>
      </c>
      <c r="S1056" s="49">
        <f t="shared" si="75"/>
        <v>0</v>
      </c>
      <c r="T1056" s="50">
        <f t="shared" si="72"/>
        <v>0</v>
      </c>
      <c r="U1056" s="50">
        <f t="shared" si="73"/>
        <v>0</v>
      </c>
      <c r="V1056" s="50">
        <v>0.83</v>
      </c>
      <c r="W1056" s="50" t="str">
        <f>IF(OR(K1056&lt;=$Y$1,DAY(K1056)&gt;15,AND(YEAR(K1056)&amp;MONTH(K1056)=YEAR(L1056)&amp;MONTH(L1056),DAY(L1056)&lt;26)),"",IF(OR(L1056="",MONTH(K1056)&lt;&gt;MONTH(L1056)),NETWORKDAYS.INTL(K1056,DATE(2021,MONTH(K1056)+1,0),"0000000",'21年休息安排-固定'!$B$2:$B$105),NETWORKDAYS.INTL(K1056,L1056,"0000000",'21年休息安排-固定'!$B$2:$B$105)))</f>
        <v/>
      </c>
      <c r="X1056" s="50" t="str">
        <f>IF(OR(L1056&gt;=$Z$1,L1056="",DAY(L1056)&lt;15,AND(YEAR(K1056)&amp;MONTH(K1056)=YEAR(L1056)&amp;MONTH(L1056),DAY(L1056)&lt;26)),"",IF(YEAR(K1056)&amp;MONTH(K1056)=YEAR(L1056)&amp;MONTH(L1056),NETWORKDAYS.INTL(K1056,L1056,"0000000",'21年休息安排-固定'!$B$2:$B$105),NETWORKDAYS.INTL(DATE(2021,MONTH(L1056),1),L1056,"0000000",'21年休息安排-固定'!$B$2:$B$105)))</f>
        <v/>
      </c>
    </row>
    <row r="1057" customHeight="1" spans="1:24">
      <c r="A1057" s="4" t="s">
        <v>1521</v>
      </c>
      <c r="B1057" s="4"/>
      <c r="C1057" s="6" t="s">
        <v>1178</v>
      </c>
      <c r="D1057" s="4"/>
      <c r="E1057" s="4"/>
      <c r="F1057" s="4"/>
      <c r="G1057" s="4"/>
      <c r="H1057" s="4"/>
      <c r="I1057" s="4"/>
      <c r="J1057" s="4"/>
      <c r="K1057" s="45">
        <v>43950</v>
      </c>
      <c r="L1057" s="45">
        <v>44554</v>
      </c>
      <c r="M1057" s="4"/>
      <c r="N1057" s="4"/>
      <c r="O1057" s="4"/>
      <c r="P1057" s="46"/>
      <c r="Q1057" s="46"/>
      <c r="R1057" s="49">
        <f t="shared" si="74"/>
        <v>0</v>
      </c>
      <c r="S1057" s="49">
        <f t="shared" si="75"/>
        <v>0</v>
      </c>
      <c r="T1057" s="50">
        <f t="shared" si="72"/>
        <v>0</v>
      </c>
      <c r="U1057" s="50">
        <f t="shared" si="73"/>
        <v>0</v>
      </c>
      <c r="V1057" s="50">
        <v>0.87</v>
      </c>
      <c r="W1057" s="50" t="str">
        <f>IF(OR(K1057&lt;=$Y$1,DAY(K1057)&gt;15,AND(YEAR(K1057)&amp;MONTH(K1057)=YEAR(L1057)&amp;MONTH(L1057),DAY(L1057)&lt;26)),"",IF(OR(L1057="",MONTH(K1057)&lt;&gt;MONTH(L1057)),NETWORKDAYS.INTL(K1057,DATE(2021,MONTH(K1057)+1,0),"0000000",'21年休息安排-固定'!$B$2:$B$105),NETWORKDAYS.INTL(K1057,L1057,"0000000",'21年休息安排-固定'!$B$2:$B$105)))</f>
        <v/>
      </c>
      <c r="X1057" s="50">
        <f>IF(OR(L1057&gt;=$Z$1,L1057="",DAY(L1057)&lt;15,AND(YEAR(K1057)&amp;MONTH(K1057)=YEAR(L1057)&amp;MONTH(L1057),DAY(L1057)&lt;26)),"",IF(YEAR(K1057)&amp;MONTH(K1057)=YEAR(L1057)&amp;MONTH(L1057),NETWORKDAYS.INTL(K1057,L1057,"0000000",'21年休息安排-固定'!$B$2:$B$105),NETWORKDAYS.INTL(DATE(2021,MONTH(L1057),1),L1057,"0000000",'21年休息安排-固定'!$B$2:$B$105)))</f>
        <v>18</v>
      </c>
    </row>
    <row r="1058" customHeight="1" spans="1:24">
      <c r="A1058" s="4" t="s">
        <v>1522</v>
      </c>
      <c r="B1058" s="4"/>
      <c r="C1058" s="6" t="s">
        <v>404</v>
      </c>
      <c r="D1058" s="4"/>
      <c r="E1058" s="4"/>
      <c r="F1058" s="4"/>
      <c r="G1058" s="4"/>
      <c r="H1058" s="4"/>
      <c r="I1058" s="4"/>
      <c r="J1058" s="4"/>
      <c r="K1058" s="45">
        <v>43951</v>
      </c>
      <c r="L1058" s="45">
        <v>44313</v>
      </c>
      <c r="M1058" s="4"/>
      <c r="N1058" s="4"/>
      <c r="O1058" s="4"/>
      <c r="P1058" s="46"/>
      <c r="Q1058" s="46"/>
      <c r="R1058" s="49">
        <f t="shared" si="74"/>
        <v>0</v>
      </c>
      <c r="S1058" s="49">
        <f t="shared" si="75"/>
        <v>0</v>
      </c>
      <c r="T1058" s="50">
        <f t="shared" si="72"/>
        <v>0</v>
      </c>
      <c r="U1058" s="50">
        <f t="shared" si="73"/>
        <v>0</v>
      </c>
      <c r="V1058" s="50">
        <v>0.86</v>
      </c>
      <c r="W1058" s="50" t="str">
        <f>IF(OR(K1058&lt;=$Y$1,DAY(K1058)&gt;15,AND(YEAR(K1058)&amp;MONTH(K1058)=YEAR(L1058)&amp;MONTH(L1058),DAY(L1058)&lt;26)),"",IF(OR(L1058="",MONTH(K1058)&lt;&gt;MONTH(L1058)),NETWORKDAYS.INTL(K1058,DATE(2021,MONTH(K1058)+1,0),"0000000",'21年休息安排-固定'!$B$2:$B$105),NETWORKDAYS.INTL(K1058,L1058,"0000000",'21年休息安排-固定'!$B$2:$B$105)))</f>
        <v/>
      </c>
      <c r="X1058" s="50">
        <f>IF(OR(L1058&gt;=$Z$1,L1058="",DAY(L1058)&lt;15,AND(YEAR(K1058)&amp;MONTH(K1058)=YEAR(L1058)&amp;MONTH(L1058),DAY(L1058)&lt;26)),"",IF(YEAR(K1058)&amp;MONTH(K1058)=YEAR(L1058)&amp;MONTH(L1058),NETWORKDAYS.INTL(K1058,L1058,"0000000",'21年休息安排-固定'!$B$2:$B$105),NETWORKDAYS.INTL(DATE(2021,MONTH(L1058),1),L1058,"0000000",'21年休息安排-固定'!$B$2:$B$105)))</f>
        <v>20</v>
      </c>
    </row>
    <row r="1059" customHeight="1" spans="1:24">
      <c r="A1059" s="4" t="s">
        <v>1523</v>
      </c>
      <c r="B1059" s="4"/>
      <c r="C1059" s="6" t="s">
        <v>404</v>
      </c>
      <c r="D1059" s="4"/>
      <c r="E1059" s="4"/>
      <c r="F1059" s="4"/>
      <c r="G1059" s="4"/>
      <c r="H1059" s="4"/>
      <c r="I1059" s="4"/>
      <c r="J1059" s="4"/>
      <c r="K1059" s="45">
        <v>43957</v>
      </c>
      <c r="L1059" s="45"/>
      <c r="M1059" s="4"/>
      <c r="N1059" s="4"/>
      <c r="O1059" s="4"/>
      <c r="P1059" s="46"/>
      <c r="Q1059" s="46"/>
      <c r="R1059" s="49">
        <f t="shared" si="74"/>
        <v>0</v>
      </c>
      <c r="S1059" s="49">
        <f t="shared" si="75"/>
        <v>0</v>
      </c>
      <c r="T1059" s="50">
        <f t="shared" si="72"/>
        <v>0</v>
      </c>
      <c r="U1059" s="50">
        <f t="shared" si="73"/>
        <v>0</v>
      </c>
      <c r="V1059" s="50">
        <v>0.89</v>
      </c>
      <c r="W1059" s="50" t="str">
        <f>IF(OR(K1059&lt;=$Y$1,DAY(K1059)&gt;15,AND(YEAR(K1059)&amp;MONTH(K1059)=YEAR(L1059)&amp;MONTH(L1059),DAY(L1059)&lt;26)),"",IF(OR(L1059="",MONTH(K1059)&lt;&gt;MONTH(L1059)),NETWORKDAYS.INTL(K1059,DATE(2021,MONTH(K1059)+1,0),"0000000",'21年休息安排-固定'!$B$2:$B$105),NETWORKDAYS.INTL(K1059,L1059,"0000000",'21年休息安排-固定'!$B$2:$B$105)))</f>
        <v/>
      </c>
      <c r="X1059" s="50" t="str">
        <f>IF(OR(L1059&gt;=$Z$1,L1059="",DAY(L1059)&lt;15,AND(YEAR(K1059)&amp;MONTH(K1059)=YEAR(L1059)&amp;MONTH(L1059),DAY(L1059)&lt;26)),"",IF(YEAR(K1059)&amp;MONTH(K1059)=YEAR(L1059)&amp;MONTH(L1059),NETWORKDAYS.INTL(K1059,L1059,"0000000",'21年休息安排-固定'!$B$2:$B$105),NETWORKDAYS.INTL(DATE(2021,MONTH(L1059),1),L1059,"0000000",'21年休息安排-固定'!$B$2:$B$105)))</f>
        <v/>
      </c>
    </row>
    <row r="1060" customHeight="1" spans="1:24">
      <c r="A1060" s="4" t="s">
        <v>1524</v>
      </c>
      <c r="B1060" s="4"/>
      <c r="C1060" s="6" t="s">
        <v>484</v>
      </c>
      <c r="D1060" s="4"/>
      <c r="E1060" s="4"/>
      <c r="F1060" s="4"/>
      <c r="G1060" s="4"/>
      <c r="H1060" s="4"/>
      <c r="I1060" s="4"/>
      <c r="J1060" s="4"/>
      <c r="K1060" s="45">
        <v>43965</v>
      </c>
      <c r="L1060" s="45">
        <v>44336</v>
      </c>
      <c r="M1060" s="4"/>
      <c r="N1060" s="4"/>
      <c r="O1060" s="4"/>
      <c r="P1060" s="46"/>
      <c r="Q1060" s="46"/>
      <c r="R1060" s="49">
        <f t="shared" si="74"/>
        <v>0</v>
      </c>
      <c r="S1060" s="49">
        <f t="shared" si="75"/>
        <v>0</v>
      </c>
      <c r="T1060" s="50">
        <f t="shared" si="72"/>
        <v>0</v>
      </c>
      <c r="U1060" s="50">
        <f t="shared" si="73"/>
        <v>0</v>
      </c>
      <c r="V1060" s="50">
        <v>0.84</v>
      </c>
      <c r="W1060" s="50" t="str">
        <f>IF(OR(K1060&lt;=$Y$1,DAY(K1060)&gt;15,AND(YEAR(K1060)&amp;MONTH(K1060)=YEAR(L1060)&amp;MONTH(L1060),DAY(L1060)&lt;26)),"",IF(OR(L1060="",MONTH(K1060)&lt;&gt;MONTH(L1060)),NETWORKDAYS.INTL(K1060,DATE(2021,MONTH(K1060)+1,0),"0000000",'21年休息安排-固定'!$B$2:$B$105),NETWORKDAYS.INTL(K1060,L1060,"0000000",'21年休息安排-固定'!$B$2:$B$105)))</f>
        <v/>
      </c>
      <c r="X1060" s="50">
        <f>IF(OR(L1060&gt;=$Z$1,L1060="",DAY(L1060)&lt;15,AND(YEAR(K1060)&amp;MONTH(K1060)=YEAR(L1060)&amp;MONTH(L1060),DAY(L1060)&lt;26)),"",IF(YEAR(K1060)&amp;MONTH(K1060)=YEAR(L1060)&amp;MONTH(L1060),NETWORKDAYS.INTL(K1060,L1060,"0000000",'21年休息安排-固定'!$B$2:$B$105),NETWORKDAYS.INTL(DATE(2021,MONTH(L1060),1),L1060,"0000000",'21年休息安排-固定'!$B$2:$B$105)))</f>
        <v>13</v>
      </c>
    </row>
    <row r="1061" customHeight="1" spans="1:24">
      <c r="A1061" s="4" t="s">
        <v>1525</v>
      </c>
      <c r="B1061" s="4"/>
      <c r="C1061" s="6" t="s">
        <v>484</v>
      </c>
      <c r="D1061" s="4"/>
      <c r="E1061" s="4"/>
      <c r="F1061" s="4"/>
      <c r="G1061" s="4"/>
      <c r="H1061" s="4"/>
      <c r="I1061" s="4"/>
      <c r="J1061" s="4"/>
      <c r="K1061" s="45">
        <v>43969</v>
      </c>
      <c r="L1061" s="45">
        <v>44218</v>
      </c>
      <c r="M1061" s="4"/>
      <c r="N1061" s="4"/>
      <c r="O1061" s="4"/>
      <c r="P1061" s="46"/>
      <c r="Q1061" s="46"/>
      <c r="R1061" s="49">
        <f t="shared" si="74"/>
        <v>0</v>
      </c>
      <c r="S1061" s="49">
        <f t="shared" si="75"/>
        <v>0</v>
      </c>
      <c r="T1061" s="50">
        <f t="shared" si="72"/>
        <v>0</v>
      </c>
      <c r="U1061" s="50">
        <f t="shared" si="73"/>
        <v>0</v>
      </c>
      <c r="V1061" s="50">
        <v>0.83</v>
      </c>
      <c r="W1061" s="50" t="str">
        <f>IF(OR(K1061&lt;=$Y$1,DAY(K1061)&gt;15,AND(YEAR(K1061)&amp;MONTH(K1061)=YEAR(L1061)&amp;MONTH(L1061),DAY(L1061)&lt;26)),"",IF(OR(L1061="",MONTH(K1061)&lt;&gt;MONTH(L1061)),NETWORKDAYS.INTL(K1061,DATE(2021,MONTH(K1061)+1,0),"0000000",'21年休息安排-固定'!$B$2:$B$105),NETWORKDAYS.INTL(K1061,L1061,"0000000",'21年休息安排-固定'!$B$2:$B$105)))</f>
        <v/>
      </c>
      <c r="X1061" s="50">
        <f>IF(OR(L1061&gt;=$Z$1,L1061="",DAY(L1061)&lt;15,AND(YEAR(K1061)&amp;MONTH(K1061)=YEAR(L1061)&amp;MONTH(L1061),DAY(L1061)&lt;26)),"",IF(YEAR(K1061)&amp;MONTH(K1061)=YEAR(L1061)&amp;MONTH(L1061),NETWORKDAYS.INTL(K1061,L1061,"0000000",'21年休息安排-固定'!$B$2:$B$105),NETWORKDAYS.INTL(DATE(2021,MONTH(L1061),1),L1061,"0000000",'21年休息安排-固定'!$B$2:$B$105)))</f>
        <v>16</v>
      </c>
    </row>
    <row r="1062" customHeight="1" spans="1:24">
      <c r="A1062" s="4" t="s">
        <v>1526</v>
      </c>
      <c r="B1062" s="4"/>
      <c r="C1062" s="6" t="s">
        <v>439</v>
      </c>
      <c r="D1062" s="4"/>
      <c r="E1062" s="4"/>
      <c r="F1062" s="4"/>
      <c r="G1062" s="4"/>
      <c r="H1062" s="4"/>
      <c r="I1062" s="4"/>
      <c r="J1062" s="4"/>
      <c r="K1062" s="45">
        <v>43976</v>
      </c>
      <c r="L1062" s="45"/>
      <c r="M1062" s="4"/>
      <c r="N1062" s="4"/>
      <c r="O1062" s="4"/>
      <c r="P1062" s="46"/>
      <c r="Q1062" s="46"/>
      <c r="R1062" s="49">
        <f t="shared" si="74"/>
        <v>0</v>
      </c>
      <c r="S1062" s="49">
        <f t="shared" si="75"/>
        <v>0</v>
      </c>
      <c r="T1062" s="50">
        <f t="shared" si="72"/>
        <v>0</v>
      </c>
      <c r="U1062" s="50">
        <f t="shared" si="73"/>
        <v>0</v>
      </c>
      <c r="V1062" s="50">
        <v>0.87</v>
      </c>
      <c r="W1062" s="50" t="str">
        <f>IF(OR(K1062&lt;=$Y$1,DAY(K1062)&gt;15,AND(YEAR(K1062)&amp;MONTH(K1062)=YEAR(L1062)&amp;MONTH(L1062),DAY(L1062)&lt;26)),"",IF(OR(L1062="",MONTH(K1062)&lt;&gt;MONTH(L1062)),NETWORKDAYS.INTL(K1062,DATE(2021,MONTH(K1062)+1,0),"0000000",'21年休息安排-固定'!$B$2:$B$105),NETWORKDAYS.INTL(K1062,L1062,"0000000",'21年休息安排-固定'!$B$2:$B$105)))</f>
        <v/>
      </c>
      <c r="X1062" s="50" t="str">
        <f>IF(OR(L1062&gt;=$Z$1,L1062="",DAY(L1062)&lt;15,AND(YEAR(K1062)&amp;MONTH(K1062)=YEAR(L1062)&amp;MONTH(L1062),DAY(L1062)&lt;26)),"",IF(YEAR(K1062)&amp;MONTH(K1062)=YEAR(L1062)&amp;MONTH(L1062),NETWORKDAYS.INTL(K1062,L1062,"0000000",'21年休息安排-固定'!$B$2:$B$105),NETWORKDAYS.INTL(DATE(2021,MONTH(L1062),1),L1062,"0000000",'21年休息安排-固定'!$B$2:$B$105)))</f>
        <v/>
      </c>
    </row>
    <row r="1063" customHeight="1" spans="1:24">
      <c r="A1063" s="4" t="s">
        <v>1527</v>
      </c>
      <c r="B1063" s="4"/>
      <c r="C1063" s="6" t="s">
        <v>439</v>
      </c>
      <c r="D1063" s="4"/>
      <c r="E1063" s="4"/>
      <c r="F1063" s="4"/>
      <c r="G1063" s="4"/>
      <c r="H1063" s="4"/>
      <c r="I1063" s="4"/>
      <c r="J1063" s="4"/>
      <c r="K1063" s="45">
        <v>43976</v>
      </c>
      <c r="L1063" s="45"/>
      <c r="M1063" s="4"/>
      <c r="N1063" s="4"/>
      <c r="O1063" s="4"/>
      <c r="P1063" s="46"/>
      <c r="Q1063" s="46"/>
      <c r="R1063" s="49">
        <f t="shared" si="74"/>
        <v>0</v>
      </c>
      <c r="S1063" s="49">
        <f t="shared" si="75"/>
        <v>0</v>
      </c>
      <c r="T1063" s="50">
        <f t="shared" si="72"/>
        <v>0</v>
      </c>
      <c r="U1063" s="50">
        <f t="shared" si="73"/>
        <v>0</v>
      </c>
      <c r="V1063" s="50">
        <v>0.88</v>
      </c>
      <c r="W1063" s="50" t="str">
        <f>IF(OR(K1063&lt;=$Y$1,DAY(K1063)&gt;15,AND(YEAR(K1063)&amp;MONTH(K1063)=YEAR(L1063)&amp;MONTH(L1063),DAY(L1063)&lt;26)),"",IF(OR(L1063="",MONTH(K1063)&lt;&gt;MONTH(L1063)),NETWORKDAYS.INTL(K1063,DATE(2021,MONTH(K1063)+1,0),"0000000",'21年休息安排-固定'!$B$2:$B$105),NETWORKDAYS.INTL(K1063,L1063,"0000000",'21年休息安排-固定'!$B$2:$B$105)))</f>
        <v/>
      </c>
      <c r="X1063" s="50" t="str">
        <f>IF(OR(L1063&gt;=$Z$1,L1063="",DAY(L1063)&lt;15,AND(YEAR(K1063)&amp;MONTH(K1063)=YEAR(L1063)&amp;MONTH(L1063),DAY(L1063)&lt;26)),"",IF(YEAR(K1063)&amp;MONTH(K1063)=YEAR(L1063)&amp;MONTH(L1063),NETWORKDAYS.INTL(K1063,L1063,"0000000",'21年休息安排-固定'!$B$2:$B$105),NETWORKDAYS.INTL(DATE(2021,MONTH(L1063),1),L1063,"0000000",'21年休息安排-固定'!$B$2:$B$105)))</f>
        <v/>
      </c>
    </row>
    <row r="1064" customHeight="1" spans="1:24">
      <c r="A1064" s="4" t="s">
        <v>1528</v>
      </c>
      <c r="B1064" s="4"/>
      <c r="C1064" s="6" t="s">
        <v>1208</v>
      </c>
      <c r="D1064" s="4"/>
      <c r="E1064" s="4"/>
      <c r="F1064" s="4"/>
      <c r="G1064" s="4"/>
      <c r="H1064" s="4"/>
      <c r="I1064" s="4"/>
      <c r="J1064" s="4"/>
      <c r="K1064" s="45">
        <v>43976</v>
      </c>
      <c r="L1064" s="45"/>
      <c r="M1064" s="4"/>
      <c r="N1064" s="4"/>
      <c r="O1064" s="4"/>
      <c r="P1064" s="46"/>
      <c r="Q1064" s="46"/>
      <c r="R1064" s="49">
        <f t="shared" si="74"/>
        <v>0</v>
      </c>
      <c r="S1064" s="49">
        <f t="shared" si="75"/>
        <v>0</v>
      </c>
      <c r="T1064" s="50">
        <f t="shared" si="72"/>
        <v>0</v>
      </c>
      <c r="U1064" s="50">
        <f t="shared" si="73"/>
        <v>0</v>
      </c>
      <c r="V1064" s="50">
        <v>0.86</v>
      </c>
      <c r="W1064" s="50" t="str">
        <f>IF(OR(K1064&lt;=$Y$1,DAY(K1064)&gt;15,AND(YEAR(K1064)&amp;MONTH(K1064)=YEAR(L1064)&amp;MONTH(L1064),DAY(L1064)&lt;26)),"",IF(OR(L1064="",MONTH(K1064)&lt;&gt;MONTH(L1064)),NETWORKDAYS.INTL(K1064,DATE(2021,MONTH(K1064)+1,0),"0000000",'21年休息安排-固定'!$B$2:$B$105),NETWORKDAYS.INTL(K1064,L1064,"0000000",'21年休息安排-固定'!$B$2:$B$105)))</f>
        <v/>
      </c>
      <c r="X1064" s="50" t="str">
        <f>IF(OR(L1064&gt;=$Z$1,L1064="",DAY(L1064)&lt;15,AND(YEAR(K1064)&amp;MONTH(K1064)=YEAR(L1064)&amp;MONTH(L1064),DAY(L1064)&lt;26)),"",IF(YEAR(K1064)&amp;MONTH(K1064)=YEAR(L1064)&amp;MONTH(L1064),NETWORKDAYS.INTL(K1064,L1064,"0000000",'21年休息安排-固定'!$B$2:$B$105),NETWORKDAYS.INTL(DATE(2021,MONTH(L1064),1),L1064,"0000000",'21年休息安排-固定'!$B$2:$B$105)))</f>
        <v/>
      </c>
    </row>
    <row r="1065" customHeight="1" spans="1:24">
      <c r="A1065" s="4" t="s">
        <v>1529</v>
      </c>
      <c r="B1065" s="4"/>
      <c r="C1065" s="6" t="s">
        <v>484</v>
      </c>
      <c r="D1065" s="4"/>
      <c r="E1065" s="4"/>
      <c r="F1065" s="4"/>
      <c r="G1065" s="4"/>
      <c r="H1065" s="4"/>
      <c r="I1065" s="4"/>
      <c r="J1065" s="4"/>
      <c r="K1065" s="45">
        <v>43976</v>
      </c>
      <c r="L1065" s="45">
        <v>44365</v>
      </c>
      <c r="M1065" s="4"/>
      <c r="N1065" s="4"/>
      <c r="O1065" s="4"/>
      <c r="P1065" s="46"/>
      <c r="Q1065" s="46"/>
      <c r="R1065" s="49">
        <f t="shared" si="74"/>
        <v>0</v>
      </c>
      <c r="S1065" s="49">
        <f t="shared" si="75"/>
        <v>0</v>
      </c>
      <c r="T1065" s="50">
        <f t="shared" si="72"/>
        <v>0</v>
      </c>
      <c r="U1065" s="50">
        <f t="shared" si="73"/>
        <v>0</v>
      </c>
      <c r="V1065" s="50">
        <v>0.87</v>
      </c>
      <c r="W1065" s="50" t="str">
        <f>IF(OR(K1065&lt;=$Y$1,DAY(K1065)&gt;15,AND(YEAR(K1065)&amp;MONTH(K1065)=YEAR(L1065)&amp;MONTH(L1065),DAY(L1065)&lt;26)),"",IF(OR(L1065="",MONTH(K1065)&lt;&gt;MONTH(L1065)),NETWORKDAYS.INTL(K1065,DATE(2021,MONTH(K1065)+1,0),"0000000",'21年休息安排-固定'!$B$2:$B$105),NETWORKDAYS.INTL(K1065,L1065,"0000000",'21年休息安排-固定'!$B$2:$B$105)))</f>
        <v/>
      </c>
      <c r="X1065" s="50">
        <f>IF(OR(L1065&gt;=$Z$1,L1065="",DAY(L1065)&lt;15,AND(YEAR(K1065)&amp;MONTH(K1065)=YEAR(L1065)&amp;MONTH(L1065),DAY(L1065)&lt;26)),"",IF(YEAR(K1065)&amp;MONTH(K1065)=YEAR(L1065)&amp;MONTH(L1065),NETWORKDAYS.INTL(K1065,L1065,"0000000",'21年休息安排-固定'!$B$2:$B$105),NETWORKDAYS.INTL(DATE(2021,MONTH(L1065),1),L1065,"0000000",'21年休息安排-固定'!$B$2:$B$105)))</f>
        <v>14</v>
      </c>
    </row>
    <row r="1066" customHeight="1" spans="1:24">
      <c r="A1066" s="4" t="s">
        <v>1530</v>
      </c>
      <c r="B1066" s="4"/>
      <c r="C1066" s="6" t="s">
        <v>484</v>
      </c>
      <c r="D1066" s="4"/>
      <c r="E1066" s="4"/>
      <c r="F1066" s="4"/>
      <c r="G1066" s="4"/>
      <c r="H1066" s="4"/>
      <c r="I1066" s="4"/>
      <c r="J1066" s="4"/>
      <c r="K1066" s="45">
        <v>43976</v>
      </c>
      <c r="L1066" s="45"/>
      <c r="M1066" s="4"/>
      <c r="N1066" s="4"/>
      <c r="O1066" s="4"/>
      <c r="P1066" s="46"/>
      <c r="Q1066" s="46"/>
      <c r="R1066" s="49">
        <f t="shared" si="74"/>
        <v>0</v>
      </c>
      <c r="S1066" s="49">
        <f t="shared" si="75"/>
        <v>0</v>
      </c>
      <c r="T1066" s="50">
        <f t="shared" si="72"/>
        <v>0</v>
      </c>
      <c r="U1066" s="50">
        <f t="shared" si="73"/>
        <v>0</v>
      </c>
      <c r="V1066" s="50">
        <v>0.83</v>
      </c>
      <c r="W1066" s="50" t="str">
        <f>IF(OR(K1066&lt;=$Y$1,DAY(K1066)&gt;15,AND(YEAR(K1066)&amp;MONTH(K1066)=YEAR(L1066)&amp;MONTH(L1066),DAY(L1066)&lt;26)),"",IF(OR(L1066="",MONTH(K1066)&lt;&gt;MONTH(L1066)),NETWORKDAYS.INTL(K1066,DATE(2021,MONTH(K1066)+1,0),"0000000",'21年休息安排-固定'!$B$2:$B$105),NETWORKDAYS.INTL(K1066,L1066,"0000000",'21年休息安排-固定'!$B$2:$B$105)))</f>
        <v/>
      </c>
      <c r="X1066" s="50" t="str">
        <f>IF(OR(L1066&gt;=$Z$1,L1066="",DAY(L1066)&lt;15,AND(YEAR(K1066)&amp;MONTH(K1066)=YEAR(L1066)&amp;MONTH(L1066),DAY(L1066)&lt;26)),"",IF(YEAR(K1066)&amp;MONTH(K1066)=YEAR(L1066)&amp;MONTH(L1066),NETWORKDAYS.INTL(K1066,L1066,"0000000",'21年休息安排-固定'!$B$2:$B$105),NETWORKDAYS.INTL(DATE(2021,MONTH(L1066),1),L1066,"0000000",'21年休息安排-固定'!$B$2:$B$105)))</f>
        <v/>
      </c>
    </row>
    <row r="1067" customHeight="1" spans="1:24">
      <c r="A1067" s="4" t="s">
        <v>1531</v>
      </c>
      <c r="B1067" s="4"/>
      <c r="C1067" s="6" t="s">
        <v>1178</v>
      </c>
      <c r="D1067" s="4"/>
      <c r="E1067" s="4"/>
      <c r="F1067" s="4"/>
      <c r="G1067" s="4"/>
      <c r="H1067" s="4"/>
      <c r="I1067" s="4"/>
      <c r="J1067" s="4"/>
      <c r="K1067" s="45">
        <v>43977</v>
      </c>
      <c r="L1067" s="45">
        <v>44397</v>
      </c>
      <c r="M1067" s="4"/>
      <c r="N1067" s="4"/>
      <c r="O1067" s="4"/>
      <c r="P1067" s="46"/>
      <c r="Q1067" s="46"/>
      <c r="R1067" s="49">
        <f t="shared" si="74"/>
        <v>0</v>
      </c>
      <c r="S1067" s="49">
        <f t="shared" si="75"/>
        <v>0</v>
      </c>
      <c r="T1067" s="50">
        <f t="shared" si="72"/>
        <v>0</v>
      </c>
      <c r="U1067" s="50">
        <f t="shared" si="73"/>
        <v>0</v>
      </c>
      <c r="V1067" s="50">
        <v>0.89</v>
      </c>
      <c r="W1067" s="50" t="str">
        <f>IF(OR(K1067&lt;=$Y$1,DAY(K1067)&gt;15,AND(YEAR(K1067)&amp;MONTH(K1067)=YEAR(L1067)&amp;MONTH(L1067),DAY(L1067)&lt;26)),"",IF(OR(L1067="",MONTH(K1067)&lt;&gt;MONTH(L1067)),NETWORKDAYS.INTL(K1067,DATE(2021,MONTH(K1067)+1,0),"0000000",'21年休息安排-固定'!$B$2:$B$105),NETWORKDAYS.INTL(K1067,L1067,"0000000",'21年休息安排-固定'!$B$2:$B$105)))</f>
        <v/>
      </c>
      <c r="X1067" s="50">
        <f>IF(OR(L1067&gt;=$Z$1,L1067="",DAY(L1067)&lt;15,AND(YEAR(K1067)&amp;MONTH(K1067)=YEAR(L1067)&amp;MONTH(L1067),DAY(L1067)&lt;26)),"",IF(YEAR(K1067)&amp;MONTH(K1067)=YEAR(L1067)&amp;MONTH(L1067),NETWORKDAYS.INTL(K1067,L1067,"0000000",'21年休息安排-固定'!$B$2:$B$105),NETWORKDAYS.INTL(DATE(2021,MONTH(L1067),1),L1067,"0000000",'21年休息安排-固定'!$B$2:$B$105)))</f>
        <v>14</v>
      </c>
    </row>
    <row r="1068" customHeight="1" spans="1:24">
      <c r="A1068" s="4" t="s">
        <v>1532</v>
      </c>
      <c r="B1068" s="4"/>
      <c r="C1068" s="6" t="s">
        <v>1182</v>
      </c>
      <c r="D1068" s="4"/>
      <c r="E1068" s="4"/>
      <c r="F1068" s="4"/>
      <c r="G1068" s="4"/>
      <c r="H1068" s="4"/>
      <c r="I1068" s="4"/>
      <c r="J1068" s="4"/>
      <c r="K1068" s="45">
        <v>43980</v>
      </c>
      <c r="L1068" s="45">
        <v>44456</v>
      </c>
      <c r="M1068" s="4"/>
      <c r="N1068" s="4"/>
      <c r="O1068" s="4"/>
      <c r="P1068" s="46"/>
      <c r="Q1068" s="46"/>
      <c r="R1068" s="49">
        <f t="shared" si="74"/>
        <v>0</v>
      </c>
      <c r="S1068" s="49">
        <f t="shared" si="75"/>
        <v>0</v>
      </c>
      <c r="T1068" s="50">
        <f t="shared" si="72"/>
        <v>0</v>
      </c>
      <c r="U1068" s="50">
        <f t="shared" si="73"/>
        <v>0</v>
      </c>
      <c r="V1068" s="50">
        <v>0.82</v>
      </c>
      <c r="W1068" s="50" t="str">
        <f>IF(OR(K1068&lt;=$Y$1,DAY(K1068)&gt;15,AND(YEAR(K1068)&amp;MONTH(K1068)=YEAR(L1068)&amp;MONTH(L1068),DAY(L1068)&lt;26)),"",IF(OR(L1068="",MONTH(K1068)&lt;&gt;MONTH(L1068)),NETWORKDAYS.INTL(K1068,DATE(2021,MONTH(K1068)+1,0),"0000000",'21年休息安排-固定'!$B$2:$B$105),NETWORKDAYS.INTL(K1068,L1068,"0000000",'21年休息安排-固定'!$B$2:$B$105)))</f>
        <v/>
      </c>
      <c r="X1068" s="50">
        <f>IF(OR(L1068&gt;=$Z$1,L1068="",DAY(L1068)&lt;15,AND(YEAR(K1068)&amp;MONTH(K1068)=YEAR(L1068)&amp;MONTH(L1068),DAY(L1068)&lt;26)),"",IF(YEAR(K1068)&amp;MONTH(K1068)=YEAR(L1068)&amp;MONTH(L1068),NETWORKDAYS.INTL(K1068,L1068,"0000000",'21年休息安排-固定'!$B$2:$B$105),NETWORKDAYS.INTL(DATE(2021,MONTH(L1068),1),L1068,"0000000",'21年休息安排-固定'!$B$2:$B$105)))</f>
        <v>13</v>
      </c>
    </row>
    <row r="1069" customHeight="1" spans="1:24">
      <c r="A1069" s="4" t="s">
        <v>1533</v>
      </c>
      <c r="B1069" s="4"/>
      <c r="C1069" s="6" t="s">
        <v>1182</v>
      </c>
      <c r="D1069" s="4"/>
      <c r="E1069" s="4"/>
      <c r="F1069" s="4"/>
      <c r="G1069" s="4"/>
      <c r="H1069" s="4"/>
      <c r="I1069" s="4"/>
      <c r="J1069" s="4"/>
      <c r="K1069" s="45">
        <v>43980</v>
      </c>
      <c r="L1069" s="45">
        <v>44351</v>
      </c>
      <c r="M1069" s="4"/>
      <c r="N1069" s="4"/>
      <c r="O1069" s="4"/>
      <c r="P1069" s="46"/>
      <c r="Q1069" s="46"/>
      <c r="R1069" s="49">
        <f t="shared" si="74"/>
        <v>0</v>
      </c>
      <c r="S1069" s="49">
        <f t="shared" si="75"/>
        <v>0</v>
      </c>
      <c r="T1069" s="50">
        <f t="shared" si="72"/>
        <v>0</v>
      </c>
      <c r="U1069" s="50">
        <f t="shared" si="73"/>
        <v>0</v>
      </c>
      <c r="V1069" s="50">
        <v>0.81</v>
      </c>
      <c r="W1069" s="50" t="str">
        <f>IF(OR(K1069&lt;=$Y$1,DAY(K1069)&gt;15,AND(YEAR(K1069)&amp;MONTH(K1069)=YEAR(L1069)&amp;MONTH(L1069),DAY(L1069)&lt;26)),"",IF(OR(L1069="",MONTH(K1069)&lt;&gt;MONTH(L1069)),NETWORKDAYS.INTL(K1069,DATE(2021,MONTH(K1069)+1,0),"0000000",'21年休息安排-固定'!$B$2:$B$105),NETWORKDAYS.INTL(K1069,L1069,"0000000",'21年休息安排-固定'!$B$2:$B$105)))</f>
        <v/>
      </c>
      <c r="X1069" s="50" t="str">
        <f>IF(OR(L1069&gt;=$Z$1,L1069="",DAY(L1069)&lt;15,AND(YEAR(K1069)&amp;MONTH(K1069)=YEAR(L1069)&amp;MONTH(L1069),DAY(L1069)&lt;26)),"",IF(YEAR(K1069)&amp;MONTH(K1069)=YEAR(L1069)&amp;MONTH(L1069),NETWORKDAYS.INTL(K1069,L1069,"0000000",'21年休息安排-固定'!$B$2:$B$105),NETWORKDAYS.INTL(DATE(2021,MONTH(L1069),1),L1069,"0000000",'21年休息安排-固定'!$B$2:$B$105)))</f>
        <v/>
      </c>
    </row>
    <row r="1070" customHeight="1" spans="1:24">
      <c r="A1070" s="4" t="s">
        <v>1534</v>
      </c>
      <c r="B1070" s="4"/>
      <c r="C1070" s="6" t="s">
        <v>1182</v>
      </c>
      <c r="D1070" s="4"/>
      <c r="E1070" s="4"/>
      <c r="F1070" s="4"/>
      <c r="G1070" s="4"/>
      <c r="H1070" s="4"/>
      <c r="I1070" s="4"/>
      <c r="J1070" s="4"/>
      <c r="K1070" s="45">
        <v>43980</v>
      </c>
      <c r="L1070" s="45"/>
      <c r="M1070" s="4"/>
      <c r="N1070" s="4"/>
      <c r="O1070" s="4"/>
      <c r="P1070" s="46"/>
      <c r="Q1070" s="46"/>
      <c r="R1070" s="49">
        <f t="shared" si="74"/>
        <v>0</v>
      </c>
      <c r="S1070" s="49">
        <f t="shared" si="75"/>
        <v>0</v>
      </c>
      <c r="T1070" s="50">
        <f t="shared" si="72"/>
        <v>0</v>
      </c>
      <c r="U1070" s="50">
        <f t="shared" si="73"/>
        <v>0</v>
      </c>
      <c r="V1070" s="50">
        <v>0.81</v>
      </c>
      <c r="W1070" s="50" t="str">
        <f>IF(OR(K1070&lt;=$Y$1,DAY(K1070)&gt;15,AND(YEAR(K1070)&amp;MONTH(K1070)=YEAR(L1070)&amp;MONTH(L1070),DAY(L1070)&lt;26)),"",IF(OR(L1070="",MONTH(K1070)&lt;&gt;MONTH(L1070)),NETWORKDAYS.INTL(K1070,DATE(2021,MONTH(K1070)+1,0),"0000000",'21年休息安排-固定'!$B$2:$B$105),NETWORKDAYS.INTL(K1070,L1070,"0000000",'21年休息安排-固定'!$B$2:$B$105)))</f>
        <v/>
      </c>
      <c r="X1070" s="50" t="str">
        <f>IF(OR(L1070&gt;=$Z$1,L1070="",DAY(L1070)&lt;15,AND(YEAR(K1070)&amp;MONTH(K1070)=YEAR(L1070)&amp;MONTH(L1070),DAY(L1070)&lt;26)),"",IF(YEAR(K1070)&amp;MONTH(K1070)=YEAR(L1070)&amp;MONTH(L1070),NETWORKDAYS.INTL(K1070,L1070,"0000000",'21年休息安排-固定'!$B$2:$B$105),NETWORKDAYS.INTL(DATE(2021,MONTH(L1070),1),L1070,"0000000",'21年休息安排-固定'!$B$2:$B$105)))</f>
        <v/>
      </c>
    </row>
    <row r="1071" customHeight="1" spans="1:24">
      <c r="A1071" s="4" t="s">
        <v>1535</v>
      </c>
      <c r="B1071" s="4"/>
      <c r="C1071" s="6" t="s">
        <v>439</v>
      </c>
      <c r="D1071" s="4"/>
      <c r="E1071" s="4"/>
      <c r="F1071" s="4"/>
      <c r="G1071" s="4"/>
      <c r="H1071" s="4"/>
      <c r="I1071" s="4"/>
      <c r="J1071" s="4"/>
      <c r="K1071" s="45">
        <v>43983</v>
      </c>
      <c r="L1071" s="45">
        <v>44414</v>
      </c>
      <c r="M1071" s="4"/>
      <c r="N1071" s="4"/>
      <c r="O1071" s="4"/>
      <c r="P1071" s="46"/>
      <c r="Q1071" s="46"/>
      <c r="R1071" s="49">
        <f t="shared" si="74"/>
        <v>0</v>
      </c>
      <c r="S1071" s="49">
        <f t="shared" si="75"/>
        <v>0</v>
      </c>
      <c r="T1071" s="50">
        <f t="shared" si="72"/>
        <v>0</v>
      </c>
      <c r="U1071" s="50">
        <f t="shared" si="73"/>
        <v>0</v>
      </c>
      <c r="V1071" s="50">
        <v>0.89</v>
      </c>
      <c r="W1071" s="50" t="str">
        <f>IF(OR(K1071&lt;=$Y$1,DAY(K1071)&gt;15,AND(YEAR(K1071)&amp;MONTH(K1071)=YEAR(L1071)&amp;MONTH(L1071),DAY(L1071)&lt;26)),"",IF(OR(L1071="",MONTH(K1071)&lt;&gt;MONTH(L1071)),NETWORKDAYS.INTL(K1071,DATE(2021,MONTH(K1071)+1,0),"0000000",'21年休息安排-固定'!$B$2:$B$105),NETWORKDAYS.INTL(K1071,L1071,"0000000",'21年休息安排-固定'!$B$2:$B$105)))</f>
        <v/>
      </c>
      <c r="X1071" s="50" t="str">
        <f>IF(OR(L1071&gt;=$Z$1,L1071="",DAY(L1071)&lt;15,AND(YEAR(K1071)&amp;MONTH(K1071)=YEAR(L1071)&amp;MONTH(L1071),DAY(L1071)&lt;26)),"",IF(YEAR(K1071)&amp;MONTH(K1071)=YEAR(L1071)&amp;MONTH(L1071),NETWORKDAYS.INTL(K1071,L1071,"0000000",'21年休息安排-固定'!$B$2:$B$105),NETWORKDAYS.INTL(DATE(2021,MONTH(L1071),1),L1071,"0000000",'21年休息安排-固定'!$B$2:$B$105)))</f>
        <v/>
      </c>
    </row>
    <row r="1072" customHeight="1" spans="1:24">
      <c r="A1072" s="4" t="s">
        <v>1536</v>
      </c>
      <c r="B1072" s="4"/>
      <c r="C1072" s="6" t="s">
        <v>1208</v>
      </c>
      <c r="D1072" s="4"/>
      <c r="E1072" s="4"/>
      <c r="F1072" s="4"/>
      <c r="G1072" s="4"/>
      <c r="H1072" s="4"/>
      <c r="I1072" s="4"/>
      <c r="J1072" s="4"/>
      <c r="K1072" s="45">
        <v>43983</v>
      </c>
      <c r="L1072" s="45"/>
      <c r="M1072" s="4"/>
      <c r="N1072" s="4"/>
      <c r="O1072" s="4"/>
      <c r="P1072" s="46"/>
      <c r="Q1072" s="46"/>
      <c r="R1072" s="49">
        <f t="shared" si="74"/>
        <v>0</v>
      </c>
      <c r="S1072" s="49">
        <f t="shared" si="75"/>
        <v>0</v>
      </c>
      <c r="T1072" s="50">
        <f t="shared" si="72"/>
        <v>0</v>
      </c>
      <c r="U1072" s="50">
        <f t="shared" si="73"/>
        <v>0</v>
      </c>
      <c r="V1072" s="50">
        <v>0.84</v>
      </c>
      <c r="W1072" s="50" t="str">
        <f>IF(OR(K1072&lt;=$Y$1,DAY(K1072)&gt;15,AND(YEAR(K1072)&amp;MONTH(K1072)=YEAR(L1072)&amp;MONTH(L1072),DAY(L1072)&lt;26)),"",IF(OR(L1072="",MONTH(K1072)&lt;&gt;MONTH(L1072)),NETWORKDAYS.INTL(K1072,DATE(2021,MONTH(K1072)+1,0),"0000000",'21年休息安排-固定'!$B$2:$B$105),NETWORKDAYS.INTL(K1072,L1072,"0000000",'21年休息安排-固定'!$B$2:$B$105)))</f>
        <v/>
      </c>
      <c r="X1072" s="50" t="str">
        <f>IF(OR(L1072&gt;=$Z$1,L1072="",DAY(L1072)&lt;15,AND(YEAR(K1072)&amp;MONTH(K1072)=YEAR(L1072)&amp;MONTH(L1072),DAY(L1072)&lt;26)),"",IF(YEAR(K1072)&amp;MONTH(K1072)=YEAR(L1072)&amp;MONTH(L1072),NETWORKDAYS.INTL(K1072,L1072,"0000000",'21年休息安排-固定'!$B$2:$B$105),NETWORKDAYS.INTL(DATE(2021,MONTH(L1072),1),L1072,"0000000",'21年休息安排-固定'!$B$2:$B$105)))</f>
        <v/>
      </c>
    </row>
    <row r="1073" customHeight="1" spans="1:24">
      <c r="A1073" s="4" t="s">
        <v>1537</v>
      </c>
      <c r="B1073" s="4"/>
      <c r="C1073" s="6" t="s">
        <v>1178</v>
      </c>
      <c r="D1073" s="4"/>
      <c r="E1073" s="4"/>
      <c r="F1073" s="4"/>
      <c r="G1073" s="4"/>
      <c r="H1073" s="4"/>
      <c r="I1073" s="4"/>
      <c r="J1073" s="4"/>
      <c r="K1073" s="45">
        <v>43990</v>
      </c>
      <c r="L1073" s="45"/>
      <c r="M1073" s="4"/>
      <c r="N1073" s="4"/>
      <c r="O1073" s="4"/>
      <c r="P1073" s="46"/>
      <c r="Q1073" s="46"/>
      <c r="R1073" s="49">
        <f t="shared" si="74"/>
        <v>0</v>
      </c>
      <c r="S1073" s="49">
        <f t="shared" si="75"/>
        <v>0</v>
      </c>
      <c r="T1073" s="50">
        <f t="shared" si="72"/>
        <v>0</v>
      </c>
      <c r="U1073" s="50">
        <f t="shared" si="73"/>
        <v>0</v>
      </c>
      <c r="V1073" s="50">
        <v>0.81</v>
      </c>
      <c r="W1073" s="50" t="str">
        <f>IF(OR(K1073&lt;=$Y$1,DAY(K1073)&gt;15,AND(YEAR(K1073)&amp;MONTH(K1073)=YEAR(L1073)&amp;MONTH(L1073),DAY(L1073)&lt;26)),"",IF(OR(L1073="",MONTH(K1073)&lt;&gt;MONTH(L1073)),NETWORKDAYS.INTL(K1073,DATE(2021,MONTH(K1073)+1,0),"0000000",'21年休息安排-固定'!$B$2:$B$105),NETWORKDAYS.INTL(K1073,L1073,"0000000",'21年休息安排-固定'!$B$2:$B$105)))</f>
        <v/>
      </c>
      <c r="X1073" s="50" t="str">
        <f>IF(OR(L1073&gt;=$Z$1,L1073="",DAY(L1073)&lt;15,AND(YEAR(K1073)&amp;MONTH(K1073)=YEAR(L1073)&amp;MONTH(L1073),DAY(L1073)&lt;26)),"",IF(YEAR(K1073)&amp;MONTH(K1073)=YEAR(L1073)&amp;MONTH(L1073),NETWORKDAYS.INTL(K1073,L1073,"0000000",'21年休息安排-固定'!$B$2:$B$105),NETWORKDAYS.INTL(DATE(2021,MONTH(L1073),1),L1073,"0000000",'21年休息安排-固定'!$B$2:$B$105)))</f>
        <v/>
      </c>
    </row>
    <row r="1074" customHeight="1" spans="1:24">
      <c r="A1074" s="4" t="s">
        <v>1538</v>
      </c>
      <c r="B1074" s="4"/>
      <c r="C1074" s="6" t="s">
        <v>484</v>
      </c>
      <c r="D1074" s="4"/>
      <c r="E1074" s="4"/>
      <c r="F1074" s="4"/>
      <c r="G1074" s="4"/>
      <c r="H1074" s="4"/>
      <c r="I1074" s="4"/>
      <c r="J1074" s="4"/>
      <c r="K1074" s="45">
        <v>43990</v>
      </c>
      <c r="L1074" s="45"/>
      <c r="M1074" s="4"/>
      <c r="N1074" s="4"/>
      <c r="O1074" s="4"/>
      <c r="P1074" s="46"/>
      <c r="Q1074" s="46"/>
      <c r="R1074" s="49">
        <f t="shared" si="74"/>
        <v>0</v>
      </c>
      <c r="S1074" s="49">
        <f t="shared" si="75"/>
        <v>0</v>
      </c>
      <c r="T1074" s="50">
        <f t="shared" si="72"/>
        <v>0</v>
      </c>
      <c r="U1074" s="50">
        <f t="shared" si="73"/>
        <v>0</v>
      </c>
      <c r="V1074" s="50">
        <v>0.88</v>
      </c>
      <c r="W1074" s="50" t="str">
        <f>IF(OR(K1074&lt;=$Y$1,DAY(K1074)&gt;15,AND(YEAR(K1074)&amp;MONTH(K1074)=YEAR(L1074)&amp;MONTH(L1074),DAY(L1074)&lt;26)),"",IF(OR(L1074="",MONTH(K1074)&lt;&gt;MONTH(L1074)),NETWORKDAYS.INTL(K1074,DATE(2021,MONTH(K1074)+1,0),"0000000",'21年休息安排-固定'!$B$2:$B$105),NETWORKDAYS.INTL(K1074,L1074,"0000000",'21年休息安排-固定'!$B$2:$B$105)))</f>
        <v/>
      </c>
      <c r="X1074" s="50" t="str">
        <f>IF(OR(L1074&gt;=$Z$1,L1074="",DAY(L1074)&lt;15,AND(YEAR(K1074)&amp;MONTH(K1074)=YEAR(L1074)&amp;MONTH(L1074),DAY(L1074)&lt;26)),"",IF(YEAR(K1074)&amp;MONTH(K1074)=YEAR(L1074)&amp;MONTH(L1074),NETWORKDAYS.INTL(K1074,L1074,"0000000",'21年休息安排-固定'!$B$2:$B$105),NETWORKDAYS.INTL(DATE(2021,MONTH(L1074),1),L1074,"0000000",'21年休息安排-固定'!$B$2:$B$105)))</f>
        <v/>
      </c>
    </row>
    <row r="1075" customHeight="1" spans="1:24">
      <c r="A1075" s="4" t="s">
        <v>1539</v>
      </c>
      <c r="B1075" s="4"/>
      <c r="C1075" s="6" t="s">
        <v>1178</v>
      </c>
      <c r="D1075" s="4"/>
      <c r="E1075" s="4"/>
      <c r="F1075" s="4"/>
      <c r="G1075" s="4"/>
      <c r="H1075" s="4"/>
      <c r="I1075" s="4"/>
      <c r="J1075" s="4"/>
      <c r="K1075" s="45">
        <v>43994</v>
      </c>
      <c r="L1075" s="45">
        <v>44393</v>
      </c>
      <c r="M1075" s="4"/>
      <c r="N1075" s="4"/>
      <c r="O1075" s="4"/>
      <c r="P1075" s="46"/>
      <c r="Q1075" s="46"/>
      <c r="R1075" s="49">
        <f t="shared" si="74"/>
        <v>0</v>
      </c>
      <c r="S1075" s="49">
        <f t="shared" si="75"/>
        <v>0</v>
      </c>
      <c r="T1075" s="50">
        <f t="shared" si="72"/>
        <v>0</v>
      </c>
      <c r="U1075" s="50">
        <f t="shared" si="73"/>
        <v>0</v>
      </c>
      <c r="V1075" s="50">
        <v>0.86</v>
      </c>
      <c r="W1075" s="50" t="str">
        <f>IF(OR(K1075&lt;=$Y$1,DAY(K1075)&gt;15,AND(YEAR(K1075)&amp;MONTH(K1075)=YEAR(L1075)&amp;MONTH(L1075),DAY(L1075)&lt;26)),"",IF(OR(L1075="",MONTH(K1075)&lt;&gt;MONTH(L1075)),NETWORKDAYS.INTL(K1075,DATE(2021,MONTH(K1075)+1,0),"0000000",'21年休息安排-固定'!$B$2:$B$105),NETWORKDAYS.INTL(K1075,L1075,"0000000",'21年休息安排-固定'!$B$2:$B$105)))</f>
        <v/>
      </c>
      <c r="X1075" s="50">
        <f>IF(OR(L1075&gt;=$Z$1,L1075="",DAY(L1075)&lt;15,AND(YEAR(K1075)&amp;MONTH(K1075)=YEAR(L1075)&amp;MONTH(L1075),DAY(L1075)&lt;26)),"",IF(YEAR(K1075)&amp;MONTH(K1075)=YEAR(L1075)&amp;MONTH(L1075),NETWORKDAYS.INTL(K1075,L1075,"0000000",'21年休息安排-固定'!$B$2:$B$105),NETWORKDAYS.INTL(DATE(2021,MONTH(L1075),1),L1075,"0000000",'21年休息安排-固定'!$B$2:$B$105)))</f>
        <v>12</v>
      </c>
    </row>
    <row r="1076" customHeight="1" spans="1:24">
      <c r="A1076" s="4" t="s">
        <v>1540</v>
      </c>
      <c r="B1076" s="4"/>
      <c r="C1076" s="6" t="s">
        <v>404</v>
      </c>
      <c r="D1076" s="4"/>
      <c r="E1076" s="4"/>
      <c r="F1076" s="4"/>
      <c r="G1076" s="4"/>
      <c r="H1076" s="4"/>
      <c r="I1076" s="4"/>
      <c r="J1076" s="4"/>
      <c r="K1076" s="45">
        <v>44000</v>
      </c>
      <c r="L1076" s="45"/>
      <c r="M1076" s="4"/>
      <c r="N1076" s="4"/>
      <c r="O1076" s="4"/>
      <c r="P1076" s="46"/>
      <c r="Q1076" s="46"/>
      <c r="R1076" s="49">
        <f t="shared" si="74"/>
        <v>0</v>
      </c>
      <c r="S1076" s="49">
        <f t="shared" si="75"/>
        <v>0</v>
      </c>
      <c r="T1076" s="50">
        <f t="shared" si="72"/>
        <v>0</v>
      </c>
      <c r="U1076" s="50">
        <f t="shared" si="73"/>
        <v>0</v>
      </c>
      <c r="V1076" s="50">
        <v>0.93</v>
      </c>
      <c r="W1076" s="50" t="str">
        <f>IF(OR(K1076&lt;=$Y$1,DAY(K1076)&gt;15,AND(YEAR(K1076)&amp;MONTH(K1076)=YEAR(L1076)&amp;MONTH(L1076),DAY(L1076)&lt;26)),"",IF(OR(L1076="",MONTH(K1076)&lt;&gt;MONTH(L1076)),NETWORKDAYS.INTL(K1076,DATE(2021,MONTH(K1076)+1,0),"0000000",'21年休息安排-固定'!$B$2:$B$105),NETWORKDAYS.INTL(K1076,L1076,"0000000",'21年休息安排-固定'!$B$2:$B$105)))</f>
        <v/>
      </c>
      <c r="X1076" s="50" t="str">
        <f>IF(OR(L1076&gt;=$Z$1,L1076="",DAY(L1076)&lt;15,AND(YEAR(K1076)&amp;MONTH(K1076)=YEAR(L1076)&amp;MONTH(L1076),DAY(L1076)&lt;26)),"",IF(YEAR(K1076)&amp;MONTH(K1076)=YEAR(L1076)&amp;MONTH(L1076),NETWORKDAYS.INTL(K1076,L1076,"0000000",'21年休息安排-固定'!$B$2:$B$105),NETWORKDAYS.INTL(DATE(2021,MONTH(L1076),1),L1076,"0000000",'21年休息安排-固定'!$B$2:$B$105)))</f>
        <v/>
      </c>
    </row>
    <row r="1077" customHeight="1" spans="1:24">
      <c r="A1077" s="4" t="s">
        <v>1541</v>
      </c>
      <c r="B1077" s="4"/>
      <c r="C1077" s="6" t="s">
        <v>484</v>
      </c>
      <c r="D1077" s="4"/>
      <c r="E1077" s="4"/>
      <c r="F1077" s="4"/>
      <c r="G1077" s="4"/>
      <c r="H1077" s="4"/>
      <c r="I1077" s="4"/>
      <c r="J1077" s="4"/>
      <c r="K1077" s="45">
        <v>43928</v>
      </c>
      <c r="L1077" s="45"/>
      <c r="M1077" s="4"/>
      <c r="N1077" s="4"/>
      <c r="O1077" s="4"/>
      <c r="P1077" s="46"/>
      <c r="Q1077" s="46"/>
      <c r="R1077" s="49">
        <f t="shared" si="74"/>
        <v>0</v>
      </c>
      <c r="S1077" s="49">
        <f t="shared" si="75"/>
        <v>0</v>
      </c>
      <c r="T1077" s="50">
        <f t="shared" si="72"/>
        <v>0</v>
      </c>
      <c r="U1077" s="50">
        <f t="shared" si="73"/>
        <v>0</v>
      </c>
      <c r="V1077" s="50">
        <v>0.87</v>
      </c>
      <c r="W1077" s="50" t="str">
        <f>IF(OR(K1077&lt;=$Y$1,DAY(K1077)&gt;15,AND(YEAR(K1077)&amp;MONTH(K1077)=YEAR(L1077)&amp;MONTH(L1077),DAY(L1077)&lt;26)),"",IF(OR(L1077="",MONTH(K1077)&lt;&gt;MONTH(L1077)),NETWORKDAYS.INTL(K1077,DATE(2021,MONTH(K1077)+1,0),"0000000",'21年休息安排-固定'!$B$2:$B$105),NETWORKDAYS.INTL(K1077,L1077,"0000000",'21年休息安排-固定'!$B$2:$B$105)))</f>
        <v/>
      </c>
      <c r="X1077" s="50" t="str">
        <f>IF(OR(L1077&gt;=$Z$1,L1077="",DAY(L1077)&lt;15,AND(YEAR(K1077)&amp;MONTH(K1077)=YEAR(L1077)&amp;MONTH(L1077),DAY(L1077)&lt;26)),"",IF(YEAR(K1077)&amp;MONTH(K1077)=YEAR(L1077)&amp;MONTH(L1077),NETWORKDAYS.INTL(K1077,L1077,"0000000",'21年休息安排-固定'!$B$2:$B$105),NETWORKDAYS.INTL(DATE(2021,MONTH(L1077),1),L1077,"0000000",'21年休息安排-固定'!$B$2:$B$105)))</f>
        <v/>
      </c>
    </row>
    <row r="1078" customHeight="1" spans="1:24">
      <c r="A1078" s="4" t="s">
        <v>1542</v>
      </c>
      <c r="B1078" s="4"/>
      <c r="C1078" s="6" t="s">
        <v>484</v>
      </c>
      <c r="D1078" s="4"/>
      <c r="E1078" s="4"/>
      <c r="F1078" s="4"/>
      <c r="G1078" s="4"/>
      <c r="H1078" s="4"/>
      <c r="I1078" s="4"/>
      <c r="J1078" s="4"/>
      <c r="K1078" s="45">
        <v>44075</v>
      </c>
      <c r="L1078" s="45"/>
      <c r="M1078" s="4"/>
      <c r="N1078" s="4"/>
      <c r="O1078" s="4"/>
      <c r="P1078" s="46"/>
      <c r="Q1078" s="46"/>
      <c r="R1078" s="49">
        <f t="shared" si="74"/>
        <v>0</v>
      </c>
      <c r="S1078" s="49">
        <f t="shared" si="75"/>
        <v>0</v>
      </c>
      <c r="T1078" s="50">
        <f t="shared" si="72"/>
        <v>0</v>
      </c>
      <c r="U1078" s="50">
        <f t="shared" si="73"/>
        <v>0</v>
      </c>
      <c r="V1078" s="50">
        <v>0.88</v>
      </c>
      <c r="W1078" s="50" t="str">
        <f>IF(OR(K1078&lt;=$Y$1,DAY(K1078)&gt;15,AND(YEAR(K1078)&amp;MONTH(K1078)=YEAR(L1078)&amp;MONTH(L1078),DAY(L1078)&lt;26)),"",IF(OR(L1078="",MONTH(K1078)&lt;&gt;MONTH(L1078)),NETWORKDAYS.INTL(K1078,DATE(2021,MONTH(K1078)+1,0),"0000000",'21年休息安排-固定'!$B$2:$B$105),NETWORKDAYS.INTL(K1078,L1078,"0000000",'21年休息安排-固定'!$B$2:$B$105)))</f>
        <v/>
      </c>
      <c r="X1078" s="50" t="str">
        <f>IF(OR(L1078&gt;=$Z$1,L1078="",DAY(L1078)&lt;15,AND(YEAR(K1078)&amp;MONTH(K1078)=YEAR(L1078)&amp;MONTH(L1078),DAY(L1078)&lt;26)),"",IF(YEAR(K1078)&amp;MONTH(K1078)=YEAR(L1078)&amp;MONTH(L1078),NETWORKDAYS.INTL(K1078,L1078,"0000000",'21年休息安排-固定'!$B$2:$B$105),NETWORKDAYS.INTL(DATE(2021,MONTH(L1078),1),L1078,"0000000",'21年休息安排-固定'!$B$2:$B$105)))</f>
        <v/>
      </c>
    </row>
    <row r="1079" customHeight="1" spans="1:24">
      <c r="A1079" s="4" t="s">
        <v>1543</v>
      </c>
      <c r="B1079" s="4"/>
      <c r="C1079" s="6" t="s">
        <v>1182</v>
      </c>
      <c r="D1079" s="4"/>
      <c r="E1079" s="4"/>
      <c r="F1079" s="4"/>
      <c r="G1079" s="4"/>
      <c r="H1079" s="4"/>
      <c r="I1079" s="4"/>
      <c r="J1079" s="4"/>
      <c r="K1079" s="45">
        <v>44075</v>
      </c>
      <c r="L1079" s="45">
        <v>44540</v>
      </c>
      <c r="M1079" s="4"/>
      <c r="N1079" s="4"/>
      <c r="O1079" s="4"/>
      <c r="P1079" s="46"/>
      <c r="Q1079" s="46"/>
      <c r="R1079" s="49">
        <f t="shared" si="74"/>
        <v>0</v>
      </c>
      <c r="S1079" s="49">
        <f t="shared" si="75"/>
        <v>0</v>
      </c>
      <c r="T1079" s="50">
        <f t="shared" si="72"/>
        <v>0</v>
      </c>
      <c r="U1079" s="50">
        <f t="shared" si="73"/>
        <v>0</v>
      </c>
      <c r="V1079" s="50">
        <v>0.83</v>
      </c>
      <c r="W1079" s="50" t="str">
        <f>IF(OR(K1079&lt;=$Y$1,DAY(K1079)&gt;15,AND(YEAR(K1079)&amp;MONTH(K1079)=YEAR(L1079)&amp;MONTH(L1079),DAY(L1079)&lt;26)),"",IF(OR(L1079="",MONTH(K1079)&lt;&gt;MONTH(L1079)),NETWORKDAYS.INTL(K1079,DATE(2021,MONTH(K1079)+1,0),"0000000",'21年休息安排-固定'!$B$2:$B$105),NETWORKDAYS.INTL(K1079,L1079,"0000000",'21年休息安排-固定'!$B$2:$B$105)))</f>
        <v/>
      </c>
      <c r="X1079" s="50" t="str">
        <f>IF(OR(L1079&gt;=$Z$1,L1079="",DAY(L1079)&lt;15,AND(YEAR(K1079)&amp;MONTH(K1079)=YEAR(L1079)&amp;MONTH(L1079),DAY(L1079)&lt;26)),"",IF(YEAR(K1079)&amp;MONTH(K1079)=YEAR(L1079)&amp;MONTH(L1079),NETWORKDAYS.INTL(K1079,L1079,"0000000",'21年休息安排-固定'!$B$2:$B$105),NETWORKDAYS.INTL(DATE(2021,MONTH(L1079),1),L1079,"0000000",'21年休息安排-固定'!$B$2:$B$105)))</f>
        <v/>
      </c>
    </row>
    <row r="1080" customHeight="1" spans="1:24">
      <c r="A1080" s="4" t="s">
        <v>1544</v>
      </c>
      <c r="B1080" s="4"/>
      <c r="C1080" s="6" t="s">
        <v>484</v>
      </c>
      <c r="D1080" s="4"/>
      <c r="E1080" s="4"/>
      <c r="F1080" s="4"/>
      <c r="G1080" s="4"/>
      <c r="H1080" s="4"/>
      <c r="I1080" s="4"/>
      <c r="J1080" s="4"/>
      <c r="K1080" s="45">
        <v>44081</v>
      </c>
      <c r="L1080" s="45"/>
      <c r="M1080" s="4"/>
      <c r="N1080" s="4"/>
      <c r="O1080" s="4"/>
      <c r="P1080" s="46"/>
      <c r="Q1080" s="46"/>
      <c r="R1080" s="49">
        <f t="shared" si="74"/>
        <v>0</v>
      </c>
      <c r="S1080" s="49">
        <f t="shared" si="75"/>
        <v>0</v>
      </c>
      <c r="T1080" s="50">
        <f t="shared" si="72"/>
        <v>0</v>
      </c>
      <c r="U1080" s="50">
        <f t="shared" si="73"/>
        <v>0</v>
      </c>
      <c r="V1080" s="50">
        <v>0.83</v>
      </c>
      <c r="W1080" s="50" t="str">
        <f>IF(OR(K1080&lt;=$Y$1,DAY(K1080)&gt;15,AND(YEAR(K1080)&amp;MONTH(K1080)=YEAR(L1080)&amp;MONTH(L1080),DAY(L1080)&lt;26)),"",IF(OR(L1080="",MONTH(K1080)&lt;&gt;MONTH(L1080)),NETWORKDAYS.INTL(K1080,DATE(2021,MONTH(K1080)+1,0),"0000000",'21年休息安排-固定'!$B$2:$B$105),NETWORKDAYS.INTL(K1080,L1080,"0000000",'21年休息安排-固定'!$B$2:$B$105)))</f>
        <v/>
      </c>
      <c r="X1080" s="50" t="str">
        <f>IF(OR(L1080&gt;=$Z$1,L1080="",DAY(L1080)&lt;15,AND(YEAR(K1080)&amp;MONTH(K1080)=YEAR(L1080)&amp;MONTH(L1080),DAY(L1080)&lt;26)),"",IF(YEAR(K1080)&amp;MONTH(K1080)=YEAR(L1080)&amp;MONTH(L1080),NETWORKDAYS.INTL(K1080,L1080,"0000000",'21年休息安排-固定'!$B$2:$B$105),NETWORKDAYS.INTL(DATE(2021,MONTH(L1080),1),L1080,"0000000",'21年休息安排-固定'!$B$2:$B$105)))</f>
        <v/>
      </c>
    </row>
    <row r="1081" customHeight="1" spans="1:24">
      <c r="A1081" s="4" t="s">
        <v>1545</v>
      </c>
      <c r="B1081" s="4"/>
      <c r="C1081" s="6" t="s">
        <v>428</v>
      </c>
      <c r="D1081" s="4"/>
      <c r="E1081" s="4"/>
      <c r="F1081" s="4"/>
      <c r="G1081" s="4"/>
      <c r="H1081" s="4"/>
      <c r="I1081" s="4"/>
      <c r="J1081" s="4"/>
      <c r="K1081" s="45">
        <v>44082</v>
      </c>
      <c r="L1081" s="45"/>
      <c r="M1081" s="4"/>
      <c r="N1081" s="4"/>
      <c r="O1081" s="4"/>
      <c r="P1081" s="46"/>
      <c r="Q1081" s="46"/>
      <c r="R1081" s="49">
        <f t="shared" si="74"/>
        <v>0</v>
      </c>
      <c r="S1081" s="49">
        <f t="shared" si="75"/>
        <v>0</v>
      </c>
      <c r="T1081" s="50">
        <f t="shared" si="72"/>
        <v>0</v>
      </c>
      <c r="U1081" s="50">
        <f t="shared" si="73"/>
        <v>0</v>
      </c>
      <c r="V1081" s="50">
        <v>0.86</v>
      </c>
      <c r="W1081" s="50" t="str">
        <f>IF(OR(K1081&lt;=$Y$1,DAY(K1081)&gt;15,AND(YEAR(K1081)&amp;MONTH(K1081)=YEAR(L1081)&amp;MONTH(L1081),DAY(L1081)&lt;26)),"",IF(OR(L1081="",MONTH(K1081)&lt;&gt;MONTH(L1081)),NETWORKDAYS.INTL(K1081,DATE(2021,MONTH(K1081)+1,0),"0000000",'21年休息安排-固定'!$B$2:$B$105),NETWORKDAYS.INTL(K1081,L1081,"0000000",'21年休息安排-固定'!$B$2:$B$105)))</f>
        <v/>
      </c>
      <c r="X1081" s="50" t="str">
        <f>IF(OR(L1081&gt;=$Z$1,L1081="",DAY(L1081)&lt;15,AND(YEAR(K1081)&amp;MONTH(K1081)=YEAR(L1081)&amp;MONTH(L1081),DAY(L1081)&lt;26)),"",IF(YEAR(K1081)&amp;MONTH(K1081)=YEAR(L1081)&amp;MONTH(L1081),NETWORKDAYS.INTL(K1081,L1081,"0000000",'21年休息安排-固定'!$B$2:$B$105),NETWORKDAYS.INTL(DATE(2021,MONTH(L1081),1),L1081,"0000000",'21年休息安排-固定'!$B$2:$B$105)))</f>
        <v/>
      </c>
    </row>
    <row r="1082" customHeight="1" spans="1:24">
      <c r="A1082" s="4" t="s">
        <v>1546</v>
      </c>
      <c r="B1082" s="4"/>
      <c r="C1082" s="6" t="s">
        <v>404</v>
      </c>
      <c r="D1082" s="4"/>
      <c r="E1082" s="4"/>
      <c r="F1082" s="4"/>
      <c r="G1082" s="4"/>
      <c r="H1082" s="4"/>
      <c r="I1082" s="4"/>
      <c r="J1082" s="4"/>
      <c r="K1082" s="45">
        <v>44085</v>
      </c>
      <c r="L1082" s="45"/>
      <c r="M1082" s="4"/>
      <c r="N1082" s="4"/>
      <c r="O1082" s="4"/>
      <c r="P1082" s="46"/>
      <c r="Q1082" s="46"/>
      <c r="R1082" s="49">
        <f t="shared" si="74"/>
        <v>0</v>
      </c>
      <c r="S1082" s="49">
        <f t="shared" si="75"/>
        <v>0</v>
      </c>
      <c r="T1082" s="50">
        <f t="shared" si="72"/>
        <v>0</v>
      </c>
      <c r="U1082" s="50">
        <f t="shared" si="73"/>
        <v>0</v>
      </c>
      <c r="V1082" s="50">
        <v>0.84</v>
      </c>
      <c r="W1082" s="50" t="str">
        <f>IF(OR(K1082&lt;=$Y$1,DAY(K1082)&gt;15,AND(YEAR(K1082)&amp;MONTH(K1082)=YEAR(L1082)&amp;MONTH(L1082),DAY(L1082)&lt;26)),"",IF(OR(L1082="",MONTH(K1082)&lt;&gt;MONTH(L1082)),NETWORKDAYS.INTL(K1082,DATE(2021,MONTH(K1082)+1,0),"0000000",'21年休息安排-固定'!$B$2:$B$105),NETWORKDAYS.INTL(K1082,L1082,"0000000",'21年休息安排-固定'!$B$2:$B$105)))</f>
        <v/>
      </c>
      <c r="X1082" s="50" t="str">
        <f>IF(OR(L1082&gt;=$Z$1,L1082="",DAY(L1082)&lt;15,AND(YEAR(K1082)&amp;MONTH(K1082)=YEAR(L1082)&amp;MONTH(L1082),DAY(L1082)&lt;26)),"",IF(YEAR(K1082)&amp;MONTH(K1082)=YEAR(L1082)&amp;MONTH(L1082),NETWORKDAYS.INTL(K1082,L1082,"0000000",'21年休息安排-固定'!$B$2:$B$105),NETWORKDAYS.INTL(DATE(2021,MONTH(L1082),1),L1082,"0000000",'21年休息安排-固定'!$B$2:$B$105)))</f>
        <v/>
      </c>
    </row>
    <row r="1083" customHeight="1" spans="1:24">
      <c r="A1083" s="4" t="s">
        <v>1547</v>
      </c>
      <c r="B1083" s="4"/>
      <c r="C1083" s="6" t="s">
        <v>404</v>
      </c>
      <c r="D1083" s="4"/>
      <c r="E1083" s="4"/>
      <c r="F1083" s="4"/>
      <c r="G1083" s="4"/>
      <c r="H1083" s="4"/>
      <c r="I1083" s="4"/>
      <c r="J1083" s="4"/>
      <c r="K1083" s="45">
        <v>44085</v>
      </c>
      <c r="L1083" s="45"/>
      <c r="M1083" s="4"/>
      <c r="N1083" s="4"/>
      <c r="O1083" s="4"/>
      <c r="P1083" s="46"/>
      <c r="Q1083" s="46"/>
      <c r="R1083" s="49">
        <f t="shared" si="74"/>
        <v>0</v>
      </c>
      <c r="S1083" s="49">
        <f t="shared" si="75"/>
        <v>0</v>
      </c>
      <c r="T1083" s="50">
        <f t="shared" si="72"/>
        <v>0</v>
      </c>
      <c r="U1083" s="50">
        <f t="shared" si="73"/>
        <v>0</v>
      </c>
      <c r="V1083" s="50">
        <v>0.87</v>
      </c>
      <c r="W1083" s="50" t="str">
        <f>IF(OR(K1083&lt;=$Y$1,DAY(K1083)&gt;15,AND(YEAR(K1083)&amp;MONTH(K1083)=YEAR(L1083)&amp;MONTH(L1083),DAY(L1083)&lt;26)),"",IF(OR(L1083="",MONTH(K1083)&lt;&gt;MONTH(L1083)),NETWORKDAYS.INTL(K1083,DATE(2021,MONTH(K1083)+1,0),"0000000",'21年休息安排-固定'!$B$2:$B$105),NETWORKDAYS.INTL(K1083,L1083,"0000000",'21年休息安排-固定'!$B$2:$B$105)))</f>
        <v/>
      </c>
      <c r="X1083" s="50" t="str">
        <f>IF(OR(L1083&gt;=$Z$1,L1083="",DAY(L1083)&lt;15,AND(YEAR(K1083)&amp;MONTH(K1083)=YEAR(L1083)&amp;MONTH(L1083),DAY(L1083)&lt;26)),"",IF(YEAR(K1083)&amp;MONTH(K1083)=YEAR(L1083)&amp;MONTH(L1083),NETWORKDAYS.INTL(K1083,L1083,"0000000",'21年休息安排-固定'!$B$2:$B$105),NETWORKDAYS.INTL(DATE(2021,MONTH(L1083),1),L1083,"0000000",'21年休息安排-固定'!$B$2:$B$105)))</f>
        <v/>
      </c>
    </row>
    <row r="1084" customHeight="1" spans="1:24">
      <c r="A1084" s="4" t="s">
        <v>1548</v>
      </c>
      <c r="B1084" s="4"/>
      <c r="C1084" s="6" t="s">
        <v>428</v>
      </c>
      <c r="D1084" s="4"/>
      <c r="E1084" s="4"/>
      <c r="F1084" s="4"/>
      <c r="G1084" s="4"/>
      <c r="H1084" s="4"/>
      <c r="I1084" s="4"/>
      <c r="J1084" s="4"/>
      <c r="K1084" s="45">
        <v>44085</v>
      </c>
      <c r="L1084" s="45"/>
      <c r="M1084" s="4"/>
      <c r="N1084" s="4"/>
      <c r="O1084" s="4"/>
      <c r="P1084" s="46"/>
      <c r="Q1084" s="46"/>
      <c r="R1084" s="49">
        <f t="shared" si="74"/>
        <v>0</v>
      </c>
      <c r="S1084" s="49">
        <f t="shared" si="75"/>
        <v>0</v>
      </c>
      <c r="T1084" s="50">
        <f t="shared" si="72"/>
        <v>0</v>
      </c>
      <c r="U1084" s="50">
        <f t="shared" si="73"/>
        <v>0</v>
      </c>
      <c r="V1084" s="50">
        <v>0.81</v>
      </c>
      <c r="W1084" s="50" t="str">
        <f>IF(OR(K1084&lt;=$Y$1,DAY(K1084)&gt;15,AND(YEAR(K1084)&amp;MONTH(K1084)=YEAR(L1084)&amp;MONTH(L1084),DAY(L1084)&lt;26)),"",IF(OR(L1084="",MONTH(K1084)&lt;&gt;MONTH(L1084)),NETWORKDAYS.INTL(K1084,DATE(2021,MONTH(K1084)+1,0),"0000000",'21年休息安排-固定'!$B$2:$B$105),NETWORKDAYS.INTL(K1084,L1084,"0000000",'21年休息安排-固定'!$B$2:$B$105)))</f>
        <v/>
      </c>
      <c r="X1084" s="50" t="str">
        <f>IF(OR(L1084&gt;=$Z$1,L1084="",DAY(L1084)&lt;15,AND(YEAR(K1084)&amp;MONTH(K1084)=YEAR(L1084)&amp;MONTH(L1084),DAY(L1084)&lt;26)),"",IF(YEAR(K1084)&amp;MONTH(K1084)=YEAR(L1084)&amp;MONTH(L1084),NETWORKDAYS.INTL(K1084,L1084,"0000000",'21年休息安排-固定'!$B$2:$B$105),NETWORKDAYS.INTL(DATE(2021,MONTH(L1084),1),L1084,"0000000",'21年休息安排-固定'!$B$2:$B$105)))</f>
        <v/>
      </c>
    </row>
    <row r="1085" customHeight="1" spans="1:24">
      <c r="A1085" s="4" t="s">
        <v>1549</v>
      </c>
      <c r="B1085" s="4"/>
      <c r="C1085" s="6" t="s">
        <v>1178</v>
      </c>
      <c r="D1085" s="4"/>
      <c r="E1085" s="4"/>
      <c r="F1085" s="4"/>
      <c r="G1085" s="4"/>
      <c r="H1085" s="4"/>
      <c r="I1085" s="4"/>
      <c r="J1085" s="4"/>
      <c r="K1085" s="45">
        <v>44090</v>
      </c>
      <c r="L1085" s="45"/>
      <c r="M1085" s="4"/>
      <c r="N1085" s="4"/>
      <c r="O1085" s="4"/>
      <c r="P1085" s="46"/>
      <c r="Q1085" s="46"/>
      <c r="R1085" s="49">
        <f t="shared" si="74"/>
        <v>0</v>
      </c>
      <c r="S1085" s="49">
        <f t="shared" si="75"/>
        <v>0</v>
      </c>
      <c r="T1085" s="50">
        <f t="shared" si="72"/>
        <v>0</v>
      </c>
      <c r="U1085" s="50">
        <f t="shared" si="73"/>
        <v>0</v>
      </c>
      <c r="V1085" s="50">
        <v>0.86</v>
      </c>
      <c r="W1085" s="50" t="str">
        <f>IF(OR(K1085&lt;=$Y$1,DAY(K1085)&gt;15,AND(YEAR(K1085)&amp;MONTH(K1085)=YEAR(L1085)&amp;MONTH(L1085),DAY(L1085)&lt;26)),"",IF(OR(L1085="",MONTH(K1085)&lt;&gt;MONTH(L1085)),NETWORKDAYS.INTL(K1085,DATE(2021,MONTH(K1085)+1,0),"0000000",'21年休息安排-固定'!$B$2:$B$105),NETWORKDAYS.INTL(K1085,L1085,"0000000",'21年休息安排-固定'!$B$2:$B$105)))</f>
        <v/>
      </c>
      <c r="X1085" s="50" t="str">
        <f>IF(OR(L1085&gt;=$Z$1,L1085="",DAY(L1085)&lt;15,AND(YEAR(K1085)&amp;MONTH(K1085)=YEAR(L1085)&amp;MONTH(L1085),DAY(L1085)&lt;26)),"",IF(YEAR(K1085)&amp;MONTH(K1085)=YEAR(L1085)&amp;MONTH(L1085),NETWORKDAYS.INTL(K1085,L1085,"0000000",'21年休息安排-固定'!$B$2:$B$105),NETWORKDAYS.INTL(DATE(2021,MONTH(L1085),1),L1085,"0000000",'21年休息安排-固定'!$B$2:$B$105)))</f>
        <v/>
      </c>
    </row>
    <row r="1086" customHeight="1" spans="1:24">
      <c r="A1086" s="4" t="s">
        <v>1550</v>
      </c>
      <c r="B1086" s="4"/>
      <c r="C1086" s="6" t="s">
        <v>1178</v>
      </c>
      <c r="D1086" s="4"/>
      <c r="E1086" s="4"/>
      <c r="F1086" s="4"/>
      <c r="G1086" s="4"/>
      <c r="H1086" s="4"/>
      <c r="I1086" s="4"/>
      <c r="J1086" s="4"/>
      <c r="K1086" s="45">
        <v>44091</v>
      </c>
      <c r="L1086" s="45"/>
      <c r="M1086" s="4"/>
      <c r="N1086" s="4"/>
      <c r="O1086" s="4"/>
      <c r="P1086" s="46"/>
      <c r="Q1086" s="46"/>
      <c r="R1086" s="49">
        <f t="shared" si="74"/>
        <v>0</v>
      </c>
      <c r="S1086" s="49">
        <f t="shared" si="75"/>
        <v>0</v>
      </c>
      <c r="T1086" s="50">
        <f t="shared" si="72"/>
        <v>0</v>
      </c>
      <c r="U1086" s="50">
        <f t="shared" si="73"/>
        <v>0</v>
      </c>
      <c r="V1086" s="50">
        <v>0.88</v>
      </c>
      <c r="W1086" s="50" t="str">
        <f>IF(OR(K1086&lt;=$Y$1,DAY(K1086)&gt;15,AND(YEAR(K1086)&amp;MONTH(K1086)=YEAR(L1086)&amp;MONTH(L1086),DAY(L1086)&lt;26)),"",IF(OR(L1086="",MONTH(K1086)&lt;&gt;MONTH(L1086)),NETWORKDAYS.INTL(K1086,DATE(2021,MONTH(K1086)+1,0),"0000000",'21年休息安排-固定'!$B$2:$B$105),NETWORKDAYS.INTL(K1086,L1086,"0000000",'21年休息安排-固定'!$B$2:$B$105)))</f>
        <v/>
      </c>
      <c r="X1086" s="50" t="str">
        <f>IF(OR(L1086&gt;=$Z$1,L1086="",DAY(L1086)&lt;15,AND(YEAR(K1086)&amp;MONTH(K1086)=YEAR(L1086)&amp;MONTH(L1086),DAY(L1086)&lt;26)),"",IF(YEAR(K1086)&amp;MONTH(K1086)=YEAR(L1086)&amp;MONTH(L1086),NETWORKDAYS.INTL(K1086,L1086,"0000000",'21年休息安排-固定'!$B$2:$B$105),NETWORKDAYS.INTL(DATE(2021,MONTH(L1086),1),L1086,"0000000",'21年休息安排-固定'!$B$2:$B$105)))</f>
        <v/>
      </c>
    </row>
    <row r="1087" customHeight="1" spans="1:24">
      <c r="A1087" s="4" t="s">
        <v>1551</v>
      </c>
      <c r="B1087" s="4"/>
      <c r="C1087" s="6" t="s">
        <v>404</v>
      </c>
      <c r="D1087" s="4"/>
      <c r="E1087" s="4"/>
      <c r="F1087" s="4"/>
      <c r="G1087" s="4"/>
      <c r="H1087" s="4"/>
      <c r="I1087" s="4"/>
      <c r="J1087" s="4"/>
      <c r="K1087" s="45">
        <v>44092</v>
      </c>
      <c r="L1087" s="45"/>
      <c r="M1087" s="4"/>
      <c r="N1087" s="4"/>
      <c r="O1087" s="4"/>
      <c r="P1087" s="46"/>
      <c r="Q1087" s="46"/>
      <c r="R1087" s="49">
        <f t="shared" si="74"/>
        <v>0</v>
      </c>
      <c r="S1087" s="49">
        <f t="shared" si="75"/>
        <v>0</v>
      </c>
      <c r="T1087" s="50">
        <f t="shared" si="72"/>
        <v>0</v>
      </c>
      <c r="U1087" s="50">
        <f t="shared" si="73"/>
        <v>0</v>
      </c>
      <c r="V1087" s="50">
        <v>0.84</v>
      </c>
      <c r="W1087" s="50" t="str">
        <f>IF(OR(K1087&lt;=$Y$1,DAY(K1087)&gt;15,AND(YEAR(K1087)&amp;MONTH(K1087)=YEAR(L1087)&amp;MONTH(L1087),DAY(L1087)&lt;26)),"",IF(OR(L1087="",MONTH(K1087)&lt;&gt;MONTH(L1087)),NETWORKDAYS.INTL(K1087,DATE(2021,MONTH(K1087)+1,0),"0000000",'21年休息安排-固定'!$B$2:$B$105),NETWORKDAYS.INTL(K1087,L1087,"0000000",'21年休息安排-固定'!$B$2:$B$105)))</f>
        <v/>
      </c>
      <c r="X1087" s="50" t="str">
        <f>IF(OR(L1087&gt;=$Z$1,L1087="",DAY(L1087)&lt;15,AND(YEAR(K1087)&amp;MONTH(K1087)=YEAR(L1087)&amp;MONTH(L1087),DAY(L1087)&lt;26)),"",IF(YEAR(K1087)&amp;MONTH(K1087)=YEAR(L1087)&amp;MONTH(L1087),NETWORKDAYS.INTL(K1087,L1087,"0000000",'21年休息安排-固定'!$B$2:$B$105),NETWORKDAYS.INTL(DATE(2021,MONTH(L1087),1),L1087,"0000000",'21年休息安排-固定'!$B$2:$B$105)))</f>
        <v/>
      </c>
    </row>
    <row r="1088" customHeight="1" spans="1:24">
      <c r="A1088" s="4" t="s">
        <v>1552</v>
      </c>
      <c r="B1088" s="4"/>
      <c r="C1088" s="6" t="s">
        <v>428</v>
      </c>
      <c r="D1088" s="4"/>
      <c r="E1088" s="4"/>
      <c r="F1088" s="4"/>
      <c r="G1088" s="4"/>
      <c r="H1088" s="4"/>
      <c r="I1088" s="4"/>
      <c r="J1088" s="4"/>
      <c r="K1088" s="45">
        <v>44099</v>
      </c>
      <c r="L1088" s="45"/>
      <c r="M1088" s="4"/>
      <c r="N1088" s="4"/>
      <c r="O1088" s="4"/>
      <c r="P1088" s="46"/>
      <c r="Q1088" s="46"/>
      <c r="R1088" s="49">
        <f t="shared" si="74"/>
        <v>0</v>
      </c>
      <c r="S1088" s="49">
        <f t="shared" si="75"/>
        <v>0</v>
      </c>
      <c r="T1088" s="50">
        <f t="shared" si="72"/>
        <v>0</v>
      </c>
      <c r="U1088" s="50">
        <f t="shared" si="73"/>
        <v>0</v>
      </c>
      <c r="V1088" s="50">
        <v>0.87</v>
      </c>
      <c r="W1088" s="50" t="str">
        <f>IF(OR(K1088&lt;=$Y$1,DAY(K1088)&gt;15,AND(YEAR(K1088)&amp;MONTH(K1088)=YEAR(L1088)&amp;MONTH(L1088),DAY(L1088)&lt;26)),"",IF(OR(L1088="",MONTH(K1088)&lt;&gt;MONTH(L1088)),NETWORKDAYS.INTL(K1088,DATE(2021,MONTH(K1088)+1,0),"0000000",'21年休息安排-固定'!$B$2:$B$105),NETWORKDAYS.INTL(K1088,L1088,"0000000",'21年休息安排-固定'!$B$2:$B$105)))</f>
        <v/>
      </c>
      <c r="X1088" s="50" t="str">
        <f>IF(OR(L1088&gt;=$Z$1,L1088="",DAY(L1088)&lt;15,AND(YEAR(K1088)&amp;MONTH(K1088)=YEAR(L1088)&amp;MONTH(L1088),DAY(L1088)&lt;26)),"",IF(YEAR(K1088)&amp;MONTH(K1088)=YEAR(L1088)&amp;MONTH(L1088),NETWORKDAYS.INTL(K1088,L1088,"0000000",'21年休息安排-固定'!$B$2:$B$105),NETWORKDAYS.INTL(DATE(2021,MONTH(L1088),1),L1088,"0000000",'21年休息安排-固定'!$B$2:$B$105)))</f>
        <v/>
      </c>
    </row>
    <row r="1089" customHeight="1" spans="1:24">
      <c r="A1089" s="4" t="s">
        <v>1553</v>
      </c>
      <c r="B1089" s="4"/>
      <c r="C1089" s="6" t="s">
        <v>1182</v>
      </c>
      <c r="D1089" s="4"/>
      <c r="E1089" s="4"/>
      <c r="F1089" s="4"/>
      <c r="G1089" s="4"/>
      <c r="H1089" s="4"/>
      <c r="I1089" s="4"/>
      <c r="J1089" s="4"/>
      <c r="K1089" s="45">
        <v>44099</v>
      </c>
      <c r="L1089" s="45"/>
      <c r="M1089" s="4"/>
      <c r="N1089" s="4"/>
      <c r="O1089" s="4"/>
      <c r="P1089" s="46"/>
      <c r="Q1089" s="46"/>
      <c r="R1089" s="49">
        <f t="shared" si="74"/>
        <v>0</v>
      </c>
      <c r="S1089" s="49">
        <f t="shared" si="75"/>
        <v>0</v>
      </c>
      <c r="T1089" s="50">
        <f t="shared" si="72"/>
        <v>0</v>
      </c>
      <c r="U1089" s="50">
        <f t="shared" si="73"/>
        <v>0</v>
      </c>
      <c r="V1089" s="50">
        <v>0.91</v>
      </c>
      <c r="W1089" s="50" t="str">
        <f>IF(OR(K1089&lt;=$Y$1,DAY(K1089)&gt;15,AND(YEAR(K1089)&amp;MONTH(K1089)=YEAR(L1089)&amp;MONTH(L1089),DAY(L1089)&lt;26)),"",IF(OR(L1089="",MONTH(K1089)&lt;&gt;MONTH(L1089)),NETWORKDAYS.INTL(K1089,DATE(2021,MONTH(K1089)+1,0),"0000000",'21年休息安排-固定'!$B$2:$B$105),NETWORKDAYS.INTL(K1089,L1089,"0000000",'21年休息安排-固定'!$B$2:$B$105)))</f>
        <v/>
      </c>
      <c r="X1089" s="50" t="str">
        <f>IF(OR(L1089&gt;=$Z$1,L1089="",DAY(L1089)&lt;15,AND(YEAR(K1089)&amp;MONTH(K1089)=YEAR(L1089)&amp;MONTH(L1089),DAY(L1089)&lt;26)),"",IF(YEAR(K1089)&amp;MONTH(K1089)=YEAR(L1089)&amp;MONTH(L1089),NETWORKDAYS.INTL(K1089,L1089,"0000000",'21年休息安排-固定'!$B$2:$B$105),NETWORKDAYS.INTL(DATE(2021,MONTH(L1089),1),L1089,"0000000",'21年休息安排-固定'!$B$2:$B$105)))</f>
        <v/>
      </c>
    </row>
    <row r="1090" customHeight="1" spans="1:24">
      <c r="A1090" s="4" t="s">
        <v>1554</v>
      </c>
      <c r="B1090" s="4"/>
      <c r="C1090" s="6" t="s">
        <v>404</v>
      </c>
      <c r="D1090" s="4"/>
      <c r="E1090" s="4"/>
      <c r="F1090" s="4"/>
      <c r="G1090" s="4"/>
      <c r="H1090" s="4"/>
      <c r="I1090" s="4"/>
      <c r="J1090" s="4"/>
      <c r="K1090" s="45">
        <v>44101</v>
      </c>
      <c r="L1090" s="45">
        <v>44547</v>
      </c>
      <c r="M1090" s="4"/>
      <c r="N1090" s="4"/>
      <c r="O1090" s="4"/>
      <c r="P1090" s="46"/>
      <c r="Q1090" s="46"/>
      <c r="R1090" s="49">
        <f t="shared" si="74"/>
        <v>0</v>
      </c>
      <c r="S1090" s="49">
        <f t="shared" si="75"/>
        <v>0</v>
      </c>
      <c r="T1090" s="50">
        <f t="shared" si="72"/>
        <v>0</v>
      </c>
      <c r="U1090" s="50">
        <f t="shared" si="73"/>
        <v>0</v>
      </c>
      <c r="V1090" s="50">
        <v>0.89</v>
      </c>
      <c r="W1090" s="50" t="str">
        <f>IF(OR(K1090&lt;=$Y$1,DAY(K1090)&gt;15,AND(YEAR(K1090)&amp;MONTH(K1090)=YEAR(L1090)&amp;MONTH(L1090),DAY(L1090)&lt;26)),"",IF(OR(L1090="",MONTH(K1090)&lt;&gt;MONTH(L1090)),NETWORKDAYS.INTL(K1090,DATE(2021,MONTH(K1090)+1,0),"0000000",'21年休息安排-固定'!$B$2:$B$105),NETWORKDAYS.INTL(K1090,L1090,"0000000",'21年休息安排-固定'!$B$2:$B$105)))</f>
        <v/>
      </c>
      <c r="X1090" s="50">
        <f>IF(OR(L1090&gt;=$Z$1,L1090="",DAY(L1090)&lt;15,AND(YEAR(K1090)&amp;MONTH(K1090)=YEAR(L1090)&amp;MONTH(L1090),DAY(L1090)&lt;26)),"",IF(YEAR(K1090)&amp;MONTH(K1090)=YEAR(L1090)&amp;MONTH(L1090),NETWORKDAYS.INTL(K1090,L1090,"0000000",'21年休息安排-固定'!$B$2:$B$105),NETWORKDAYS.INTL(DATE(2021,MONTH(L1090),1),L1090,"0000000",'21年休息安排-固定'!$B$2:$B$105)))</f>
        <v>13</v>
      </c>
    </row>
    <row r="1091" customHeight="1" spans="1:24">
      <c r="A1091" s="4" t="s">
        <v>1555</v>
      </c>
      <c r="B1091" s="4"/>
      <c r="C1091" s="6" t="s">
        <v>428</v>
      </c>
      <c r="D1091" s="4"/>
      <c r="E1091" s="4"/>
      <c r="F1091" s="4"/>
      <c r="G1091" s="4"/>
      <c r="H1091" s="4"/>
      <c r="I1091" s="4"/>
      <c r="J1091" s="4"/>
      <c r="K1091" s="45">
        <v>44102</v>
      </c>
      <c r="L1091" s="45"/>
      <c r="M1091" s="4"/>
      <c r="N1091" s="4"/>
      <c r="O1091" s="4"/>
      <c r="P1091" s="46"/>
      <c r="Q1091" s="46"/>
      <c r="R1091" s="49">
        <f t="shared" si="74"/>
        <v>0</v>
      </c>
      <c r="S1091" s="49">
        <f t="shared" si="75"/>
        <v>0</v>
      </c>
      <c r="T1091" s="50">
        <f t="shared" si="72"/>
        <v>0</v>
      </c>
      <c r="U1091" s="50">
        <f t="shared" si="73"/>
        <v>0</v>
      </c>
      <c r="V1091" s="50">
        <v>0.84</v>
      </c>
      <c r="W1091" s="50" t="str">
        <f>IF(OR(K1091&lt;=$Y$1,DAY(K1091)&gt;15,AND(YEAR(K1091)&amp;MONTH(K1091)=YEAR(L1091)&amp;MONTH(L1091),DAY(L1091)&lt;26)),"",IF(OR(L1091="",MONTH(K1091)&lt;&gt;MONTH(L1091)),NETWORKDAYS.INTL(K1091,DATE(2021,MONTH(K1091)+1,0),"0000000",'21年休息安排-固定'!$B$2:$B$105),NETWORKDAYS.INTL(K1091,L1091,"0000000",'21年休息安排-固定'!$B$2:$B$105)))</f>
        <v/>
      </c>
      <c r="X1091" s="50" t="str">
        <f>IF(OR(L1091&gt;=$Z$1,L1091="",DAY(L1091)&lt;15,AND(YEAR(K1091)&amp;MONTH(K1091)=YEAR(L1091)&amp;MONTH(L1091),DAY(L1091)&lt;26)),"",IF(YEAR(K1091)&amp;MONTH(K1091)=YEAR(L1091)&amp;MONTH(L1091),NETWORKDAYS.INTL(K1091,L1091,"0000000",'21年休息安排-固定'!$B$2:$B$105),NETWORKDAYS.INTL(DATE(2021,MONTH(L1091),1),L1091,"0000000",'21年休息安排-固定'!$B$2:$B$105)))</f>
        <v/>
      </c>
    </row>
    <row r="1092" customHeight="1" spans="1:24">
      <c r="A1092" s="4" t="s">
        <v>1556</v>
      </c>
      <c r="B1092" s="4"/>
      <c r="C1092" s="6" t="s">
        <v>1182</v>
      </c>
      <c r="D1092" s="4"/>
      <c r="E1092" s="4"/>
      <c r="F1092" s="4"/>
      <c r="G1092" s="4"/>
      <c r="H1092" s="4"/>
      <c r="I1092" s="4"/>
      <c r="J1092" s="4"/>
      <c r="K1092" s="45">
        <v>44102</v>
      </c>
      <c r="L1092" s="45">
        <v>44445</v>
      </c>
      <c r="M1092" s="4"/>
      <c r="N1092" s="4"/>
      <c r="O1092" s="4"/>
      <c r="P1092" s="46"/>
      <c r="Q1092" s="46"/>
      <c r="R1092" s="49">
        <f t="shared" si="74"/>
        <v>0</v>
      </c>
      <c r="S1092" s="49">
        <f t="shared" si="75"/>
        <v>0</v>
      </c>
      <c r="T1092" s="50">
        <f t="shared" si="72"/>
        <v>0</v>
      </c>
      <c r="U1092" s="50">
        <f t="shared" si="73"/>
        <v>0</v>
      </c>
      <c r="V1092" s="50">
        <v>0.87</v>
      </c>
      <c r="W1092" s="50" t="str">
        <f>IF(OR(K1092&lt;=$Y$1,DAY(K1092)&gt;15,AND(YEAR(K1092)&amp;MONTH(K1092)=YEAR(L1092)&amp;MONTH(L1092),DAY(L1092)&lt;26)),"",IF(OR(L1092="",MONTH(K1092)&lt;&gt;MONTH(L1092)),NETWORKDAYS.INTL(K1092,DATE(2021,MONTH(K1092)+1,0),"0000000",'21年休息安排-固定'!$B$2:$B$105),NETWORKDAYS.INTL(K1092,L1092,"0000000",'21年休息安排-固定'!$B$2:$B$105)))</f>
        <v/>
      </c>
      <c r="X1092" s="50" t="str">
        <f>IF(OR(L1092&gt;=$Z$1,L1092="",DAY(L1092)&lt;15,AND(YEAR(K1092)&amp;MONTH(K1092)=YEAR(L1092)&amp;MONTH(L1092),DAY(L1092)&lt;26)),"",IF(YEAR(K1092)&amp;MONTH(K1092)=YEAR(L1092)&amp;MONTH(L1092),NETWORKDAYS.INTL(K1092,L1092,"0000000",'21年休息安排-固定'!$B$2:$B$105),NETWORKDAYS.INTL(DATE(2021,MONTH(L1092),1),L1092,"0000000",'21年休息安排-固定'!$B$2:$B$105)))</f>
        <v/>
      </c>
    </row>
    <row r="1093" customHeight="1" spans="1:24">
      <c r="A1093" s="4" t="s">
        <v>1557</v>
      </c>
      <c r="B1093" s="4"/>
      <c r="C1093" s="6" t="s">
        <v>428</v>
      </c>
      <c r="D1093" s="4"/>
      <c r="E1093" s="4"/>
      <c r="F1093" s="4"/>
      <c r="G1093" s="4"/>
      <c r="H1093" s="4"/>
      <c r="I1093" s="4"/>
      <c r="J1093" s="4"/>
      <c r="K1093" s="45">
        <v>44104</v>
      </c>
      <c r="L1093" s="45"/>
      <c r="M1093" s="4"/>
      <c r="N1093" s="4"/>
      <c r="O1093" s="4"/>
      <c r="P1093" s="46"/>
      <c r="Q1093" s="46"/>
      <c r="R1093" s="49">
        <f t="shared" si="74"/>
        <v>0</v>
      </c>
      <c r="S1093" s="49">
        <f t="shared" si="75"/>
        <v>0</v>
      </c>
      <c r="T1093" s="50">
        <f t="shared" si="72"/>
        <v>0</v>
      </c>
      <c r="U1093" s="50">
        <f t="shared" si="73"/>
        <v>0</v>
      </c>
      <c r="V1093" s="50">
        <v>0.89</v>
      </c>
      <c r="W1093" s="50" t="str">
        <f>IF(OR(K1093&lt;=$Y$1,DAY(K1093)&gt;15,AND(YEAR(K1093)&amp;MONTH(K1093)=YEAR(L1093)&amp;MONTH(L1093),DAY(L1093)&lt;26)),"",IF(OR(L1093="",MONTH(K1093)&lt;&gt;MONTH(L1093)),NETWORKDAYS.INTL(K1093,DATE(2021,MONTH(K1093)+1,0),"0000000",'21年休息安排-固定'!$B$2:$B$105),NETWORKDAYS.INTL(K1093,L1093,"0000000",'21年休息安排-固定'!$B$2:$B$105)))</f>
        <v/>
      </c>
      <c r="X1093" s="50" t="str">
        <f>IF(OR(L1093&gt;=$Z$1,L1093="",DAY(L1093)&lt;15,AND(YEAR(K1093)&amp;MONTH(K1093)=YEAR(L1093)&amp;MONTH(L1093),DAY(L1093)&lt;26)),"",IF(YEAR(K1093)&amp;MONTH(K1093)=YEAR(L1093)&amp;MONTH(L1093),NETWORKDAYS.INTL(K1093,L1093,"0000000",'21年休息安排-固定'!$B$2:$B$105),NETWORKDAYS.INTL(DATE(2021,MONTH(L1093),1),L1093,"0000000",'21年休息安排-固定'!$B$2:$B$105)))</f>
        <v/>
      </c>
    </row>
    <row r="1094" customHeight="1" spans="1:24">
      <c r="A1094" s="4" t="s">
        <v>1558</v>
      </c>
      <c r="B1094" s="4"/>
      <c r="C1094" s="6" t="s">
        <v>404</v>
      </c>
      <c r="D1094" s="4"/>
      <c r="E1094" s="4"/>
      <c r="F1094" s="4"/>
      <c r="G1094" s="4"/>
      <c r="H1094" s="4"/>
      <c r="I1094" s="4"/>
      <c r="J1094" s="4"/>
      <c r="K1094" s="45">
        <v>44025</v>
      </c>
      <c r="L1094" s="45"/>
      <c r="M1094" s="4"/>
      <c r="N1094" s="4"/>
      <c r="O1094" s="4"/>
      <c r="P1094" s="46"/>
      <c r="Q1094" s="46"/>
      <c r="R1094" s="49">
        <f t="shared" si="74"/>
        <v>0</v>
      </c>
      <c r="S1094" s="49">
        <f t="shared" si="75"/>
        <v>0</v>
      </c>
      <c r="T1094" s="50">
        <f t="shared" si="72"/>
        <v>0</v>
      </c>
      <c r="U1094" s="50">
        <f t="shared" si="73"/>
        <v>0</v>
      </c>
      <c r="V1094" s="50">
        <v>0.84</v>
      </c>
      <c r="W1094" s="50" t="str">
        <f>IF(OR(K1094&lt;=$Y$1,DAY(K1094)&gt;15,AND(YEAR(K1094)&amp;MONTH(K1094)=YEAR(L1094)&amp;MONTH(L1094),DAY(L1094)&lt;26)),"",IF(OR(L1094="",MONTH(K1094)&lt;&gt;MONTH(L1094)),NETWORKDAYS.INTL(K1094,DATE(2021,MONTH(K1094)+1,0),"0000000",'21年休息安排-固定'!$B$2:$B$105),NETWORKDAYS.INTL(K1094,L1094,"0000000",'21年休息安排-固定'!$B$2:$B$105)))</f>
        <v/>
      </c>
      <c r="X1094" s="50" t="str">
        <f>IF(OR(L1094&gt;=$Z$1,L1094="",DAY(L1094)&lt;15,AND(YEAR(K1094)&amp;MONTH(K1094)=YEAR(L1094)&amp;MONTH(L1094),DAY(L1094)&lt;26)),"",IF(YEAR(K1094)&amp;MONTH(K1094)=YEAR(L1094)&amp;MONTH(L1094),NETWORKDAYS.INTL(K1094,L1094,"0000000",'21年休息安排-固定'!$B$2:$B$105),NETWORKDAYS.INTL(DATE(2021,MONTH(L1094),1),L1094,"0000000",'21年休息安排-固定'!$B$2:$B$105)))</f>
        <v/>
      </c>
    </row>
    <row r="1095" customHeight="1" spans="1:24">
      <c r="A1095" s="4" t="s">
        <v>1559</v>
      </c>
      <c r="B1095" s="4"/>
      <c r="C1095" s="6" t="s">
        <v>484</v>
      </c>
      <c r="D1095" s="4"/>
      <c r="E1095" s="4"/>
      <c r="F1095" s="4"/>
      <c r="G1095" s="4"/>
      <c r="H1095" s="4"/>
      <c r="I1095" s="4"/>
      <c r="J1095" s="4"/>
      <c r="K1095" s="45">
        <v>42962</v>
      </c>
      <c r="L1095" s="45">
        <v>44386</v>
      </c>
      <c r="M1095" s="4"/>
      <c r="N1095" s="4"/>
      <c r="O1095" s="4"/>
      <c r="P1095" s="46"/>
      <c r="Q1095" s="46"/>
      <c r="R1095" s="49">
        <f t="shared" si="74"/>
        <v>0</v>
      </c>
      <c r="S1095" s="49">
        <f t="shared" si="75"/>
        <v>0</v>
      </c>
      <c r="T1095" s="50">
        <f t="shared" si="72"/>
        <v>0</v>
      </c>
      <c r="U1095" s="50">
        <f t="shared" si="73"/>
        <v>0</v>
      </c>
      <c r="V1095" s="50">
        <v>0.71</v>
      </c>
      <c r="W1095" s="50" t="str">
        <f>IF(OR(K1095&lt;=$Y$1,DAY(K1095)&gt;15,AND(YEAR(K1095)&amp;MONTH(K1095)=YEAR(L1095)&amp;MONTH(L1095),DAY(L1095)&lt;26)),"",IF(OR(L1095="",MONTH(K1095)&lt;&gt;MONTH(L1095)),NETWORKDAYS.INTL(K1095,DATE(2021,MONTH(K1095)+1,0),"0000000",'21年休息安排-固定'!$B$2:$B$105),NETWORKDAYS.INTL(K1095,L1095,"0000000",'21年休息安排-固定'!$B$2:$B$105)))</f>
        <v/>
      </c>
      <c r="X1095" s="50" t="str">
        <f>IF(OR(L1095&gt;=$Z$1,L1095="",DAY(L1095)&lt;15,AND(YEAR(K1095)&amp;MONTH(K1095)=YEAR(L1095)&amp;MONTH(L1095),DAY(L1095)&lt;26)),"",IF(YEAR(K1095)&amp;MONTH(K1095)=YEAR(L1095)&amp;MONTH(L1095),NETWORKDAYS.INTL(K1095,L1095,"0000000",'21年休息安排-固定'!$B$2:$B$105),NETWORKDAYS.INTL(DATE(2021,MONTH(L1095),1),L1095,"0000000",'21年休息安排-固定'!$B$2:$B$105)))</f>
        <v/>
      </c>
    </row>
    <row r="1096" customHeight="1" spans="1:24">
      <c r="A1096" s="4" t="s">
        <v>1560</v>
      </c>
      <c r="B1096" s="4"/>
      <c r="C1096" s="6" t="s">
        <v>1182</v>
      </c>
      <c r="D1096" s="4"/>
      <c r="E1096" s="4"/>
      <c r="F1096" s="4"/>
      <c r="G1096" s="4"/>
      <c r="H1096" s="4"/>
      <c r="I1096" s="4"/>
      <c r="J1096" s="4"/>
      <c r="K1096" s="45">
        <v>44113</v>
      </c>
      <c r="L1096" s="45">
        <v>44386</v>
      </c>
      <c r="M1096" s="4"/>
      <c r="N1096" s="4"/>
      <c r="O1096" s="4"/>
      <c r="P1096" s="46"/>
      <c r="Q1096" s="46"/>
      <c r="R1096" s="49">
        <f t="shared" si="74"/>
        <v>0</v>
      </c>
      <c r="S1096" s="49">
        <f t="shared" si="75"/>
        <v>0</v>
      </c>
      <c r="T1096" s="50">
        <f t="shared" si="72"/>
        <v>0</v>
      </c>
      <c r="U1096" s="50">
        <f t="shared" si="73"/>
        <v>0</v>
      </c>
      <c r="V1096" s="50">
        <v>0.88</v>
      </c>
      <c r="W1096" s="50" t="str">
        <f>IF(OR(K1096&lt;=$Y$1,DAY(K1096)&gt;15,AND(YEAR(K1096)&amp;MONTH(K1096)=YEAR(L1096)&amp;MONTH(L1096),DAY(L1096)&lt;26)),"",IF(OR(L1096="",MONTH(K1096)&lt;&gt;MONTH(L1096)),NETWORKDAYS.INTL(K1096,DATE(2021,MONTH(K1096)+1,0),"0000000",'21年休息安排-固定'!$B$2:$B$105),NETWORKDAYS.INTL(K1096,L1096,"0000000",'21年休息安排-固定'!$B$2:$B$105)))</f>
        <v/>
      </c>
      <c r="X1096" s="50" t="str">
        <f>IF(OR(L1096&gt;=$Z$1,L1096="",DAY(L1096)&lt;15,AND(YEAR(K1096)&amp;MONTH(K1096)=YEAR(L1096)&amp;MONTH(L1096),DAY(L1096)&lt;26)),"",IF(YEAR(K1096)&amp;MONTH(K1096)=YEAR(L1096)&amp;MONTH(L1096),NETWORKDAYS.INTL(K1096,L1096,"0000000",'21年休息安排-固定'!$B$2:$B$105),NETWORKDAYS.INTL(DATE(2021,MONTH(L1096),1),L1096,"0000000",'21年休息安排-固定'!$B$2:$B$105)))</f>
        <v/>
      </c>
    </row>
    <row r="1097" customHeight="1" spans="1:24">
      <c r="A1097" s="4" t="s">
        <v>1561</v>
      </c>
      <c r="B1097" s="4"/>
      <c r="C1097" s="6" t="s">
        <v>404</v>
      </c>
      <c r="D1097" s="4"/>
      <c r="E1097" s="4"/>
      <c r="F1097" s="4"/>
      <c r="G1097" s="4"/>
      <c r="H1097" s="4"/>
      <c r="I1097" s="4"/>
      <c r="J1097" s="4"/>
      <c r="K1097" s="45">
        <v>44113</v>
      </c>
      <c r="L1097" s="45">
        <v>44540</v>
      </c>
      <c r="M1097" s="4"/>
      <c r="N1097" s="4"/>
      <c r="O1097" s="4"/>
      <c r="P1097" s="46"/>
      <c r="Q1097" s="46"/>
      <c r="R1097" s="49">
        <f t="shared" si="74"/>
        <v>0</v>
      </c>
      <c r="S1097" s="49">
        <f t="shared" si="75"/>
        <v>0</v>
      </c>
      <c r="T1097" s="50">
        <f t="shared" si="72"/>
        <v>0</v>
      </c>
      <c r="U1097" s="50">
        <f t="shared" si="73"/>
        <v>0</v>
      </c>
      <c r="V1097" s="50">
        <v>0.83</v>
      </c>
      <c r="W1097" s="50" t="str">
        <f>IF(OR(K1097&lt;=$Y$1,DAY(K1097)&gt;15,AND(YEAR(K1097)&amp;MONTH(K1097)=YEAR(L1097)&amp;MONTH(L1097),DAY(L1097)&lt;26)),"",IF(OR(L1097="",MONTH(K1097)&lt;&gt;MONTH(L1097)),NETWORKDAYS.INTL(K1097,DATE(2021,MONTH(K1097)+1,0),"0000000",'21年休息安排-固定'!$B$2:$B$105),NETWORKDAYS.INTL(K1097,L1097,"0000000",'21年休息安排-固定'!$B$2:$B$105)))</f>
        <v/>
      </c>
      <c r="X1097" s="50" t="str">
        <f>IF(OR(L1097&gt;=$Z$1,L1097="",DAY(L1097)&lt;15,AND(YEAR(K1097)&amp;MONTH(K1097)=YEAR(L1097)&amp;MONTH(L1097),DAY(L1097)&lt;26)),"",IF(YEAR(K1097)&amp;MONTH(K1097)=YEAR(L1097)&amp;MONTH(L1097),NETWORKDAYS.INTL(K1097,L1097,"0000000",'21年休息安排-固定'!$B$2:$B$105),NETWORKDAYS.INTL(DATE(2021,MONTH(L1097),1),L1097,"0000000",'21年休息安排-固定'!$B$2:$B$105)))</f>
        <v/>
      </c>
    </row>
    <row r="1098" customHeight="1" spans="1:24">
      <c r="A1098" s="4" t="s">
        <v>1562</v>
      </c>
      <c r="B1098" s="4"/>
      <c r="C1098" s="6" t="s">
        <v>439</v>
      </c>
      <c r="D1098" s="4"/>
      <c r="E1098" s="4"/>
      <c r="F1098" s="4"/>
      <c r="G1098" s="4"/>
      <c r="H1098" s="4"/>
      <c r="I1098" s="4"/>
      <c r="J1098" s="4"/>
      <c r="K1098" s="45">
        <v>44113</v>
      </c>
      <c r="L1098" s="45">
        <v>44228</v>
      </c>
      <c r="M1098" s="4"/>
      <c r="N1098" s="4"/>
      <c r="O1098" s="4"/>
      <c r="P1098" s="46"/>
      <c r="Q1098" s="46"/>
      <c r="R1098" s="49">
        <f t="shared" si="74"/>
        <v>0</v>
      </c>
      <c r="S1098" s="49">
        <f t="shared" si="75"/>
        <v>0</v>
      </c>
      <c r="T1098" s="50">
        <f t="shared" si="72"/>
        <v>0</v>
      </c>
      <c r="U1098" s="50">
        <f t="shared" si="73"/>
        <v>0</v>
      </c>
      <c r="V1098" s="50">
        <v>0.9</v>
      </c>
      <c r="W1098" s="50" t="str">
        <f>IF(OR(K1098&lt;=$Y$1,DAY(K1098)&gt;15,AND(YEAR(K1098)&amp;MONTH(K1098)=YEAR(L1098)&amp;MONTH(L1098),DAY(L1098)&lt;26)),"",IF(OR(L1098="",MONTH(K1098)&lt;&gt;MONTH(L1098)),NETWORKDAYS.INTL(K1098,DATE(2021,MONTH(K1098)+1,0),"0000000",'21年休息安排-固定'!$B$2:$B$105),NETWORKDAYS.INTL(K1098,L1098,"0000000",'21年休息安排-固定'!$B$2:$B$105)))</f>
        <v/>
      </c>
      <c r="X1098" s="50" t="str">
        <f>IF(OR(L1098&gt;=$Z$1,L1098="",DAY(L1098)&lt;15,AND(YEAR(K1098)&amp;MONTH(K1098)=YEAR(L1098)&amp;MONTH(L1098),DAY(L1098)&lt;26)),"",IF(YEAR(K1098)&amp;MONTH(K1098)=YEAR(L1098)&amp;MONTH(L1098),NETWORKDAYS.INTL(K1098,L1098,"0000000",'21年休息安排-固定'!$B$2:$B$105),NETWORKDAYS.INTL(DATE(2021,MONTH(L1098),1),L1098,"0000000",'21年休息安排-固定'!$B$2:$B$105)))</f>
        <v/>
      </c>
    </row>
    <row r="1099" customHeight="1" spans="1:24">
      <c r="A1099" s="4" t="s">
        <v>1563</v>
      </c>
      <c r="B1099" s="4"/>
      <c r="C1099" s="6" t="s">
        <v>428</v>
      </c>
      <c r="D1099" s="4"/>
      <c r="E1099" s="4"/>
      <c r="F1099" s="4"/>
      <c r="G1099" s="4"/>
      <c r="H1099" s="4"/>
      <c r="I1099" s="4"/>
      <c r="J1099" s="4"/>
      <c r="K1099" s="45">
        <v>44113</v>
      </c>
      <c r="L1099" s="45"/>
      <c r="M1099" s="4"/>
      <c r="N1099" s="4"/>
      <c r="O1099" s="4"/>
      <c r="P1099" s="46"/>
      <c r="Q1099" s="46"/>
      <c r="R1099" s="49">
        <f t="shared" si="74"/>
        <v>0</v>
      </c>
      <c r="S1099" s="49">
        <f t="shared" si="75"/>
        <v>0</v>
      </c>
      <c r="T1099" s="50">
        <f t="shared" si="72"/>
        <v>0</v>
      </c>
      <c r="U1099" s="50">
        <f t="shared" si="73"/>
        <v>0</v>
      </c>
      <c r="V1099" s="50">
        <v>0.89</v>
      </c>
      <c r="W1099" s="50" t="str">
        <f>IF(OR(K1099&lt;=$Y$1,DAY(K1099)&gt;15,AND(YEAR(K1099)&amp;MONTH(K1099)=YEAR(L1099)&amp;MONTH(L1099),DAY(L1099)&lt;26)),"",IF(OR(L1099="",MONTH(K1099)&lt;&gt;MONTH(L1099)),NETWORKDAYS.INTL(K1099,DATE(2021,MONTH(K1099)+1,0),"0000000",'21年休息安排-固定'!$B$2:$B$105),NETWORKDAYS.INTL(K1099,L1099,"0000000",'21年休息安排-固定'!$B$2:$B$105)))</f>
        <v/>
      </c>
      <c r="X1099" s="50" t="str">
        <f>IF(OR(L1099&gt;=$Z$1,L1099="",DAY(L1099)&lt;15,AND(YEAR(K1099)&amp;MONTH(K1099)=YEAR(L1099)&amp;MONTH(L1099),DAY(L1099)&lt;26)),"",IF(YEAR(K1099)&amp;MONTH(K1099)=YEAR(L1099)&amp;MONTH(L1099),NETWORKDAYS.INTL(K1099,L1099,"0000000",'21年休息安排-固定'!$B$2:$B$105),NETWORKDAYS.INTL(DATE(2021,MONTH(L1099),1),L1099,"0000000",'21年休息安排-固定'!$B$2:$B$105)))</f>
        <v/>
      </c>
    </row>
    <row r="1100" customHeight="1" spans="1:24">
      <c r="A1100" s="4" t="s">
        <v>1564</v>
      </c>
      <c r="B1100" s="4"/>
      <c r="C1100" s="6" t="s">
        <v>484</v>
      </c>
      <c r="D1100" s="4"/>
      <c r="E1100" s="4"/>
      <c r="F1100" s="4"/>
      <c r="G1100" s="4"/>
      <c r="H1100" s="4"/>
      <c r="I1100" s="4"/>
      <c r="J1100" s="4"/>
      <c r="K1100" s="45">
        <v>44116</v>
      </c>
      <c r="L1100" s="45">
        <v>44249</v>
      </c>
      <c r="M1100" s="4"/>
      <c r="N1100" s="4"/>
      <c r="O1100" s="4"/>
      <c r="P1100" s="46"/>
      <c r="Q1100" s="46"/>
      <c r="R1100" s="49">
        <f t="shared" si="74"/>
        <v>0</v>
      </c>
      <c r="S1100" s="49">
        <f t="shared" si="75"/>
        <v>0</v>
      </c>
      <c r="T1100" s="50">
        <f t="shared" si="72"/>
        <v>0</v>
      </c>
      <c r="U1100" s="50">
        <f t="shared" si="73"/>
        <v>0</v>
      </c>
      <c r="V1100" s="50">
        <v>0.82</v>
      </c>
      <c r="W1100" s="50" t="str">
        <f>IF(OR(K1100&lt;=$Y$1,DAY(K1100)&gt;15,AND(YEAR(K1100)&amp;MONTH(K1100)=YEAR(L1100)&amp;MONTH(L1100),DAY(L1100)&lt;26)),"",IF(OR(L1100="",MONTH(K1100)&lt;&gt;MONTH(L1100)),NETWORKDAYS.INTL(K1100,DATE(2021,MONTH(K1100)+1,0),"0000000",'21年休息安排-固定'!$B$2:$B$105),NETWORKDAYS.INTL(K1100,L1100,"0000000",'21年休息安排-固定'!$B$2:$B$105)))</f>
        <v/>
      </c>
      <c r="X1100" s="50">
        <f>IF(OR(L1100&gt;=$Z$1,L1100="",DAY(L1100)&lt;15,AND(YEAR(K1100)&amp;MONTH(K1100)=YEAR(L1100)&amp;MONTH(L1100),DAY(L1100)&lt;26)),"",IF(YEAR(K1100)&amp;MONTH(K1100)=YEAR(L1100)&amp;MONTH(L1100),NETWORKDAYS.INTL(K1100,L1100,"0000000",'21年休息安排-固定'!$B$2:$B$105),NETWORKDAYS.INTL(DATE(2021,MONTH(L1100),1),L1100,"0000000",'21年休息安排-固定'!$B$2:$B$105)))</f>
        <v>16</v>
      </c>
    </row>
    <row r="1101" customHeight="1" spans="1:24">
      <c r="A1101" s="4" t="s">
        <v>1565</v>
      </c>
      <c r="B1101" s="4"/>
      <c r="C1101" s="6" t="s">
        <v>484</v>
      </c>
      <c r="D1101" s="4"/>
      <c r="E1101" s="4"/>
      <c r="F1101" s="4"/>
      <c r="G1101" s="4"/>
      <c r="H1101" s="4"/>
      <c r="I1101" s="4"/>
      <c r="J1101" s="4"/>
      <c r="K1101" s="45">
        <v>44118</v>
      </c>
      <c r="L1101" s="45"/>
      <c r="M1101" s="4"/>
      <c r="N1101" s="4"/>
      <c r="O1101" s="4"/>
      <c r="P1101" s="46"/>
      <c r="Q1101" s="46"/>
      <c r="R1101" s="49">
        <f t="shared" si="74"/>
        <v>0</v>
      </c>
      <c r="S1101" s="49">
        <f t="shared" si="75"/>
        <v>0</v>
      </c>
      <c r="T1101" s="50">
        <f t="shared" si="72"/>
        <v>0</v>
      </c>
      <c r="U1101" s="50">
        <f t="shared" si="73"/>
        <v>0</v>
      </c>
      <c r="V1101" s="50">
        <v>0.88</v>
      </c>
      <c r="W1101" s="50" t="str">
        <f>IF(OR(K1101&lt;=$Y$1,DAY(K1101)&gt;15,AND(YEAR(K1101)&amp;MONTH(K1101)=YEAR(L1101)&amp;MONTH(L1101),DAY(L1101)&lt;26)),"",IF(OR(L1101="",MONTH(K1101)&lt;&gt;MONTH(L1101)),NETWORKDAYS.INTL(K1101,DATE(2021,MONTH(K1101)+1,0),"0000000",'21年休息安排-固定'!$B$2:$B$105),NETWORKDAYS.INTL(K1101,L1101,"0000000",'21年休息安排-固定'!$B$2:$B$105)))</f>
        <v/>
      </c>
      <c r="X1101" s="50" t="str">
        <f>IF(OR(L1101&gt;=$Z$1,L1101="",DAY(L1101)&lt;15,AND(YEAR(K1101)&amp;MONTH(K1101)=YEAR(L1101)&amp;MONTH(L1101),DAY(L1101)&lt;26)),"",IF(YEAR(K1101)&amp;MONTH(K1101)=YEAR(L1101)&amp;MONTH(L1101),NETWORKDAYS.INTL(K1101,L1101,"0000000",'21年休息安排-固定'!$B$2:$B$105),NETWORKDAYS.INTL(DATE(2021,MONTH(L1101),1),L1101,"0000000",'21年休息安排-固定'!$B$2:$B$105)))</f>
        <v/>
      </c>
    </row>
    <row r="1102" customHeight="1" spans="1:24">
      <c r="A1102" s="4" t="s">
        <v>1566</v>
      </c>
      <c r="B1102" s="4"/>
      <c r="C1102" s="6" t="s">
        <v>1182</v>
      </c>
      <c r="D1102" s="4"/>
      <c r="E1102" s="4"/>
      <c r="F1102" s="4"/>
      <c r="G1102" s="4"/>
      <c r="H1102" s="4"/>
      <c r="I1102" s="4"/>
      <c r="J1102" s="4"/>
      <c r="K1102" s="45">
        <v>44118</v>
      </c>
      <c r="L1102" s="45">
        <v>44358</v>
      </c>
      <c r="M1102" s="4"/>
      <c r="N1102" s="4"/>
      <c r="O1102" s="4"/>
      <c r="P1102" s="46"/>
      <c r="Q1102" s="46"/>
      <c r="R1102" s="49">
        <f t="shared" si="74"/>
        <v>0</v>
      </c>
      <c r="S1102" s="49">
        <f t="shared" si="75"/>
        <v>0</v>
      </c>
      <c r="T1102" s="50">
        <f t="shared" si="72"/>
        <v>0</v>
      </c>
      <c r="U1102" s="50">
        <f t="shared" si="73"/>
        <v>0</v>
      </c>
      <c r="V1102" s="50">
        <v>0.9</v>
      </c>
      <c r="W1102" s="50" t="str">
        <f>IF(OR(K1102&lt;=$Y$1,DAY(K1102)&gt;15,AND(YEAR(K1102)&amp;MONTH(K1102)=YEAR(L1102)&amp;MONTH(L1102),DAY(L1102)&lt;26)),"",IF(OR(L1102="",MONTH(K1102)&lt;&gt;MONTH(L1102)),NETWORKDAYS.INTL(K1102,DATE(2021,MONTH(K1102)+1,0),"0000000",'21年休息安排-固定'!$B$2:$B$105),NETWORKDAYS.INTL(K1102,L1102,"0000000",'21年休息安排-固定'!$B$2:$B$105)))</f>
        <v/>
      </c>
      <c r="X1102" s="50" t="str">
        <f>IF(OR(L1102&gt;=$Z$1,L1102="",DAY(L1102)&lt;15,AND(YEAR(K1102)&amp;MONTH(K1102)=YEAR(L1102)&amp;MONTH(L1102),DAY(L1102)&lt;26)),"",IF(YEAR(K1102)&amp;MONTH(K1102)=YEAR(L1102)&amp;MONTH(L1102),NETWORKDAYS.INTL(K1102,L1102,"0000000",'21年休息安排-固定'!$B$2:$B$105),NETWORKDAYS.INTL(DATE(2021,MONTH(L1102),1),L1102,"0000000",'21年休息安排-固定'!$B$2:$B$105)))</f>
        <v/>
      </c>
    </row>
    <row r="1103" customHeight="1" spans="1:24">
      <c r="A1103" s="4" t="s">
        <v>1567</v>
      </c>
      <c r="B1103" s="4"/>
      <c r="C1103" s="6" t="s">
        <v>1182</v>
      </c>
      <c r="D1103" s="4"/>
      <c r="E1103" s="4"/>
      <c r="F1103" s="4"/>
      <c r="G1103" s="4"/>
      <c r="H1103" s="4"/>
      <c r="I1103" s="4"/>
      <c r="J1103" s="4"/>
      <c r="K1103" s="45">
        <v>44118</v>
      </c>
      <c r="L1103" s="45"/>
      <c r="M1103" s="4"/>
      <c r="N1103" s="4"/>
      <c r="O1103" s="4"/>
      <c r="P1103" s="46"/>
      <c r="Q1103" s="46"/>
      <c r="R1103" s="49">
        <f t="shared" si="74"/>
        <v>0</v>
      </c>
      <c r="S1103" s="49">
        <f t="shared" si="75"/>
        <v>0</v>
      </c>
      <c r="T1103" s="50">
        <f t="shared" si="72"/>
        <v>0</v>
      </c>
      <c r="U1103" s="50">
        <f t="shared" si="73"/>
        <v>0</v>
      </c>
      <c r="V1103" s="50">
        <v>0.87</v>
      </c>
      <c r="W1103" s="50" t="str">
        <f>IF(OR(K1103&lt;=$Y$1,DAY(K1103)&gt;15,AND(YEAR(K1103)&amp;MONTH(K1103)=YEAR(L1103)&amp;MONTH(L1103),DAY(L1103)&lt;26)),"",IF(OR(L1103="",MONTH(K1103)&lt;&gt;MONTH(L1103)),NETWORKDAYS.INTL(K1103,DATE(2021,MONTH(K1103)+1,0),"0000000",'21年休息安排-固定'!$B$2:$B$105),NETWORKDAYS.INTL(K1103,L1103,"0000000",'21年休息安排-固定'!$B$2:$B$105)))</f>
        <v/>
      </c>
      <c r="X1103" s="50" t="str">
        <f>IF(OR(L1103&gt;=$Z$1,L1103="",DAY(L1103)&lt;15,AND(YEAR(K1103)&amp;MONTH(K1103)=YEAR(L1103)&amp;MONTH(L1103),DAY(L1103)&lt;26)),"",IF(YEAR(K1103)&amp;MONTH(K1103)=YEAR(L1103)&amp;MONTH(L1103),NETWORKDAYS.INTL(K1103,L1103,"0000000",'21年休息安排-固定'!$B$2:$B$105),NETWORKDAYS.INTL(DATE(2021,MONTH(L1103),1),L1103,"0000000",'21年休息安排-固定'!$B$2:$B$105)))</f>
        <v/>
      </c>
    </row>
    <row r="1104" customHeight="1" spans="1:24">
      <c r="A1104" s="4" t="s">
        <v>1568</v>
      </c>
      <c r="B1104" s="4"/>
      <c r="C1104" s="6" t="s">
        <v>484</v>
      </c>
      <c r="D1104" s="4"/>
      <c r="E1104" s="4"/>
      <c r="F1104" s="4"/>
      <c r="G1104" s="4"/>
      <c r="H1104" s="4"/>
      <c r="I1104" s="4"/>
      <c r="J1104" s="4"/>
      <c r="K1104" s="45">
        <v>44119</v>
      </c>
      <c r="L1104" s="45"/>
      <c r="M1104" s="4"/>
      <c r="N1104" s="4"/>
      <c r="O1104" s="4"/>
      <c r="P1104" s="46"/>
      <c r="Q1104" s="46"/>
      <c r="R1104" s="49">
        <f t="shared" si="74"/>
        <v>0</v>
      </c>
      <c r="S1104" s="49">
        <f t="shared" si="75"/>
        <v>0</v>
      </c>
      <c r="T1104" s="50">
        <f t="shared" si="72"/>
        <v>0</v>
      </c>
      <c r="U1104" s="50">
        <f t="shared" si="73"/>
        <v>0</v>
      </c>
      <c r="V1104" s="50">
        <v>0.81</v>
      </c>
      <c r="W1104" s="50" t="str">
        <f>IF(OR(K1104&lt;=$Y$1,DAY(K1104)&gt;15,AND(YEAR(K1104)&amp;MONTH(K1104)=YEAR(L1104)&amp;MONTH(L1104),DAY(L1104)&lt;26)),"",IF(OR(L1104="",MONTH(K1104)&lt;&gt;MONTH(L1104)),NETWORKDAYS.INTL(K1104,DATE(2021,MONTH(K1104)+1,0),"0000000",'21年休息安排-固定'!$B$2:$B$105),NETWORKDAYS.INTL(K1104,L1104,"0000000",'21年休息安排-固定'!$B$2:$B$105)))</f>
        <v/>
      </c>
      <c r="X1104" s="50" t="str">
        <f>IF(OR(L1104&gt;=$Z$1,L1104="",DAY(L1104)&lt;15,AND(YEAR(K1104)&amp;MONTH(K1104)=YEAR(L1104)&amp;MONTH(L1104),DAY(L1104)&lt;26)),"",IF(YEAR(K1104)&amp;MONTH(K1104)=YEAR(L1104)&amp;MONTH(L1104),NETWORKDAYS.INTL(K1104,L1104,"0000000",'21年休息安排-固定'!$B$2:$B$105),NETWORKDAYS.INTL(DATE(2021,MONTH(L1104),1),L1104,"0000000",'21年休息安排-固定'!$B$2:$B$105)))</f>
        <v/>
      </c>
    </row>
    <row r="1105" customHeight="1" spans="1:24">
      <c r="A1105" s="4" t="s">
        <v>1569</v>
      </c>
      <c r="B1105" s="4"/>
      <c r="C1105" s="6" t="s">
        <v>404</v>
      </c>
      <c r="D1105" s="4"/>
      <c r="E1105" s="4"/>
      <c r="F1105" s="4"/>
      <c r="G1105" s="4"/>
      <c r="H1105" s="4"/>
      <c r="I1105" s="4"/>
      <c r="J1105" s="4"/>
      <c r="K1105" s="45">
        <v>44119</v>
      </c>
      <c r="L1105" s="45"/>
      <c r="M1105" s="4"/>
      <c r="N1105" s="4"/>
      <c r="O1105" s="4"/>
      <c r="P1105" s="46"/>
      <c r="Q1105" s="46"/>
      <c r="R1105" s="49">
        <f t="shared" si="74"/>
        <v>0</v>
      </c>
      <c r="S1105" s="49">
        <f t="shared" si="75"/>
        <v>0</v>
      </c>
      <c r="T1105" s="50">
        <f t="shared" si="72"/>
        <v>0</v>
      </c>
      <c r="U1105" s="50">
        <f t="shared" si="73"/>
        <v>0</v>
      </c>
      <c r="V1105" s="50">
        <v>0.85</v>
      </c>
      <c r="W1105" s="50" t="str">
        <f>IF(OR(K1105&lt;=$Y$1,DAY(K1105)&gt;15,AND(YEAR(K1105)&amp;MONTH(K1105)=YEAR(L1105)&amp;MONTH(L1105),DAY(L1105)&lt;26)),"",IF(OR(L1105="",MONTH(K1105)&lt;&gt;MONTH(L1105)),NETWORKDAYS.INTL(K1105,DATE(2021,MONTH(K1105)+1,0),"0000000",'21年休息安排-固定'!$B$2:$B$105),NETWORKDAYS.INTL(K1105,L1105,"0000000",'21年休息安排-固定'!$B$2:$B$105)))</f>
        <v/>
      </c>
      <c r="X1105" s="50" t="str">
        <f>IF(OR(L1105&gt;=$Z$1,L1105="",DAY(L1105)&lt;15,AND(YEAR(K1105)&amp;MONTH(K1105)=YEAR(L1105)&amp;MONTH(L1105),DAY(L1105)&lt;26)),"",IF(YEAR(K1105)&amp;MONTH(K1105)=YEAR(L1105)&amp;MONTH(L1105),NETWORKDAYS.INTL(K1105,L1105,"0000000",'21年休息安排-固定'!$B$2:$B$105),NETWORKDAYS.INTL(DATE(2021,MONTH(L1105),1),L1105,"0000000",'21年休息安排-固定'!$B$2:$B$105)))</f>
        <v/>
      </c>
    </row>
    <row r="1106" customHeight="1" spans="1:24">
      <c r="A1106" s="4" t="s">
        <v>1570</v>
      </c>
      <c r="B1106" s="4"/>
      <c r="C1106" s="6" t="s">
        <v>484</v>
      </c>
      <c r="D1106" s="4"/>
      <c r="E1106" s="4"/>
      <c r="F1106" s="4"/>
      <c r="G1106" s="4"/>
      <c r="H1106" s="4"/>
      <c r="I1106" s="4"/>
      <c r="J1106" s="4"/>
      <c r="K1106" s="45">
        <v>44119</v>
      </c>
      <c r="L1106" s="45">
        <v>44231</v>
      </c>
      <c r="M1106" s="4"/>
      <c r="N1106" s="4"/>
      <c r="O1106" s="4"/>
      <c r="P1106" s="46"/>
      <c r="Q1106" s="46"/>
      <c r="R1106" s="49">
        <f t="shared" si="74"/>
        <v>0</v>
      </c>
      <c r="S1106" s="49">
        <f t="shared" si="75"/>
        <v>0</v>
      </c>
      <c r="T1106" s="50">
        <f t="shared" si="72"/>
        <v>0</v>
      </c>
      <c r="U1106" s="50">
        <f t="shared" si="73"/>
        <v>0</v>
      </c>
      <c r="V1106" s="50">
        <v>0.79</v>
      </c>
      <c r="W1106" s="50" t="str">
        <f>IF(OR(K1106&lt;=$Y$1,DAY(K1106)&gt;15,AND(YEAR(K1106)&amp;MONTH(K1106)=YEAR(L1106)&amp;MONTH(L1106),DAY(L1106)&lt;26)),"",IF(OR(L1106="",MONTH(K1106)&lt;&gt;MONTH(L1106)),NETWORKDAYS.INTL(K1106,DATE(2021,MONTH(K1106)+1,0),"0000000",'21年休息安排-固定'!$B$2:$B$105),NETWORKDAYS.INTL(K1106,L1106,"0000000",'21年休息安排-固定'!$B$2:$B$105)))</f>
        <v/>
      </c>
      <c r="X1106" s="50" t="str">
        <f>IF(OR(L1106&gt;=$Z$1,L1106="",DAY(L1106)&lt;15,AND(YEAR(K1106)&amp;MONTH(K1106)=YEAR(L1106)&amp;MONTH(L1106),DAY(L1106)&lt;26)),"",IF(YEAR(K1106)&amp;MONTH(K1106)=YEAR(L1106)&amp;MONTH(L1106),NETWORKDAYS.INTL(K1106,L1106,"0000000",'21年休息安排-固定'!$B$2:$B$105),NETWORKDAYS.INTL(DATE(2021,MONTH(L1106),1),L1106,"0000000",'21年休息安排-固定'!$B$2:$B$105)))</f>
        <v/>
      </c>
    </row>
    <row r="1107" customHeight="1" spans="1:24">
      <c r="A1107" s="4" t="s">
        <v>1571</v>
      </c>
      <c r="B1107" s="4"/>
      <c r="C1107" s="6" t="s">
        <v>404</v>
      </c>
      <c r="D1107" s="4"/>
      <c r="E1107" s="4"/>
      <c r="F1107" s="4"/>
      <c r="G1107" s="4"/>
      <c r="H1107" s="4"/>
      <c r="I1107" s="4"/>
      <c r="J1107" s="4"/>
      <c r="K1107" s="45">
        <v>44119</v>
      </c>
      <c r="L1107" s="45"/>
      <c r="M1107" s="4"/>
      <c r="N1107" s="4"/>
      <c r="O1107" s="4"/>
      <c r="P1107" s="46"/>
      <c r="Q1107" s="46"/>
      <c r="R1107" s="49">
        <f t="shared" si="74"/>
        <v>0</v>
      </c>
      <c r="S1107" s="49">
        <f t="shared" si="75"/>
        <v>0</v>
      </c>
      <c r="T1107" s="50">
        <f t="shared" si="72"/>
        <v>0</v>
      </c>
      <c r="U1107" s="50">
        <f t="shared" si="73"/>
        <v>0</v>
      </c>
      <c r="V1107" s="50">
        <v>0.87</v>
      </c>
      <c r="W1107" s="50" t="str">
        <f>IF(OR(K1107&lt;=$Y$1,DAY(K1107)&gt;15,AND(YEAR(K1107)&amp;MONTH(K1107)=YEAR(L1107)&amp;MONTH(L1107),DAY(L1107)&lt;26)),"",IF(OR(L1107="",MONTH(K1107)&lt;&gt;MONTH(L1107)),NETWORKDAYS.INTL(K1107,DATE(2021,MONTH(K1107)+1,0),"0000000",'21年休息安排-固定'!$B$2:$B$105),NETWORKDAYS.INTL(K1107,L1107,"0000000",'21年休息安排-固定'!$B$2:$B$105)))</f>
        <v/>
      </c>
      <c r="X1107" s="50" t="str">
        <f>IF(OR(L1107&gt;=$Z$1,L1107="",DAY(L1107)&lt;15,AND(YEAR(K1107)&amp;MONTH(K1107)=YEAR(L1107)&amp;MONTH(L1107),DAY(L1107)&lt;26)),"",IF(YEAR(K1107)&amp;MONTH(K1107)=YEAR(L1107)&amp;MONTH(L1107),NETWORKDAYS.INTL(K1107,L1107,"0000000",'21年休息安排-固定'!$B$2:$B$105),NETWORKDAYS.INTL(DATE(2021,MONTH(L1107),1),L1107,"0000000",'21年休息安排-固定'!$B$2:$B$105)))</f>
        <v/>
      </c>
    </row>
    <row r="1108" customHeight="1" spans="1:24">
      <c r="A1108" s="4" t="s">
        <v>1572</v>
      </c>
      <c r="B1108" s="4"/>
      <c r="C1108" s="6" t="s">
        <v>484</v>
      </c>
      <c r="D1108" s="4"/>
      <c r="E1108" s="4"/>
      <c r="F1108" s="4"/>
      <c r="G1108" s="4"/>
      <c r="H1108" s="4"/>
      <c r="I1108" s="4"/>
      <c r="J1108" s="4"/>
      <c r="K1108" s="45">
        <v>44125</v>
      </c>
      <c r="L1108" s="45"/>
      <c r="M1108" s="4"/>
      <c r="N1108" s="4"/>
      <c r="O1108" s="4"/>
      <c r="P1108" s="46"/>
      <c r="Q1108" s="46"/>
      <c r="R1108" s="49">
        <f t="shared" si="74"/>
        <v>0</v>
      </c>
      <c r="S1108" s="49">
        <f t="shared" si="75"/>
        <v>0</v>
      </c>
      <c r="T1108" s="50">
        <f t="shared" si="72"/>
        <v>0</v>
      </c>
      <c r="U1108" s="50">
        <f t="shared" si="73"/>
        <v>0</v>
      </c>
      <c r="V1108" s="50">
        <v>0.86</v>
      </c>
      <c r="W1108" s="50" t="str">
        <f>IF(OR(K1108&lt;=$Y$1,DAY(K1108)&gt;15,AND(YEAR(K1108)&amp;MONTH(K1108)=YEAR(L1108)&amp;MONTH(L1108),DAY(L1108)&lt;26)),"",IF(OR(L1108="",MONTH(K1108)&lt;&gt;MONTH(L1108)),NETWORKDAYS.INTL(K1108,DATE(2021,MONTH(K1108)+1,0),"0000000",'21年休息安排-固定'!$B$2:$B$105),NETWORKDAYS.INTL(K1108,L1108,"0000000",'21年休息安排-固定'!$B$2:$B$105)))</f>
        <v/>
      </c>
      <c r="X1108" s="50" t="str">
        <f>IF(OR(L1108&gt;=$Z$1,L1108="",DAY(L1108)&lt;15,AND(YEAR(K1108)&amp;MONTH(K1108)=YEAR(L1108)&amp;MONTH(L1108),DAY(L1108)&lt;26)),"",IF(YEAR(K1108)&amp;MONTH(K1108)=YEAR(L1108)&amp;MONTH(L1108),NETWORKDAYS.INTL(K1108,L1108,"0000000",'21年休息安排-固定'!$B$2:$B$105),NETWORKDAYS.INTL(DATE(2021,MONTH(L1108),1),L1108,"0000000",'21年休息安排-固定'!$B$2:$B$105)))</f>
        <v/>
      </c>
    </row>
    <row r="1109" customHeight="1" spans="1:24">
      <c r="A1109" s="4" t="s">
        <v>1573</v>
      </c>
      <c r="B1109" s="4"/>
      <c r="C1109" s="6" t="s">
        <v>404</v>
      </c>
      <c r="D1109" s="4"/>
      <c r="E1109" s="4"/>
      <c r="F1109" s="4"/>
      <c r="G1109" s="4"/>
      <c r="H1109" s="4"/>
      <c r="I1109" s="4"/>
      <c r="J1109" s="4"/>
      <c r="K1109" s="45">
        <v>44126</v>
      </c>
      <c r="L1109" s="45">
        <v>44442</v>
      </c>
      <c r="M1109" s="4"/>
      <c r="N1109" s="4"/>
      <c r="O1109" s="4"/>
      <c r="P1109" s="46"/>
      <c r="Q1109" s="46"/>
      <c r="R1109" s="49">
        <f t="shared" si="74"/>
        <v>0</v>
      </c>
      <c r="S1109" s="49">
        <f t="shared" si="75"/>
        <v>0</v>
      </c>
      <c r="T1109" s="50">
        <f t="shared" si="72"/>
        <v>0</v>
      </c>
      <c r="U1109" s="50">
        <f t="shared" si="73"/>
        <v>0</v>
      </c>
      <c r="V1109" s="50">
        <v>0.89</v>
      </c>
      <c r="W1109" s="50" t="str">
        <f>IF(OR(K1109&lt;=$Y$1,DAY(K1109)&gt;15,AND(YEAR(K1109)&amp;MONTH(K1109)=YEAR(L1109)&amp;MONTH(L1109),DAY(L1109)&lt;26)),"",IF(OR(L1109="",MONTH(K1109)&lt;&gt;MONTH(L1109)),NETWORKDAYS.INTL(K1109,DATE(2021,MONTH(K1109)+1,0),"0000000",'21年休息安排-固定'!$B$2:$B$105),NETWORKDAYS.INTL(K1109,L1109,"0000000",'21年休息安排-固定'!$B$2:$B$105)))</f>
        <v/>
      </c>
      <c r="X1109" s="50" t="str">
        <f>IF(OR(L1109&gt;=$Z$1,L1109="",DAY(L1109)&lt;15,AND(YEAR(K1109)&amp;MONTH(K1109)=YEAR(L1109)&amp;MONTH(L1109),DAY(L1109)&lt;26)),"",IF(YEAR(K1109)&amp;MONTH(K1109)=YEAR(L1109)&amp;MONTH(L1109),NETWORKDAYS.INTL(K1109,L1109,"0000000",'21年休息安排-固定'!$B$2:$B$105),NETWORKDAYS.INTL(DATE(2021,MONTH(L1109),1),L1109,"0000000",'21年休息安排-固定'!$B$2:$B$105)))</f>
        <v/>
      </c>
    </row>
    <row r="1110" customHeight="1" spans="1:24">
      <c r="A1110" s="4" t="s">
        <v>1574</v>
      </c>
      <c r="B1110" s="4"/>
      <c r="C1110" s="6" t="s">
        <v>428</v>
      </c>
      <c r="D1110" s="4"/>
      <c r="E1110" s="4"/>
      <c r="F1110" s="4"/>
      <c r="G1110" s="4"/>
      <c r="H1110" s="4"/>
      <c r="I1110" s="4"/>
      <c r="J1110" s="4"/>
      <c r="K1110" s="45">
        <v>44126</v>
      </c>
      <c r="L1110" s="45"/>
      <c r="M1110" s="4"/>
      <c r="N1110" s="4"/>
      <c r="O1110" s="4"/>
      <c r="P1110" s="46"/>
      <c r="Q1110" s="46"/>
      <c r="R1110" s="49">
        <f t="shared" si="74"/>
        <v>0</v>
      </c>
      <c r="S1110" s="49">
        <f t="shared" si="75"/>
        <v>0</v>
      </c>
      <c r="T1110" s="50">
        <f t="shared" si="72"/>
        <v>0</v>
      </c>
      <c r="U1110" s="50">
        <f t="shared" si="73"/>
        <v>0</v>
      </c>
      <c r="V1110" s="50">
        <v>0.88</v>
      </c>
      <c r="W1110" s="50" t="str">
        <f>IF(OR(K1110&lt;=$Y$1,DAY(K1110)&gt;15,AND(YEAR(K1110)&amp;MONTH(K1110)=YEAR(L1110)&amp;MONTH(L1110),DAY(L1110)&lt;26)),"",IF(OR(L1110="",MONTH(K1110)&lt;&gt;MONTH(L1110)),NETWORKDAYS.INTL(K1110,DATE(2021,MONTH(K1110)+1,0),"0000000",'21年休息安排-固定'!$B$2:$B$105),NETWORKDAYS.INTL(K1110,L1110,"0000000",'21年休息安排-固定'!$B$2:$B$105)))</f>
        <v/>
      </c>
      <c r="X1110" s="50" t="str">
        <f>IF(OR(L1110&gt;=$Z$1,L1110="",DAY(L1110)&lt;15,AND(YEAR(K1110)&amp;MONTH(K1110)=YEAR(L1110)&amp;MONTH(L1110),DAY(L1110)&lt;26)),"",IF(YEAR(K1110)&amp;MONTH(K1110)=YEAR(L1110)&amp;MONTH(L1110),NETWORKDAYS.INTL(K1110,L1110,"0000000",'21年休息安排-固定'!$B$2:$B$105),NETWORKDAYS.INTL(DATE(2021,MONTH(L1110),1),L1110,"0000000",'21年休息安排-固定'!$B$2:$B$105)))</f>
        <v/>
      </c>
    </row>
    <row r="1111" customHeight="1" spans="1:24">
      <c r="A1111" s="4" t="s">
        <v>1575</v>
      </c>
      <c r="B1111" s="4"/>
      <c r="C1111" s="6" t="s">
        <v>1182</v>
      </c>
      <c r="D1111" s="4"/>
      <c r="E1111" s="4"/>
      <c r="F1111" s="4"/>
      <c r="G1111" s="4"/>
      <c r="H1111" s="4"/>
      <c r="I1111" s="4"/>
      <c r="J1111" s="4"/>
      <c r="K1111" s="45">
        <v>44130</v>
      </c>
      <c r="L1111" s="45"/>
      <c r="M1111" s="4"/>
      <c r="N1111" s="4"/>
      <c r="O1111" s="4"/>
      <c r="P1111" s="46"/>
      <c r="Q1111" s="46"/>
      <c r="R1111" s="49">
        <f t="shared" si="74"/>
        <v>0</v>
      </c>
      <c r="S1111" s="49">
        <f t="shared" si="75"/>
        <v>0</v>
      </c>
      <c r="T1111" s="50">
        <f t="shared" si="72"/>
        <v>0</v>
      </c>
      <c r="U1111" s="50">
        <f t="shared" si="73"/>
        <v>0</v>
      </c>
      <c r="V1111" s="50">
        <v>0.92</v>
      </c>
      <c r="W1111" s="50" t="str">
        <f>IF(OR(K1111&lt;=$Y$1,DAY(K1111)&gt;15,AND(YEAR(K1111)&amp;MONTH(K1111)=YEAR(L1111)&amp;MONTH(L1111),DAY(L1111)&lt;26)),"",IF(OR(L1111="",MONTH(K1111)&lt;&gt;MONTH(L1111)),NETWORKDAYS.INTL(K1111,DATE(2021,MONTH(K1111)+1,0),"0000000",'21年休息安排-固定'!$B$2:$B$105),NETWORKDAYS.INTL(K1111,L1111,"0000000",'21年休息安排-固定'!$B$2:$B$105)))</f>
        <v/>
      </c>
      <c r="X1111" s="50" t="str">
        <f>IF(OR(L1111&gt;=$Z$1,L1111="",DAY(L1111)&lt;15,AND(YEAR(K1111)&amp;MONTH(K1111)=YEAR(L1111)&amp;MONTH(L1111),DAY(L1111)&lt;26)),"",IF(YEAR(K1111)&amp;MONTH(K1111)=YEAR(L1111)&amp;MONTH(L1111),NETWORKDAYS.INTL(K1111,L1111,"0000000",'21年休息安排-固定'!$B$2:$B$105),NETWORKDAYS.INTL(DATE(2021,MONTH(L1111),1),L1111,"0000000",'21年休息安排-固定'!$B$2:$B$105)))</f>
        <v/>
      </c>
    </row>
    <row r="1112" customHeight="1" spans="1:24">
      <c r="A1112" s="4" t="s">
        <v>1576</v>
      </c>
      <c r="B1112" s="4"/>
      <c r="C1112" s="6" t="s">
        <v>404</v>
      </c>
      <c r="D1112" s="4"/>
      <c r="E1112" s="4"/>
      <c r="F1112" s="4"/>
      <c r="G1112" s="4"/>
      <c r="H1112" s="4"/>
      <c r="I1112" s="4"/>
      <c r="J1112" s="4"/>
      <c r="K1112" s="45">
        <v>44133</v>
      </c>
      <c r="L1112" s="45"/>
      <c r="M1112" s="4"/>
      <c r="N1112" s="4"/>
      <c r="O1112" s="4"/>
      <c r="P1112" s="46"/>
      <c r="Q1112" s="46"/>
      <c r="R1112" s="49">
        <f t="shared" si="74"/>
        <v>0</v>
      </c>
      <c r="S1112" s="49">
        <f t="shared" si="75"/>
        <v>0</v>
      </c>
      <c r="T1112" s="50">
        <f t="shared" ref="T1112:T1175" si="76">IFERROR(ROUND(Q1112/W1112,2),0)</f>
        <v>0</v>
      </c>
      <c r="U1112" s="50">
        <f t="shared" ref="U1112:U1175" si="77">IFERROR(ROUND(Q1112/X1112,2),0)</f>
        <v>0</v>
      </c>
      <c r="V1112" s="50">
        <v>0.86</v>
      </c>
      <c r="W1112" s="50" t="str">
        <f>IF(OR(K1112&lt;=$Y$1,DAY(K1112)&gt;15,AND(YEAR(K1112)&amp;MONTH(K1112)=YEAR(L1112)&amp;MONTH(L1112),DAY(L1112)&lt;26)),"",IF(OR(L1112="",MONTH(K1112)&lt;&gt;MONTH(L1112)),NETWORKDAYS.INTL(K1112,DATE(2021,MONTH(K1112)+1,0),"0000000",'21年休息安排-固定'!$B$2:$B$105),NETWORKDAYS.INTL(K1112,L1112,"0000000",'21年休息安排-固定'!$B$2:$B$105)))</f>
        <v/>
      </c>
      <c r="X1112" s="50" t="str">
        <f>IF(OR(L1112&gt;=$Z$1,L1112="",DAY(L1112)&lt;15,AND(YEAR(K1112)&amp;MONTH(K1112)=YEAR(L1112)&amp;MONTH(L1112),DAY(L1112)&lt;26)),"",IF(YEAR(K1112)&amp;MONTH(K1112)=YEAR(L1112)&amp;MONTH(L1112),NETWORKDAYS.INTL(K1112,L1112,"0000000",'21年休息安排-固定'!$B$2:$B$105),NETWORKDAYS.INTL(DATE(2021,MONTH(L1112),1),L1112,"0000000",'21年休息安排-固定'!$B$2:$B$105)))</f>
        <v/>
      </c>
    </row>
    <row r="1113" customHeight="1" spans="1:24">
      <c r="A1113" s="4" t="s">
        <v>1577</v>
      </c>
      <c r="B1113" s="4"/>
      <c r="C1113" s="6" t="s">
        <v>484</v>
      </c>
      <c r="D1113" s="4"/>
      <c r="E1113" s="4"/>
      <c r="F1113" s="4"/>
      <c r="G1113" s="4"/>
      <c r="H1113" s="4"/>
      <c r="I1113" s="4"/>
      <c r="J1113" s="4"/>
      <c r="K1113" s="45">
        <v>44134</v>
      </c>
      <c r="L1113" s="45"/>
      <c r="M1113" s="4"/>
      <c r="N1113" s="4"/>
      <c r="O1113" s="4"/>
      <c r="P1113" s="46"/>
      <c r="Q1113" s="46"/>
      <c r="R1113" s="49">
        <f t="shared" ref="R1113:R1176" si="78">P1113/21.75</f>
        <v>0</v>
      </c>
      <c r="S1113" s="49">
        <f t="shared" ref="S1113:S1176" si="79">Q1113/21.75</f>
        <v>0</v>
      </c>
      <c r="T1113" s="50">
        <f t="shared" si="76"/>
        <v>0</v>
      </c>
      <c r="U1113" s="50">
        <f t="shared" si="77"/>
        <v>0</v>
      </c>
      <c r="V1113" s="50">
        <v>0.83</v>
      </c>
      <c r="W1113" s="50" t="str">
        <f>IF(OR(K1113&lt;=$Y$1,DAY(K1113)&gt;15,AND(YEAR(K1113)&amp;MONTH(K1113)=YEAR(L1113)&amp;MONTH(L1113),DAY(L1113)&lt;26)),"",IF(OR(L1113="",MONTH(K1113)&lt;&gt;MONTH(L1113)),NETWORKDAYS.INTL(K1113,DATE(2021,MONTH(K1113)+1,0),"0000000",'21年休息安排-固定'!$B$2:$B$105),NETWORKDAYS.INTL(K1113,L1113,"0000000",'21年休息安排-固定'!$B$2:$B$105)))</f>
        <v/>
      </c>
      <c r="X1113" s="50" t="str">
        <f>IF(OR(L1113&gt;=$Z$1,L1113="",DAY(L1113)&lt;15,AND(YEAR(K1113)&amp;MONTH(K1113)=YEAR(L1113)&amp;MONTH(L1113),DAY(L1113)&lt;26)),"",IF(YEAR(K1113)&amp;MONTH(K1113)=YEAR(L1113)&amp;MONTH(L1113),NETWORKDAYS.INTL(K1113,L1113,"0000000",'21年休息安排-固定'!$B$2:$B$105),NETWORKDAYS.INTL(DATE(2021,MONTH(L1113),1),L1113,"0000000",'21年休息安排-固定'!$B$2:$B$105)))</f>
        <v/>
      </c>
    </row>
    <row r="1114" customHeight="1" spans="1:24">
      <c r="A1114" s="4" t="s">
        <v>1578</v>
      </c>
      <c r="B1114" s="4"/>
      <c r="C1114" s="6" t="s">
        <v>484</v>
      </c>
      <c r="D1114" s="4"/>
      <c r="E1114" s="4"/>
      <c r="F1114" s="4"/>
      <c r="G1114" s="4"/>
      <c r="H1114" s="4"/>
      <c r="I1114" s="4"/>
      <c r="J1114" s="4"/>
      <c r="K1114" s="45">
        <v>44134</v>
      </c>
      <c r="L1114" s="45">
        <v>44438</v>
      </c>
      <c r="M1114" s="4"/>
      <c r="N1114" s="4"/>
      <c r="O1114" s="4"/>
      <c r="P1114" s="46"/>
      <c r="Q1114" s="46"/>
      <c r="R1114" s="49">
        <f t="shared" si="78"/>
        <v>0</v>
      </c>
      <c r="S1114" s="49">
        <f t="shared" si="79"/>
        <v>0</v>
      </c>
      <c r="T1114" s="50">
        <f t="shared" si="76"/>
        <v>0</v>
      </c>
      <c r="U1114" s="50">
        <f t="shared" si="77"/>
        <v>0</v>
      </c>
      <c r="V1114" s="50">
        <v>0.81</v>
      </c>
      <c r="W1114" s="50" t="str">
        <f>IF(OR(K1114&lt;=$Y$1,DAY(K1114)&gt;15,AND(YEAR(K1114)&amp;MONTH(K1114)=YEAR(L1114)&amp;MONTH(L1114),DAY(L1114)&lt;26)),"",IF(OR(L1114="",MONTH(K1114)&lt;&gt;MONTH(L1114)),NETWORKDAYS.INTL(K1114,DATE(2021,MONTH(K1114)+1,0),"0000000",'21年休息安排-固定'!$B$2:$B$105),NETWORKDAYS.INTL(K1114,L1114,"0000000",'21年休息安排-固定'!$B$2:$B$105)))</f>
        <v/>
      </c>
      <c r="X1114" s="50">
        <f>IF(OR(L1114&gt;=$Z$1,L1114="",DAY(L1114)&lt;15,AND(YEAR(K1114)&amp;MONTH(K1114)=YEAR(L1114)&amp;MONTH(L1114),DAY(L1114)&lt;26)),"",IF(YEAR(K1114)&amp;MONTH(K1114)=YEAR(L1114)&amp;MONTH(L1114),NETWORKDAYS.INTL(K1114,L1114,"0000000",'21年休息安排-固定'!$B$2:$B$105),NETWORKDAYS.INTL(DATE(2021,MONTH(L1114),1),L1114,"0000000",'21年休息安排-固定'!$B$2:$B$105)))</f>
        <v>21</v>
      </c>
    </row>
    <row r="1115" customHeight="1" spans="1:24">
      <c r="A1115" s="4" t="s">
        <v>1579</v>
      </c>
      <c r="B1115" s="4"/>
      <c r="C1115" s="6" t="s">
        <v>1182</v>
      </c>
      <c r="D1115" s="4"/>
      <c r="E1115" s="4"/>
      <c r="F1115" s="4"/>
      <c r="G1115" s="4"/>
      <c r="H1115" s="4"/>
      <c r="I1115" s="4"/>
      <c r="J1115" s="4"/>
      <c r="K1115" s="45">
        <v>44134</v>
      </c>
      <c r="L1115" s="45">
        <v>44225</v>
      </c>
      <c r="M1115" s="4"/>
      <c r="N1115" s="4"/>
      <c r="O1115" s="4"/>
      <c r="P1115" s="46"/>
      <c r="Q1115" s="46"/>
      <c r="R1115" s="49">
        <f t="shared" si="78"/>
        <v>0</v>
      </c>
      <c r="S1115" s="49">
        <f t="shared" si="79"/>
        <v>0</v>
      </c>
      <c r="T1115" s="50">
        <f t="shared" si="76"/>
        <v>0</v>
      </c>
      <c r="U1115" s="50">
        <f t="shared" si="77"/>
        <v>0</v>
      </c>
      <c r="V1115" s="50">
        <v>0.9</v>
      </c>
      <c r="W1115" s="50" t="str">
        <f>IF(OR(K1115&lt;=$Y$1,DAY(K1115)&gt;15,AND(YEAR(K1115)&amp;MONTH(K1115)=YEAR(L1115)&amp;MONTH(L1115),DAY(L1115)&lt;26)),"",IF(OR(L1115="",MONTH(K1115)&lt;&gt;MONTH(L1115)),NETWORKDAYS.INTL(K1115,DATE(2021,MONTH(K1115)+1,0),"0000000",'21年休息安排-固定'!$B$2:$B$105),NETWORKDAYS.INTL(K1115,L1115,"0000000",'21年休息安排-固定'!$B$2:$B$105)))</f>
        <v/>
      </c>
      <c r="X1115" s="50">
        <f>IF(OR(L1115&gt;=$Z$1,L1115="",DAY(L1115)&lt;15,AND(YEAR(K1115)&amp;MONTH(K1115)=YEAR(L1115)&amp;MONTH(L1115),DAY(L1115)&lt;26)),"",IF(YEAR(K1115)&amp;MONTH(K1115)=YEAR(L1115)&amp;MONTH(L1115),NETWORKDAYS.INTL(K1115,L1115,"0000000",'21年休息安排-固定'!$B$2:$B$105),NETWORKDAYS.INTL(DATE(2021,MONTH(L1115),1),L1115,"0000000",'21年休息安排-固定'!$B$2:$B$105)))</f>
        <v>21</v>
      </c>
    </row>
    <row r="1116" customHeight="1" spans="1:24">
      <c r="A1116" s="4" t="s">
        <v>1580</v>
      </c>
      <c r="B1116" s="4"/>
      <c r="C1116" s="6" t="s">
        <v>1182</v>
      </c>
      <c r="D1116" s="4"/>
      <c r="E1116" s="4"/>
      <c r="F1116" s="4"/>
      <c r="G1116" s="4"/>
      <c r="H1116" s="4"/>
      <c r="I1116" s="4"/>
      <c r="J1116" s="4"/>
      <c r="K1116" s="45">
        <v>44134</v>
      </c>
      <c r="L1116" s="45">
        <v>44530</v>
      </c>
      <c r="M1116" s="4"/>
      <c r="N1116" s="4"/>
      <c r="O1116" s="4"/>
      <c r="P1116" s="46"/>
      <c r="Q1116" s="46"/>
      <c r="R1116" s="49">
        <f t="shared" si="78"/>
        <v>0</v>
      </c>
      <c r="S1116" s="49">
        <f t="shared" si="79"/>
        <v>0</v>
      </c>
      <c r="T1116" s="50">
        <f t="shared" si="76"/>
        <v>0</v>
      </c>
      <c r="U1116" s="50">
        <f t="shared" si="77"/>
        <v>0</v>
      </c>
      <c r="V1116" s="50">
        <v>0.89</v>
      </c>
      <c r="W1116" s="50" t="str">
        <f>IF(OR(K1116&lt;=$Y$1,DAY(K1116)&gt;15,AND(YEAR(K1116)&amp;MONTH(K1116)=YEAR(L1116)&amp;MONTH(L1116),DAY(L1116)&lt;26)),"",IF(OR(L1116="",MONTH(K1116)&lt;&gt;MONTH(L1116)),NETWORKDAYS.INTL(K1116,DATE(2021,MONTH(K1116)+1,0),"0000000",'21年休息安排-固定'!$B$2:$B$105),NETWORKDAYS.INTL(K1116,L1116,"0000000",'21年休息安排-固定'!$B$2:$B$105)))</f>
        <v/>
      </c>
      <c r="X1116" s="50">
        <f>IF(OR(L1116&gt;=$Z$1,L1116="",DAY(L1116)&lt;15,AND(YEAR(K1116)&amp;MONTH(K1116)=YEAR(L1116)&amp;MONTH(L1116),DAY(L1116)&lt;26)),"",IF(YEAR(K1116)&amp;MONTH(K1116)=YEAR(L1116)&amp;MONTH(L1116),NETWORKDAYS.INTL(K1116,L1116,"0000000",'21年休息安排-固定'!$B$2:$B$105),NETWORKDAYS.INTL(DATE(2021,MONTH(L1116),1),L1116,"0000000",'21年休息安排-固定'!$B$2:$B$105)))</f>
        <v>22</v>
      </c>
    </row>
    <row r="1117" customHeight="1" spans="1:24">
      <c r="A1117" s="4" t="s">
        <v>1581</v>
      </c>
      <c r="B1117" s="4"/>
      <c r="C1117" s="6" t="s">
        <v>1182</v>
      </c>
      <c r="D1117" s="4"/>
      <c r="E1117" s="4"/>
      <c r="F1117" s="4"/>
      <c r="G1117" s="4"/>
      <c r="H1117" s="4"/>
      <c r="I1117" s="4"/>
      <c r="J1117" s="4"/>
      <c r="K1117" s="45">
        <v>44134</v>
      </c>
      <c r="L1117" s="45">
        <v>44272</v>
      </c>
      <c r="M1117" s="4"/>
      <c r="N1117" s="4"/>
      <c r="O1117" s="4"/>
      <c r="P1117" s="46"/>
      <c r="Q1117" s="46"/>
      <c r="R1117" s="49">
        <f t="shared" si="78"/>
        <v>0</v>
      </c>
      <c r="S1117" s="49">
        <f t="shared" si="79"/>
        <v>0</v>
      </c>
      <c r="T1117" s="50">
        <f t="shared" si="76"/>
        <v>0</v>
      </c>
      <c r="U1117" s="50">
        <f t="shared" si="77"/>
        <v>0</v>
      </c>
      <c r="V1117" s="50">
        <v>0.89</v>
      </c>
      <c r="W1117" s="50" t="str">
        <f>IF(OR(K1117&lt;=$Y$1,DAY(K1117)&gt;15,AND(YEAR(K1117)&amp;MONTH(K1117)=YEAR(L1117)&amp;MONTH(L1117),DAY(L1117)&lt;26)),"",IF(OR(L1117="",MONTH(K1117)&lt;&gt;MONTH(L1117)),NETWORKDAYS.INTL(K1117,DATE(2021,MONTH(K1117)+1,0),"0000000",'21年休息安排-固定'!$B$2:$B$105),NETWORKDAYS.INTL(K1117,L1117,"0000000",'21年休息安排-固定'!$B$2:$B$105)))</f>
        <v/>
      </c>
      <c r="X1117" s="50">
        <f>IF(OR(L1117&gt;=$Z$1,L1117="",DAY(L1117)&lt;15,AND(YEAR(K1117)&amp;MONTH(K1117)=YEAR(L1117)&amp;MONTH(L1117),DAY(L1117)&lt;26)),"",IF(YEAR(K1117)&amp;MONTH(K1117)=YEAR(L1117)&amp;MONTH(L1117),NETWORKDAYS.INTL(K1117,L1117,"0000000",'21年休息安排-固定'!$B$2:$B$105),NETWORKDAYS.INTL(DATE(2021,MONTH(L1117),1),L1117,"0000000",'21年休息安排-固定'!$B$2:$B$105)))</f>
        <v>13</v>
      </c>
    </row>
    <row r="1118" customHeight="1" spans="1:24">
      <c r="A1118" s="4" t="s">
        <v>1582</v>
      </c>
      <c r="B1118" s="4"/>
      <c r="C1118" s="6" t="s">
        <v>428</v>
      </c>
      <c r="D1118" s="4"/>
      <c r="E1118" s="4"/>
      <c r="F1118" s="4"/>
      <c r="G1118" s="4"/>
      <c r="H1118" s="4"/>
      <c r="I1118" s="4"/>
      <c r="J1118" s="4"/>
      <c r="K1118" s="45">
        <v>44134</v>
      </c>
      <c r="L1118" s="45"/>
      <c r="M1118" s="4"/>
      <c r="N1118" s="4"/>
      <c r="O1118" s="4"/>
      <c r="P1118" s="46"/>
      <c r="Q1118" s="46"/>
      <c r="R1118" s="49">
        <f t="shared" si="78"/>
        <v>0</v>
      </c>
      <c r="S1118" s="49">
        <f t="shared" si="79"/>
        <v>0</v>
      </c>
      <c r="T1118" s="50">
        <f t="shared" si="76"/>
        <v>0</v>
      </c>
      <c r="U1118" s="50">
        <f t="shared" si="77"/>
        <v>0</v>
      </c>
      <c r="V1118" s="50">
        <v>0.89</v>
      </c>
      <c r="W1118" s="50" t="str">
        <f>IF(OR(K1118&lt;=$Y$1,DAY(K1118)&gt;15,AND(YEAR(K1118)&amp;MONTH(K1118)=YEAR(L1118)&amp;MONTH(L1118),DAY(L1118)&lt;26)),"",IF(OR(L1118="",MONTH(K1118)&lt;&gt;MONTH(L1118)),NETWORKDAYS.INTL(K1118,DATE(2021,MONTH(K1118)+1,0),"0000000",'21年休息安排-固定'!$B$2:$B$105),NETWORKDAYS.INTL(K1118,L1118,"0000000",'21年休息安排-固定'!$B$2:$B$105)))</f>
        <v/>
      </c>
      <c r="X1118" s="50" t="str">
        <f>IF(OR(L1118&gt;=$Z$1,L1118="",DAY(L1118)&lt;15,AND(YEAR(K1118)&amp;MONTH(K1118)=YEAR(L1118)&amp;MONTH(L1118),DAY(L1118)&lt;26)),"",IF(YEAR(K1118)&amp;MONTH(K1118)=YEAR(L1118)&amp;MONTH(L1118),NETWORKDAYS.INTL(K1118,L1118,"0000000",'21年休息安排-固定'!$B$2:$B$105),NETWORKDAYS.INTL(DATE(2021,MONTH(L1118),1),L1118,"0000000",'21年休息安排-固定'!$B$2:$B$105)))</f>
        <v/>
      </c>
    </row>
    <row r="1119" customHeight="1" spans="1:24">
      <c r="A1119" s="4" t="s">
        <v>1583</v>
      </c>
      <c r="B1119" s="4"/>
      <c r="C1119" s="6" t="s">
        <v>404</v>
      </c>
      <c r="D1119" s="4"/>
      <c r="E1119" s="4"/>
      <c r="F1119" s="4"/>
      <c r="G1119" s="4"/>
      <c r="H1119" s="4"/>
      <c r="I1119" s="4"/>
      <c r="J1119" s="4"/>
      <c r="K1119" s="45">
        <v>44137</v>
      </c>
      <c r="L1119" s="45">
        <v>44529</v>
      </c>
      <c r="M1119" s="4"/>
      <c r="N1119" s="4"/>
      <c r="O1119" s="4"/>
      <c r="P1119" s="46"/>
      <c r="Q1119" s="46"/>
      <c r="R1119" s="49">
        <f t="shared" si="78"/>
        <v>0</v>
      </c>
      <c r="S1119" s="49">
        <f t="shared" si="79"/>
        <v>0</v>
      </c>
      <c r="T1119" s="50">
        <f t="shared" si="76"/>
        <v>0</v>
      </c>
      <c r="U1119" s="50">
        <f t="shared" si="77"/>
        <v>0</v>
      </c>
      <c r="V1119" s="50">
        <v>0.86</v>
      </c>
      <c r="W1119" s="50" t="str">
        <f>IF(OR(K1119&lt;=$Y$1,DAY(K1119)&gt;15,AND(YEAR(K1119)&amp;MONTH(K1119)=YEAR(L1119)&amp;MONTH(L1119),DAY(L1119)&lt;26)),"",IF(OR(L1119="",MONTH(K1119)&lt;&gt;MONTH(L1119)),NETWORKDAYS.INTL(K1119,DATE(2021,MONTH(K1119)+1,0),"0000000",'21年休息安排-固定'!$B$2:$B$105),NETWORKDAYS.INTL(K1119,L1119,"0000000",'21年休息安排-固定'!$B$2:$B$105)))</f>
        <v/>
      </c>
      <c r="X1119" s="50">
        <f>IF(OR(L1119&gt;=$Z$1,L1119="",DAY(L1119)&lt;15,AND(YEAR(K1119)&amp;MONTH(K1119)=YEAR(L1119)&amp;MONTH(L1119),DAY(L1119)&lt;26)),"",IF(YEAR(K1119)&amp;MONTH(K1119)=YEAR(L1119)&amp;MONTH(L1119),NETWORKDAYS.INTL(K1119,L1119,"0000000",'21年休息安排-固定'!$B$2:$B$105),NETWORKDAYS.INTL(DATE(2021,MONTH(L1119),1),L1119,"0000000",'21年休息安排-固定'!$B$2:$B$105)))</f>
        <v>21</v>
      </c>
    </row>
    <row r="1120" customHeight="1" spans="1:24">
      <c r="A1120" s="4" t="s">
        <v>1584</v>
      </c>
      <c r="B1120" s="4"/>
      <c r="C1120" s="6" t="s">
        <v>434</v>
      </c>
      <c r="D1120" s="4"/>
      <c r="E1120" s="4"/>
      <c r="F1120" s="4"/>
      <c r="G1120" s="4"/>
      <c r="H1120" s="4"/>
      <c r="I1120" s="4"/>
      <c r="J1120" s="4"/>
      <c r="K1120" s="45">
        <v>44137</v>
      </c>
      <c r="L1120" s="45">
        <v>44253</v>
      </c>
      <c r="M1120" s="4"/>
      <c r="N1120" s="4"/>
      <c r="O1120" s="4"/>
      <c r="P1120" s="46"/>
      <c r="Q1120" s="46"/>
      <c r="R1120" s="49">
        <f t="shared" si="78"/>
        <v>0</v>
      </c>
      <c r="S1120" s="49">
        <f t="shared" si="79"/>
        <v>0</v>
      </c>
      <c r="T1120" s="50">
        <f t="shared" si="76"/>
        <v>0</v>
      </c>
      <c r="U1120" s="50">
        <f t="shared" si="77"/>
        <v>0</v>
      </c>
      <c r="V1120" s="50">
        <v>0.8</v>
      </c>
      <c r="W1120" s="50" t="str">
        <f>IF(OR(K1120&lt;=$Y$1,DAY(K1120)&gt;15,AND(YEAR(K1120)&amp;MONTH(K1120)=YEAR(L1120)&amp;MONTH(L1120),DAY(L1120)&lt;26)),"",IF(OR(L1120="",MONTH(K1120)&lt;&gt;MONTH(L1120)),NETWORKDAYS.INTL(K1120,DATE(2021,MONTH(K1120)+1,0),"0000000",'21年休息安排-固定'!$B$2:$B$105),NETWORKDAYS.INTL(K1120,L1120,"0000000",'21年休息安排-固定'!$B$2:$B$105)))</f>
        <v/>
      </c>
      <c r="X1120" s="50">
        <f>IF(OR(L1120&gt;=$Z$1,L1120="",DAY(L1120)&lt;15,AND(YEAR(K1120)&amp;MONTH(K1120)=YEAR(L1120)&amp;MONTH(L1120),DAY(L1120)&lt;26)),"",IF(YEAR(K1120)&amp;MONTH(K1120)=YEAR(L1120)&amp;MONTH(L1120),NETWORKDAYS.INTL(K1120,L1120,"0000000",'21年休息安排-固定'!$B$2:$B$105),NETWORKDAYS.INTL(DATE(2021,MONTH(L1120),1),L1120,"0000000",'21年休息安排-固定'!$B$2:$B$105)))</f>
        <v>20</v>
      </c>
    </row>
    <row r="1121" customHeight="1" spans="1:24">
      <c r="A1121" s="4" t="s">
        <v>1585</v>
      </c>
      <c r="B1121" s="4"/>
      <c r="C1121" s="6" t="s">
        <v>404</v>
      </c>
      <c r="D1121" s="4"/>
      <c r="E1121" s="4"/>
      <c r="F1121" s="4"/>
      <c r="G1121" s="4"/>
      <c r="H1121" s="4"/>
      <c r="I1121" s="4"/>
      <c r="J1121" s="4"/>
      <c r="K1121" s="45">
        <v>44138</v>
      </c>
      <c r="L1121" s="45"/>
      <c r="M1121" s="4"/>
      <c r="N1121" s="4"/>
      <c r="O1121" s="4"/>
      <c r="P1121" s="46"/>
      <c r="Q1121" s="46"/>
      <c r="R1121" s="49">
        <f t="shared" si="78"/>
        <v>0</v>
      </c>
      <c r="S1121" s="49">
        <f t="shared" si="79"/>
        <v>0</v>
      </c>
      <c r="T1121" s="50">
        <f t="shared" si="76"/>
        <v>0</v>
      </c>
      <c r="U1121" s="50">
        <f t="shared" si="77"/>
        <v>0</v>
      </c>
      <c r="V1121" s="50">
        <v>0.87</v>
      </c>
      <c r="W1121" s="50" t="str">
        <f>IF(OR(K1121&lt;=$Y$1,DAY(K1121)&gt;15,AND(YEAR(K1121)&amp;MONTH(K1121)=YEAR(L1121)&amp;MONTH(L1121),DAY(L1121)&lt;26)),"",IF(OR(L1121="",MONTH(K1121)&lt;&gt;MONTH(L1121)),NETWORKDAYS.INTL(K1121,DATE(2021,MONTH(K1121)+1,0),"0000000",'21年休息安排-固定'!$B$2:$B$105),NETWORKDAYS.INTL(K1121,L1121,"0000000",'21年休息安排-固定'!$B$2:$B$105)))</f>
        <v/>
      </c>
      <c r="X1121" s="50" t="str">
        <f>IF(OR(L1121&gt;=$Z$1,L1121="",DAY(L1121)&lt;15,AND(YEAR(K1121)&amp;MONTH(K1121)=YEAR(L1121)&amp;MONTH(L1121),DAY(L1121)&lt;26)),"",IF(YEAR(K1121)&amp;MONTH(K1121)=YEAR(L1121)&amp;MONTH(L1121),NETWORKDAYS.INTL(K1121,L1121,"0000000",'21年休息安排-固定'!$B$2:$B$105),NETWORKDAYS.INTL(DATE(2021,MONTH(L1121),1),L1121,"0000000",'21年休息安排-固定'!$B$2:$B$105)))</f>
        <v/>
      </c>
    </row>
    <row r="1122" customHeight="1" spans="1:24">
      <c r="A1122" s="4" t="s">
        <v>1586</v>
      </c>
      <c r="B1122" s="4"/>
      <c r="C1122" s="6" t="s">
        <v>1182</v>
      </c>
      <c r="D1122" s="4"/>
      <c r="E1122" s="4"/>
      <c r="F1122" s="4"/>
      <c r="G1122" s="4"/>
      <c r="H1122" s="4"/>
      <c r="I1122" s="4"/>
      <c r="J1122" s="4"/>
      <c r="K1122" s="45">
        <v>44139</v>
      </c>
      <c r="L1122" s="45">
        <v>44421</v>
      </c>
      <c r="M1122" s="4"/>
      <c r="N1122" s="4"/>
      <c r="O1122" s="4"/>
      <c r="P1122" s="46"/>
      <c r="Q1122" s="46"/>
      <c r="R1122" s="49">
        <f t="shared" si="78"/>
        <v>0</v>
      </c>
      <c r="S1122" s="49">
        <f t="shared" si="79"/>
        <v>0</v>
      </c>
      <c r="T1122" s="50">
        <f t="shared" si="76"/>
        <v>0</v>
      </c>
      <c r="U1122" s="50">
        <f t="shared" si="77"/>
        <v>0</v>
      </c>
      <c r="V1122" s="50">
        <v>0.89</v>
      </c>
      <c r="W1122" s="50" t="str">
        <f>IF(OR(K1122&lt;=$Y$1,DAY(K1122)&gt;15,AND(YEAR(K1122)&amp;MONTH(K1122)=YEAR(L1122)&amp;MONTH(L1122),DAY(L1122)&lt;26)),"",IF(OR(L1122="",MONTH(K1122)&lt;&gt;MONTH(L1122)),NETWORKDAYS.INTL(K1122,DATE(2021,MONTH(K1122)+1,0),"0000000",'21年休息安排-固定'!$B$2:$B$105),NETWORKDAYS.INTL(K1122,L1122,"0000000",'21年休息安排-固定'!$B$2:$B$105)))</f>
        <v/>
      </c>
      <c r="X1122" s="50" t="str">
        <f>IF(OR(L1122&gt;=$Z$1,L1122="",DAY(L1122)&lt;15,AND(YEAR(K1122)&amp;MONTH(K1122)=YEAR(L1122)&amp;MONTH(L1122),DAY(L1122)&lt;26)),"",IF(YEAR(K1122)&amp;MONTH(K1122)=YEAR(L1122)&amp;MONTH(L1122),NETWORKDAYS.INTL(K1122,L1122,"0000000",'21年休息安排-固定'!$B$2:$B$105),NETWORKDAYS.INTL(DATE(2021,MONTH(L1122),1),L1122,"0000000",'21年休息安排-固定'!$B$2:$B$105)))</f>
        <v/>
      </c>
    </row>
    <row r="1123" customHeight="1" spans="1:24">
      <c r="A1123" s="4" t="s">
        <v>1587</v>
      </c>
      <c r="B1123" s="4"/>
      <c r="C1123" s="6" t="s">
        <v>404</v>
      </c>
      <c r="D1123" s="4"/>
      <c r="E1123" s="4"/>
      <c r="F1123" s="4"/>
      <c r="G1123" s="4"/>
      <c r="H1123" s="4"/>
      <c r="I1123" s="4"/>
      <c r="J1123" s="4"/>
      <c r="K1123" s="45">
        <v>44139</v>
      </c>
      <c r="L1123" s="45">
        <v>44546</v>
      </c>
      <c r="M1123" s="4"/>
      <c r="N1123" s="4"/>
      <c r="O1123" s="4"/>
      <c r="P1123" s="46"/>
      <c r="Q1123" s="46"/>
      <c r="R1123" s="49">
        <f t="shared" si="78"/>
        <v>0</v>
      </c>
      <c r="S1123" s="49">
        <f t="shared" si="79"/>
        <v>0</v>
      </c>
      <c r="T1123" s="50">
        <f t="shared" si="76"/>
        <v>0</v>
      </c>
      <c r="U1123" s="50">
        <f t="shared" si="77"/>
        <v>0</v>
      </c>
      <c r="V1123" s="50">
        <v>0.84</v>
      </c>
      <c r="W1123" s="50" t="str">
        <f>IF(OR(K1123&lt;=$Y$1,DAY(K1123)&gt;15,AND(YEAR(K1123)&amp;MONTH(K1123)=YEAR(L1123)&amp;MONTH(L1123),DAY(L1123)&lt;26)),"",IF(OR(L1123="",MONTH(K1123)&lt;&gt;MONTH(L1123)),NETWORKDAYS.INTL(K1123,DATE(2021,MONTH(K1123)+1,0),"0000000",'21年休息安排-固定'!$B$2:$B$105),NETWORKDAYS.INTL(K1123,L1123,"0000000",'21年休息安排-固定'!$B$2:$B$105)))</f>
        <v/>
      </c>
      <c r="X1123" s="50">
        <f>IF(OR(L1123&gt;=$Z$1,L1123="",DAY(L1123)&lt;15,AND(YEAR(K1123)&amp;MONTH(K1123)=YEAR(L1123)&amp;MONTH(L1123),DAY(L1123)&lt;26)),"",IF(YEAR(K1123)&amp;MONTH(K1123)=YEAR(L1123)&amp;MONTH(L1123),NETWORKDAYS.INTL(K1123,L1123,"0000000",'21年休息安排-固定'!$B$2:$B$105),NETWORKDAYS.INTL(DATE(2021,MONTH(L1123),1),L1123,"0000000",'21年休息安排-固定'!$B$2:$B$105)))</f>
        <v>12</v>
      </c>
    </row>
    <row r="1124" customHeight="1" spans="1:24">
      <c r="A1124" s="4" t="s">
        <v>1588</v>
      </c>
      <c r="B1124" s="4"/>
      <c r="C1124" s="6" t="s">
        <v>1178</v>
      </c>
      <c r="D1124" s="4"/>
      <c r="E1124" s="4"/>
      <c r="F1124" s="4"/>
      <c r="G1124" s="4"/>
      <c r="H1124" s="4"/>
      <c r="I1124" s="4"/>
      <c r="J1124" s="4"/>
      <c r="K1124" s="45">
        <v>44144</v>
      </c>
      <c r="L1124" s="45"/>
      <c r="M1124" s="4"/>
      <c r="N1124" s="4"/>
      <c r="O1124" s="4"/>
      <c r="P1124" s="46"/>
      <c r="Q1124" s="46"/>
      <c r="R1124" s="49">
        <f t="shared" si="78"/>
        <v>0</v>
      </c>
      <c r="S1124" s="49">
        <f t="shared" si="79"/>
        <v>0</v>
      </c>
      <c r="T1124" s="50">
        <f t="shared" si="76"/>
        <v>0</v>
      </c>
      <c r="U1124" s="50">
        <f t="shared" si="77"/>
        <v>0</v>
      </c>
      <c r="V1124" s="50">
        <v>0.83</v>
      </c>
      <c r="W1124" s="50" t="str">
        <f>IF(OR(K1124&lt;=$Y$1,DAY(K1124)&gt;15,AND(YEAR(K1124)&amp;MONTH(K1124)=YEAR(L1124)&amp;MONTH(L1124),DAY(L1124)&lt;26)),"",IF(OR(L1124="",MONTH(K1124)&lt;&gt;MONTH(L1124)),NETWORKDAYS.INTL(K1124,DATE(2021,MONTH(K1124)+1,0),"0000000",'21年休息安排-固定'!$B$2:$B$105),NETWORKDAYS.INTL(K1124,L1124,"0000000",'21年休息安排-固定'!$B$2:$B$105)))</f>
        <v/>
      </c>
      <c r="X1124" s="50" t="str">
        <f>IF(OR(L1124&gt;=$Z$1,L1124="",DAY(L1124)&lt;15,AND(YEAR(K1124)&amp;MONTH(K1124)=YEAR(L1124)&amp;MONTH(L1124),DAY(L1124)&lt;26)),"",IF(YEAR(K1124)&amp;MONTH(K1124)=YEAR(L1124)&amp;MONTH(L1124),NETWORKDAYS.INTL(K1124,L1124,"0000000",'21年休息安排-固定'!$B$2:$B$105),NETWORKDAYS.INTL(DATE(2021,MONTH(L1124),1),L1124,"0000000",'21年休息安排-固定'!$B$2:$B$105)))</f>
        <v/>
      </c>
    </row>
    <row r="1125" customHeight="1" spans="1:24">
      <c r="A1125" s="4" t="s">
        <v>1589</v>
      </c>
      <c r="B1125" s="4"/>
      <c r="C1125" s="6" t="s">
        <v>404</v>
      </c>
      <c r="D1125" s="4"/>
      <c r="E1125" s="4"/>
      <c r="F1125" s="4"/>
      <c r="G1125" s="4"/>
      <c r="H1125" s="4"/>
      <c r="I1125" s="4"/>
      <c r="J1125" s="4"/>
      <c r="K1125" s="45">
        <v>44144</v>
      </c>
      <c r="L1125" s="45"/>
      <c r="M1125" s="4"/>
      <c r="N1125" s="4"/>
      <c r="O1125" s="4"/>
      <c r="P1125" s="46"/>
      <c r="Q1125" s="46"/>
      <c r="R1125" s="49">
        <f t="shared" si="78"/>
        <v>0</v>
      </c>
      <c r="S1125" s="49">
        <f t="shared" si="79"/>
        <v>0</v>
      </c>
      <c r="T1125" s="50">
        <f t="shared" si="76"/>
        <v>0</v>
      </c>
      <c r="U1125" s="50">
        <f t="shared" si="77"/>
        <v>0</v>
      </c>
      <c r="V1125" s="50">
        <v>0.9</v>
      </c>
      <c r="W1125" s="50" t="str">
        <f>IF(OR(K1125&lt;=$Y$1,DAY(K1125)&gt;15,AND(YEAR(K1125)&amp;MONTH(K1125)=YEAR(L1125)&amp;MONTH(L1125),DAY(L1125)&lt;26)),"",IF(OR(L1125="",MONTH(K1125)&lt;&gt;MONTH(L1125)),NETWORKDAYS.INTL(K1125,DATE(2021,MONTH(K1125)+1,0),"0000000",'21年休息安排-固定'!$B$2:$B$105),NETWORKDAYS.INTL(K1125,L1125,"0000000",'21年休息安排-固定'!$B$2:$B$105)))</f>
        <v/>
      </c>
      <c r="X1125" s="50" t="str">
        <f>IF(OR(L1125&gt;=$Z$1,L1125="",DAY(L1125)&lt;15,AND(YEAR(K1125)&amp;MONTH(K1125)=YEAR(L1125)&amp;MONTH(L1125),DAY(L1125)&lt;26)),"",IF(YEAR(K1125)&amp;MONTH(K1125)=YEAR(L1125)&amp;MONTH(L1125),NETWORKDAYS.INTL(K1125,L1125,"0000000",'21年休息安排-固定'!$B$2:$B$105),NETWORKDAYS.INTL(DATE(2021,MONTH(L1125),1),L1125,"0000000",'21年休息安排-固定'!$B$2:$B$105)))</f>
        <v/>
      </c>
    </row>
    <row r="1126" customHeight="1" spans="1:24">
      <c r="A1126" s="4" t="s">
        <v>1590</v>
      </c>
      <c r="B1126" s="4"/>
      <c r="C1126" s="6" t="s">
        <v>1178</v>
      </c>
      <c r="D1126" s="4"/>
      <c r="E1126" s="4"/>
      <c r="F1126" s="4"/>
      <c r="G1126" s="4"/>
      <c r="H1126" s="4"/>
      <c r="I1126" s="4"/>
      <c r="J1126" s="4"/>
      <c r="K1126" s="45">
        <v>44145</v>
      </c>
      <c r="L1126" s="45"/>
      <c r="M1126" s="4"/>
      <c r="N1126" s="4"/>
      <c r="O1126" s="4"/>
      <c r="P1126" s="46"/>
      <c r="Q1126" s="46"/>
      <c r="R1126" s="49">
        <f t="shared" si="78"/>
        <v>0</v>
      </c>
      <c r="S1126" s="49">
        <f t="shared" si="79"/>
        <v>0</v>
      </c>
      <c r="T1126" s="50">
        <f t="shared" si="76"/>
        <v>0</v>
      </c>
      <c r="U1126" s="50">
        <f t="shared" si="77"/>
        <v>0</v>
      </c>
      <c r="V1126" s="50">
        <v>0.82</v>
      </c>
      <c r="W1126" s="50" t="str">
        <f>IF(OR(K1126&lt;=$Y$1,DAY(K1126)&gt;15,AND(YEAR(K1126)&amp;MONTH(K1126)=YEAR(L1126)&amp;MONTH(L1126),DAY(L1126)&lt;26)),"",IF(OR(L1126="",MONTH(K1126)&lt;&gt;MONTH(L1126)),NETWORKDAYS.INTL(K1126,DATE(2021,MONTH(K1126)+1,0),"0000000",'21年休息安排-固定'!$B$2:$B$105),NETWORKDAYS.INTL(K1126,L1126,"0000000",'21年休息安排-固定'!$B$2:$B$105)))</f>
        <v/>
      </c>
      <c r="X1126" s="50" t="str">
        <f>IF(OR(L1126&gt;=$Z$1,L1126="",DAY(L1126)&lt;15,AND(YEAR(K1126)&amp;MONTH(K1126)=YEAR(L1126)&amp;MONTH(L1126),DAY(L1126)&lt;26)),"",IF(YEAR(K1126)&amp;MONTH(K1126)=YEAR(L1126)&amp;MONTH(L1126),NETWORKDAYS.INTL(K1126,L1126,"0000000",'21年休息安排-固定'!$B$2:$B$105),NETWORKDAYS.INTL(DATE(2021,MONTH(L1126),1),L1126,"0000000",'21年休息安排-固定'!$B$2:$B$105)))</f>
        <v/>
      </c>
    </row>
    <row r="1127" customHeight="1" spans="1:24">
      <c r="A1127" s="4" t="s">
        <v>1591</v>
      </c>
      <c r="B1127" s="4"/>
      <c r="C1127" s="6" t="s">
        <v>484</v>
      </c>
      <c r="D1127" s="4"/>
      <c r="E1127" s="4"/>
      <c r="F1127" s="4"/>
      <c r="G1127" s="4"/>
      <c r="H1127" s="4"/>
      <c r="I1127" s="4"/>
      <c r="J1127" s="4"/>
      <c r="K1127" s="45">
        <v>44148</v>
      </c>
      <c r="L1127" s="45">
        <v>44439</v>
      </c>
      <c r="M1127" s="4"/>
      <c r="N1127" s="4"/>
      <c r="O1127" s="4"/>
      <c r="P1127" s="46"/>
      <c r="Q1127" s="46"/>
      <c r="R1127" s="49">
        <f t="shared" si="78"/>
        <v>0</v>
      </c>
      <c r="S1127" s="49">
        <f t="shared" si="79"/>
        <v>0</v>
      </c>
      <c r="T1127" s="50">
        <f t="shared" si="76"/>
        <v>0</v>
      </c>
      <c r="U1127" s="50">
        <f t="shared" si="77"/>
        <v>0</v>
      </c>
      <c r="V1127" s="50">
        <v>0.84</v>
      </c>
      <c r="W1127" s="50" t="str">
        <f>IF(OR(K1127&lt;=$Y$1,DAY(K1127)&gt;15,AND(YEAR(K1127)&amp;MONTH(K1127)=YEAR(L1127)&amp;MONTH(L1127),DAY(L1127)&lt;26)),"",IF(OR(L1127="",MONTH(K1127)&lt;&gt;MONTH(L1127)),NETWORKDAYS.INTL(K1127,DATE(2021,MONTH(K1127)+1,0),"0000000",'21年休息安排-固定'!$B$2:$B$105),NETWORKDAYS.INTL(K1127,L1127,"0000000",'21年休息安排-固定'!$B$2:$B$105)))</f>
        <v/>
      </c>
      <c r="X1127" s="50">
        <f>IF(OR(L1127&gt;=$Z$1,L1127="",DAY(L1127)&lt;15,AND(YEAR(K1127)&amp;MONTH(K1127)=YEAR(L1127)&amp;MONTH(L1127),DAY(L1127)&lt;26)),"",IF(YEAR(K1127)&amp;MONTH(K1127)=YEAR(L1127)&amp;MONTH(L1127),NETWORKDAYS.INTL(K1127,L1127,"0000000",'21年休息安排-固定'!$B$2:$B$105),NETWORKDAYS.INTL(DATE(2021,MONTH(L1127),1),L1127,"0000000",'21年休息安排-固定'!$B$2:$B$105)))</f>
        <v>22</v>
      </c>
    </row>
    <row r="1128" customHeight="1" spans="1:24">
      <c r="A1128" s="4" t="s">
        <v>1592</v>
      </c>
      <c r="B1128" s="4"/>
      <c r="C1128" s="6" t="s">
        <v>404</v>
      </c>
      <c r="D1128" s="4"/>
      <c r="E1128" s="4"/>
      <c r="F1128" s="4"/>
      <c r="G1128" s="4"/>
      <c r="H1128" s="4"/>
      <c r="I1128" s="4"/>
      <c r="J1128" s="4"/>
      <c r="K1128" s="45">
        <v>44151</v>
      </c>
      <c r="L1128" s="45"/>
      <c r="M1128" s="4"/>
      <c r="N1128" s="4"/>
      <c r="O1128" s="4"/>
      <c r="P1128" s="46"/>
      <c r="Q1128" s="46"/>
      <c r="R1128" s="49">
        <f t="shared" si="78"/>
        <v>0</v>
      </c>
      <c r="S1128" s="49">
        <f t="shared" si="79"/>
        <v>0</v>
      </c>
      <c r="T1128" s="50">
        <f t="shared" si="76"/>
        <v>0</v>
      </c>
      <c r="U1128" s="50">
        <f t="shared" si="77"/>
        <v>0</v>
      </c>
      <c r="V1128" s="50">
        <v>0.86</v>
      </c>
      <c r="W1128" s="50" t="str">
        <f>IF(OR(K1128&lt;=$Y$1,DAY(K1128)&gt;15,AND(YEAR(K1128)&amp;MONTH(K1128)=YEAR(L1128)&amp;MONTH(L1128),DAY(L1128)&lt;26)),"",IF(OR(L1128="",MONTH(K1128)&lt;&gt;MONTH(L1128)),NETWORKDAYS.INTL(K1128,DATE(2021,MONTH(K1128)+1,0),"0000000",'21年休息安排-固定'!$B$2:$B$105),NETWORKDAYS.INTL(K1128,L1128,"0000000",'21年休息安排-固定'!$B$2:$B$105)))</f>
        <v/>
      </c>
      <c r="X1128" s="50" t="str">
        <f>IF(OR(L1128&gt;=$Z$1,L1128="",DAY(L1128)&lt;15,AND(YEAR(K1128)&amp;MONTH(K1128)=YEAR(L1128)&amp;MONTH(L1128),DAY(L1128)&lt;26)),"",IF(YEAR(K1128)&amp;MONTH(K1128)=YEAR(L1128)&amp;MONTH(L1128),NETWORKDAYS.INTL(K1128,L1128,"0000000",'21年休息安排-固定'!$B$2:$B$105),NETWORKDAYS.INTL(DATE(2021,MONTH(L1128),1),L1128,"0000000",'21年休息安排-固定'!$B$2:$B$105)))</f>
        <v/>
      </c>
    </row>
    <row r="1129" customHeight="1" spans="1:24">
      <c r="A1129" s="4" t="s">
        <v>1593</v>
      </c>
      <c r="B1129" s="4"/>
      <c r="C1129" s="6" t="s">
        <v>428</v>
      </c>
      <c r="D1129" s="4"/>
      <c r="E1129" s="4"/>
      <c r="F1129" s="4"/>
      <c r="G1129" s="4"/>
      <c r="H1129" s="4"/>
      <c r="I1129" s="4"/>
      <c r="J1129" s="4"/>
      <c r="K1129" s="45">
        <v>44155</v>
      </c>
      <c r="L1129" s="45"/>
      <c r="M1129" s="4"/>
      <c r="N1129" s="4"/>
      <c r="O1129" s="4"/>
      <c r="P1129" s="46"/>
      <c r="Q1129" s="46"/>
      <c r="R1129" s="49">
        <f t="shared" si="78"/>
        <v>0</v>
      </c>
      <c r="S1129" s="49">
        <f t="shared" si="79"/>
        <v>0</v>
      </c>
      <c r="T1129" s="50">
        <f t="shared" si="76"/>
        <v>0</v>
      </c>
      <c r="U1129" s="50">
        <f t="shared" si="77"/>
        <v>0</v>
      </c>
      <c r="V1129" s="50">
        <v>0.82</v>
      </c>
      <c r="W1129" s="50" t="str">
        <f>IF(OR(K1129&lt;=$Y$1,DAY(K1129)&gt;15,AND(YEAR(K1129)&amp;MONTH(K1129)=YEAR(L1129)&amp;MONTH(L1129),DAY(L1129)&lt;26)),"",IF(OR(L1129="",MONTH(K1129)&lt;&gt;MONTH(L1129)),NETWORKDAYS.INTL(K1129,DATE(2021,MONTH(K1129)+1,0),"0000000",'21年休息安排-固定'!$B$2:$B$105),NETWORKDAYS.INTL(K1129,L1129,"0000000",'21年休息安排-固定'!$B$2:$B$105)))</f>
        <v/>
      </c>
      <c r="X1129" s="50" t="str">
        <f>IF(OR(L1129&gt;=$Z$1,L1129="",DAY(L1129)&lt;15,AND(YEAR(K1129)&amp;MONTH(K1129)=YEAR(L1129)&amp;MONTH(L1129),DAY(L1129)&lt;26)),"",IF(YEAR(K1129)&amp;MONTH(K1129)=YEAR(L1129)&amp;MONTH(L1129),NETWORKDAYS.INTL(K1129,L1129,"0000000",'21年休息安排-固定'!$B$2:$B$105),NETWORKDAYS.INTL(DATE(2021,MONTH(L1129),1),L1129,"0000000",'21年休息安排-固定'!$B$2:$B$105)))</f>
        <v/>
      </c>
    </row>
    <row r="1130" customHeight="1" spans="1:24">
      <c r="A1130" s="4" t="s">
        <v>1594</v>
      </c>
      <c r="B1130" s="4"/>
      <c r="C1130" s="6" t="s">
        <v>404</v>
      </c>
      <c r="D1130" s="4"/>
      <c r="E1130" s="4"/>
      <c r="F1130" s="4"/>
      <c r="G1130" s="4"/>
      <c r="H1130" s="4"/>
      <c r="I1130" s="4"/>
      <c r="J1130" s="4"/>
      <c r="K1130" s="45">
        <v>44158</v>
      </c>
      <c r="L1130" s="45">
        <v>44295</v>
      </c>
      <c r="M1130" s="4"/>
      <c r="N1130" s="4"/>
      <c r="O1130" s="4"/>
      <c r="P1130" s="46"/>
      <c r="Q1130" s="46"/>
      <c r="R1130" s="49">
        <f t="shared" si="78"/>
        <v>0</v>
      </c>
      <c r="S1130" s="49">
        <f t="shared" si="79"/>
        <v>0</v>
      </c>
      <c r="T1130" s="50">
        <f t="shared" si="76"/>
        <v>0</v>
      </c>
      <c r="U1130" s="50">
        <f t="shared" si="77"/>
        <v>0</v>
      </c>
      <c r="V1130" s="50">
        <v>0.88</v>
      </c>
      <c r="W1130" s="50" t="str">
        <f>IF(OR(K1130&lt;=$Y$1,DAY(K1130)&gt;15,AND(YEAR(K1130)&amp;MONTH(K1130)=YEAR(L1130)&amp;MONTH(L1130),DAY(L1130)&lt;26)),"",IF(OR(L1130="",MONTH(K1130)&lt;&gt;MONTH(L1130)),NETWORKDAYS.INTL(K1130,DATE(2021,MONTH(K1130)+1,0),"0000000",'21年休息安排-固定'!$B$2:$B$105),NETWORKDAYS.INTL(K1130,L1130,"0000000",'21年休息安排-固定'!$B$2:$B$105)))</f>
        <v/>
      </c>
      <c r="X1130" s="50" t="str">
        <f>IF(OR(L1130&gt;=$Z$1,L1130="",DAY(L1130)&lt;15,AND(YEAR(K1130)&amp;MONTH(K1130)=YEAR(L1130)&amp;MONTH(L1130),DAY(L1130)&lt;26)),"",IF(YEAR(K1130)&amp;MONTH(K1130)=YEAR(L1130)&amp;MONTH(L1130),NETWORKDAYS.INTL(K1130,L1130,"0000000",'21年休息安排-固定'!$B$2:$B$105),NETWORKDAYS.INTL(DATE(2021,MONTH(L1130),1),L1130,"0000000",'21年休息安排-固定'!$B$2:$B$105)))</f>
        <v/>
      </c>
    </row>
    <row r="1131" customHeight="1" spans="1:24">
      <c r="A1131" s="4" t="s">
        <v>1595</v>
      </c>
      <c r="B1131" s="4"/>
      <c r="C1131" s="6" t="s">
        <v>404</v>
      </c>
      <c r="D1131" s="4"/>
      <c r="E1131" s="4"/>
      <c r="F1131" s="4"/>
      <c r="G1131" s="4"/>
      <c r="H1131" s="4"/>
      <c r="I1131" s="4"/>
      <c r="J1131" s="4"/>
      <c r="K1131" s="45">
        <v>44160</v>
      </c>
      <c r="L1131" s="45"/>
      <c r="M1131" s="4"/>
      <c r="N1131" s="4"/>
      <c r="O1131" s="4"/>
      <c r="P1131" s="46"/>
      <c r="Q1131" s="46"/>
      <c r="R1131" s="49">
        <f t="shared" si="78"/>
        <v>0</v>
      </c>
      <c r="S1131" s="49">
        <f t="shared" si="79"/>
        <v>0</v>
      </c>
      <c r="T1131" s="50">
        <f t="shared" si="76"/>
        <v>0</v>
      </c>
      <c r="U1131" s="50">
        <f t="shared" si="77"/>
        <v>0</v>
      </c>
      <c r="V1131" s="50">
        <v>0.86</v>
      </c>
      <c r="W1131" s="50" t="str">
        <f>IF(OR(K1131&lt;=$Y$1,DAY(K1131)&gt;15,AND(YEAR(K1131)&amp;MONTH(K1131)=YEAR(L1131)&amp;MONTH(L1131),DAY(L1131)&lt;26)),"",IF(OR(L1131="",MONTH(K1131)&lt;&gt;MONTH(L1131)),NETWORKDAYS.INTL(K1131,DATE(2021,MONTH(K1131)+1,0),"0000000",'21年休息安排-固定'!$B$2:$B$105),NETWORKDAYS.INTL(K1131,L1131,"0000000",'21年休息安排-固定'!$B$2:$B$105)))</f>
        <v/>
      </c>
      <c r="X1131" s="50" t="str">
        <f>IF(OR(L1131&gt;=$Z$1,L1131="",DAY(L1131)&lt;15,AND(YEAR(K1131)&amp;MONTH(K1131)=YEAR(L1131)&amp;MONTH(L1131),DAY(L1131)&lt;26)),"",IF(YEAR(K1131)&amp;MONTH(K1131)=YEAR(L1131)&amp;MONTH(L1131),NETWORKDAYS.INTL(K1131,L1131,"0000000",'21年休息安排-固定'!$B$2:$B$105),NETWORKDAYS.INTL(DATE(2021,MONTH(L1131),1),L1131,"0000000",'21年休息安排-固定'!$B$2:$B$105)))</f>
        <v/>
      </c>
    </row>
    <row r="1132" customHeight="1" spans="1:24">
      <c r="A1132" s="4" t="s">
        <v>1596</v>
      </c>
      <c r="B1132" s="4"/>
      <c r="C1132" s="6" t="s">
        <v>1182</v>
      </c>
      <c r="D1132" s="4"/>
      <c r="E1132" s="4"/>
      <c r="F1132" s="4"/>
      <c r="G1132" s="4"/>
      <c r="H1132" s="4"/>
      <c r="I1132" s="4"/>
      <c r="J1132" s="4"/>
      <c r="K1132" s="45">
        <v>44165</v>
      </c>
      <c r="L1132" s="45">
        <v>44305</v>
      </c>
      <c r="M1132" s="4"/>
      <c r="N1132" s="4"/>
      <c r="O1132" s="4"/>
      <c r="P1132" s="46"/>
      <c r="Q1132" s="46"/>
      <c r="R1132" s="49">
        <f t="shared" si="78"/>
        <v>0</v>
      </c>
      <c r="S1132" s="49">
        <f t="shared" si="79"/>
        <v>0</v>
      </c>
      <c r="T1132" s="50">
        <f t="shared" si="76"/>
        <v>0</v>
      </c>
      <c r="U1132" s="50">
        <f t="shared" si="77"/>
        <v>0</v>
      </c>
      <c r="V1132" s="50">
        <v>0.92</v>
      </c>
      <c r="W1132" s="50" t="str">
        <f>IF(OR(K1132&lt;=$Y$1,DAY(K1132)&gt;15,AND(YEAR(K1132)&amp;MONTH(K1132)=YEAR(L1132)&amp;MONTH(L1132),DAY(L1132)&lt;26)),"",IF(OR(L1132="",MONTH(K1132)&lt;&gt;MONTH(L1132)),NETWORKDAYS.INTL(K1132,DATE(2021,MONTH(K1132)+1,0),"0000000",'21年休息安排-固定'!$B$2:$B$105),NETWORKDAYS.INTL(K1132,L1132,"0000000",'21年休息安排-固定'!$B$2:$B$105)))</f>
        <v/>
      </c>
      <c r="X1132" s="50">
        <f>IF(OR(L1132&gt;=$Z$1,L1132="",DAY(L1132)&lt;15,AND(YEAR(K1132)&amp;MONTH(K1132)=YEAR(L1132)&amp;MONTH(L1132),DAY(L1132)&lt;26)),"",IF(YEAR(K1132)&amp;MONTH(K1132)=YEAR(L1132)&amp;MONTH(L1132),NETWORKDAYS.INTL(K1132,L1132,"0000000",'21年休息安排-固定'!$B$2:$B$105),NETWORKDAYS.INTL(DATE(2021,MONTH(L1132),1),L1132,"0000000",'21年休息安排-固定'!$B$2:$B$105)))</f>
        <v>13</v>
      </c>
    </row>
    <row r="1133" customHeight="1" spans="1:24">
      <c r="A1133" s="4" t="s">
        <v>1597</v>
      </c>
      <c r="B1133" s="4"/>
      <c r="C1133" s="6" t="s">
        <v>1208</v>
      </c>
      <c r="D1133" s="4"/>
      <c r="E1133" s="4"/>
      <c r="F1133" s="4"/>
      <c r="G1133" s="4"/>
      <c r="H1133" s="4"/>
      <c r="I1133" s="4"/>
      <c r="J1133" s="4"/>
      <c r="K1133" s="45">
        <v>44165</v>
      </c>
      <c r="L1133" s="45"/>
      <c r="M1133" s="4"/>
      <c r="N1133" s="4"/>
      <c r="O1133" s="4"/>
      <c r="P1133" s="46"/>
      <c r="Q1133" s="46"/>
      <c r="R1133" s="49">
        <f t="shared" si="78"/>
        <v>0</v>
      </c>
      <c r="S1133" s="49">
        <f t="shared" si="79"/>
        <v>0</v>
      </c>
      <c r="T1133" s="50">
        <f t="shared" si="76"/>
        <v>0</v>
      </c>
      <c r="U1133" s="50">
        <f t="shared" si="77"/>
        <v>0</v>
      </c>
      <c r="V1133" s="50">
        <v>0.89</v>
      </c>
      <c r="W1133" s="50" t="str">
        <f>IF(OR(K1133&lt;=$Y$1,DAY(K1133)&gt;15,AND(YEAR(K1133)&amp;MONTH(K1133)=YEAR(L1133)&amp;MONTH(L1133),DAY(L1133)&lt;26)),"",IF(OR(L1133="",MONTH(K1133)&lt;&gt;MONTH(L1133)),NETWORKDAYS.INTL(K1133,DATE(2021,MONTH(K1133)+1,0),"0000000",'21年休息安排-固定'!$B$2:$B$105),NETWORKDAYS.INTL(K1133,L1133,"0000000",'21年休息安排-固定'!$B$2:$B$105)))</f>
        <v/>
      </c>
      <c r="X1133" s="50" t="str">
        <f>IF(OR(L1133&gt;=$Z$1,L1133="",DAY(L1133)&lt;15,AND(YEAR(K1133)&amp;MONTH(K1133)=YEAR(L1133)&amp;MONTH(L1133),DAY(L1133)&lt;26)),"",IF(YEAR(K1133)&amp;MONTH(K1133)=YEAR(L1133)&amp;MONTH(L1133),NETWORKDAYS.INTL(K1133,L1133,"0000000",'21年休息安排-固定'!$B$2:$B$105),NETWORKDAYS.INTL(DATE(2021,MONTH(L1133),1),L1133,"0000000",'21年休息安排-固定'!$B$2:$B$105)))</f>
        <v/>
      </c>
    </row>
    <row r="1134" customHeight="1" spans="1:24">
      <c r="A1134" s="4" t="s">
        <v>1598</v>
      </c>
      <c r="B1134" s="4"/>
      <c r="C1134" s="6" t="s">
        <v>404</v>
      </c>
      <c r="D1134" s="4"/>
      <c r="E1134" s="4"/>
      <c r="F1134" s="4"/>
      <c r="G1134" s="4"/>
      <c r="H1134" s="4"/>
      <c r="I1134" s="4"/>
      <c r="J1134" s="4"/>
      <c r="K1134" s="45">
        <v>44165</v>
      </c>
      <c r="L1134" s="45"/>
      <c r="M1134" s="4"/>
      <c r="N1134" s="4"/>
      <c r="O1134" s="4"/>
      <c r="P1134" s="46"/>
      <c r="Q1134" s="46"/>
      <c r="R1134" s="49">
        <f t="shared" si="78"/>
        <v>0</v>
      </c>
      <c r="S1134" s="49">
        <f t="shared" si="79"/>
        <v>0</v>
      </c>
      <c r="T1134" s="50">
        <f t="shared" si="76"/>
        <v>0</v>
      </c>
      <c r="U1134" s="50">
        <f t="shared" si="77"/>
        <v>0</v>
      </c>
      <c r="V1134" s="50">
        <v>0.87</v>
      </c>
      <c r="W1134" s="50" t="str">
        <f>IF(OR(K1134&lt;=$Y$1,DAY(K1134)&gt;15,AND(YEAR(K1134)&amp;MONTH(K1134)=YEAR(L1134)&amp;MONTH(L1134),DAY(L1134)&lt;26)),"",IF(OR(L1134="",MONTH(K1134)&lt;&gt;MONTH(L1134)),NETWORKDAYS.INTL(K1134,DATE(2021,MONTH(K1134)+1,0),"0000000",'21年休息安排-固定'!$B$2:$B$105),NETWORKDAYS.INTL(K1134,L1134,"0000000",'21年休息安排-固定'!$B$2:$B$105)))</f>
        <v/>
      </c>
      <c r="X1134" s="50" t="str">
        <f>IF(OR(L1134&gt;=$Z$1,L1134="",DAY(L1134)&lt;15,AND(YEAR(K1134)&amp;MONTH(K1134)=YEAR(L1134)&amp;MONTH(L1134),DAY(L1134)&lt;26)),"",IF(YEAR(K1134)&amp;MONTH(K1134)=YEAR(L1134)&amp;MONTH(L1134),NETWORKDAYS.INTL(K1134,L1134,"0000000",'21年休息安排-固定'!$B$2:$B$105),NETWORKDAYS.INTL(DATE(2021,MONTH(L1134),1),L1134,"0000000",'21年休息安排-固定'!$B$2:$B$105)))</f>
        <v/>
      </c>
    </row>
    <row r="1135" customHeight="1" spans="1:24">
      <c r="A1135" s="4" t="s">
        <v>1599</v>
      </c>
      <c r="B1135" s="4"/>
      <c r="C1135" s="6" t="s">
        <v>1182</v>
      </c>
      <c r="D1135" s="4"/>
      <c r="E1135" s="4"/>
      <c r="F1135" s="4"/>
      <c r="G1135" s="4"/>
      <c r="H1135" s="4"/>
      <c r="I1135" s="4"/>
      <c r="J1135" s="4"/>
      <c r="K1135" s="45">
        <v>44166</v>
      </c>
      <c r="L1135" s="45"/>
      <c r="M1135" s="4"/>
      <c r="N1135" s="4"/>
      <c r="O1135" s="4"/>
      <c r="P1135" s="46"/>
      <c r="Q1135" s="46"/>
      <c r="R1135" s="49">
        <f t="shared" si="78"/>
        <v>0</v>
      </c>
      <c r="S1135" s="49">
        <f t="shared" si="79"/>
        <v>0</v>
      </c>
      <c r="T1135" s="50">
        <f t="shared" si="76"/>
        <v>0</v>
      </c>
      <c r="U1135" s="50">
        <f t="shared" si="77"/>
        <v>0</v>
      </c>
      <c r="V1135" s="50">
        <v>0.89</v>
      </c>
      <c r="W1135" s="50" t="str">
        <f>IF(OR(K1135&lt;=$Y$1,DAY(K1135)&gt;15,AND(YEAR(K1135)&amp;MONTH(K1135)=YEAR(L1135)&amp;MONTH(L1135),DAY(L1135)&lt;26)),"",IF(OR(L1135="",MONTH(K1135)&lt;&gt;MONTH(L1135)),NETWORKDAYS.INTL(K1135,DATE(2021,MONTH(K1135)+1,0),"0000000",'21年休息安排-固定'!$B$2:$B$105),NETWORKDAYS.INTL(K1135,L1135,"0000000",'21年休息安排-固定'!$B$2:$B$105)))</f>
        <v/>
      </c>
      <c r="X1135" s="50" t="str">
        <f>IF(OR(L1135&gt;=$Z$1,L1135="",DAY(L1135)&lt;15,AND(YEAR(K1135)&amp;MONTH(K1135)=YEAR(L1135)&amp;MONTH(L1135),DAY(L1135)&lt;26)),"",IF(YEAR(K1135)&amp;MONTH(K1135)=YEAR(L1135)&amp;MONTH(L1135),NETWORKDAYS.INTL(K1135,L1135,"0000000",'21年休息安排-固定'!$B$2:$B$105),NETWORKDAYS.INTL(DATE(2021,MONTH(L1135),1),L1135,"0000000",'21年休息安排-固定'!$B$2:$B$105)))</f>
        <v/>
      </c>
    </row>
    <row r="1136" customHeight="1" spans="1:24">
      <c r="A1136" s="4" t="s">
        <v>1600</v>
      </c>
      <c r="B1136" s="4"/>
      <c r="C1136" s="6" t="s">
        <v>1182</v>
      </c>
      <c r="D1136" s="4"/>
      <c r="E1136" s="4"/>
      <c r="F1136" s="4"/>
      <c r="G1136" s="4"/>
      <c r="H1136" s="4"/>
      <c r="I1136" s="4"/>
      <c r="J1136" s="4"/>
      <c r="K1136" s="45">
        <v>44166</v>
      </c>
      <c r="L1136" s="45">
        <v>44389</v>
      </c>
      <c r="M1136" s="4"/>
      <c r="N1136" s="4"/>
      <c r="O1136" s="4"/>
      <c r="P1136" s="46"/>
      <c r="Q1136" s="46"/>
      <c r="R1136" s="49">
        <f t="shared" si="78"/>
        <v>0</v>
      </c>
      <c r="S1136" s="49">
        <f t="shared" si="79"/>
        <v>0</v>
      </c>
      <c r="T1136" s="50">
        <f t="shared" si="76"/>
        <v>0</v>
      </c>
      <c r="U1136" s="50">
        <f t="shared" si="77"/>
        <v>0</v>
      </c>
      <c r="V1136" s="50">
        <v>0.87</v>
      </c>
      <c r="W1136" s="50" t="str">
        <f>IF(OR(K1136&lt;=$Y$1,DAY(K1136)&gt;15,AND(YEAR(K1136)&amp;MONTH(K1136)=YEAR(L1136)&amp;MONTH(L1136),DAY(L1136)&lt;26)),"",IF(OR(L1136="",MONTH(K1136)&lt;&gt;MONTH(L1136)),NETWORKDAYS.INTL(K1136,DATE(2021,MONTH(K1136)+1,0),"0000000",'21年休息安排-固定'!$B$2:$B$105),NETWORKDAYS.INTL(K1136,L1136,"0000000",'21年休息安排-固定'!$B$2:$B$105)))</f>
        <v/>
      </c>
      <c r="X1136" s="50" t="str">
        <f>IF(OR(L1136&gt;=$Z$1,L1136="",DAY(L1136)&lt;15,AND(YEAR(K1136)&amp;MONTH(K1136)=YEAR(L1136)&amp;MONTH(L1136),DAY(L1136)&lt;26)),"",IF(YEAR(K1136)&amp;MONTH(K1136)=YEAR(L1136)&amp;MONTH(L1136),NETWORKDAYS.INTL(K1136,L1136,"0000000",'21年休息安排-固定'!$B$2:$B$105),NETWORKDAYS.INTL(DATE(2021,MONTH(L1136),1),L1136,"0000000",'21年休息安排-固定'!$B$2:$B$105)))</f>
        <v/>
      </c>
    </row>
    <row r="1137" customHeight="1" spans="1:24">
      <c r="A1137" s="4" t="s">
        <v>1601</v>
      </c>
      <c r="B1137" s="4"/>
      <c r="C1137" s="6" t="s">
        <v>428</v>
      </c>
      <c r="D1137" s="4"/>
      <c r="E1137" s="4"/>
      <c r="F1137" s="4"/>
      <c r="G1137" s="4"/>
      <c r="H1137" s="4"/>
      <c r="I1137" s="4"/>
      <c r="J1137" s="4"/>
      <c r="K1137" s="45">
        <v>44167</v>
      </c>
      <c r="L1137" s="45"/>
      <c r="M1137" s="4"/>
      <c r="N1137" s="4"/>
      <c r="O1137" s="4"/>
      <c r="P1137" s="46"/>
      <c r="Q1137" s="46"/>
      <c r="R1137" s="49">
        <f t="shared" si="78"/>
        <v>0</v>
      </c>
      <c r="S1137" s="49">
        <f t="shared" si="79"/>
        <v>0</v>
      </c>
      <c r="T1137" s="50">
        <f t="shared" si="76"/>
        <v>0</v>
      </c>
      <c r="U1137" s="50">
        <f t="shared" si="77"/>
        <v>0</v>
      </c>
      <c r="V1137" s="50">
        <v>0.91</v>
      </c>
      <c r="W1137" s="50" t="str">
        <f>IF(OR(K1137&lt;=$Y$1,DAY(K1137)&gt;15,AND(YEAR(K1137)&amp;MONTH(K1137)=YEAR(L1137)&amp;MONTH(L1137),DAY(L1137)&lt;26)),"",IF(OR(L1137="",MONTH(K1137)&lt;&gt;MONTH(L1137)),NETWORKDAYS.INTL(K1137,DATE(2021,MONTH(K1137)+1,0),"0000000",'21年休息安排-固定'!$B$2:$B$105),NETWORKDAYS.INTL(K1137,L1137,"0000000",'21年休息安排-固定'!$B$2:$B$105)))</f>
        <v/>
      </c>
      <c r="X1137" s="50" t="str">
        <f>IF(OR(L1137&gt;=$Z$1,L1137="",DAY(L1137)&lt;15,AND(YEAR(K1137)&amp;MONTH(K1137)=YEAR(L1137)&amp;MONTH(L1137),DAY(L1137)&lt;26)),"",IF(YEAR(K1137)&amp;MONTH(K1137)=YEAR(L1137)&amp;MONTH(L1137),NETWORKDAYS.INTL(K1137,L1137,"0000000",'21年休息安排-固定'!$B$2:$B$105),NETWORKDAYS.INTL(DATE(2021,MONTH(L1137),1),L1137,"0000000",'21年休息安排-固定'!$B$2:$B$105)))</f>
        <v/>
      </c>
    </row>
    <row r="1138" customHeight="1" spans="1:24">
      <c r="A1138" s="4" t="s">
        <v>1602</v>
      </c>
      <c r="B1138" s="4"/>
      <c r="C1138" s="6" t="s">
        <v>1195</v>
      </c>
      <c r="D1138" s="4"/>
      <c r="E1138" s="4"/>
      <c r="F1138" s="4"/>
      <c r="G1138" s="4"/>
      <c r="H1138" s="4"/>
      <c r="I1138" s="4"/>
      <c r="J1138" s="4"/>
      <c r="K1138" s="45">
        <v>44169</v>
      </c>
      <c r="L1138" s="45">
        <v>44218</v>
      </c>
      <c r="M1138" s="4"/>
      <c r="N1138" s="4"/>
      <c r="O1138" s="4"/>
      <c r="P1138" s="46"/>
      <c r="Q1138" s="46"/>
      <c r="R1138" s="49">
        <f t="shared" si="78"/>
        <v>0</v>
      </c>
      <c r="S1138" s="49">
        <f t="shared" si="79"/>
        <v>0</v>
      </c>
      <c r="T1138" s="50">
        <f t="shared" si="76"/>
        <v>0</v>
      </c>
      <c r="U1138" s="50">
        <f t="shared" si="77"/>
        <v>0</v>
      </c>
      <c r="V1138" s="50">
        <v>0.89</v>
      </c>
      <c r="W1138" s="50" t="str">
        <f>IF(OR(K1138&lt;=$Y$1,DAY(K1138)&gt;15,AND(YEAR(K1138)&amp;MONTH(K1138)=YEAR(L1138)&amp;MONTH(L1138),DAY(L1138)&lt;26)),"",IF(OR(L1138="",MONTH(K1138)&lt;&gt;MONTH(L1138)),NETWORKDAYS.INTL(K1138,DATE(2021,MONTH(K1138)+1,0),"0000000",'21年休息安排-固定'!$B$2:$B$105),NETWORKDAYS.INTL(K1138,L1138,"0000000",'21年休息安排-固定'!$B$2:$B$105)))</f>
        <v/>
      </c>
      <c r="X1138" s="50">
        <f>IF(OR(L1138&gt;=$Z$1,L1138="",DAY(L1138)&lt;15,AND(YEAR(K1138)&amp;MONTH(K1138)=YEAR(L1138)&amp;MONTH(L1138),DAY(L1138)&lt;26)),"",IF(YEAR(K1138)&amp;MONTH(K1138)=YEAR(L1138)&amp;MONTH(L1138),NETWORKDAYS.INTL(K1138,L1138,"0000000",'21年休息安排-固定'!$B$2:$B$105),NETWORKDAYS.INTL(DATE(2021,MONTH(L1138),1),L1138,"0000000",'21年休息安排-固定'!$B$2:$B$105)))</f>
        <v>16</v>
      </c>
    </row>
    <row r="1139" customHeight="1" spans="1:24">
      <c r="A1139" s="4" t="s">
        <v>1603</v>
      </c>
      <c r="B1139" s="4"/>
      <c r="C1139" s="6" t="s">
        <v>439</v>
      </c>
      <c r="D1139" s="4"/>
      <c r="E1139" s="4"/>
      <c r="F1139" s="4"/>
      <c r="G1139" s="4"/>
      <c r="H1139" s="4"/>
      <c r="I1139" s="4"/>
      <c r="J1139" s="4"/>
      <c r="K1139" s="45">
        <v>44166</v>
      </c>
      <c r="L1139" s="45"/>
      <c r="M1139" s="4"/>
      <c r="N1139" s="4"/>
      <c r="O1139" s="4"/>
      <c r="P1139" s="46"/>
      <c r="Q1139" s="46"/>
      <c r="R1139" s="49">
        <f t="shared" si="78"/>
        <v>0</v>
      </c>
      <c r="S1139" s="49">
        <f t="shared" si="79"/>
        <v>0</v>
      </c>
      <c r="T1139" s="50">
        <f t="shared" si="76"/>
        <v>0</v>
      </c>
      <c r="U1139" s="50">
        <f t="shared" si="77"/>
        <v>0</v>
      </c>
      <c r="V1139" s="50">
        <v>0.87</v>
      </c>
      <c r="W1139" s="50" t="str">
        <f>IF(OR(K1139&lt;=$Y$1,DAY(K1139)&gt;15,AND(YEAR(K1139)&amp;MONTH(K1139)=YEAR(L1139)&amp;MONTH(L1139),DAY(L1139)&lt;26)),"",IF(OR(L1139="",MONTH(K1139)&lt;&gt;MONTH(L1139)),NETWORKDAYS.INTL(K1139,DATE(2021,MONTH(K1139)+1,0),"0000000",'21年休息安排-固定'!$B$2:$B$105),NETWORKDAYS.INTL(K1139,L1139,"0000000",'21年休息安排-固定'!$B$2:$B$105)))</f>
        <v/>
      </c>
      <c r="X1139" s="50" t="str">
        <f>IF(OR(L1139&gt;=$Z$1,L1139="",DAY(L1139)&lt;15,AND(YEAR(K1139)&amp;MONTH(K1139)=YEAR(L1139)&amp;MONTH(L1139),DAY(L1139)&lt;26)),"",IF(YEAR(K1139)&amp;MONTH(K1139)=YEAR(L1139)&amp;MONTH(L1139),NETWORKDAYS.INTL(K1139,L1139,"0000000",'21年休息安排-固定'!$B$2:$B$105),NETWORKDAYS.INTL(DATE(2021,MONTH(L1139),1),L1139,"0000000",'21年休息安排-固定'!$B$2:$B$105)))</f>
        <v/>
      </c>
    </row>
    <row r="1140" customHeight="1" spans="1:24">
      <c r="A1140" s="4" t="s">
        <v>1604</v>
      </c>
      <c r="B1140" s="4"/>
      <c r="C1140" s="6" t="s">
        <v>439</v>
      </c>
      <c r="D1140" s="4"/>
      <c r="E1140" s="4"/>
      <c r="F1140" s="4"/>
      <c r="G1140" s="4"/>
      <c r="H1140" s="4"/>
      <c r="I1140" s="4"/>
      <c r="J1140" s="4"/>
      <c r="K1140" s="45">
        <v>44166</v>
      </c>
      <c r="L1140" s="45"/>
      <c r="M1140" s="4"/>
      <c r="N1140" s="4"/>
      <c r="O1140" s="4"/>
      <c r="P1140" s="46"/>
      <c r="Q1140" s="46"/>
      <c r="R1140" s="49">
        <f t="shared" si="78"/>
        <v>0</v>
      </c>
      <c r="S1140" s="49">
        <f t="shared" si="79"/>
        <v>0</v>
      </c>
      <c r="T1140" s="50">
        <f t="shared" si="76"/>
        <v>0</v>
      </c>
      <c r="U1140" s="50">
        <f t="shared" si="77"/>
        <v>0</v>
      </c>
      <c r="V1140" s="50">
        <v>0.86</v>
      </c>
      <c r="W1140" s="50" t="str">
        <f>IF(OR(K1140&lt;=$Y$1,DAY(K1140)&gt;15,AND(YEAR(K1140)&amp;MONTH(K1140)=YEAR(L1140)&amp;MONTH(L1140),DAY(L1140)&lt;26)),"",IF(OR(L1140="",MONTH(K1140)&lt;&gt;MONTH(L1140)),NETWORKDAYS.INTL(K1140,DATE(2021,MONTH(K1140)+1,0),"0000000",'21年休息安排-固定'!$B$2:$B$105),NETWORKDAYS.INTL(K1140,L1140,"0000000",'21年休息安排-固定'!$B$2:$B$105)))</f>
        <v/>
      </c>
      <c r="X1140" s="50" t="str">
        <f>IF(OR(L1140&gt;=$Z$1,L1140="",DAY(L1140)&lt;15,AND(YEAR(K1140)&amp;MONTH(K1140)=YEAR(L1140)&amp;MONTH(L1140),DAY(L1140)&lt;26)),"",IF(YEAR(K1140)&amp;MONTH(K1140)=YEAR(L1140)&amp;MONTH(L1140),NETWORKDAYS.INTL(K1140,L1140,"0000000",'21年休息安排-固定'!$B$2:$B$105),NETWORKDAYS.INTL(DATE(2021,MONTH(L1140),1),L1140,"0000000",'21年休息安排-固定'!$B$2:$B$105)))</f>
        <v/>
      </c>
    </row>
    <row r="1141" customHeight="1" spans="1:24">
      <c r="A1141" s="4" t="s">
        <v>1605</v>
      </c>
      <c r="B1141" s="4"/>
      <c r="C1141" s="6" t="s">
        <v>439</v>
      </c>
      <c r="D1141" s="4"/>
      <c r="E1141" s="4"/>
      <c r="F1141" s="4"/>
      <c r="G1141" s="4"/>
      <c r="H1141" s="4"/>
      <c r="I1141" s="4"/>
      <c r="J1141" s="4"/>
      <c r="K1141" s="45">
        <v>44166</v>
      </c>
      <c r="L1141" s="45"/>
      <c r="M1141" s="4"/>
      <c r="N1141" s="4"/>
      <c r="O1141" s="4"/>
      <c r="P1141" s="46"/>
      <c r="Q1141" s="46"/>
      <c r="R1141" s="49">
        <f t="shared" si="78"/>
        <v>0</v>
      </c>
      <c r="S1141" s="49">
        <f t="shared" si="79"/>
        <v>0</v>
      </c>
      <c r="T1141" s="50">
        <f t="shared" si="76"/>
        <v>0</v>
      </c>
      <c r="U1141" s="50">
        <f t="shared" si="77"/>
        <v>0</v>
      </c>
      <c r="V1141" s="50">
        <v>0.89</v>
      </c>
      <c r="W1141" s="50" t="str">
        <f>IF(OR(K1141&lt;=$Y$1,DAY(K1141)&gt;15,AND(YEAR(K1141)&amp;MONTH(K1141)=YEAR(L1141)&amp;MONTH(L1141),DAY(L1141)&lt;26)),"",IF(OR(L1141="",MONTH(K1141)&lt;&gt;MONTH(L1141)),NETWORKDAYS.INTL(K1141,DATE(2021,MONTH(K1141)+1,0),"0000000",'21年休息安排-固定'!$B$2:$B$105),NETWORKDAYS.INTL(K1141,L1141,"0000000",'21年休息安排-固定'!$B$2:$B$105)))</f>
        <v/>
      </c>
      <c r="X1141" s="50" t="str">
        <f>IF(OR(L1141&gt;=$Z$1,L1141="",DAY(L1141)&lt;15,AND(YEAR(K1141)&amp;MONTH(K1141)=YEAR(L1141)&amp;MONTH(L1141),DAY(L1141)&lt;26)),"",IF(YEAR(K1141)&amp;MONTH(K1141)=YEAR(L1141)&amp;MONTH(L1141),NETWORKDAYS.INTL(K1141,L1141,"0000000",'21年休息安排-固定'!$B$2:$B$105),NETWORKDAYS.INTL(DATE(2021,MONTH(L1141),1),L1141,"0000000",'21年休息安排-固定'!$B$2:$B$105)))</f>
        <v/>
      </c>
    </row>
    <row r="1142" customHeight="1" spans="1:24">
      <c r="A1142" s="4" t="s">
        <v>1606</v>
      </c>
      <c r="B1142" s="4"/>
      <c r="C1142" s="6" t="s">
        <v>439</v>
      </c>
      <c r="D1142" s="4"/>
      <c r="E1142" s="4"/>
      <c r="F1142" s="4"/>
      <c r="G1142" s="4"/>
      <c r="H1142" s="4"/>
      <c r="I1142" s="4"/>
      <c r="J1142" s="4"/>
      <c r="K1142" s="45">
        <v>44166</v>
      </c>
      <c r="L1142" s="45"/>
      <c r="M1142" s="4"/>
      <c r="N1142" s="4"/>
      <c r="O1142" s="4"/>
      <c r="P1142" s="46"/>
      <c r="Q1142" s="46"/>
      <c r="R1142" s="49">
        <f t="shared" si="78"/>
        <v>0</v>
      </c>
      <c r="S1142" s="49">
        <f t="shared" si="79"/>
        <v>0</v>
      </c>
      <c r="T1142" s="50">
        <f t="shared" si="76"/>
        <v>0</v>
      </c>
      <c r="U1142" s="50">
        <f t="shared" si="77"/>
        <v>0</v>
      </c>
      <c r="V1142" s="50">
        <v>0.89</v>
      </c>
      <c r="W1142" s="50" t="str">
        <f>IF(OR(K1142&lt;=$Y$1,DAY(K1142)&gt;15,AND(YEAR(K1142)&amp;MONTH(K1142)=YEAR(L1142)&amp;MONTH(L1142),DAY(L1142)&lt;26)),"",IF(OR(L1142="",MONTH(K1142)&lt;&gt;MONTH(L1142)),NETWORKDAYS.INTL(K1142,DATE(2021,MONTH(K1142)+1,0),"0000000",'21年休息安排-固定'!$B$2:$B$105),NETWORKDAYS.INTL(K1142,L1142,"0000000",'21年休息安排-固定'!$B$2:$B$105)))</f>
        <v/>
      </c>
      <c r="X1142" s="50" t="str">
        <f>IF(OR(L1142&gt;=$Z$1,L1142="",DAY(L1142)&lt;15,AND(YEAR(K1142)&amp;MONTH(K1142)=YEAR(L1142)&amp;MONTH(L1142),DAY(L1142)&lt;26)),"",IF(YEAR(K1142)&amp;MONTH(K1142)=YEAR(L1142)&amp;MONTH(L1142),NETWORKDAYS.INTL(K1142,L1142,"0000000",'21年休息安排-固定'!$B$2:$B$105),NETWORKDAYS.INTL(DATE(2021,MONTH(L1142),1),L1142,"0000000",'21年休息安排-固定'!$B$2:$B$105)))</f>
        <v/>
      </c>
    </row>
    <row r="1143" customHeight="1" spans="1:24">
      <c r="A1143" s="4" t="s">
        <v>1607</v>
      </c>
      <c r="B1143" s="4"/>
      <c r="C1143" s="6" t="s">
        <v>439</v>
      </c>
      <c r="D1143" s="4"/>
      <c r="E1143" s="4"/>
      <c r="F1143" s="4"/>
      <c r="G1143" s="4"/>
      <c r="H1143" s="4"/>
      <c r="I1143" s="4"/>
      <c r="J1143" s="4"/>
      <c r="K1143" s="45">
        <v>44166</v>
      </c>
      <c r="L1143" s="45"/>
      <c r="M1143" s="4"/>
      <c r="N1143" s="4"/>
      <c r="O1143" s="4"/>
      <c r="P1143" s="46"/>
      <c r="Q1143" s="46"/>
      <c r="R1143" s="49">
        <f t="shared" si="78"/>
        <v>0</v>
      </c>
      <c r="S1143" s="49">
        <f t="shared" si="79"/>
        <v>0</v>
      </c>
      <c r="T1143" s="50">
        <f t="shared" si="76"/>
        <v>0</v>
      </c>
      <c r="U1143" s="50">
        <f t="shared" si="77"/>
        <v>0</v>
      </c>
      <c r="V1143" s="50">
        <v>0.88</v>
      </c>
      <c r="W1143" s="50" t="str">
        <f>IF(OR(K1143&lt;=$Y$1,DAY(K1143)&gt;15,AND(YEAR(K1143)&amp;MONTH(K1143)=YEAR(L1143)&amp;MONTH(L1143),DAY(L1143)&lt;26)),"",IF(OR(L1143="",MONTH(K1143)&lt;&gt;MONTH(L1143)),NETWORKDAYS.INTL(K1143,DATE(2021,MONTH(K1143)+1,0),"0000000",'21年休息安排-固定'!$B$2:$B$105),NETWORKDAYS.INTL(K1143,L1143,"0000000",'21年休息安排-固定'!$B$2:$B$105)))</f>
        <v/>
      </c>
      <c r="X1143" s="50" t="str">
        <f>IF(OR(L1143&gt;=$Z$1,L1143="",DAY(L1143)&lt;15,AND(YEAR(K1143)&amp;MONTH(K1143)=YEAR(L1143)&amp;MONTH(L1143),DAY(L1143)&lt;26)),"",IF(YEAR(K1143)&amp;MONTH(K1143)=YEAR(L1143)&amp;MONTH(L1143),NETWORKDAYS.INTL(K1143,L1143,"0000000",'21年休息安排-固定'!$B$2:$B$105),NETWORKDAYS.INTL(DATE(2021,MONTH(L1143),1),L1143,"0000000",'21年休息安排-固定'!$B$2:$B$105)))</f>
        <v/>
      </c>
    </row>
    <row r="1144" customHeight="1" spans="1:24">
      <c r="A1144" s="4" t="s">
        <v>1608</v>
      </c>
      <c r="B1144" s="4"/>
      <c r="C1144" s="6" t="s">
        <v>439</v>
      </c>
      <c r="D1144" s="4"/>
      <c r="E1144" s="4"/>
      <c r="F1144" s="4"/>
      <c r="G1144" s="4"/>
      <c r="H1144" s="4"/>
      <c r="I1144" s="4"/>
      <c r="J1144" s="4"/>
      <c r="K1144" s="45">
        <v>44166</v>
      </c>
      <c r="L1144" s="45">
        <v>44207</v>
      </c>
      <c r="M1144" s="4"/>
      <c r="N1144" s="4"/>
      <c r="O1144" s="4"/>
      <c r="P1144" s="46"/>
      <c r="Q1144" s="46"/>
      <c r="R1144" s="49">
        <f t="shared" si="78"/>
        <v>0</v>
      </c>
      <c r="S1144" s="49">
        <f t="shared" si="79"/>
        <v>0</v>
      </c>
      <c r="T1144" s="50">
        <f t="shared" si="76"/>
        <v>0</v>
      </c>
      <c r="U1144" s="50">
        <f t="shared" si="77"/>
        <v>0</v>
      </c>
      <c r="V1144" s="50">
        <v>0.9</v>
      </c>
      <c r="W1144" s="50" t="str">
        <f>IF(OR(K1144&lt;=$Y$1,DAY(K1144)&gt;15,AND(YEAR(K1144)&amp;MONTH(K1144)=YEAR(L1144)&amp;MONTH(L1144),DAY(L1144)&lt;26)),"",IF(OR(L1144="",MONTH(K1144)&lt;&gt;MONTH(L1144)),NETWORKDAYS.INTL(K1144,DATE(2021,MONTH(K1144)+1,0),"0000000",'21年休息安排-固定'!$B$2:$B$105),NETWORKDAYS.INTL(K1144,L1144,"0000000",'21年休息安排-固定'!$B$2:$B$105)))</f>
        <v/>
      </c>
      <c r="X1144" s="50" t="str">
        <f>IF(OR(L1144&gt;=$Z$1,L1144="",DAY(L1144)&lt;15,AND(YEAR(K1144)&amp;MONTH(K1144)=YEAR(L1144)&amp;MONTH(L1144),DAY(L1144)&lt;26)),"",IF(YEAR(K1144)&amp;MONTH(K1144)=YEAR(L1144)&amp;MONTH(L1144),NETWORKDAYS.INTL(K1144,L1144,"0000000",'21年休息安排-固定'!$B$2:$B$105),NETWORKDAYS.INTL(DATE(2021,MONTH(L1144),1),L1144,"0000000",'21年休息安排-固定'!$B$2:$B$105)))</f>
        <v/>
      </c>
    </row>
    <row r="1145" customHeight="1" spans="1:24">
      <c r="A1145" s="4" t="s">
        <v>1609</v>
      </c>
      <c r="B1145" s="4"/>
      <c r="C1145" s="6" t="s">
        <v>439</v>
      </c>
      <c r="D1145" s="4"/>
      <c r="E1145" s="4"/>
      <c r="F1145" s="4"/>
      <c r="G1145" s="4"/>
      <c r="H1145" s="4"/>
      <c r="I1145" s="4"/>
      <c r="J1145" s="4"/>
      <c r="K1145" s="45">
        <v>44166</v>
      </c>
      <c r="L1145" s="45"/>
      <c r="M1145" s="4"/>
      <c r="N1145" s="4"/>
      <c r="O1145" s="4"/>
      <c r="P1145" s="46"/>
      <c r="Q1145" s="46"/>
      <c r="R1145" s="49">
        <f t="shared" si="78"/>
        <v>0</v>
      </c>
      <c r="S1145" s="49">
        <f t="shared" si="79"/>
        <v>0</v>
      </c>
      <c r="T1145" s="50">
        <f t="shared" si="76"/>
        <v>0</v>
      </c>
      <c r="U1145" s="50">
        <f t="shared" si="77"/>
        <v>0</v>
      </c>
      <c r="V1145" s="50">
        <v>0.87</v>
      </c>
      <c r="W1145" s="50" t="str">
        <f>IF(OR(K1145&lt;=$Y$1,DAY(K1145)&gt;15,AND(YEAR(K1145)&amp;MONTH(K1145)=YEAR(L1145)&amp;MONTH(L1145),DAY(L1145)&lt;26)),"",IF(OR(L1145="",MONTH(K1145)&lt;&gt;MONTH(L1145)),NETWORKDAYS.INTL(K1145,DATE(2021,MONTH(K1145)+1,0),"0000000",'21年休息安排-固定'!$B$2:$B$105),NETWORKDAYS.INTL(K1145,L1145,"0000000",'21年休息安排-固定'!$B$2:$B$105)))</f>
        <v/>
      </c>
      <c r="X1145" s="50" t="str">
        <f>IF(OR(L1145&gt;=$Z$1,L1145="",DAY(L1145)&lt;15,AND(YEAR(K1145)&amp;MONTH(K1145)=YEAR(L1145)&amp;MONTH(L1145),DAY(L1145)&lt;26)),"",IF(YEAR(K1145)&amp;MONTH(K1145)=YEAR(L1145)&amp;MONTH(L1145),NETWORKDAYS.INTL(K1145,L1145,"0000000",'21年休息安排-固定'!$B$2:$B$105),NETWORKDAYS.INTL(DATE(2021,MONTH(L1145),1),L1145,"0000000",'21年休息安排-固定'!$B$2:$B$105)))</f>
        <v/>
      </c>
    </row>
    <row r="1146" customHeight="1" spans="1:24">
      <c r="A1146" s="4" t="s">
        <v>1610</v>
      </c>
      <c r="B1146" s="4"/>
      <c r="C1146" s="6" t="s">
        <v>439</v>
      </c>
      <c r="D1146" s="4"/>
      <c r="E1146" s="4"/>
      <c r="F1146" s="4"/>
      <c r="G1146" s="4"/>
      <c r="H1146" s="4"/>
      <c r="I1146" s="4"/>
      <c r="J1146" s="4"/>
      <c r="K1146" s="45">
        <v>44166</v>
      </c>
      <c r="L1146" s="45"/>
      <c r="M1146" s="4"/>
      <c r="N1146" s="4"/>
      <c r="O1146" s="4"/>
      <c r="P1146" s="46"/>
      <c r="Q1146" s="46"/>
      <c r="R1146" s="49">
        <f t="shared" si="78"/>
        <v>0</v>
      </c>
      <c r="S1146" s="49">
        <f t="shared" si="79"/>
        <v>0</v>
      </c>
      <c r="T1146" s="50">
        <f t="shared" si="76"/>
        <v>0</v>
      </c>
      <c r="U1146" s="50">
        <f t="shared" si="77"/>
        <v>0</v>
      </c>
      <c r="V1146" s="50">
        <v>0.87</v>
      </c>
      <c r="W1146" s="50" t="str">
        <f>IF(OR(K1146&lt;=$Y$1,DAY(K1146)&gt;15,AND(YEAR(K1146)&amp;MONTH(K1146)=YEAR(L1146)&amp;MONTH(L1146),DAY(L1146)&lt;26)),"",IF(OR(L1146="",MONTH(K1146)&lt;&gt;MONTH(L1146)),NETWORKDAYS.INTL(K1146,DATE(2021,MONTH(K1146)+1,0),"0000000",'21年休息安排-固定'!$B$2:$B$105),NETWORKDAYS.INTL(K1146,L1146,"0000000",'21年休息安排-固定'!$B$2:$B$105)))</f>
        <v/>
      </c>
      <c r="X1146" s="50" t="str">
        <f>IF(OR(L1146&gt;=$Z$1,L1146="",DAY(L1146)&lt;15,AND(YEAR(K1146)&amp;MONTH(K1146)=YEAR(L1146)&amp;MONTH(L1146),DAY(L1146)&lt;26)),"",IF(YEAR(K1146)&amp;MONTH(K1146)=YEAR(L1146)&amp;MONTH(L1146),NETWORKDAYS.INTL(K1146,L1146,"0000000",'21年休息安排-固定'!$B$2:$B$105),NETWORKDAYS.INTL(DATE(2021,MONTH(L1146),1),L1146,"0000000",'21年休息安排-固定'!$B$2:$B$105)))</f>
        <v/>
      </c>
    </row>
    <row r="1147" customHeight="1" spans="1:24">
      <c r="A1147" s="4" t="s">
        <v>1611</v>
      </c>
      <c r="B1147" s="4"/>
      <c r="C1147" s="6" t="s">
        <v>439</v>
      </c>
      <c r="D1147" s="4"/>
      <c r="E1147" s="4"/>
      <c r="F1147" s="4"/>
      <c r="G1147" s="4"/>
      <c r="H1147" s="4"/>
      <c r="I1147" s="4"/>
      <c r="J1147" s="4"/>
      <c r="K1147" s="45">
        <v>44166</v>
      </c>
      <c r="L1147" s="45">
        <v>44309</v>
      </c>
      <c r="M1147" s="4"/>
      <c r="N1147" s="4"/>
      <c r="O1147" s="4"/>
      <c r="P1147" s="46"/>
      <c r="Q1147" s="46"/>
      <c r="R1147" s="49">
        <f t="shared" si="78"/>
        <v>0</v>
      </c>
      <c r="S1147" s="49">
        <f t="shared" si="79"/>
        <v>0</v>
      </c>
      <c r="T1147" s="50">
        <f t="shared" si="76"/>
        <v>0</v>
      </c>
      <c r="U1147" s="50">
        <f t="shared" si="77"/>
        <v>0</v>
      </c>
      <c r="V1147" s="50">
        <v>0.85</v>
      </c>
      <c r="W1147" s="50" t="str">
        <f>IF(OR(K1147&lt;=$Y$1,DAY(K1147)&gt;15,AND(YEAR(K1147)&amp;MONTH(K1147)=YEAR(L1147)&amp;MONTH(L1147),DAY(L1147)&lt;26)),"",IF(OR(L1147="",MONTH(K1147)&lt;&gt;MONTH(L1147)),NETWORKDAYS.INTL(K1147,DATE(2021,MONTH(K1147)+1,0),"0000000",'21年休息安排-固定'!$B$2:$B$105),NETWORKDAYS.INTL(K1147,L1147,"0000000",'21年休息安排-固定'!$B$2:$B$105)))</f>
        <v/>
      </c>
      <c r="X1147" s="50">
        <f>IF(OR(L1147&gt;=$Z$1,L1147="",DAY(L1147)&lt;15,AND(YEAR(K1147)&amp;MONTH(K1147)=YEAR(L1147)&amp;MONTH(L1147),DAY(L1147)&lt;26)),"",IF(YEAR(K1147)&amp;MONTH(K1147)=YEAR(L1147)&amp;MONTH(L1147),NETWORKDAYS.INTL(K1147,L1147,"0000000",'21年休息安排-固定'!$B$2:$B$105),NETWORKDAYS.INTL(DATE(2021,MONTH(L1147),1),L1147,"0000000",'21年休息安排-固定'!$B$2:$B$105)))</f>
        <v>17</v>
      </c>
    </row>
    <row r="1148" customHeight="1" spans="1:24">
      <c r="A1148" s="4" t="s">
        <v>1612</v>
      </c>
      <c r="B1148" s="4"/>
      <c r="C1148" s="6" t="s">
        <v>439</v>
      </c>
      <c r="D1148" s="4"/>
      <c r="E1148" s="4"/>
      <c r="F1148" s="4"/>
      <c r="G1148" s="4"/>
      <c r="H1148" s="4"/>
      <c r="I1148" s="4"/>
      <c r="J1148" s="4"/>
      <c r="K1148" s="45">
        <v>44166</v>
      </c>
      <c r="L1148" s="45"/>
      <c r="M1148" s="4"/>
      <c r="N1148" s="4"/>
      <c r="O1148" s="4"/>
      <c r="P1148" s="46"/>
      <c r="Q1148" s="46"/>
      <c r="R1148" s="49">
        <f t="shared" si="78"/>
        <v>0</v>
      </c>
      <c r="S1148" s="49">
        <f t="shared" si="79"/>
        <v>0</v>
      </c>
      <c r="T1148" s="50">
        <f t="shared" si="76"/>
        <v>0</v>
      </c>
      <c r="U1148" s="50">
        <f t="shared" si="77"/>
        <v>0</v>
      </c>
      <c r="V1148" s="50">
        <v>0.86</v>
      </c>
      <c r="W1148" s="50" t="str">
        <f>IF(OR(K1148&lt;=$Y$1,DAY(K1148)&gt;15,AND(YEAR(K1148)&amp;MONTH(K1148)=YEAR(L1148)&amp;MONTH(L1148),DAY(L1148)&lt;26)),"",IF(OR(L1148="",MONTH(K1148)&lt;&gt;MONTH(L1148)),NETWORKDAYS.INTL(K1148,DATE(2021,MONTH(K1148)+1,0),"0000000",'21年休息安排-固定'!$B$2:$B$105),NETWORKDAYS.INTL(K1148,L1148,"0000000",'21年休息安排-固定'!$B$2:$B$105)))</f>
        <v/>
      </c>
      <c r="X1148" s="50" t="str">
        <f>IF(OR(L1148&gt;=$Z$1,L1148="",DAY(L1148)&lt;15,AND(YEAR(K1148)&amp;MONTH(K1148)=YEAR(L1148)&amp;MONTH(L1148),DAY(L1148)&lt;26)),"",IF(YEAR(K1148)&amp;MONTH(K1148)=YEAR(L1148)&amp;MONTH(L1148),NETWORKDAYS.INTL(K1148,L1148,"0000000",'21年休息安排-固定'!$B$2:$B$105),NETWORKDAYS.INTL(DATE(2021,MONTH(L1148),1),L1148,"0000000",'21年休息安排-固定'!$B$2:$B$105)))</f>
        <v/>
      </c>
    </row>
    <row r="1149" customHeight="1" spans="1:24">
      <c r="A1149" s="4" t="s">
        <v>1613</v>
      </c>
      <c r="B1149" s="4"/>
      <c r="C1149" s="6" t="s">
        <v>439</v>
      </c>
      <c r="D1149" s="4"/>
      <c r="E1149" s="4"/>
      <c r="F1149" s="4"/>
      <c r="G1149" s="4"/>
      <c r="H1149" s="4"/>
      <c r="I1149" s="4"/>
      <c r="J1149" s="4"/>
      <c r="K1149" s="45">
        <v>44166</v>
      </c>
      <c r="L1149" s="45"/>
      <c r="M1149" s="4"/>
      <c r="N1149" s="4"/>
      <c r="O1149" s="4"/>
      <c r="P1149" s="46"/>
      <c r="Q1149" s="46"/>
      <c r="R1149" s="49">
        <f t="shared" si="78"/>
        <v>0</v>
      </c>
      <c r="S1149" s="49">
        <f t="shared" si="79"/>
        <v>0</v>
      </c>
      <c r="T1149" s="50">
        <f t="shared" si="76"/>
        <v>0</v>
      </c>
      <c r="U1149" s="50">
        <f t="shared" si="77"/>
        <v>0</v>
      </c>
      <c r="V1149" s="50">
        <v>0.87</v>
      </c>
      <c r="W1149" s="50" t="str">
        <f>IF(OR(K1149&lt;=$Y$1,DAY(K1149)&gt;15,AND(YEAR(K1149)&amp;MONTH(K1149)=YEAR(L1149)&amp;MONTH(L1149),DAY(L1149)&lt;26)),"",IF(OR(L1149="",MONTH(K1149)&lt;&gt;MONTH(L1149)),NETWORKDAYS.INTL(K1149,DATE(2021,MONTH(K1149)+1,0),"0000000",'21年休息安排-固定'!$B$2:$B$105),NETWORKDAYS.INTL(K1149,L1149,"0000000",'21年休息安排-固定'!$B$2:$B$105)))</f>
        <v/>
      </c>
      <c r="X1149" s="50" t="str">
        <f>IF(OR(L1149&gt;=$Z$1,L1149="",DAY(L1149)&lt;15,AND(YEAR(K1149)&amp;MONTH(K1149)=YEAR(L1149)&amp;MONTH(L1149),DAY(L1149)&lt;26)),"",IF(YEAR(K1149)&amp;MONTH(K1149)=YEAR(L1149)&amp;MONTH(L1149),NETWORKDAYS.INTL(K1149,L1149,"0000000",'21年休息安排-固定'!$B$2:$B$105),NETWORKDAYS.INTL(DATE(2021,MONTH(L1149),1),L1149,"0000000",'21年休息安排-固定'!$B$2:$B$105)))</f>
        <v/>
      </c>
    </row>
    <row r="1150" customHeight="1" spans="1:24">
      <c r="A1150" s="4" t="s">
        <v>1614</v>
      </c>
      <c r="B1150" s="4"/>
      <c r="C1150" s="6" t="s">
        <v>439</v>
      </c>
      <c r="D1150" s="4"/>
      <c r="E1150" s="4"/>
      <c r="F1150" s="4"/>
      <c r="G1150" s="4"/>
      <c r="H1150" s="4"/>
      <c r="I1150" s="4"/>
      <c r="J1150" s="4"/>
      <c r="K1150" s="45">
        <v>44166</v>
      </c>
      <c r="L1150" s="45"/>
      <c r="M1150" s="4"/>
      <c r="N1150" s="4"/>
      <c r="O1150" s="4"/>
      <c r="P1150" s="46"/>
      <c r="Q1150" s="46"/>
      <c r="R1150" s="49">
        <f t="shared" si="78"/>
        <v>0</v>
      </c>
      <c r="S1150" s="49">
        <f t="shared" si="79"/>
        <v>0</v>
      </c>
      <c r="T1150" s="50">
        <f t="shared" si="76"/>
        <v>0</v>
      </c>
      <c r="U1150" s="50">
        <f t="shared" si="77"/>
        <v>0</v>
      </c>
      <c r="V1150" s="50">
        <v>0.88</v>
      </c>
      <c r="W1150" s="50" t="str">
        <f>IF(OR(K1150&lt;=$Y$1,DAY(K1150)&gt;15,AND(YEAR(K1150)&amp;MONTH(K1150)=YEAR(L1150)&amp;MONTH(L1150),DAY(L1150)&lt;26)),"",IF(OR(L1150="",MONTH(K1150)&lt;&gt;MONTH(L1150)),NETWORKDAYS.INTL(K1150,DATE(2021,MONTH(K1150)+1,0),"0000000",'21年休息安排-固定'!$B$2:$B$105),NETWORKDAYS.INTL(K1150,L1150,"0000000",'21年休息安排-固定'!$B$2:$B$105)))</f>
        <v/>
      </c>
      <c r="X1150" s="50" t="str">
        <f>IF(OR(L1150&gt;=$Z$1,L1150="",DAY(L1150)&lt;15,AND(YEAR(K1150)&amp;MONTH(K1150)=YEAR(L1150)&amp;MONTH(L1150),DAY(L1150)&lt;26)),"",IF(YEAR(K1150)&amp;MONTH(K1150)=YEAR(L1150)&amp;MONTH(L1150),NETWORKDAYS.INTL(K1150,L1150,"0000000",'21年休息安排-固定'!$B$2:$B$105),NETWORKDAYS.INTL(DATE(2021,MONTH(L1150),1),L1150,"0000000",'21年休息安排-固定'!$B$2:$B$105)))</f>
        <v/>
      </c>
    </row>
    <row r="1151" customHeight="1" spans="1:24">
      <c r="A1151" s="4" t="s">
        <v>1615</v>
      </c>
      <c r="B1151" s="4"/>
      <c r="C1151" s="6" t="s">
        <v>439</v>
      </c>
      <c r="D1151" s="4"/>
      <c r="E1151" s="4"/>
      <c r="F1151" s="4"/>
      <c r="G1151" s="4"/>
      <c r="H1151" s="4"/>
      <c r="I1151" s="4"/>
      <c r="J1151" s="4"/>
      <c r="K1151" s="45">
        <v>44166</v>
      </c>
      <c r="L1151" s="45">
        <v>44286</v>
      </c>
      <c r="M1151" s="4"/>
      <c r="N1151" s="4"/>
      <c r="O1151" s="4"/>
      <c r="P1151" s="46"/>
      <c r="Q1151" s="46"/>
      <c r="R1151" s="49">
        <f t="shared" si="78"/>
        <v>0</v>
      </c>
      <c r="S1151" s="49">
        <f t="shared" si="79"/>
        <v>0</v>
      </c>
      <c r="T1151" s="50">
        <f t="shared" si="76"/>
        <v>0</v>
      </c>
      <c r="U1151" s="50">
        <f t="shared" si="77"/>
        <v>0</v>
      </c>
      <c r="V1151" s="50">
        <v>0.85</v>
      </c>
      <c r="W1151" s="50" t="str">
        <f>IF(OR(K1151&lt;=$Y$1,DAY(K1151)&gt;15,AND(YEAR(K1151)&amp;MONTH(K1151)=YEAR(L1151)&amp;MONTH(L1151),DAY(L1151)&lt;26)),"",IF(OR(L1151="",MONTH(K1151)&lt;&gt;MONTH(L1151)),NETWORKDAYS.INTL(K1151,DATE(2021,MONTH(K1151)+1,0),"0000000",'21年休息安排-固定'!$B$2:$B$105),NETWORKDAYS.INTL(K1151,L1151,"0000000",'21年休息安排-固定'!$B$2:$B$105)))</f>
        <v/>
      </c>
      <c r="X1151" s="50">
        <f>IF(OR(L1151&gt;=$Z$1,L1151="",DAY(L1151)&lt;15,AND(YEAR(K1151)&amp;MONTH(K1151)=YEAR(L1151)&amp;MONTH(L1151),DAY(L1151)&lt;26)),"",IF(YEAR(K1151)&amp;MONTH(K1151)=YEAR(L1151)&amp;MONTH(L1151),NETWORKDAYS.INTL(K1151,L1151,"0000000",'21年休息安排-固定'!$B$2:$B$105),NETWORKDAYS.INTL(DATE(2021,MONTH(L1151),1),L1151,"0000000",'21年休息安排-固定'!$B$2:$B$105)))</f>
        <v>23</v>
      </c>
    </row>
    <row r="1152" customHeight="1" spans="1:24">
      <c r="A1152" s="4" t="s">
        <v>1616</v>
      </c>
      <c r="B1152" s="4"/>
      <c r="C1152" s="6" t="s">
        <v>439</v>
      </c>
      <c r="D1152" s="4"/>
      <c r="E1152" s="4"/>
      <c r="F1152" s="4"/>
      <c r="G1152" s="4"/>
      <c r="H1152" s="4"/>
      <c r="I1152" s="4"/>
      <c r="J1152" s="4"/>
      <c r="K1152" s="45">
        <v>44166</v>
      </c>
      <c r="L1152" s="45"/>
      <c r="M1152" s="4"/>
      <c r="N1152" s="4"/>
      <c r="O1152" s="4"/>
      <c r="P1152" s="46"/>
      <c r="Q1152" s="46"/>
      <c r="R1152" s="49">
        <f t="shared" si="78"/>
        <v>0</v>
      </c>
      <c r="S1152" s="49">
        <f t="shared" si="79"/>
        <v>0</v>
      </c>
      <c r="T1152" s="50">
        <f t="shared" si="76"/>
        <v>0</v>
      </c>
      <c r="U1152" s="50">
        <f t="shared" si="77"/>
        <v>0</v>
      </c>
      <c r="V1152" s="50">
        <v>0.89</v>
      </c>
      <c r="W1152" s="50" t="str">
        <f>IF(OR(K1152&lt;=$Y$1,DAY(K1152)&gt;15,AND(YEAR(K1152)&amp;MONTH(K1152)=YEAR(L1152)&amp;MONTH(L1152),DAY(L1152)&lt;26)),"",IF(OR(L1152="",MONTH(K1152)&lt;&gt;MONTH(L1152)),NETWORKDAYS.INTL(K1152,DATE(2021,MONTH(K1152)+1,0),"0000000",'21年休息安排-固定'!$B$2:$B$105),NETWORKDAYS.INTL(K1152,L1152,"0000000",'21年休息安排-固定'!$B$2:$B$105)))</f>
        <v/>
      </c>
      <c r="X1152" s="50" t="str">
        <f>IF(OR(L1152&gt;=$Z$1,L1152="",DAY(L1152)&lt;15,AND(YEAR(K1152)&amp;MONTH(K1152)=YEAR(L1152)&amp;MONTH(L1152),DAY(L1152)&lt;26)),"",IF(YEAR(K1152)&amp;MONTH(K1152)=YEAR(L1152)&amp;MONTH(L1152),NETWORKDAYS.INTL(K1152,L1152,"0000000",'21年休息安排-固定'!$B$2:$B$105),NETWORKDAYS.INTL(DATE(2021,MONTH(L1152),1),L1152,"0000000",'21年休息安排-固定'!$B$2:$B$105)))</f>
        <v/>
      </c>
    </row>
    <row r="1153" customHeight="1" spans="1:24">
      <c r="A1153" s="4" t="s">
        <v>1617</v>
      </c>
      <c r="B1153" s="4"/>
      <c r="C1153" s="6" t="s">
        <v>439</v>
      </c>
      <c r="D1153" s="4"/>
      <c r="E1153" s="4"/>
      <c r="F1153" s="4"/>
      <c r="G1153" s="4"/>
      <c r="H1153" s="4"/>
      <c r="I1153" s="4"/>
      <c r="J1153" s="4"/>
      <c r="K1153" s="45">
        <v>44166</v>
      </c>
      <c r="L1153" s="45">
        <v>44267</v>
      </c>
      <c r="M1153" s="4"/>
      <c r="N1153" s="4"/>
      <c r="O1153" s="4"/>
      <c r="P1153" s="46"/>
      <c r="Q1153" s="46"/>
      <c r="R1153" s="49">
        <f t="shared" si="78"/>
        <v>0</v>
      </c>
      <c r="S1153" s="49">
        <f t="shared" si="79"/>
        <v>0</v>
      </c>
      <c r="T1153" s="50">
        <f t="shared" si="76"/>
        <v>0</v>
      </c>
      <c r="U1153" s="50">
        <f t="shared" si="77"/>
        <v>0</v>
      </c>
      <c r="V1153" s="50">
        <v>0.89</v>
      </c>
      <c r="W1153" s="50" t="str">
        <f>IF(OR(K1153&lt;=$Y$1,DAY(K1153)&gt;15,AND(YEAR(K1153)&amp;MONTH(K1153)=YEAR(L1153)&amp;MONTH(L1153),DAY(L1153)&lt;26)),"",IF(OR(L1153="",MONTH(K1153)&lt;&gt;MONTH(L1153)),NETWORKDAYS.INTL(K1153,DATE(2021,MONTH(K1153)+1,0),"0000000",'21年休息安排-固定'!$B$2:$B$105),NETWORKDAYS.INTL(K1153,L1153,"0000000",'21年休息安排-固定'!$B$2:$B$105)))</f>
        <v/>
      </c>
      <c r="X1153" s="50" t="str">
        <f>IF(OR(L1153&gt;=$Z$1,L1153="",DAY(L1153)&lt;15,AND(YEAR(K1153)&amp;MONTH(K1153)=YEAR(L1153)&amp;MONTH(L1153),DAY(L1153)&lt;26)),"",IF(YEAR(K1153)&amp;MONTH(K1153)=YEAR(L1153)&amp;MONTH(L1153),NETWORKDAYS.INTL(K1153,L1153,"0000000",'21年休息安排-固定'!$B$2:$B$105),NETWORKDAYS.INTL(DATE(2021,MONTH(L1153),1),L1153,"0000000",'21年休息安排-固定'!$B$2:$B$105)))</f>
        <v/>
      </c>
    </row>
    <row r="1154" customHeight="1" spans="1:24">
      <c r="A1154" s="4" t="s">
        <v>1618</v>
      </c>
      <c r="B1154" s="4"/>
      <c r="C1154" s="6" t="s">
        <v>439</v>
      </c>
      <c r="D1154" s="4"/>
      <c r="E1154" s="4"/>
      <c r="F1154" s="4"/>
      <c r="G1154" s="4"/>
      <c r="H1154" s="4"/>
      <c r="I1154" s="4"/>
      <c r="J1154" s="4"/>
      <c r="K1154" s="45">
        <v>44166</v>
      </c>
      <c r="L1154" s="45">
        <v>44286</v>
      </c>
      <c r="M1154" s="4"/>
      <c r="N1154" s="4"/>
      <c r="O1154" s="4"/>
      <c r="P1154" s="46"/>
      <c r="Q1154" s="46"/>
      <c r="R1154" s="49">
        <f t="shared" si="78"/>
        <v>0</v>
      </c>
      <c r="S1154" s="49">
        <f t="shared" si="79"/>
        <v>0</v>
      </c>
      <c r="T1154" s="50">
        <f t="shared" si="76"/>
        <v>0</v>
      </c>
      <c r="U1154" s="50">
        <f t="shared" si="77"/>
        <v>0</v>
      </c>
      <c r="V1154" s="50">
        <v>0.86</v>
      </c>
      <c r="W1154" s="50" t="str">
        <f>IF(OR(K1154&lt;=$Y$1,DAY(K1154)&gt;15,AND(YEAR(K1154)&amp;MONTH(K1154)=YEAR(L1154)&amp;MONTH(L1154),DAY(L1154)&lt;26)),"",IF(OR(L1154="",MONTH(K1154)&lt;&gt;MONTH(L1154)),NETWORKDAYS.INTL(K1154,DATE(2021,MONTH(K1154)+1,0),"0000000",'21年休息安排-固定'!$B$2:$B$105),NETWORKDAYS.INTL(K1154,L1154,"0000000",'21年休息安排-固定'!$B$2:$B$105)))</f>
        <v/>
      </c>
      <c r="X1154" s="50">
        <f>IF(OR(L1154&gt;=$Z$1,L1154="",DAY(L1154)&lt;15,AND(YEAR(K1154)&amp;MONTH(K1154)=YEAR(L1154)&amp;MONTH(L1154),DAY(L1154)&lt;26)),"",IF(YEAR(K1154)&amp;MONTH(K1154)=YEAR(L1154)&amp;MONTH(L1154),NETWORKDAYS.INTL(K1154,L1154,"0000000",'21年休息安排-固定'!$B$2:$B$105),NETWORKDAYS.INTL(DATE(2021,MONTH(L1154),1),L1154,"0000000",'21年休息安排-固定'!$B$2:$B$105)))</f>
        <v>23</v>
      </c>
    </row>
    <row r="1155" customHeight="1" spans="1:24">
      <c r="A1155" s="4" t="s">
        <v>1619</v>
      </c>
      <c r="B1155" s="4"/>
      <c r="C1155" s="6" t="s">
        <v>1182</v>
      </c>
      <c r="D1155" s="4"/>
      <c r="E1155" s="4"/>
      <c r="F1155" s="4"/>
      <c r="G1155" s="4"/>
      <c r="H1155" s="4"/>
      <c r="I1155" s="4"/>
      <c r="J1155" s="4"/>
      <c r="K1155" s="45">
        <v>44172</v>
      </c>
      <c r="L1155" s="45"/>
      <c r="M1155" s="4"/>
      <c r="N1155" s="4"/>
      <c r="O1155" s="4"/>
      <c r="P1155" s="46"/>
      <c r="Q1155" s="46"/>
      <c r="R1155" s="49">
        <f t="shared" si="78"/>
        <v>0</v>
      </c>
      <c r="S1155" s="49">
        <f t="shared" si="79"/>
        <v>0</v>
      </c>
      <c r="T1155" s="50">
        <f t="shared" si="76"/>
        <v>0</v>
      </c>
      <c r="U1155" s="50">
        <f t="shared" si="77"/>
        <v>0</v>
      </c>
      <c r="V1155" s="50">
        <v>0.91</v>
      </c>
      <c r="W1155" s="50" t="str">
        <f>IF(OR(K1155&lt;=$Y$1,DAY(K1155)&gt;15,AND(YEAR(K1155)&amp;MONTH(K1155)=YEAR(L1155)&amp;MONTH(L1155),DAY(L1155)&lt;26)),"",IF(OR(L1155="",MONTH(K1155)&lt;&gt;MONTH(L1155)),NETWORKDAYS.INTL(K1155,DATE(2021,MONTH(K1155)+1,0),"0000000",'21年休息安排-固定'!$B$2:$B$105),NETWORKDAYS.INTL(K1155,L1155,"0000000",'21年休息安排-固定'!$B$2:$B$105)))</f>
        <v/>
      </c>
      <c r="X1155" s="50" t="str">
        <f>IF(OR(L1155&gt;=$Z$1,L1155="",DAY(L1155)&lt;15,AND(YEAR(K1155)&amp;MONTH(K1155)=YEAR(L1155)&amp;MONTH(L1155),DAY(L1155)&lt;26)),"",IF(YEAR(K1155)&amp;MONTH(K1155)=YEAR(L1155)&amp;MONTH(L1155),NETWORKDAYS.INTL(K1155,L1155,"0000000",'21年休息安排-固定'!$B$2:$B$105),NETWORKDAYS.INTL(DATE(2021,MONTH(L1155),1),L1155,"0000000",'21年休息安排-固定'!$B$2:$B$105)))</f>
        <v/>
      </c>
    </row>
    <row r="1156" customHeight="1" spans="1:24">
      <c r="A1156" s="4" t="s">
        <v>1620</v>
      </c>
      <c r="B1156" s="4"/>
      <c r="C1156" s="6" t="s">
        <v>1182</v>
      </c>
      <c r="D1156" s="4"/>
      <c r="E1156" s="4"/>
      <c r="F1156" s="4"/>
      <c r="G1156" s="4"/>
      <c r="H1156" s="4"/>
      <c r="I1156" s="4"/>
      <c r="J1156" s="4"/>
      <c r="K1156" s="45">
        <v>44172</v>
      </c>
      <c r="L1156" s="45">
        <v>44347</v>
      </c>
      <c r="M1156" s="4"/>
      <c r="N1156" s="4"/>
      <c r="O1156" s="4"/>
      <c r="P1156" s="46"/>
      <c r="Q1156" s="46"/>
      <c r="R1156" s="49">
        <f t="shared" si="78"/>
        <v>0</v>
      </c>
      <c r="S1156" s="49">
        <f t="shared" si="79"/>
        <v>0</v>
      </c>
      <c r="T1156" s="50">
        <f t="shared" si="76"/>
        <v>0</v>
      </c>
      <c r="U1156" s="50">
        <f t="shared" si="77"/>
        <v>0</v>
      </c>
      <c r="V1156" s="50">
        <v>0.91</v>
      </c>
      <c r="W1156" s="50" t="str">
        <f>IF(OR(K1156&lt;=$Y$1,DAY(K1156)&gt;15,AND(YEAR(K1156)&amp;MONTH(K1156)=YEAR(L1156)&amp;MONTH(L1156),DAY(L1156)&lt;26)),"",IF(OR(L1156="",MONTH(K1156)&lt;&gt;MONTH(L1156)),NETWORKDAYS.INTL(K1156,DATE(2021,MONTH(K1156)+1,0),"0000000",'21年休息安排-固定'!$B$2:$B$105),NETWORKDAYS.INTL(K1156,L1156,"0000000",'21年休息安排-固定'!$B$2:$B$105)))</f>
        <v/>
      </c>
      <c r="X1156" s="50">
        <f>IF(OR(L1156&gt;=$Z$1,L1156="",DAY(L1156)&lt;15,AND(YEAR(K1156)&amp;MONTH(K1156)=YEAR(L1156)&amp;MONTH(L1156),DAY(L1156)&lt;26)),"",IF(YEAR(K1156)&amp;MONTH(K1156)=YEAR(L1156)&amp;MONTH(L1156),NETWORKDAYS.INTL(K1156,L1156,"0000000",'21年休息安排-固定'!$B$2:$B$105),NETWORKDAYS.INTL(DATE(2021,MONTH(L1156),1),L1156,"0000000",'21年休息安排-固定'!$B$2:$B$105)))</f>
        <v>20</v>
      </c>
    </row>
    <row r="1157" customHeight="1" spans="1:24">
      <c r="A1157" s="4" t="s">
        <v>1621</v>
      </c>
      <c r="B1157" s="4"/>
      <c r="C1157" s="6" t="s">
        <v>404</v>
      </c>
      <c r="D1157" s="4"/>
      <c r="E1157" s="4"/>
      <c r="F1157" s="4"/>
      <c r="G1157" s="4"/>
      <c r="H1157" s="4"/>
      <c r="I1157" s="4"/>
      <c r="J1157" s="4"/>
      <c r="K1157" s="45">
        <v>44172</v>
      </c>
      <c r="L1157" s="45"/>
      <c r="M1157" s="4"/>
      <c r="N1157" s="4"/>
      <c r="O1157" s="4"/>
      <c r="P1157" s="46"/>
      <c r="Q1157" s="46"/>
      <c r="R1157" s="49">
        <f t="shared" si="78"/>
        <v>0</v>
      </c>
      <c r="S1157" s="49">
        <f t="shared" si="79"/>
        <v>0</v>
      </c>
      <c r="T1157" s="50">
        <f t="shared" si="76"/>
        <v>0</v>
      </c>
      <c r="U1157" s="50">
        <f t="shared" si="77"/>
        <v>0</v>
      </c>
      <c r="V1157" s="50">
        <v>0.87</v>
      </c>
      <c r="W1157" s="50" t="str">
        <f>IF(OR(K1157&lt;=$Y$1,DAY(K1157)&gt;15,AND(YEAR(K1157)&amp;MONTH(K1157)=YEAR(L1157)&amp;MONTH(L1157),DAY(L1157)&lt;26)),"",IF(OR(L1157="",MONTH(K1157)&lt;&gt;MONTH(L1157)),NETWORKDAYS.INTL(K1157,DATE(2021,MONTH(K1157)+1,0),"0000000",'21年休息安排-固定'!$B$2:$B$105),NETWORKDAYS.INTL(K1157,L1157,"0000000",'21年休息安排-固定'!$B$2:$B$105)))</f>
        <v/>
      </c>
      <c r="X1157" s="50" t="str">
        <f>IF(OR(L1157&gt;=$Z$1,L1157="",DAY(L1157)&lt;15,AND(YEAR(K1157)&amp;MONTH(K1157)=YEAR(L1157)&amp;MONTH(L1157),DAY(L1157)&lt;26)),"",IF(YEAR(K1157)&amp;MONTH(K1157)=YEAR(L1157)&amp;MONTH(L1157),NETWORKDAYS.INTL(K1157,L1157,"0000000",'21年休息安排-固定'!$B$2:$B$105),NETWORKDAYS.INTL(DATE(2021,MONTH(L1157),1),L1157,"0000000",'21年休息安排-固定'!$B$2:$B$105)))</f>
        <v/>
      </c>
    </row>
    <row r="1158" customHeight="1" spans="1:24">
      <c r="A1158" s="4" t="s">
        <v>1622</v>
      </c>
      <c r="B1158" s="4"/>
      <c r="C1158" s="6" t="s">
        <v>1182</v>
      </c>
      <c r="D1158" s="4"/>
      <c r="E1158" s="4"/>
      <c r="F1158" s="4"/>
      <c r="G1158" s="4"/>
      <c r="H1158" s="4"/>
      <c r="I1158" s="4"/>
      <c r="J1158" s="4"/>
      <c r="K1158" s="45">
        <v>44172</v>
      </c>
      <c r="L1158" s="45"/>
      <c r="M1158" s="4"/>
      <c r="N1158" s="4"/>
      <c r="O1158" s="4"/>
      <c r="P1158" s="46"/>
      <c r="Q1158" s="46"/>
      <c r="R1158" s="49">
        <f t="shared" si="78"/>
        <v>0</v>
      </c>
      <c r="S1158" s="49">
        <f t="shared" si="79"/>
        <v>0</v>
      </c>
      <c r="T1158" s="50">
        <f t="shared" si="76"/>
        <v>0</v>
      </c>
      <c r="U1158" s="50">
        <f t="shared" si="77"/>
        <v>0</v>
      </c>
      <c r="V1158" s="50">
        <v>0.89</v>
      </c>
      <c r="W1158" s="50" t="str">
        <f>IF(OR(K1158&lt;=$Y$1,DAY(K1158)&gt;15,AND(YEAR(K1158)&amp;MONTH(K1158)=YEAR(L1158)&amp;MONTH(L1158),DAY(L1158)&lt;26)),"",IF(OR(L1158="",MONTH(K1158)&lt;&gt;MONTH(L1158)),NETWORKDAYS.INTL(K1158,DATE(2021,MONTH(K1158)+1,0),"0000000",'21年休息安排-固定'!$B$2:$B$105),NETWORKDAYS.INTL(K1158,L1158,"0000000",'21年休息安排-固定'!$B$2:$B$105)))</f>
        <v/>
      </c>
      <c r="X1158" s="50" t="str">
        <f>IF(OR(L1158&gt;=$Z$1,L1158="",DAY(L1158)&lt;15,AND(YEAR(K1158)&amp;MONTH(K1158)=YEAR(L1158)&amp;MONTH(L1158),DAY(L1158)&lt;26)),"",IF(YEAR(K1158)&amp;MONTH(K1158)=YEAR(L1158)&amp;MONTH(L1158),NETWORKDAYS.INTL(K1158,L1158,"0000000",'21年休息安排-固定'!$B$2:$B$105),NETWORKDAYS.INTL(DATE(2021,MONTH(L1158),1),L1158,"0000000",'21年休息安排-固定'!$B$2:$B$105)))</f>
        <v/>
      </c>
    </row>
    <row r="1159" customHeight="1" spans="1:24">
      <c r="A1159" s="4" t="s">
        <v>1623</v>
      </c>
      <c r="B1159" s="4"/>
      <c r="C1159" s="6" t="s">
        <v>404</v>
      </c>
      <c r="D1159" s="4"/>
      <c r="E1159" s="4"/>
      <c r="F1159" s="4"/>
      <c r="G1159" s="4"/>
      <c r="H1159" s="4"/>
      <c r="I1159" s="4"/>
      <c r="J1159" s="4"/>
      <c r="K1159" s="45">
        <v>44172</v>
      </c>
      <c r="L1159" s="45">
        <v>44414</v>
      </c>
      <c r="M1159" s="4"/>
      <c r="N1159" s="4"/>
      <c r="O1159" s="4"/>
      <c r="P1159" s="46"/>
      <c r="Q1159" s="46"/>
      <c r="R1159" s="49">
        <f t="shared" si="78"/>
        <v>0</v>
      </c>
      <c r="S1159" s="49">
        <f t="shared" si="79"/>
        <v>0</v>
      </c>
      <c r="T1159" s="50">
        <f t="shared" si="76"/>
        <v>0</v>
      </c>
      <c r="U1159" s="50">
        <f t="shared" si="77"/>
        <v>0</v>
      </c>
      <c r="V1159" s="50">
        <v>0.89</v>
      </c>
      <c r="W1159" s="50" t="str">
        <f>IF(OR(K1159&lt;=$Y$1,DAY(K1159)&gt;15,AND(YEAR(K1159)&amp;MONTH(K1159)=YEAR(L1159)&amp;MONTH(L1159),DAY(L1159)&lt;26)),"",IF(OR(L1159="",MONTH(K1159)&lt;&gt;MONTH(L1159)),NETWORKDAYS.INTL(K1159,DATE(2021,MONTH(K1159)+1,0),"0000000",'21年休息安排-固定'!$B$2:$B$105),NETWORKDAYS.INTL(K1159,L1159,"0000000",'21年休息安排-固定'!$B$2:$B$105)))</f>
        <v/>
      </c>
      <c r="X1159" s="50" t="str">
        <f>IF(OR(L1159&gt;=$Z$1,L1159="",DAY(L1159)&lt;15,AND(YEAR(K1159)&amp;MONTH(K1159)=YEAR(L1159)&amp;MONTH(L1159),DAY(L1159)&lt;26)),"",IF(YEAR(K1159)&amp;MONTH(K1159)=YEAR(L1159)&amp;MONTH(L1159),NETWORKDAYS.INTL(K1159,L1159,"0000000",'21年休息安排-固定'!$B$2:$B$105),NETWORKDAYS.INTL(DATE(2021,MONTH(L1159),1),L1159,"0000000",'21年休息安排-固定'!$B$2:$B$105)))</f>
        <v/>
      </c>
    </row>
    <row r="1160" customHeight="1" spans="1:24">
      <c r="A1160" s="4" t="s">
        <v>1624</v>
      </c>
      <c r="B1160" s="4"/>
      <c r="C1160" s="6" t="s">
        <v>1182</v>
      </c>
      <c r="D1160" s="4"/>
      <c r="E1160" s="4"/>
      <c r="F1160" s="4"/>
      <c r="G1160" s="4"/>
      <c r="H1160" s="4"/>
      <c r="I1160" s="4"/>
      <c r="J1160" s="4"/>
      <c r="K1160" s="45">
        <v>44174</v>
      </c>
      <c r="L1160" s="45"/>
      <c r="M1160" s="4"/>
      <c r="N1160" s="4"/>
      <c r="O1160" s="4"/>
      <c r="P1160" s="46"/>
      <c r="Q1160" s="46"/>
      <c r="R1160" s="49">
        <f t="shared" si="78"/>
        <v>0</v>
      </c>
      <c r="S1160" s="49">
        <f t="shared" si="79"/>
        <v>0</v>
      </c>
      <c r="T1160" s="50">
        <f t="shared" si="76"/>
        <v>0</v>
      </c>
      <c r="U1160" s="50">
        <f t="shared" si="77"/>
        <v>0</v>
      </c>
      <c r="V1160" s="50">
        <v>0.91</v>
      </c>
      <c r="W1160" s="50" t="str">
        <f>IF(OR(K1160&lt;=$Y$1,DAY(K1160)&gt;15,AND(YEAR(K1160)&amp;MONTH(K1160)=YEAR(L1160)&amp;MONTH(L1160),DAY(L1160)&lt;26)),"",IF(OR(L1160="",MONTH(K1160)&lt;&gt;MONTH(L1160)),NETWORKDAYS.INTL(K1160,DATE(2021,MONTH(K1160)+1,0),"0000000",'21年休息安排-固定'!$B$2:$B$105),NETWORKDAYS.INTL(K1160,L1160,"0000000",'21年休息安排-固定'!$B$2:$B$105)))</f>
        <v/>
      </c>
      <c r="X1160" s="50" t="str">
        <f>IF(OR(L1160&gt;=$Z$1,L1160="",DAY(L1160)&lt;15,AND(YEAR(K1160)&amp;MONTH(K1160)=YEAR(L1160)&amp;MONTH(L1160),DAY(L1160)&lt;26)),"",IF(YEAR(K1160)&amp;MONTH(K1160)=YEAR(L1160)&amp;MONTH(L1160),NETWORKDAYS.INTL(K1160,L1160,"0000000",'21年休息安排-固定'!$B$2:$B$105),NETWORKDAYS.INTL(DATE(2021,MONTH(L1160),1),L1160,"0000000",'21年休息安排-固定'!$B$2:$B$105)))</f>
        <v/>
      </c>
    </row>
    <row r="1161" customHeight="1" spans="1:24">
      <c r="A1161" s="4" t="s">
        <v>1625</v>
      </c>
      <c r="B1161" s="4"/>
      <c r="C1161" s="6" t="s">
        <v>1195</v>
      </c>
      <c r="D1161" s="4"/>
      <c r="E1161" s="4"/>
      <c r="F1161" s="4"/>
      <c r="G1161" s="4"/>
      <c r="H1161" s="4"/>
      <c r="I1161" s="4"/>
      <c r="J1161" s="4"/>
      <c r="K1161" s="45">
        <v>44179</v>
      </c>
      <c r="L1161" s="45"/>
      <c r="M1161" s="4"/>
      <c r="N1161" s="4"/>
      <c r="O1161" s="4"/>
      <c r="P1161" s="46"/>
      <c r="Q1161" s="46"/>
      <c r="R1161" s="49">
        <f t="shared" si="78"/>
        <v>0</v>
      </c>
      <c r="S1161" s="49">
        <f t="shared" si="79"/>
        <v>0</v>
      </c>
      <c r="T1161" s="50">
        <f t="shared" si="76"/>
        <v>0</v>
      </c>
      <c r="U1161" s="50">
        <f t="shared" si="77"/>
        <v>0</v>
      </c>
      <c r="V1161" s="50">
        <v>0.89</v>
      </c>
      <c r="W1161" s="50" t="str">
        <f>IF(OR(K1161&lt;=$Y$1,DAY(K1161)&gt;15,AND(YEAR(K1161)&amp;MONTH(K1161)=YEAR(L1161)&amp;MONTH(L1161),DAY(L1161)&lt;26)),"",IF(OR(L1161="",MONTH(K1161)&lt;&gt;MONTH(L1161)),NETWORKDAYS.INTL(K1161,DATE(2021,MONTH(K1161)+1,0),"0000000",'21年休息安排-固定'!$B$2:$B$105),NETWORKDAYS.INTL(K1161,L1161,"0000000",'21年休息安排-固定'!$B$2:$B$105)))</f>
        <v/>
      </c>
      <c r="X1161" s="50" t="str">
        <f>IF(OR(L1161&gt;=$Z$1,L1161="",DAY(L1161)&lt;15,AND(YEAR(K1161)&amp;MONTH(K1161)=YEAR(L1161)&amp;MONTH(L1161),DAY(L1161)&lt;26)),"",IF(YEAR(K1161)&amp;MONTH(K1161)=YEAR(L1161)&amp;MONTH(L1161),NETWORKDAYS.INTL(K1161,L1161,"0000000",'21年休息安排-固定'!$B$2:$B$105),NETWORKDAYS.INTL(DATE(2021,MONTH(L1161),1),L1161,"0000000",'21年休息安排-固定'!$B$2:$B$105)))</f>
        <v/>
      </c>
    </row>
    <row r="1162" customHeight="1" spans="1:24">
      <c r="A1162" s="4" t="s">
        <v>1626</v>
      </c>
      <c r="B1162" s="4"/>
      <c r="C1162" s="6" t="s">
        <v>439</v>
      </c>
      <c r="D1162" s="4"/>
      <c r="E1162" s="4"/>
      <c r="F1162" s="4"/>
      <c r="G1162" s="4"/>
      <c r="H1162" s="4"/>
      <c r="I1162" s="4"/>
      <c r="J1162" s="4"/>
      <c r="K1162" s="45">
        <v>44186</v>
      </c>
      <c r="L1162" s="45"/>
      <c r="M1162" s="4"/>
      <c r="N1162" s="4"/>
      <c r="O1162" s="4"/>
      <c r="P1162" s="46"/>
      <c r="Q1162" s="46"/>
      <c r="R1162" s="49">
        <f t="shared" si="78"/>
        <v>0</v>
      </c>
      <c r="S1162" s="49">
        <f t="shared" si="79"/>
        <v>0</v>
      </c>
      <c r="T1162" s="50">
        <f t="shared" si="76"/>
        <v>0</v>
      </c>
      <c r="U1162" s="50">
        <f t="shared" si="77"/>
        <v>0</v>
      </c>
      <c r="V1162" s="50">
        <v>0.85</v>
      </c>
      <c r="W1162" s="50" t="str">
        <f>IF(OR(K1162&lt;=$Y$1,DAY(K1162)&gt;15,AND(YEAR(K1162)&amp;MONTH(K1162)=YEAR(L1162)&amp;MONTH(L1162),DAY(L1162)&lt;26)),"",IF(OR(L1162="",MONTH(K1162)&lt;&gt;MONTH(L1162)),NETWORKDAYS.INTL(K1162,DATE(2021,MONTH(K1162)+1,0),"0000000",'21年休息安排-固定'!$B$2:$B$105),NETWORKDAYS.INTL(K1162,L1162,"0000000",'21年休息安排-固定'!$B$2:$B$105)))</f>
        <v/>
      </c>
      <c r="X1162" s="50" t="str">
        <f>IF(OR(L1162&gt;=$Z$1,L1162="",DAY(L1162)&lt;15,AND(YEAR(K1162)&amp;MONTH(K1162)=YEAR(L1162)&amp;MONTH(L1162),DAY(L1162)&lt;26)),"",IF(YEAR(K1162)&amp;MONTH(K1162)=YEAR(L1162)&amp;MONTH(L1162),NETWORKDAYS.INTL(K1162,L1162,"0000000",'21年休息安排-固定'!$B$2:$B$105),NETWORKDAYS.INTL(DATE(2021,MONTH(L1162),1),L1162,"0000000",'21年休息安排-固定'!$B$2:$B$105)))</f>
        <v/>
      </c>
    </row>
    <row r="1163" customHeight="1" spans="1:24">
      <c r="A1163" s="4" t="s">
        <v>1627</v>
      </c>
      <c r="B1163" s="4"/>
      <c r="C1163" s="6" t="s">
        <v>439</v>
      </c>
      <c r="D1163" s="4"/>
      <c r="E1163" s="4"/>
      <c r="F1163" s="4"/>
      <c r="G1163" s="4"/>
      <c r="H1163" s="4"/>
      <c r="I1163" s="4"/>
      <c r="J1163" s="4"/>
      <c r="K1163" s="45">
        <v>44186</v>
      </c>
      <c r="L1163" s="45">
        <v>44309</v>
      </c>
      <c r="M1163" s="4"/>
      <c r="N1163" s="4"/>
      <c r="O1163" s="4"/>
      <c r="P1163" s="46"/>
      <c r="Q1163" s="46"/>
      <c r="R1163" s="49">
        <f t="shared" si="78"/>
        <v>0</v>
      </c>
      <c r="S1163" s="49">
        <f t="shared" si="79"/>
        <v>0</v>
      </c>
      <c r="T1163" s="50">
        <f t="shared" si="76"/>
        <v>0</v>
      </c>
      <c r="U1163" s="50">
        <f t="shared" si="77"/>
        <v>0</v>
      </c>
      <c r="V1163" s="50">
        <v>0.86</v>
      </c>
      <c r="W1163" s="50" t="str">
        <f>IF(OR(K1163&lt;=$Y$1,DAY(K1163)&gt;15,AND(YEAR(K1163)&amp;MONTH(K1163)=YEAR(L1163)&amp;MONTH(L1163),DAY(L1163)&lt;26)),"",IF(OR(L1163="",MONTH(K1163)&lt;&gt;MONTH(L1163)),NETWORKDAYS.INTL(K1163,DATE(2021,MONTH(K1163)+1,0),"0000000",'21年休息安排-固定'!$B$2:$B$105),NETWORKDAYS.INTL(K1163,L1163,"0000000",'21年休息安排-固定'!$B$2:$B$105)))</f>
        <v/>
      </c>
      <c r="X1163" s="50">
        <f>IF(OR(L1163&gt;=$Z$1,L1163="",DAY(L1163)&lt;15,AND(YEAR(K1163)&amp;MONTH(K1163)=YEAR(L1163)&amp;MONTH(L1163),DAY(L1163)&lt;26)),"",IF(YEAR(K1163)&amp;MONTH(K1163)=YEAR(L1163)&amp;MONTH(L1163),NETWORKDAYS.INTL(K1163,L1163,"0000000",'21年休息安排-固定'!$B$2:$B$105),NETWORKDAYS.INTL(DATE(2021,MONTH(L1163),1),L1163,"0000000",'21年休息安排-固定'!$B$2:$B$105)))</f>
        <v>17</v>
      </c>
    </row>
    <row r="1164" customHeight="1" spans="1:24">
      <c r="A1164" s="4" t="s">
        <v>1628</v>
      </c>
      <c r="B1164" s="4"/>
      <c r="C1164" s="6" t="s">
        <v>439</v>
      </c>
      <c r="D1164" s="4"/>
      <c r="E1164" s="4"/>
      <c r="F1164" s="4"/>
      <c r="G1164" s="4"/>
      <c r="H1164" s="4"/>
      <c r="I1164" s="4"/>
      <c r="J1164" s="4"/>
      <c r="K1164" s="45">
        <v>44186</v>
      </c>
      <c r="L1164" s="45">
        <v>44286</v>
      </c>
      <c r="M1164" s="4"/>
      <c r="N1164" s="4"/>
      <c r="O1164" s="4"/>
      <c r="P1164" s="46"/>
      <c r="Q1164" s="46"/>
      <c r="R1164" s="49">
        <f t="shared" si="78"/>
        <v>0</v>
      </c>
      <c r="S1164" s="49">
        <f t="shared" si="79"/>
        <v>0</v>
      </c>
      <c r="T1164" s="50">
        <f t="shared" si="76"/>
        <v>0</v>
      </c>
      <c r="U1164" s="50">
        <f t="shared" si="77"/>
        <v>0</v>
      </c>
      <c r="V1164" s="50">
        <v>0.85</v>
      </c>
      <c r="W1164" s="50" t="str">
        <f>IF(OR(K1164&lt;=$Y$1,DAY(K1164)&gt;15,AND(YEAR(K1164)&amp;MONTH(K1164)=YEAR(L1164)&amp;MONTH(L1164),DAY(L1164)&lt;26)),"",IF(OR(L1164="",MONTH(K1164)&lt;&gt;MONTH(L1164)),NETWORKDAYS.INTL(K1164,DATE(2021,MONTH(K1164)+1,0),"0000000",'21年休息安排-固定'!$B$2:$B$105),NETWORKDAYS.INTL(K1164,L1164,"0000000",'21年休息安排-固定'!$B$2:$B$105)))</f>
        <v/>
      </c>
      <c r="X1164" s="50">
        <f>IF(OR(L1164&gt;=$Z$1,L1164="",DAY(L1164)&lt;15,AND(YEAR(K1164)&amp;MONTH(K1164)=YEAR(L1164)&amp;MONTH(L1164),DAY(L1164)&lt;26)),"",IF(YEAR(K1164)&amp;MONTH(K1164)=YEAR(L1164)&amp;MONTH(L1164),NETWORKDAYS.INTL(K1164,L1164,"0000000",'21年休息安排-固定'!$B$2:$B$105),NETWORKDAYS.INTL(DATE(2021,MONTH(L1164),1),L1164,"0000000",'21年休息安排-固定'!$B$2:$B$105)))</f>
        <v>23</v>
      </c>
    </row>
    <row r="1165" customHeight="1" spans="1:24">
      <c r="A1165" s="4" t="s">
        <v>1629</v>
      </c>
      <c r="B1165" s="4"/>
      <c r="C1165" s="6" t="s">
        <v>439</v>
      </c>
      <c r="D1165" s="4"/>
      <c r="E1165" s="4"/>
      <c r="F1165" s="4"/>
      <c r="G1165" s="4"/>
      <c r="H1165" s="4"/>
      <c r="I1165" s="4"/>
      <c r="J1165" s="4"/>
      <c r="K1165" s="45">
        <v>44186</v>
      </c>
      <c r="L1165" s="45"/>
      <c r="M1165" s="4"/>
      <c r="N1165" s="4"/>
      <c r="O1165" s="4"/>
      <c r="P1165" s="46"/>
      <c r="Q1165" s="46"/>
      <c r="R1165" s="49">
        <f t="shared" si="78"/>
        <v>0</v>
      </c>
      <c r="S1165" s="49">
        <f t="shared" si="79"/>
        <v>0</v>
      </c>
      <c r="T1165" s="50">
        <f t="shared" si="76"/>
        <v>0</v>
      </c>
      <c r="U1165" s="50">
        <f t="shared" si="77"/>
        <v>0</v>
      </c>
      <c r="V1165" s="50">
        <v>0.87</v>
      </c>
      <c r="W1165" s="50" t="str">
        <f>IF(OR(K1165&lt;=$Y$1,DAY(K1165)&gt;15,AND(YEAR(K1165)&amp;MONTH(K1165)=YEAR(L1165)&amp;MONTH(L1165),DAY(L1165)&lt;26)),"",IF(OR(L1165="",MONTH(K1165)&lt;&gt;MONTH(L1165)),NETWORKDAYS.INTL(K1165,DATE(2021,MONTH(K1165)+1,0),"0000000",'21年休息安排-固定'!$B$2:$B$105),NETWORKDAYS.INTL(K1165,L1165,"0000000",'21年休息安排-固定'!$B$2:$B$105)))</f>
        <v/>
      </c>
      <c r="X1165" s="50" t="str">
        <f>IF(OR(L1165&gt;=$Z$1,L1165="",DAY(L1165)&lt;15,AND(YEAR(K1165)&amp;MONTH(K1165)=YEAR(L1165)&amp;MONTH(L1165),DAY(L1165)&lt;26)),"",IF(YEAR(K1165)&amp;MONTH(K1165)=YEAR(L1165)&amp;MONTH(L1165),NETWORKDAYS.INTL(K1165,L1165,"0000000",'21年休息安排-固定'!$B$2:$B$105),NETWORKDAYS.INTL(DATE(2021,MONTH(L1165),1),L1165,"0000000",'21年休息安排-固定'!$B$2:$B$105)))</f>
        <v/>
      </c>
    </row>
    <row r="1166" customHeight="1" spans="1:24">
      <c r="A1166" s="4" t="s">
        <v>1630</v>
      </c>
      <c r="B1166" s="4"/>
      <c r="C1166" s="6" t="s">
        <v>439</v>
      </c>
      <c r="D1166" s="4"/>
      <c r="E1166" s="4"/>
      <c r="F1166" s="4"/>
      <c r="G1166" s="4"/>
      <c r="H1166" s="4"/>
      <c r="I1166" s="4"/>
      <c r="J1166" s="4"/>
      <c r="K1166" s="45">
        <v>44186</v>
      </c>
      <c r="L1166" s="45"/>
      <c r="M1166" s="4"/>
      <c r="N1166" s="4"/>
      <c r="O1166" s="4"/>
      <c r="P1166" s="46"/>
      <c r="Q1166" s="46"/>
      <c r="R1166" s="49">
        <f t="shared" si="78"/>
        <v>0</v>
      </c>
      <c r="S1166" s="49">
        <f t="shared" si="79"/>
        <v>0</v>
      </c>
      <c r="T1166" s="50">
        <f t="shared" si="76"/>
        <v>0</v>
      </c>
      <c r="U1166" s="50">
        <f t="shared" si="77"/>
        <v>0</v>
      </c>
      <c r="V1166" s="50">
        <v>0.82</v>
      </c>
      <c r="W1166" s="50" t="str">
        <f>IF(OR(K1166&lt;=$Y$1,DAY(K1166)&gt;15,AND(YEAR(K1166)&amp;MONTH(K1166)=YEAR(L1166)&amp;MONTH(L1166),DAY(L1166)&lt;26)),"",IF(OR(L1166="",MONTH(K1166)&lt;&gt;MONTH(L1166)),NETWORKDAYS.INTL(K1166,DATE(2021,MONTH(K1166)+1,0),"0000000",'21年休息安排-固定'!$B$2:$B$105),NETWORKDAYS.INTL(K1166,L1166,"0000000",'21年休息安排-固定'!$B$2:$B$105)))</f>
        <v/>
      </c>
      <c r="X1166" s="50" t="str">
        <f>IF(OR(L1166&gt;=$Z$1,L1166="",DAY(L1166)&lt;15,AND(YEAR(K1166)&amp;MONTH(K1166)=YEAR(L1166)&amp;MONTH(L1166),DAY(L1166)&lt;26)),"",IF(YEAR(K1166)&amp;MONTH(K1166)=YEAR(L1166)&amp;MONTH(L1166),NETWORKDAYS.INTL(K1166,L1166,"0000000",'21年休息安排-固定'!$B$2:$B$105),NETWORKDAYS.INTL(DATE(2021,MONTH(L1166),1),L1166,"0000000",'21年休息安排-固定'!$B$2:$B$105)))</f>
        <v/>
      </c>
    </row>
    <row r="1167" customHeight="1" spans="1:24">
      <c r="A1167" s="4" t="s">
        <v>1631</v>
      </c>
      <c r="B1167" s="4"/>
      <c r="C1167" s="6" t="s">
        <v>439</v>
      </c>
      <c r="D1167" s="4"/>
      <c r="E1167" s="4"/>
      <c r="F1167" s="4"/>
      <c r="G1167" s="4"/>
      <c r="H1167" s="4"/>
      <c r="I1167" s="4"/>
      <c r="J1167" s="4"/>
      <c r="K1167" s="45">
        <v>44186</v>
      </c>
      <c r="L1167" s="45">
        <v>44292</v>
      </c>
      <c r="M1167" s="4"/>
      <c r="N1167" s="4"/>
      <c r="O1167" s="4"/>
      <c r="P1167" s="46"/>
      <c r="Q1167" s="46"/>
      <c r="R1167" s="49">
        <f t="shared" si="78"/>
        <v>0</v>
      </c>
      <c r="S1167" s="49">
        <f t="shared" si="79"/>
        <v>0</v>
      </c>
      <c r="T1167" s="50">
        <f t="shared" si="76"/>
        <v>0</v>
      </c>
      <c r="U1167" s="50">
        <f t="shared" si="77"/>
        <v>0</v>
      </c>
      <c r="V1167" s="50">
        <v>0.87</v>
      </c>
      <c r="W1167" s="50" t="str">
        <f>IF(OR(K1167&lt;=$Y$1,DAY(K1167)&gt;15,AND(YEAR(K1167)&amp;MONTH(K1167)=YEAR(L1167)&amp;MONTH(L1167),DAY(L1167)&lt;26)),"",IF(OR(L1167="",MONTH(K1167)&lt;&gt;MONTH(L1167)),NETWORKDAYS.INTL(K1167,DATE(2021,MONTH(K1167)+1,0),"0000000",'21年休息安排-固定'!$B$2:$B$105),NETWORKDAYS.INTL(K1167,L1167,"0000000",'21年休息安排-固定'!$B$2:$B$105)))</f>
        <v/>
      </c>
      <c r="X1167" s="50" t="str">
        <f>IF(OR(L1167&gt;=$Z$1,L1167="",DAY(L1167)&lt;15,AND(YEAR(K1167)&amp;MONTH(K1167)=YEAR(L1167)&amp;MONTH(L1167),DAY(L1167)&lt;26)),"",IF(YEAR(K1167)&amp;MONTH(K1167)=YEAR(L1167)&amp;MONTH(L1167),NETWORKDAYS.INTL(K1167,L1167,"0000000",'21年休息安排-固定'!$B$2:$B$105),NETWORKDAYS.INTL(DATE(2021,MONTH(L1167),1),L1167,"0000000",'21年休息安排-固定'!$B$2:$B$105)))</f>
        <v/>
      </c>
    </row>
    <row r="1168" customHeight="1" spans="1:24">
      <c r="A1168" s="4" t="s">
        <v>1632</v>
      </c>
      <c r="B1168" s="4"/>
      <c r="C1168" s="6" t="s">
        <v>439</v>
      </c>
      <c r="D1168" s="4"/>
      <c r="E1168" s="4"/>
      <c r="F1168" s="4"/>
      <c r="G1168" s="4"/>
      <c r="H1168" s="4"/>
      <c r="I1168" s="4"/>
      <c r="J1168" s="4"/>
      <c r="K1168" s="45">
        <v>44186</v>
      </c>
      <c r="L1168" s="45"/>
      <c r="M1168" s="4"/>
      <c r="N1168" s="4"/>
      <c r="O1168" s="4"/>
      <c r="P1168" s="46"/>
      <c r="Q1168" s="46"/>
      <c r="R1168" s="49">
        <f t="shared" si="78"/>
        <v>0</v>
      </c>
      <c r="S1168" s="49">
        <f t="shared" si="79"/>
        <v>0</v>
      </c>
      <c r="T1168" s="50">
        <f t="shared" si="76"/>
        <v>0</v>
      </c>
      <c r="U1168" s="50">
        <f t="shared" si="77"/>
        <v>0</v>
      </c>
      <c r="V1168" s="50">
        <v>0.88</v>
      </c>
      <c r="W1168" s="50" t="str">
        <f>IF(OR(K1168&lt;=$Y$1,DAY(K1168)&gt;15,AND(YEAR(K1168)&amp;MONTH(K1168)=YEAR(L1168)&amp;MONTH(L1168),DAY(L1168)&lt;26)),"",IF(OR(L1168="",MONTH(K1168)&lt;&gt;MONTH(L1168)),NETWORKDAYS.INTL(K1168,DATE(2021,MONTH(K1168)+1,0),"0000000",'21年休息安排-固定'!$B$2:$B$105),NETWORKDAYS.INTL(K1168,L1168,"0000000",'21年休息安排-固定'!$B$2:$B$105)))</f>
        <v/>
      </c>
      <c r="X1168" s="50" t="str">
        <f>IF(OR(L1168&gt;=$Z$1,L1168="",DAY(L1168)&lt;15,AND(YEAR(K1168)&amp;MONTH(K1168)=YEAR(L1168)&amp;MONTH(L1168),DAY(L1168)&lt;26)),"",IF(YEAR(K1168)&amp;MONTH(K1168)=YEAR(L1168)&amp;MONTH(L1168),NETWORKDAYS.INTL(K1168,L1168,"0000000",'21年休息安排-固定'!$B$2:$B$105),NETWORKDAYS.INTL(DATE(2021,MONTH(L1168),1),L1168,"0000000",'21年休息安排-固定'!$B$2:$B$105)))</f>
        <v/>
      </c>
    </row>
    <row r="1169" customHeight="1" spans="1:24">
      <c r="A1169" s="4" t="s">
        <v>1633</v>
      </c>
      <c r="B1169" s="4"/>
      <c r="C1169" s="6" t="s">
        <v>439</v>
      </c>
      <c r="D1169" s="4"/>
      <c r="E1169" s="4"/>
      <c r="F1169" s="4"/>
      <c r="G1169" s="4"/>
      <c r="H1169" s="4"/>
      <c r="I1169" s="4"/>
      <c r="J1169" s="4"/>
      <c r="K1169" s="45">
        <v>44183</v>
      </c>
      <c r="L1169" s="45">
        <v>44383</v>
      </c>
      <c r="M1169" s="4"/>
      <c r="N1169" s="4"/>
      <c r="O1169" s="4"/>
      <c r="P1169" s="46"/>
      <c r="Q1169" s="46"/>
      <c r="R1169" s="49">
        <f t="shared" si="78"/>
        <v>0</v>
      </c>
      <c r="S1169" s="49">
        <f t="shared" si="79"/>
        <v>0</v>
      </c>
      <c r="T1169" s="50">
        <f t="shared" si="76"/>
        <v>0</v>
      </c>
      <c r="U1169" s="50">
        <f t="shared" si="77"/>
        <v>0</v>
      </c>
      <c r="V1169" s="50">
        <v>0.91</v>
      </c>
      <c r="W1169" s="50" t="str">
        <f>IF(OR(K1169&lt;=$Y$1,DAY(K1169)&gt;15,AND(YEAR(K1169)&amp;MONTH(K1169)=YEAR(L1169)&amp;MONTH(L1169),DAY(L1169)&lt;26)),"",IF(OR(L1169="",MONTH(K1169)&lt;&gt;MONTH(L1169)),NETWORKDAYS.INTL(K1169,DATE(2021,MONTH(K1169)+1,0),"0000000",'21年休息安排-固定'!$B$2:$B$105),NETWORKDAYS.INTL(K1169,L1169,"0000000",'21年休息安排-固定'!$B$2:$B$105)))</f>
        <v/>
      </c>
      <c r="X1169" s="50" t="str">
        <f>IF(OR(L1169&gt;=$Z$1,L1169="",DAY(L1169)&lt;15,AND(YEAR(K1169)&amp;MONTH(K1169)=YEAR(L1169)&amp;MONTH(L1169),DAY(L1169)&lt;26)),"",IF(YEAR(K1169)&amp;MONTH(K1169)=YEAR(L1169)&amp;MONTH(L1169),NETWORKDAYS.INTL(K1169,L1169,"0000000",'21年休息安排-固定'!$B$2:$B$105),NETWORKDAYS.INTL(DATE(2021,MONTH(L1169),1),L1169,"0000000",'21年休息安排-固定'!$B$2:$B$105)))</f>
        <v/>
      </c>
    </row>
    <row r="1170" customHeight="1" spans="1:24">
      <c r="A1170" s="4" t="s">
        <v>1634</v>
      </c>
      <c r="B1170" s="4"/>
      <c r="C1170" s="6" t="s">
        <v>439</v>
      </c>
      <c r="D1170" s="4"/>
      <c r="E1170" s="4"/>
      <c r="F1170" s="4"/>
      <c r="G1170" s="4"/>
      <c r="H1170" s="4"/>
      <c r="I1170" s="4"/>
      <c r="J1170" s="4"/>
      <c r="K1170" s="45">
        <v>44186</v>
      </c>
      <c r="L1170" s="45"/>
      <c r="M1170" s="4"/>
      <c r="N1170" s="4"/>
      <c r="O1170" s="4"/>
      <c r="P1170" s="46"/>
      <c r="Q1170" s="46"/>
      <c r="R1170" s="49">
        <f t="shared" si="78"/>
        <v>0</v>
      </c>
      <c r="S1170" s="49">
        <f t="shared" si="79"/>
        <v>0</v>
      </c>
      <c r="T1170" s="50">
        <f t="shared" si="76"/>
        <v>0</v>
      </c>
      <c r="U1170" s="50">
        <f t="shared" si="77"/>
        <v>0</v>
      </c>
      <c r="V1170" s="50">
        <v>0.87</v>
      </c>
      <c r="W1170" s="50" t="str">
        <f>IF(OR(K1170&lt;=$Y$1,DAY(K1170)&gt;15,AND(YEAR(K1170)&amp;MONTH(K1170)=YEAR(L1170)&amp;MONTH(L1170),DAY(L1170)&lt;26)),"",IF(OR(L1170="",MONTH(K1170)&lt;&gt;MONTH(L1170)),NETWORKDAYS.INTL(K1170,DATE(2021,MONTH(K1170)+1,0),"0000000",'21年休息安排-固定'!$B$2:$B$105),NETWORKDAYS.INTL(K1170,L1170,"0000000",'21年休息安排-固定'!$B$2:$B$105)))</f>
        <v/>
      </c>
      <c r="X1170" s="50" t="str">
        <f>IF(OR(L1170&gt;=$Z$1,L1170="",DAY(L1170)&lt;15,AND(YEAR(K1170)&amp;MONTH(K1170)=YEAR(L1170)&amp;MONTH(L1170),DAY(L1170)&lt;26)),"",IF(YEAR(K1170)&amp;MONTH(K1170)=YEAR(L1170)&amp;MONTH(L1170),NETWORKDAYS.INTL(K1170,L1170,"0000000",'21年休息安排-固定'!$B$2:$B$105),NETWORKDAYS.INTL(DATE(2021,MONTH(L1170),1),L1170,"0000000",'21年休息安排-固定'!$B$2:$B$105)))</f>
        <v/>
      </c>
    </row>
    <row r="1171" customHeight="1" spans="1:24">
      <c r="A1171" s="4" t="s">
        <v>1635</v>
      </c>
      <c r="B1171" s="4"/>
      <c r="C1171" s="6" t="s">
        <v>439</v>
      </c>
      <c r="D1171" s="4"/>
      <c r="E1171" s="4"/>
      <c r="F1171" s="4"/>
      <c r="G1171" s="4"/>
      <c r="H1171" s="4"/>
      <c r="I1171" s="4"/>
      <c r="J1171" s="4"/>
      <c r="K1171" s="45">
        <v>44186</v>
      </c>
      <c r="L1171" s="45"/>
      <c r="M1171" s="4"/>
      <c r="N1171" s="4"/>
      <c r="O1171" s="4"/>
      <c r="P1171" s="46"/>
      <c r="Q1171" s="46"/>
      <c r="R1171" s="49">
        <f t="shared" si="78"/>
        <v>0</v>
      </c>
      <c r="S1171" s="49">
        <f t="shared" si="79"/>
        <v>0</v>
      </c>
      <c r="T1171" s="50">
        <f t="shared" si="76"/>
        <v>0</v>
      </c>
      <c r="U1171" s="50">
        <f t="shared" si="77"/>
        <v>0</v>
      </c>
      <c r="V1171" s="50">
        <v>0.9</v>
      </c>
      <c r="W1171" s="50" t="str">
        <f>IF(OR(K1171&lt;=$Y$1,DAY(K1171)&gt;15,AND(YEAR(K1171)&amp;MONTH(K1171)=YEAR(L1171)&amp;MONTH(L1171),DAY(L1171)&lt;26)),"",IF(OR(L1171="",MONTH(K1171)&lt;&gt;MONTH(L1171)),NETWORKDAYS.INTL(K1171,DATE(2021,MONTH(K1171)+1,0),"0000000",'21年休息安排-固定'!$B$2:$B$105),NETWORKDAYS.INTL(K1171,L1171,"0000000",'21年休息安排-固定'!$B$2:$B$105)))</f>
        <v/>
      </c>
      <c r="X1171" s="50" t="str">
        <f>IF(OR(L1171&gt;=$Z$1,L1171="",DAY(L1171)&lt;15,AND(YEAR(K1171)&amp;MONTH(K1171)=YEAR(L1171)&amp;MONTH(L1171),DAY(L1171)&lt;26)),"",IF(YEAR(K1171)&amp;MONTH(K1171)=YEAR(L1171)&amp;MONTH(L1171),NETWORKDAYS.INTL(K1171,L1171,"0000000",'21年休息安排-固定'!$B$2:$B$105),NETWORKDAYS.INTL(DATE(2021,MONTH(L1171),1),L1171,"0000000",'21年休息安排-固定'!$B$2:$B$105)))</f>
        <v/>
      </c>
    </row>
    <row r="1172" customHeight="1" spans="1:24">
      <c r="A1172" s="4" t="s">
        <v>1636</v>
      </c>
      <c r="B1172" s="4"/>
      <c r="C1172" s="6" t="s">
        <v>439</v>
      </c>
      <c r="D1172" s="4"/>
      <c r="E1172" s="4"/>
      <c r="F1172" s="4"/>
      <c r="G1172" s="4"/>
      <c r="H1172" s="4"/>
      <c r="I1172" s="4"/>
      <c r="J1172" s="4"/>
      <c r="K1172" s="45">
        <v>44186</v>
      </c>
      <c r="L1172" s="45"/>
      <c r="M1172" s="4"/>
      <c r="N1172" s="4"/>
      <c r="O1172" s="4"/>
      <c r="P1172" s="46"/>
      <c r="Q1172" s="46"/>
      <c r="R1172" s="49">
        <f t="shared" si="78"/>
        <v>0</v>
      </c>
      <c r="S1172" s="49">
        <f t="shared" si="79"/>
        <v>0</v>
      </c>
      <c r="T1172" s="50">
        <f t="shared" si="76"/>
        <v>0</v>
      </c>
      <c r="U1172" s="50">
        <f t="shared" si="77"/>
        <v>0</v>
      </c>
      <c r="V1172" s="50">
        <v>0.89</v>
      </c>
      <c r="W1172" s="50" t="str">
        <f>IF(OR(K1172&lt;=$Y$1,DAY(K1172)&gt;15,AND(YEAR(K1172)&amp;MONTH(K1172)=YEAR(L1172)&amp;MONTH(L1172),DAY(L1172)&lt;26)),"",IF(OR(L1172="",MONTH(K1172)&lt;&gt;MONTH(L1172)),NETWORKDAYS.INTL(K1172,DATE(2021,MONTH(K1172)+1,0),"0000000",'21年休息安排-固定'!$B$2:$B$105),NETWORKDAYS.INTL(K1172,L1172,"0000000",'21年休息安排-固定'!$B$2:$B$105)))</f>
        <v/>
      </c>
      <c r="X1172" s="50" t="str">
        <f>IF(OR(L1172&gt;=$Z$1,L1172="",DAY(L1172)&lt;15,AND(YEAR(K1172)&amp;MONTH(K1172)=YEAR(L1172)&amp;MONTH(L1172),DAY(L1172)&lt;26)),"",IF(YEAR(K1172)&amp;MONTH(K1172)=YEAR(L1172)&amp;MONTH(L1172),NETWORKDAYS.INTL(K1172,L1172,"0000000",'21年休息安排-固定'!$B$2:$B$105),NETWORKDAYS.INTL(DATE(2021,MONTH(L1172),1),L1172,"0000000",'21年休息安排-固定'!$B$2:$B$105)))</f>
        <v/>
      </c>
    </row>
    <row r="1173" customHeight="1" spans="1:24">
      <c r="A1173" s="4" t="s">
        <v>1637</v>
      </c>
      <c r="B1173" s="4"/>
      <c r="C1173" s="6" t="s">
        <v>439</v>
      </c>
      <c r="D1173" s="4"/>
      <c r="E1173" s="4"/>
      <c r="F1173" s="4"/>
      <c r="G1173" s="4"/>
      <c r="H1173" s="4"/>
      <c r="I1173" s="4"/>
      <c r="J1173" s="4"/>
      <c r="K1173" s="45">
        <v>44186</v>
      </c>
      <c r="L1173" s="45"/>
      <c r="M1173" s="4"/>
      <c r="N1173" s="4"/>
      <c r="O1173" s="4"/>
      <c r="P1173" s="46"/>
      <c r="Q1173" s="46"/>
      <c r="R1173" s="49">
        <f t="shared" si="78"/>
        <v>0</v>
      </c>
      <c r="S1173" s="49">
        <f t="shared" si="79"/>
        <v>0</v>
      </c>
      <c r="T1173" s="50">
        <f t="shared" si="76"/>
        <v>0</v>
      </c>
      <c r="U1173" s="50">
        <f t="shared" si="77"/>
        <v>0</v>
      </c>
      <c r="V1173" s="50">
        <v>0.89</v>
      </c>
      <c r="W1173" s="50" t="str">
        <f>IF(OR(K1173&lt;=$Y$1,DAY(K1173)&gt;15,AND(YEAR(K1173)&amp;MONTH(K1173)=YEAR(L1173)&amp;MONTH(L1173),DAY(L1173)&lt;26)),"",IF(OR(L1173="",MONTH(K1173)&lt;&gt;MONTH(L1173)),NETWORKDAYS.INTL(K1173,DATE(2021,MONTH(K1173)+1,0),"0000000",'21年休息安排-固定'!$B$2:$B$105),NETWORKDAYS.INTL(K1173,L1173,"0000000",'21年休息安排-固定'!$B$2:$B$105)))</f>
        <v/>
      </c>
      <c r="X1173" s="50" t="str">
        <f>IF(OR(L1173&gt;=$Z$1,L1173="",DAY(L1173)&lt;15,AND(YEAR(K1173)&amp;MONTH(K1173)=YEAR(L1173)&amp;MONTH(L1173),DAY(L1173)&lt;26)),"",IF(YEAR(K1173)&amp;MONTH(K1173)=YEAR(L1173)&amp;MONTH(L1173),NETWORKDAYS.INTL(K1173,L1173,"0000000",'21年休息安排-固定'!$B$2:$B$105),NETWORKDAYS.INTL(DATE(2021,MONTH(L1173),1),L1173,"0000000",'21年休息安排-固定'!$B$2:$B$105)))</f>
        <v/>
      </c>
    </row>
    <row r="1174" customHeight="1" spans="1:24">
      <c r="A1174" s="4" t="s">
        <v>1638</v>
      </c>
      <c r="B1174" s="4"/>
      <c r="C1174" s="6" t="s">
        <v>439</v>
      </c>
      <c r="D1174" s="4"/>
      <c r="E1174" s="4"/>
      <c r="F1174" s="4"/>
      <c r="G1174" s="4"/>
      <c r="H1174" s="4"/>
      <c r="I1174" s="4"/>
      <c r="J1174" s="4"/>
      <c r="K1174" s="45">
        <v>44186</v>
      </c>
      <c r="L1174" s="45"/>
      <c r="M1174" s="4"/>
      <c r="N1174" s="4"/>
      <c r="O1174" s="4"/>
      <c r="P1174" s="46"/>
      <c r="Q1174" s="46"/>
      <c r="R1174" s="49">
        <f t="shared" si="78"/>
        <v>0</v>
      </c>
      <c r="S1174" s="49">
        <f t="shared" si="79"/>
        <v>0</v>
      </c>
      <c r="T1174" s="50">
        <f t="shared" si="76"/>
        <v>0</v>
      </c>
      <c r="U1174" s="50">
        <f t="shared" si="77"/>
        <v>0</v>
      </c>
      <c r="V1174" s="50">
        <v>0.87</v>
      </c>
      <c r="W1174" s="50" t="str">
        <f>IF(OR(K1174&lt;=$Y$1,DAY(K1174)&gt;15,AND(YEAR(K1174)&amp;MONTH(K1174)=YEAR(L1174)&amp;MONTH(L1174),DAY(L1174)&lt;26)),"",IF(OR(L1174="",MONTH(K1174)&lt;&gt;MONTH(L1174)),NETWORKDAYS.INTL(K1174,DATE(2021,MONTH(K1174)+1,0),"0000000",'21年休息安排-固定'!$B$2:$B$105),NETWORKDAYS.INTL(K1174,L1174,"0000000",'21年休息安排-固定'!$B$2:$B$105)))</f>
        <v/>
      </c>
      <c r="X1174" s="50" t="str">
        <f>IF(OR(L1174&gt;=$Z$1,L1174="",DAY(L1174)&lt;15,AND(YEAR(K1174)&amp;MONTH(K1174)=YEAR(L1174)&amp;MONTH(L1174),DAY(L1174)&lt;26)),"",IF(YEAR(K1174)&amp;MONTH(K1174)=YEAR(L1174)&amp;MONTH(L1174),NETWORKDAYS.INTL(K1174,L1174,"0000000",'21年休息安排-固定'!$B$2:$B$105),NETWORKDAYS.INTL(DATE(2021,MONTH(L1174),1),L1174,"0000000",'21年休息安排-固定'!$B$2:$B$105)))</f>
        <v/>
      </c>
    </row>
    <row r="1175" customHeight="1" spans="1:24">
      <c r="A1175" s="4" t="s">
        <v>1639</v>
      </c>
      <c r="B1175" s="4"/>
      <c r="C1175" s="6" t="s">
        <v>439</v>
      </c>
      <c r="D1175" s="4"/>
      <c r="E1175" s="4"/>
      <c r="F1175" s="4"/>
      <c r="G1175" s="4"/>
      <c r="H1175" s="4"/>
      <c r="I1175" s="4"/>
      <c r="J1175" s="4"/>
      <c r="K1175" s="45">
        <v>44186</v>
      </c>
      <c r="L1175" s="45"/>
      <c r="M1175" s="4"/>
      <c r="N1175" s="4"/>
      <c r="O1175" s="4"/>
      <c r="P1175" s="46"/>
      <c r="Q1175" s="46"/>
      <c r="R1175" s="49">
        <f t="shared" si="78"/>
        <v>0</v>
      </c>
      <c r="S1175" s="49">
        <f t="shared" si="79"/>
        <v>0</v>
      </c>
      <c r="T1175" s="50">
        <f t="shared" si="76"/>
        <v>0</v>
      </c>
      <c r="U1175" s="50">
        <f t="shared" si="77"/>
        <v>0</v>
      </c>
      <c r="V1175" s="50">
        <v>0.89</v>
      </c>
      <c r="W1175" s="50" t="str">
        <f>IF(OR(K1175&lt;=$Y$1,DAY(K1175)&gt;15,AND(YEAR(K1175)&amp;MONTH(K1175)=YEAR(L1175)&amp;MONTH(L1175),DAY(L1175)&lt;26)),"",IF(OR(L1175="",MONTH(K1175)&lt;&gt;MONTH(L1175)),NETWORKDAYS.INTL(K1175,DATE(2021,MONTH(K1175)+1,0),"0000000",'21年休息安排-固定'!$B$2:$B$105),NETWORKDAYS.INTL(K1175,L1175,"0000000",'21年休息安排-固定'!$B$2:$B$105)))</f>
        <v/>
      </c>
      <c r="X1175" s="50" t="str">
        <f>IF(OR(L1175&gt;=$Z$1,L1175="",DAY(L1175)&lt;15,AND(YEAR(K1175)&amp;MONTH(K1175)=YEAR(L1175)&amp;MONTH(L1175),DAY(L1175)&lt;26)),"",IF(YEAR(K1175)&amp;MONTH(K1175)=YEAR(L1175)&amp;MONTH(L1175),NETWORKDAYS.INTL(K1175,L1175,"0000000",'21年休息安排-固定'!$B$2:$B$105),NETWORKDAYS.INTL(DATE(2021,MONTH(L1175),1),L1175,"0000000",'21年休息安排-固定'!$B$2:$B$105)))</f>
        <v/>
      </c>
    </row>
    <row r="1176" customHeight="1" spans="1:24">
      <c r="A1176" s="4" t="s">
        <v>1640</v>
      </c>
      <c r="B1176" s="4"/>
      <c r="C1176" s="6" t="s">
        <v>439</v>
      </c>
      <c r="D1176" s="4"/>
      <c r="E1176" s="4"/>
      <c r="F1176" s="4"/>
      <c r="G1176" s="4"/>
      <c r="H1176" s="4"/>
      <c r="I1176" s="4"/>
      <c r="J1176" s="4"/>
      <c r="K1176" s="45">
        <v>44186</v>
      </c>
      <c r="L1176" s="45"/>
      <c r="M1176" s="4"/>
      <c r="N1176" s="4"/>
      <c r="O1176" s="4"/>
      <c r="P1176" s="46"/>
      <c r="Q1176" s="46"/>
      <c r="R1176" s="49">
        <f t="shared" si="78"/>
        <v>0</v>
      </c>
      <c r="S1176" s="49">
        <f t="shared" si="79"/>
        <v>0</v>
      </c>
      <c r="T1176" s="50">
        <f t="shared" ref="T1176:T1228" si="80">IFERROR(ROUND(Q1176/W1176,2),0)</f>
        <v>0</v>
      </c>
      <c r="U1176" s="50">
        <f t="shared" ref="U1176:U1228" si="81">IFERROR(ROUND(Q1176/X1176,2),0)</f>
        <v>0</v>
      </c>
      <c r="V1176" s="50">
        <v>0.91</v>
      </c>
      <c r="W1176" s="50" t="str">
        <f>IF(OR(K1176&lt;=$Y$1,DAY(K1176)&gt;15,AND(YEAR(K1176)&amp;MONTH(K1176)=YEAR(L1176)&amp;MONTH(L1176),DAY(L1176)&lt;26)),"",IF(OR(L1176="",MONTH(K1176)&lt;&gt;MONTH(L1176)),NETWORKDAYS.INTL(K1176,DATE(2021,MONTH(K1176)+1,0),"0000000",'21年休息安排-固定'!$B$2:$B$105),NETWORKDAYS.INTL(K1176,L1176,"0000000",'21年休息安排-固定'!$B$2:$B$105)))</f>
        <v/>
      </c>
      <c r="X1176" s="50" t="str">
        <f>IF(OR(L1176&gt;=$Z$1,L1176="",DAY(L1176)&lt;15,AND(YEAR(K1176)&amp;MONTH(K1176)=YEAR(L1176)&amp;MONTH(L1176),DAY(L1176)&lt;26)),"",IF(YEAR(K1176)&amp;MONTH(K1176)=YEAR(L1176)&amp;MONTH(L1176),NETWORKDAYS.INTL(K1176,L1176,"0000000",'21年休息安排-固定'!$B$2:$B$105),NETWORKDAYS.INTL(DATE(2021,MONTH(L1176),1),L1176,"0000000",'21年休息安排-固定'!$B$2:$B$105)))</f>
        <v/>
      </c>
    </row>
    <row r="1177" customHeight="1" spans="1:24">
      <c r="A1177" s="4" t="s">
        <v>1641</v>
      </c>
      <c r="B1177" s="4"/>
      <c r="C1177" s="6" t="s">
        <v>439</v>
      </c>
      <c r="D1177" s="4"/>
      <c r="E1177" s="4"/>
      <c r="F1177" s="4"/>
      <c r="G1177" s="4"/>
      <c r="H1177" s="4"/>
      <c r="I1177" s="4"/>
      <c r="J1177" s="4"/>
      <c r="K1177" s="45">
        <v>44186</v>
      </c>
      <c r="L1177" s="45">
        <v>44378</v>
      </c>
      <c r="M1177" s="4"/>
      <c r="N1177" s="4"/>
      <c r="O1177" s="4"/>
      <c r="P1177" s="46"/>
      <c r="Q1177" s="46"/>
      <c r="R1177" s="49">
        <f t="shared" ref="R1177:R1229" si="82">P1177/21.75</f>
        <v>0</v>
      </c>
      <c r="S1177" s="49">
        <f t="shared" ref="S1177:S1229" si="83">Q1177/21.75</f>
        <v>0</v>
      </c>
      <c r="T1177" s="50">
        <f t="shared" si="80"/>
        <v>0</v>
      </c>
      <c r="U1177" s="50">
        <f t="shared" si="81"/>
        <v>0</v>
      </c>
      <c r="V1177" s="50">
        <v>0.88</v>
      </c>
      <c r="W1177" s="50" t="str">
        <f>IF(OR(K1177&lt;=$Y$1,DAY(K1177)&gt;15,AND(YEAR(K1177)&amp;MONTH(K1177)=YEAR(L1177)&amp;MONTH(L1177),DAY(L1177)&lt;26)),"",IF(OR(L1177="",MONTH(K1177)&lt;&gt;MONTH(L1177)),NETWORKDAYS.INTL(K1177,DATE(2021,MONTH(K1177)+1,0),"0000000",'21年休息安排-固定'!$B$2:$B$105),NETWORKDAYS.INTL(K1177,L1177,"0000000",'21年休息安排-固定'!$B$2:$B$105)))</f>
        <v/>
      </c>
      <c r="X1177" s="50" t="str">
        <f>IF(OR(L1177&gt;=$Z$1,L1177="",DAY(L1177)&lt;15,AND(YEAR(K1177)&amp;MONTH(K1177)=YEAR(L1177)&amp;MONTH(L1177),DAY(L1177)&lt;26)),"",IF(YEAR(K1177)&amp;MONTH(K1177)=YEAR(L1177)&amp;MONTH(L1177),NETWORKDAYS.INTL(K1177,L1177,"0000000",'21年休息安排-固定'!$B$2:$B$105),NETWORKDAYS.INTL(DATE(2021,MONTH(L1177),1),L1177,"0000000",'21年休息安排-固定'!$B$2:$B$105)))</f>
        <v/>
      </c>
    </row>
    <row r="1178" customHeight="1" spans="1:24">
      <c r="A1178" s="4" t="s">
        <v>1642</v>
      </c>
      <c r="B1178" s="4"/>
      <c r="C1178" s="6" t="s">
        <v>439</v>
      </c>
      <c r="D1178" s="4"/>
      <c r="E1178" s="4"/>
      <c r="F1178" s="4"/>
      <c r="G1178" s="4"/>
      <c r="H1178" s="4"/>
      <c r="I1178" s="4"/>
      <c r="J1178" s="4"/>
      <c r="K1178" s="45">
        <v>44186</v>
      </c>
      <c r="L1178" s="45"/>
      <c r="M1178" s="4"/>
      <c r="N1178" s="4"/>
      <c r="O1178" s="4"/>
      <c r="P1178" s="46"/>
      <c r="Q1178" s="46"/>
      <c r="R1178" s="49">
        <f t="shared" si="82"/>
        <v>0</v>
      </c>
      <c r="S1178" s="49">
        <f t="shared" si="83"/>
        <v>0</v>
      </c>
      <c r="T1178" s="50">
        <f t="shared" si="80"/>
        <v>0</v>
      </c>
      <c r="U1178" s="50">
        <f t="shared" si="81"/>
        <v>0</v>
      </c>
      <c r="V1178" s="50">
        <v>0.88</v>
      </c>
      <c r="W1178" s="50" t="str">
        <f>IF(OR(K1178&lt;=$Y$1,DAY(K1178)&gt;15,AND(YEAR(K1178)&amp;MONTH(K1178)=YEAR(L1178)&amp;MONTH(L1178),DAY(L1178)&lt;26)),"",IF(OR(L1178="",MONTH(K1178)&lt;&gt;MONTH(L1178)),NETWORKDAYS.INTL(K1178,DATE(2021,MONTH(K1178)+1,0),"0000000",'21年休息安排-固定'!$B$2:$B$105),NETWORKDAYS.INTL(K1178,L1178,"0000000",'21年休息安排-固定'!$B$2:$B$105)))</f>
        <v/>
      </c>
      <c r="X1178" s="50" t="str">
        <f>IF(OR(L1178&gt;=$Z$1,L1178="",DAY(L1178)&lt;15,AND(YEAR(K1178)&amp;MONTH(K1178)=YEAR(L1178)&amp;MONTH(L1178),DAY(L1178)&lt;26)),"",IF(YEAR(K1178)&amp;MONTH(K1178)=YEAR(L1178)&amp;MONTH(L1178),NETWORKDAYS.INTL(K1178,L1178,"0000000",'21年休息安排-固定'!$B$2:$B$105),NETWORKDAYS.INTL(DATE(2021,MONTH(L1178),1),L1178,"0000000",'21年休息安排-固定'!$B$2:$B$105)))</f>
        <v/>
      </c>
    </row>
    <row r="1179" customHeight="1" spans="1:24">
      <c r="A1179" s="4" t="s">
        <v>1643</v>
      </c>
      <c r="B1179" s="4"/>
      <c r="C1179" s="6" t="s">
        <v>439</v>
      </c>
      <c r="D1179" s="4"/>
      <c r="E1179" s="4"/>
      <c r="F1179" s="4"/>
      <c r="G1179" s="4"/>
      <c r="H1179" s="4"/>
      <c r="I1179" s="4"/>
      <c r="J1179" s="4"/>
      <c r="K1179" s="45">
        <v>44186</v>
      </c>
      <c r="L1179" s="45"/>
      <c r="M1179" s="4"/>
      <c r="N1179" s="4"/>
      <c r="O1179" s="4"/>
      <c r="P1179" s="46"/>
      <c r="Q1179" s="46"/>
      <c r="R1179" s="49">
        <f t="shared" si="82"/>
        <v>0</v>
      </c>
      <c r="S1179" s="49">
        <f t="shared" si="83"/>
        <v>0</v>
      </c>
      <c r="T1179" s="50">
        <f t="shared" si="80"/>
        <v>0</v>
      </c>
      <c r="U1179" s="50">
        <f t="shared" si="81"/>
        <v>0</v>
      </c>
      <c r="V1179" s="50">
        <v>0.86</v>
      </c>
      <c r="W1179" s="50" t="str">
        <f>IF(OR(K1179&lt;=$Y$1,DAY(K1179)&gt;15,AND(YEAR(K1179)&amp;MONTH(K1179)=YEAR(L1179)&amp;MONTH(L1179),DAY(L1179)&lt;26)),"",IF(OR(L1179="",MONTH(K1179)&lt;&gt;MONTH(L1179)),NETWORKDAYS.INTL(K1179,DATE(2021,MONTH(K1179)+1,0),"0000000",'21年休息安排-固定'!$B$2:$B$105),NETWORKDAYS.INTL(K1179,L1179,"0000000",'21年休息安排-固定'!$B$2:$B$105)))</f>
        <v/>
      </c>
      <c r="X1179" s="50" t="str">
        <f>IF(OR(L1179&gt;=$Z$1,L1179="",DAY(L1179)&lt;15,AND(YEAR(K1179)&amp;MONTH(K1179)=YEAR(L1179)&amp;MONTH(L1179),DAY(L1179)&lt;26)),"",IF(YEAR(K1179)&amp;MONTH(K1179)=YEAR(L1179)&amp;MONTH(L1179),NETWORKDAYS.INTL(K1179,L1179,"0000000",'21年休息安排-固定'!$B$2:$B$105),NETWORKDAYS.INTL(DATE(2021,MONTH(L1179),1),L1179,"0000000",'21年休息安排-固定'!$B$2:$B$105)))</f>
        <v/>
      </c>
    </row>
    <row r="1180" customHeight="1" spans="1:24">
      <c r="A1180" s="4" t="s">
        <v>1644</v>
      </c>
      <c r="B1180" s="4"/>
      <c r="C1180" s="6" t="s">
        <v>439</v>
      </c>
      <c r="D1180" s="4"/>
      <c r="E1180" s="4"/>
      <c r="F1180" s="4"/>
      <c r="G1180" s="4"/>
      <c r="H1180" s="4"/>
      <c r="I1180" s="4"/>
      <c r="J1180" s="4"/>
      <c r="K1180" s="45">
        <v>44186</v>
      </c>
      <c r="L1180" s="45"/>
      <c r="M1180" s="4"/>
      <c r="N1180" s="4"/>
      <c r="O1180" s="4"/>
      <c r="P1180" s="46"/>
      <c r="Q1180" s="46"/>
      <c r="R1180" s="49">
        <f t="shared" si="82"/>
        <v>0</v>
      </c>
      <c r="S1180" s="49">
        <f t="shared" si="83"/>
        <v>0</v>
      </c>
      <c r="T1180" s="50">
        <f t="shared" si="80"/>
        <v>0</v>
      </c>
      <c r="U1180" s="50">
        <f t="shared" si="81"/>
        <v>0</v>
      </c>
      <c r="V1180" s="50">
        <v>0.88</v>
      </c>
      <c r="W1180" s="50" t="str">
        <f>IF(OR(K1180&lt;=$Y$1,DAY(K1180)&gt;15,AND(YEAR(K1180)&amp;MONTH(K1180)=YEAR(L1180)&amp;MONTH(L1180),DAY(L1180)&lt;26)),"",IF(OR(L1180="",MONTH(K1180)&lt;&gt;MONTH(L1180)),NETWORKDAYS.INTL(K1180,DATE(2021,MONTH(K1180)+1,0),"0000000",'21年休息安排-固定'!$B$2:$B$105),NETWORKDAYS.INTL(K1180,L1180,"0000000",'21年休息安排-固定'!$B$2:$B$105)))</f>
        <v/>
      </c>
      <c r="X1180" s="50" t="str">
        <f>IF(OR(L1180&gt;=$Z$1,L1180="",DAY(L1180)&lt;15,AND(YEAR(K1180)&amp;MONTH(K1180)=YEAR(L1180)&amp;MONTH(L1180),DAY(L1180)&lt;26)),"",IF(YEAR(K1180)&amp;MONTH(K1180)=YEAR(L1180)&amp;MONTH(L1180),NETWORKDAYS.INTL(K1180,L1180,"0000000",'21年休息安排-固定'!$B$2:$B$105),NETWORKDAYS.INTL(DATE(2021,MONTH(L1180),1),L1180,"0000000",'21年休息安排-固定'!$B$2:$B$105)))</f>
        <v/>
      </c>
    </row>
    <row r="1181" customHeight="1" spans="1:24">
      <c r="A1181" s="4" t="s">
        <v>1645</v>
      </c>
      <c r="B1181" s="4"/>
      <c r="C1181" s="6" t="s">
        <v>439</v>
      </c>
      <c r="D1181" s="4"/>
      <c r="E1181" s="4"/>
      <c r="F1181" s="4"/>
      <c r="G1181" s="4"/>
      <c r="H1181" s="4"/>
      <c r="I1181" s="4"/>
      <c r="J1181" s="4"/>
      <c r="K1181" s="45">
        <v>44186</v>
      </c>
      <c r="L1181" s="45"/>
      <c r="M1181" s="4"/>
      <c r="N1181" s="4"/>
      <c r="O1181" s="4"/>
      <c r="P1181" s="46"/>
      <c r="Q1181" s="46"/>
      <c r="R1181" s="49">
        <f t="shared" si="82"/>
        <v>0</v>
      </c>
      <c r="S1181" s="49">
        <f t="shared" si="83"/>
        <v>0</v>
      </c>
      <c r="T1181" s="50">
        <f t="shared" si="80"/>
        <v>0</v>
      </c>
      <c r="U1181" s="50">
        <f t="shared" si="81"/>
        <v>0</v>
      </c>
      <c r="V1181" s="50">
        <v>0.66</v>
      </c>
      <c r="W1181" s="50" t="str">
        <f>IF(OR(K1181&lt;=$Y$1,DAY(K1181)&gt;15,AND(YEAR(K1181)&amp;MONTH(K1181)=YEAR(L1181)&amp;MONTH(L1181),DAY(L1181)&lt;26)),"",IF(OR(L1181="",MONTH(K1181)&lt;&gt;MONTH(L1181)),NETWORKDAYS.INTL(K1181,DATE(2021,MONTH(K1181)+1,0),"0000000",'21年休息安排-固定'!$B$2:$B$105),NETWORKDAYS.INTL(K1181,L1181,"0000000",'21年休息安排-固定'!$B$2:$B$105)))</f>
        <v/>
      </c>
      <c r="X1181" s="50" t="str">
        <f>IF(OR(L1181&gt;=$Z$1,L1181="",DAY(L1181)&lt;15,AND(YEAR(K1181)&amp;MONTH(K1181)=YEAR(L1181)&amp;MONTH(L1181),DAY(L1181)&lt;26)),"",IF(YEAR(K1181)&amp;MONTH(K1181)=YEAR(L1181)&amp;MONTH(L1181),NETWORKDAYS.INTL(K1181,L1181,"0000000",'21年休息安排-固定'!$B$2:$B$105),NETWORKDAYS.INTL(DATE(2021,MONTH(L1181),1),L1181,"0000000",'21年休息安排-固定'!$B$2:$B$105)))</f>
        <v/>
      </c>
    </row>
    <row r="1182" customHeight="1" spans="1:24">
      <c r="A1182" s="4" t="s">
        <v>1646</v>
      </c>
      <c r="B1182" s="4"/>
      <c r="C1182" s="6" t="s">
        <v>439</v>
      </c>
      <c r="D1182" s="4"/>
      <c r="E1182" s="4"/>
      <c r="F1182" s="4"/>
      <c r="G1182" s="4"/>
      <c r="H1182" s="4"/>
      <c r="I1182" s="4"/>
      <c r="J1182" s="4"/>
      <c r="K1182" s="45">
        <v>44186</v>
      </c>
      <c r="L1182" s="45">
        <v>44264</v>
      </c>
      <c r="M1182" s="4"/>
      <c r="N1182" s="4"/>
      <c r="O1182" s="4"/>
      <c r="P1182" s="46"/>
      <c r="Q1182" s="46"/>
      <c r="R1182" s="49">
        <f t="shared" si="82"/>
        <v>0</v>
      </c>
      <c r="S1182" s="49">
        <f t="shared" si="83"/>
        <v>0</v>
      </c>
      <c r="T1182" s="50">
        <f t="shared" si="80"/>
        <v>0</v>
      </c>
      <c r="U1182" s="50">
        <f t="shared" si="81"/>
        <v>0</v>
      </c>
      <c r="V1182" s="50">
        <v>0.86</v>
      </c>
      <c r="W1182" s="50" t="str">
        <f>IF(OR(K1182&lt;=$Y$1,DAY(K1182)&gt;15,AND(YEAR(K1182)&amp;MONTH(K1182)=YEAR(L1182)&amp;MONTH(L1182),DAY(L1182)&lt;26)),"",IF(OR(L1182="",MONTH(K1182)&lt;&gt;MONTH(L1182)),NETWORKDAYS.INTL(K1182,DATE(2021,MONTH(K1182)+1,0),"0000000",'21年休息安排-固定'!$B$2:$B$105),NETWORKDAYS.INTL(K1182,L1182,"0000000",'21年休息安排-固定'!$B$2:$B$105)))</f>
        <v/>
      </c>
      <c r="X1182" s="50" t="str">
        <f>IF(OR(L1182&gt;=$Z$1,L1182="",DAY(L1182)&lt;15,AND(YEAR(K1182)&amp;MONTH(K1182)=YEAR(L1182)&amp;MONTH(L1182),DAY(L1182)&lt;26)),"",IF(YEAR(K1182)&amp;MONTH(K1182)=YEAR(L1182)&amp;MONTH(L1182),NETWORKDAYS.INTL(K1182,L1182,"0000000",'21年休息安排-固定'!$B$2:$B$105),NETWORKDAYS.INTL(DATE(2021,MONTH(L1182),1),L1182,"0000000",'21年休息安排-固定'!$B$2:$B$105)))</f>
        <v/>
      </c>
    </row>
    <row r="1183" customHeight="1" spans="1:24">
      <c r="A1183" s="4" t="s">
        <v>1647</v>
      </c>
      <c r="B1183" s="4"/>
      <c r="C1183" s="6" t="s">
        <v>439</v>
      </c>
      <c r="D1183" s="4"/>
      <c r="E1183" s="4"/>
      <c r="F1183" s="4"/>
      <c r="G1183" s="4"/>
      <c r="H1183" s="4"/>
      <c r="I1183" s="4"/>
      <c r="J1183" s="4"/>
      <c r="K1183" s="45">
        <v>44186</v>
      </c>
      <c r="L1183" s="45"/>
      <c r="M1183" s="4"/>
      <c r="N1183" s="4"/>
      <c r="O1183" s="4"/>
      <c r="P1183" s="46"/>
      <c r="Q1183" s="46"/>
      <c r="R1183" s="49">
        <f t="shared" si="82"/>
        <v>0</v>
      </c>
      <c r="S1183" s="49">
        <f t="shared" si="83"/>
        <v>0</v>
      </c>
      <c r="T1183" s="50">
        <f t="shared" si="80"/>
        <v>0</v>
      </c>
      <c r="U1183" s="50">
        <f t="shared" si="81"/>
        <v>0</v>
      </c>
      <c r="V1183" s="50">
        <v>0.86</v>
      </c>
      <c r="W1183" s="50" t="str">
        <f>IF(OR(K1183&lt;=$Y$1,DAY(K1183)&gt;15,AND(YEAR(K1183)&amp;MONTH(K1183)=YEAR(L1183)&amp;MONTH(L1183),DAY(L1183)&lt;26)),"",IF(OR(L1183="",MONTH(K1183)&lt;&gt;MONTH(L1183)),NETWORKDAYS.INTL(K1183,DATE(2021,MONTH(K1183)+1,0),"0000000",'21年休息安排-固定'!$B$2:$B$105),NETWORKDAYS.INTL(K1183,L1183,"0000000",'21年休息安排-固定'!$B$2:$B$105)))</f>
        <v/>
      </c>
      <c r="X1183" s="50" t="str">
        <f>IF(OR(L1183&gt;=$Z$1,L1183="",DAY(L1183)&lt;15,AND(YEAR(K1183)&amp;MONTH(K1183)=YEAR(L1183)&amp;MONTH(L1183),DAY(L1183)&lt;26)),"",IF(YEAR(K1183)&amp;MONTH(K1183)=YEAR(L1183)&amp;MONTH(L1183),NETWORKDAYS.INTL(K1183,L1183,"0000000",'21年休息安排-固定'!$B$2:$B$105),NETWORKDAYS.INTL(DATE(2021,MONTH(L1183),1),L1183,"0000000",'21年休息安排-固定'!$B$2:$B$105)))</f>
        <v/>
      </c>
    </row>
    <row r="1184" customHeight="1" spans="1:24">
      <c r="A1184" s="4" t="s">
        <v>1648</v>
      </c>
      <c r="B1184" s="4"/>
      <c r="C1184" s="6" t="s">
        <v>439</v>
      </c>
      <c r="D1184" s="4"/>
      <c r="E1184" s="4"/>
      <c r="F1184" s="4"/>
      <c r="G1184" s="4"/>
      <c r="H1184" s="4"/>
      <c r="I1184" s="4"/>
      <c r="J1184" s="4"/>
      <c r="K1184" s="45">
        <v>44186</v>
      </c>
      <c r="L1184" s="45"/>
      <c r="M1184" s="4"/>
      <c r="N1184" s="4"/>
      <c r="O1184" s="4"/>
      <c r="P1184" s="46"/>
      <c r="Q1184" s="46"/>
      <c r="R1184" s="49">
        <f t="shared" si="82"/>
        <v>0</v>
      </c>
      <c r="S1184" s="49">
        <f t="shared" si="83"/>
        <v>0</v>
      </c>
      <c r="T1184" s="50">
        <f t="shared" si="80"/>
        <v>0</v>
      </c>
      <c r="U1184" s="50">
        <f t="shared" si="81"/>
        <v>0</v>
      </c>
      <c r="V1184" s="50">
        <v>0.86</v>
      </c>
      <c r="W1184" s="50" t="str">
        <f>IF(OR(K1184&lt;=$Y$1,DAY(K1184)&gt;15,AND(YEAR(K1184)&amp;MONTH(K1184)=YEAR(L1184)&amp;MONTH(L1184),DAY(L1184)&lt;26)),"",IF(OR(L1184="",MONTH(K1184)&lt;&gt;MONTH(L1184)),NETWORKDAYS.INTL(K1184,DATE(2021,MONTH(K1184)+1,0),"0000000",'21年休息安排-固定'!$B$2:$B$105),NETWORKDAYS.INTL(K1184,L1184,"0000000",'21年休息安排-固定'!$B$2:$B$105)))</f>
        <v/>
      </c>
      <c r="X1184" s="50" t="str">
        <f>IF(OR(L1184&gt;=$Z$1,L1184="",DAY(L1184)&lt;15,AND(YEAR(K1184)&amp;MONTH(K1184)=YEAR(L1184)&amp;MONTH(L1184),DAY(L1184)&lt;26)),"",IF(YEAR(K1184)&amp;MONTH(K1184)=YEAR(L1184)&amp;MONTH(L1184),NETWORKDAYS.INTL(K1184,L1184,"0000000",'21年休息安排-固定'!$B$2:$B$105),NETWORKDAYS.INTL(DATE(2021,MONTH(L1184),1),L1184,"0000000",'21年休息安排-固定'!$B$2:$B$105)))</f>
        <v/>
      </c>
    </row>
    <row r="1185" customHeight="1" spans="1:24">
      <c r="A1185" s="4" t="s">
        <v>1649</v>
      </c>
      <c r="B1185" s="4"/>
      <c r="C1185" s="6" t="s">
        <v>439</v>
      </c>
      <c r="D1185" s="4"/>
      <c r="E1185" s="4"/>
      <c r="F1185" s="4"/>
      <c r="G1185" s="4"/>
      <c r="H1185" s="4"/>
      <c r="I1185" s="4"/>
      <c r="J1185" s="4"/>
      <c r="K1185" s="45">
        <v>44186</v>
      </c>
      <c r="L1185" s="45"/>
      <c r="M1185" s="4"/>
      <c r="N1185" s="4"/>
      <c r="O1185" s="4"/>
      <c r="P1185" s="46"/>
      <c r="Q1185" s="46"/>
      <c r="R1185" s="49">
        <f t="shared" si="82"/>
        <v>0</v>
      </c>
      <c r="S1185" s="49">
        <f t="shared" si="83"/>
        <v>0</v>
      </c>
      <c r="T1185" s="50">
        <f t="shared" si="80"/>
        <v>0</v>
      </c>
      <c r="U1185" s="50">
        <f t="shared" si="81"/>
        <v>0</v>
      </c>
      <c r="V1185" s="50">
        <v>0.88</v>
      </c>
      <c r="W1185" s="50" t="str">
        <f>IF(OR(K1185&lt;=$Y$1,DAY(K1185)&gt;15,AND(YEAR(K1185)&amp;MONTH(K1185)=YEAR(L1185)&amp;MONTH(L1185),DAY(L1185)&lt;26)),"",IF(OR(L1185="",MONTH(K1185)&lt;&gt;MONTH(L1185)),NETWORKDAYS.INTL(K1185,DATE(2021,MONTH(K1185)+1,0),"0000000",'21年休息安排-固定'!$B$2:$B$105),NETWORKDAYS.INTL(K1185,L1185,"0000000",'21年休息安排-固定'!$B$2:$B$105)))</f>
        <v/>
      </c>
      <c r="X1185" s="50" t="str">
        <f>IF(OR(L1185&gt;=$Z$1,L1185="",DAY(L1185)&lt;15,AND(YEAR(K1185)&amp;MONTH(K1185)=YEAR(L1185)&amp;MONTH(L1185),DAY(L1185)&lt;26)),"",IF(YEAR(K1185)&amp;MONTH(K1185)=YEAR(L1185)&amp;MONTH(L1185),NETWORKDAYS.INTL(K1185,L1185,"0000000",'21年休息安排-固定'!$B$2:$B$105),NETWORKDAYS.INTL(DATE(2021,MONTH(L1185),1),L1185,"0000000",'21年休息安排-固定'!$B$2:$B$105)))</f>
        <v/>
      </c>
    </row>
    <row r="1186" customHeight="1" spans="1:24">
      <c r="A1186" s="4" t="s">
        <v>1650</v>
      </c>
      <c r="B1186" s="4"/>
      <c r="C1186" s="6" t="s">
        <v>1178</v>
      </c>
      <c r="D1186" s="4"/>
      <c r="E1186" s="4"/>
      <c r="F1186" s="4"/>
      <c r="G1186" s="4"/>
      <c r="H1186" s="4"/>
      <c r="I1186" s="4"/>
      <c r="J1186" s="4"/>
      <c r="K1186" s="45">
        <v>44186</v>
      </c>
      <c r="L1186" s="45"/>
      <c r="M1186" s="4"/>
      <c r="N1186" s="4"/>
      <c r="O1186" s="4"/>
      <c r="P1186" s="46"/>
      <c r="Q1186" s="46"/>
      <c r="R1186" s="49">
        <f t="shared" si="82"/>
        <v>0</v>
      </c>
      <c r="S1186" s="49">
        <f t="shared" si="83"/>
        <v>0</v>
      </c>
      <c r="T1186" s="50">
        <f t="shared" si="80"/>
        <v>0</v>
      </c>
      <c r="U1186" s="50">
        <f t="shared" si="81"/>
        <v>0</v>
      </c>
      <c r="V1186" s="50">
        <v>0.86</v>
      </c>
      <c r="W1186" s="50" t="str">
        <f>IF(OR(K1186&lt;=$Y$1,DAY(K1186)&gt;15,AND(YEAR(K1186)&amp;MONTH(K1186)=YEAR(L1186)&amp;MONTH(L1186),DAY(L1186)&lt;26)),"",IF(OR(L1186="",MONTH(K1186)&lt;&gt;MONTH(L1186)),NETWORKDAYS.INTL(K1186,DATE(2021,MONTH(K1186)+1,0),"0000000",'21年休息安排-固定'!$B$2:$B$105),NETWORKDAYS.INTL(K1186,L1186,"0000000",'21年休息安排-固定'!$B$2:$B$105)))</f>
        <v/>
      </c>
      <c r="X1186" s="50" t="str">
        <f>IF(OR(L1186&gt;=$Z$1,L1186="",DAY(L1186)&lt;15,AND(YEAR(K1186)&amp;MONTH(K1186)=YEAR(L1186)&amp;MONTH(L1186),DAY(L1186)&lt;26)),"",IF(YEAR(K1186)&amp;MONTH(K1186)=YEAR(L1186)&amp;MONTH(L1186),NETWORKDAYS.INTL(K1186,L1186,"0000000",'21年休息安排-固定'!$B$2:$B$105),NETWORKDAYS.INTL(DATE(2021,MONTH(L1186),1),L1186,"0000000",'21年休息安排-固定'!$B$2:$B$105)))</f>
        <v/>
      </c>
    </row>
    <row r="1187" customHeight="1" spans="1:24">
      <c r="A1187" s="4" t="s">
        <v>1651</v>
      </c>
      <c r="B1187" s="4"/>
      <c r="C1187" s="6" t="s">
        <v>404</v>
      </c>
      <c r="D1187" s="4"/>
      <c r="E1187" s="4"/>
      <c r="F1187" s="4"/>
      <c r="G1187" s="4"/>
      <c r="H1187" s="4"/>
      <c r="I1187" s="4"/>
      <c r="J1187" s="4"/>
      <c r="K1187" s="45">
        <v>44188</v>
      </c>
      <c r="L1187" s="45"/>
      <c r="M1187" s="4"/>
      <c r="N1187" s="4"/>
      <c r="O1187" s="4"/>
      <c r="P1187" s="46"/>
      <c r="Q1187" s="46"/>
      <c r="R1187" s="49">
        <f t="shared" si="82"/>
        <v>0</v>
      </c>
      <c r="S1187" s="49">
        <f t="shared" si="83"/>
        <v>0</v>
      </c>
      <c r="T1187" s="50">
        <f t="shared" si="80"/>
        <v>0</v>
      </c>
      <c r="U1187" s="50">
        <f t="shared" si="81"/>
        <v>0</v>
      </c>
      <c r="V1187" s="50">
        <v>0.88</v>
      </c>
      <c r="W1187" s="50" t="str">
        <f>IF(OR(K1187&lt;=$Y$1,DAY(K1187)&gt;15,AND(YEAR(K1187)&amp;MONTH(K1187)=YEAR(L1187)&amp;MONTH(L1187),DAY(L1187)&lt;26)),"",IF(OR(L1187="",MONTH(K1187)&lt;&gt;MONTH(L1187)),NETWORKDAYS.INTL(K1187,DATE(2021,MONTH(K1187)+1,0),"0000000",'21年休息安排-固定'!$B$2:$B$105),NETWORKDAYS.INTL(K1187,L1187,"0000000",'21年休息安排-固定'!$B$2:$B$105)))</f>
        <v/>
      </c>
      <c r="X1187" s="50" t="str">
        <f>IF(OR(L1187&gt;=$Z$1,L1187="",DAY(L1187)&lt;15,AND(YEAR(K1187)&amp;MONTH(K1187)=YEAR(L1187)&amp;MONTH(L1187),DAY(L1187)&lt;26)),"",IF(YEAR(K1187)&amp;MONTH(K1187)=YEAR(L1187)&amp;MONTH(L1187),NETWORKDAYS.INTL(K1187,L1187,"0000000",'21年休息安排-固定'!$B$2:$B$105),NETWORKDAYS.INTL(DATE(2021,MONTH(L1187),1),L1187,"0000000",'21年休息安排-固定'!$B$2:$B$105)))</f>
        <v/>
      </c>
    </row>
    <row r="1188" customHeight="1" spans="1:24">
      <c r="A1188" s="4" t="s">
        <v>1652</v>
      </c>
      <c r="B1188" s="4"/>
      <c r="C1188" s="6" t="s">
        <v>1182</v>
      </c>
      <c r="D1188" s="4"/>
      <c r="E1188" s="4"/>
      <c r="F1188" s="4"/>
      <c r="G1188" s="4"/>
      <c r="H1188" s="4"/>
      <c r="I1188" s="4"/>
      <c r="J1188" s="4"/>
      <c r="K1188" s="45">
        <v>44193</v>
      </c>
      <c r="L1188" s="45"/>
      <c r="M1188" s="4"/>
      <c r="N1188" s="4"/>
      <c r="O1188" s="4"/>
      <c r="P1188" s="46"/>
      <c r="Q1188" s="46"/>
      <c r="R1188" s="49">
        <f t="shared" si="82"/>
        <v>0</v>
      </c>
      <c r="S1188" s="49">
        <f t="shared" si="83"/>
        <v>0</v>
      </c>
      <c r="T1188" s="50">
        <f t="shared" si="80"/>
        <v>0</v>
      </c>
      <c r="U1188" s="50">
        <f t="shared" si="81"/>
        <v>0</v>
      </c>
      <c r="V1188" s="50">
        <v>0.84</v>
      </c>
      <c r="W1188" s="50" t="str">
        <f>IF(OR(K1188&lt;=$Y$1,DAY(K1188)&gt;15,AND(YEAR(K1188)&amp;MONTH(K1188)=YEAR(L1188)&amp;MONTH(L1188),DAY(L1188)&lt;26)),"",IF(OR(L1188="",MONTH(K1188)&lt;&gt;MONTH(L1188)),NETWORKDAYS.INTL(K1188,DATE(2021,MONTH(K1188)+1,0),"0000000",'21年休息安排-固定'!$B$2:$B$105),NETWORKDAYS.INTL(K1188,L1188,"0000000",'21年休息安排-固定'!$B$2:$B$105)))</f>
        <v/>
      </c>
      <c r="X1188" s="50" t="str">
        <f>IF(OR(L1188&gt;=$Z$1,L1188="",DAY(L1188)&lt;15,AND(YEAR(K1188)&amp;MONTH(K1188)=YEAR(L1188)&amp;MONTH(L1188),DAY(L1188)&lt;26)),"",IF(YEAR(K1188)&amp;MONTH(K1188)=YEAR(L1188)&amp;MONTH(L1188),NETWORKDAYS.INTL(K1188,L1188,"0000000",'21年休息安排-固定'!$B$2:$B$105),NETWORKDAYS.INTL(DATE(2021,MONTH(L1188),1),L1188,"0000000",'21年休息安排-固定'!$B$2:$B$105)))</f>
        <v/>
      </c>
    </row>
    <row r="1189" customHeight="1" spans="1:24">
      <c r="A1189" s="4" t="s">
        <v>1653</v>
      </c>
      <c r="B1189" s="4"/>
      <c r="C1189" s="6" t="s">
        <v>1182</v>
      </c>
      <c r="D1189" s="4"/>
      <c r="E1189" s="4"/>
      <c r="F1189" s="4"/>
      <c r="G1189" s="4"/>
      <c r="H1189" s="4"/>
      <c r="I1189" s="4"/>
      <c r="J1189" s="4"/>
      <c r="K1189" s="45">
        <v>44193</v>
      </c>
      <c r="L1189" s="45">
        <v>44344</v>
      </c>
      <c r="M1189" s="4"/>
      <c r="N1189" s="4"/>
      <c r="O1189" s="4"/>
      <c r="P1189" s="46"/>
      <c r="Q1189" s="46"/>
      <c r="R1189" s="49">
        <f t="shared" si="82"/>
        <v>0</v>
      </c>
      <c r="S1189" s="49">
        <f t="shared" si="83"/>
        <v>0</v>
      </c>
      <c r="T1189" s="50">
        <f t="shared" si="80"/>
        <v>0</v>
      </c>
      <c r="U1189" s="50">
        <f t="shared" si="81"/>
        <v>0</v>
      </c>
      <c r="V1189" s="50">
        <v>0.92</v>
      </c>
      <c r="W1189" s="50" t="str">
        <f>IF(OR(K1189&lt;=$Y$1,DAY(K1189)&gt;15,AND(YEAR(K1189)&amp;MONTH(K1189)=YEAR(L1189)&amp;MONTH(L1189),DAY(L1189)&lt;26)),"",IF(OR(L1189="",MONTH(K1189)&lt;&gt;MONTH(L1189)),NETWORKDAYS.INTL(K1189,DATE(2021,MONTH(K1189)+1,0),"0000000",'21年休息安排-固定'!$B$2:$B$105),NETWORKDAYS.INTL(K1189,L1189,"0000000",'21年休息安排-固定'!$B$2:$B$105)))</f>
        <v/>
      </c>
      <c r="X1189" s="50">
        <f>IF(OR(L1189&gt;=$Z$1,L1189="",DAY(L1189)&lt;15,AND(YEAR(K1189)&amp;MONTH(K1189)=YEAR(L1189)&amp;MONTH(L1189),DAY(L1189)&lt;26)),"",IF(YEAR(K1189)&amp;MONTH(K1189)=YEAR(L1189)&amp;MONTH(L1189),NETWORKDAYS.INTL(K1189,L1189,"0000000",'21年休息安排-固定'!$B$2:$B$105),NETWORKDAYS.INTL(DATE(2021,MONTH(L1189),1),L1189,"0000000",'21年休息安排-固定'!$B$2:$B$105)))</f>
        <v>19</v>
      </c>
    </row>
    <row r="1190" customHeight="1" spans="1:24">
      <c r="A1190" s="4" t="s">
        <v>1654</v>
      </c>
      <c r="B1190" s="4"/>
      <c r="C1190" s="6" t="s">
        <v>1182</v>
      </c>
      <c r="D1190" s="4"/>
      <c r="E1190" s="4"/>
      <c r="F1190" s="4"/>
      <c r="G1190" s="4"/>
      <c r="H1190" s="4"/>
      <c r="I1190" s="4"/>
      <c r="J1190" s="4"/>
      <c r="K1190" s="45">
        <v>44193</v>
      </c>
      <c r="L1190" s="45"/>
      <c r="M1190" s="4"/>
      <c r="N1190" s="4"/>
      <c r="O1190" s="4"/>
      <c r="P1190" s="46"/>
      <c r="Q1190" s="46"/>
      <c r="R1190" s="49">
        <f t="shared" si="82"/>
        <v>0</v>
      </c>
      <c r="S1190" s="49">
        <f t="shared" si="83"/>
        <v>0</v>
      </c>
      <c r="T1190" s="50">
        <f t="shared" si="80"/>
        <v>0</v>
      </c>
      <c r="U1190" s="50">
        <f t="shared" si="81"/>
        <v>0</v>
      </c>
      <c r="V1190" s="50">
        <v>0.91</v>
      </c>
      <c r="W1190" s="50" t="str">
        <f>IF(OR(K1190&lt;=$Y$1,DAY(K1190)&gt;15,AND(YEAR(K1190)&amp;MONTH(K1190)=YEAR(L1190)&amp;MONTH(L1190),DAY(L1190)&lt;26)),"",IF(OR(L1190="",MONTH(K1190)&lt;&gt;MONTH(L1190)),NETWORKDAYS.INTL(K1190,DATE(2021,MONTH(K1190)+1,0),"0000000",'21年休息安排-固定'!$B$2:$B$105),NETWORKDAYS.INTL(K1190,L1190,"0000000",'21年休息安排-固定'!$B$2:$B$105)))</f>
        <v/>
      </c>
      <c r="X1190" s="50" t="str">
        <f>IF(OR(L1190&gt;=$Z$1,L1190="",DAY(L1190)&lt;15,AND(YEAR(K1190)&amp;MONTH(K1190)=YEAR(L1190)&amp;MONTH(L1190),DAY(L1190)&lt;26)),"",IF(YEAR(K1190)&amp;MONTH(K1190)=YEAR(L1190)&amp;MONTH(L1190),NETWORKDAYS.INTL(K1190,L1190,"0000000",'21年休息安排-固定'!$B$2:$B$105),NETWORKDAYS.INTL(DATE(2021,MONTH(L1190),1),L1190,"0000000",'21年休息安排-固定'!$B$2:$B$105)))</f>
        <v/>
      </c>
    </row>
    <row r="1191" customHeight="1" spans="1:24">
      <c r="A1191" s="4" t="s">
        <v>1655</v>
      </c>
      <c r="B1191" s="4"/>
      <c r="C1191" s="6" t="s">
        <v>1182</v>
      </c>
      <c r="D1191" s="4"/>
      <c r="E1191" s="4"/>
      <c r="F1191" s="4"/>
      <c r="G1191" s="4"/>
      <c r="H1191" s="4"/>
      <c r="I1191" s="4"/>
      <c r="J1191" s="4"/>
      <c r="K1191" s="45">
        <v>44183</v>
      </c>
      <c r="L1191" s="45">
        <v>44336</v>
      </c>
      <c r="M1191" s="4"/>
      <c r="N1191" s="4"/>
      <c r="O1191" s="4"/>
      <c r="P1191" s="46"/>
      <c r="Q1191" s="46"/>
      <c r="R1191" s="49">
        <f t="shared" si="82"/>
        <v>0</v>
      </c>
      <c r="S1191" s="49">
        <f t="shared" si="83"/>
        <v>0</v>
      </c>
      <c r="T1191" s="50">
        <f t="shared" si="80"/>
        <v>0</v>
      </c>
      <c r="U1191" s="50">
        <f t="shared" si="81"/>
        <v>0</v>
      </c>
      <c r="V1191" s="50">
        <v>0.83</v>
      </c>
      <c r="W1191" s="50" t="str">
        <f>IF(OR(K1191&lt;=$Y$1,DAY(K1191)&gt;15,AND(YEAR(K1191)&amp;MONTH(K1191)=YEAR(L1191)&amp;MONTH(L1191),DAY(L1191)&lt;26)),"",IF(OR(L1191="",MONTH(K1191)&lt;&gt;MONTH(L1191)),NETWORKDAYS.INTL(K1191,DATE(2021,MONTH(K1191)+1,0),"0000000",'21年休息安排-固定'!$B$2:$B$105),NETWORKDAYS.INTL(K1191,L1191,"0000000",'21年休息安排-固定'!$B$2:$B$105)))</f>
        <v/>
      </c>
      <c r="X1191" s="50">
        <f>IF(OR(L1191&gt;=$Z$1,L1191="",DAY(L1191)&lt;15,AND(YEAR(K1191)&amp;MONTH(K1191)=YEAR(L1191)&amp;MONTH(L1191),DAY(L1191)&lt;26)),"",IF(YEAR(K1191)&amp;MONTH(K1191)=YEAR(L1191)&amp;MONTH(L1191),NETWORKDAYS.INTL(K1191,L1191,"0000000",'21年休息安排-固定'!$B$2:$B$105),NETWORKDAYS.INTL(DATE(2021,MONTH(L1191),1),L1191,"0000000",'21年休息安排-固定'!$B$2:$B$105)))</f>
        <v>13</v>
      </c>
    </row>
    <row r="1192" customHeight="1" spans="1:24">
      <c r="A1192" s="4" t="s">
        <v>1656</v>
      </c>
      <c r="B1192" s="4"/>
      <c r="C1192" s="6" t="s">
        <v>1182</v>
      </c>
      <c r="D1192" s="4"/>
      <c r="E1192" s="4"/>
      <c r="F1192" s="4"/>
      <c r="G1192" s="4"/>
      <c r="H1192" s="4"/>
      <c r="I1192" s="4"/>
      <c r="J1192" s="4"/>
      <c r="K1192" s="45">
        <v>44196</v>
      </c>
      <c r="L1192" s="45">
        <v>44498</v>
      </c>
      <c r="M1192" s="4"/>
      <c r="N1192" s="4"/>
      <c r="O1192" s="4"/>
      <c r="P1192" s="46"/>
      <c r="Q1192" s="46"/>
      <c r="R1192" s="49">
        <f t="shared" si="82"/>
        <v>0</v>
      </c>
      <c r="S1192" s="49">
        <f t="shared" si="83"/>
        <v>0</v>
      </c>
      <c r="T1192" s="50">
        <f t="shared" si="80"/>
        <v>0</v>
      </c>
      <c r="U1192" s="50">
        <f t="shared" si="81"/>
        <v>0</v>
      </c>
      <c r="V1192" s="50">
        <v>0.93</v>
      </c>
      <c r="W1192" s="50" t="str">
        <f>IF(OR(K1192&lt;=$Y$1,DAY(K1192)&gt;15,AND(YEAR(K1192)&amp;MONTH(K1192)=YEAR(L1192)&amp;MONTH(L1192),DAY(L1192)&lt;26)),"",IF(OR(L1192="",MONTH(K1192)&lt;&gt;MONTH(L1192)),NETWORKDAYS.INTL(K1192,DATE(2021,MONTH(K1192)+1,0),"0000000",'21年休息安排-固定'!$B$2:$B$105),NETWORKDAYS.INTL(K1192,L1192,"0000000",'21年休息安排-固定'!$B$2:$B$105)))</f>
        <v/>
      </c>
      <c r="X1192" s="50">
        <f>IF(OR(L1192&gt;=$Z$1,L1192="",DAY(L1192)&lt;15,AND(YEAR(K1192)&amp;MONTH(K1192)=YEAR(L1192)&amp;MONTH(L1192),DAY(L1192)&lt;26)),"",IF(YEAR(K1192)&amp;MONTH(K1192)=YEAR(L1192)&amp;MONTH(L1192),NETWORKDAYS.INTL(K1192,L1192,"0000000",'21年休息安排-固定'!$B$2:$B$105),NETWORKDAYS.INTL(DATE(2021,MONTH(L1192),1),L1192,"0000000",'21年休息安排-固定'!$B$2:$B$105)))</f>
        <v>20</v>
      </c>
    </row>
    <row r="1193" customHeight="1" spans="1:24">
      <c r="A1193" s="4" t="s">
        <v>1657</v>
      </c>
      <c r="B1193" s="4"/>
      <c r="C1193" s="6" t="s">
        <v>439</v>
      </c>
      <c r="D1193" s="4"/>
      <c r="E1193" s="4"/>
      <c r="F1193" s="4"/>
      <c r="G1193" s="4"/>
      <c r="H1193" s="4"/>
      <c r="I1193" s="4"/>
      <c r="J1193" s="4"/>
      <c r="K1193" s="45">
        <v>44197</v>
      </c>
      <c r="L1193" s="45"/>
      <c r="M1193" s="4"/>
      <c r="N1193" s="4"/>
      <c r="O1193" s="4"/>
      <c r="P1193" s="46"/>
      <c r="Q1193" s="46"/>
      <c r="R1193" s="49">
        <f t="shared" si="82"/>
        <v>0</v>
      </c>
      <c r="S1193" s="49">
        <f t="shared" si="83"/>
        <v>0</v>
      </c>
      <c r="T1193" s="50">
        <f t="shared" si="80"/>
        <v>0</v>
      </c>
      <c r="U1193" s="50">
        <f t="shared" si="81"/>
        <v>0</v>
      </c>
      <c r="V1193" s="50">
        <v>0.87</v>
      </c>
      <c r="W1193" s="50" t="str">
        <f>IF(OR(K1193&lt;=$Y$1,DAY(K1193)&gt;15,AND(YEAR(K1193)&amp;MONTH(K1193)=YEAR(L1193)&amp;MONTH(L1193),DAY(L1193)&lt;26)),"",IF(OR(L1193="",MONTH(K1193)&lt;&gt;MONTH(L1193)),NETWORKDAYS.INTL(K1193,DATE(2021,MONTH(K1193)+1,0),"0000000",'21年休息安排-固定'!$B$2:$B$105),NETWORKDAYS.INTL(K1193,L1193,"0000000",'21年休息安排-固定'!$B$2:$B$105)))</f>
        <v/>
      </c>
      <c r="X1193" s="50" t="str">
        <f>IF(OR(L1193&gt;=$Z$1,L1193="",DAY(L1193)&lt;15,AND(YEAR(K1193)&amp;MONTH(K1193)=YEAR(L1193)&amp;MONTH(L1193),DAY(L1193)&lt;26)),"",IF(YEAR(K1193)&amp;MONTH(K1193)=YEAR(L1193)&amp;MONTH(L1193),NETWORKDAYS.INTL(K1193,L1193,"0000000",'21年休息安排-固定'!$B$2:$B$105),NETWORKDAYS.INTL(DATE(2021,MONTH(L1193),1),L1193,"0000000",'21年休息安排-固定'!$B$2:$B$105)))</f>
        <v/>
      </c>
    </row>
    <row r="1194" customHeight="1" spans="1:24">
      <c r="A1194" s="4" t="s">
        <v>1658</v>
      </c>
      <c r="B1194" s="4"/>
      <c r="C1194" s="6" t="s">
        <v>439</v>
      </c>
      <c r="D1194" s="4"/>
      <c r="E1194" s="4"/>
      <c r="F1194" s="4"/>
      <c r="G1194" s="4"/>
      <c r="H1194" s="4"/>
      <c r="I1194" s="4"/>
      <c r="J1194" s="4"/>
      <c r="K1194" s="45">
        <v>44197</v>
      </c>
      <c r="L1194" s="45"/>
      <c r="M1194" s="4"/>
      <c r="N1194" s="4"/>
      <c r="O1194" s="4"/>
      <c r="P1194" s="46"/>
      <c r="Q1194" s="46"/>
      <c r="R1194" s="49">
        <f t="shared" si="82"/>
        <v>0</v>
      </c>
      <c r="S1194" s="49">
        <f t="shared" si="83"/>
        <v>0</v>
      </c>
      <c r="T1194" s="50">
        <f t="shared" si="80"/>
        <v>0</v>
      </c>
      <c r="U1194" s="50">
        <f t="shared" si="81"/>
        <v>0</v>
      </c>
      <c r="V1194" s="50">
        <v>0.88</v>
      </c>
      <c r="W1194" s="50" t="str">
        <f>IF(OR(K1194&lt;=$Y$1,DAY(K1194)&gt;15,AND(YEAR(K1194)&amp;MONTH(K1194)=YEAR(L1194)&amp;MONTH(L1194),DAY(L1194)&lt;26)),"",IF(OR(L1194="",MONTH(K1194)&lt;&gt;MONTH(L1194)),NETWORKDAYS.INTL(K1194,DATE(2021,MONTH(K1194)+1,0),"0000000",'21年休息安排-固定'!$B$2:$B$105),NETWORKDAYS.INTL(K1194,L1194,"0000000",'21年休息安排-固定'!$B$2:$B$105)))</f>
        <v/>
      </c>
      <c r="X1194" s="50" t="str">
        <f>IF(OR(L1194&gt;=$Z$1,L1194="",DAY(L1194)&lt;15,AND(YEAR(K1194)&amp;MONTH(K1194)=YEAR(L1194)&amp;MONTH(L1194),DAY(L1194)&lt;26)),"",IF(YEAR(K1194)&amp;MONTH(K1194)=YEAR(L1194)&amp;MONTH(L1194),NETWORKDAYS.INTL(K1194,L1194,"0000000",'21年休息安排-固定'!$B$2:$B$105),NETWORKDAYS.INTL(DATE(2021,MONTH(L1194),1),L1194,"0000000",'21年休息安排-固定'!$B$2:$B$105)))</f>
        <v/>
      </c>
    </row>
    <row r="1195" customHeight="1" spans="1:24">
      <c r="A1195" s="4" t="s">
        <v>1659</v>
      </c>
      <c r="B1195" s="4"/>
      <c r="C1195" s="6" t="s">
        <v>439</v>
      </c>
      <c r="D1195" s="4"/>
      <c r="E1195" s="4"/>
      <c r="F1195" s="4"/>
      <c r="G1195" s="4"/>
      <c r="H1195" s="4"/>
      <c r="I1195" s="4"/>
      <c r="J1195" s="4"/>
      <c r="K1195" s="45">
        <v>44197</v>
      </c>
      <c r="L1195" s="45"/>
      <c r="M1195" s="4"/>
      <c r="N1195" s="4"/>
      <c r="O1195" s="4"/>
      <c r="P1195" s="46"/>
      <c r="Q1195" s="46"/>
      <c r="R1195" s="49">
        <f t="shared" si="82"/>
        <v>0</v>
      </c>
      <c r="S1195" s="49">
        <f t="shared" si="83"/>
        <v>0</v>
      </c>
      <c r="T1195" s="50">
        <f t="shared" si="80"/>
        <v>0</v>
      </c>
      <c r="U1195" s="50">
        <f t="shared" si="81"/>
        <v>0</v>
      </c>
      <c r="V1195" s="50">
        <v>0.87</v>
      </c>
      <c r="W1195" s="50" t="str">
        <f>IF(OR(K1195&lt;=$Y$1,DAY(K1195)&gt;15,AND(YEAR(K1195)&amp;MONTH(K1195)=YEAR(L1195)&amp;MONTH(L1195),DAY(L1195)&lt;26)),"",IF(OR(L1195="",MONTH(K1195)&lt;&gt;MONTH(L1195)),NETWORKDAYS.INTL(K1195,DATE(2021,MONTH(K1195)+1,0),"0000000",'21年休息安排-固定'!$B$2:$B$105),NETWORKDAYS.INTL(K1195,L1195,"0000000",'21年休息安排-固定'!$B$2:$B$105)))</f>
        <v/>
      </c>
      <c r="X1195" s="50" t="str">
        <f>IF(OR(L1195&gt;=$Z$1,L1195="",DAY(L1195)&lt;15,AND(YEAR(K1195)&amp;MONTH(K1195)=YEAR(L1195)&amp;MONTH(L1195),DAY(L1195)&lt;26)),"",IF(YEAR(K1195)&amp;MONTH(K1195)=YEAR(L1195)&amp;MONTH(L1195),NETWORKDAYS.INTL(K1195,L1195,"0000000",'21年休息安排-固定'!$B$2:$B$105),NETWORKDAYS.INTL(DATE(2021,MONTH(L1195),1),L1195,"0000000",'21年休息安排-固定'!$B$2:$B$105)))</f>
        <v/>
      </c>
    </row>
    <row r="1196" customHeight="1" spans="1:24">
      <c r="A1196" s="4" t="s">
        <v>1660</v>
      </c>
      <c r="B1196" s="4"/>
      <c r="C1196" s="6" t="s">
        <v>439</v>
      </c>
      <c r="D1196" s="4"/>
      <c r="E1196" s="4"/>
      <c r="F1196" s="4"/>
      <c r="G1196" s="4"/>
      <c r="H1196" s="4"/>
      <c r="I1196" s="4"/>
      <c r="J1196" s="4"/>
      <c r="K1196" s="45">
        <v>44197</v>
      </c>
      <c r="L1196" s="45"/>
      <c r="M1196" s="4"/>
      <c r="N1196" s="4"/>
      <c r="O1196" s="4"/>
      <c r="P1196" s="46"/>
      <c r="Q1196" s="46"/>
      <c r="R1196" s="49">
        <f t="shared" si="82"/>
        <v>0</v>
      </c>
      <c r="S1196" s="49">
        <f t="shared" si="83"/>
        <v>0</v>
      </c>
      <c r="T1196" s="50">
        <f t="shared" si="80"/>
        <v>0</v>
      </c>
      <c r="U1196" s="50">
        <f t="shared" si="81"/>
        <v>0</v>
      </c>
      <c r="V1196" s="50">
        <v>0.89</v>
      </c>
      <c r="W1196" s="50" t="str">
        <f>IF(OR(K1196&lt;=$Y$1,DAY(K1196)&gt;15,AND(YEAR(K1196)&amp;MONTH(K1196)=YEAR(L1196)&amp;MONTH(L1196),DAY(L1196)&lt;26)),"",IF(OR(L1196="",MONTH(K1196)&lt;&gt;MONTH(L1196)),NETWORKDAYS.INTL(K1196,DATE(2021,MONTH(K1196)+1,0),"0000000",'21年休息安排-固定'!$B$2:$B$105),NETWORKDAYS.INTL(K1196,L1196,"0000000",'21年休息安排-固定'!$B$2:$B$105)))</f>
        <v/>
      </c>
      <c r="X1196" s="50" t="str">
        <f>IF(OR(L1196&gt;=$Z$1,L1196="",DAY(L1196)&lt;15,AND(YEAR(K1196)&amp;MONTH(K1196)=YEAR(L1196)&amp;MONTH(L1196),DAY(L1196)&lt;26)),"",IF(YEAR(K1196)&amp;MONTH(K1196)=YEAR(L1196)&amp;MONTH(L1196),NETWORKDAYS.INTL(K1196,L1196,"0000000",'21年休息安排-固定'!$B$2:$B$105),NETWORKDAYS.INTL(DATE(2021,MONTH(L1196),1),L1196,"0000000",'21年休息安排-固定'!$B$2:$B$105)))</f>
        <v/>
      </c>
    </row>
    <row r="1197" customHeight="1" spans="1:24">
      <c r="A1197" s="4" t="s">
        <v>1661</v>
      </c>
      <c r="B1197" s="4"/>
      <c r="C1197" s="6" t="s">
        <v>439</v>
      </c>
      <c r="D1197" s="4"/>
      <c r="E1197" s="4"/>
      <c r="F1197" s="4"/>
      <c r="G1197" s="4"/>
      <c r="H1197" s="4"/>
      <c r="I1197" s="4"/>
      <c r="J1197" s="4"/>
      <c r="K1197" s="45">
        <v>44197</v>
      </c>
      <c r="L1197" s="45">
        <v>44287</v>
      </c>
      <c r="M1197" s="4"/>
      <c r="N1197" s="4"/>
      <c r="O1197" s="4"/>
      <c r="P1197" s="46"/>
      <c r="Q1197" s="46"/>
      <c r="R1197" s="49">
        <f t="shared" si="82"/>
        <v>0</v>
      </c>
      <c r="S1197" s="49">
        <f t="shared" si="83"/>
        <v>0</v>
      </c>
      <c r="T1197" s="50">
        <f t="shared" si="80"/>
        <v>0</v>
      </c>
      <c r="U1197" s="50">
        <f t="shared" si="81"/>
        <v>0</v>
      </c>
      <c r="V1197" s="50">
        <v>0.86</v>
      </c>
      <c r="W1197" s="50" t="str">
        <f>IF(OR(K1197&lt;=$Y$1,DAY(K1197)&gt;15,AND(YEAR(K1197)&amp;MONTH(K1197)=YEAR(L1197)&amp;MONTH(L1197),DAY(L1197)&lt;26)),"",IF(OR(L1197="",MONTH(K1197)&lt;&gt;MONTH(L1197)),NETWORKDAYS.INTL(K1197,DATE(2021,MONTH(K1197)+1,0),"0000000",'21年休息安排-固定'!$B$2:$B$105),NETWORKDAYS.INTL(K1197,L1197,"0000000",'21年休息安排-固定'!$B$2:$B$105)))</f>
        <v/>
      </c>
      <c r="X1197" s="50" t="str">
        <f>IF(OR(L1197&gt;=$Z$1,L1197="",DAY(L1197)&lt;15,AND(YEAR(K1197)&amp;MONTH(K1197)=YEAR(L1197)&amp;MONTH(L1197),DAY(L1197)&lt;26)),"",IF(YEAR(K1197)&amp;MONTH(K1197)=YEAR(L1197)&amp;MONTH(L1197),NETWORKDAYS.INTL(K1197,L1197,"0000000",'21年休息安排-固定'!$B$2:$B$105),NETWORKDAYS.INTL(DATE(2021,MONTH(L1197),1),L1197,"0000000",'21年休息安排-固定'!$B$2:$B$105)))</f>
        <v/>
      </c>
    </row>
    <row r="1198" customHeight="1" spans="1:24">
      <c r="A1198" s="4" t="s">
        <v>1662</v>
      </c>
      <c r="B1198" s="4"/>
      <c r="C1198" s="6" t="s">
        <v>439</v>
      </c>
      <c r="D1198" s="4"/>
      <c r="E1198" s="4"/>
      <c r="F1198" s="4"/>
      <c r="G1198" s="4"/>
      <c r="H1198" s="4"/>
      <c r="I1198" s="4"/>
      <c r="J1198" s="4"/>
      <c r="K1198" s="45">
        <v>44197</v>
      </c>
      <c r="L1198" s="45"/>
      <c r="M1198" s="4"/>
      <c r="N1198" s="4"/>
      <c r="O1198" s="4"/>
      <c r="P1198" s="46"/>
      <c r="Q1198" s="46"/>
      <c r="R1198" s="49">
        <f t="shared" si="82"/>
        <v>0</v>
      </c>
      <c r="S1198" s="49">
        <f t="shared" si="83"/>
        <v>0</v>
      </c>
      <c r="T1198" s="50">
        <f t="shared" si="80"/>
        <v>0</v>
      </c>
      <c r="U1198" s="50">
        <f t="shared" si="81"/>
        <v>0</v>
      </c>
      <c r="V1198" s="50">
        <v>0.89</v>
      </c>
      <c r="W1198" s="50" t="str">
        <f>IF(OR(K1198&lt;=$Y$1,DAY(K1198)&gt;15,AND(YEAR(K1198)&amp;MONTH(K1198)=YEAR(L1198)&amp;MONTH(L1198),DAY(L1198)&lt;26)),"",IF(OR(L1198="",MONTH(K1198)&lt;&gt;MONTH(L1198)),NETWORKDAYS.INTL(K1198,DATE(2021,MONTH(K1198)+1,0),"0000000",'21年休息安排-固定'!$B$2:$B$105),NETWORKDAYS.INTL(K1198,L1198,"0000000",'21年休息安排-固定'!$B$2:$B$105)))</f>
        <v/>
      </c>
      <c r="X1198" s="50" t="str">
        <f>IF(OR(L1198&gt;=$Z$1,L1198="",DAY(L1198)&lt;15,AND(YEAR(K1198)&amp;MONTH(K1198)=YEAR(L1198)&amp;MONTH(L1198),DAY(L1198)&lt;26)),"",IF(YEAR(K1198)&amp;MONTH(K1198)=YEAR(L1198)&amp;MONTH(L1198),NETWORKDAYS.INTL(K1198,L1198,"0000000",'21年休息安排-固定'!$B$2:$B$105),NETWORKDAYS.INTL(DATE(2021,MONTH(L1198),1),L1198,"0000000",'21年休息安排-固定'!$B$2:$B$105)))</f>
        <v/>
      </c>
    </row>
    <row r="1199" customHeight="1" spans="1:24">
      <c r="A1199" s="4" t="s">
        <v>1663</v>
      </c>
      <c r="B1199" s="4"/>
      <c r="C1199" s="6" t="s">
        <v>439</v>
      </c>
      <c r="D1199" s="4"/>
      <c r="E1199" s="4"/>
      <c r="F1199" s="4"/>
      <c r="G1199" s="4"/>
      <c r="H1199" s="4"/>
      <c r="I1199" s="4"/>
      <c r="J1199" s="4"/>
      <c r="K1199" s="45">
        <v>44197</v>
      </c>
      <c r="L1199" s="45"/>
      <c r="M1199" s="4"/>
      <c r="N1199" s="4"/>
      <c r="O1199" s="4"/>
      <c r="P1199" s="46"/>
      <c r="Q1199" s="46"/>
      <c r="R1199" s="49">
        <f t="shared" si="82"/>
        <v>0</v>
      </c>
      <c r="S1199" s="49">
        <f t="shared" si="83"/>
        <v>0</v>
      </c>
      <c r="T1199" s="50">
        <f t="shared" si="80"/>
        <v>0</v>
      </c>
      <c r="U1199" s="50">
        <f t="shared" si="81"/>
        <v>0</v>
      </c>
      <c r="V1199" s="50">
        <v>0.91</v>
      </c>
      <c r="W1199" s="50" t="str">
        <f>IF(OR(K1199&lt;=$Y$1,DAY(K1199)&gt;15,AND(YEAR(K1199)&amp;MONTH(K1199)=YEAR(L1199)&amp;MONTH(L1199),DAY(L1199)&lt;26)),"",IF(OR(L1199="",MONTH(K1199)&lt;&gt;MONTH(L1199)),NETWORKDAYS.INTL(K1199,DATE(2021,MONTH(K1199)+1,0),"0000000",'21年休息安排-固定'!$B$2:$B$105),NETWORKDAYS.INTL(K1199,L1199,"0000000",'21年休息安排-固定'!$B$2:$B$105)))</f>
        <v/>
      </c>
      <c r="X1199" s="50" t="str">
        <f>IF(OR(L1199&gt;=$Z$1,L1199="",DAY(L1199)&lt;15,AND(YEAR(K1199)&amp;MONTH(K1199)=YEAR(L1199)&amp;MONTH(L1199),DAY(L1199)&lt;26)),"",IF(YEAR(K1199)&amp;MONTH(K1199)=YEAR(L1199)&amp;MONTH(L1199),NETWORKDAYS.INTL(K1199,L1199,"0000000",'21年休息安排-固定'!$B$2:$B$105),NETWORKDAYS.INTL(DATE(2021,MONTH(L1199),1),L1199,"0000000",'21年休息安排-固定'!$B$2:$B$105)))</f>
        <v/>
      </c>
    </row>
    <row r="1200" customHeight="1" spans="1:24">
      <c r="A1200" s="4" t="s">
        <v>1664</v>
      </c>
      <c r="B1200" s="4"/>
      <c r="C1200" s="6" t="s">
        <v>439</v>
      </c>
      <c r="D1200" s="4"/>
      <c r="E1200" s="4"/>
      <c r="F1200" s="4"/>
      <c r="G1200" s="4"/>
      <c r="H1200" s="4"/>
      <c r="I1200" s="4"/>
      <c r="J1200" s="4"/>
      <c r="K1200" s="45">
        <v>44197</v>
      </c>
      <c r="L1200" s="45"/>
      <c r="M1200" s="4"/>
      <c r="N1200" s="4"/>
      <c r="O1200" s="4"/>
      <c r="P1200" s="46"/>
      <c r="Q1200" s="46"/>
      <c r="R1200" s="49">
        <f t="shared" si="82"/>
        <v>0</v>
      </c>
      <c r="S1200" s="49">
        <f t="shared" si="83"/>
        <v>0</v>
      </c>
      <c r="T1200" s="50">
        <f t="shared" si="80"/>
        <v>0</v>
      </c>
      <c r="U1200" s="50">
        <f t="shared" si="81"/>
        <v>0</v>
      </c>
      <c r="V1200" s="50">
        <v>0.89</v>
      </c>
      <c r="W1200" s="50" t="str">
        <f>IF(OR(K1200&lt;=$Y$1,DAY(K1200)&gt;15,AND(YEAR(K1200)&amp;MONTH(K1200)=YEAR(L1200)&amp;MONTH(L1200),DAY(L1200)&lt;26)),"",IF(OR(L1200="",MONTH(K1200)&lt;&gt;MONTH(L1200)),NETWORKDAYS.INTL(K1200,DATE(2021,MONTH(K1200)+1,0),"0000000",'21年休息安排-固定'!$B$2:$B$105),NETWORKDAYS.INTL(K1200,L1200,"0000000",'21年休息安排-固定'!$B$2:$B$105)))</f>
        <v/>
      </c>
      <c r="X1200" s="50" t="str">
        <f>IF(OR(L1200&gt;=$Z$1,L1200="",DAY(L1200)&lt;15,AND(YEAR(K1200)&amp;MONTH(K1200)=YEAR(L1200)&amp;MONTH(L1200),DAY(L1200)&lt;26)),"",IF(YEAR(K1200)&amp;MONTH(K1200)=YEAR(L1200)&amp;MONTH(L1200),NETWORKDAYS.INTL(K1200,L1200,"0000000",'21年休息安排-固定'!$B$2:$B$105),NETWORKDAYS.INTL(DATE(2021,MONTH(L1200),1),L1200,"0000000",'21年休息安排-固定'!$B$2:$B$105)))</f>
        <v/>
      </c>
    </row>
    <row r="1201" customHeight="1" spans="1:24">
      <c r="A1201" s="4" t="s">
        <v>1665</v>
      </c>
      <c r="B1201" s="4"/>
      <c r="C1201" s="6" t="s">
        <v>439</v>
      </c>
      <c r="D1201" s="4"/>
      <c r="E1201" s="4"/>
      <c r="F1201" s="4"/>
      <c r="G1201" s="4"/>
      <c r="H1201" s="4"/>
      <c r="I1201" s="4"/>
      <c r="J1201" s="4"/>
      <c r="K1201" s="45">
        <v>44197</v>
      </c>
      <c r="L1201" s="45"/>
      <c r="M1201" s="4"/>
      <c r="N1201" s="4"/>
      <c r="O1201" s="4"/>
      <c r="P1201" s="46"/>
      <c r="Q1201" s="46"/>
      <c r="R1201" s="49">
        <f t="shared" si="82"/>
        <v>0</v>
      </c>
      <c r="S1201" s="49">
        <f t="shared" si="83"/>
        <v>0</v>
      </c>
      <c r="T1201" s="50">
        <f t="shared" si="80"/>
        <v>0</v>
      </c>
      <c r="U1201" s="50">
        <f t="shared" si="81"/>
        <v>0</v>
      </c>
      <c r="V1201" s="50">
        <v>0.82</v>
      </c>
      <c r="W1201" s="50" t="str">
        <f>IF(OR(K1201&lt;=$Y$1,DAY(K1201)&gt;15,AND(YEAR(K1201)&amp;MONTH(K1201)=YEAR(L1201)&amp;MONTH(L1201),DAY(L1201)&lt;26)),"",IF(OR(L1201="",MONTH(K1201)&lt;&gt;MONTH(L1201)),NETWORKDAYS.INTL(K1201,DATE(2021,MONTH(K1201)+1,0),"0000000",'21年休息安排-固定'!$B$2:$B$105),NETWORKDAYS.INTL(K1201,L1201,"0000000",'21年休息安排-固定'!$B$2:$B$105)))</f>
        <v/>
      </c>
      <c r="X1201" s="50" t="str">
        <f>IF(OR(L1201&gt;=$Z$1,L1201="",DAY(L1201)&lt;15,AND(YEAR(K1201)&amp;MONTH(K1201)=YEAR(L1201)&amp;MONTH(L1201),DAY(L1201)&lt;26)),"",IF(YEAR(K1201)&amp;MONTH(K1201)=YEAR(L1201)&amp;MONTH(L1201),NETWORKDAYS.INTL(K1201,L1201,"0000000",'21年休息安排-固定'!$B$2:$B$105),NETWORKDAYS.INTL(DATE(2021,MONTH(L1201),1),L1201,"0000000",'21年休息安排-固定'!$B$2:$B$105)))</f>
        <v/>
      </c>
    </row>
    <row r="1202" customHeight="1" spans="1:24">
      <c r="A1202" s="4" t="s">
        <v>1666</v>
      </c>
      <c r="B1202" s="4"/>
      <c r="C1202" s="6" t="s">
        <v>439</v>
      </c>
      <c r="D1202" s="4"/>
      <c r="E1202" s="4"/>
      <c r="F1202" s="4"/>
      <c r="G1202" s="4"/>
      <c r="H1202" s="4"/>
      <c r="I1202" s="4"/>
      <c r="J1202" s="4"/>
      <c r="K1202" s="45">
        <v>44197</v>
      </c>
      <c r="L1202" s="45"/>
      <c r="M1202" s="4"/>
      <c r="N1202" s="4"/>
      <c r="O1202" s="4"/>
      <c r="P1202" s="46"/>
      <c r="Q1202" s="46"/>
      <c r="R1202" s="49">
        <f t="shared" si="82"/>
        <v>0</v>
      </c>
      <c r="S1202" s="49">
        <f t="shared" si="83"/>
        <v>0</v>
      </c>
      <c r="T1202" s="50">
        <f t="shared" si="80"/>
        <v>0</v>
      </c>
      <c r="U1202" s="50">
        <f t="shared" si="81"/>
        <v>0</v>
      </c>
      <c r="V1202" s="50">
        <v>0.88</v>
      </c>
      <c r="W1202" s="50" t="str">
        <f>IF(OR(K1202&lt;=$Y$1,DAY(K1202)&gt;15,AND(YEAR(K1202)&amp;MONTH(K1202)=YEAR(L1202)&amp;MONTH(L1202),DAY(L1202)&lt;26)),"",IF(OR(L1202="",MONTH(K1202)&lt;&gt;MONTH(L1202)),NETWORKDAYS.INTL(K1202,DATE(2021,MONTH(K1202)+1,0),"0000000",'21年休息安排-固定'!$B$2:$B$105),NETWORKDAYS.INTL(K1202,L1202,"0000000",'21年休息安排-固定'!$B$2:$B$105)))</f>
        <v/>
      </c>
      <c r="X1202" s="50" t="str">
        <f>IF(OR(L1202&gt;=$Z$1,L1202="",DAY(L1202)&lt;15,AND(YEAR(K1202)&amp;MONTH(K1202)=YEAR(L1202)&amp;MONTH(L1202),DAY(L1202)&lt;26)),"",IF(YEAR(K1202)&amp;MONTH(K1202)=YEAR(L1202)&amp;MONTH(L1202),NETWORKDAYS.INTL(K1202,L1202,"0000000",'21年休息安排-固定'!$B$2:$B$105),NETWORKDAYS.INTL(DATE(2021,MONTH(L1202),1),L1202,"0000000",'21年休息安排-固定'!$B$2:$B$105)))</f>
        <v/>
      </c>
    </row>
    <row r="1203" customHeight="1" spans="1:24">
      <c r="A1203" s="4" t="s">
        <v>1667</v>
      </c>
      <c r="B1203" s="4"/>
      <c r="C1203" s="6" t="s">
        <v>439</v>
      </c>
      <c r="D1203" s="4"/>
      <c r="E1203" s="4"/>
      <c r="F1203" s="4"/>
      <c r="G1203" s="4"/>
      <c r="H1203" s="4"/>
      <c r="I1203" s="4"/>
      <c r="J1203" s="4"/>
      <c r="K1203" s="45">
        <v>44197</v>
      </c>
      <c r="L1203" s="45"/>
      <c r="M1203" s="4"/>
      <c r="N1203" s="4"/>
      <c r="O1203" s="4"/>
      <c r="P1203" s="46"/>
      <c r="Q1203" s="46"/>
      <c r="R1203" s="49">
        <f t="shared" si="82"/>
        <v>0</v>
      </c>
      <c r="S1203" s="49">
        <f t="shared" si="83"/>
        <v>0</v>
      </c>
      <c r="T1203" s="50">
        <f t="shared" si="80"/>
        <v>0</v>
      </c>
      <c r="U1203" s="50">
        <f t="shared" si="81"/>
        <v>0</v>
      </c>
      <c r="V1203" s="50">
        <v>0.82</v>
      </c>
      <c r="W1203" s="50" t="str">
        <f>IF(OR(K1203&lt;=$Y$1,DAY(K1203)&gt;15,AND(YEAR(K1203)&amp;MONTH(K1203)=YEAR(L1203)&amp;MONTH(L1203),DAY(L1203)&lt;26)),"",IF(OR(L1203="",MONTH(K1203)&lt;&gt;MONTH(L1203)),NETWORKDAYS.INTL(K1203,DATE(2021,MONTH(K1203)+1,0),"0000000",'21年休息安排-固定'!$B$2:$B$105),NETWORKDAYS.INTL(K1203,L1203,"0000000",'21年休息安排-固定'!$B$2:$B$105)))</f>
        <v/>
      </c>
      <c r="X1203" s="50" t="str">
        <f>IF(OR(L1203&gt;=$Z$1,L1203="",DAY(L1203)&lt;15,AND(YEAR(K1203)&amp;MONTH(K1203)=YEAR(L1203)&amp;MONTH(L1203),DAY(L1203)&lt;26)),"",IF(YEAR(K1203)&amp;MONTH(K1203)=YEAR(L1203)&amp;MONTH(L1203),NETWORKDAYS.INTL(K1203,L1203,"0000000",'21年休息安排-固定'!$B$2:$B$105),NETWORKDAYS.INTL(DATE(2021,MONTH(L1203),1),L1203,"0000000",'21年休息安排-固定'!$B$2:$B$105)))</f>
        <v/>
      </c>
    </row>
    <row r="1204" customHeight="1" spans="1:24">
      <c r="A1204" s="4" t="s">
        <v>1668</v>
      </c>
      <c r="B1204" s="4"/>
      <c r="C1204" s="6" t="s">
        <v>439</v>
      </c>
      <c r="D1204" s="4"/>
      <c r="E1204" s="4"/>
      <c r="F1204" s="4"/>
      <c r="G1204" s="4"/>
      <c r="H1204" s="4"/>
      <c r="I1204" s="4"/>
      <c r="J1204" s="4"/>
      <c r="K1204" s="45">
        <v>44197</v>
      </c>
      <c r="L1204" s="45">
        <v>44411</v>
      </c>
      <c r="M1204" s="4"/>
      <c r="N1204" s="4"/>
      <c r="O1204" s="4"/>
      <c r="P1204" s="46"/>
      <c r="Q1204" s="46"/>
      <c r="R1204" s="49">
        <f t="shared" si="82"/>
        <v>0</v>
      </c>
      <c r="S1204" s="49">
        <f t="shared" si="83"/>
        <v>0</v>
      </c>
      <c r="T1204" s="50">
        <f t="shared" si="80"/>
        <v>0</v>
      </c>
      <c r="U1204" s="50">
        <f t="shared" si="81"/>
        <v>0</v>
      </c>
      <c r="V1204" s="50">
        <v>0.87</v>
      </c>
      <c r="W1204" s="50" t="str">
        <f>IF(OR(K1204&lt;=$Y$1,DAY(K1204)&gt;15,AND(YEAR(K1204)&amp;MONTH(K1204)=YEAR(L1204)&amp;MONTH(L1204),DAY(L1204)&lt;26)),"",IF(OR(L1204="",MONTH(K1204)&lt;&gt;MONTH(L1204)),NETWORKDAYS.INTL(K1204,DATE(2021,MONTH(K1204)+1,0),"0000000",'21年休息安排-固定'!$B$2:$B$105),NETWORKDAYS.INTL(K1204,L1204,"0000000",'21年休息安排-固定'!$B$2:$B$105)))</f>
        <v/>
      </c>
      <c r="X1204" s="50" t="str">
        <f>IF(OR(L1204&gt;=$Z$1,L1204="",DAY(L1204)&lt;15,AND(YEAR(K1204)&amp;MONTH(K1204)=YEAR(L1204)&amp;MONTH(L1204),DAY(L1204)&lt;26)),"",IF(YEAR(K1204)&amp;MONTH(K1204)=YEAR(L1204)&amp;MONTH(L1204),NETWORKDAYS.INTL(K1204,L1204,"0000000",'21年休息安排-固定'!$B$2:$B$105),NETWORKDAYS.INTL(DATE(2021,MONTH(L1204),1),L1204,"0000000",'21年休息安排-固定'!$B$2:$B$105)))</f>
        <v/>
      </c>
    </row>
    <row r="1205" customHeight="1" spans="1:24">
      <c r="A1205" s="4" t="s">
        <v>1669</v>
      </c>
      <c r="B1205" s="4"/>
      <c r="C1205" s="6" t="s">
        <v>1178</v>
      </c>
      <c r="D1205" s="4"/>
      <c r="E1205" s="4"/>
      <c r="F1205" s="4"/>
      <c r="G1205" s="4"/>
      <c r="H1205" s="4"/>
      <c r="I1205" s="4"/>
      <c r="J1205" s="4"/>
      <c r="K1205" s="45">
        <v>44197</v>
      </c>
      <c r="L1205" s="45"/>
      <c r="M1205" s="4"/>
      <c r="N1205" s="4"/>
      <c r="O1205" s="4"/>
      <c r="P1205" s="46"/>
      <c r="Q1205" s="46"/>
      <c r="R1205" s="49">
        <f t="shared" si="82"/>
        <v>0</v>
      </c>
      <c r="S1205" s="49">
        <f t="shared" si="83"/>
        <v>0</v>
      </c>
      <c r="T1205" s="50">
        <f t="shared" si="80"/>
        <v>0</v>
      </c>
      <c r="U1205" s="50">
        <f t="shared" si="81"/>
        <v>0</v>
      </c>
      <c r="V1205" s="50">
        <v>0.85</v>
      </c>
      <c r="W1205" s="50" t="str">
        <f>IF(OR(K1205&lt;=$Y$1,DAY(K1205)&gt;15,AND(YEAR(K1205)&amp;MONTH(K1205)=YEAR(L1205)&amp;MONTH(L1205),DAY(L1205)&lt;26)),"",IF(OR(L1205="",MONTH(K1205)&lt;&gt;MONTH(L1205)),NETWORKDAYS.INTL(K1205,DATE(2021,MONTH(K1205)+1,0),"0000000",'21年休息安排-固定'!$B$2:$B$105),NETWORKDAYS.INTL(K1205,L1205,"0000000",'21年休息安排-固定'!$B$2:$B$105)))</f>
        <v/>
      </c>
      <c r="X1205" s="50" t="str">
        <f>IF(OR(L1205&gt;=$Z$1,L1205="",DAY(L1205)&lt;15,AND(YEAR(K1205)&amp;MONTH(K1205)=YEAR(L1205)&amp;MONTH(L1205),DAY(L1205)&lt;26)),"",IF(YEAR(K1205)&amp;MONTH(K1205)=YEAR(L1205)&amp;MONTH(L1205),NETWORKDAYS.INTL(K1205,L1205,"0000000",'21年休息安排-固定'!$B$2:$B$105),NETWORKDAYS.INTL(DATE(2021,MONTH(L1205),1),L1205,"0000000",'21年休息安排-固定'!$B$2:$B$105)))</f>
        <v/>
      </c>
    </row>
    <row r="1206" customHeight="1" spans="1:24">
      <c r="A1206" s="4" t="s">
        <v>1670</v>
      </c>
      <c r="B1206" s="4"/>
      <c r="C1206" s="6" t="s">
        <v>1178</v>
      </c>
      <c r="D1206" s="4"/>
      <c r="E1206" s="4"/>
      <c r="F1206" s="4"/>
      <c r="G1206" s="4"/>
      <c r="H1206" s="4"/>
      <c r="I1206" s="4"/>
      <c r="J1206" s="4"/>
      <c r="K1206" s="45">
        <v>44197</v>
      </c>
      <c r="L1206" s="45"/>
      <c r="M1206" s="4"/>
      <c r="N1206" s="4"/>
      <c r="O1206" s="4"/>
      <c r="P1206" s="46"/>
      <c r="Q1206" s="46"/>
      <c r="R1206" s="49">
        <f t="shared" si="82"/>
        <v>0</v>
      </c>
      <c r="S1206" s="49">
        <f t="shared" si="83"/>
        <v>0</v>
      </c>
      <c r="T1206" s="50">
        <f t="shared" si="80"/>
        <v>0</v>
      </c>
      <c r="U1206" s="50">
        <f t="shared" si="81"/>
        <v>0</v>
      </c>
      <c r="V1206" s="50">
        <v>0.84</v>
      </c>
      <c r="W1206" s="50" t="str">
        <f>IF(OR(K1206&lt;=$Y$1,DAY(K1206)&gt;15,AND(YEAR(K1206)&amp;MONTH(K1206)=YEAR(L1206)&amp;MONTH(L1206),DAY(L1206)&lt;26)),"",IF(OR(L1206="",MONTH(K1206)&lt;&gt;MONTH(L1206)),NETWORKDAYS.INTL(K1206,DATE(2021,MONTH(K1206)+1,0),"0000000",'21年休息安排-固定'!$B$2:$B$105),NETWORKDAYS.INTL(K1206,L1206,"0000000",'21年休息安排-固定'!$B$2:$B$105)))</f>
        <v/>
      </c>
      <c r="X1206" s="50" t="str">
        <f>IF(OR(L1206&gt;=$Z$1,L1206="",DAY(L1206)&lt;15,AND(YEAR(K1206)&amp;MONTH(K1206)=YEAR(L1206)&amp;MONTH(L1206),DAY(L1206)&lt;26)),"",IF(YEAR(K1206)&amp;MONTH(K1206)=YEAR(L1206)&amp;MONTH(L1206),NETWORKDAYS.INTL(K1206,L1206,"0000000",'21年休息安排-固定'!$B$2:$B$105),NETWORKDAYS.INTL(DATE(2021,MONTH(L1206),1),L1206,"0000000",'21年休息安排-固定'!$B$2:$B$105)))</f>
        <v/>
      </c>
    </row>
    <row r="1207" customHeight="1" spans="1:24">
      <c r="A1207" s="4" t="s">
        <v>1671</v>
      </c>
      <c r="B1207" s="4"/>
      <c r="C1207" s="6" t="s">
        <v>439</v>
      </c>
      <c r="D1207" s="4"/>
      <c r="E1207" s="4"/>
      <c r="F1207" s="4"/>
      <c r="G1207" s="4"/>
      <c r="H1207" s="4"/>
      <c r="I1207" s="4"/>
      <c r="J1207" s="4"/>
      <c r="K1207" s="45">
        <v>44197</v>
      </c>
      <c r="L1207" s="45"/>
      <c r="M1207" s="4"/>
      <c r="N1207" s="4"/>
      <c r="O1207" s="4"/>
      <c r="P1207" s="46"/>
      <c r="Q1207" s="46"/>
      <c r="R1207" s="49">
        <f t="shared" si="82"/>
        <v>0</v>
      </c>
      <c r="S1207" s="49">
        <f t="shared" si="83"/>
        <v>0</v>
      </c>
      <c r="T1207" s="50">
        <f t="shared" si="80"/>
        <v>0</v>
      </c>
      <c r="U1207" s="50">
        <f t="shared" si="81"/>
        <v>0</v>
      </c>
      <c r="V1207" s="50">
        <v>0.87</v>
      </c>
      <c r="W1207" s="50" t="str">
        <f>IF(OR(K1207&lt;=$Y$1,DAY(K1207)&gt;15,AND(YEAR(K1207)&amp;MONTH(K1207)=YEAR(L1207)&amp;MONTH(L1207),DAY(L1207)&lt;26)),"",IF(OR(L1207="",MONTH(K1207)&lt;&gt;MONTH(L1207)),NETWORKDAYS.INTL(K1207,DATE(2021,MONTH(K1207)+1,0),"0000000",'21年休息安排-固定'!$B$2:$B$105),NETWORKDAYS.INTL(K1207,L1207,"0000000",'21年休息安排-固定'!$B$2:$B$105)))</f>
        <v/>
      </c>
      <c r="X1207" s="50" t="str">
        <f>IF(OR(L1207&gt;=$Z$1,L1207="",DAY(L1207)&lt;15,AND(YEAR(K1207)&amp;MONTH(K1207)=YEAR(L1207)&amp;MONTH(L1207),DAY(L1207)&lt;26)),"",IF(YEAR(K1207)&amp;MONTH(K1207)=YEAR(L1207)&amp;MONTH(L1207),NETWORKDAYS.INTL(K1207,L1207,"0000000",'21年休息安排-固定'!$B$2:$B$105),NETWORKDAYS.INTL(DATE(2021,MONTH(L1207),1),L1207,"0000000",'21年休息安排-固定'!$B$2:$B$105)))</f>
        <v/>
      </c>
    </row>
    <row r="1208" customHeight="1" spans="1:24">
      <c r="A1208" s="4" t="s">
        <v>1672</v>
      </c>
      <c r="B1208" s="4"/>
      <c r="C1208" s="6" t="s">
        <v>439</v>
      </c>
      <c r="D1208" s="4"/>
      <c r="E1208" s="4"/>
      <c r="F1208" s="4"/>
      <c r="G1208" s="4"/>
      <c r="H1208" s="4"/>
      <c r="I1208" s="4"/>
      <c r="J1208" s="4"/>
      <c r="K1208" s="45">
        <v>44197</v>
      </c>
      <c r="L1208" s="45"/>
      <c r="M1208" s="4"/>
      <c r="N1208" s="4"/>
      <c r="O1208" s="4"/>
      <c r="P1208" s="46"/>
      <c r="Q1208" s="46"/>
      <c r="R1208" s="49">
        <f t="shared" si="82"/>
        <v>0</v>
      </c>
      <c r="S1208" s="49">
        <f t="shared" si="83"/>
        <v>0</v>
      </c>
      <c r="T1208" s="50">
        <f t="shared" si="80"/>
        <v>0</v>
      </c>
      <c r="U1208" s="50">
        <f t="shared" si="81"/>
        <v>0</v>
      </c>
      <c r="V1208" s="50">
        <v>0.87</v>
      </c>
      <c r="W1208" s="50" t="str">
        <f>IF(OR(K1208&lt;=$Y$1,DAY(K1208)&gt;15,AND(YEAR(K1208)&amp;MONTH(K1208)=YEAR(L1208)&amp;MONTH(L1208),DAY(L1208)&lt;26)),"",IF(OR(L1208="",MONTH(K1208)&lt;&gt;MONTH(L1208)),NETWORKDAYS.INTL(K1208,DATE(2021,MONTH(K1208)+1,0),"0000000",'21年休息安排-固定'!$B$2:$B$105),NETWORKDAYS.INTL(K1208,L1208,"0000000",'21年休息安排-固定'!$B$2:$B$105)))</f>
        <v/>
      </c>
      <c r="X1208" s="50" t="str">
        <f>IF(OR(L1208&gt;=$Z$1,L1208="",DAY(L1208)&lt;15,AND(YEAR(K1208)&amp;MONTH(K1208)=YEAR(L1208)&amp;MONTH(L1208),DAY(L1208)&lt;26)),"",IF(YEAR(K1208)&amp;MONTH(K1208)=YEAR(L1208)&amp;MONTH(L1208),NETWORKDAYS.INTL(K1208,L1208,"0000000",'21年休息安排-固定'!$B$2:$B$105),NETWORKDAYS.INTL(DATE(2021,MONTH(L1208),1),L1208,"0000000",'21年休息安排-固定'!$B$2:$B$105)))</f>
        <v/>
      </c>
    </row>
    <row r="1209" customHeight="1" spans="1:24">
      <c r="A1209" s="4" t="s">
        <v>1673</v>
      </c>
      <c r="B1209" s="4"/>
      <c r="C1209" s="6" t="s">
        <v>439</v>
      </c>
      <c r="D1209" s="4"/>
      <c r="E1209" s="4"/>
      <c r="F1209" s="4"/>
      <c r="G1209" s="4"/>
      <c r="H1209" s="4"/>
      <c r="I1209" s="4"/>
      <c r="J1209" s="4"/>
      <c r="K1209" s="45">
        <v>44197</v>
      </c>
      <c r="L1209" s="45"/>
      <c r="M1209" s="4"/>
      <c r="N1209" s="4"/>
      <c r="O1209" s="4"/>
      <c r="P1209" s="46"/>
      <c r="Q1209" s="46"/>
      <c r="R1209" s="49">
        <f t="shared" si="82"/>
        <v>0</v>
      </c>
      <c r="S1209" s="49">
        <f t="shared" si="83"/>
        <v>0</v>
      </c>
      <c r="T1209" s="50">
        <f t="shared" si="80"/>
        <v>0</v>
      </c>
      <c r="U1209" s="50">
        <f t="shared" si="81"/>
        <v>0</v>
      </c>
      <c r="V1209" s="50">
        <v>0.88</v>
      </c>
      <c r="W1209" s="50" t="str">
        <f>IF(OR(K1209&lt;=$Y$1,DAY(K1209)&gt;15,AND(YEAR(K1209)&amp;MONTH(K1209)=YEAR(L1209)&amp;MONTH(L1209),DAY(L1209)&lt;26)),"",IF(OR(L1209="",MONTH(K1209)&lt;&gt;MONTH(L1209)),NETWORKDAYS.INTL(K1209,DATE(2021,MONTH(K1209)+1,0),"0000000",'21年休息安排-固定'!$B$2:$B$105),NETWORKDAYS.INTL(K1209,L1209,"0000000",'21年休息安排-固定'!$B$2:$B$105)))</f>
        <v/>
      </c>
      <c r="X1209" s="50" t="str">
        <f>IF(OR(L1209&gt;=$Z$1,L1209="",DAY(L1209)&lt;15,AND(YEAR(K1209)&amp;MONTH(K1209)=YEAR(L1209)&amp;MONTH(L1209),DAY(L1209)&lt;26)),"",IF(YEAR(K1209)&amp;MONTH(K1209)=YEAR(L1209)&amp;MONTH(L1209),NETWORKDAYS.INTL(K1209,L1209,"0000000",'21年休息安排-固定'!$B$2:$B$105),NETWORKDAYS.INTL(DATE(2021,MONTH(L1209),1),L1209,"0000000",'21年休息安排-固定'!$B$2:$B$105)))</f>
        <v/>
      </c>
    </row>
    <row r="1210" customHeight="1" spans="1:24">
      <c r="A1210" s="4" t="s">
        <v>1674</v>
      </c>
      <c r="B1210" s="4"/>
      <c r="C1210" s="6" t="s">
        <v>439</v>
      </c>
      <c r="D1210" s="4"/>
      <c r="E1210" s="4"/>
      <c r="F1210" s="4"/>
      <c r="G1210" s="4"/>
      <c r="H1210" s="4"/>
      <c r="I1210" s="4"/>
      <c r="J1210" s="4"/>
      <c r="K1210" s="45">
        <v>44197</v>
      </c>
      <c r="L1210" s="45"/>
      <c r="M1210" s="4"/>
      <c r="N1210" s="4"/>
      <c r="O1210" s="4"/>
      <c r="P1210" s="46"/>
      <c r="Q1210" s="46"/>
      <c r="R1210" s="49">
        <f t="shared" si="82"/>
        <v>0</v>
      </c>
      <c r="S1210" s="49">
        <f t="shared" si="83"/>
        <v>0</v>
      </c>
      <c r="T1210" s="50">
        <f t="shared" si="80"/>
        <v>0</v>
      </c>
      <c r="U1210" s="50">
        <f t="shared" si="81"/>
        <v>0</v>
      </c>
      <c r="V1210" s="50">
        <v>0.88</v>
      </c>
      <c r="W1210" s="50" t="str">
        <f>IF(OR(K1210&lt;=$Y$1,DAY(K1210)&gt;15,AND(YEAR(K1210)&amp;MONTH(K1210)=YEAR(L1210)&amp;MONTH(L1210),DAY(L1210)&lt;26)),"",IF(OR(L1210="",MONTH(K1210)&lt;&gt;MONTH(L1210)),NETWORKDAYS.INTL(K1210,DATE(2021,MONTH(K1210)+1,0),"0000000",'21年休息安排-固定'!$B$2:$B$105),NETWORKDAYS.INTL(K1210,L1210,"0000000",'21年休息安排-固定'!$B$2:$B$105)))</f>
        <v/>
      </c>
      <c r="X1210" s="50" t="str">
        <f>IF(OR(L1210&gt;=$Z$1,L1210="",DAY(L1210)&lt;15,AND(YEAR(K1210)&amp;MONTH(K1210)=YEAR(L1210)&amp;MONTH(L1210),DAY(L1210)&lt;26)),"",IF(YEAR(K1210)&amp;MONTH(K1210)=YEAR(L1210)&amp;MONTH(L1210),NETWORKDAYS.INTL(K1210,L1210,"0000000",'21年休息安排-固定'!$B$2:$B$105),NETWORKDAYS.INTL(DATE(2021,MONTH(L1210),1),L1210,"0000000",'21年休息安排-固定'!$B$2:$B$105)))</f>
        <v/>
      </c>
    </row>
    <row r="1211" customHeight="1" spans="1:24">
      <c r="A1211" s="4" t="s">
        <v>1675</v>
      </c>
      <c r="B1211" s="4"/>
      <c r="C1211" s="6" t="s">
        <v>439</v>
      </c>
      <c r="D1211" s="4"/>
      <c r="E1211" s="4"/>
      <c r="F1211" s="4"/>
      <c r="G1211" s="4"/>
      <c r="H1211" s="4"/>
      <c r="I1211" s="4"/>
      <c r="J1211" s="4"/>
      <c r="K1211" s="45">
        <v>44197</v>
      </c>
      <c r="L1211" s="45"/>
      <c r="M1211" s="4"/>
      <c r="N1211" s="4"/>
      <c r="O1211" s="4"/>
      <c r="P1211" s="46"/>
      <c r="Q1211" s="46"/>
      <c r="R1211" s="49">
        <f t="shared" si="82"/>
        <v>0</v>
      </c>
      <c r="S1211" s="49">
        <f t="shared" si="83"/>
        <v>0</v>
      </c>
      <c r="T1211" s="50">
        <f t="shared" si="80"/>
        <v>0</v>
      </c>
      <c r="U1211" s="50">
        <f t="shared" si="81"/>
        <v>0</v>
      </c>
      <c r="V1211" s="50">
        <v>0.91</v>
      </c>
      <c r="W1211" s="50" t="str">
        <f>IF(OR(K1211&lt;=$Y$1,DAY(K1211)&gt;15,AND(YEAR(K1211)&amp;MONTH(K1211)=YEAR(L1211)&amp;MONTH(L1211),DAY(L1211)&lt;26)),"",IF(OR(L1211="",MONTH(K1211)&lt;&gt;MONTH(L1211)),NETWORKDAYS.INTL(K1211,DATE(2021,MONTH(K1211)+1,0),"0000000",'21年休息安排-固定'!$B$2:$B$105),NETWORKDAYS.INTL(K1211,L1211,"0000000",'21年休息安排-固定'!$B$2:$B$105)))</f>
        <v/>
      </c>
      <c r="X1211" s="50" t="str">
        <f>IF(OR(L1211&gt;=$Z$1,L1211="",DAY(L1211)&lt;15,AND(YEAR(K1211)&amp;MONTH(K1211)=YEAR(L1211)&amp;MONTH(L1211),DAY(L1211)&lt;26)),"",IF(YEAR(K1211)&amp;MONTH(K1211)=YEAR(L1211)&amp;MONTH(L1211),NETWORKDAYS.INTL(K1211,L1211,"0000000",'21年休息安排-固定'!$B$2:$B$105),NETWORKDAYS.INTL(DATE(2021,MONTH(L1211),1),L1211,"0000000",'21年休息安排-固定'!$B$2:$B$105)))</f>
        <v/>
      </c>
    </row>
    <row r="1212" customHeight="1" spans="1:24">
      <c r="A1212" s="4" t="s">
        <v>1676</v>
      </c>
      <c r="B1212" s="4"/>
      <c r="C1212" s="6" t="s">
        <v>439</v>
      </c>
      <c r="D1212" s="4"/>
      <c r="E1212" s="4"/>
      <c r="F1212" s="4"/>
      <c r="G1212" s="4"/>
      <c r="H1212" s="4"/>
      <c r="I1212" s="4"/>
      <c r="J1212" s="4"/>
      <c r="K1212" s="45">
        <v>44197</v>
      </c>
      <c r="L1212" s="45">
        <v>44532</v>
      </c>
      <c r="M1212" s="4"/>
      <c r="N1212" s="4"/>
      <c r="O1212" s="4"/>
      <c r="P1212" s="46"/>
      <c r="Q1212" s="46"/>
      <c r="R1212" s="49">
        <f t="shared" si="82"/>
        <v>0</v>
      </c>
      <c r="S1212" s="49">
        <f t="shared" si="83"/>
        <v>0</v>
      </c>
      <c r="T1212" s="50">
        <f t="shared" si="80"/>
        <v>0</v>
      </c>
      <c r="U1212" s="50">
        <f t="shared" si="81"/>
        <v>0</v>
      </c>
      <c r="V1212" s="50">
        <v>0.86</v>
      </c>
      <c r="W1212" s="50" t="str">
        <f>IF(OR(K1212&lt;=$Y$1,DAY(K1212)&gt;15,AND(YEAR(K1212)&amp;MONTH(K1212)=YEAR(L1212)&amp;MONTH(L1212),DAY(L1212)&lt;26)),"",IF(OR(L1212="",MONTH(K1212)&lt;&gt;MONTH(L1212)),NETWORKDAYS.INTL(K1212,DATE(2021,MONTH(K1212)+1,0),"0000000",'21年休息安排-固定'!$B$2:$B$105),NETWORKDAYS.INTL(K1212,L1212,"0000000",'21年休息安排-固定'!$B$2:$B$105)))</f>
        <v/>
      </c>
      <c r="X1212" s="50" t="str">
        <f>IF(OR(L1212&gt;=$Z$1,L1212="",DAY(L1212)&lt;15,AND(YEAR(K1212)&amp;MONTH(K1212)=YEAR(L1212)&amp;MONTH(L1212),DAY(L1212)&lt;26)),"",IF(YEAR(K1212)&amp;MONTH(K1212)=YEAR(L1212)&amp;MONTH(L1212),NETWORKDAYS.INTL(K1212,L1212,"0000000",'21年休息安排-固定'!$B$2:$B$105),NETWORKDAYS.INTL(DATE(2021,MONTH(L1212),1),L1212,"0000000",'21年休息安排-固定'!$B$2:$B$105)))</f>
        <v/>
      </c>
    </row>
    <row r="1213" customHeight="1" spans="1:24">
      <c r="A1213" s="4" t="s">
        <v>1677</v>
      </c>
      <c r="B1213" s="4"/>
      <c r="C1213" s="6" t="s">
        <v>439</v>
      </c>
      <c r="D1213" s="4"/>
      <c r="E1213" s="4"/>
      <c r="F1213" s="4"/>
      <c r="G1213" s="4"/>
      <c r="H1213" s="4"/>
      <c r="I1213" s="4"/>
      <c r="J1213" s="4"/>
      <c r="K1213" s="45">
        <v>44197</v>
      </c>
      <c r="L1213" s="45">
        <v>44377</v>
      </c>
      <c r="M1213" s="4"/>
      <c r="N1213" s="4"/>
      <c r="O1213" s="4"/>
      <c r="P1213" s="46"/>
      <c r="Q1213" s="46"/>
      <c r="R1213" s="49">
        <f t="shared" si="82"/>
        <v>0</v>
      </c>
      <c r="S1213" s="49">
        <f t="shared" si="83"/>
        <v>0</v>
      </c>
      <c r="T1213" s="50">
        <f t="shared" si="80"/>
        <v>0</v>
      </c>
      <c r="U1213" s="50">
        <f t="shared" si="81"/>
        <v>0</v>
      </c>
      <c r="V1213" s="50">
        <v>0.84</v>
      </c>
      <c r="W1213" s="50" t="str">
        <f>IF(OR(K1213&lt;=$Y$1,DAY(K1213)&gt;15,AND(YEAR(K1213)&amp;MONTH(K1213)=YEAR(L1213)&amp;MONTH(L1213),DAY(L1213)&lt;26)),"",IF(OR(L1213="",MONTH(K1213)&lt;&gt;MONTH(L1213)),NETWORKDAYS.INTL(K1213,DATE(2021,MONTH(K1213)+1,0),"0000000",'21年休息安排-固定'!$B$2:$B$105),NETWORKDAYS.INTL(K1213,L1213,"0000000",'21年休息安排-固定'!$B$2:$B$105)))</f>
        <v/>
      </c>
      <c r="X1213" s="50">
        <f>IF(OR(L1213&gt;=$Z$1,L1213="",DAY(L1213)&lt;15,AND(YEAR(K1213)&amp;MONTH(K1213)=YEAR(L1213)&amp;MONTH(L1213),DAY(L1213)&lt;26)),"",IF(YEAR(K1213)&amp;MONTH(K1213)=YEAR(L1213)&amp;MONTH(L1213),NETWORKDAYS.INTL(K1213,L1213,"0000000",'21年休息安排-固定'!$B$2:$B$105),NETWORKDAYS.INTL(DATE(2021,MONTH(L1213),1),L1213,"0000000",'21年休息安排-固定'!$B$2:$B$105)))</f>
        <v>22</v>
      </c>
    </row>
    <row r="1214" customHeight="1" spans="1:24">
      <c r="A1214" s="4" t="s">
        <v>1678</v>
      </c>
      <c r="B1214" s="4"/>
      <c r="C1214" s="6" t="s">
        <v>439</v>
      </c>
      <c r="D1214" s="4"/>
      <c r="E1214" s="4"/>
      <c r="F1214" s="4"/>
      <c r="G1214" s="4"/>
      <c r="H1214" s="4"/>
      <c r="I1214" s="4"/>
      <c r="J1214" s="4"/>
      <c r="K1214" s="45">
        <v>44197</v>
      </c>
      <c r="L1214" s="45"/>
      <c r="M1214" s="4"/>
      <c r="N1214" s="4"/>
      <c r="O1214" s="4"/>
      <c r="P1214" s="46"/>
      <c r="Q1214" s="46"/>
      <c r="R1214" s="49">
        <f t="shared" si="82"/>
        <v>0</v>
      </c>
      <c r="S1214" s="49">
        <f t="shared" si="83"/>
        <v>0</v>
      </c>
      <c r="T1214" s="50">
        <f t="shared" si="80"/>
        <v>0</v>
      </c>
      <c r="U1214" s="50">
        <f t="shared" si="81"/>
        <v>0</v>
      </c>
      <c r="V1214" s="50">
        <v>0.89</v>
      </c>
      <c r="W1214" s="50" t="str">
        <f>IF(OR(K1214&lt;=$Y$1,DAY(K1214)&gt;15,AND(YEAR(K1214)&amp;MONTH(K1214)=YEAR(L1214)&amp;MONTH(L1214),DAY(L1214)&lt;26)),"",IF(OR(L1214="",MONTH(K1214)&lt;&gt;MONTH(L1214)),NETWORKDAYS.INTL(K1214,DATE(2021,MONTH(K1214)+1,0),"0000000",'21年休息安排-固定'!$B$2:$B$105),NETWORKDAYS.INTL(K1214,L1214,"0000000",'21年休息安排-固定'!$B$2:$B$105)))</f>
        <v/>
      </c>
      <c r="X1214" s="50" t="str">
        <f>IF(OR(L1214&gt;=$Z$1,L1214="",DAY(L1214)&lt;15,AND(YEAR(K1214)&amp;MONTH(K1214)=YEAR(L1214)&amp;MONTH(L1214),DAY(L1214)&lt;26)),"",IF(YEAR(K1214)&amp;MONTH(K1214)=YEAR(L1214)&amp;MONTH(L1214),NETWORKDAYS.INTL(K1214,L1214,"0000000",'21年休息安排-固定'!$B$2:$B$105),NETWORKDAYS.INTL(DATE(2021,MONTH(L1214),1),L1214,"0000000",'21年休息安排-固定'!$B$2:$B$105)))</f>
        <v/>
      </c>
    </row>
    <row r="1215" customHeight="1" spans="1:24">
      <c r="A1215" s="4" t="s">
        <v>1679</v>
      </c>
      <c r="B1215" s="4"/>
      <c r="C1215" s="6" t="s">
        <v>439</v>
      </c>
      <c r="D1215" s="4"/>
      <c r="E1215" s="4"/>
      <c r="F1215" s="4"/>
      <c r="G1215" s="4"/>
      <c r="H1215" s="4"/>
      <c r="I1215" s="4"/>
      <c r="J1215" s="4"/>
      <c r="K1215" s="45">
        <v>44197</v>
      </c>
      <c r="L1215" s="45"/>
      <c r="M1215" s="4"/>
      <c r="N1215" s="4"/>
      <c r="O1215" s="4"/>
      <c r="P1215" s="46"/>
      <c r="Q1215" s="46"/>
      <c r="R1215" s="49">
        <f t="shared" si="82"/>
        <v>0</v>
      </c>
      <c r="S1215" s="49">
        <f t="shared" si="83"/>
        <v>0</v>
      </c>
      <c r="T1215" s="50">
        <f t="shared" si="80"/>
        <v>0</v>
      </c>
      <c r="U1215" s="50">
        <f t="shared" si="81"/>
        <v>0</v>
      </c>
      <c r="V1215" s="50">
        <v>0.84</v>
      </c>
      <c r="W1215" s="50" t="str">
        <f>IF(OR(K1215&lt;=$Y$1,DAY(K1215)&gt;15,AND(YEAR(K1215)&amp;MONTH(K1215)=YEAR(L1215)&amp;MONTH(L1215),DAY(L1215)&lt;26)),"",IF(OR(L1215="",MONTH(K1215)&lt;&gt;MONTH(L1215)),NETWORKDAYS.INTL(K1215,DATE(2021,MONTH(K1215)+1,0),"0000000",'21年休息安排-固定'!$B$2:$B$105),NETWORKDAYS.INTL(K1215,L1215,"0000000",'21年休息安排-固定'!$B$2:$B$105)))</f>
        <v/>
      </c>
      <c r="X1215" s="50" t="str">
        <f>IF(OR(L1215&gt;=$Z$1,L1215="",DAY(L1215)&lt;15,AND(YEAR(K1215)&amp;MONTH(K1215)=YEAR(L1215)&amp;MONTH(L1215),DAY(L1215)&lt;26)),"",IF(YEAR(K1215)&amp;MONTH(K1215)=YEAR(L1215)&amp;MONTH(L1215),NETWORKDAYS.INTL(K1215,L1215,"0000000",'21年休息安排-固定'!$B$2:$B$105),NETWORKDAYS.INTL(DATE(2021,MONTH(L1215),1),L1215,"0000000",'21年休息安排-固定'!$B$2:$B$105)))</f>
        <v/>
      </c>
    </row>
    <row r="1216" customHeight="1" spans="1:24">
      <c r="A1216" s="4" t="s">
        <v>1680</v>
      </c>
      <c r="B1216" s="4"/>
      <c r="C1216" s="6" t="s">
        <v>439</v>
      </c>
      <c r="D1216" s="4"/>
      <c r="E1216" s="4"/>
      <c r="F1216" s="4"/>
      <c r="G1216" s="4"/>
      <c r="H1216" s="4"/>
      <c r="I1216" s="4"/>
      <c r="J1216" s="4"/>
      <c r="K1216" s="45">
        <v>44197</v>
      </c>
      <c r="L1216" s="45">
        <v>44482</v>
      </c>
      <c r="M1216" s="4"/>
      <c r="N1216" s="4"/>
      <c r="O1216" s="4"/>
      <c r="P1216" s="46"/>
      <c r="Q1216" s="46"/>
      <c r="R1216" s="49">
        <f t="shared" si="82"/>
        <v>0</v>
      </c>
      <c r="S1216" s="49">
        <f t="shared" si="83"/>
        <v>0</v>
      </c>
      <c r="T1216" s="50">
        <f t="shared" si="80"/>
        <v>0</v>
      </c>
      <c r="U1216" s="50">
        <f t="shared" si="81"/>
        <v>0</v>
      </c>
      <c r="V1216" s="50">
        <v>0.88</v>
      </c>
      <c r="W1216" s="50" t="str">
        <f>IF(OR(K1216&lt;=$Y$1,DAY(K1216)&gt;15,AND(YEAR(K1216)&amp;MONTH(K1216)=YEAR(L1216)&amp;MONTH(L1216),DAY(L1216)&lt;26)),"",IF(OR(L1216="",MONTH(K1216)&lt;&gt;MONTH(L1216)),NETWORKDAYS.INTL(K1216,DATE(2021,MONTH(K1216)+1,0),"0000000",'21年休息安排-固定'!$B$2:$B$105),NETWORKDAYS.INTL(K1216,L1216,"0000000",'21年休息安排-固定'!$B$2:$B$105)))</f>
        <v/>
      </c>
      <c r="X1216" s="50" t="str">
        <f>IF(OR(L1216&gt;=$Z$1,L1216="",DAY(L1216)&lt;15,AND(YEAR(K1216)&amp;MONTH(K1216)=YEAR(L1216)&amp;MONTH(L1216),DAY(L1216)&lt;26)),"",IF(YEAR(K1216)&amp;MONTH(K1216)=YEAR(L1216)&amp;MONTH(L1216),NETWORKDAYS.INTL(K1216,L1216,"0000000",'21年休息安排-固定'!$B$2:$B$105),NETWORKDAYS.INTL(DATE(2021,MONTH(L1216),1),L1216,"0000000",'21年休息安排-固定'!$B$2:$B$105)))</f>
        <v/>
      </c>
    </row>
    <row r="1217" customHeight="1" spans="1:24">
      <c r="A1217" s="4" t="s">
        <v>1681</v>
      </c>
      <c r="B1217" s="4"/>
      <c r="C1217" s="6" t="s">
        <v>1178</v>
      </c>
      <c r="D1217" s="4"/>
      <c r="E1217" s="4"/>
      <c r="F1217" s="4"/>
      <c r="G1217" s="4"/>
      <c r="H1217" s="4"/>
      <c r="I1217" s="4"/>
      <c r="J1217" s="4"/>
      <c r="K1217" s="45">
        <v>44197</v>
      </c>
      <c r="L1217" s="45"/>
      <c r="M1217" s="4"/>
      <c r="N1217" s="4"/>
      <c r="O1217" s="4"/>
      <c r="P1217" s="46"/>
      <c r="Q1217" s="46"/>
      <c r="R1217" s="49">
        <f t="shared" si="82"/>
        <v>0</v>
      </c>
      <c r="S1217" s="49">
        <f t="shared" si="83"/>
        <v>0</v>
      </c>
      <c r="T1217" s="50">
        <f t="shared" si="80"/>
        <v>0</v>
      </c>
      <c r="U1217" s="50">
        <f t="shared" si="81"/>
        <v>0</v>
      </c>
      <c r="V1217" s="50">
        <v>0.85</v>
      </c>
      <c r="W1217" s="50" t="str">
        <f>IF(OR(K1217&lt;=$Y$1,DAY(K1217)&gt;15,AND(YEAR(K1217)&amp;MONTH(K1217)=YEAR(L1217)&amp;MONTH(L1217),DAY(L1217)&lt;26)),"",IF(OR(L1217="",MONTH(K1217)&lt;&gt;MONTH(L1217)),NETWORKDAYS.INTL(K1217,DATE(2021,MONTH(K1217)+1,0),"0000000",'21年休息安排-固定'!$B$2:$B$105),NETWORKDAYS.INTL(K1217,L1217,"0000000",'21年休息安排-固定'!$B$2:$B$105)))</f>
        <v/>
      </c>
      <c r="X1217" s="50" t="str">
        <f>IF(OR(L1217&gt;=$Z$1,L1217="",DAY(L1217)&lt;15,AND(YEAR(K1217)&amp;MONTH(K1217)=YEAR(L1217)&amp;MONTH(L1217),DAY(L1217)&lt;26)),"",IF(YEAR(K1217)&amp;MONTH(K1217)=YEAR(L1217)&amp;MONTH(L1217),NETWORKDAYS.INTL(K1217,L1217,"0000000",'21年休息安排-固定'!$B$2:$B$105),NETWORKDAYS.INTL(DATE(2021,MONTH(L1217),1),L1217,"0000000",'21年休息安排-固定'!$B$2:$B$105)))</f>
        <v/>
      </c>
    </row>
    <row r="1218" customHeight="1" spans="1:24">
      <c r="A1218" s="4" t="s">
        <v>1682</v>
      </c>
      <c r="B1218" s="4"/>
      <c r="C1218" s="6" t="s">
        <v>439</v>
      </c>
      <c r="D1218" s="4"/>
      <c r="E1218" s="4"/>
      <c r="F1218" s="4"/>
      <c r="G1218" s="4"/>
      <c r="H1218" s="4"/>
      <c r="I1218" s="4"/>
      <c r="J1218" s="4"/>
      <c r="K1218" s="45">
        <v>44197</v>
      </c>
      <c r="L1218" s="45"/>
      <c r="M1218" s="4"/>
      <c r="N1218" s="4"/>
      <c r="O1218" s="4"/>
      <c r="P1218" s="46"/>
      <c r="Q1218" s="46"/>
      <c r="R1218" s="49">
        <f t="shared" si="82"/>
        <v>0</v>
      </c>
      <c r="S1218" s="49">
        <f t="shared" si="83"/>
        <v>0</v>
      </c>
      <c r="T1218" s="50">
        <f t="shared" si="80"/>
        <v>0</v>
      </c>
      <c r="U1218" s="50">
        <f t="shared" si="81"/>
        <v>0</v>
      </c>
      <c r="V1218" s="50">
        <v>0.86</v>
      </c>
      <c r="W1218" s="50" t="str">
        <f>IF(OR(K1218&lt;=$Y$1,DAY(K1218)&gt;15,AND(YEAR(K1218)&amp;MONTH(K1218)=YEAR(L1218)&amp;MONTH(L1218),DAY(L1218)&lt;26)),"",IF(OR(L1218="",MONTH(K1218)&lt;&gt;MONTH(L1218)),NETWORKDAYS.INTL(K1218,DATE(2021,MONTH(K1218)+1,0),"0000000",'21年休息安排-固定'!$B$2:$B$105),NETWORKDAYS.INTL(K1218,L1218,"0000000",'21年休息安排-固定'!$B$2:$B$105)))</f>
        <v/>
      </c>
      <c r="X1218" s="50" t="str">
        <f>IF(OR(L1218&gt;=$Z$1,L1218="",DAY(L1218)&lt;15,AND(YEAR(K1218)&amp;MONTH(K1218)=YEAR(L1218)&amp;MONTH(L1218),DAY(L1218)&lt;26)),"",IF(YEAR(K1218)&amp;MONTH(K1218)=YEAR(L1218)&amp;MONTH(L1218),NETWORKDAYS.INTL(K1218,L1218,"0000000",'21年休息安排-固定'!$B$2:$B$105),NETWORKDAYS.INTL(DATE(2021,MONTH(L1218),1),L1218,"0000000",'21年休息安排-固定'!$B$2:$B$105)))</f>
        <v/>
      </c>
    </row>
    <row r="1219" customHeight="1" spans="1:24">
      <c r="A1219" s="4" t="s">
        <v>1683</v>
      </c>
      <c r="B1219" s="4"/>
      <c r="C1219" s="6" t="s">
        <v>1182</v>
      </c>
      <c r="D1219" s="4"/>
      <c r="E1219" s="4"/>
      <c r="F1219" s="4"/>
      <c r="G1219" s="4"/>
      <c r="H1219" s="4"/>
      <c r="I1219" s="4"/>
      <c r="J1219" s="4"/>
      <c r="K1219" s="45">
        <v>44197</v>
      </c>
      <c r="L1219" s="45"/>
      <c r="M1219" s="4"/>
      <c r="N1219" s="4"/>
      <c r="O1219" s="4"/>
      <c r="P1219" s="46"/>
      <c r="Q1219" s="46"/>
      <c r="R1219" s="49">
        <f t="shared" si="82"/>
        <v>0</v>
      </c>
      <c r="S1219" s="49">
        <f t="shared" si="83"/>
        <v>0</v>
      </c>
      <c r="T1219" s="50">
        <f t="shared" si="80"/>
        <v>0</v>
      </c>
      <c r="U1219" s="50">
        <f t="shared" si="81"/>
        <v>0</v>
      </c>
      <c r="V1219" s="50">
        <v>0.86</v>
      </c>
      <c r="W1219" s="50" t="str">
        <f>IF(OR(K1219&lt;=$Y$1,DAY(K1219)&gt;15,AND(YEAR(K1219)&amp;MONTH(K1219)=YEAR(L1219)&amp;MONTH(L1219),DAY(L1219)&lt;26)),"",IF(OR(L1219="",MONTH(K1219)&lt;&gt;MONTH(L1219)),NETWORKDAYS.INTL(K1219,DATE(2021,MONTH(K1219)+1,0),"0000000",'21年休息安排-固定'!$B$2:$B$105),NETWORKDAYS.INTL(K1219,L1219,"0000000",'21年休息安排-固定'!$B$2:$B$105)))</f>
        <v/>
      </c>
      <c r="X1219" s="50" t="str">
        <f>IF(OR(L1219&gt;=$Z$1,L1219="",DAY(L1219)&lt;15,AND(YEAR(K1219)&amp;MONTH(K1219)=YEAR(L1219)&amp;MONTH(L1219),DAY(L1219)&lt;26)),"",IF(YEAR(K1219)&amp;MONTH(K1219)=YEAR(L1219)&amp;MONTH(L1219),NETWORKDAYS.INTL(K1219,L1219,"0000000",'21年休息安排-固定'!$B$2:$B$105),NETWORKDAYS.INTL(DATE(2021,MONTH(L1219),1),L1219,"0000000",'21年休息安排-固定'!$B$2:$B$105)))</f>
        <v/>
      </c>
    </row>
    <row r="1220" customHeight="1" spans="1:24">
      <c r="A1220" s="4" t="s">
        <v>1684</v>
      </c>
      <c r="B1220" s="4"/>
      <c r="C1220" s="6" t="s">
        <v>439</v>
      </c>
      <c r="D1220" s="4"/>
      <c r="E1220" s="4"/>
      <c r="F1220" s="4"/>
      <c r="G1220" s="4"/>
      <c r="H1220" s="4"/>
      <c r="I1220" s="4"/>
      <c r="J1220" s="4"/>
      <c r="K1220" s="45">
        <v>44197</v>
      </c>
      <c r="L1220" s="45"/>
      <c r="M1220" s="4"/>
      <c r="N1220" s="4"/>
      <c r="O1220" s="4"/>
      <c r="P1220" s="46"/>
      <c r="Q1220" s="46"/>
      <c r="R1220" s="49">
        <f t="shared" si="82"/>
        <v>0</v>
      </c>
      <c r="S1220" s="49">
        <f t="shared" si="83"/>
        <v>0</v>
      </c>
      <c r="T1220" s="50">
        <f t="shared" si="80"/>
        <v>0</v>
      </c>
      <c r="U1220" s="50">
        <f t="shared" si="81"/>
        <v>0</v>
      </c>
      <c r="V1220" s="50">
        <v>0.66</v>
      </c>
      <c r="W1220" s="50" t="str">
        <f>IF(OR(K1220&lt;=$Y$1,DAY(K1220)&gt;15,AND(YEAR(K1220)&amp;MONTH(K1220)=YEAR(L1220)&amp;MONTH(L1220),DAY(L1220)&lt;26)),"",IF(OR(L1220="",MONTH(K1220)&lt;&gt;MONTH(L1220)),NETWORKDAYS.INTL(K1220,DATE(2021,MONTH(K1220)+1,0),"0000000",'21年休息安排-固定'!$B$2:$B$105),NETWORKDAYS.INTL(K1220,L1220,"0000000",'21年休息安排-固定'!$B$2:$B$105)))</f>
        <v/>
      </c>
      <c r="X1220" s="50" t="str">
        <f>IF(OR(L1220&gt;=$Z$1,L1220="",DAY(L1220)&lt;15,AND(YEAR(K1220)&amp;MONTH(K1220)=YEAR(L1220)&amp;MONTH(L1220),DAY(L1220)&lt;26)),"",IF(YEAR(K1220)&amp;MONTH(K1220)=YEAR(L1220)&amp;MONTH(L1220),NETWORKDAYS.INTL(K1220,L1220,"0000000",'21年休息安排-固定'!$B$2:$B$105),NETWORKDAYS.INTL(DATE(2021,MONTH(L1220),1),L1220,"0000000",'21年休息安排-固定'!$B$2:$B$105)))</f>
        <v/>
      </c>
    </row>
    <row r="1221" customHeight="1" spans="1:24">
      <c r="A1221" s="4" t="s">
        <v>1685</v>
      </c>
      <c r="B1221" s="4"/>
      <c r="C1221" s="6" t="s">
        <v>439</v>
      </c>
      <c r="D1221" s="4"/>
      <c r="E1221" s="4"/>
      <c r="F1221" s="4"/>
      <c r="G1221" s="4"/>
      <c r="H1221" s="4"/>
      <c r="I1221" s="4"/>
      <c r="J1221" s="4"/>
      <c r="K1221" s="45">
        <v>44197</v>
      </c>
      <c r="L1221" s="45"/>
      <c r="M1221" s="4"/>
      <c r="N1221" s="4"/>
      <c r="O1221" s="4"/>
      <c r="P1221" s="46"/>
      <c r="Q1221" s="46"/>
      <c r="R1221" s="49">
        <f t="shared" si="82"/>
        <v>0</v>
      </c>
      <c r="S1221" s="49">
        <f t="shared" si="83"/>
        <v>0</v>
      </c>
      <c r="T1221" s="50">
        <f t="shared" si="80"/>
        <v>0</v>
      </c>
      <c r="U1221" s="50">
        <f t="shared" si="81"/>
        <v>0</v>
      </c>
      <c r="V1221" s="50">
        <v>0.86</v>
      </c>
      <c r="W1221" s="50" t="str">
        <f>IF(OR(K1221&lt;=$Y$1,DAY(K1221)&gt;15,AND(YEAR(K1221)&amp;MONTH(K1221)=YEAR(L1221)&amp;MONTH(L1221),DAY(L1221)&lt;26)),"",IF(OR(L1221="",MONTH(K1221)&lt;&gt;MONTH(L1221)),NETWORKDAYS.INTL(K1221,DATE(2021,MONTH(K1221)+1,0),"0000000",'21年休息安排-固定'!$B$2:$B$105),NETWORKDAYS.INTL(K1221,L1221,"0000000",'21年休息安排-固定'!$B$2:$B$105)))</f>
        <v/>
      </c>
      <c r="X1221" s="50" t="str">
        <f>IF(OR(L1221&gt;=$Z$1,L1221="",DAY(L1221)&lt;15,AND(YEAR(K1221)&amp;MONTH(K1221)=YEAR(L1221)&amp;MONTH(L1221),DAY(L1221)&lt;26)),"",IF(YEAR(K1221)&amp;MONTH(K1221)=YEAR(L1221)&amp;MONTH(L1221),NETWORKDAYS.INTL(K1221,L1221,"0000000",'21年休息安排-固定'!$B$2:$B$105),NETWORKDAYS.INTL(DATE(2021,MONTH(L1221),1),L1221,"0000000",'21年休息安排-固定'!$B$2:$B$105)))</f>
        <v/>
      </c>
    </row>
    <row r="1222" customHeight="1" spans="1:24">
      <c r="A1222" s="4" t="s">
        <v>1686</v>
      </c>
      <c r="B1222" s="4"/>
      <c r="C1222" s="6" t="s">
        <v>439</v>
      </c>
      <c r="D1222" s="4"/>
      <c r="E1222" s="4"/>
      <c r="F1222" s="4"/>
      <c r="G1222" s="4"/>
      <c r="H1222" s="4"/>
      <c r="I1222" s="4"/>
      <c r="J1222" s="4"/>
      <c r="K1222" s="45">
        <v>44197</v>
      </c>
      <c r="L1222" s="45">
        <v>44456</v>
      </c>
      <c r="M1222" s="4"/>
      <c r="N1222" s="4"/>
      <c r="O1222" s="4"/>
      <c r="P1222" s="46"/>
      <c r="Q1222" s="46"/>
      <c r="R1222" s="49">
        <f t="shared" si="82"/>
        <v>0</v>
      </c>
      <c r="S1222" s="49">
        <f t="shared" si="83"/>
        <v>0</v>
      </c>
      <c r="T1222" s="50">
        <f t="shared" si="80"/>
        <v>0</v>
      </c>
      <c r="U1222" s="50">
        <f t="shared" si="81"/>
        <v>0</v>
      </c>
      <c r="V1222" s="50">
        <v>0.8</v>
      </c>
      <c r="W1222" s="50" t="str">
        <f>IF(OR(K1222&lt;=$Y$1,DAY(K1222)&gt;15,AND(YEAR(K1222)&amp;MONTH(K1222)=YEAR(L1222)&amp;MONTH(L1222),DAY(L1222)&lt;26)),"",IF(OR(L1222="",MONTH(K1222)&lt;&gt;MONTH(L1222)),NETWORKDAYS.INTL(K1222,DATE(2021,MONTH(K1222)+1,0),"0000000",'21年休息安排-固定'!$B$2:$B$105),NETWORKDAYS.INTL(K1222,L1222,"0000000",'21年休息安排-固定'!$B$2:$B$105)))</f>
        <v/>
      </c>
      <c r="X1222" s="50">
        <f>IF(OR(L1222&gt;=$Z$1,L1222="",DAY(L1222)&lt;15,AND(YEAR(K1222)&amp;MONTH(K1222)=YEAR(L1222)&amp;MONTH(L1222),DAY(L1222)&lt;26)),"",IF(YEAR(K1222)&amp;MONTH(K1222)=YEAR(L1222)&amp;MONTH(L1222),NETWORKDAYS.INTL(K1222,L1222,"0000000",'21年休息安排-固定'!$B$2:$B$105),NETWORKDAYS.INTL(DATE(2021,MONTH(L1222),1),L1222,"0000000",'21年休息安排-固定'!$B$2:$B$105)))</f>
        <v>13</v>
      </c>
    </row>
    <row r="1223" customHeight="1" spans="1:24">
      <c r="A1223" s="4" t="s">
        <v>1687</v>
      </c>
      <c r="B1223" s="4"/>
      <c r="C1223" s="6" t="s">
        <v>1182</v>
      </c>
      <c r="D1223" s="4"/>
      <c r="E1223" s="4"/>
      <c r="F1223" s="4"/>
      <c r="G1223" s="4"/>
      <c r="H1223" s="4"/>
      <c r="I1223" s="4"/>
      <c r="J1223" s="4"/>
      <c r="K1223" s="45">
        <v>44201</v>
      </c>
      <c r="L1223" s="45">
        <v>44347</v>
      </c>
      <c r="M1223" s="4"/>
      <c r="N1223" s="4"/>
      <c r="O1223" s="4"/>
      <c r="P1223" s="46"/>
      <c r="Q1223" s="46"/>
      <c r="R1223" s="49">
        <f t="shared" si="82"/>
        <v>0</v>
      </c>
      <c r="S1223" s="49">
        <f t="shared" si="83"/>
        <v>0</v>
      </c>
      <c r="T1223" s="50">
        <f t="shared" si="80"/>
        <v>0</v>
      </c>
      <c r="U1223" s="50">
        <f t="shared" si="81"/>
        <v>0</v>
      </c>
      <c r="V1223" s="50">
        <v>0.89</v>
      </c>
      <c r="W1223" s="50">
        <f>IF(OR(K1223&lt;=$Y$1,DAY(K1223)&gt;15,AND(YEAR(K1223)&amp;MONTH(K1223)=YEAR(L1223)&amp;MONTH(L1223),DAY(L1223)&lt;26)),"",IF(OR(L1223="",MONTH(K1223)&lt;&gt;MONTH(L1223)),NETWORKDAYS.INTL(K1223,DATE(2021,MONTH(K1223)+1,0),"0000000",'21年休息安排-固定'!$B$2:$B$105),NETWORKDAYS.INTL(K1223,L1223,"0000000",'21年休息安排-固定'!$B$2:$B$105)))</f>
        <v>19</v>
      </c>
      <c r="X1223" s="50">
        <f>IF(OR(L1223&gt;=$Z$1,L1223="",DAY(L1223)&lt;15,AND(YEAR(K1223)&amp;MONTH(K1223)=YEAR(L1223)&amp;MONTH(L1223),DAY(L1223)&lt;26)),"",IF(YEAR(K1223)&amp;MONTH(K1223)=YEAR(L1223)&amp;MONTH(L1223),NETWORKDAYS.INTL(K1223,L1223,"0000000",'21年休息安排-固定'!$B$2:$B$105),NETWORKDAYS.INTL(DATE(2021,MONTH(L1223),1),L1223,"0000000",'21年休息安排-固定'!$B$2:$B$105)))</f>
        <v>20</v>
      </c>
    </row>
    <row r="1224" customHeight="1" spans="1:24">
      <c r="A1224" s="4" t="s">
        <v>1688</v>
      </c>
      <c r="B1224" s="4"/>
      <c r="C1224" s="6" t="s">
        <v>1208</v>
      </c>
      <c r="D1224" s="4"/>
      <c r="E1224" s="4"/>
      <c r="F1224" s="4"/>
      <c r="G1224" s="4"/>
      <c r="H1224" s="4"/>
      <c r="I1224" s="4"/>
      <c r="J1224" s="4"/>
      <c r="K1224" s="45">
        <v>44200</v>
      </c>
      <c r="L1224" s="45"/>
      <c r="M1224" s="4"/>
      <c r="N1224" s="4"/>
      <c r="O1224" s="4"/>
      <c r="P1224" s="46"/>
      <c r="Q1224" s="46"/>
      <c r="R1224" s="49">
        <f t="shared" si="82"/>
        <v>0</v>
      </c>
      <c r="S1224" s="49">
        <f t="shared" si="83"/>
        <v>0</v>
      </c>
      <c r="T1224" s="50">
        <f t="shared" si="80"/>
        <v>0</v>
      </c>
      <c r="U1224" s="50">
        <f t="shared" si="81"/>
        <v>0</v>
      </c>
      <c r="V1224" s="50">
        <v>0.84</v>
      </c>
      <c r="W1224" s="50">
        <f>IF(OR(K1224&lt;=$Y$1,DAY(K1224)&gt;15,AND(YEAR(K1224)&amp;MONTH(K1224)=YEAR(L1224)&amp;MONTH(L1224),DAY(L1224)&lt;26)),"",IF(OR(L1224="",MONTH(K1224)&lt;&gt;MONTH(L1224)),NETWORKDAYS.INTL(K1224,DATE(2021,MONTH(K1224)+1,0),"0000000",'21年休息安排-固定'!$B$2:$B$105),NETWORKDAYS.INTL(K1224,L1224,"0000000",'21年休息安排-固定'!$B$2:$B$105)))</f>
        <v>20</v>
      </c>
      <c r="X1224" s="50" t="str">
        <f>IF(OR(L1224&gt;=$Z$1,L1224="",DAY(L1224)&lt;15,AND(YEAR(K1224)&amp;MONTH(K1224)=YEAR(L1224)&amp;MONTH(L1224),DAY(L1224)&lt;26)),"",IF(YEAR(K1224)&amp;MONTH(K1224)=YEAR(L1224)&amp;MONTH(L1224),NETWORKDAYS.INTL(K1224,L1224,"0000000",'21年休息安排-固定'!$B$2:$B$105),NETWORKDAYS.INTL(DATE(2021,MONTH(L1224),1),L1224,"0000000",'21年休息安排-固定'!$B$2:$B$105)))</f>
        <v/>
      </c>
    </row>
    <row r="1225" customHeight="1" spans="1:24">
      <c r="A1225" s="4" t="s">
        <v>1689</v>
      </c>
      <c r="B1225" s="4"/>
      <c r="C1225" s="6" t="s">
        <v>404</v>
      </c>
      <c r="D1225" s="4"/>
      <c r="E1225" s="4"/>
      <c r="F1225" s="4"/>
      <c r="G1225" s="4"/>
      <c r="H1225" s="4"/>
      <c r="I1225" s="4"/>
      <c r="J1225" s="4"/>
      <c r="K1225" s="45">
        <v>44200</v>
      </c>
      <c r="L1225" s="45">
        <v>44231</v>
      </c>
      <c r="M1225" s="4"/>
      <c r="N1225" s="4"/>
      <c r="O1225" s="4"/>
      <c r="P1225" s="46"/>
      <c r="Q1225" s="46"/>
      <c r="R1225" s="49">
        <f t="shared" si="82"/>
        <v>0</v>
      </c>
      <c r="S1225" s="49">
        <f t="shared" si="83"/>
        <v>0</v>
      </c>
      <c r="T1225" s="50">
        <f t="shared" si="80"/>
        <v>0</v>
      </c>
      <c r="U1225" s="50">
        <f t="shared" si="81"/>
        <v>0</v>
      </c>
      <c r="V1225" s="50">
        <v>0.9</v>
      </c>
      <c r="W1225" s="50">
        <f>IF(OR(K1225&lt;=$Y$1,DAY(K1225)&gt;15,AND(YEAR(K1225)&amp;MONTH(K1225)=YEAR(L1225)&amp;MONTH(L1225),DAY(L1225)&lt;26)),"",IF(OR(L1225="",MONTH(K1225)&lt;&gt;MONTH(L1225)),NETWORKDAYS.INTL(K1225,DATE(2021,MONTH(K1225)+1,0),"0000000",'21年休息安排-固定'!$B$2:$B$105),NETWORKDAYS.INTL(K1225,L1225,"0000000",'21年休息安排-固定'!$B$2:$B$105)))</f>
        <v>20</v>
      </c>
      <c r="X1225" s="50" t="str">
        <f>IF(OR(L1225&gt;=$Z$1,L1225="",DAY(L1225)&lt;15,AND(YEAR(K1225)&amp;MONTH(K1225)=YEAR(L1225)&amp;MONTH(L1225),DAY(L1225)&lt;26)),"",IF(YEAR(K1225)&amp;MONTH(K1225)=YEAR(L1225)&amp;MONTH(L1225),NETWORKDAYS.INTL(K1225,L1225,"0000000",'21年休息安排-固定'!$B$2:$B$105),NETWORKDAYS.INTL(DATE(2021,MONTH(L1225),1),L1225,"0000000",'21年休息安排-固定'!$B$2:$B$105)))</f>
        <v/>
      </c>
    </row>
    <row r="1226" customHeight="1" spans="1:24">
      <c r="A1226" s="4" t="s">
        <v>1690</v>
      </c>
      <c r="B1226" s="4"/>
      <c r="C1226" s="6" t="s">
        <v>1208</v>
      </c>
      <c r="D1226" s="4"/>
      <c r="E1226" s="4"/>
      <c r="F1226" s="4"/>
      <c r="G1226" s="4"/>
      <c r="H1226" s="4"/>
      <c r="I1226" s="4"/>
      <c r="J1226" s="4"/>
      <c r="K1226" s="45">
        <v>44200</v>
      </c>
      <c r="L1226" s="45"/>
      <c r="M1226" s="4"/>
      <c r="N1226" s="4"/>
      <c r="O1226" s="4"/>
      <c r="P1226" s="46"/>
      <c r="Q1226" s="46"/>
      <c r="R1226" s="49">
        <f t="shared" si="82"/>
        <v>0</v>
      </c>
      <c r="S1226" s="49">
        <f t="shared" si="83"/>
        <v>0</v>
      </c>
      <c r="T1226" s="50">
        <f t="shared" si="80"/>
        <v>0</v>
      </c>
      <c r="U1226" s="50">
        <f t="shared" si="81"/>
        <v>0</v>
      </c>
      <c r="V1226" s="50">
        <v>0.89</v>
      </c>
      <c r="W1226" s="50">
        <f>IF(OR(K1226&lt;=$Y$1,DAY(K1226)&gt;15,AND(YEAR(K1226)&amp;MONTH(K1226)=YEAR(L1226)&amp;MONTH(L1226),DAY(L1226)&lt;26)),"",IF(OR(L1226="",MONTH(K1226)&lt;&gt;MONTH(L1226)),NETWORKDAYS.INTL(K1226,DATE(2021,MONTH(K1226)+1,0),"0000000",'21年休息安排-固定'!$B$2:$B$105),NETWORKDAYS.INTL(K1226,L1226,"0000000",'21年休息安排-固定'!$B$2:$B$105)))</f>
        <v>20</v>
      </c>
      <c r="X1226" s="50" t="str">
        <f>IF(OR(L1226&gt;=$Z$1,L1226="",DAY(L1226)&lt;15,AND(YEAR(K1226)&amp;MONTH(K1226)=YEAR(L1226)&amp;MONTH(L1226),DAY(L1226)&lt;26)),"",IF(YEAR(K1226)&amp;MONTH(K1226)=YEAR(L1226)&amp;MONTH(L1226),NETWORKDAYS.INTL(K1226,L1226,"0000000",'21年休息安排-固定'!$B$2:$B$105),NETWORKDAYS.INTL(DATE(2021,MONTH(L1226),1),L1226,"0000000",'21年休息安排-固定'!$B$2:$B$105)))</f>
        <v/>
      </c>
    </row>
    <row r="1227" customHeight="1" spans="1:24">
      <c r="A1227" s="4" t="s">
        <v>1691</v>
      </c>
      <c r="B1227" s="4"/>
      <c r="C1227" s="6" t="s">
        <v>1182</v>
      </c>
      <c r="D1227" s="4"/>
      <c r="E1227" s="4"/>
      <c r="F1227" s="4"/>
      <c r="G1227" s="4"/>
      <c r="H1227" s="4"/>
      <c r="I1227" s="4"/>
      <c r="J1227" s="4"/>
      <c r="K1227" s="45">
        <v>44201</v>
      </c>
      <c r="L1227" s="45">
        <v>44295</v>
      </c>
      <c r="M1227" s="4"/>
      <c r="N1227" s="4"/>
      <c r="O1227" s="4"/>
      <c r="P1227" s="46"/>
      <c r="Q1227" s="46"/>
      <c r="R1227" s="49">
        <f t="shared" si="82"/>
        <v>0</v>
      </c>
      <c r="S1227" s="49">
        <f t="shared" si="83"/>
        <v>0</v>
      </c>
      <c r="T1227" s="50">
        <f t="shared" si="80"/>
        <v>0</v>
      </c>
      <c r="U1227" s="50">
        <f t="shared" si="81"/>
        <v>0</v>
      </c>
      <c r="V1227" s="50">
        <v>0.86</v>
      </c>
      <c r="W1227" s="50">
        <f>IF(OR(K1227&lt;=$Y$1,DAY(K1227)&gt;15,AND(YEAR(K1227)&amp;MONTH(K1227)=YEAR(L1227)&amp;MONTH(L1227),DAY(L1227)&lt;26)),"",IF(OR(L1227="",MONTH(K1227)&lt;&gt;MONTH(L1227)),NETWORKDAYS.INTL(K1227,DATE(2021,MONTH(K1227)+1,0),"0000000",'21年休息安排-固定'!$B$2:$B$105),NETWORKDAYS.INTL(K1227,L1227,"0000000",'21年休息安排-固定'!$B$2:$B$105)))</f>
        <v>19</v>
      </c>
      <c r="X1227" s="50" t="str">
        <f>IF(OR(L1227&gt;=$Z$1,L1227="",DAY(L1227)&lt;15,AND(YEAR(K1227)&amp;MONTH(K1227)=YEAR(L1227)&amp;MONTH(L1227),DAY(L1227)&lt;26)),"",IF(YEAR(K1227)&amp;MONTH(K1227)=YEAR(L1227)&amp;MONTH(L1227),NETWORKDAYS.INTL(K1227,L1227,"0000000",'21年休息安排-固定'!$B$2:$B$105),NETWORKDAYS.INTL(DATE(2021,MONTH(L1227),1),L1227,"0000000",'21年休息安排-固定'!$B$2:$B$105)))</f>
        <v/>
      </c>
    </row>
    <row r="1228" customHeight="1" spans="1:24">
      <c r="A1228" s="4" t="s">
        <v>1692</v>
      </c>
      <c r="B1228" s="4"/>
      <c r="C1228" s="6" t="s">
        <v>434</v>
      </c>
      <c r="D1228" s="4"/>
      <c r="E1228" s="4"/>
      <c r="F1228" s="4"/>
      <c r="G1228" s="4"/>
      <c r="H1228" s="4"/>
      <c r="I1228" s="4"/>
      <c r="J1228" s="4"/>
      <c r="K1228" s="45">
        <v>44207</v>
      </c>
      <c r="L1228" s="45"/>
      <c r="M1228" s="4"/>
      <c r="N1228" s="4"/>
      <c r="O1228" s="4"/>
      <c r="P1228" s="46"/>
      <c r="Q1228" s="46"/>
      <c r="R1228" s="49">
        <f t="shared" si="82"/>
        <v>0</v>
      </c>
      <c r="S1228" s="49">
        <f t="shared" si="83"/>
        <v>0</v>
      </c>
      <c r="T1228" s="50">
        <f t="shared" si="80"/>
        <v>0</v>
      </c>
      <c r="U1228" s="50">
        <f t="shared" si="81"/>
        <v>0</v>
      </c>
      <c r="V1228" s="50">
        <v>0.85</v>
      </c>
      <c r="W1228" s="50">
        <f>IF(OR(K1228&lt;=$Y$1,DAY(K1228)&gt;15,AND(YEAR(K1228)&amp;MONTH(K1228)=YEAR(L1228)&amp;MONTH(L1228),DAY(L1228)&lt;26)),"",IF(OR(L1228="",MONTH(K1228)&lt;&gt;MONTH(L1228)),NETWORKDAYS.INTL(K1228,DATE(2021,MONTH(K1228)+1,0),"0000000",'21年休息安排-固定'!$B$2:$B$105),NETWORKDAYS.INTL(K1228,L1228,"0000000",'21年休息安排-固定'!$B$2:$B$105)))</f>
        <v>15</v>
      </c>
      <c r="X1228" s="50" t="str">
        <f>IF(OR(L1228&gt;=$Z$1,L1228="",DAY(L1228)&lt;15,AND(YEAR(K1228)&amp;MONTH(K1228)=YEAR(L1228)&amp;MONTH(L1228),DAY(L1228)&lt;26)),"",IF(YEAR(K1228)&amp;MONTH(K1228)=YEAR(L1228)&amp;MONTH(L1228),NETWORKDAYS.INTL(K1228,L1228,"0000000",'21年休息安排-固定'!$B$2:$B$105),NETWORKDAYS.INTL(DATE(2021,MONTH(L1228),1),L1228,"0000000",'21年休息安排-固定'!$B$2:$B$105)))</f>
        <v/>
      </c>
    </row>
    <row r="1229" customHeight="1" spans="1:24">
      <c r="A1229" s="4" t="s">
        <v>1693</v>
      </c>
      <c r="B1229" s="4"/>
      <c r="C1229" s="6" t="s">
        <v>434</v>
      </c>
      <c r="D1229" s="4"/>
      <c r="E1229" s="4"/>
      <c r="F1229" s="4"/>
      <c r="G1229" s="4"/>
      <c r="H1229" s="4"/>
      <c r="I1229" s="4"/>
      <c r="J1229" s="4"/>
      <c r="K1229" s="45">
        <v>44207</v>
      </c>
      <c r="L1229" s="45"/>
      <c r="M1229" s="4"/>
      <c r="N1229" s="4"/>
      <c r="O1229" s="4"/>
      <c r="P1229" s="46"/>
      <c r="Q1229" s="46"/>
      <c r="R1229" s="49">
        <f t="shared" si="82"/>
        <v>0</v>
      </c>
      <c r="S1229" s="49">
        <f t="shared" si="83"/>
        <v>0</v>
      </c>
      <c r="T1229" s="50">
        <f t="shared" ref="T1229:T1291" si="84">IFERROR(ROUND(Q1229/W1229,2),0)</f>
        <v>0</v>
      </c>
      <c r="U1229" s="50">
        <f t="shared" ref="U1229:U1291" si="85">IFERROR(ROUND(Q1229/X1229,2),0)</f>
        <v>0</v>
      </c>
      <c r="V1229" s="50">
        <v>0.87</v>
      </c>
      <c r="W1229" s="50">
        <f>IF(OR(K1229&lt;=$Y$1,DAY(K1229)&gt;15,AND(YEAR(K1229)&amp;MONTH(K1229)=YEAR(L1229)&amp;MONTH(L1229),DAY(L1229)&lt;26)),"",IF(OR(L1229="",MONTH(K1229)&lt;&gt;MONTH(L1229)),NETWORKDAYS.INTL(K1229,DATE(2021,MONTH(K1229)+1,0),"0000000",'21年休息安排-固定'!$B$2:$B$105),NETWORKDAYS.INTL(K1229,L1229,"0000000",'21年休息安排-固定'!$B$2:$B$105)))</f>
        <v>15</v>
      </c>
      <c r="X1229" s="50" t="str">
        <f>IF(OR(L1229&gt;=$Z$1,L1229="",DAY(L1229)&lt;15,AND(YEAR(K1229)&amp;MONTH(K1229)=YEAR(L1229)&amp;MONTH(L1229),DAY(L1229)&lt;26)),"",IF(YEAR(K1229)&amp;MONTH(K1229)=YEAR(L1229)&amp;MONTH(L1229),NETWORKDAYS.INTL(K1229,L1229,"0000000",'21年休息安排-固定'!$B$2:$B$105),NETWORKDAYS.INTL(DATE(2021,MONTH(L1229),1),L1229,"0000000",'21年休息安排-固定'!$B$2:$B$105)))</f>
        <v/>
      </c>
    </row>
    <row r="1230" customHeight="1" spans="1:24">
      <c r="A1230" s="4" t="s">
        <v>1694</v>
      </c>
      <c r="B1230" s="4"/>
      <c r="C1230" s="6" t="s">
        <v>439</v>
      </c>
      <c r="D1230" s="4"/>
      <c r="E1230" s="4"/>
      <c r="F1230" s="4"/>
      <c r="G1230" s="4"/>
      <c r="H1230" s="4"/>
      <c r="I1230" s="4"/>
      <c r="J1230" s="4"/>
      <c r="K1230" s="45">
        <v>44207</v>
      </c>
      <c r="L1230" s="45"/>
      <c r="M1230" s="4"/>
      <c r="N1230" s="4"/>
      <c r="O1230" s="4"/>
      <c r="P1230" s="46"/>
      <c r="Q1230" s="46"/>
      <c r="R1230" s="49">
        <f t="shared" ref="R1230:R1292" si="86">P1230/21.75</f>
        <v>0</v>
      </c>
      <c r="S1230" s="49">
        <f t="shared" ref="S1230:S1292" si="87">Q1230/21.75</f>
        <v>0</v>
      </c>
      <c r="T1230" s="50">
        <f t="shared" si="84"/>
        <v>0</v>
      </c>
      <c r="U1230" s="50">
        <f t="shared" si="85"/>
        <v>0</v>
      </c>
      <c r="V1230" s="50">
        <v>0.93</v>
      </c>
      <c r="W1230" s="50">
        <f>IF(OR(K1230&lt;=$Y$1,DAY(K1230)&gt;15,AND(YEAR(K1230)&amp;MONTH(K1230)=YEAR(L1230)&amp;MONTH(L1230),DAY(L1230)&lt;26)),"",IF(OR(L1230="",MONTH(K1230)&lt;&gt;MONTH(L1230)),NETWORKDAYS.INTL(K1230,DATE(2021,MONTH(K1230)+1,0),"0000000",'21年休息安排-固定'!$B$2:$B$105),NETWORKDAYS.INTL(K1230,L1230,"0000000",'21年休息安排-固定'!$B$2:$B$105)))</f>
        <v>15</v>
      </c>
      <c r="X1230" s="50" t="str">
        <f>IF(OR(L1230&gt;=$Z$1,L1230="",DAY(L1230)&lt;15,AND(YEAR(K1230)&amp;MONTH(K1230)=YEAR(L1230)&amp;MONTH(L1230),DAY(L1230)&lt;26)),"",IF(YEAR(K1230)&amp;MONTH(K1230)=YEAR(L1230)&amp;MONTH(L1230),NETWORKDAYS.INTL(K1230,L1230,"0000000",'21年休息安排-固定'!$B$2:$B$105),NETWORKDAYS.INTL(DATE(2021,MONTH(L1230),1),L1230,"0000000",'21年休息安排-固定'!$B$2:$B$105)))</f>
        <v/>
      </c>
    </row>
    <row r="1231" customHeight="1" spans="1:24">
      <c r="A1231" s="4" t="s">
        <v>1695</v>
      </c>
      <c r="B1231" s="4"/>
      <c r="C1231" s="6" t="s">
        <v>1182</v>
      </c>
      <c r="D1231" s="4"/>
      <c r="E1231" s="4"/>
      <c r="F1231" s="4"/>
      <c r="G1231" s="4"/>
      <c r="H1231" s="4"/>
      <c r="I1231" s="4"/>
      <c r="J1231" s="4"/>
      <c r="K1231" s="45">
        <v>44211</v>
      </c>
      <c r="L1231" s="45"/>
      <c r="M1231" s="4"/>
      <c r="N1231" s="4"/>
      <c r="O1231" s="4"/>
      <c r="P1231" s="46"/>
      <c r="Q1231" s="46"/>
      <c r="R1231" s="49">
        <f t="shared" si="86"/>
        <v>0</v>
      </c>
      <c r="S1231" s="49">
        <f t="shared" si="87"/>
        <v>0</v>
      </c>
      <c r="T1231" s="50">
        <f t="shared" si="84"/>
        <v>0</v>
      </c>
      <c r="U1231" s="50">
        <f t="shared" si="85"/>
        <v>0</v>
      </c>
      <c r="V1231" s="50">
        <v>0.9</v>
      </c>
      <c r="W1231" s="50">
        <f>IF(OR(K1231&lt;=$Y$1,DAY(K1231)&gt;15,AND(YEAR(K1231)&amp;MONTH(K1231)=YEAR(L1231)&amp;MONTH(L1231),DAY(L1231)&lt;26)),"",IF(OR(L1231="",MONTH(K1231)&lt;&gt;MONTH(L1231)),NETWORKDAYS.INTL(K1231,DATE(2021,MONTH(K1231)+1,0),"0000000",'21年休息安排-固定'!$B$2:$B$105),NETWORKDAYS.INTL(K1231,L1231,"0000000",'21年休息安排-固定'!$B$2:$B$105)))</f>
        <v>11</v>
      </c>
      <c r="X1231" s="50" t="str">
        <f>IF(OR(L1231&gt;=$Z$1,L1231="",DAY(L1231)&lt;15,AND(YEAR(K1231)&amp;MONTH(K1231)=YEAR(L1231)&amp;MONTH(L1231),DAY(L1231)&lt;26)),"",IF(YEAR(K1231)&amp;MONTH(K1231)=YEAR(L1231)&amp;MONTH(L1231),NETWORKDAYS.INTL(K1231,L1231,"0000000",'21年休息安排-固定'!$B$2:$B$105),NETWORKDAYS.INTL(DATE(2021,MONTH(L1231),1),L1231,"0000000",'21年休息安排-固定'!$B$2:$B$105)))</f>
        <v/>
      </c>
    </row>
    <row r="1232" customHeight="1" spans="1:24">
      <c r="A1232" s="4" t="s">
        <v>1696</v>
      </c>
      <c r="B1232" s="4"/>
      <c r="C1232" s="6" t="s">
        <v>1182</v>
      </c>
      <c r="D1232" s="4"/>
      <c r="E1232" s="4"/>
      <c r="F1232" s="4"/>
      <c r="G1232" s="4"/>
      <c r="H1232" s="4"/>
      <c r="I1232" s="4"/>
      <c r="J1232" s="4"/>
      <c r="K1232" s="45">
        <v>44214</v>
      </c>
      <c r="L1232" s="45">
        <v>44539</v>
      </c>
      <c r="M1232" s="4"/>
      <c r="N1232" s="4"/>
      <c r="O1232" s="4"/>
      <c r="P1232" s="46"/>
      <c r="Q1232" s="46"/>
      <c r="R1232" s="49">
        <f t="shared" si="86"/>
        <v>0</v>
      </c>
      <c r="S1232" s="49">
        <f t="shared" si="87"/>
        <v>0</v>
      </c>
      <c r="T1232" s="50">
        <f t="shared" si="84"/>
        <v>0</v>
      </c>
      <c r="U1232" s="50">
        <f t="shared" si="85"/>
        <v>0</v>
      </c>
      <c r="V1232" s="50">
        <v>0.91</v>
      </c>
      <c r="W1232" s="50" t="str">
        <f>IF(OR(K1232&lt;=$Y$1,DAY(K1232)&gt;15,AND(YEAR(K1232)&amp;MONTH(K1232)=YEAR(L1232)&amp;MONTH(L1232),DAY(L1232)&lt;26)),"",IF(OR(L1232="",MONTH(K1232)&lt;&gt;MONTH(L1232)),NETWORKDAYS.INTL(K1232,DATE(2021,MONTH(K1232)+1,0),"0000000",'21年休息安排-固定'!$B$2:$B$105),NETWORKDAYS.INTL(K1232,L1232,"0000000",'21年休息安排-固定'!$B$2:$B$105)))</f>
        <v/>
      </c>
      <c r="X1232" s="50" t="str">
        <f>IF(OR(L1232&gt;=$Z$1,L1232="",DAY(L1232)&lt;15,AND(YEAR(K1232)&amp;MONTH(K1232)=YEAR(L1232)&amp;MONTH(L1232),DAY(L1232)&lt;26)),"",IF(YEAR(K1232)&amp;MONTH(K1232)=YEAR(L1232)&amp;MONTH(L1232),NETWORKDAYS.INTL(K1232,L1232,"0000000",'21年休息安排-固定'!$B$2:$B$105),NETWORKDAYS.INTL(DATE(2021,MONTH(L1232),1),L1232,"0000000",'21年休息安排-固定'!$B$2:$B$105)))</f>
        <v/>
      </c>
    </row>
    <row r="1233" customHeight="1" spans="1:24">
      <c r="A1233" s="4" t="s">
        <v>1697</v>
      </c>
      <c r="B1233" s="4"/>
      <c r="C1233" s="6" t="s">
        <v>1178</v>
      </c>
      <c r="D1233" s="4"/>
      <c r="E1233" s="4"/>
      <c r="F1233" s="4"/>
      <c r="G1233" s="4"/>
      <c r="H1233" s="4"/>
      <c r="I1233" s="4"/>
      <c r="J1233" s="4"/>
      <c r="K1233" s="45">
        <v>44214</v>
      </c>
      <c r="L1233" s="45"/>
      <c r="M1233" s="4"/>
      <c r="N1233" s="4"/>
      <c r="O1233" s="4"/>
      <c r="P1233" s="46"/>
      <c r="Q1233" s="46"/>
      <c r="R1233" s="49">
        <f t="shared" si="86"/>
        <v>0</v>
      </c>
      <c r="S1233" s="49">
        <f t="shared" si="87"/>
        <v>0</v>
      </c>
      <c r="T1233" s="50">
        <f t="shared" si="84"/>
        <v>0</v>
      </c>
      <c r="U1233" s="50">
        <f t="shared" si="85"/>
        <v>0</v>
      </c>
      <c r="V1233" s="50">
        <v>0.82</v>
      </c>
      <c r="W1233" s="50" t="str">
        <f>IF(OR(K1233&lt;=$Y$1,DAY(K1233)&gt;15,AND(YEAR(K1233)&amp;MONTH(K1233)=YEAR(L1233)&amp;MONTH(L1233),DAY(L1233)&lt;26)),"",IF(OR(L1233="",MONTH(K1233)&lt;&gt;MONTH(L1233)),NETWORKDAYS.INTL(K1233,DATE(2021,MONTH(K1233)+1,0),"0000000",'21年休息安排-固定'!$B$2:$B$105),NETWORKDAYS.INTL(K1233,L1233,"0000000",'21年休息安排-固定'!$B$2:$B$105)))</f>
        <v/>
      </c>
      <c r="X1233" s="50" t="str">
        <f>IF(OR(L1233&gt;=$Z$1,L1233="",DAY(L1233)&lt;15,AND(YEAR(K1233)&amp;MONTH(K1233)=YEAR(L1233)&amp;MONTH(L1233),DAY(L1233)&lt;26)),"",IF(YEAR(K1233)&amp;MONTH(K1233)=YEAR(L1233)&amp;MONTH(L1233),NETWORKDAYS.INTL(K1233,L1233,"0000000",'21年休息安排-固定'!$B$2:$B$105),NETWORKDAYS.INTL(DATE(2021,MONTH(L1233),1),L1233,"0000000",'21年休息安排-固定'!$B$2:$B$105)))</f>
        <v/>
      </c>
    </row>
    <row r="1234" customHeight="1" spans="1:24">
      <c r="A1234" s="4" t="s">
        <v>1698</v>
      </c>
      <c r="B1234" s="4"/>
      <c r="C1234" s="6" t="s">
        <v>439</v>
      </c>
      <c r="D1234" s="4"/>
      <c r="E1234" s="4"/>
      <c r="F1234" s="4"/>
      <c r="G1234" s="4"/>
      <c r="H1234" s="4"/>
      <c r="I1234" s="4"/>
      <c r="J1234" s="4"/>
      <c r="K1234" s="45">
        <v>44217</v>
      </c>
      <c r="L1234" s="45"/>
      <c r="M1234" s="4"/>
      <c r="N1234" s="4"/>
      <c r="O1234" s="4"/>
      <c r="P1234" s="46"/>
      <c r="Q1234" s="46"/>
      <c r="R1234" s="49">
        <f t="shared" si="86"/>
        <v>0</v>
      </c>
      <c r="S1234" s="49">
        <f t="shared" si="87"/>
        <v>0</v>
      </c>
      <c r="T1234" s="50">
        <f t="shared" si="84"/>
        <v>0</v>
      </c>
      <c r="U1234" s="50">
        <f t="shared" si="85"/>
        <v>0</v>
      </c>
      <c r="V1234" s="50">
        <v>0.82</v>
      </c>
      <c r="W1234" s="50" t="str">
        <f>IF(OR(K1234&lt;=$Y$1,DAY(K1234)&gt;15,AND(YEAR(K1234)&amp;MONTH(K1234)=YEAR(L1234)&amp;MONTH(L1234),DAY(L1234)&lt;26)),"",IF(OR(L1234="",MONTH(K1234)&lt;&gt;MONTH(L1234)),NETWORKDAYS.INTL(K1234,DATE(2021,MONTH(K1234)+1,0),"0000000",'21年休息安排-固定'!$B$2:$B$105),NETWORKDAYS.INTL(K1234,L1234,"0000000",'21年休息安排-固定'!$B$2:$B$105)))</f>
        <v/>
      </c>
      <c r="X1234" s="50" t="str">
        <f>IF(OR(L1234&gt;=$Z$1,L1234="",DAY(L1234)&lt;15,AND(YEAR(K1234)&amp;MONTH(K1234)=YEAR(L1234)&amp;MONTH(L1234),DAY(L1234)&lt;26)),"",IF(YEAR(K1234)&amp;MONTH(K1234)=YEAR(L1234)&amp;MONTH(L1234),NETWORKDAYS.INTL(K1234,L1234,"0000000",'21年休息安排-固定'!$B$2:$B$105),NETWORKDAYS.INTL(DATE(2021,MONTH(L1234),1),L1234,"0000000",'21年休息安排-固定'!$B$2:$B$105)))</f>
        <v/>
      </c>
    </row>
    <row r="1235" customHeight="1" spans="1:24">
      <c r="A1235" s="4" t="s">
        <v>1699</v>
      </c>
      <c r="B1235" s="4"/>
      <c r="C1235" s="6" t="s">
        <v>404</v>
      </c>
      <c r="D1235" s="4"/>
      <c r="E1235" s="4"/>
      <c r="F1235" s="4"/>
      <c r="G1235" s="4"/>
      <c r="H1235" s="4"/>
      <c r="I1235" s="4"/>
      <c r="J1235" s="4"/>
      <c r="K1235" s="45">
        <v>44221</v>
      </c>
      <c r="L1235" s="45"/>
      <c r="M1235" s="4"/>
      <c r="N1235" s="4"/>
      <c r="O1235" s="4"/>
      <c r="P1235" s="46"/>
      <c r="Q1235" s="46"/>
      <c r="R1235" s="49">
        <f t="shared" si="86"/>
        <v>0</v>
      </c>
      <c r="S1235" s="49">
        <f t="shared" si="87"/>
        <v>0</v>
      </c>
      <c r="T1235" s="50">
        <f t="shared" si="84"/>
        <v>0</v>
      </c>
      <c r="U1235" s="50">
        <f t="shared" si="85"/>
        <v>0</v>
      </c>
      <c r="V1235" s="50">
        <v>0.86</v>
      </c>
      <c r="W1235" s="50" t="str">
        <f>IF(OR(K1235&lt;=$Y$1,DAY(K1235)&gt;15,AND(YEAR(K1235)&amp;MONTH(K1235)=YEAR(L1235)&amp;MONTH(L1235),DAY(L1235)&lt;26)),"",IF(OR(L1235="",MONTH(K1235)&lt;&gt;MONTH(L1235)),NETWORKDAYS.INTL(K1235,DATE(2021,MONTH(K1235)+1,0),"0000000",'21年休息安排-固定'!$B$2:$B$105),NETWORKDAYS.INTL(K1235,L1235,"0000000",'21年休息安排-固定'!$B$2:$B$105)))</f>
        <v/>
      </c>
      <c r="X1235" s="50" t="str">
        <f>IF(OR(L1235&gt;=$Z$1,L1235="",DAY(L1235)&lt;15,AND(YEAR(K1235)&amp;MONTH(K1235)=YEAR(L1235)&amp;MONTH(L1235),DAY(L1235)&lt;26)),"",IF(YEAR(K1235)&amp;MONTH(K1235)=YEAR(L1235)&amp;MONTH(L1235),NETWORKDAYS.INTL(K1235,L1235,"0000000",'21年休息安排-固定'!$B$2:$B$105),NETWORKDAYS.INTL(DATE(2021,MONTH(L1235),1),L1235,"0000000",'21年休息安排-固定'!$B$2:$B$105)))</f>
        <v/>
      </c>
    </row>
    <row r="1236" customHeight="1" spans="1:24">
      <c r="A1236" s="4" t="s">
        <v>1700</v>
      </c>
      <c r="B1236" s="4"/>
      <c r="C1236" s="6" t="s">
        <v>1178</v>
      </c>
      <c r="D1236" s="4"/>
      <c r="E1236" s="4"/>
      <c r="F1236" s="4"/>
      <c r="G1236" s="4"/>
      <c r="H1236" s="4"/>
      <c r="I1236" s="4"/>
      <c r="J1236" s="4"/>
      <c r="K1236" s="45">
        <v>44225</v>
      </c>
      <c r="L1236" s="45"/>
      <c r="M1236" s="4"/>
      <c r="N1236" s="4"/>
      <c r="O1236" s="4"/>
      <c r="P1236" s="46"/>
      <c r="Q1236" s="46"/>
      <c r="R1236" s="49">
        <f t="shared" si="86"/>
        <v>0</v>
      </c>
      <c r="S1236" s="49">
        <f t="shared" si="87"/>
        <v>0</v>
      </c>
      <c r="T1236" s="50">
        <f t="shared" si="84"/>
        <v>0</v>
      </c>
      <c r="U1236" s="50">
        <f t="shared" si="85"/>
        <v>0</v>
      </c>
      <c r="V1236" s="50">
        <v>0.79</v>
      </c>
      <c r="W1236" s="50" t="str">
        <f>IF(OR(K1236&lt;=$Y$1,DAY(K1236)&gt;15,AND(YEAR(K1236)&amp;MONTH(K1236)=YEAR(L1236)&amp;MONTH(L1236),DAY(L1236)&lt;26)),"",IF(OR(L1236="",MONTH(K1236)&lt;&gt;MONTH(L1236)),NETWORKDAYS.INTL(K1236,DATE(2021,MONTH(K1236)+1,0),"0000000",'21年休息安排-固定'!$B$2:$B$105),NETWORKDAYS.INTL(K1236,L1236,"0000000",'21年休息安排-固定'!$B$2:$B$105)))</f>
        <v/>
      </c>
      <c r="X1236" s="50" t="str">
        <f>IF(OR(L1236&gt;=$Z$1,L1236="",DAY(L1236)&lt;15,AND(YEAR(K1236)&amp;MONTH(K1236)=YEAR(L1236)&amp;MONTH(L1236),DAY(L1236)&lt;26)),"",IF(YEAR(K1236)&amp;MONTH(K1236)=YEAR(L1236)&amp;MONTH(L1236),NETWORKDAYS.INTL(K1236,L1236,"0000000",'21年休息安排-固定'!$B$2:$B$105),NETWORKDAYS.INTL(DATE(2021,MONTH(L1236),1),L1236,"0000000",'21年休息安排-固定'!$B$2:$B$105)))</f>
        <v/>
      </c>
    </row>
    <row r="1237" customHeight="1" spans="1:24">
      <c r="A1237" s="4" t="s">
        <v>1701</v>
      </c>
      <c r="B1237" s="4"/>
      <c r="C1237" s="6" t="s">
        <v>1178</v>
      </c>
      <c r="D1237" s="4"/>
      <c r="E1237" s="4"/>
      <c r="F1237" s="4"/>
      <c r="G1237" s="4"/>
      <c r="H1237" s="4"/>
      <c r="I1237" s="4"/>
      <c r="J1237" s="4"/>
      <c r="K1237" s="45">
        <v>44225</v>
      </c>
      <c r="L1237" s="45"/>
      <c r="M1237" s="4"/>
      <c r="N1237" s="4"/>
      <c r="O1237" s="4"/>
      <c r="P1237" s="46"/>
      <c r="Q1237" s="46"/>
      <c r="R1237" s="49">
        <f t="shared" si="86"/>
        <v>0</v>
      </c>
      <c r="S1237" s="49">
        <f t="shared" si="87"/>
        <v>0</v>
      </c>
      <c r="T1237" s="50">
        <f t="shared" si="84"/>
        <v>0</v>
      </c>
      <c r="U1237" s="50">
        <f t="shared" si="85"/>
        <v>0</v>
      </c>
      <c r="V1237" s="50">
        <v>0.86</v>
      </c>
      <c r="W1237" s="50" t="str">
        <f>IF(OR(K1237&lt;=$Y$1,DAY(K1237)&gt;15,AND(YEAR(K1237)&amp;MONTH(K1237)=YEAR(L1237)&amp;MONTH(L1237),DAY(L1237)&lt;26)),"",IF(OR(L1237="",MONTH(K1237)&lt;&gt;MONTH(L1237)),NETWORKDAYS.INTL(K1237,DATE(2021,MONTH(K1237)+1,0),"0000000",'21年休息安排-固定'!$B$2:$B$105),NETWORKDAYS.INTL(K1237,L1237,"0000000",'21年休息安排-固定'!$B$2:$B$105)))</f>
        <v/>
      </c>
      <c r="X1237" s="50" t="str">
        <f>IF(OR(L1237&gt;=$Z$1,L1237="",DAY(L1237)&lt;15,AND(YEAR(K1237)&amp;MONTH(K1237)=YEAR(L1237)&amp;MONTH(L1237),DAY(L1237)&lt;26)),"",IF(YEAR(K1237)&amp;MONTH(K1237)=YEAR(L1237)&amp;MONTH(L1237),NETWORKDAYS.INTL(K1237,L1237,"0000000",'21年休息安排-固定'!$B$2:$B$105),NETWORKDAYS.INTL(DATE(2021,MONTH(L1237),1),L1237,"0000000",'21年休息安排-固定'!$B$2:$B$105)))</f>
        <v/>
      </c>
    </row>
    <row r="1238" customHeight="1" spans="1:24">
      <c r="A1238" s="4" t="s">
        <v>1702</v>
      </c>
      <c r="B1238" s="4"/>
      <c r="C1238" s="6" t="s">
        <v>403</v>
      </c>
      <c r="D1238" s="4"/>
      <c r="E1238" s="4"/>
      <c r="F1238" s="4"/>
      <c r="G1238" s="4"/>
      <c r="H1238" s="4"/>
      <c r="I1238" s="4"/>
      <c r="J1238" s="4"/>
      <c r="K1238" s="45">
        <v>44202</v>
      </c>
      <c r="L1238" s="45"/>
      <c r="M1238" s="4"/>
      <c r="N1238" s="4"/>
      <c r="O1238" s="4"/>
      <c r="P1238" s="46"/>
      <c r="Q1238" s="46"/>
      <c r="R1238" s="49">
        <f t="shared" si="86"/>
        <v>0</v>
      </c>
      <c r="S1238" s="49">
        <f t="shared" si="87"/>
        <v>0</v>
      </c>
      <c r="T1238" s="50">
        <f t="shared" si="84"/>
        <v>0</v>
      </c>
      <c r="U1238" s="50">
        <f t="shared" si="85"/>
        <v>0</v>
      </c>
      <c r="V1238" s="50">
        <v>0.9</v>
      </c>
      <c r="W1238" s="50">
        <f>IF(OR(K1238&lt;=$Y$1,DAY(K1238)&gt;15,AND(YEAR(K1238)&amp;MONTH(K1238)=YEAR(L1238)&amp;MONTH(L1238),DAY(L1238)&lt;26)),"",IF(OR(L1238="",MONTH(K1238)&lt;&gt;MONTH(L1238)),NETWORKDAYS.INTL(K1238,DATE(2021,MONTH(K1238)+1,0),"0000000",'21年休息安排-固定'!$B$2:$B$105),NETWORKDAYS.INTL(K1238,L1238,"0000000",'21年休息安排-固定'!$B$2:$B$105)))</f>
        <v>18</v>
      </c>
      <c r="X1238" s="50" t="str">
        <f>IF(OR(L1238&gt;=$Z$1,L1238="",DAY(L1238)&lt;15,AND(YEAR(K1238)&amp;MONTH(K1238)=YEAR(L1238)&amp;MONTH(L1238),DAY(L1238)&lt;26)),"",IF(YEAR(K1238)&amp;MONTH(K1238)=YEAR(L1238)&amp;MONTH(L1238),NETWORKDAYS.INTL(K1238,L1238,"0000000",'21年休息安排-固定'!$B$2:$B$105),NETWORKDAYS.INTL(DATE(2021,MONTH(L1238),1),L1238,"0000000",'21年休息安排-固定'!$B$2:$B$105)))</f>
        <v/>
      </c>
    </row>
    <row r="1239" customHeight="1" spans="1:24">
      <c r="A1239" s="4" t="s">
        <v>1703</v>
      </c>
      <c r="B1239" s="4"/>
      <c r="C1239" s="6" t="s">
        <v>403</v>
      </c>
      <c r="D1239" s="4"/>
      <c r="E1239" s="4"/>
      <c r="F1239" s="4"/>
      <c r="G1239" s="4"/>
      <c r="H1239" s="4"/>
      <c r="I1239" s="4"/>
      <c r="J1239" s="4"/>
      <c r="K1239" s="45">
        <v>44208</v>
      </c>
      <c r="L1239" s="45"/>
      <c r="M1239" s="4"/>
      <c r="N1239" s="4"/>
      <c r="O1239" s="4"/>
      <c r="P1239" s="46"/>
      <c r="Q1239" s="46"/>
      <c r="R1239" s="49">
        <f t="shared" si="86"/>
        <v>0</v>
      </c>
      <c r="S1239" s="49">
        <f t="shared" si="87"/>
        <v>0</v>
      </c>
      <c r="T1239" s="50">
        <f t="shared" si="84"/>
        <v>0</v>
      </c>
      <c r="U1239" s="50">
        <f t="shared" si="85"/>
        <v>0</v>
      </c>
      <c r="V1239" s="50">
        <v>0.86</v>
      </c>
      <c r="W1239" s="50">
        <f>IF(OR(K1239&lt;=$Y$1,DAY(K1239)&gt;15,AND(YEAR(K1239)&amp;MONTH(K1239)=YEAR(L1239)&amp;MONTH(L1239),DAY(L1239)&lt;26)),"",IF(OR(L1239="",MONTH(K1239)&lt;&gt;MONTH(L1239)),NETWORKDAYS.INTL(K1239,DATE(2021,MONTH(K1239)+1,0),"0000000",'21年休息安排-固定'!$B$2:$B$105),NETWORKDAYS.INTL(K1239,L1239,"0000000",'21年休息安排-固定'!$B$2:$B$105)))</f>
        <v>14</v>
      </c>
      <c r="X1239" s="50" t="str">
        <f>IF(OR(L1239&gt;=$Z$1,L1239="",DAY(L1239)&lt;15,AND(YEAR(K1239)&amp;MONTH(K1239)=YEAR(L1239)&amp;MONTH(L1239),DAY(L1239)&lt;26)),"",IF(YEAR(K1239)&amp;MONTH(K1239)=YEAR(L1239)&amp;MONTH(L1239),NETWORKDAYS.INTL(K1239,L1239,"0000000",'21年休息安排-固定'!$B$2:$B$105),NETWORKDAYS.INTL(DATE(2021,MONTH(L1239),1),L1239,"0000000",'21年休息安排-固定'!$B$2:$B$105)))</f>
        <v/>
      </c>
    </row>
    <row r="1240" customHeight="1" spans="1:24">
      <c r="A1240" s="4" t="s">
        <v>1704</v>
      </c>
      <c r="B1240" s="4"/>
      <c r="C1240" s="6" t="s">
        <v>480</v>
      </c>
      <c r="D1240" s="4"/>
      <c r="E1240" s="4"/>
      <c r="F1240" s="4"/>
      <c r="G1240" s="4"/>
      <c r="H1240" s="4"/>
      <c r="I1240" s="4"/>
      <c r="J1240" s="4"/>
      <c r="K1240" s="45">
        <v>44209</v>
      </c>
      <c r="L1240" s="45"/>
      <c r="M1240" s="4"/>
      <c r="N1240" s="4"/>
      <c r="O1240" s="4"/>
      <c r="P1240" s="46"/>
      <c r="Q1240" s="46"/>
      <c r="R1240" s="49">
        <f t="shared" si="86"/>
        <v>0</v>
      </c>
      <c r="S1240" s="49">
        <f t="shared" si="87"/>
        <v>0</v>
      </c>
      <c r="T1240" s="50">
        <f t="shared" si="84"/>
        <v>0</v>
      </c>
      <c r="U1240" s="50">
        <f t="shared" si="85"/>
        <v>0</v>
      </c>
      <c r="V1240" s="50">
        <v>0.91</v>
      </c>
      <c r="W1240" s="50">
        <f>IF(OR(K1240&lt;=$Y$1,DAY(K1240)&gt;15,AND(YEAR(K1240)&amp;MONTH(K1240)=YEAR(L1240)&amp;MONTH(L1240),DAY(L1240)&lt;26)),"",IF(OR(L1240="",MONTH(K1240)&lt;&gt;MONTH(L1240)),NETWORKDAYS.INTL(K1240,DATE(2021,MONTH(K1240)+1,0),"0000000",'21年休息安排-固定'!$B$2:$B$105),NETWORKDAYS.INTL(K1240,L1240,"0000000",'21年休息安排-固定'!$B$2:$B$105)))</f>
        <v>13</v>
      </c>
      <c r="X1240" s="50" t="str">
        <f>IF(OR(L1240&gt;=$Z$1,L1240="",DAY(L1240)&lt;15,AND(YEAR(K1240)&amp;MONTH(K1240)=YEAR(L1240)&amp;MONTH(L1240),DAY(L1240)&lt;26)),"",IF(YEAR(K1240)&amp;MONTH(K1240)=YEAR(L1240)&amp;MONTH(L1240),NETWORKDAYS.INTL(K1240,L1240,"0000000",'21年休息安排-固定'!$B$2:$B$105),NETWORKDAYS.INTL(DATE(2021,MONTH(L1240),1),L1240,"0000000",'21年休息安排-固定'!$B$2:$B$105)))</f>
        <v/>
      </c>
    </row>
    <row r="1241" customHeight="1" spans="1:24">
      <c r="A1241" s="4" t="s">
        <v>1705</v>
      </c>
      <c r="B1241" s="4"/>
      <c r="C1241" s="6" t="s">
        <v>403</v>
      </c>
      <c r="D1241" s="4"/>
      <c r="E1241" s="4"/>
      <c r="F1241" s="4"/>
      <c r="G1241" s="4"/>
      <c r="H1241" s="4"/>
      <c r="I1241" s="4"/>
      <c r="J1241" s="4"/>
      <c r="K1241" s="45">
        <v>44211</v>
      </c>
      <c r="L1241" s="45"/>
      <c r="M1241" s="4"/>
      <c r="N1241" s="4"/>
      <c r="O1241" s="4"/>
      <c r="P1241" s="46"/>
      <c r="Q1241" s="46"/>
      <c r="R1241" s="49">
        <f t="shared" si="86"/>
        <v>0</v>
      </c>
      <c r="S1241" s="49">
        <f t="shared" si="87"/>
        <v>0</v>
      </c>
      <c r="T1241" s="50">
        <f t="shared" si="84"/>
        <v>0</v>
      </c>
      <c r="U1241" s="50">
        <f t="shared" si="85"/>
        <v>0</v>
      </c>
      <c r="V1241" s="50">
        <v>0.88</v>
      </c>
      <c r="W1241" s="50">
        <f>IF(OR(K1241&lt;=$Y$1,DAY(K1241)&gt;15,AND(YEAR(K1241)&amp;MONTH(K1241)=YEAR(L1241)&amp;MONTH(L1241),DAY(L1241)&lt;26)),"",IF(OR(L1241="",MONTH(K1241)&lt;&gt;MONTH(L1241)),NETWORKDAYS.INTL(K1241,DATE(2021,MONTH(K1241)+1,0),"0000000",'21年休息安排-固定'!$B$2:$B$105),NETWORKDAYS.INTL(K1241,L1241,"0000000",'21年休息安排-固定'!$B$2:$B$105)))</f>
        <v>11</v>
      </c>
      <c r="X1241" s="50" t="str">
        <f>IF(OR(L1241&gt;=$Z$1,L1241="",DAY(L1241)&lt;15,AND(YEAR(K1241)&amp;MONTH(K1241)=YEAR(L1241)&amp;MONTH(L1241),DAY(L1241)&lt;26)),"",IF(YEAR(K1241)&amp;MONTH(K1241)=YEAR(L1241)&amp;MONTH(L1241),NETWORKDAYS.INTL(K1241,L1241,"0000000",'21年休息安排-固定'!$B$2:$B$105),NETWORKDAYS.INTL(DATE(2021,MONTH(L1241),1),L1241,"0000000",'21年休息安排-固定'!$B$2:$B$105)))</f>
        <v/>
      </c>
    </row>
    <row r="1242" customHeight="1" spans="1:24">
      <c r="A1242" s="4" t="s">
        <v>1706</v>
      </c>
      <c r="B1242" s="4"/>
      <c r="C1242" s="6" t="s">
        <v>403</v>
      </c>
      <c r="D1242" s="4"/>
      <c r="E1242" s="4"/>
      <c r="F1242" s="4"/>
      <c r="G1242" s="4"/>
      <c r="H1242" s="4"/>
      <c r="I1242" s="4"/>
      <c r="J1242" s="4"/>
      <c r="K1242" s="45">
        <v>44214</v>
      </c>
      <c r="L1242" s="45"/>
      <c r="M1242" s="4"/>
      <c r="N1242" s="4"/>
      <c r="O1242" s="4"/>
      <c r="P1242" s="46"/>
      <c r="Q1242" s="46"/>
      <c r="R1242" s="49">
        <f t="shared" si="86"/>
        <v>0</v>
      </c>
      <c r="S1242" s="49">
        <f t="shared" si="87"/>
        <v>0</v>
      </c>
      <c r="T1242" s="50">
        <f t="shared" si="84"/>
        <v>0</v>
      </c>
      <c r="U1242" s="50">
        <f t="shared" si="85"/>
        <v>0</v>
      </c>
      <c r="V1242" s="50">
        <v>0.87</v>
      </c>
      <c r="W1242" s="50" t="str">
        <f>IF(OR(K1242&lt;=$Y$1,DAY(K1242)&gt;15,AND(YEAR(K1242)&amp;MONTH(K1242)=YEAR(L1242)&amp;MONTH(L1242),DAY(L1242)&lt;26)),"",IF(OR(L1242="",MONTH(K1242)&lt;&gt;MONTH(L1242)),NETWORKDAYS.INTL(K1242,DATE(2021,MONTH(K1242)+1,0),"0000000",'21年休息安排-固定'!$B$2:$B$105),NETWORKDAYS.INTL(K1242,L1242,"0000000",'21年休息安排-固定'!$B$2:$B$105)))</f>
        <v/>
      </c>
      <c r="X1242" s="50" t="str">
        <f>IF(OR(L1242&gt;=$Z$1,L1242="",DAY(L1242)&lt;15,AND(YEAR(K1242)&amp;MONTH(K1242)=YEAR(L1242)&amp;MONTH(L1242),DAY(L1242)&lt;26)),"",IF(YEAR(K1242)&amp;MONTH(K1242)=YEAR(L1242)&amp;MONTH(L1242),NETWORKDAYS.INTL(K1242,L1242,"0000000",'21年休息安排-固定'!$B$2:$B$105),NETWORKDAYS.INTL(DATE(2021,MONTH(L1242),1),L1242,"0000000",'21年休息安排-固定'!$B$2:$B$105)))</f>
        <v/>
      </c>
    </row>
    <row r="1243" customHeight="1" spans="1:24">
      <c r="A1243" s="4" t="s">
        <v>1707</v>
      </c>
      <c r="B1243" s="4"/>
      <c r="C1243" s="6" t="s">
        <v>403</v>
      </c>
      <c r="D1243" s="4"/>
      <c r="E1243" s="4"/>
      <c r="F1243" s="4"/>
      <c r="G1243" s="4"/>
      <c r="H1243" s="4"/>
      <c r="I1243" s="4"/>
      <c r="J1243" s="4"/>
      <c r="K1243" s="45">
        <v>44224</v>
      </c>
      <c r="L1243" s="45"/>
      <c r="M1243" s="4"/>
      <c r="N1243" s="4"/>
      <c r="O1243" s="4"/>
      <c r="P1243" s="46"/>
      <c r="Q1243" s="46"/>
      <c r="R1243" s="49">
        <f t="shared" si="86"/>
        <v>0</v>
      </c>
      <c r="S1243" s="49">
        <f t="shared" si="87"/>
        <v>0</v>
      </c>
      <c r="T1243" s="50">
        <f t="shared" si="84"/>
        <v>0</v>
      </c>
      <c r="U1243" s="50">
        <f t="shared" si="85"/>
        <v>0</v>
      </c>
      <c r="V1243" s="50">
        <v>0.88</v>
      </c>
      <c r="W1243" s="50" t="str">
        <f>IF(OR(K1243&lt;=$Y$1,DAY(K1243)&gt;15,AND(YEAR(K1243)&amp;MONTH(K1243)=YEAR(L1243)&amp;MONTH(L1243),DAY(L1243)&lt;26)),"",IF(OR(L1243="",MONTH(K1243)&lt;&gt;MONTH(L1243)),NETWORKDAYS.INTL(K1243,DATE(2021,MONTH(K1243)+1,0),"0000000",'21年休息安排-固定'!$B$2:$B$105),NETWORKDAYS.INTL(K1243,L1243,"0000000",'21年休息安排-固定'!$B$2:$B$105)))</f>
        <v/>
      </c>
      <c r="X1243" s="50" t="str">
        <f>IF(OR(L1243&gt;=$Z$1,L1243="",DAY(L1243)&lt;15,AND(YEAR(K1243)&amp;MONTH(K1243)=YEAR(L1243)&amp;MONTH(L1243),DAY(L1243)&lt;26)),"",IF(YEAR(K1243)&amp;MONTH(K1243)=YEAR(L1243)&amp;MONTH(L1243),NETWORKDAYS.INTL(K1243,L1243,"0000000",'21年休息安排-固定'!$B$2:$B$105),NETWORKDAYS.INTL(DATE(2021,MONTH(L1243),1),L1243,"0000000",'21年休息安排-固定'!$B$2:$B$105)))</f>
        <v/>
      </c>
    </row>
    <row r="1244" customHeight="1" spans="1:24">
      <c r="A1244" s="4" t="s">
        <v>1708</v>
      </c>
      <c r="B1244" s="4"/>
      <c r="C1244" s="6" t="s">
        <v>480</v>
      </c>
      <c r="D1244" s="4"/>
      <c r="E1244" s="4"/>
      <c r="F1244" s="4"/>
      <c r="G1244" s="4"/>
      <c r="H1244" s="4"/>
      <c r="I1244" s="4"/>
      <c r="J1244" s="4"/>
      <c r="K1244" s="45">
        <v>44225</v>
      </c>
      <c r="L1244" s="45"/>
      <c r="M1244" s="4"/>
      <c r="N1244" s="4"/>
      <c r="O1244" s="4"/>
      <c r="P1244" s="46"/>
      <c r="Q1244" s="46"/>
      <c r="R1244" s="49">
        <f t="shared" si="86"/>
        <v>0</v>
      </c>
      <c r="S1244" s="49">
        <f t="shared" si="87"/>
        <v>0</v>
      </c>
      <c r="T1244" s="50">
        <f t="shared" si="84"/>
        <v>0</v>
      </c>
      <c r="U1244" s="50">
        <f t="shared" si="85"/>
        <v>0</v>
      </c>
      <c r="V1244" s="50">
        <v>0.89</v>
      </c>
      <c r="W1244" s="50" t="str">
        <f>IF(OR(K1244&lt;=$Y$1,DAY(K1244)&gt;15,AND(YEAR(K1244)&amp;MONTH(K1244)=YEAR(L1244)&amp;MONTH(L1244),DAY(L1244)&lt;26)),"",IF(OR(L1244="",MONTH(K1244)&lt;&gt;MONTH(L1244)),NETWORKDAYS.INTL(K1244,DATE(2021,MONTH(K1244)+1,0),"0000000",'21年休息安排-固定'!$B$2:$B$105),NETWORKDAYS.INTL(K1244,L1244,"0000000",'21年休息安排-固定'!$B$2:$B$105)))</f>
        <v/>
      </c>
      <c r="X1244" s="50" t="str">
        <f>IF(OR(L1244&gt;=$Z$1,L1244="",DAY(L1244)&lt;15,AND(YEAR(K1244)&amp;MONTH(K1244)=YEAR(L1244)&amp;MONTH(L1244),DAY(L1244)&lt;26)),"",IF(YEAR(K1244)&amp;MONTH(K1244)=YEAR(L1244)&amp;MONTH(L1244),NETWORKDAYS.INTL(K1244,L1244,"0000000",'21年休息安排-固定'!$B$2:$B$105),NETWORKDAYS.INTL(DATE(2021,MONTH(L1244),1),L1244,"0000000",'21年休息安排-固定'!$B$2:$B$105)))</f>
        <v/>
      </c>
    </row>
    <row r="1245" customHeight="1" spans="1:24">
      <c r="A1245" s="4" t="s">
        <v>1709</v>
      </c>
      <c r="B1245" s="4"/>
      <c r="C1245" s="6" t="s">
        <v>26</v>
      </c>
      <c r="D1245" s="4"/>
      <c r="E1245" s="4"/>
      <c r="F1245" s="4"/>
      <c r="G1245" s="4"/>
      <c r="H1245" s="4"/>
      <c r="I1245" s="4"/>
      <c r="J1245" s="4"/>
      <c r="K1245" s="45">
        <v>44225</v>
      </c>
      <c r="L1245" s="45"/>
      <c r="M1245" s="4"/>
      <c r="N1245" s="4"/>
      <c r="O1245" s="4"/>
      <c r="P1245" s="46"/>
      <c r="Q1245" s="46"/>
      <c r="R1245" s="49">
        <f t="shared" si="86"/>
        <v>0</v>
      </c>
      <c r="S1245" s="49">
        <f t="shared" si="87"/>
        <v>0</v>
      </c>
      <c r="T1245" s="50">
        <f t="shared" si="84"/>
        <v>0</v>
      </c>
      <c r="U1245" s="50">
        <f t="shared" si="85"/>
        <v>0</v>
      </c>
      <c r="V1245" s="50">
        <v>0.88</v>
      </c>
      <c r="W1245" s="50" t="str">
        <f>IF(OR(K1245&lt;=$Y$1,DAY(K1245)&gt;15,AND(YEAR(K1245)&amp;MONTH(K1245)=YEAR(L1245)&amp;MONTH(L1245),DAY(L1245)&lt;26)),"",IF(OR(L1245="",MONTH(K1245)&lt;&gt;MONTH(L1245)),NETWORKDAYS.INTL(K1245,DATE(2021,MONTH(K1245)+1,0),"0000000",'21年休息安排-固定'!$B$2:$B$105),NETWORKDAYS.INTL(K1245,L1245,"0000000",'21年休息安排-固定'!$B$2:$B$105)))</f>
        <v/>
      </c>
      <c r="X1245" s="50" t="str">
        <f>IF(OR(L1245&gt;=$Z$1,L1245="",DAY(L1245)&lt;15,AND(YEAR(K1245)&amp;MONTH(K1245)=YEAR(L1245)&amp;MONTH(L1245),DAY(L1245)&lt;26)),"",IF(YEAR(K1245)&amp;MONTH(K1245)=YEAR(L1245)&amp;MONTH(L1245),NETWORKDAYS.INTL(K1245,L1245,"0000000",'21年休息安排-固定'!$B$2:$B$105),NETWORKDAYS.INTL(DATE(2021,MONTH(L1245),1),L1245,"0000000",'21年休息安排-固定'!$B$2:$B$105)))</f>
        <v/>
      </c>
    </row>
    <row r="1246" customHeight="1" spans="1:24">
      <c r="A1246" s="4" t="s">
        <v>1710</v>
      </c>
      <c r="B1246" s="4"/>
      <c r="C1246" s="6" t="s">
        <v>723</v>
      </c>
      <c r="D1246" s="4"/>
      <c r="E1246" s="4"/>
      <c r="F1246" s="4"/>
      <c r="G1246" s="4"/>
      <c r="H1246" s="4"/>
      <c r="I1246" s="4"/>
      <c r="J1246" s="4"/>
      <c r="K1246" s="45">
        <v>44221</v>
      </c>
      <c r="L1246" s="45"/>
      <c r="M1246" s="4"/>
      <c r="N1246" s="4"/>
      <c r="O1246" s="4"/>
      <c r="P1246" s="46"/>
      <c r="Q1246" s="46"/>
      <c r="R1246" s="49">
        <f t="shared" si="86"/>
        <v>0</v>
      </c>
      <c r="S1246" s="49">
        <f t="shared" si="87"/>
        <v>0</v>
      </c>
      <c r="T1246" s="50">
        <f t="shared" si="84"/>
        <v>0</v>
      </c>
      <c r="U1246" s="50">
        <f t="shared" si="85"/>
        <v>0</v>
      </c>
      <c r="V1246" s="50">
        <v>0.9</v>
      </c>
      <c r="W1246" s="50" t="str">
        <f>IF(OR(K1246&lt;=$Y$1,DAY(K1246)&gt;15,AND(YEAR(K1246)&amp;MONTH(K1246)=YEAR(L1246)&amp;MONTH(L1246),DAY(L1246)&lt;26)),"",IF(OR(L1246="",MONTH(K1246)&lt;&gt;MONTH(L1246)),NETWORKDAYS.INTL(K1246,DATE(2021,MONTH(K1246)+1,0),"0000000",'21年休息安排-固定'!$B$2:$B$105),NETWORKDAYS.INTL(K1246,L1246,"0000000",'21年休息安排-固定'!$B$2:$B$105)))</f>
        <v/>
      </c>
      <c r="X1246" s="50" t="str">
        <f>IF(OR(L1246&gt;=$Z$1,L1246="",DAY(L1246)&lt;15,AND(YEAR(K1246)&amp;MONTH(K1246)=YEAR(L1246)&amp;MONTH(L1246),DAY(L1246)&lt;26)),"",IF(YEAR(K1246)&amp;MONTH(K1246)=YEAR(L1246)&amp;MONTH(L1246),NETWORKDAYS.INTL(K1246,L1246,"0000000",'21年休息安排-固定'!$B$2:$B$105),NETWORKDAYS.INTL(DATE(2021,MONTH(L1246),1),L1246,"0000000",'21年休息安排-固定'!$B$2:$B$105)))</f>
        <v/>
      </c>
    </row>
    <row r="1247" customHeight="1" spans="1:24">
      <c r="A1247" s="4" t="s">
        <v>1711</v>
      </c>
      <c r="B1247" s="4"/>
      <c r="C1247" s="6" t="s">
        <v>398</v>
      </c>
      <c r="D1247" s="4"/>
      <c r="E1247" s="4"/>
      <c r="F1247" s="4"/>
      <c r="G1247" s="4"/>
      <c r="H1247" s="4"/>
      <c r="I1247" s="4"/>
      <c r="J1247" s="4"/>
      <c r="K1247" s="45">
        <v>44202</v>
      </c>
      <c r="L1247" s="45">
        <v>44512</v>
      </c>
      <c r="M1247" s="4"/>
      <c r="N1247" s="4"/>
      <c r="O1247" s="4"/>
      <c r="P1247" s="46"/>
      <c r="Q1247" s="46"/>
      <c r="R1247" s="49">
        <f t="shared" si="86"/>
        <v>0</v>
      </c>
      <c r="S1247" s="49">
        <f t="shared" si="87"/>
        <v>0</v>
      </c>
      <c r="T1247" s="50">
        <f t="shared" si="84"/>
        <v>0</v>
      </c>
      <c r="U1247" s="50">
        <f t="shared" si="85"/>
        <v>0</v>
      </c>
      <c r="V1247" s="50">
        <v>0.9</v>
      </c>
      <c r="W1247" s="50">
        <f>IF(OR(K1247&lt;=$Y$1,DAY(K1247)&gt;15,AND(YEAR(K1247)&amp;MONTH(K1247)=YEAR(L1247)&amp;MONTH(L1247),DAY(L1247)&lt;26)),"",IF(OR(L1247="",MONTH(K1247)&lt;&gt;MONTH(L1247)),NETWORKDAYS.INTL(K1247,DATE(2021,MONTH(K1247)+1,0),"0000000",'21年休息安排-固定'!$B$2:$B$105),NETWORKDAYS.INTL(K1247,L1247,"0000000",'21年休息安排-固定'!$B$2:$B$105)))</f>
        <v>18</v>
      </c>
      <c r="X1247" s="50" t="str">
        <f>IF(OR(L1247&gt;=$Z$1,L1247="",DAY(L1247)&lt;15,AND(YEAR(K1247)&amp;MONTH(K1247)=YEAR(L1247)&amp;MONTH(L1247),DAY(L1247)&lt;26)),"",IF(YEAR(K1247)&amp;MONTH(K1247)=YEAR(L1247)&amp;MONTH(L1247),NETWORKDAYS.INTL(K1247,L1247,"0000000",'21年休息安排-固定'!$B$2:$B$105),NETWORKDAYS.INTL(DATE(2021,MONTH(L1247),1),L1247,"0000000",'21年休息安排-固定'!$B$2:$B$105)))</f>
        <v/>
      </c>
    </row>
    <row r="1248" customHeight="1" spans="1:24">
      <c r="A1248" s="4" t="s">
        <v>1712</v>
      </c>
      <c r="B1248" s="4"/>
      <c r="C1248" s="6" t="s">
        <v>398</v>
      </c>
      <c r="D1248" s="4"/>
      <c r="E1248" s="4"/>
      <c r="F1248" s="4"/>
      <c r="G1248" s="4"/>
      <c r="H1248" s="4"/>
      <c r="I1248" s="4"/>
      <c r="J1248" s="4"/>
      <c r="K1248" s="45">
        <v>44202</v>
      </c>
      <c r="L1248" s="45"/>
      <c r="M1248" s="4"/>
      <c r="N1248" s="4"/>
      <c r="O1248" s="4"/>
      <c r="P1248" s="46"/>
      <c r="Q1248" s="46"/>
      <c r="R1248" s="49">
        <f t="shared" si="86"/>
        <v>0</v>
      </c>
      <c r="S1248" s="49">
        <f t="shared" si="87"/>
        <v>0</v>
      </c>
      <c r="T1248" s="50">
        <f t="shared" si="84"/>
        <v>0</v>
      </c>
      <c r="U1248" s="50">
        <f t="shared" si="85"/>
        <v>0</v>
      </c>
      <c r="V1248" s="50">
        <v>0.85</v>
      </c>
      <c r="W1248" s="50">
        <f>IF(OR(K1248&lt;=$Y$1,DAY(K1248)&gt;15,AND(YEAR(K1248)&amp;MONTH(K1248)=YEAR(L1248)&amp;MONTH(L1248),DAY(L1248)&lt;26)),"",IF(OR(L1248="",MONTH(K1248)&lt;&gt;MONTH(L1248)),NETWORKDAYS.INTL(K1248,DATE(2021,MONTH(K1248)+1,0),"0000000",'21年休息安排-固定'!$B$2:$B$105),NETWORKDAYS.INTL(K1248,L1248,"0000000",'21年休息安排-固定'!$B$2:$B$105)))</f>
        <v>18</v>
      </c>
      <c r="X1248" s="50" t="str">
        <f>IF(OR(L1248&gt;=$Z$1,L1248="",DAY(L1248)&lt;15,AND(YEAR(K1248)&amp;MONTH(K1248)=YEAR(L1248)&amp;MONTH(L1248),DAY(L1248)&lt;26)),"",IF(YEAR(K1248)&amp;MONTH(K1248)=YEAR(L1248)&amp;MONTH(L1248),NETWORKDAYS.INTL(K1248,L1248,"0000000",'21年休息安排-固定'!$B$2:$B$105),NETWORKDAYS.INTL(DATE(2021,MONTH(L1248),1),L1248,"0000000",'21年休息安排-固定'!$B$2:$B$105)))</f>
        <v/>
      </c>
    </row>
    <row r="1249" customHeight="1" spans="1:24">
      <c r="A1249" s="4" t="s">
        <v>1713</v>
      </c>
      <c r="B1249" s="4"/>
      <c r="C1249" s="6" t="s">
        <v>398</v>
      </c>
      <c r="D1249" s="4"/>
      <c r="E1249" s="4"/>
      <c r="F1249" s="4"/>
      <c r="G1249" s="4"/>
      <c r="H1249" s="4"/>
      <c r="I1249" s="4"/>
      <c r="J1249" s="4"/>
      <c r="K1249" s="45">
        <v>44209</v>
      </c>
      <c r="L1249" s="45"/>
      <c r="M1249" s="4"/>
      <c r="N1249" s="4"/>
      <c r="O1249" s="4"/>
      <c r="P1249" s="46"/>
      <c r="Q1249" s="46"/>
      <c r="R1249" s="49">
        <f t="shared" si="86"/>
        <v>0</v>
      </c>
      <c r="S1249" s="49">
        <f t="shared" si="87"/>
        <v>0</v>
      </c>
      <c r="T1249" s="50">
        <f t="shared" si="84"/>
        <v>0</v>
      </c>
      <c r="U1249" s="50">
        <f t="shared" si="85"/>
        <v>0</v>
      </c>
      <c r="V1249" s="50">
        <v>0.88</v>
      </c>
      <c r="W1249" s="50">
        <f>IF(OR(K1249&lt;=$Y$1,DAY(K1249)&gt;15,AND(YEAR(K1249)&amp;MONTH(K1249)=YEAR(L1249)&amp;MONTH(L1249),DAY(L1249)&lt;26)),"",IF(OR(L1249="",MONTH(K1249)&lt;&gt;MONTH(L1249)),NETWORKDAYS.INTL(K1249,DATE(2021,MONTH(K1249)+1,0),"0000000",'21年休息安排-固定'!$B$2:$B$105),NETWORKDAYS.INTL(K1249,L1249,"0000000",'21年休息安排-固定'!$B$2:$B$105)))</f>
        <v>13</v>
      </c>
      <c r="X1249" s="50" t="str">
        <f>IF(OR(L1249&gt;=$Z$1,L1249="",DAY(L1249)&lt;15,AND(YEAR(K1249)&amp;MONTH(K1249)=YEAR(L1249)&amp;MONTH(L1249),DAY(L1249)&lt;26)),"",IF(YEAR(K1249)&amp;MONTH(K1249)=YEAR(L1249)&amp;MONTH(L1249),NETWORKDAYS.INTL(K1249,L1249,"0000000",'21年休息安排-固定'!$B$2:$B$105),NETWORKDAYS.INTL(DATE(2021,MONTH(L1249),1),L1249,"0000000",'21年休息安排-固定'!$B$2:$B$105)))</f>
        <v/>
      </c>
    </row>
    <row r="1250" customHeight="1" spans="1:24">
      <c r="A1250" s="4" t="s">
        <v>1714</v>
      </c>
      <c r="B1250" s="4"/>
      <c r="C1250" s="6" t="s">
        <v>398</v>
      </c>
      <c r="D1250" s="4"/>
      <c r="E1250" s="4"/>
      <c r="F1250" s="4"/>
      <c r="G1250" s="4"/>
      <c r="H1250" s="4"/>
      <c r="I1250" s="4"/>
      <c r="J1250" s="4"/>
      <c r="K1250" s="45">
        <v>44216</v>
      </c>
      <c r="L1250" s="45"/>
      <c r="M1250" s="4"/>
      <c r="N1250" s="4"/>
      <c r="O1250" s="4"/>
      <c r="P1250" s="46"/>
      <c r="Q1250" s="46"/>
      <c r="R1250" s="49">
        <f t="shared" si="86"/>
        <v>0</v>
      </c>
      <c r="S1250" s="49">
        <f t="shared" si="87"/>
        <v>0</v>
      </c>
      <c r="T1250" s="50">
        <f t="shared" si="84"/>
        <v>0</v>
      </c>
      <c r="U1250" s="50">
        <f t="shared" si="85"/>
        <v>0</v>
      </c>
      <c r="V1250" s="50">
        <v>0.89</v>
      </c>
      <c r="W1250" s="50" t="str">
        <f>IF(OR(K1250&lt;=$Y$1,DAY(K1250)&gt;15,AND(YEAR(K1250)&amp;MONTH(K1250)=YEAR(L1250)&amp;MONTH(L1250),DAY(L1250)&lt;26)),"",IF(OR(L1250="",MONTH(K1250)&lt;&gt;MONTH(L1250)),NETWORKDAYS.INTL(K1250,DATE(2021,MONTH(K1250)+1,0),"0000000",'21年休息安排-固定'!$B$2:$B$105),NETWORKDAYS.INTL(K1250,L1250,"0000000",'21年休息安排-固定'!$B$2:$B$105)))</f>
        <v/>
      </c>
      <c r="X1250" s="50" t="str">
        <f>IF(OR(L1250&gt;=$Z$1,L1250="",DAY(L1250)&lt;15,AND(YEAR(K1250)&amp;MONTH(K1250)=YEAR(L1250)&amp;MONTH(L1250),DAY(L1250)&lt;26)),"",IF(YEAR(K1250)&amp;MONTH(K1250)=YEAR(L1250)&amp;MONTH(L1250),NETWORKDAYS.INTL(K1250,L1250,"0000000",'21年休息安排-固定'!$B$2:$B$105),NETWORKDAYS.INTL(DATE(2021,MONTH(L1250),1),L1250,"0000000",'21年休息安排-固定'!$B$2:$B$105)))</f>
        <v/>
      </c>
    </row>
    <row r="1251" customHeight="1" spans="1:24">
      <c r="A1251" s="4" t="s">
        <v>1715</v>
      </c>
      <c r="B1251" s="4"/>
      <c r="C1251" s="6" t="s">
        <v>512</v>
      </c>
      <c r="D1251" s="4"/>
      <c r="E1251" s="4"/>
      <c r="F1251" s="4"/>
      <c r="G1251" s="4"/>
      <c r="H1251" s="4"/>
      <c r="I1251" s="4"/>
      <c r="J1251" s="4"/>
      <c r="K1251" s="45">
        <v>44216</v>
      </c>
      <c r="L1251" s="45">
        <v>44265</v>
      </c>
      <c r="M1251" s="4"/>
      <c r="N1251" s="4"/>
      <c r="O1251" s="4"/>
      <c r="P1251" s="46"/>
      <c r="Q1251" s="46"/>
      <c r="R1251" s="49">
        <f t="shared" si="86"/>
        <v>0</v>
      </c>
      <c r="S1251" s="49">
        <f t="shared" si="87"/>
        <v>0</v>
      </c>
      <c r="T1251" s="50">
        <f t="shared" si="84"/>
        <v>0</v>
      </c>
      <c r="U1251" s="50">
        <f t="shared" si="85"/>
        <v>0</v>
      </c>
      <c r="V1251" s="50">
        <v>0.86</v>
      </c>
      <c r="W1251" s="50" t="str">
        <f>IF(OR(K1251&lt;=$Y$1,DAY(K1251)&gt;15,AND(YEAR(K1251)&amp;MONTH(K1251)=YEAR(L1251)&amp;MONTH(L1251),DAY(L1251)&lt;26)),"",IF(OR(L1251="",MONTH(K1251)&lt;&gt;MONTH(L1251)),NETWORKDAYS.INTL(K1251,DATE(2021,MONTH(K1251)+1,0),"0000000",'21年休息安排-固定'!$B$2:$B$105),NETWORKDAYS.INTL(K1251,L1251,"0000000",'21年休息安排-固定'!$B$2:$B$105)))</f>
        <v/>
      </c>
      <c r="X1251" s="50" t="str">
        <f>IF(OR(L1251&gt;=$Z$1,L1251="",DAY(L1251)&lt;15,AND(YEAR(K1251)&amp;MONTH(K1251)=YEAR(L1251)&amp;MONTH(L1251),DAY(L1251)&lt;26)),"",IF(YEAR(K1251)&amp;MONTH(K1251)=YEAR(L1251)&amp;MONTH(L1251),NETWORKDAYS.INTL(K1251,L1251,"0000000",'21年休息安排-固定'!$B$2:$B$105),NETWORKDAYS.INTL(DATE(2021,MONTH(L1251),1),L1251,"0000000",'21年休息安排-固定'!$B$2:$B$105)))</f>
        <v/>
      </c>
    </row>
    <row r="1252" customHeight="1" spans="1:24">
      <c r="A1252" s="4" t="s">
        <v>1716</v>
      </c>
      <c r="B1252" s="4"/>
      <c r="C1252" s="6" t="s">
        <v>512</v>
      </c>
      <c r="D1252" s="4"/>
      <c r="E1252" s="4"/>
      <c r="F1252" s="4"/>
      <c r="G1252" s="4"/>
      <c r="H1252" s="4"/>
      <c r="I1252" s="4"/>
      <c r="J1252" s="4"/>
      <c r="K1252" s="45">
        <v>44216</v>
      </c>
      <c r="L1252" s="45">
        <v>44365</v>
      </c>
      <c r="M1252" s="4"/>
      <c r="N1252" s="4"/>
      <c r="O1252" s="4"/>
      <c r="P1252" s="46"/>
      <c r="Q1252" s="46"/>
      <c r="R1252" s="49">
        <f t="shared" si="86"/>
        <v>0</v>
      </c>
      <c r="S1252" s="49">
        <f t="shared" si="87"/>
        <v>0</v>
      </c>
      <c r="T1252" s="50">
        <f t="shared" si="84"/>
        <v>0</v>
      </c>
      <c r="U1252" s="50">
        <f t="shared" si="85"/>
        <v>0</v>
      </c>
      <c r="V1252" s="50">
        <v>0.86</v>
      </c>
      <c r="W1252" s="50" t="str">
        <f>IF(OR(K1252&lt;=$Y$1,DAY(K1252)&gt;15,AND(YEAR(K1252)&amp;MONTH(K1252)=YEAR(L1252)&amp;MONTH(L1252),DAY(L1252)&lt;26)),"",IF(OR(L1252="",MONTH(K1252)&lt;&gt;MONTH(L1252)),NETWORKDAYS.INTL(K1252,DATE(2021,MONTH(K1252)+1,0),"0000000",'21年休息安排-固定'!$B$2:$B$105),NETWORKDAYS.INTL(K1252,L1252,"0000000",'21年休息安排-固定'!$B$2:$B$105)))</f>
        <v/>
      </c>
      <c r="X1252" s="50">
        <f>IF(OR(L1252&gt;=$Z$1,L1252="",DAY(L1252)&lt;15,AND(YEAR(K1252)&amp;MONTH(K1252)=YEAR(L1252)&amp;MONTH(L1252),DAY(L1252)&lt;26)),"",IF(YEAR(K1252)&amp;MONTH(K1252)=YEAR(L1252)&amp;MONTH(L1252),NETWORKDAYS.INTL(K1252,L1252,"0000000",'21年休息安排-固定'!$B$2:$B$105),NETWORKDAYS.INTL(DATE(2021,MONTH(L1252),1),L1252,"0000000",'21年休息安排-固定'!$B$2:$B$105)))</f>
        <v>14</v>
      </c>
    </row>
    <row r="1253" customHeight="1" spans="1:24">
      <c r="A1253" s="4" t="s">
        <v>1717</v>
      </c>
      <c r="B1253" s="4"/>
      <c r="C1253" s="6" t="s">
        <v>512</v>
      </c>
      <c r="D1253" s="4"/>
      <c r="E1253" s="4"/>
      <c r="F1253" s="4"/>
      <c r="G1253" s="4"/>
      <c r="H1253" s="4"/>
      <c r="I1253" s="4"/>
      <c r="J1253" s="4"/>
      <c r="K1253" s="45">
        <v>44223</v>
      </c>
      <c r="L1253" s="45">
        <v>44315</v>
      </c>
      <c r="M1253" s="4"/>
      <c r="N1253" s="4"/>
      <c r="O1253" s="4"/>
      <c r="P1253" s="46"/>
      <c r="Q1253" s="46"/>
      <c r="R1253" s="49">
        <f t="shared" si="86"/>
        <v>0</v>
      </c>
      <c r="S1253" s="49">
        <f t="shared" si="87"/>
        <v>0</v>
      </c>
      <c r="T1253" s="50">
        <f t="shared" si="84"/>
        <v>0</v>
      </c>
      <c r="U1253" s="50">
        <f t="shared" si="85"/>
        <v>0</v>
      </c>
      <c r="V1253" s="50">
        <v>0.87</v>
      </c>
      <c r="W1253" s="50" t="str">
        <f>IF(OR(K1253&lt;=$Y$1,DAY(K1253)&gt;15,AND(YEAR(K1253)&amp;MONTH(K1253)=YEAR(L1253)&amp;MONTH(L1253),DAY(L1253)&lt;26)),"",IF(OR(L1253="",MONTH(K1253)&lt;&gt;MONTH(L1253)),NETWORKDAYS.INTL(K1253,DATE(2021,MONTH(K1253)+1,0),"0000000",'21年休息安排-固定'!$B$2:$B$105),NETWORKDAYS.INTL(K1253,L1253,"0000000",'21年休息安排-固定'!$B$2:$B$105)))</f>
        <v/>
      </c>
      <c r="X1253" s="50">
        <f>IF(OR(L1253&gt;=$Z$1,L1253="",DAY(L1253)&lt;15,AND(YEAR(K1253)&amp;MONTH(K1253)=YEAR(L1253)&amp;MONTH(L1253),DAY(L1253)&lt;26)),"",IF(YEAR(K1253)&amp;MONTH(K1253)=YEAR(L1253)&amp;MONTH(L1253),NETWORKDAYS.INTL(K1253,L1253,"0000000",'21年休息安排-固定'!$B$2:$B$105),NETWORKDAYS.INTL(DATE(2021,MONTH(L1253),1),L1253,"0000000",'21年休息安排-固定'!$B$2:$B$105)))</f>
        <v>22</v>
      </c>
    </row>
    <row r="1254" customHeight="1" spans="1:24">
      <c r="A1254" s="4" t="s">
        <v>1718</v>
      </c>
      <c r="B1254" s="4"/>
      <c r="C1254" s="6" t="s">
        <v>400</v>
      </c>
      <c r="D1254" s="4"/>
      <c r="E1254" s="4"/>
      <c r="F1254" s="4"/>
      <c r="G1254" s="4"/>
      <c r="H1254" s="4"/>
      <c r="I1254" s="4"/>
      <c r="J1254" s="4"/>
      <c r="K1254" s="45">
        <v>44200</v>
      </c>
      <c r="L1254" s="45"/>
      <c r="M1254" s="4"/>
      <c r="N1254" s="4"/>
      <c r="O1254" s="4"/>
      <c r="P1254" s="46"/>
      <c r="Q1254" s="46"/>
      <c r="R1254" s="49">
        <f t="shared" si="86"/>
        <v>0</v>
      </c>
      <c r="S1254" s="49">
        <f t="shared" si="87"/>
        <v>0</v>
      </c>
      <c r="T1254" s="50">
        <f t="shared" si="84"/>
        <v>0</v>
      </c>
      <c r="U1254" s="50">
        <f t="shared" si="85"/>
        <v>0</v>
      </c>
      <c r="V1254" s="50">
        <v>0.87</v>
      </c>
      <c r="W1254" s="50">
        <f>IF(OR(K1254&lt;=$Y$1,DAY(K1254)&gt;15,AND(YEAR(K1254)&amp;MONTH(K1254)=YEAR(L1254)&amp;MONTH(L1254),DAY(L1254)&lt;26)),"",IF(OR(L1254="",MONTH(K1254)&lt;&gt;MONTH(L1254)),NETWORKDAYS.INTL(K1254,DATE(2021,MONTH(K1254)+1,0),"0000000",'21年休息安排-固定'!$B$2:$B$105),NETWORKDAYS.INTL(K1254,L1254,"0000000",'21年休息安排-固定'!$B$2:$B$105)))</f>
        <v>20</v>
      </c>
      <c r="X1254" s="50" t="str">
        <f>IF(OR(L1254&gt;=$Z$1,L1254="",DAY(L1254)&lt;15,AND(YEAR(K1254)&amp;MONTH(K1254)=YEAR(L1254)&amp;MONTH(L1254),DAY(L1254)&lt;26)),"",IF(YEAR(K1254)&amp;MONTH(K1254)=YEAR(L1254)&amp;MONTH(L1254),NETWORKDAYS.INTL(K1254,L1254,"0000000",'21年休息安排-固定'!$B$2:$B$105),NETWORKDAYS.INTL(DATE(2021,MONTH(L1254),1),L1254,"0000000",'21年休息安排-固定'!$B$2:$B$105)))</f>
        <v/>
      </c>
    </row>
    <row r="1255" customHeight="1" spans="1:24">
      <c r="A1255" s="4" t="s">
        <v>1719</v>
      </c>
      <c r="B1255" s="4"/>
      <c r="C1255" s="6" t="s">
        <v>400</v>
      </c>
      <c r="D1255" s="4"/>
      <c r="E1255" s="4"/>
      <c r="F1255" s="4"/>
      <c r="G1255" s="4"/>
      <c r="H1255" s="4"/>
      <c r="I1255" s="4"/>
      <c r="J1255" s="4"/>
      <c r="K1255" s="45">
        <v>44216</v>
      </c>
      <c r="L1255" s="45"/>
      <c r="M1255" s="4"/>
      <c r="N1255" s="4"/>
      <c r="O1255" s="4"/>
      <c r="P1255" s="46"/>
      <c r="Q1255" s="46"/>
      <c r="R1255" s="49">
        <f t="shared" si="86"/>
        <v>0</v>
      </c>
      <c r="S1255" s="49">
        <f t="shared" si="87"/>
        <v>0</v>
      </c>
      <c r="T1255" s="50">
        <f t="shared" si="84"/>
        <v>0</v>
      </c>
      <c r="U1255" s="50">
        <f t="shared" si="85"/>
        <v>0</v>
      </c>
      <c r="V1255" s="50">
        <v>0.83</v>
      </c>
      <c r="W1255" s="50" t="str">
        <f>IF(OR(K1255&lt;=$Y$1,DAY(K1255)&gt;15,AND(YEAR(K1255)&amp;MONTH(K1255)=YEAR(L1255)&amp;MONTH(L1255),DAY(L1255)&lt;26)),"",IF(OR(L1255="",MONTH(K1255)&lt;&gt;MONTH(L1255)),NETWORKDAYS.INTL(K1255,DATE(2021,MONTH(K1255)+1,0),"0000000",'21年休息安排-固定'!$B$2:$B$105),NETWORKDAYS.INTL(K1255,L1255,"0000000",'21年休息安排-固定'!$B$2:$B$105)))</f>
        <v/>
      </c>
      <c r="X1255" s="50" t="str">
        <f>IF(OR(L1255&gt;=$Z$1,L1255="",DAY(L1255)&lt;15,AND(YEAR(K1255)&amp;MONTH(K1255)=YEAR(L1255)&amp;MONTH(L1255),DAY(L1255)&lt;26)),"",IF(YEAR(K1255)&amp;MONTH(K1255)=YEAR(L1255)&amp;MONTH(L1255),NETWORKDAYS.INTL(K1255,L1255,"0000000",'21年休息安排-固定'!$B$2:$B$105),NETWORKDAYS.INTL(DATE(2021,MONTH(L1255),1),L1255,"0000000",'21年休息安排-固定'!$B$2:$B$105)))</f>
        <v/>
      </c>
    </row>
    <row r="1256" customHeight="1" spans="1:24">
      <c r="A1256" s="4" t="s">
        <v>1720</v>
      </c>
      <c r="B1256" s="4"/>
      <c r="C1256" s="6" t="s">
        <v>1721</v>
      </c>
      <c r="D1256" s="4"/>
      <c r="E1256" s="4"/>
      <c r="F1256" s="4"/>
      <c r="G1256" s="4"/>
      <c r="H1256" s="4"/>
      <c r="I1256" s="4"/>
      <c r="J1256" s="4"/>
      <c r="K1256" s="45">
        <v>44201</v>
      </c>
      <c r="L1256" s="45">
        <v>44249</v>
      </c>
      <c r="M1256" s="4"/>
      <c r="N1256" s="4"/>
      <c r="O1256" s="4"/>
      <c r="P1256" s="46"/>
      <c r="Q1256" s="46"/>
      <c r="R1256" s="49">
        <f t="shared" si="86"/>
        <v>0</v>
      </c>
      <c r="S1256" s="49">
        <f t="shared" si="87"/>
        <v>0</v>
      </c>
      <c r="T1256" s="50">
        <f t="shared" si="84"/>
        <v>0</v>
      </c>
      <c r="U1256" s="50">
        <f t="shared" si="85"/>
        <v>0</v>
      </c>
      <c r="V1256" s="50">
        <v>0.9</v>
      </c>
      <c r="W1256" s="50">
        <f>IF(OR(K1256&lt;=$Y$1,DAY(K1256)&gt;15,AND(YEAR(K1256)&amp;MONTH(K1256)=YEAR(L1256)&amp;MONTH(L1256),DAY(L1256)&lt;26)),"",IF(OR(L1256="",MONTH(K1256)&lt;&gt;MONTH(L1256)),NETWORKDAYS.INTL(K1256,DATE(2021,MONTH(K1256)+1,0),"0000000",'21年休息安排-固定'!$B$2:$B$105),NETWORKDAYS.INTL(K1256,L1256,"0000000",'21年休息安排-固定'!$B$2:$B$105)))</f>
        <v>19</v>
      </c>
      <c r="X1256" s="50">
        <f>IF(OR(L1256&gt;=$Z$1,L1256="",DAY(L1256)&lt;15,AND(YEAR(K1256)&amp;MONTH(K1256)=YEAR(L1256)&amp;MONTH(L1256),DAY(L1256)&lt;26)),"",IF(YEAR(K1256)&amp;MONTH(K1256)=YEAR(L1256)&amp;MONTH(L1256),NETWORKDAYS.INTL(K1256,L1256,"0000000",'21年休息安排-固定'!$B$2:$B$105),NETWORKDAYS.INTL(DATE(2021,MONTH(L1256),1),L1256,"0000000",'21年休息安排-固定'!$B$2:$B$105)))</f>
        <v>16</v>
      </c>
    </row>
    <row r="1257" customHeight="1" spans="1:24">
      <c r="A1257" s="4" t="s">
        <v>1722</v>
      </c>
      <c r="B1257" s="4"/>
      <c r="C1257" s="6" t="s">
        <v>1721</v>
      </c>
      <c r="D1257" s="4"/>
      <c r="E1257" s="4"/>
      <c r="F1257" s="4"/>
      <c r="G1257" s="4"/>
      <c r="H1257" s="4"/>
      <c r="I1257" s="4"/>
      <c r="J1257" s="4"/>
      <c r="K1257" s="45">
        <v>44201</v>
      </c>
      <c r="L1257" s="45">
        <v>44368</v>
      </c>
      <c r="M1257" s="4"/>
      <c r="N1257" s="4"/>
      <c r="O1257" s="4"/>
      <c r="P1257" s="46"/>
      <c r="Q1257" s="46"/>
      <c r="R1257" s="49">
        <f t="shared" si="86"/>
        <v>0</v>
      </c>
      <c r="S1257" s="49">
        <f t="shared" si="87"/>
        <v>0</v>
      </c>
      <c r="T1257" s="50">
        <f t="shared" si="84"/>
        <v>0</v>
      </c>
      <c r="U1257" s="50">
        <f t="shared" si="85"/>
        <v>0</v>
      </c>
      <c r="V1257" s="50">
        <v>0.9</v>
      </c>
      <c r="W1257" s="50">
        <f>IF(OR(K1257&lt;=$Y$1,DAY(K1257)&gt;15,AND(YEAR(K1257)&amp;MONTH(K1257)=YEAR(L1257)&amp;MONTH(L1257),DAY(L1257)&lt;26)),"",IF(OR(L1257="",MONTH(K1257)&lt;&gt;MONTH(L1257)),NETWORKDAYS.INTL(K1257,DATE(2021,MONTH(K1257)+1,0),"0000000",'21年休息安排-固定'!$B$2:$B$105),NETWORKDAYS.INTL(K1257,L1257,"0000000",'21年休息安排-固定'!$B$2:$B$105)))</f>
        <v>19</v>
      </c>
      <c r="X1257" s="50">
        <f>IF(OR(L1257&gt;=$Z$1,L1257="",DAY(L1257)&lt;15,AND(YEAR(K1257)&amp;MONTH(K1257)=YEAR(L1257)&amp;MONTH(L1257),DAY(L1257)&lt;26)),"",IF(YEAR(K1257)&amp;MONTH(K1257)=YEAR(L1257)&amp;MONTH(L1257),NETWORKDAYS.INTL(K1257,L1257,"0000000",'21年休息安排-固定'!$B$2:$B$105),NETWORKDAYS.INTL(DATE(2021,MONTH(L1257),1),L1257,"0000000",'21年休息安排-固定'!$B$2:$B$105)))</f>
        <v>15</v>
      </c>
    </row>
    <row r="1258" customHeight="1" spans="1:24">
      <c r="A1258" s="4" t="s">
        <v>1723</v>
      </c>
      <c r="B1258" s="4"/>
      <c r="C1258" s="6" t="s">
        <v>1721</v>
      </c>
      <c r="D1258" s="4"/>
      <c r="E1258" s="4"/>
      <c r="F1258" s="4"/>
      <c r="G1258" s="4"/>
      <c r="H1258" s="4"/>
      <c r="I1258" s="4"/>
      <c r="J1258" s="4"/>
      <c r="K1258" s="45">
        <v>44201</v>
      </c>
      <c r="L1258" s="45"/>
      <c r="M1258" s="4"/>
      <c r="N1258" s="4"/>
      <c r="O1258" s="4"/>
      <c r="P1258" s="46"/>
      <c r="Q1258" s="46"/>
      <c r="R1258" s="49">
        <f t="shared" si="86"/>
        <v>0</v>
      </c>
      <c r="S1258" s="49">
        <f t="shared" si="87"/>
        <v>0</v>
      </c>
      <c r="T1258" s="50">
        <f t="shared" si="84"/>
        <v>0</v>
      </c>
      <c r="U1258" s="50">
        <f t="shared" si="85"/>
        <v>0</v>
      </c>
      <c r="V1258" s="50">
        <v>0.78</v>
      </c>
      <c r="W1258" s="50">
        <f>IF(OR(K1258&lt;=$Y$1,DAY(K1258)&gt;15,AND(YEAR(K1258)&amp;MONTH(K1258)=YEAR(L1258)&amp;MONTH(L1258),DAY(L1258)&lt;26)),"",IF(OR(L1258="",MONTH(K1258)&lt;&gt;MONTH(L1258)),NETWORKDAYS.INTL(K1258,DATE(2021,MONTH(K1258)+1,0),"0000000",'21年休息安排-固定'!$B$2:$B$105),NETWORKDAYS.INTL(K1258,L1258,"0000000",'21年休息安排-固定'!$B$2:$B$105)))</f>
        <v>19</v>
      </c>
      <c r="X1258" s="50" t="str">
        <f>IF(OR(L1258&gt;=$Z$1,L1258="",DAY(L1258)&lt;15,AND(YEAR(K1258)&amp;MONTH(K1258)=YEAR(L1258)&amp;MONTH(L1258),DAY(L1258)&lt;26)),"",IF(YEAR(K1258)&amp;MONTH(K1258)=YEAR(L1258)&amp;MONTH(L1258),NETWORKDAYS.INTL(K1258,L1258,"0000000",'21年休息安排-固定'!$B$2:$B$105),NETWORKDAYS.INTL(DATE(2021,MONTH(L1258),1),L1258,"0000000",'21年休息安排-固定'!$B$2:$B$105)))</f>
        <v/>
      </c>
    </row>
    <row r="1259" customHeight="1" spans="1:24">
      <c r="A1259" s="4" t="s">
        <v>1724</v>
      </c>
      <c r="B1259" s="4"/>
      <c r="C1259" s="6" t="s">
        <v>1721</v>
      </c>
      <c r="D1259" s="4"/>
      <c r="E1259" s="4"/>
      <c r="F1259" s="4"/>
      <c r="G1259" s="4"/>
      <c r="H1259" s="4"/>
      <c r="I1259" s="4"/>
      <c r="J1259" s="4"/>
      <c r="K1259" s="45">
        <v>44201</v>
      </c>
      <c r="L1259" s="45"/>
      <c r="M1259" s="4"/>
      <c r="N1259" s="4"/>
      <c r="O1259" s="4"/>
      <c r="P1259" s="46"/>
      <c r="Q1259" s="46"/>
      <c r="R1259" s="49">
        <f t="shared" si="86"/>
        <v>0</v>
      </c>
      <c r="S1259" s="49">
        <f t="shared" si="87"/>
        <v>0</v>
      </c>
      <c r="T1259" s="50">
        <f t="shared" si="84"/>
        <v>0</v>
      </c>
      <c r="U1259" s="50">
        <f t="shared" si="85"/>
        <v>0</v>
      </c>
      <c r="V1259" s="50">
        <v>0.75</v>
      </c>
      <c r="W1259" s="50">
        <f>IF(OR(K1259&lt;=$Y$1,DAY(K1259)&gt;15,AND(YEAR(K1259)&amp;MONTH(K1259)=YEAR(L1259)&amp;MONTH(L1259),DAY(L1259)&lt;26)),"",IF(OR(L1259="",MONTH(K1259)&lt;&gt;MONTH(L1259)),NETWORKDAYS.INTL(K1259,DATE(2021,MONTH(K1259)+1,0),"0000000",'21年休息安排-固定'!$B$2:$B$105),NETWORKDAYS.INTL(K1259,L1259,"0000000",'21年休息安排-固定'!$B$2:$B$105)))</f>
        <v>19</v>
      </c>
      <c r="X1259" s="50" t="str">
        <f>IF(OR(L1259&gt;=$Z$1,L1259="",DAY(L1259)&lt;15,AND(YEAR(K1259)&amp;MONTH(K1259)=YEAR(L1259)&amp;MONTH(L1259),DAY(L1259)&lt;26)),"",IF(YEAR(K1259)&amp;MONTH(K1259)=YEAR(L1259)&amp;MONTH(L1259),NETWORKDAYS.INTL(K1259,L1259,"0000000",'21年休息安排-固定'!$B$2:$B$105),NETWORKDAYS.INTL(DATE(2021,MONTH(L1259),1),L1259,"0000000",'21年休息安排-固定'!$B$2:$B$105)))</f>
        <v/>
      </c>
    </row>
    <row r="1260" customHeight="1" spans="1:24">
      <c r="A1260" s="4" t="s">
        <v>1725</v>
      </c>
      <c r="B1260" s="4"/>
      <c r="C1260" s="6" t="s">
        <v>1721</v>
      </c>
      <c r="D1260" s="4"/>
      <c r="E1260" s="4"/>
      <c r="F1260" s="4"/>
      <c r="G1260" s="4"/>
      <c r="H1260" s="4"/>
      <c r="I1260" s="4"/>
      <c r="J1260" s="4"/>
      <c r="K1260" s="45">
        <v>44201</v>
      </c>
      <c r="L1260" s="45"/>
      <c r="M1260" s="4"/>
      <c r="N1260" s="4"/>
      <c r="O1260" s="4"/>
      <c r="P1260" s="46"/>
      <c r="Q1260" s="46"/>
      <c r="R1260" s="49">
        <f t="shared" si="86"/>
        <v>0</v>
      </c>
      <c r="S1260" s="49">
        <f t="shared" si="87"/>
        <v>0</v>
      </c>
      <c r="T1260" s="50">
        <f t="shared" si="84"/>
        <v>0</v>
      </c>
      <c r="U1260" s="50">
        <f t="shared" si="85"/>
        <v>0</v>
      </c>
      <c r="V1260" s="50">
        <v>0.75</v>
      </c>
      <c r="W1260" s="50">
        <f>IF(OR(K1260&lt;=$Y$1,DAY(K1260)&gt;15,AND(YEAR(K1260)&amp;MONTH(K1260)=YEAR(L1260)&amp;MONTH(L1260),DAY(L1260)&lt;26)),"",IF(OR(L1260="",MONTH(K1260)&lt;&gt;MONTH(L1260)),NETWORKDAYS.INTL(K1260,DATE(2021,MONTH(K1260)+1,0),"0000000",'21年休息安排-固定'!$B$2:$B$105),NETWORKDAYS.INTL(K1260,L1260,"0000000",'21年休息安排-固定'!$B$2:$B$105)))</f>
        <v>19</v>
      </c>
      <c r="X1260" s="50" t="str">
        <f>IF(OR(L1260&gt;=$Z$1,L1260="",DAY(L1260)&lt;15,AND(YEAR(K1260)&amp;MONTH(K1260)=YEAR(L1260)&amp;MONTH(L1260),DAY(L1260)&lt;26)),"",IF(YEAR(K1260)&amp;MONTH(K1260)=YEAR(L1260)&amp;MONTH(L1260),NETWORKDAYS.INTL(K1260,L1260,"0000000",'21年休息安排-固定'!$B$2:$B$105),NETWORKDAYS.INTL(DATE(2021,MONTH(L1260),1),L1260,"0000000",'21年休息安排-固定'!$B$2:$B$105)))</f>
        <v/>
      </c>
    </row>
    <row r="1261" customHeight="1" spans="1:24">
      <c r="A1261" s="4" t="s">
        <v>1726</v>
      </c>
      <c r="B1261" s="4"/>
      <c r="C1261" s="6" t="s">
        <v>1721</v>
      </c>
      <c r="D1261" s="4"/>
      <c r="E1261" s="4"/>
      <c r="F1261" s="4"/>
      <c r="G1261" s="4"/>
      <c r="H1261" s="4"/>
      <c r="I1261" s="4"/>
      <c r="J1261" s="4"/>
      <c r="K1261" s="45">
        <v>44201</v>
      </c>
      <c r="L1261" s="45"/>
      <c r="M1261" s="4"/>
      <c r="N1261" s="4"/>
      <c r="O1261" s="4"/>
      <c r="P1261" s="46"/>
      <c r="Q1261" s="46"/>
      <c r="R1261" s="49">
        <f t="shared" si="86"/>
        <v>0</v>
      </c>
      <c r="S1261" s="49">
        <f t="shared" si="87"/>
        <v>0</v>
      </c>
      <c r="T1261" s="50">
        <f t="shared" si="84"/>
        <v>0</v>
      </c>
      <c r="U1261" s="50">
        <f t="shared" si="85"/>
        <v>0</v>
      </c>
      <c r="V1261" s="50">
        <v>0.75</v>
      </c>
      <c r="W1261" s="50">
        <f>IF(OR(K1261&lt;=$Y$1,DAY(K1261)&gt;15,AND(YEAR(K1261)&amp;MONTH(K1261)=YEAR(L1261)&amp;MONTH(L1261),DAY(L1261)&lt;26)),"",IF(OR(L1261="",MONTH(K1261)&lt;&gt;MONTH(L1261)),NETWORKDAYS.INTL(K1261,DATE(2021,MONTH(K1261)+1,0),"0000000",'21年休息安排-固定'!$B$2:$B$105),NETWORKDAYS.INTL(K1261,L1261,"0000000",'21年休息安排-固定'!$B$2:$B$105)))</f>
        <v>19</v>
      </c>
      <c r="X1261" s="50" t="str">
        <f>IF(OR(L1261&gt;=$Z$1,L1261="",DAY(L1261)&lt;15,AND(YEAR(K1261)&amp;MONTH(K1261)=YEAR(L1261)&amp;MONTH(L1261),DAY(L1261)&lt;26)),"",IF(YEAR(K1261)&amp;MONTH(K1261)=YEAR(L1261)&amp;MONTH(L1261),NETWORKDAYS.INTL(K1261,L1261,"0000000",'21年休息安排-固定'!$B$2:$B$105),NETWORKDAYS.INTL(DATE(2021,MONTH(L1261),1),L1261,"0000000",'21年休息安排-固定'!$B$2:$B$105)))</f>
        <v/>
      </c>
    </row>
    <row r="1262" customHeight="1" spans="1:24">
      <c r="A1262" s="4" t="s">
        <v>1727</v>
      </c>
      <c r="B1262" s="4"/>
      <c r="C1262" s="6" t="s">
        <v>1721</v>
      </c>
      <c r="D1262" s="4"/>
      <c r="E1262" s="4"/>
      <c r="F1262" s="4"/>
      <c r="G1262" s="4"/>
      <c r="H1262" s="4"/>
      <c r="I1262" s="4"/>
      <c r="J1262" s="4"/>
      <c r="K1262" s="45">
        <v>44201</v>
      </c>
      <c r="L1262" s="45"/>
      <c r="M1262" s="4"/>
      <c r="N1262" s="4"/>
      <c r="O1262" s="4"/>
      <c r="P1262" s="46"/>
      <c r="Q1262" s="46"/>
      <c r="R1262" s="49">
        <f t="shared" si="86"/>
        <v>0</v>
      </c>
      <c r="S1262" s="49">
        <f t="shared" si="87"/>
        <v>0</v>
      </c>
      <c r="T1262" s="50">
        <f t="shared" si="84"/>
        <v>0</v>
      </c>
      <c r="U1262" s="50">
        <f t="shared" si="85"/>
        <v>0</v>
      </c>
      <c r="V1262" s="50">
        <v>0.75</v>
      </c>
      <c r="W1262" s="50">
        <f>IF(OR(K1262&lt;=$Y$1,DAY(K1262)&gt;15,AND(YEAR(K1262)&amp;MONTH(K1262)=YEAR(L1262)&amp;MONTH(L1262),DAY(L1262)&lt;26)),"",IF(OR(L1262="",MONTH(K1262)&lt;&gt;MONTH(L1262)),NETWORKDAYS.INTL(K1262,DATE(2021,MONTH(K1262)+1,0),"0000000",'21年休息安排-固定'!$B$2:$B$105),NETWORKDAYS.INTL(K1262,L1262,"0000000",'21年休息安排-固定'!$B$2:$B$105)))</f>
        <v>19</v>
      </c>
      <c r="X1262" s="50" t="str">
        <f>IF(OR(L1262&gt;=$Z$1,L1262="",DAY(L1262)&lt;15,AND(YEAR(K1262)&amp;MONTH(K1262)=YEAR(L1262)&amp;MONTH(L1262),DAY(L1262)&lt;26)),"",IF(YEAR(K1262)&amp;MONTH(K1262)=YEAR(L1262)&amp;MONTH(L1262),NETWORKDAYS.INTL(K1262,L1262,"0000000",'21年休息安排-固定'!$B$2:$B$105),NETWORKDAYS.INTL(DATE(2021,MONTH(L1262),1),L1262,"0000000",'21年休息安排-固定'!$B$2:$B$105)))</f>
        <v/>
      </c>
    </row>
    <row r="1263" customHeight="1" spans="1:24">
      <c r="A1263" s="4" t="s">
        <v>1728</v>
      </c>
      <c r="B1263" s="4"/>
      <c r="C1263" s="6" t="s">
        <v>1721</v>
      </c>
      <c r="D1263" s="4"/>
      <c r="E1263" s="4"/>
      <c r="F1263" s="4"/>
      <c r="G1263" s="4"/>
      <c r="H1263" s="4"/>
      <c r="I1263" s="4"/>
      <c r="J1263" s="4"/>
      <c r="K1263" s="45">
        <v>44201</v>
      </c>
      <c r="L1263" s="45"/>
      <c r="M1263" s="4"/>
      <c r="N1263" s="4"/>
      <c r="O1263" s="4"/>
      <c r="P1263" s="46"/>
      <c r="Q1263" s="46"/>
      <c r="R1263" s="49">
        <f t="shared" si="86"/>
        <v>0</v>
      </c>
      <c r="S1263" s="49">
        <f t="shared" si="87"/>
        <v>0</v>
      </c>
      <c r="T1263" s="50">
        <f t="shared" si="84"/>
        <v>0</v>
      </c>
      <c r="U1263" s="50">
        <f t="shared" si="85"/>
        <v>0</v>
      </c>
      <c r="V1263" s="50">
        <v>0.78</v>
      </c>
      <c r="W1263" s="50">
        <f>IF(OR(K1263&lt;=$Y$1,DAY(K1263)&gt;15,AND(YEAR(K1263)&amp;MONTH(K1263)=YEAR(L1263)&amp;MONTH(L1263),DAY(L1263)&lt;26)),"",IF(OR(L1263="",MONTH(K1263)&lt;&gt;MONTH(L1263)),NETWORKDAYS.INTL(K1263,DATE(2021,MONTH(K1263)+1,0),"0000000",'21年休息安排-固定'!$B$2:$B$105),NETWORKDAYS.INTL(K1263,L1263,"0000000",'21年休息安排-固定'!$B$2:$B$105)))</f>
        <v>19</v>
      </c>
      <c r="X1263" s="50" t="str">
        <f>IF(OR(L1263&gt;=$Z$1,L1263="",DAY(L1263)&lt;15,AND(YEAR(K1263)&amp;MONTH(K1263)=YEAR(L1263)&amp;MONTH(L1263),DAY(L1263)&lt;26)),"",IF(YEAR(K1263)&amp;MONTH(K1263)=YEAR(L1263)&amp;MONTH(L1263),NETWORKDAYS.INTL(K1263,L1263,"0000000",'21年休息安排-固定'!$B$2:$B$105),NETWORKDAYS.INTL(DATE(2021,MONTH(L1263),1),L1263,"0000000",'21年休息安排-固定'!$B$2:$B$105)))</f>
        <v/>
      </c>
    </row>
    <row r="1264" customHeight="1" spans="1:24">
      <c r="A1264" s="4" t="s">
        <v>1729</v>
      </c>
      <c r="B1264" s="4"/>
      <c r="C1264" s="6" t="s">
        <v>1721</v>
      </c>
      <c r="D1264" s="4"/>
      <c r="E1264" s="4"/>
      <c r="F1264" s="4"/>
      <c r="G1264" s="4"/>
      <c r="H1264" s="4"/>
      <c r="I1264" s="4"/>
      <c r="J1264" s="4"/>
      <c r="K1264" s="45">
        <v>44201</v>
      </c>
      <c r="L1264" s="45"/>
      <c r="M1264" s="4"/>
      <c r="N1264" s="4"/>
      <c r="O1264" s="4"/>
      <c r="P1264" s="46"/>
      <c r="Q1264" s="46"/>
      <c r="R1264" s="49">
        <f t="shared" si="86"/>
        <v>0</v>
      </c>
      <c r="S1264" s="49">
        <f t="shared" si="87"/>
        <v>0</v>
      </c>
      <c r="T1264" s="50">
        <f t="shared" si="84"/>
        <v>0</v>
      </c>
      <c r="U1264" s="50">
        <f t="shared" si="85"/>
        <v>0</v>
      </c>
      <c r="V1264" s="50">
        <v>0.75</v>
      </c>
      <c r="W1264" s="50">
        <f>IF(OR(K1264&lt;=$Y$1,DAY(K1264)&gt;15,AND(YEAR(K1264)&amp;MONTH(K1264)=YEAR(L1264)&amp;MONTH(L1264),DAY(L1264)&lt;26)),"",IF(OR(L1264="",MONTH(K1264)&lt;&gt;MONTH(L1264)),NETWORKDAYS.INTL(K1264,DATE(2021,MONTH(K1264)+1,0),"0000000",'21年休息安排-固定'!$B$2:$B$105),NETWORKDAYS.INTL(K1264,L1264,"0000000",'21年休息安排-固定'!$B$2:$B$105)))</f>
        <v>19</v>
      </c>
      <c r="X1264" s="50" t="str">
        <f>IF(OR(L1264&gt;=$Z$1,L1264="",DAY(L1264)&lt;15,AND(YEAR(K1264)&amp;MONTH(K1264)=YEAR(L1264)&amp;MONTH(L1264),DAY(L1264)&lt;26)),"",IF(YEAR(K1264)&amp;MONTH(K1264)=YEAR(L1264)&amp;MONTH(L1264),NETWORKDAYS.INTL(K1264,L1264,"0000000",'21年休息安排-固定'!$B$2:$B$105),NETWORKDAYS.INTL(DATE(2021,MONTH(L1264),1),L1264,"0000000",'21年休息安排-固定'!$B$2:$B$105)))</f>
        <v/>
      </c>
    </row>
    <row r="1265" customHeight="1" spans="1:24">
      <c r="A1265" s="4" t="s">
        <v>1730</v>
      </c>
      <c r="B1265" s="4"/>
      <c r="C1265" s="6" t="s">
        <v>1721</v>
      </c>
      <c r="D1265" s="4"/>
      <c r="E1265" s="4"/>
      <c r="F1265" s="4"/>
      <c r="G1265" s="4"/>
      <c r="H1265" s="4"/>
      <c r="I1265" s="4"/>
      <c r="J1265" s="4"/>
      <c r="K1265" s="45">
        <v>44201</v>
      </c>
      <c r="L1265" s="45"/>
      <c r="M1265" s="4"/>
      <c r="N1265" s="4"/>
      <c r="O1265" s="4"/>
      <c r="P1265" s="46"/>
      <c r="Q1265" s="46"/>
      <c r="R1265" s="49">
        <f t="shared" si="86"/>
        <v>0</v>
      </c>
      <c r="S1265" s="49">
        <f t="shared" si="87"/>
        <v>0</v>
      </c>
      <c r="T1265" s="50">
        <f t="shared" si="84"/>
        <v>0</v>
      </c>
      <c r="U1265" s="50">
        <f t="shared" si="85"/>
        <v>0</v>
      </c>
      <c r="V1265" s="50">
        <v>0.84</v>
      </c>
      <c r="W1265" s="50">
        <f>IF(OR(K1265&lt;=$Y$1,DAY(K1265)&gt;15,AND(YEAR(K1265)&amp;MONTH(K1265)=YEAR(L1265)&amp;MONTH(L1265),DAY(L1265)&lt;26)),"",IF(OR(L1265="",MONTH(K1265)&lt;&gt;MONTH(L1265)),NETWORKDAYS.INTL(K1265,DATE(2021,MONTH(K1265)+1,0),"0000000",'21年休息安排-固定'!$B$2:$B$105),NETWORKDAYS.INTL(K1265,L1265,"0000000",'21年休息安排-固定'!$B$2:$B$105)))</f>
        <v>19</v>
      </c>
      <c r="X1265" s="50" t="str">
        <f>IF(OR(L1265&gt;=$Z$1,L1265="",DAY(L1265)&lt;15,AND(YEAR(K1265)&amp;MONTH(K1265)=YEAR(L1265)&amp;MONTH(L1265),DAY(L1265)&lt;26)),"",IF(YEAR(K1265)&amp;MONTH(K1265)=YEAR(L1265)&amp;MONTH(L1265),NETWORKDAYS.INTL(K1265,L1265,"0000000",'21年休息安排-固定'!$B$2:$B$105),NETWORKDAYS.INTL(DATE(2021,MONTH(L1265),1),L1265,"0000000",'21年休息安排-固定'!$B$2:$B$105)))</f>
        <v/>
      </c>
    </row>
    <row r="1266" customHeight="1" spans="1:24">
      <c r="A1266" s="4" t="s">
        <v>1731</v>
      </c>
      <c r="B1266" s="4"/>
      <c r="C1266" s="6" t="s">
        <v>1721</v>
      </c>
      <c r="D1266" s="4"/>
      <c r="E1266" s="4"/>
      <c r="F1266" s="4"/>
      <c r="G1266" s="4"/>
      <c r="H1266" s="4"/>
      <c r="I1266" s="4"/>
      <c r="J1266" s="4"/>
      <c r="K1266" s="45">
        <v>44201</v>
      </c>
      <c r="L1266" s="45"/>
      <c r="M1266" s="4"/>
      <c r="N1266" s="4"/>
      <c r="O1266" s="4"/>
      <c r="P1266" s="46"/>
      <c r="Q1266" s="46"/>
      <c r="R1266" s="49">
        <f t="shared" si="86"/>
        <v>0</v>
      </c>
      <c r="S1266" s="49">
        <f t="shared" si="87"/>
        <v>0</v>
      </c>
      <c r="T1266" s="50">
        <f t="shared" si="84"/>
        <v>0</v>
      </c>
      <c r="U1266" s="50">
        <f t="shared" si="85"/>
        <v>0</v>
      </c>
      <c r="V1266" s="50">
        <v>0.84</v>
      </c>
      <c r="W1266" s="50">
        <f>IF(OR(K1266&lt;=$Y$1,DAY(K1266)&gt;15,AND(YEAR(K1266)&amp;MONTH(K1266)=YEAR(L1266)&amp;MONTH(L1266),DAY(L1266)&lt;26)),"",IF(OR(L1266="",MONTH(K1266)&lt;&gt;MONTH(L1266)),NETWORKDAYS.INTL(K1266,DATE(2021,MONTH(K1266)+1,0),"0000000",'21年休息安排-固定'!$B$2:$B$105),NETWORKDAYS.INTL(K1266,L1266,"0000000",'21年休息安排-固定'!$B$2:$B$105)))</f>
        <v>19</v>
      </c>
      <c r="X1266" s="50" t="str">
        <f>IF(OR(L1266&gt;=$Z$1,L1266="",DAY(L1266)&lt;15,AND(YEAR(K1266)&amp;MONTH(K1266)=YEAR(L1266)&amp;MONTH(L1266),DAY(L1266)&lt;26)),"",IF(YEAR(K1266)&amp;MONTH(K1266)=YEAR(L1266)&amp;MONTH(L1266),NETWORKDAYS.INTL(K1266,L1266,"0000000",'21年休息安排-固定'!$B$2:$B$105),NETWORKDAYS.INTL(DATE(2021,MONTH(L1266),1),L1266,"0000000",'21年休息安排-固定'!$B$2:$B$105)))</f>
        <v/>
      </c>
    </row>
    <row r="1267" customHeight="1" spans="1:24">
      <c r="A1267" s="4" t="s">
        <v>1732</v>
      </c>
      <c r="B1267" s="4"/>
      <c r="C1267" s="6" t="s">
        <v>1721</v>
      </c>
      <c r="D1267" s="4"/>
      <c r="E1267" s="4"/>
      <c r="F1267" s="4"/>
      <c r="G1267" s="4"/>
      <c r="H1267" s="4"/>
      <c r="I1267" s="4"/>
      <c r="J1267" s="4"/>
      <c r="K1267" s="45">
        <v>44201</v>
      </c>
      <c r="L1267" s="45"/>
      <c r="M1267" s="4"/>
      <c r="N1267" s="4"/>
      <c r="O1267" s="4"/>
      <c r="P1267" s="46"/>
      <c r="Q1267" s="46"/>
      <c r="R1267" s="49">
        <f t="shared" si="86"/>
        <v>0</v>
      </c>
      <c r="S1267" s="49">
        <f t="shared" si="87"/>
        <v>0</v>
      </c>
      <c r="T1267" s="50">
        <f t="shared" si="84"/>
        <v>0</v>
      </c>
      <c r="U1267" s="50">
        <f t="shared" si="85"/>
        <v>0</v>
      </c>
      <c r="V1267" s="50">
        <v>0.84</v>
      </c>
      <c r="W1267" s="50">
        <f>IF(OR(K1267&lt;=$Y$1,DAY(K1267)&gt;15,AND(YEAR(K1267)&amp;MONTH(K1267)=YEAR(L1267)&amp;MONTH(L1267),DAY(L1267)&lt;26)),"",IF(OR(L1267="",MONTH(K1267)&lt;&gt;MONTH(L1267)),NETWORKDAYS.INTL(K1267,DATE(2021,MONTH(K1267)+1,0),"0000000",'21年休息安排-固定'!$B$2:$B$105),NETWORKDAYS.INTL(K1267,L1267,"0000000",'21年休息安排-固定'!$B$2:$B$105)))</f>
        <v>19</v>
      </c>
      <c r="X1267" s="50" t="str">
        <f>IF(OR(L1267&gt;=$Z$1,L1267="",DAY(L1267)&lt;15,AND(YEAR(K1267)&amp;MONTH(K1267)=YEAR(L1267)&amp;MONTH(L1267),DAY(L1267)&lt;26)),"",IF(YEAR(K1267)&amp;MONTH(K1267)=YEAR(L1267)&amp;MONTH(L1267),NETWORKDAYS.INTL(K1267,L1267,"0000000",'21年休息安排-固定'!$B$2:$B$105),NETWORKDAYS.INTL(DATE(2021,MONTH(L1267),1),L1267,"0000000",'21年休息安排-固定'!$B$2:$B$105)))</f>
        <v/>
      </c>
    </row>
    <row r="1268" customHeight="1" spans="1:24">
      <c r="A1268" s="4" t="s">
        <v>1733</v>
      </c>
      <c r="B1268" s="4"/>
      <c r="C1268" s="6" t="s">
        <v>1721</v>
      </c>
      <c r="D1268" s="4"/>
      <c r="E1268" s="4"/>
      <c r="F1268" s="4"/>
      <c r="G1268" s="4"/>
      <c r="H1268" s="4"/>
      <c r="I1268" s="4"/>
      <c r="J1268" s="4"/>
      <c r="K1268" s="45">
        <v>44201</v>
      </c>
      <c r="L1268" s="45"/>
      <c r="M1268" s="4"/>
      <c r="N1268" s="4"/>
      <c r="O1268" s="4"/>
      <c r="P1268" s="46"/>
      <c r="Q1268" s="46"/>
      <c r="R1268" s="49">
        <f t="shared" si="86"/>
        <v>0</v>
      </c>
      <c r="S1268" s="49">
        <f t="shared" si="87"/>
        <v>0</v>
      </c>
      <c r="T1268" s="50">
        <f t="shared" si="84"/>
        <v>0</v>
      </c>
      <c r="U1268" s="50">
        <f t="shared" si="85"/>
        <v>0</v>
      </c>
      <c r="V1268" s="50">
        <v>0.78</v>
      </c>
      <c r="W1268" s="50">
        <f>IF(OR(K1268&lt;=$Y$1,DAY(K1268)&gt;15,AND(YEAR(K1268)&amp;MONTH(K1268)=YEAR(L1268)&amp;MONTH(L1268),DAY(L1268)&lt;26)),"",IF(OR(L1268="",MONTH(K1268)&lt;&gt;MONTH(L1268)),NETWORKDAYS.INTL(K1268,DATE(2021,MONTH(K1268)+1,0),"0000000",'21年休息安排-固定'!$B$2:$B$105),NETWORKDAYS.INTL(K1268,L1268,"0000000",'21年休息安排-固定'!$B$2:$B$105)))</f>
        <v>19</v>
      </c>
      <c r="X1268" s="50" t="str">
        <f>IF(OR(L1268&gt;=$Z$1,L1268="",DAY(L1268)&lt;15,AND(YEAR(K1268)&amp;MONTH(K1268)=YEAR(L1268)&amp;MONTH(L1268),DAY(L1268)&lt;26)),"",IF(YEAR(K1268)&amp;MONTH(K1268)=YEAR(L1268)&amp;MONTH(L1268),NETWORKDAYS.INTL(K1268,L1268,"0000000",'21年休息安排-固定'!$B$2:$B$105),NETWORKDAYS.INTL(DATE(2021,MONTH(L1268),1),L1268,"0000000",'21年休息安排-固定'!$B$2:$B$105)))</f>
        <v/>
      </c>
    </row>
    <row r="1269" customHeight="1" spans="1:24">
      <c r="A1269" s="4" t="s">
        <v>1734</v>
      </c>
      <c r="B1269" s="4"/>
      <c r="C1269" s="6" t="s">
        <v>1721</v>
      </c>
      <c r="D1269" s="4"/>
      <c r="E1269" s="4"/>
      <c r="F1269" s="4"/>
      <c r="G1269" s="4"/>
      <c r="H1269" s="4"/>
      <c r="I1269" s="4"/>
      <c r="J1269" s="4"/>
      <c r="K1269" s="45">
        <v>44201</v>
      </c>
      <c r="L1269" s="45"/>
      <c r="M1269" s="4"/>
      <c r="N1269" s="4"/>
      <c r="O1269" s="4"/>
      <c r="P1269" s="46"/>
      <c r="Q1269" s="46"/>
      <c r="R1269" s="49">
        <f t="shared" si="86"/>
        <v>0</v>
      </c>
      <c r="S1269" s="49">
        <f t="shared" si="87"/>
        <v>0</v>
      </c>
      <c r="T1269" s="50">
        <f t="shared" si="84"/>
        <v>0</v>
      </c>
      <c r="U1269" s="50">
        <f t="shared" si="85"/>
        <v>0</v>
      </c>
      <c r="V1269" s="50">
        <v>0.8</v>
      </c>
      <c r="W1269" s="50">
        <f>IF(OR(K1269&lt;=$Y$1,DAY(K1269)&gt;15,AND(YEAR(K1269)&amp;MONTH(K1269)=YEAR(L1269)&amp;MONTH(L1269),DAY(L1269)&lt;26)),"",IF(OR(L1269="",MONTH(K1269)&lt;&gt;MONTH(L1269)),NETWORKDAYS.INTL(K1269,DATE(2021,MONTH(K1269)+1,0),"0000000",'21年休息安排-固定'!$B$2:$B$105),NETWORKDAYS.INTL(K1269,L1269,"0000000",'21年休息安排-固定'!$B$2:$B$105)))</f>
        <v>19</v>
      </c>
      <c r="X1269" s="50" t="str">
        <f>IF(OR(L1269&gt;=$Z$1,L1269="",DAY(L1269)&lt;15,AND(YEAR(K1269)&amp;MONTH(K1269)=YEAR(L1269)&amp;MONTH(L1269),DAY(L1269)&lt;26)),"",IF(YEAR(K1269)&amp;MONTH(K1269)=YEAR(L1269)&amp;MONTH(L1269),NETWORKDAYS.INTL(K1269,L1269,"0000000",'21年休息安排-固定'!$B$2:$B$105),NETWORKDAYS.INTL(DATE(2021,MONTH(L1269),1),L1269,"0000000",'21年休息安排-固定'!$B$2:$B$105)))</f>
        <v/>
      </c>
    </row>
    <row r="1270" customHeight="1" spans="1:24">
      <c r="A1270" s="4" t="s">
        <v>1735</v>
      </c>
      <c r="B1270" s="4"/>
      <c r="C1270" s="6" t="s">
        <v>1721</v>
      </c>
      <c r="D1270" s="4"/>
      <c r="E1270" s="4"/>
      <c r="F1270" s="4"/>
      <c r="G1270" s="4"/>
      <c r="H1270" s="4"/>
      <c r="I1270" s="4"/>
      <c r="J1270" s="4"/>
      <c r="K1270" s="45">
        <v>44201</v>
      </c>
      <c r="L1270" s="45"/>
      <c r="M1270" s="4"/>
      <c r="N1270" s="4"/>
      <c r="O1270" s="4"/>
      <c r="P1270" s="46"/>
      <c r="Q1270" s="46"/>
      <c r="R1270" s="49">
        <f t="shared" si="86"/>
        <v>0</v>
      </c>
      <c r="S1270" s="49">
        <f t="shared" si="87"/>
        <v>0</v>
      </c>
      <c r="T1270" s="50">
        <f t="shared" si="84"/>
        <v>0</v>
      </c>
      <c r="U1270" s="50">
        <f t="shared" si="85"/>
        <v>0</v>
      </c>
      <c r="V1270" s="50">
        <v>0.75</v>
      </c>
      <c r="W1270" s="50">
        <f>IF(OR(K1270&lt;=$Y$1,DAY(K1270)&gt;15,AND(YEAR(K1270)&amp;MONTH(K1270)=YEAR(L1270)&amp;MONTH(L1270),DAY(L1270)&lt;26)),"",IF(OR(L1270="",MONTH(K1270)&lt;&gt;MONTH(L1270)),NETWORKDAYS.INTL(K1270,DATE(2021,MONTH(K1270)+1,0),"0000000",'21年休息安排-固定'!$B$2:$B$105),NETWORKDAYS.INTL(K1270,L1270,"0000000",'21年休息安排-固定'!$B$2:$B$105)))</f>
        <v>19</v>
      </c>
      <c r="X1270" s="50" t="str">
        <f>IF(OR(L1270&gt;=$Z$1,L1270="",DAY(L1270)&lt;15,AND(YEAR(K1270)&amp;MONTH(K1270)=YEAR(L1270)&amp;MONTH(L1270),DAY(L1270)&lt;26)),"",IF(YEAR(K1270)&amp;MONTH(K1270)=YEAR(L1270)&amp;MONTH(L1270),NETWORKDAYS.INTL(K1270,L1270,"0000000",'21年休息安排-固定'!$B$2:$B$105),NETWORKDAYS.INTL(DATE(2021,MONTH(L1270),1),L1270,"0000000",'21年休息安排-固定'!$B$2:$B$105)))</f>
        <v/>
      </c>
    </row>
    <row r="1271" customHeight="1" spans="1:24">
      <c r="A1271" s="4" t="s">
        <v>1736</v>
      </c>
      <c r="B1271" s="4"/>
      <c r="C1271" s="6" t="s">
        <v>1721</v>
      </c>
      <c r="D1271" s="4"/>
      <c r="E1271" s="4"/>
      <c r="F1271" s="4"/>
      <c r="G1271" s="4"/>
      <c r="H1271" s="4"/>
      <c r="I1271" s="4"/>
      <c r="J1271" s="4"/>
      <c r="K1271" s="45">
        <v>44201</v>
      </c>
      <c r="L1271" s="45">
        <v>44348</v>
      </c>
      <c r="M1271" s="4"/>
      <c r="N1271" s="4"/>
      <c r="O1271" s="4"/>
      <c r="P1271" s="46"/>
      <c r="Q1271" s="46"/>
      <c r="R1271" s="49">
        <f t="shared" si="86"/>
        <v>0</v>
      </c>
      <c r="S1271" s="49">
        <f t="shared" si="87"/>
        <v>0</v>
      </c>
      <c r="T1271" s="50">
        <f t="shared" si="84"/>
        <v>0</v>
      </c>
      <c r="U1271" s="50">
        <f t="shared" si="85"/>
        <v>0</v>
      </c>
      <c r="V1271" s="50">
        <v>0.9</v>
      </c>
      <c r="W1271" s="50">
        <f>IF(OR(K1271&lt;=$Y$1,DAY(K1271)&gt;15,AND(YEAR(K1271)&amp;MONTH(K1271)=YEAR(L1271)&amp;MONTH(L1271),DAY(L1271)&lt;26)),"",IF(OR(L1271="",MONTH(K1271)&lt;&gt;MONTH(L1271)),NETWORKDAYS.INTL(K1271,DATE(2021,MONTH(K1271)+1,0),"0000000",'21年休息安排-固定'!$B$2:$B$105),NETWORKDAYS.INTL(K1271,L1271,"0000000",'21年休息安排-固定'!$B$2:$B$105)))</f>
        <v>19</v>
      </c>
      <c r="X1271" s="50" t="str">
        <f>IF(OR(L1271&gt;=$Z$1,L1271="",DAY(L1271)&lt;15,AND(YEAR(K1271)&amp;MONTH(K1271)=YEAR(L1271)&amp;MONTH(L1271),DAY(L1271)&lt;26)),"",IF(YEAR(K1271)&amp;MONTH(K1271)=YEAR(L1271)&amp;MONTH(L1271),NETWORKDAYS.INTL(K1271,L1271,"0000000",'21年休息安排-固定'!$B$2:$B$105),NETWORKDAYS.INTL(DATE(2021,MONTH(L1271),1),L1271,"0000000",'21年休息安排-固定'!$B$2:$B$105)))</f>
        <v/>
      </c>
    </row>
    <row r="1272" customHeight="1" spans="1:24">
      <c r="A1272" s="4" t="s">
        <v>1737</v>
      </c>
      <c r="B1272" s="4"/>
      <c r="C1272" s="6" t="s">
        <v>1721</v>
      </c>
      <c r="D1272" s="4"/>
      <c r="E1272" s="4"/>
      <c r="F1272" s="4"/>
      <c r="G1272" s="4"/>
      <c r="H1272" s="4"/>
      <c r="I1272" s="4"/>
      <c r="J1272" s="4"/>
      <c r="K1272" s="45">
        <v>44201</v>
      </c>
      <c r="L1272" s="45"/>
      <c r="M1272" s="4"/>
      <c r="N1272" s="4"/>
      <c r="O1272" s="4"/>
      <c r="P1272" s="46"/>
      <c r="Q1272" s="46"/>
      <c r="R1272" s="49">
        <f t="shared" si="86"/>
        <v>0</v>
      </c>
      <c r="S1272" s="49">
        <f t="shared" si="87"/>
        <v>0</v>
      </c>
      <c r="T1272" s="50">
        <f t="shared" si="84"/>
        <v>0</v>
      </c>
      <c r="U1272" s="50">
        <f t="shared" si="85"/>
        <v>0</v>
      </c>
      <c r="V1272" s="50">
        <v>0.75</v>
      </c>
      <c r="W1272" s="50">
        <f>IF(OR(K1272&lt;=$Y$1,DAY(K1272)&gt;15,AND(YEAR(K1272)&amp;MONTH(K1272)=YEAR(L1272)&amp;MONTH(L1272),DAY(L1272)&lt;26)),"",IF(OR(L1272="",MONTH(K1272)&lt;&gt;MONTH(L1272)),NETWORKDAYS.INTL(K1272,DATE(2021,MONTH(K1272)+1,0),"0000000",'21年休息安排-固定'!$B$2:$B$105),NETWORKDAYS.INTL(K1272,L1272,"0000000",'21年休息安排-固定'!$B$2:$B$105)))</f>
        <v>19</v>
      </c>
      <c r="X1272" s="50" t="str">
        <f>IF(OR(L1272&gt;=$Z$1,L1272="",DAY(L1272)&lt;15,AND(YEAR(K1272)&amp;MONTH(K1272)=YEAR(L1272)&amp;MONTH(L1272),DAY(L1272)&lt;26)),"",IF(YEAR(K1272)&amp;MONTH(K1272)=YEAR(L1272)&amp;MONTH(L1272),NETWORKDAYS.INTL(K1272,L1272,"0000000",'21年休息安排-固定'!$B$2:$B$105),NETWORKDAYS.INTL(DATE(2021,MONTH(L1272),1),L1272,"0000000",'21年休息安排-固定'!$B$2:$B$105)))</f>
        <v/>
      </c>
    </row>
    <row r="1273" customHeight="1" spans="1:24">
      <c r="A1273" s="4" t="s">
        <v>1738</v>
      </c>
      <c r="B1273" s="4"/>
      <c r="C1273" s="6" t="s">
        <v>1721</v>
      </c>
      <c r="D1273" s="4"/>
      <c r="E1273" s="4"/>
      <c r="F1273" s="4"/>
      <c r="G1273" s="4"/>
      <c r="H1273" s="4"/>
      <c r="I1273" s="4"/>
      <c r="J1273" s="4"/>
      <c r="K1273" s="45">
        <v>44201</v>
      </c>
      <c r="L1273" s="45"/>
      <c r="M1273" s="4"/>
      <c r="N1273" s="4"/>
      <c r="O1273" s="4"/>
      <c r="P1273" s="46"/>
      <c r="Q1273" s="46"/>
      <c r="R1273" s="49">
        <f t="shared" si="86"/>
        <v>0</v>
      </c>
      <c r="S1273" s="49">
        <f t="shared" si="87"/>
        <v>0</v>
      </c>
      <c r="T1273" s="50">
        <f t="shared" si="84"/>
        <v>0</v>
      </c>
      <c r="U1273" s="50">
        <f t="shared" si="85"/>
        <v>0</v>
      </c>
      <c r="V1273" s="50">
        <v>0.75</v>
      </c>
      <c r="W1273" s="50">
        <f>IF(OR(K1273&lt;=$Y$1,DAY(K1273)&gt;15,AND(YEAR(K1273)&amp;MONTH(K1273)=YEAR(L1273)&amp;MONTH(L1273),DAY(L1273)&lt;26)),"",IF(OR(L1273="",MONTH(K1273)&lt;&gt;MONTH(L1273)),NETWORKDAYS.INTL(K1273,DATE(2021,MONTH(K1273)+1,0),"0000000",'21年休息安排-固定'!$B$2:$B$105),NETWORKDAYS.INTL(K1273,L1273,"0000000",'21年休息安排-固定'!$B$2:$B$105)))</f>
        <v>19</v>
      </c>
      <c r="X1273" s="50" t="str">
        <f>IF(OR(L1273&gt;=$Z$1,L1273="",DAY(L1273)&lt;15,AND(YEAR(K1273)&amp;MONTH(K1273)=YEAR(L1273)&amp;MONTH(L1273),DAY(L1273)&lt;26)),"",IF(YEAR(K1273)&amp;MONTH(K1273)=YEAR(L1273)&amp;MONTH(L1273),NETWORKDAYS.INTL(K1273,L1273,"0000000",'21年休息安排-固定'!$B$2:$B$105),NETWORKDAYS.INTL(DATE(2021,MONTH(L1273),1),L1273,"0000000",'21年休息安排-固定'!$B$2:$B$105)))</f>
        <v/>
      </c>
    </row>
    <row r="1274" customHeight="1" spans="1:24">
      <c r="A1274" s="4" t="s">
        <v>1739</v>
      </c>
      <c r="B1274" s="4"/>
      <c r="C1274" s="6" t="s">
        <v>1721</v>
      </c>
      <c r="D1274" s="4"/>
      <c r="E1274" s="4"/>
      <c r="F1274" s="4"/>
      <c r="G1274" s="4"/>
      <c r="H1274" s="4"/>
      <c r="I1274" s="4"/>
      <c r="J1274" s="4"/>
      <c r="K1274" s="45">
        <v>44201</v>
      </c>
      <c r="L1274" s="45">
        <v>44379</v>
      </c>
      <c r="M1274" s="4"/>
      <c r="N1274" s="4"/>
      <c r="O1274" s="4"/>
      <c r="P1274" s="46"/>
      <c r="Q1274" s="46"/>
      <c r="R1274" s="49">
        <f t="shared" si="86"/>
        <v>0</v>
      </c>
      <c r="S1274" s="49">
        <f t="shared" si="87"/>
        <v>0</v>
      </c>
      <c r="T1274" s="50">
        <f t="shared" si="84"/>
        <v>0</v>
      </c>
      <c r="U1274" s="50">
        <f t="shared" si="85"/>
        <v>0</v>
      </c>
      <c r="V1274" s="50">
        <v>0.9</v>
      </c>
      <c r="W1274" s="50">
        <f>IF(OR(K1274&lt;=$Y$1,DAY(K1274)&gt;15,AND(YEAR(K1274)&amp;MONTH(K1274)=YEAR(L1274)&amp;MONTH(L1274),DAY(L1274)&lt;26)),"",IF(OR(L1274="",MONTH(K1274)&lt;&gt;MONTH(L1274)),NETWORKDAYS.INTL(K1274,DATE(2021,MONTH(K1274)+1,0),"0000000",'21年休息安排-固定'!$B$2:$B$105),NETWORKDAYS.INTL(K1274,L1274,"0000000",'21年休息安排-固定'!$B$2:$B$105)))</f>
        <v>19</v>
      </c>
      <c r="X1274" s="50" t="str">
        <f>IF(OR(L1274&gt;=$Z$1,L1274="",DAY(L1274)&lt;15,AND(YEAR(K1274)&amp;MONTH(K1274)=YEAR(L1274)&amp;MONTH(L1274),DAY(L1274)&lt;26)),"",IF(YEAR(K1274)&amp;MONTH(K1274)=YEAR(L1274)&amp;MONTH(L1274),NETWORKDAYS.INTL(K1274,L1274,"0000000",'21年休息安排-固定'!$B$2:$B$105),NETWORKDAYS.INTL(DATE(2021,MONTH(L1274),1),L1274,"0000000",'21年休息安排-固定'!$B$2:$B$105)))</f>
        <v/>
      </c>
    </row>
    <row r="1275" customHeight="1" spans="1:24">
      <c r="A1275" s="4" t="s">
        <v>1740</v>
      </c>
      <c r="B1275" s="4"/>
      <c r="C1275" s="6" t="s">
        <v>1721</v>
      </c>
      <c r="D1275" s="4"/>
      <c r="E1275" s="4"/>
      <c r="F1275" s="4"/>
      <c r="G1275" s="4"/>
      <c r="H1275" s="4"/>
      <c r="I1275" s="4"/>
      <c r="J1275" s="4"/>
      <c r="K1275" s="45">
        <v>44201</v>
      </c>
      <c r="L1275" s="45"/>
      <c r="M1275" s="4"/>
      <c r="N1275" s="4"/>
      <c r="O1275" s="4"/>
      <c r="P1275" s="46"/>
      <c r="Q1275" s="46"/>
      <c r="R1275" s="49">
        <f t="shared" si="86"/>
        <v>0</v>
      </c>
      <c r="S1275" s="49">
        <f t="shared" si="87"/>
        <v>0</v>
      </c>
      <c r="T1275" s="50">
        <f t="shared" si="84"/>
        <v>0</v>
      </c>
      <c r="U1275" s="50">
        <f t="shared" si="85"/>
        <v>0</v>
      </c>
      <c r="V1275" s="50">
        <v>0.78</v>
      </c>
      <c r="W1275" s="50">
        <f>IF(OR(K1275&lt;=$Y$1,DAY(K1275)&gt;15,AND(YEAR(K1275)&amp;MONTH(K1275)=YEAR(L1275)&amp;MONTH(L1275),DAY(L1275)&lt;26)),"",IF(OR(L1275="",MONTH(K1275)&lt;&gt;MONTH(L1275)),NETWORKDAYS.INTL(K1275,DATE(2021,MONTH(K1275)+1,0),"0000000",'21年休息安排-固定'!$B$2:$B$105),NETWORKDAYS.INTL(K1275,L1275,"0000000",'21年休息安排-固定'!$B$2:$B$105)))</f>
        <v>19</v>
      </c>
      <c r="X1275" s="50" t="str">
        <f>IF(OR(L1275&gt;=$Z$1,L1275="",DAY(L1275)&lt;15,AND(YEAR(K1275)&amp;MONTH(K1275)=YEAR(L1275)&amp;MONTH(L1275),DAY(L1275)&lt;26)),"",IF(YEAR(K1275)&amp;MONTH(K1275)=YEAR(L1275)&amp;MONTH(L1275),NETWORKDAYS.INTL(K1275,L1275,"0000000",'21年休息安排-固定'!$B$2:$B$105),NETWORKDAYS.INTL(DATE(2021,MONTH(L1275),1),L1275,"0000000",'21年休息安排-固定'!$B$2:$B$105)))</f>
        <v/>
      </c>
    </row>
    <row r="1276" customHeight="1" spans="1:24">
      <c r="A1276" s="4" t="s">
        <v>1741</v>
      </c>
      <c r="B1276" s="4"/>
      <c r="C1276" s="6" t="s">
        <v>1721</v>
      </c>
      <c r="D1276" s="4"/>
      <c r="E1276" s="4"/>
      <c r="F1276" s="4"/>
      <c r="G1276" s="4"/>
      <c r="H1276" s="4"/>
      <c r="I1276" s="4"/>
      <c r="J1276" s="4"/>
      <c r="K1276" s="45">
        <v>44201</v>
      </c>
      <c r="L1276" s="45">
        <v>44315</v>
      </c>
      <c r="M1276" s="4"/>
      <c r="N1276" s="4"/>
      <c r="O1276" s="4"/>
      <c r="P1276" s="46"/>
      <c r="Q1276" s="46"/>
      <c r="R1276" s="49">
        <f t="shared" si="86"/>
        <v>0</v>
      </c>
      <c r="S1276" s="49">
        <f t="shared" si="87"/>
        <v>0</v>
      </c>
      <c r="T1276" s="50">
        <f t="shared" si="84"/>
        <v>0</v>
      </c>
      <c r="U1276" s="50">
        <f t="shared" si="85"/>
        <v>0</v>
      </c>
      <c r="V1276" s="50">
        <v>0.9</v>
      </c>
      <c r="W1276" s="50">
        <f>IF(OR(K1276&lt;=$Y$1,DAY(K1276)&gt;15,AND(YEAR(K1276)&amp;MONTH(K1276)=YEAR(L1276)&amp;MONTH(L1276),DAY(L1276)&lt;26)),"",IF(OR(L1276="",MONTH(K1276)&lt;&gt;MONTH(L1276)),NETWORKDAYS.INTL(K1276,DATE(2021,MONTH(K1276)+1,0),"0000000",'21年休息安排-固定'!$B$2:$B$105),NETWORKDAYS.INTL(K1276,L1276,"0000000",'21年休息安排-固定'!$B$2:$B$105)))</f>
        <v>19</v>
      </c>
      <c r="X1276" s="50">
        <f>IF(OR(L1276&gt;=$Z$1,L1276="",DAY(L1276)&lt;15,AND(YEAR(K1276)&amp;MONTH(K1276)=YEAR(L1276)&amp;MONTH(L1276),DAY(L1276)&lt;26)),"",IF(YEAR(K1276)&amp;MONTH(K1276)=YEAR(L1276)&amp;MONTH(L1276),NETWORKDAYS.INTL(K1276,L1276,"0000000",'21年休息安排-固定'!$B$2:$B$105),NETWORKDAYS.INTL(DATE(2021,MONTH(L1276),1),L1276,"0000000",'21年休息安排-固定'!$B$2:$B$105)))</f>
        <v>22</v>
      </c>
    </row>
    <row r="1277" customHeight="1" spans="1:24">
      <c r="A1277" s="4" t="s">
        <v>1742</v>
      </c>
      <c r="B1277" s="4"/>
      <c r="C1277" s="6" t="s">
        <v>1721</v>
      </c>
      <c r="D1277" s="4"/>
      <c r="E1277" s="4"/>
      <c r="F1277" s="4"/>
      <c r="G1277" s="4"/>
      <c r="H1277" s="4"/>
      <c r="I1277" s="4"/>
      <c r="J1277" s="4"/>
      <c r="K1277" s="45">
        <v>44201</v>
      </c>
      <c r="L1277" s="45"/>
      <c r="M1277" s="4"/>
      <c r="N1277" s="4"/>
      <c r="O1277" s="4"/>
      <c r="P1277" s="46"/>
      <c r="Q1277" s="46"/>
      <c r="R1277" s="49">
        <f t="shared" si="86"/>
        <v>0</v>
      </c>
      <c r="S1277" s="49">
        <f t="shared" si="87"/>
        <v>0</v>
      </c>
      <c r="T1277" s="50">
        <f t="shared" si="84"/>
        <v>0</v>
      </c>
      <c r="U1277" s="50">
        <f t="shared" si="85"/>
        <v>0</v>
      </c>
      <c r="V1277" s="50">
        <v>0.75</v>
      </c>
      <c r="W1277" s="50">
        <f>IF(OR(K1277&lt;=$Y$1,DAY(K1277)&gt;15,AND(YEAR(K1277)&amp;MONTH(K1277)=YEAR(L1277)&amp;MONTH(L1277),DAY(L1277)&lt;26)),"",IF(OR(L1277="",MONTH(K1277)&lt;&gt;MONTH(L1277)),NETWORKDAYS.INTL(K1277,DATE(2021,MONTH(K1277)+1,0),"0000000",'21年休息安排-固定'!$B$2:$B$105),NETWORKDAYS.INTL(K1277,L1277,"0000000",'21年休息安排-固定'!$B$2:$B$105)))</f>
        <v>19</v>
      </c>
      <c r="X1277" s="50" t="str">
        <f>IF(OR(L1277&gt;=$Z$1,L1277="",DAY(L1277)&lt;15,AND(YEAR(K1277)&amp;MONTH(K1277)=YEAR(L1277)&amp;MONTH(L1277),DAY(L1277)&lt;26)),"",IF(YEAR(K1277)&amp;MONTH(K1277)=YEAR(L1277)&amp;MONTH(L1277),NETWORKDAYS.INTL(K1277,L1277,"0000000",'21年休息安排-固定'!$B$2:$B$105),NETWORKDAYS.INTL(DATE(2021,MONTH(L1277),1),L1277,"0000000",'21年休息安排-固定'!$B$2:$B$105)))</f>
        <v/>
      </c>
    </row>
    <row r="1278" customHeight="1" spans="1:24">
      <c r="A1278" s="4" t="s">
        <v>1743</v>
      </c>
      <c r="B1278" s="4"/>
      <c r="C1278" s="6" t="s">
        <v>1721</v>
      </c>
      <c r="D1278" s="4"/>
      <c r="E1278" s="4"/>
      <c r="F1278" s="4"/>
      <c r="G1278" s="4"/>
      <c r="H1278" s="4"/>
      <c r="I1278" s="4"/>
      <c r="J1278" s="4"/>
      <c r="K1278" s="45">
        <v>44201</v>
      </c>
      <c r="L1278" s="45">
        <v>44377</v>
      </c>
      <c r="M1278" s="4"/>
      <c r="N1278" s="4"/>
      <c r="O1278" s="4"/>
      <c r="P1278" s="46"/>
      <c r="Q1278" s="46"/>
      <c r="R1278" s="49">
        <f t="shared" si="86"/>
        <v>0</v>
      </c>
      <c r="S1278" s="49">
        <f t="shared" si="87"/>
        <v>0</v>
      </c>
      <c r="T1278" s="50">
        <f t="shared" si="84"/>
        <v>0</v>
      </c>
      <c r="U1278" s="50">
        <f t="shared" si="85"/>
        <v>0</v>
      </c>
      <c r="V1278" s="50">
        <v>0.9</v>
      </c>
      <c r="W1278" s="50">
        <f>IF(OR(K1278&lt;=$Y$1,DAY(K1278)&gt;15,AND(YEAR(K1278)&amp;MONTH(K1278)=YEAR(L1278)&amp;MONTH(L1278),DAY(L1278)&lt;26)),"",IF(OR(L1278="",MONTH(K1278)&lt;&gt;MONTH(L1278)),NETWORKDAYS.INTL(K1278,DATE(2021,MONTH(K1278)+1,0),"0000000",'21年休息安排-固定'!$B$2:$B$105),NETWORKDAYS.INTL(K1278,L1278,"0000000",'21年休息安排-固定'!$B$2:$B$105)))</f>
        <v>19</v>
      </c>
      <c r="X1278" s="50">
        <f>IF(OR(L1278&gt;=$Z$1,L1278="",DAY(L1278)&lt;15,AND(YEAR(K1278)&amp;MONTH(K1278)=YEAR(L1278)&amp;MONTH(L1278),DAY(L1278)&lt;26)),"",IF(YEAR(K1278)&amp;MONTH(K1278)=YEAR(L1278)&amp;MONTH(L1278),NETWORKDAYS.INTL(K1278,L1278,"0000000",'21年休息安排-固定'!$B$2:$B$105),NETWORKDAYS.INTL(DATE(2021,MONTH(L1278),1),L1278,"0000000",'21年休息安排-固定'!$B$2:$B$105)))</f>
        <v>22</v>
      </c>
    </row>
    <row r="1279" customHeight="1" spans="1:24">
      <c r="A1279" s="4" t="s">
        <v>1744</v>
      </c>
      <c r="B1279" s="4"/>
      <c r="C1279" s="6" t="s">
        <v>1721</v>
      </c>
      <c r="D1279" s="4"/>
      <c r="E1279" s="4"/>
      <c r="F1279" s="4"/>
      <c r="G1279" s="4"/>
      <c r="H1279" s="4"/>
      <c r="I1279" s="4"/>
      <c r="J1279" s="4"/>
      <c r="K1279" s="45">
        <v>44201</v>
      </c>
      <c r="L1279" s="45"/>
      <c r="M1279" s="4"/>
      <c r="N1279" s="4"/>
      <c r="O1279" s="4"/>
      <c r="P1279" s="46"/>
      <c r="Q1279" s="46"/>
      <c r="R1279" s="49">
        <f t="shared" si="86"/>
        <v>0</v>
      </c>
      <c r="S1279" s="49">
        <f t="shared" si="87"/>
        <v>0</v>
      </c>
      <c r="T1279" s="50">
        <f t="shared" si="84"/>
        <v>0</v>
      </c>
      <c r="U1279" s="50">
        <f t="shared" si="85"/>
        <v>0</v>
      </c>
      <c r="V1279" s="50">
        <v>0.75</v>
      </c>
      <c r="W1279" s="50">
        <f>IF(OR(K1279&lt;=$Y$1,DAY(K1279)&gt;15,AND(YEAR(K1279)&amp;MONTH(K1279)=YEAR(L1279)&amp;MONTH(L1279),DAY(L1279)&lt;26)),"",IF(OR(L1279="",MONTH(K1279)&lt;&gt;MONTH(L1279)),NETWORKDAYS.INTL(K1279,DATE(2021,MONTH(K1279)+1,0),"0000000",'21年休息安排-固定'!$B$2:$B$105),NETWORKDAYS.INTL(K1279,L1279,"0000000",'21年休息安排-固定'!$B$2:$B$105)))</f>
        <v>19</v>
      </c>
      <c r="X1279" s="50" t="str">
        <f>IF(OR(L1279&gt;=$Z$1,L1279="",DAY(L1279)&lt;15,AND(YEAR(K1279)&amp;MONTH(K1279)=YEAR(L1279)&amp;MONTH(L1279),DAY(L1279)&lt;26)),"",IF(YEAR(K1279)&amp;MONTH(K1279)=YEAR(L1279)&amp;MONTH(L1279),NETWORKDAYS.INTL(K1279,L1279,"0000000",'21年休息安排-固定'!$B$2:$B$105),NETWORKDAYS.INTL(DATE(2021,MONTH(L1279),1),L1279,"0000000",'21年休息安排-固定'!$B$2:$B$105)))</f>
        <v/>
      </c>
    </row>
    <row r="1280" customHeight="1" spans="1:24">
      <c r="A1280" s="4" t="s">
        <v>1745</v>
      </c>
      <c r="B1280" s="4"/>
      <c r="C1280" s="6" t="s">
        <v>1721</v>
      </c>
      <c r="D1280" s="4"/>
      <c r="E1280" s="4"/>
      <c r="F1280" s="4"/>
      <c r="G1280" s="4"/>
      <c r="H1280" s="4"/>
      <c r="I1280" s="4"/>
      <c r="J1280" s="4"/>
      <c r="K1280" s="45">
        <v>44207</v>
      </c>
      <c r="L1280" s="45"/>
      <c r="M1280" s="4"/>
      <c r="N1280" s="4"/>
      <c r="O1280" s="4"/>
      <c r="P1280" s="46"/>
      <c r="Q1280" s="46"/>
      <c r="R1280" s="49">
        <f t="shared" si="86"/>
        <v>0</v>
      </c>
      <c r="S1280" s="49">
        <f t="shared" si="87"/>
        <v>0</v>
      </c>
      <c r="T1280" s="50">
        <f t="shared" si="84"/>
        <v>0</v>
      </c>
      <c r="U1280" s="50">
        <f t="shared" si="85"/>
        <v>0</v>
      </c>
      <c r="V1280" s="50">
        <v>0.9</v>
      </c>
      <c r="W1280" s="50">
        <f>IF(OR(K1280&lt;=$Y$1,DAY(K1280)&gt;15,AND(YEAR(K1280)&amp;MONTH(K1280)=YEAR(L1280)&amp;MONTH(L1280),DAY(L1280)&lt;26)),"",IF(OR(L1280="",MONTH(K1280)&lt;&gt;MONTH(L1280)),NETWORKDAYS.INTL(K1280,DATE(2021,MONTH(K1280)+1,0),"0000000",'21年休息安排-固定'!$B$2:$B$105),NETWORKDAYS.INTL(K1280,L1280,"0000000",'21年休息安排-固定'!$B$2:$B$105)))</f>
        <v>15</v>
      </c>
      <c r="X1280" s="50" t="str">
        <f>IF(OR(L1280&gt;=$Z$1,L1280="",DAY(L1280)&lt;15,AND(YEAR(K1280)&amp;MONTH(K1280)=YEAR(L1280)&amp;MONTH(L1280),DAY(L1280)&lt;26)),"",IF(YEAR(K1280)&amp;MONTH(K1280)=YEAR(L1280)&amp;MONTH(L1280),NETWORKDAYS.INTL(K1280,L1280,"0000000",'21年休息安排-固定'!$B$2:$B$105),NETWORKDAYS.INTL(DATE(2021,MONTH(L1280),1),L1280,"0000000",'21年休息安排-固定'!$B$2:$B$105)))</f>
        <v/>
      </c>
    </row>
    <row r="1281" customHeight="1" spans="1:24">
      <c r="A1281" s="4" t="s">
        <v>1746</v>
      </c>
      <c r="B1281" s="4"/>
      <c r="C1281" s="6" t="s">
        <v>1721</v>
      </c>
      <c r="D1281" s="4"/>
      <c r="E1281" s="4"/>
      <c r="F1281" s="4"/>
      <c r="G1281" s="4"/>
      <c r="H1281" s="4"/>
      <c r="I1281" s="4"/>
      <c r="J1281" s="4"/>
      <c r="K1281" s="45">
        <v>44207</v>
      </c>
      <c r="L1281" s="45"/>
      <c r="M1281" s="4"/>
      <c r="N1281" s="4"/>
      <c r="O1281" s="4"/>
      <c r="P1281" s="46"/>
      <c r="Q1281" s="46"/>
      <c r="R1281" s="49">
        <f t="shared" si="86"/>
        <v>0</v>
      </c>
      <c r="S1281" s="49">
        <f t="shared" si="87"/>
        <v>0</v>
      </c>
      <c r="T1281" s="50">
        <f t="shared" si="84"/>
        <v>0</v>
      </c>
      <c r="U1281" s="50">
        <f t="shared" si="85"/>
        <v>0</v>
      </c>
      <c r="V1281" s="50">
        <v>0.75</v>
      </c>
      <c r="W1281" s="50">
        <f>IF(OR(K1281&lt;=$Y$1,DAY(K1281)&gt;15,AND(YEAR(K1281)&amp;MONTH(K1281)=YEAR(L1281)&amp;MONTH(L1281),DAY(L1281)&lt;26)),"",IF(OR(L1281="",MONTH(K1281)&lt;&gt;MONTH(L1281)),NETWORKDAYS.INTL(K1281,DATE(2021,MONTH(K1281)+1,0),"0000000",'21年休息安排-固定'!$B$2:$B$105),NETWORKDAYS.INTL(K1281,L1281,"0000000",'21年休息安排-固定'!$B$2:$B$105)))</f>
        <v>15</v>
      </c>
      <c r="X1281" s="50" t="str">
        <f>IF(OR(L1281&gt;=$Z$1,L1281="",DAY(L1281)&lt;15,AND(YEAR(K1281)&amp;MONTH(K1281)=YEAR(L1281)&amp;MONTH(L1281),DAY(L1281)&lt;26)),"",IF(YEAR(K1281)&amp;MONTH(K1281)=YEAR(L1281)&amp;MONTH(L1281),NETWORKDAYS.INTL(K1281,L1281,"0000000",'21年休息安排-固定'!$B$2:$B$105),NETWORKDAYS.INTL(DATE(2021,MONTH(L1281),1),L1281,"0000000",'21年休息安排-固定'!$B$2:$B$105)))</f>
        <v/>
      </c>
    </row>
    <row r="1282" customHeight="1" spans="1:24">
      <c r="A1282" s="4" t="s">
        <v>1747</v>
      </c>
      <c r="B1282" s="4"/>
      <c r="C1282" s="6" t="s">
        <v>1721</v>
      </c>
      <c r="D1282" s="4"/>
      <c r="E1282" s="4"/>
      <c r="F1282" s="4"/>
      <c r="G1282" s="4"/>
      <c r="H1282" s="4"/>
      <c r="I1282" s="4"/>
      <c r="J1282" s="4"/>
      <c r="K1282" s="45">
        <v>44207</v>
      </c>
      <c r="L1282" s="45"/>
      <c r="M1282" s="4"/>
      <c r="N1282" s="4"/>
      <c r="O1282" s="4"/>
      <c r="P1282" s="46"/>
      <c r="Q1282" s="46"/>
      <c r="R1282" s="49">
        <f t="shared" si="86"/>
        <v>0</v>
      </c>
      <c r="S1282" s="49">
        <f t="shared" si="87"/>
        <v>0</v>
      </c>
      <c r="T1282" s="50">
        <f t="shared" si="84"/>
        <v>0</v>
      </c>
      <c r="U1282" s="50">
        <f t="shared" si="85"/>
        <v>0</v>
      </c>
      <c r="V1282" s="50">
        <v>0.9</v>
      </c>
      <c r="W1282" s="50">
        <f>IF(OR(K1282&lt;=$Y$1,DAY(K1282)&gt;15,AND(YEAR(K1282)&amp;MONTH(K1282)=YEAR(L1282)&amp;MONTH(L1282),DAY(L1282)&lt;26)),"",IF(OR(L1282="",MONTH(K1282)&lt;&gt;MONTH(L1282)),NETWORKDAYS.INTL(K1282,DATE(2021,MONTH(K1282)+1,0),"0000000",'21年休息安排-固定'!$B$2:$B$105),NETWORKDAYS.INTL(K1282,L1282,"0000000",'21年休息安排-固定'!$B$2:$B$105)))</f>
        <v>15</v>
      </c>
      <c r="X1282" s="50" t="str">
        <f>IF(OR(L1282&gt;=$Z$1,L1282="",DAY(L1282)&lt;15,AND(YEAR(K1282)&amp;MONTH(K1282)=YEAR(L1282)&amp;MONTH(L1282),DAY(L1282)&lt;26)),"",IF(YEAR(K1282)&amp;MONTH(K1282)=YEAR(L1282)&amp;MONTH(L1282),NETWORKDAYS.INTL(K1282,L1282,"0000000",'21年休息安排-固定'!$B$2:$B$105),NETWORKDAYS.INTL(DATE(2021,MONTH(L1282),1),L1282,"0000000",'21年休息安排-固定'!$B$2:$B$105)))</f>
        <v/>
      </c>
    </row>
    <row r="1283" customHeight="1" spans="1:24">
      <c r="A1283" s="4" t="s">
        <v>1748</v>
      </c>
      <c r="B1283" s="4"/>
      <c r="C1283" s="6" t="s">
        <v>1721</v>
      </c>
      <c r="D1283" s="4"/>
      <c r="E1283" s="4"/>
      <c r="F1283" s="4"/>
      <c r="G1283" s="4"/>
      <c r="H1283" s="4"/>
      <c r="I1283" s="4"/>
      <c r="J1283" s="4"/>
      <c r="K1283" s="45">
        <v>44207</v>
      </c>
      <c r="L1283" s="45"/>
      <c r="M1283" s="4"/>
      <c r="N1283" s="4"/>
      <c r="O1283" s="4"/>
      <c r="P1283" s="46"/>
      <c r="Q1283" s="46"/>
      <c r="R1283" s="49">
        <f t="shared" si="86"/>
        <v>0</v>
      </c>
      <c r="S1283" s="49">
        <f t="shared" si="87"/>
        <v>0</v>
      </c>
      <c r="T1283" s="50">
        <f t="shared" si="84"/>
        <v>0</v>
      </c>
      <c r="U1283" s="50">
        <f t="shared" si="85"/>
        <v>0</v>
      </c>
      <c r="V1283" s="50">
        <v>0.87</v>
      </c>
      <c r="W1283" s="50">
        <f>IF(OR(K1283&lt;=$Y$1,DAY(K1283)&gt;15,AND(YEAR(K1283)&amp;MONTH(K1283)=YEAR(L1283)&amp;MONTH(L1283),DAY(L1283)&lt;26)),"",IF(OR(L1283="",MONTH(K1283)&lt;&gt;MONTH(L1283)),NETWORKDAYS.INTL(K1283,DATE(2021,MONTH(K1283)+1,0),"0000000",'21年休息安排-固定'!$B$2:$B$105),NETWORKDAYS.INTL(K1283,L1283,"0000000",'21年休息安排-固定'!$B$2:$B$105)))</f>
        <v>15</v>
      </c>
      <c r="X1283" s="50" t="str">
        <f>IF(OR(L1283&gt;=$Z$1,L1283="",DAY(L1283)&lt;15,AND(YEAR(K1283)&amp;MONTH(K1283)=YEAR(L1283)&amp;MONTH(L1283),DAY(L1283)&lt;26)),"",IF(YEAR(K1283)&amp;MONTH(K1283)=YEAR(L1283)&amp;MONTH(L1283),NETWORKDAYS.INTL(K1283,L1283,"0000000",'21年休息安排-固定'!$B$2:$B$105),NETWORKDAYS.INTL(DATE(2021,MONTH(L1283),1),L1283,"0000000",'21年休息安排-固定'!$B$2:$B$105)))</f>
        <v/>
      </c>
    </row>
    <row r="1284" customHeight="1" spans="1:24">
      <c r="A1284" s="4" t="s">
        <v>1749</v>
      </c>
      <c r="B1284" s="4"/>
      <c r="C1284" s="6" t="s">
        <v>1721</v>
      </c>
      <c r="D1284" s="4"/>
      <c r="E1284" s="4"/>
      <c r="F1284" s="4"/>
      <c r="G1284" s="4"/>
      <c r="H1284" s="4"/>
      <c r="I1284" s="4"/>
      <c r="J1284" s="4"/>
      <c r="K1284" s="45">
        <v>44207</v>
      </c>
      <c r="L1284" s="45">
        <v>44311</v>
      </c>
      <c r="M1284" s="4"/>
      <c r="N1284" s="4"/>
      <c r="O1284" s="4"/>
      <c r="P1284" s="46"/>
      <c r="Q1284" s="46"/>
      <c r="R1284" s="49">
        <f t="shared" si="86"/>
        <v>0</v>
      </c>
      <c r="S1284" s="49">
        <f t="shared" si="87"/>
        <v>0</v>
      </c>
      <c r="T1284" s="50">
        <f t="shared" si="84"/>
        <v>0</v>
      </c>
      <c r="U1284" s="50">
        <f t="shared" si="85"/>
        <v>0</v>
      </c>
      <c r="V1284" s="50">
        <v>0.9</v>
      </c>
      <c r="W1284" s="50">
        <f>IF(OR(K1284&lt;=$Y$1,DAY(K1284)&gt;15,AND(YEAR(K1284)&amp;MONTH(K1284)=YEAR(L1284)&amp;MONTH(L1284),DAY(L1284)&lt;26)),"",IF(OR(L1284="",MONTH(K1284)&lt;&gt;MONTH(L1284)),NETWORKDAYS.INTL(K1284,DATE(2021,MONTH(K1284)+1,0),"0000000",'21年休息安排-固定'!$B$2:$B$105),NETWORKDAYS.INTL(K1284,L1284,"0000000",'21年休息安排-固定'!$B$2:$B$105)))</f>
        <v>15</v>
      </c>
      <c r="X1284" s="50">
        <f>IF(OR(L1284&gt;=$Z$1,L1284="",DAY(L1284)&lt;15,AND(YEAR(K1284)&amp;MONTH(K1284)=YEAR(L1284)&amp;MONTH(L1284),DAY(L1284)&lt;26)),"",IF(YEAR(K1284)&amp;MONTH(K1284)=YEAR(L1284)&amp;MONTH(L1284),NETWORKDAYS.INTL(K1284,L1284,"0000000",'21年休息安排-固定'!$B$2:$B$105),NETWORKDAYS.INTL(DATE(2021,MONTH(L1284),1),L1284,"0000000",'21年休息安排-固定'!$B$2:$B$105)))</f>
        <v>18</v>
      </c>
    </row>
    <row r="1285" customHeight="1" spans="1:24">
      <c r="A1285" s="4" t="s">
        <v>1750</v>
      </c>
      <c r="B1285" s="4"/>
      <c r="C1285" s="6" t="s">
        <v>1721</v>
      </c>
      <c r="D1285" s="4"/>
      <c r="E1285" s="4"/>
      <c r="F1285" s="4"/>
      <c r="G1285" s="4"/>
      <c r="H1285" s="4"/>
      <c r="I1285" s="4"/>
      <c r="J1285" s="4"/>
      <c r="K1285" s="45">
        <v>44207</v>
      </c>
      <c r="L1285" s="45">
        <v>44281</v>
      </c>
      <c r="M1285" s="4"/>
      <c r="N1285" s="4"/>
      <c r="O1285" s="4"/>
      <c r="P1285" s="46"/>
      <c r="Q1285" s="46"/>
      <c r="R1285" s="49">
        <f t="shared" si="86"/>
        <v>0</v>
      </c>
      <c r="S1285" s="49">
        <f t="shared" si="87"/>
        <v>0</v>
      </c>
      <c r="T1285" s="50">
        <f t="shared" si="84"/>
        <v>0</v>
      </c>
      <c r="U1285" s="50">
        <f t="shared" si="85"/>
        <v>0</v>
      </c>
      <c r="V1285" s="50">
        <v>0.9</v>
      </c>
      <c r="W1285" s="50">
        <f>IF(OR(K1285&lt;=$Y$1,DAY(K1285)&gt;15,AND(YEAR(K1285)&amp;MONTH(K1285)=YEAR(L1285)&amp;MONTH(L1285),DAY(L1285)&lt;26)),"",IF(OR(L1285="",MONTH(K1285)&lt;&gt;MONTH(L1285)),NETWORKDAYS.INTL(K1285,DATE(2021,MONTH(K1285)+1,0),"0000000",'21年休息安排-固定'!$B$2:$B$105),NETWORKDAYS.INTL(K1285,L1285,"0000000",'21年休息安排-固定'!$B$2:$B$105)))</f>
        <v>15</v>
      </c>
      <c r="X1285" s="50">
        <f>IF(OR(L1285&gt;=$Z$1,L1285="",DAY(L1285)&lt;15,AND(YEAR(K1285)&amp;MONTH(K1285)=YEAR(L1285)&amp;MONTH(L1285),DAY(L1285)&lt;26)),"",IF(YEAR(K1285)&amp;MONTH(K1285)=YEAR(L1285)&amp;MONTH(L1285),NETWORKDAYS.INTL(K1285,L1285,"0000000",'21年休息安排-固定'!$B$2:$B$105),NETWORKDAYS.INTL(DATE(2021,MONTH(L1285),1),L1285,"0000000",'21年休息安排-固定'!$B$2:$B$105)))</f>
        <v>20</v>
      </c>
    </row>
    <row r="1286" customHeight="1" spans="1:24">
      <c r="A1286" s="4" t="s">
        <v>1751</v>
      </c>
      <c r="B1286" s="4"/>
      <c r="C1286" s="6" t="s">
        <v>1721</v>
      </c>
      <c r="D1286" s="4"/>
      <c r="E1286" s="4"/>
      <c r="F1286" s="4"/>
      <c r="G1286" s="4"/>
      <c r="H1286" s="4"/>
      <c r="I1286" s="4"/>
      <c r="J1286" s="4"/>
      <c r="K1286" s="45">
        <v>44207</v>
      </c>
      <c r="L1286" s="45"/>
      <c r="M1286" s="4"/>
      <c r="N1286" s="4"/>
      <c r="O1286" s="4"/>
      <c r="P1286" s="46"/>
      <c r="Q1286" s="46"/>
      <c r="R1286" s="49">
        <f t="shared" si="86"/>
        <v>0</v>
      </c>
      <c r="S1286" s="49">
        <f t="shared" si="87"/>
        <v>0</v>
      </c>
      <c r="T1286" s="50">
        <f t="shared" si="84"/>
        <v>0</v>
      </c>
      <c r="U1286" s="50">
        <f t="shared" si="85"/>
        <v>0</v>
      </c>
      <c r="V1286" s="50">
        <v>0.75</v>
      </c>
      <c r="W1286" s="50">
        <f>IF(OR(K1286&lt;=$Y$1,DAY(K1286)&gt;15,AND(YEAR(K1286)&amp;MONTH(K1286)=YEAR(L1286)&amp;MONTH(L1286),DAY(L1286)&lt;26)),"",IF(OR(L1286="",MONTH(K1286)&lt;&gt;MONTH(L1286)),NETWORKDAYS.INTL(K1286,DATE(2021,MONTH(K1286)+1,0),"0000000",'21年休息安排-固定'!$B$2:$B$105),NETWORKDAYS.INTL(K1286,L1286,"0000000",'21年休息安排-固定'!$B$2:$B$105)))</f>
        <v>15</v>
      </c>
      <c r="X1286" s="50" t="str">
        <f>IF(OR(L1286&gt;=$Z$1,L1286="",DAY(L1286)&lt;15,AND(YEAR(K1286)&amp;MONTH(K1286)=YEAR(L1286)&amp;MONTH(L1286),DAY(L1286)&lt;26)),"",IF(YEAR(K1286)&amp;MONTH(K1286)=YEAR(L1286)&amp;MONTH(L1286),NETWORKDAYS.INTL(K1286,L1286,"0000000",'21年休息安排-固定'!$B$2:$B$105),NETWORKDAYS.INTL(DATE(2021,MONTH(L1286),1),L1286,"0000000",'21年休息安排-固定'!$B$2:$B$105)))</f>
        <v/>
      </c>
    </row>
    <row r="1287" customHeight="1" spans="1:24">
      <c r="A1287" s="4" t="s">
        <v>1752</v>
      </c>
      <c r="B1287" s="4"/>
      <c r="C1287" s="6" t="s">
        <v>1721</v>
      </c>
      <c r="D1287" s="4"/>
      <c r="E1287" s="4"/>
      <c r="F1287" s="4"/>
      <c r="G1287" s="4"/>
      <c r="H1287" s="4"/>
      <c r="I1287" s="4"/>
      <c r="J1287" s="4"/>
      <c r="K1287" s="45">
        <v>44207</v>
      </c>
      <c r="L1287" s="45"/>
      <c r="M1287" s="4"/>
      <c r="N1287" s="4"/>
      <c r="O1287" s="4"/>
      <c r="P1287" s="46"/>
      <c r="Q1287" s="46"/>
      <c r="R1287" s="49">
        <f t="shared" si="86"/>
        <v>0</v>
      </c>
      <c r="S1287" s="49">
        <f t="shared" si="87"/>
        <v>0</v>
      </c>
      <c r="T1287" s="50">
        <f t="shared" si="84"/>
        <v>0</v>
      </c>
      <c r="U1287" s="50">
        <f t="shared" si="85"/>
        <v>0</v>
      </c>
      <c r="V1287" s="50">
        <v>0.75</v>
      </c>
      <c r="W1287" s="50">
        <f>IF(OR(K1287&lt;=$Y$1,DAY(K1287)&gt;15,AND(YEAR(K1287)&amp;MONTH(K1287)=YEAR(L1287)&amp;MONTH(L1287),DAY(L1287)&lt;26)),"",IF(OR(L1287="",MONTH(K1287)&lt;&gt;MONTH(L1287)),NETWORKDAYS.INTL(K1287,DATE(2021,MONTH(K1287)+1,0),"0000000",'21年休息安排-固定'!$B$2:$B$105),NETWORKDAYS.INTL(K1287,L1287,"0000000",'21年休息安排-固定'!$B$2:$B$105)))</f>
        <v>15</v>
      </c>
      <c r="X1287" s="50" t="str">
        <f>IF(OR(L1287&gt;=$Z$1,L1287="",DAY(L1287)&lt;15,AND(YEAR(K1287)&amp;MONTH(K1287)=YEAR(L1287)&amp;MONTH(L1287),DAY(L1287)&lt;26)),"",IF(YEAR(K1287)&amp;MONTH(K1287)=YEAR(L1287)&amp;MONTH(L1287),NETWORKDAYS.INTL(K1287,L1287,"0000000",'21年休息安排-固定'!$B$2:$B$105),NETWORKDAYS.INTL(DATE(2021,MONTH(L1287),1),L1287,"0000000",'21年休息安排-固定'!$B$2:$B$105)))</f>
        <v/>
      </c>
    </row>
    <row r="1288" customHeight="1" spans="1:24">
      <c r="A1288" s="4" t="s">
        <v>1753</v>
      </c>
      <c r="B1288" s="4"/>
      <c r="C1288" s="6" t="s">
        <v>1721</v>
      </c>
      <c r="D1288" s="4"/>
      <c r="E1288" s="4"/>
      <c r="F1288" s="4"/>
      <c r="G1288" s="4"/>
      <c r="H1288" s="4"/>
      <c r="I1288" s="4"/>
      <c r="J1288" s="4"/>
      <c r="K1288" s="45">
        <v>44207</v>
      </c>
      <c r="L1288" s="45"/>
      <c r="M1288" s="4"/>
      <c r="N1288" s="4"/>
      <c r="O1288" s="4"/>
      <c r="P1288" s="46"/>
      <c r="Q1288" s="46"/>
      <c r="R1288" s="49">
        <f t="shared" si="86"/>
        <v>0</v>
      </c>
      <c r="S1288" s="49">
        <f t="shared" si="87"/>
        <v>0</v>
      </c>
      <c r="T1288" s="50">
        <f t="shared" si="84"/>
        <v>0</v>
      </c>
      <c r="U1288" s="50">
        <f t="shared" si="85"/>
        <v>0</v>
      </c>
      <c r="V1288" s="50">
        <v>0.9</v>
      </c>
      <c r="W1288" s="50">
        <f>IF(OR(K1288&lt;=$Y$1,DAY(K1288)&gt;15,AND(YEAR(K1288)&amp;MONTH(K1288)=YEAR(L1288)&amp;MONTH(L1288),DAY(L1288)&lt;26)),"",IF(OR(L1288="",MONTH(K1288)&lt;&gt;MONTH(L1288)),NETWORKDAYS.INTL(K1288,DATE(2021,MONTH(K1288)+1,0),"0000000",'21年休息安排-固定'!$B$2:$B$105),NETWORKDAYS.INTL(K1288,L1288,"0000000",'21年休息安排-固定'!$B$2:$B$105)))</f>
        <v>15</v>
      </c>
      <c r="X1288" s="50" t="str">
        <f>IF(OR(L1288&gt;=$Z$1,L1288="",DAY(L1288)&lt;15,AND(YEAR(K1288)&amp;MONTH(K1288)=YEAR(L1288)&amp;MONTH(L1288),DAY(L1288)&lt;26)),"",IF(YEAR(K1288)&amp;MONTH(K1288)=YEAR(L1288)&amp;MONTH(L1288),NETWORKDAYS.INTL(K1288,L1288,"0000000",'21年休息安排-固定'!$B$2:$B$105),NETWORKDAYS.INTL(DATE(2021,MONTH(L1288),1),L1288,"0000000",'21年休息安排-固定'!$B$2:$B$105)))</f>
        <v/>
      </c>
    </row>
    <row r="1289" customHeight="1" spans="1:24">
      <c r="A1289" s="4" t="s">
        <v>1754</v>
      </c>
      <c r="B1289" s="4"/>
      <c r="C1289" s="6" t="s">
        <v>1721</v>
      </c>
      <c r="D1289" s="4"/>
      <c r="E1289" s="4"/>
      <c r="F1289" s="4"/>
      <c r="G1289" s="4"/>
      <c r="H1289" s="4"/>
      <c r="I1289" s="4"/>
      <c r="J1289" s="4"/>
      <c r="K1289" s="45">
        <v>44209</v>
      </c>
      <c r="L1289" s="45"/>
      <c r="M1289" s="4"/>
      <c r="N1289" s="4"/>
      <c r="O1289" s="4"/>
      <c r="P1289" s="46"/>
      <c r="Q1289" s="46"/>
      <c r="R1289" s="49">
        <f t="shared" si="86"/>
        <v>0</v>
      </c>
      <c r="S1289" s="49">
        <f t="shared" si="87"/>
        <v>0</v>
      </c>
      <c r="T1289" s="50">
        <f t="shared" si="84"/>
        <v>0</v>
      </c>
      <c r="U1289" s="50">
        <f t="shared" si="85"/>
        <v>0</v>
      </c>
      <c r="V1289" s="50">
        <v>0.86</v>
      </c>
      <c r="W1289" s="50">
        <f>IF(OR(K1289&lt;=$Y$1,DAY(K1289)&gt;15,AND(YEAR(K1289)&amp;MONTH(K1289)=YEAR(L1289)&amp;MONTH(L1289),DAY(L1289)&lt;26)),"",IF(OR(L1289="",MONTH(K1289)&lt;&gt;MONTH(L1289)),NETWORKDAYS.INTL(K1289,DATE(2021,MONTH(K1289)+1,0),"0000000",'21年休息安排-固定'!$B$2:$B$105),NETWORKDAYS.INTL(K1289,L1289,"0000000",'21年休息安排-固定'!$B$2:$B$105)))</f>
        <v>13</v>
      </c>
      <c r="X1289" s="50" t="str">
        <f>IF(OR(L1289&gt;=$Z$1,L1289="",DAY(L1289)&lt;15,AND(YEAR(K1289)&amp;MONTH(K1289)=YEAR(L1289)&amp;MONTH(L1289),DAY(L1289)&lt;26)),"",IF(YEAR(K1289)&amp;MONTH(K1289)=YEAR(L1289)&amp;MONTH(L1289),NETWORKDAYS.INTL(K1289,L1289,"0000000",'21年休息安排-固定'!$B$2:$B$105),NETWORKDAYS.INTL(DATE(2021,MONTH(L1289),1),L1289,"0000000",'21年休息安排-固定'!$B$2:$B$105)))</f>
        <v/>
      </c>
    </row>
    <row r="1290" customHeight="1" spans="1:24">
      <c r="A1290" s="4" t="s">
        <v>1755</v>
      </c>
      <c r="B1290" s="4"/>
      <c r="C1290" s="6" t="s">
        <v>1721</v>
      </c>
      <c r="D1290" s="4"/>
      <c r="E1290" s="4"/>
      <c r="F1290" s="4"/>
      <c r="G1290" s="4"/>
      <c r="H1290" s="4"/>
      <c r="I1290" s="4"/>
      <c r="J1290" s="4"/>
      <c r="K1290" s="45">
        <v>44209</v>
      </c>
      <c r="L1290" s="45"/>
      <c r="M1290" s="4"/>
      <c r="N1290" s="4"/>
      <c r="O1290" s="4"/>
      <c r="P1290" s="46"/>
      <c r="Q1290" s="46"/>
      <c r="R1290" s="49">
        <f t="shared" si="86"/>
        <v>0</v>
      </c>
      <c r="S1290" s="49">
        <f t="shared" si="87"/>
        <v>0</v>
      </c>
      <c r="T1290" s="50">
        <f t="shared" si="84"/>
        <v>0</v>
      </c>
      <c r="U1290" s="50">
        <f t="shared" si="85"/>
        <v>0</v>
      </c>
      <c r="V1290" s="50">
        <v>0.75</v>
      </c>
      <c r="W1290" s="50">
        <f>IF(OR(K1290&lt;=$Y$1,DAY(K1290)&gt;15,AND(YEAR(K1290)&amp;MONTH(K1290)=YEAR(L1290)&amp;MONTH(L1290),DAY(L1290)&lt;26)),"",IF(OR(L1290="",MONTH(K1290)&lt;&gt;MONTH(L1290)),NETWORKDAYS.INTL(K1290,DATE(2021,MONTH(K1290)+1,0),"0000000",'21年休息安排-固定'!$B$2:$B$105),NETWORKDAYS.INTL(K1290,L1290,"0000000",'21年休息安排-固定'!$B$2:$B$105)))</f>
        <v>13</v>
      </c>
      <c r="X1290" s="50" t="str">
        <f>IF(OR(L1290&gt;=$Z$1,L1290="",DAY(L1290)&lt;15,AND(YEAR(K1290)&amp;MONTH(K1290)=YEAR(L1290)&amp;MONTH(L1290),DAY(L1290)&lt;26)),"",IF(YEAR(K1290)&amp;MONTH(K1290)=YEAR(L1290)&amp;MONTH(L1290),NETWORKDAYS.INTL(K1290,L1290,"0000000",'21年休息安排-固定'!$B$2:$B$105),NETWORKDAYS.INTL(DATE(2021,MONTH(L1290),1),L1290,"0000000",'21年休息安排-固定'!$B$2:$B$105)))</f>
        <v/>
      </c>
    </row>
    <row r="1291" customHeight="1" spans="1:24">
      <c r="A1291" s="4" t="s">
        <v>1756</v>
      </c>
      <c r="B1291" s="4"/>
      <c r="C1291" s="6" t="s">
        <v>1721</v>
      </c>
      <c r="D1291" s="4"/>
      <c r="E1291" s="4"/>
      <c r="F1291" s="4"/>
      <c r="G1291" s="4"/>
      <c r="H1291" s="4"/>
      <c r="I1291" s="4"/>
      <c r="J1291" s="4"/>
      <c r="K1291" s="45">
        <v>44210</v>
      </c>
      <c r="L1291" s="45">
        <v>44313</v>
      </c>
      <c r="M1291" s="4"/>
      <c r="N1291" s="4"/>
      <c r="O1291" s="4"/>
      <c r="P1291" s="46"/>
      <c r="Q1291" s="46"/>
      <c r="R1291" s="49">
        <f t="shared" si="86"/>
        <v>0</v>
      </c>
      <c r="S1291" s="49">
        <f t="shared" si="87"/>
        <v>0</v>
      </c>
      <c r="T1291" s="50">
        <f t="shared" si="84"/>
        <v>0</v>
      </c>
      <c r="U1291" s="50">
        <f t="shared" si="85"/>
        <v>0</v>
      </c>
      <c r="V1291" s="50">
        <v>0.9</v>
      </c>
      <c r="W1291" s="50">
        <f>IF(OR(K1291&lt;=$Y$1,DAY(K1291)&gt;15,AND(YEAR(K1291)&amp;MONTH(K1291)=YEAR(L1291)&amp;MONTH(L1291),DAY(L1291)&lt;26)),"",IF(OR(L1291="",MONTH(K1291)&lt;&gt;MONTH(L1291)),NETWORKDAYS.INTL(K1291,DATE(2021,MONTH(K1291)+1,0),"0000000",'21年休息安排-固定'!$B$2:$B$105),NETWORKDAYS.INTL(K1291,L1291,"0000000",'21年休息安排-固定'!$B$2:$B$105)))</f>
        <v>12</v>
      </c>
      <c r="X1291" s="50">
        <f>IF(OR(L1291&gt;=$Z$1,L1291="",DAY(L1291)&lt;15,AND(YEAR(K1291)&amp;MONTH(K1291)=YEAR(L1291)&amp;MONTH(L1291),DAY(L1291)&lt;26)),"",IF(YEAR(K1291)&amp;MONTH(K1291)=YEAR(L1291)&amp;MONTH(L1291),NETWORKDAYS.INTL(K1291,L1291,"0000000",'21年休息安排-固定'!$B$2:$B$105),NETWORKDAYS.INTL(DATE(2021,MONTH(L1291),1),L1291,"0000000",'21年休息安排-固定'!$B$2:$B$105)))</f>
        <v>20</v>
      </c>
    </row>
    <row r="1292" customHeight="1" spans="1:24">
      <c r="A1292" s="4" t="s">
        <v>1757</v>
      </c>
      <c r="B1292" s="4"/>
      <c r="C1292" s="6" t="s">
        <v>1721</v>
      </c>
      <c r="D1292" s="4"/>
      <c r="E1292" s="4"/>
      <c r="F1292" s="4"/>
      <c r="G1292" s="4"/>
      <c r="H1292" s="4"/>
      <c r="I1292" s="4"/>
      <c r="J1292" s="4"/>
      <c r="K1292" s="45">
        <v>44210</v>
      </c>
      <c r="L1292" s="45"/>
      <c r="M1292" s="4"/>
      <c r="N1292" s="4"/>
      <c r="O1292" s="4"/>
      <c r="P1292" s="46"/>
      <c r="Q1292" s="46"/>
      <c r="R1292" s="49">
        <f t="shared" si="86"/>
        <v>0</v>
      </c>
      <c r="S1292" s="49">
        <f t="shared" si="87"/>
        <v>0</v>
      </c>
      <c r="T1292" s="50">
        <f t="shared" ref="T1292:T1348" si="88">IFERROR(ROUND(Q1292/W1292,2),0)</f>
        <v>0</v>
      </c>
      <c r="U1292" s="50">
        <f t="shared" ref="U1292:U1348" si="89">IFERROR(ROUND(Q1292/X1292,2),0)</f>
        <v>0</v>
      </c>
      <c r="V1292" s="50">
        <v>0.77</v>
      </c>
      <c r="W1292" s="50">
        <f>IF(OR(K1292&lt;=$Y$1,DAY(K1292)&gt;15,AND(YEAR(K1292)&amp;MONTH(K1292)=YEAR(L1292)&amp;MONTH(L1292),DAY(L1292)&lt;26)),"",IF(OR(L1292="",MONTH(K1292)&lt;&gt;MONTH(L1292)),NETWORKDAYS.INTL(K1292,DATE(2021,MONTH(K1292)+1,0),"0000000",'21年休息安排-固定'!$B$2:$B$105),NETWORKDAYS.INTL(K1292,L1292,"0000000",'21年休息安排-固定'!$B$2:$B$105)))</f>
        <v>12</v>
      </c>
      <c r="X1292" s="50" t="str">
        <f>IF(OR(L1292&gt;=$Z$1,L1292="",DAY(L1292)&lt;15,AND(YEAR(K1292)&amp;MONTH(K1292)=YEAR(L1292)&amp;MONTH(L1292),DAY(L1292)&lt;26)),"",IF(YEAR(K1292)&amp;MONTH(K1292)=YEAR(L1292)&amp;MONTH(L1292),NETWORKDAYS.INTL(K1292,L1292,"0000000",'21年休息安排-固定'!$B$2:$B$105),NETWORKDAYS.INTL(DATE(2021,MONTH(L1292),1),L1292,"0000000",'21年休息安排-固定'!$B$2:$B$105)))</f>
        <v/>
      </c>
    </row>
    <row r="1293" customHeight="1" spans="1:24">
      <c r="A1293" s="4" t="s">
        <v>1758</v>
      </c>
      <c r="B1293" s="4"/>
      <c r="C1293" s="6" t="s">
        <v>1721</v>
      </c>
      <c r="D1293" s="4"/>
      <c r="E1293" s="4"/>
      <c r="F1293" s="4"/>
      <c r="G1293" s="4"/>
      <c r="H1293" s="4"/>
      <c r="I1293" s="4"/>
      <c r="J1293" s="4"/>
      <c r="K1293" s="45">
        <v>44210</v>
      </c>
      <c r="L1293" s="45"/>
      <c r="M1293" s="4"/>
      <c r="N1293" s="4"/>
      <c r="O1293" s="4"/>
      <c r="P1293" s="46"/>
      <c r="Q1293" s="46"/>
      <c r="R1293" s="49">
        <f t="shared" ref="R1293:R1349" si="90">P1293/21.75</f>
        <v>0</v>
      </c>
      <c r="S1293" s="49">
        <f t="shared" ref="S1293:S1349" si="91">Q1293/21.75</f>
        <v>0</v>
      </c>
      <c r="T1293" s="50">
        <f t="shared" si="88"/>
        <v>0</v>
      </c>
      <c r="U1293" s="50">
        <f t="shared" si="89"/>
        <v>0</v>
      </c>
      <c r="V1293" s="50">
        <v>0.75</v>
      </c>
      <c r="W1293" s="50">
        <f>IF(OR(K1293&lt;=$Y$1,DAY(K1293)&gt;15,AND(YEAR(K1293)&amp;MONTH(K1293)=YEAR(L1293)&amp;MONTH(L1293),DAY(L1293)&lt;26)),"",IF(OR(L1293="",MONTH(K1293)&lt;&gt;MONTH(L1293)),NETWORKDAYS.INTL(K1293,DATE(2021,MONTH(K1293)+1,0),"0000000",'21年休息安排-固定'!$B$2:$B$105),NETWORKDAYS.INTL(K1293,L1293,"0000000",'21年休息安排-固定'!$B$2:$B$105)))</f>
        <v>12</v>
      </c>
      <c r="X1293" s="50" t="str">
        <f>IF(OR(L1293&gt;=$Z$1,L1293="",DAY(L1293)&lt;15,AND(YEAR(K1293)&amp;MONTH(K1293)=YEAR(L1293)&amp;MONTH(L1293),DAY(L1293)&lt;26)),"",IF(YEAR(K1293)&amp;MONTH(K1293)=YEAR(L1293)&amp;MONTH(L1293),NETWORKDAYS.INTL(K1293,L1293,"0000000",'21年休息安排-固定'!$B$2:$B$105),NETWORKDAYS.INTL(DATE(2021,MONTH(L1293),1),L1293,"0000000",'21年休息安排-固定'!$B$2:$B$105)))</f>
        <v/>
      </c>
    </row>
    <row r="1294" customHeight="1" spans="1:24">
      <c r="A1294" s="4" t="s">
        <v>1759</v>
      </c>
      <c r="B1294" s="4"/>
      <c r="C1294" s="6" t="s">
        <v>1721</v>
      </c>
      <c r="D1294" s="4"/>
      <c r="E1294" s="4"/>
      <c r="F1294" s="4"/>
      <c r="G1294" s="4"/>
      <c r="H1294" s="4"/>
      <c r="I1294" s="4"/>
      <c r="J1294" s="4"/>
      <c r="K1294" s="45">
        <v>44210</v>
      </c>
      <c r="L1294" s="45"/>
      <c r="M1294" s="4"/>
      <c r="N1294" s="4"/>
      <c r="O1294" s="4"/>
      <c r="P1294" s="46"/>
      <c r="Q1294" s="46"/>
      <c r="R1294" s="49">
        <f t="shared" si="90"/>
        <v>0</v>
      </c>
      <c r="S1294" s="49">
        <f t="shared" si="91"/>
        <v>0</v>
      </c>
      <c r="T1294" s="50">
        <f t="shared" si="88"/>
        <v>0</v>
      </c>
      <c r="U1294" s="50">
        <f t="shared" si="89"/>
        <v>0</v>
      </c>
      <c r="V1294" s="50">
        <v>0.75</v>
      </c>
      <c r="W1294" s="50">
        <f>IF(OR(K1294&lt;=$Y$1,DAY(K1294)&gt;15,AND(YEAR(K1294)&amp;MONTH(K1294)=YEAR(L1294)&amp;MONTH(L1294),DAY(L1294)&lt;26)),"",IF(OR(L1294="",MONTH(K1294)&lt;&gt;MONTH(L1294)),NETWORKDAYS.INTL(K1294,DATE(2021,MONTH(K1294)+1,0),"0000000",'21年休息安排-固定'!$B$2:$B$105),NETWORKDAYS.INTL(K1294,L1294,"0000000",'21年休息安排-固定'!$B$2:$B$105)))</f>
        <v>12</v>
      </c>
      <c r="X1294" s="50" t="str">
        <f>IF(OR(L1294&gt;=$Z$1,L1294="",DAY(L1294)&lt;15,AND(YEAR(K1294)&amp;MONTH(K1294)=YEAR(L1294)&amp;MONTH(L1294),DAY(L1294)&lt;26)),"",IF(YEAR(K1294)&amp;MONTH(K1294)=YEAR(L1294)&amp;MONTH(L1294),NETWORKDAYS.INTL(K1294,L1294,"0000000",'21年休息安排-固定'!$B$2:$B$105),NETWORKDAYS.INTL(DATE(2021,MONTH(L1294),1),L1294,"0000000",'21年休息安排-固定'!$B$2:$B$105)))</f>
        <v/>
      </c>
    </row>
    <row r="1295" customHeight="1" spans="1:24">
      <c r="A1295" s="4" t="s">
        <v>1760</v>
      </c>
      <c r="B1295" s="4"/>
      <c r="C1295" s="6" t="s">
        <v>1721</v>
      </c>
      <c r="D1295" s="4"/>
      <c r="E1295" s="4"/>
      <c r="F1295" s="4"/>
      <c r="G1295" s="4"/>
      <c r="H1295" s="4"/>
      <c r="I1295" s="4"/>
      <c r="J1295" s="4"/>
      <c r="K1295" s="45">
        <v>44210</v>
      </c>
      <c r="L1295" s="45"/>
      <c r="M1295" s="4"/>
      <c r="N1295" s="4"/>
      <c r="O1295" s="4"/>
      <c r="P1295" s="46"/>
      <c r="Q1295" s="46"/>
      <c r="R1295" s="49">
        <f t="shared" si="90"/>
        <v>0</v>
      </c>
      <c r="S1295" s="49">
        <f t="shared" si="91"/>
        <v>0</v>
      </c>
      <c r="T1295" s="50">
        <f t="shared" si="88"/>
        <v>0</v>
      </c>
      <c r="U1295" s="50">
        <f t="shared" si="89"/>
        <v>0</v>
      </c>
      <c r="V1295" s="50">
        <v>0.75</v>
      </c>
      <c r="W1295" s="50">
        <f>IF(OR(K1295&lt;=$Y$1,DAY(K1295)&gt;15,AND(YEAR(K1295)&amp;MONTH(K1295)=YEAR(L1295)&amp;MONTH(L1295),DAY(L1295)&lt;26)),"",IF(OR(L1295="",MONTH(K1295)&lt;&gt;MONTH(L1295)),NETWORKDAYS.INTL(K1295,DATE(2021,MONTH(K1295)+1,0),"0000000",'21年休息安排-固定'!$B$2:$B$105),NETWORKDAYS.INTL(K1295,L1295,"0000000",'21年休息安排-固定'!$B$2:$B$105)))</f>
        <v>12</v>
      </c>
      <c r="X1295" s="50" t="str">
        <f>IF(OR(L1295&gt;=$Z$1,L1295="",DAY(L1295)&lt;15,AND(YEAR(K1295)&amp;MONTH(K1295)=YEAR(L1295)&amp;MONTH(L1295),DAY(L1295)&lt;26)),"",IF(YEAR(K1295)&amp;MONTH(K1295)=YEAR(L1295)&amp;MONTH(L1295),NETWORKDAYS.INTL(K1295,L1295,"0000000",'21年休息安排-固定'!$B$2:$B$105),NETWORKDAYS.INTL(DATE(2021,MONTH(L1295),1),L1295,"0000000",'21年休息安排-固定'!$B$2:$B$105)))</f>
        <v/>
      </c>
    </row>
    <row r="1296" customHeight="1" spans="1:24">
      <c r="A1296" s="4" t="s">
        <v>1761</v>
      </c>
      <c r="B1296" s="4"/>
      <c r="C1296" s="6" t="s">
        <v>1721</v>
      </c>
      <c r="D1296" s="4"/>
      <c r="E1296" s="4"/>
      <c r="F1296" s="4"/>
      <c r="G1296" s="4"/>
      <c r="H1296" s="4"/>
      <c r="I1296" s="4"/>
      <c r="J1296" s="4"/>
      <c r="K1296" s="45">
        <v>44210</v>
      </c>
      <c r="L1296" s="45">
        <v>44250</v>
      </c>
      <c r="M1296" s="4"/>
      <c r="N1296" s="4"/>
      <c r="O1296" s="4"/>
      <c r="P1296" s="46"/>
      <c r="Q1296" s="46"/>
      <c r="R1296" s="49">
        <f t="shared" si="90"/>
        <v>0</v>
      </c>
      <c r="S1296" s="49">
        <f t="shared" si="91"/>
        <v>0</v>
      </c>
      <c r="T1296" s="50">
        <f t="shared" si="88"/>
        <v>0</v>
      </c>
      <c r="U1296" s="50">
        <f t="shared" si="89"/>
        <v>0</v>
      </c>
      <c r="V1296" s="50">
        <v>0.9</v>
      </c>
      <c r="W1296" s="50">
        <f>IF(OR(K1296&lt;=$Y$1,DAY(K1296)&gt;15,AND(YEAR(K1296)&amp;MONTH(K1296)=YEAR(L1296)&amp;MONTH(L1296),DAY(L1296)&lt;26)),"",IF(OR(L1296="",MONTH(K1296)&lt;&gt;MONTH(L1296)),NETWORKDAYS.INTL(K1296,DATE(2021,MONTH(K1296)+1,0),"0000000",'21年休息安排-固定'!$B$2:$B$105),NETWORKDAYS.INTL(K1296,L1296,"0000000",'21年休息安排-固定'!$B$2:$B$105)))</f>
        <v>12</v>
      </c>
      <c r="X1296" s="50">
        <f>IF(OR(L1296&gt;=$Z$1,L1296="",DAY(L1296)&lt;15,AND(YEAR(K1296)&amp;MONTH(K1296)=YEAR(L1296)&amp;MONTH(L1296),DAY(L1296)&lt;26)),"",IF(YEAR(K1296)&amp;MONTH(K1296)=YEAR(L1296)&amp;MONTH(L1296),NETWORKDAYS.INTL(K1296,L1296,"0000000",'21年休息安排-固定'!$B$2:$B$105),NETWORKDAYS.INTL(DATE(2021,MONTH(L1296),1),L1296,"0000000",'21年休息安排-固定'!$B$2:$B$105)))</f>
        <v>17</v>
      </c>
    </row>
    <row r="1297" customHeight="1" spans="1:24">
      <c r="A1297" s="4" t="s">
        <v>1762</v>
      </c>
      <c r="B1297" s="4"/>
      <c r="C1297" s="6" t="s">
        <v>1721</v>
      </c>
      <c r="D1297" s="4"/>
      <c r="E1297" s="4"/>
      <c r="F1297" s="4"/>
      <c r="G1297" s="4"/>
      <c r="H1297" s="4"/>
      <c r="I1297" s="4"/>
      <c r="J1297" s="4"/>
      <c r="K1297" s="45">
        <v>44210</v>
      </c>
      <c r="L1297" s="45"/>
      <c r="M1297" s="4"/>
      <c r="N1297" s="4"/>
      <c r="O1297" s="4"/>
      <c r="P1297" s="46"/>
      <c r="Q1297" s="46"/>
      <c r="R1297" s="49">
        <f t="shared" si="90"/>
        <v>0</v>
      </c>
      <c r="S1297" s="49">
        <f t="shared" si="91"/>
        <v>0</v>
      </c>
      <c r="T1297" s="50">
        <f t="shared" si="88"/>
        <v>0</v>
      </c>
      <c r="U1297" s="50">
        <f t="shared" si="89"/>
        <v>0</v>
      </c>
      <c r="V1297" s="50">
        <v>0.72</v>
      </c>
      <c r="W1297" s="50">
        <f>IF(OR(K1297&lt;=$Y$1,DAY(K1297)&gt;15,AND(YEAR(K1297)&amp;MONTH(K1297)=YEAR(L1297)&amp;MONTH(L1297),DAY(L1297)&lt;26)),"",IF(OR(L1297="",MONTH(K1297)&lt;&gt;MONTH(L1297)),NETWORKDAYS.INTL(K1297,DATE(2021,MONTH(K1297)+1,0),"0000000",'21年休息安排-固定'!$B$2:$B$105),NETWORKDAYS.INTL(K1297,L1297,"0000000",'21年休息安排-固定'!$B$2:$B$105)))</f>
        <v>12</v>
      </c>
      <c r="X1297" s="50" t="str">
        <f>IF(OR(L1297&gt;=$Z$1,L1297="",DAY(L1297)&lt;15,AND(YEAR(K1297)&amp;MONTH(K1297)=YEAR(L1297)&amp;MONTH(L1297),DAY(L1297)&lt;26)),"",IF(YEAR(K1297)&amp;MONTH(K1297)=YEAR(L1297)&amp;MONTH(L1297),NETWORKDAYS.INTL(K1297,L1297,"0000000",'21年休息安排-固定'!$B$2:$B$105),NETWORKDAYS.INTL(DATE(2021,MONTH(L1297),1),L1297,"0000000",'21年休息安排-固定'!$B$2:$B$105)))</f>
        <v/>
      </c>
    </row>
    <row r="1298" customHeight="1" spans="1:24">
      <c r="A1298" s="4" t="s">
        <v>1763</v>
      </c>
      <c r="B1298" s="4"/>
      <c r="C1298" s="6" t="s">
        <v>1721</v>
      </c>
      <c r="D1298" s="4"/>
      <c r="E1298" s="4"/>
      <c r="F1298" s="4"/>
      <c r="G1298" s="4"/>
      <c r="H1298" s="4"/>
      <c r="I1298" s="4"/>
      <c r="J1298" s="4"/>
      <c r="K1298" s="45">
        <v>44210</v>
      </c>
      <c r="L1298" s="45"/>
      <c r="M1298" s="4"/>
      <c r="N1298" s="4"/>
      <c r="O1298" s="4"/>
      <c r="P1298" s="46"/>
      <c r="Q1298" s="46"/>
      <c r="R1298" s="49">
        <f t="shared" si="90"/>
        <v>0</v>
      </c>
      <c r="S1298" s="49">
        <f t="shared" si="91"/>
        <v>0</v>
      </c>
      <c r="T1298" s="50">
        <f t="shared" si="88"/>
        <v>0</v>
      </c>
      <c r="U1298" s="50">
        <f t="shared" si="89"/>
        <v>0</v>
      </c>
      <c r="V1298" s="50">
        <v>0.75</v>
      </c>
      <c r="W1298" s="50">
        <f>IF(OR(K1298&lt;=$Y$1,DAY(K1298)&gt;15,AND(YEAR(K1298)&amp;MONTH(K1298)=YEAR(L1298)&amp;MONTH(L1298),DAY(L1298)&lt;26)),"",IF(OR(L1298="",MONTH(K1298)&lt;&gt;MONTH(L1298)),NETWORKDAYS.INTL(K1298,DATE(2021,MONTH(K1298)+1,0),"0000000",'21年休息安排-固定'!$B$2:$B$105),NETWORKDAYS.INTL(K1298,L1298,"0000000",'21年休息安排-固定'!$B$2:$B$105)))</f>
        <v>12</v>
      </c>
      <c r="X1298" s="50" t="str">
        <f>IF(OR(L1298&gt;=$Z$1,L1298="",DAY(L1298)&lt;15,AND(YEAR(K1298)&amp;MONTH(K1298)=YEAR(L1298)&amp;MONTH(L1298),DAY(L1298)&lt;26)),"",IF(YEAR(K1298)&amp;MONTH(K1298)=YEAR(L1298)&amp;MONTH(L1298),NETWORKDAYS.INTL(K1298,L1298,"0000000",'21年休息安排-固定'!$B$2:$B$105),NETWORKDAYS.INTL(DATE(2021,MONTH(L1298),1),L1298,"0000000",'21年休息安排-固定'!$B$2:$B$105)))</f>
        <v/>
      </c>
    </row>
    <row r="1299" customHeight="1" spans="1:24">
      <c r="A1299" s="4" t="s">
        <v>1764</v>
      </c>
      <c r="B1299" s="4"/>
      <c r="C1299" s="6" t="s">
        <v>1721</v>
      </c>
      <c r="D1299" s="4"/>
      <c r="E1299" s="4"/>
      <c r="F1299" s="4"/>
      <c r="G1299" s="4"/>
      <c r="H1299" s="4"/>
      <c r="I1299" s="4"/>
      <c r="J1299" s="4"/>
      <c r="K1299" s="45">
        <v>44211</v>
      </c>
      <c r="L1299" s="45">
        <v>44301</v>
      </c>
      <c r="M1299" s="4"/>
      <c r="N1299" s="4"/>
      <c r="O1299" s="4"/>
      <c r="P1299" s="46"/>
      <c r="Q1299" s="46"/>
      <c r="R1299" s="49">
        <f t="shared" si="90"/>
        <v>0</v>
      </c>
      <c r="S1299" s="49">
        <f t="shared" si="91"/>
        <v>0</v>
      </c>
      <c r="T1299" s="50">
        <f t="shared" si="88"/>
        <v>0</v>
      </c>
      <c r="U1299" s="50">
        <f t="shared" si="89"/>
        <v>0</v>
      </c>
      <c r="V1299" s="50">
        <v>0.9</v>
      </c>
      <c r="W1299" s="50">
        <f>IF(OR(K1299&lt;=$Y$1,DAY(K1299)&gt;15,AND(YEAR(K1299)&amp;MONTH(K1299)=YEAR(L1299)&amp;MONTH(L1299),DAY(L1299)&lt;26)),"",IF(OR(L1299="",MONTH(K1299)&lt;&gt;MONTH(L1299)),NETWORKDAYS.INTL(K1299,DATE(2021,MONTH(K1299)+1,0),"0000000",'21年休息安排-固定'!$B$2:$B$105),NETWORKDAYS.INTL(K1299,L1299,"0000000",'21年休息安排-固定'!$B$2:$B$105)))</f>
        <v>11</v>
      </c>
      <c r="X1299" s="50">
        <f>IF(OR(L1299&gt;=$Z$1,L1299="",DAY(L1299)&lt;15,AND(YEAR(K1299)&amp;MONTH(K1299)=YEAR(L1299)&amp;MONTH(L1299),DAY(L1299)&lt;26)),"",IF(YEAR(K1299)&amp;MONTH(K1299)=YEAR(L1299)&amp;MONTH(L1299),NETWORKDAYS.INTL(K1299,L1299,"0000000",'21年休息安排-固定'!$B$2:$B$105),NETWORKDAYS.INTL(DATE(2021,MONTH(L1299),1),L1299,"0000000",'21年休息安排-固定'!$B$2:$B$105)))</f>
        <v>11</v>
      </c>
    </row>
    <row r="1300" customHeight="1" spans="1:24">
      <c r="A1300" s="4" t="s">
        <v>1765</v>
      </c>
      <c r="B1300" s="4"/>
      <c r="C1300" s="6" t="s">
        <v>1721</v>
      </c>
      <c r="D1300" s="4"/>
      <c r="E1300" s="4"/>
      <c r="F1300" s="4"/>
      <c r="G1300" s="4"/>
      <c r="H1300" s="4"/>
      <c r="I1300" s="4"/>
      <c r="J1300" s="4"/>
      <c r="K1300" s="45">
        <v>44211</v>
      </c>
      <c r="L1300" s="45">
        <v>44406</v>
      </c>
      <c r="M1300" s="4"/>
      <c r="N1300" s="4"/>
      <c r="O1300" s="4"/>
      <c r="P1300" s="46"/>
      <c r="Q1300" s="46"/>
      <c r="R1300" s="49">
        <f t="shared" si="90"/>
        <v>0</v>
      </c>
      <c r="S1300" s="49">
        <f t="shared" si="91"/>
        <v>0</v>
      </c>
      <c r="T1300" s="50">
        <f t="shared" si="88"/>
        <v>0</v>
      </c>
      <c r="U1300" s="50">
        <f t="shared" si="89"/>
        <v>0</v>
      </c>
      <c r="V1300" s="50">
        <v>0.9</v>
      </c>
      <c r="W1300" s="50">
        <f>IF(OR(K1300&lt;=$Y$1,DAY(K1300)&gt;15,AND(YEAR(K1300)&amp;MONTH(K1300)=YEAR(L1300)&amp;MONTH(L1300),DAY(L1300)&lt;26)),"",IF(OR(L1300="",MONTH(K1300)&lt;&gt;MONTH(L1300)),NETWORKDAYS.INTL(K1300,DATE(2021,MONTH(K1300)+1,0),"0000000",'21年休息安排-固定'!$B$2:$B$105),NETWORKDAYS.INTL(K1300,L1300,"0000000",'21年休息安排-固定'!$B$2:$B$105)))</f>
        <v>11</v>
      </c>
      <c r="X1300" s="50">
        <f>IF(OR(L1300&gt;=$Z$1,L1300="",DAY(L1300)&lt;15,AND(YEAR(K1300)&amp;MONTH(K1300)=YEAR(L1300)&amp;MONTH(L1300),DAY(L1300)&lt;26)),"",IF(YEAR(K1300)&amp;MONTH(K1300)=YEAR(L1300)&amp;MONTH(L1300),NETWORKDAYS.INTL(K1300,L1300,"0000000",'21年休息安排-固定'!$B$2:$B$105),NETWORKDAYS.INTL(DATE(2021,MONTH(L1300),1),L1300,"0000000",'21年休息安排-固定'!$B$2:$B$105)))</f>
        <v>21</v>
      </c>
    </row>
    <row r="1301" customHeight="1" spans="1:24">
      <c r="A1301" s="4" t="s">
        <v>1766</v>
      </c>
      <c r="B1301" s="4"/>
      <c r="C1301" s="6" t="s">
        <v>1721</v>
      </c>
      <c r="D1301" s="4"/>
      <c r="E1301" s="4"/>
      <c r="F1301" s="4"/>
      <c r="G1301" s="4"/>
      <c r="H1301" s="4"/>
      <c r="I1301" s="4"/>
      <c r="J1301" s="4"/>
      <c r="K1301" s="45">
        <v>44214</v>
      </c>
      <c r="L1301" s="45">
        <v>44406</v>
      </c>
      <c r="M1301" s="4"/>
      <c r="N1301" s="4"/>
      <c r="O1301" s="4"/>
      <c r="P1301" s="46"/>
      <c r="Q1301" s="46"/>
      <c r="R1301" s="49">
        <f t="shared" si="90"/>
        <v>0</v>
      </c>
      <c r="S1301" s="49">
        <f t="shared" si="91"/>
        <v>0</v>
      </c>
      <c r="T1301" s="50">
        <f t="shared" si="88"/>
        <v>0</v>
      </c>
      <c r="U1301" s="50">
        <f t="shared" si="89"/>
        <v>0</v>
      </c>
      <c r="V1301" s="50">
        <v>0.9</v>
      </c>
      <c r="W1301" s="50" t="str">
        <f>IF(OR(K1301&lt;=$Y$1,DAY(K1301)&gt;15,AND(YEAR(K1301)&amp;MONTH(K1301)=YEAR(L1301)&amp;MONTH(L1301),DAY(L1301)&lt;26)),"",IF(OR(L1301="",MONTH(K1301)&lt;&gt;MONTH(L1301)),NETWORKDAYS.INTL(K1301,DATE(2021,MONTH(K1301)+1,0),"0000000",'21年休息安排-固定'!$B$2:$B$105),NETWORKDAYS.INTL(K1301,L1301,"0000000",'21年休息安排-固定'!$B$2:$B$105)))</f>
        <v/>
      </c>
      <c r="X1301" s="50">
        <f>IF(OR(L1301&gt;=$Z$1,L1301="",DAY(L1301)&lt;15,AND(YEAR(K1301)&amp;MONTH(K1301)=YEAR(L1301)&amp;MONTH(L1301),DAY(L1301)&lt;26)),"",IF(YEAR(K1301)&amp;MONTH(K1301)=YEAR(L1301)&amp;MONTH(L1301),NETWORKDAYS.INTL(K1301,L1301,"0000000",'21年休息安排-固定'!$B$2:$B$105),NETWORKDAYS.INTL(DATE(2021,MONTH(L1301),1),L1301,"0000000",'21年休息安排-固定'!$B$2:$B$105)))</f>
        <v>21</v>
      </c>
    </row>
    <row r="1302" customHeight="1" spans="1:24">
      <c r="A1302" s="4" t="s">
        <v>1767</v>
      </c>
      <c r="B1302" s="4"/>
      <c r="C1302" s="6" t="s">
        <v>1721</v>
      </c>
      <c r="D1302" s="4"/>
      <c r="E1302" s="4"/>
      <c r="F1302" s="4"/>
      <c r="G1302" s="4"/>
      <c r="H1302" s="4"/>
      <c r="I1302" s="4"/>
      <c r="J1302" s="4"/>
      <c r="K1302" s="45">
        <v>44214</v>
      </c>
      <c r="L1302" s="45"/>
      <c r="M1302" s="4"/>
      <c r="N1302" s="4"/>
      <c r="O1302" s="4"/>
      <c r="P1302" s="46"/>
      <c r="Q1302" s="46"/>
      <c r="R1302" s="49">
        <f t="shared" si="90"/>
        <v>0</v>
      </c>
      <c r="S1302" s="49">
        <f t="shared" si="91"/>
        <v>0</v>
      </c>
      <c r="T1302" s="50">
        <f t="shared" si="88"/>
        <v>0</v>
      </c>
      <c r="U1302" s="50">
        <f t="shared" si="89"/>
        <v>0</v>
      </c>
      <c r="V1302" s="50">
        <v>0.9</v>
      </c>
      <c r="W1302" s="50" t="str">
        <f>IF(OR(K1302&lt;=$Y$1,DAY(K1302)&gt;15,AND(YEAR(K1302)&amp;MONTH(K1302)=YEAR(L1302)&amp;MONTH(L1302),DAY(L1302)&lt;26)),"",IF(OR(L1302="",MONTH(K1302)&lt;&gt;MONTH(L1302)),NETWORKDAYS.INTL(K1302,DATE(2021,MONTH(K1302)+1,0),"0000000",'21年休息安排-固定'!$B$2:$B$105),NETWORKDAYS.INTL(K1302,L1302,"0000000",'21年休息安排-固定'!$B$2:$B$105)))</f>
        <v/>
      </c>
      <c r="X1302" s="50" t="str">
        <f>IF(OR(L1302&gt;=$Z$1,L1302="",DAY(L1302)&lt;15,AND(YEAR(K1302)&amp;MONTH(K1302)=YEAR(L1302)&amp;MONTH(L1302),DAY(L1302)&lt;26)),"",IF(YEAR(K1302)&amp;MONTH(K1302)=YEAR(L1302)&amp;MONTH(L1302),NETWORKDAYS.INTL(K1302,L1302,"0000000",'21年休息安排-固定'!$B$2:$B$105),NETWORKDAYS.INTL(DATE(2021,MONTH(L1302),1),L1302,"0000000",'21年休息安排-固定'!$B$2:$B$105)))</f>
        <v/>
      </c>
    </row>
    <row r="1303" customHeight="1" spans="1:24">
      <c r="A1303" s="4" t="s">
        <v>1768</v>
      </c>
      <c r="B1303" s="4"/>
      <c r="C1303" s="6" t="s">
        <v>1721</v>
      </c>
      <c r="D1303" s="4"/>
      <c r="E1303" s="4"/>
      <c r="F1303" s="4"/>
      <c r="G1303" s="4"/>
      <c r="H1303" s="4"/>
      <c r="I1303" s="4"/>
      <c r="J1303" s="4"/>
      <c r="K1303" s="45">
        <v>44214</v>
      </c>
      <c r="L1303" s="45"/>
      <c r="M1303" s="4"/>
      <c r="N1303" s="4"/>
      <c r="O1303" s="4"/>
      <c r="P1303" s="46"/>
      <c r="Q1303" s="46"/>
      <c r="R1303" s="49">
        <f t="shared" si="90"/>
        <v>0</v>
      </c>
      <c r="S1303" s="49">
        <f t="shared" si="91"/>
        <v>0</v>
      </c>
      <c r="T1303" s="50">
        <f t="shared" si="88"/>
        <v>0</v>
      </c>
      <c r="U1303" s="50">
        <f t="shared" si="89"/>
        <v>0</v>
      </c>
      <c r="V1303" s="50">
        <v>0.75</v>
      </c>
      <c r="W1303" s="50" t="str">
        <f>IF(OR(K1303&lt;=$Y$1,DAY(K1303)&gt;15,AND(YEAR(K1303)&amp;MONTH(K1303)=YEAR(L1303)&amp;MONTH(L1303),DAY(L1303)&lt;26)),"",IF(OR(L1303="",MONTH(K1303)&lt;&gt;MONTH(L1303)),NETWORKDAYS.INTL(K1303,DATE(2021,MONTH(K1303)+1,0),"0000000",'21年休息安排-固定'!$B$2:$B$105),NETWORKDAYS.INTL(K1303,L1303,"0000000",'21年休息安排-固定'!$B$2:$B$105)))</f>
        <v/>
      </c>
      <c r="X1303" s="50" t="str">
        <f>IF(OR(L1303&gt;=$Z$1,L1303="",DAY(L1303)&lt;15,AND(YEAR(K1303)&amp;MONTH(K1303)=YEAR(L1303)&amp;MONTH(L1303),DAY(L1303)&lt;26)),"",IF(YEAR(K1303)&amp;MONTH(K1303)=YEAR(L1303)&amp;MONTH(L1303),NETWORKDAYS.INTL(K1303,L1303,"0000000",'21年休息安排-固定'!$B$2:$B$105),NETWORKDAYS.INTL(DATE(2021,MONTH(L1303),1),L1303,"0000000",'21年休息安排-固定'!$B$2:$B$105)))</f>
        <v/>
      </c>
    </row>
    <row r="1304" customHeight="1" spans="1:24">
      <c r="A1304" s="4" t="s">
        <v>1769</v>
      </c>
      <c r="B1304" s="4"/>
      <c r="C1304" s="6" t="s">
        <v>1721</v>
      </c>
      <c r="D1304" s="4"/>
      <c r="E1304" s="4"/>
      <c r="F1304" s="4"/>
      <c r="G1304" s="4"/>
      <c r="H1304" s="4"/>
      <c r="I1304" s="4"/>
      <c r="J1304" s="4"/>
      <c r="K1304" s="45">
        <v>44214</v>
      </c>
      <c r="L1304" s="45"/>
      <c r="M1304" s="4"/>
      <c r="N1304" s="4"/>
      <c r="O1304" s="4"/>
      <c r="P1304" s="46"/>
      <c r="Q1304" s="46"/>
      <c r="R1304" s="49">
        <f t="shared" si="90"/>
        <v>0</v>
      </c>
      <c r="S1304" s="49">
        <f t="shared" si="91"/>
        <v>0</v>
      </c>
      <c r="T1304" s="50">
        <f t="shared" si="88"/>
        <v>0</v>
      </c>
      <c r="U1304" s="50">
        <f t="shared" si="89"/>
        <v>0</v>
      </c>
      <c r="V1304" s="50">
        <v>0.75</v>
      </c>
      <c r="W1304" s="50" t="str">
        <f>IF(OR(K1304&lt;=$Y$1,DAY(K1304)&gt;15,AND(YEAR(K1304)&amp;MONTH(K1304)=YEAR(L1304)&amp;MONTH(L1304),DAY(L1304)&lt;26)),"",IF(OR(L1304="",MONTH(K1304)&lt;&gt;MONTH(L1304)),NETWORKDAYS.INTL(K1304,DATE(2021,MONTH(K1304)+1,0),"0000000",'21年休息安排-固定'!$B$2:$B$105),NETWORKDAYS.INTL(K1304,L1304,"0000000",'21年休息安排-固定'!$B$2:$B$105)))</f>
        <v/>
      </c>
      <c r="X1304" s="50" t="str">
        <f>IF(OR(L1304&gt;=$Z$1,L1304="",DAY(L1304)&lt;15,AND(YEAR(K1304)&amp;MONTH(K1304)=YEAR(L1304)&amp;MONTH(L1304),DAY(L1304)&lt;26)),"",IF(YEAR(K1304)&amp;MONTH(K1304)=YEAR(L1304)&amp;MONTH(L1304),NETWORKDAYS.INTL(K1304,L1304,"0000000",'21年休息安排-固定'!$B$2:$B$105),NETWORKDAYS.INTL(DATE(2021,MONTH(L1304),1),L1304,"0000000",'21年休息安排-固定'!$B$2:$B$105)))</f>
        <v/>
      </c>
    </row>
    <row r="1305" customHeight="1" spans="1:24">
      <c r="A1305" s="4" t="s">
        <v>1770</v>
      </c>
      <c r="B1305" s="4"/>
      <c r="C1305" s="6" t="s">
        <v>1721</v>
      </c>
      <c r="D1305" s="4"/>
      <c r="E1305" s="4"/>
      <c r="F1305" s="4"/>
      <c r="G1305" s="4"/>
      <c r="H1305" s="4"/>
      <c r="I1305" s="4"/>
      <c r="J1305" s="4"/>
      <c r="K1305" s="45">
        <v>44214</v>
      </c>
      <c r="L1305" s="45"/>
      <c r="M1305" s="4"/>
      <c r="N1305" s="4"/>
      <c r="O1305" s="4"/>
      <c r="P1305" s="46"/>
      <c r="Q1305" s="46"/>
      <c r="R1305" s="49">
        <f t="shared" si="90"/>
        <v>0</v>
      </c>
      <c r="S1305" s="49">
        <f t="shared" si="91"/>
        <v>0</v>
      </c>
      <c r="T1305" s="50">
        <f t="shared" si="88"/>
        <v>0</v>
      </c>
      <c r="U1305" s="50">
        <f t="shared" si="89"/>
        <v>0</v>
      </c>
      <c r="V1305" s="50">
        <v>0.75</v>
      </c>
      <c r="W1305" s="50" t="str">
        <f>IF(OR(K1305&lt;=$Y$1,DAY(K1305)&gt;15,AND(YEAR(K1305)&amp;MONTH(K1305)=YEAR(L1305)&amp;MONTH(L1305),DAY(L1305)&lt;26)),"",IF(OR(L1305="",MONTH(K1305)&lt;&gt;MONTH(L1305)),NETWORKDAYS.INTL(K1305,DATE(2021,MONTH(K1305)+1,0),"0000000",'21年休息安排-固定'!$B$2:$B$105),NETWORKDAYS.INTL(K1305,L1305,"0000000",'21年休息安排-固定'!$B$2:$B$105)))</f>
        <v/>
      </c>
      <c r="X1305" s="50" t="str">
        <f>IF(OR(L1305&gt;=$Z$1,L1305="",DAY(L1305)&lt;15,AND(YEAR(K1305)&amp;MONTH(K1305)=YEAR(L1305)&amp;MONTH(L1305),DAY(L1305)&lt;26)),"",IF(YEAR(K1305)&amp;MONTH(K1305)=YEAR(L1305)&amp;MONTH(L1305),NETWORKDAYS.INTL(K1305,L1305,"0000000",'21年休息安排-固定'!$B$2:$B$105),NETWORKDAYS.INTL(DATE(2021,MONTH(L1305),1),L1305,"0000000",'21年休息安排-固定'!$B$2:$B$105)))</f>
        <v/>
      </c>
    </row>
    <row r="1306" customHeight="1" spans="1:24">
      <c r="A1306" s="4" t="s">
        <v>1771</v>
      </c>
      <c r="B1306" s="4"/>
      <c r="C1306" s="6" t="s">
        <v>1721</v>
      </c>
      <c r="D1306" s="4"/>
      <c r="E1306" s="4"/>
      <c r="F1306" s="4"/>
      <c r="G1306" s="4"/>
      <c r="H1306" s="4"/>
      <c r="I1306" s="4"/>
      <c r="J1306" s="4"/>
      <c r="K1306" s="45">
        <v>44214</v>
      </c>
      <c r="L1306" s="45">
        <v>44377</v>
      </c>
      <c r="M1306" s="4"/>
      <c r="N1306" s="4"/>
      <c r="O1306" s="4"/>
      <c r="P1306" s="46"/>
      <c r="Q1306" s="46"/>
      <c r="R1306" s="49">
        <f t="shared" si="90"/>
        <v>0</v>
      </c>
      <c r="S1306" s="49">
        <f t="shared" si="91"/>
        <v>0</v>
      </c>
      <c r="T1306" s="50">
        <f t="shared" si="88"/>
        <v>0</v>
      </c>
      <c r="U1306" s="50">
        <f t="shared" si="89"/>
        <v>0</v>
      </c>
      <c r="V1306" s="50">
        <v>0.9</v>
      </c>
      <c r="W1306" s="50" t="str">
        <f>IF(OR(K1306&lt;=$Y$1,DAY(K1306)&gt;15,AND(YEAR(K1306)&amp;MONTH(K1306)=YEAR(L1306)&amp;MONTH(L1306),DAY(L1306)&lt;26)),"",IF(OR(L1306="",MONTH(K1306)&lt;&gt;MONTH(L1306)),NETWORKDAYS.INTL(K1306,DATE(2021,MONTH(K1306)+1,0),"0000000",'21年休息安排-固定'!$B$2:$B$105),NETWORKDAYS.INTL(K1306,L1306,"0000000",'21年休息安排-固定'!$B$2:$B$105)))</f>
        <v/>
      </c>
      <c r="X1306" s="50">
        <f>IF(OR(L1306&gt;=$Z$1,L1306="",DAY(L1306)&lt;15,AND(YEAR(K1306)&amp;MONTH(K1306)=YEAR(L1306)&amp;MONTH(L1306),DAY(L1306)&lt;26)),"",IF(YEAR(K1306)&amp;MONTH(K1306)=YEAR(L1306)&amp;MONTH(L1306),NETWORKDAYS.INTL(K1306,L1306,"0000000",'21年休息安排-固定'!$B$2:$B$105),NETWORKDAYS.INTL(DATE(2021,MONTH(L1306),1),L1306,"0000000",'21年休息安排-固定'!$B$2:$B$105)))</f>
        <v>22</v>
      </c>
    </row>
    <row r="1307" customHeight="1" spans="1:24">
      <c r="A1307" s="4" t="s">
        <v>1772</v>
      </c>
      <c r="B1307" s="4"/>
      <c r="C1307" s="6" t="s">
        <v>1721</v>
      </c>
      <c r="D1307" s="4"/>
      <c r="E1307" s="4"/>
      <c r="F1307" s="4"/>
      <c r="G1307" s="4"/>
      <c r="H1307" s="4"/>
      <c r="I1307" s="4"/>
      <c r="J1307" s="4"/>
      <c r="K1307" s="45">
        <v>44215</v>
      </c>
      <c r="L1307" s="45">
        <v>44406</v>
      </c>
      <c r="M1307" s="4"/>
      <c r="N1307" s="4"/>
      <c r="O1307" s="4"/>
      <c r="P1307" s="46"/>
      <c r="Q1307" s="46"/>
      <c r="R1307" s="49">
        <f t="shared" si="90"/>
        <v>0</v>
      </c>
      <c r="S1307" s="49">
        <f t="shared" si="91"/>
        <v>0</v>
      </c>
      <c r="T1307" s="50">
        <f t="shared" si="88"/>
        <v>0</v>
      </c>
      <c r="U1307" s="50">
        <f t="shared" si="89"/>
        <v>0</v>
      </c>
      <c r="V1307" s="50">
        <v>0.9</v>
      </c>
      <c r="W1307" s="50" t="str">
        <f>IF(OR(K1307&lt;=$Y$1,DAY(K1307)&gt;15,AND(YEAR(K1307)&amp;MONTH(K1307)=YEAR(L1307)&amp;MONTH(L1307),DAY(L1307)&lt;26)),"",IF(OR(L1307="",MONTH(K1307)&lt;&gt;MONTH(L1307)),NETWORKDAYS.INTL(K1307,DATE(2021,MONTH(K1307)+1,0),"0000000",'21年休息安排-固定'!$B$2:$B$105),NETWORKDAYS.INTL(K1307,L1307,"0000000",'21年休息安排-固定'!$B$2:$B$105)))</f>
        <v/>
      </c>
      <c r="X1307" s="50">
        <f>IF(OR(L1307&gt;=$Z$1,L1307="",DAY(L1307)&lt;15,AND(YEAR(K1307)&amp;MONTH(K1307)=YEAR(L1307)&amp;MONTH(L1307),DAY(L1307)&lt;26)),"",IF(YEAR(K1307)&amp;MONTH(K1307)=YEAR(L1307)&amp;MONTH(L1307),NETWORKDAYS.INTL(K1307,L1307,"0000000",'21年休息安排-固定'!$B$2:$B$105),NETWORKDAYS.INTL(DATE(2021,MONTH(L1307),1),L1307,"0000000",'21年休息安排-固定'!$B$2:$B$105)))</f>
        <v>21</v>
      </c>
    </row>
    <row r="1308" customHeight="1" spans="1:24">
      <c r="A1308" s="4" t="s">
        <v>1773</v>
      </c>
      <c r="B1308" s="4"/>
      <c r="C1308" s="6" t="s">
        <v>1721</v>
      </c>
      <c r="D1308" s="4"/>
      <c r="E1308" s="4"/>
      <c r="F1308" s="4"/>
      <c r="G1308" s="4"/>
      <c r="H1308" s="4"/>
      <c r="I1308" s="4"/>
      <c r="J1308" s="4"/>
      <c r="K1308" s="45">
        <v>44218</v>
      </c>
      <c r="L1308" s="45"/>
      <c r="M1308" s="4"/>
      <c r="N1308" s="4"/>
      <c r="O1308" s="4"/>
      <c r="P1308" s="46"/>
      <c r="Q1308" s="46"/>
      <c r="R1308" s="49">
        <f t="shared" si="90"/>
        <v>0</v>
      </c>
      <c r="S1308" s="49">
        <f t="shared" si="91"/>
        <v>0</v>
      </c>
      <c r="T1308" s="50">
        <f t="shared" si="88"/>
        <v>0</v>
      </c>
      <c r="U1308" s="50">
        <f t="shared" si="89"/>
        <v>0</v>
      </c>
      <c r="V1308" s="50">
        <v>0.75</v>
      </c>
      <c r="W1308" s="50" t="str">
        <f>IF(OR(K1308&lt;=$Y$1,DAY(K1308)&gt;15,AND(YEAR(K1308)&amp;MONTH(K1308)=YEAR(L1308)&amp;MONTH(L1308),DAY(L1308)&lt;26)),"",IF(OR(L1308="",MONTH(K1308)&lt;&gt;MONTH(L1308)),NETWORKDAYS.INTL(K1308,DATE(2021,MONTH(K1308)+1,0),"0000000",'21年休息安排-固定'!$B$2:$B$105),NETWORKDAYS.INTL(K1308,L1308,"0000000",'21年休息安排-固定'!$B$2:$B$105)))</f>
        <v/>
      </c>
      <c r="X1308" s="50" t="str">
        <f>IF(OR(L1308&gt;=$Z$1,L1308="",DAY(L1308)&lt;15,AND(YEAR(K1308)&amp;MONTH(K1308)=YEAR(L1308)&amp;MONTH(L1308),DAY(L1308)&lt;26)),"",IF(YEAR(K1308)&amp;MONTH(K1308)=YEAR(L1308)&amp;MONTH(L1308),NETWORKDAYS.INTL(K1308,L1308,"0000000",'21年休息安排-固定'!$B$2:$B$105),NETWORKDAYS.INTL(DATE(2021,MONTH(L1308),1),L1308,"0000000",'21年休息安排-固定'!$B$2:$B$105)))</f>
        <v/>
      </c>
    </row>
    <row r="1309" customHeight="1" spans="1:24">
      <c r="A1309" s="4" t="s">
        <v>1774</v>
      </c>
      <c r="B1309" s="4"/>
      <c r="C1309" s="6" t="s">
        <v>1721</v>
      </c>
      <c r="D1309" s="4"/>
      <c r="E1309" s="4"/>
      <c r="F1309" s="4"/>
      <c r="G1309" s="4"/>
      <c r="H1309" s="4"/>
      <c r="I1309" s="4"/>
      <c r="J1309" s="4"/>
      <c r="K1309" s="45">
        <v>44221</v>
      </c>
      <c r="L1309" s="45"/>
      <c r="M1309" s="4"/>
      <c r="N1309" s="4"/>
      <c r="O1309" s="4"/>
      <c r="P1309" s="46"/>
      <c r="Q1309" s="46"/>
      <c r="R1309" s="49">
        <f t="shared" si="90"/>
        <v>0</v>
      </c>
      <c r="S1309" s="49">
        <f t="shared" si="91"/>
        <v>0</v>
      </c>
      <c r="T1309" s="50">
        <f t="shared" si="88"/>
        <v>0</v>
      </c>
      <c r="U1309" s="50">
        <f t="shared" si="89"/>
        <v>0</v>
      </c>
      <c r="V1309" s="50">
        <v>0.78</v>
      </c>
      <c r="W1309" s="50" t="str">
        <f>IF(OR(K1309&lt;=$Y$1,DAY(K1309)&gt;15,AND(YEAR(K1309)&amp;MONTH(K1309)=YEAR(L1309)&amp;MONTH(L1309),DAY(L1309)&lt;26)),"",IF(OR(L1309="",MONTH(K1309)&lt;&gt;MONTH(L1309)),NETWORKDAYS.INTL(K1309,DATE(2021,MONTH(K1309)+1,0),"0000000",'21年休息安排-固定'!$B$2:$B$105),NETWORKDAYS.INTL(K1309,L1309,"0000000",'21年休息安排-固定'!$B$2:$B$105)))</f>
        <v/>
      </c>
      <c r="X1309" s="50" t="str">
        <f>IF(OR(L1309&gt;=$Z$1,L1309="",DAY(L1309)&lt;15,AND(YEAR(K1309)&amp;MONTH(K1309)=YEAR(L1309)&amp;MONTH(L1309),DAY(L1309)&lt;26)),"",IF(YEAR(K1309)&amp;MONTH(K1309)=YEAR(L1309)&amp;MONTH(L1309),NETWORKDAYS.INTL(K1309,L1309,"0000000",'21年休息安排-固定'!$B$2:$B$105),NETWORKDAYS.INTL(DATE(2021,MONTH(L1309),1),L1309,"0000000",'21年休息安排-固定'!$B$2:$B$105)))</f>
        <v/>
      </c>
    </row>
    <row r="1310" customHeight="1" spans="1:24">
      <c r="A1310" s="4" t="s">
        <v>1775</v>
      </c>
      <c r="B1310" s="4"/>
      <c r="C1310" s="6" t="s">
        <v>1721</v>
      </c>
      <c r="D1310" s="4"/>
      <c r="E1310" s="4"/>
      <c r="F1310" s="4"/>
      <c r="G1310" s="4"/>
      <c r="H1310" s="4"/>
      <c r="I1310" s="4"/>
      <c r="J1310" s="4"/>
      <c r="K1310" s="45">
        <v>44221</v>
      </c>
      <c r="L1310" s="45">
        <v>44251</v>
      </c>
      <c r="M1310" s="4"/>
      <c r="N1310" s="4"/>
      <c r="O1310" s="4"/>
      <c r="P1310" s="46"/>
      <c r="Q1310" s="46"/>
      <c r="R1310" s="49">
        <f t="shared" si="90"/>
        <v>0</v>
      </c>
      <c r="S1310" s="49">
        <f t="shared" si="91"/>
        <v>0</v>
      </c>
      <c r="T1310" s="50">
        <f t="shared" si="88"/>
        <v>0</v>
      </c>
      <c r="U1310" s="50">
        <f t="shared" si="89"/>
        <v>0</v>
      </c>
      <c r="V1310" s="50">
        <v>0.9</v>
      </c>
      <c r="W1310" s="50" t="str">
        <f>IF(OR(K1310&lt;=$Y$1,DAY(K1310)&gt;15,AND(YEAR(K1310)&amp;MONTH(K1310)=YEAR(L1310)&amp;MONTH(L1310),DAY(L1310)&lt;26)),"",IF(OR(L1310="",MONTH(K1310)&lt;&gt;MONTH(L1310)),NETWORKDAYS.INTL(K1310,DATE(2021,MONTH(K1310)+1,0),"0000000",'21年休息安排-固定'!$B$2:$B$105),NETWORKDAYS.INTL(K1310,L1310,"0000000",'21年休息安排-固定'!$B$2:$B$105)))</f>
        <v/>
      </c>
      <c r="X1310" s="50">
        <f>IF(OR(L1310&gt;=$Z$1,L1310="",DAY(L1310)&lt;15,AND(YEAR(K1310)&amp;MONTH(K1310)=YEAR(L1310)&amp;MONTH(L1310),DAY(L1310)&lt;26)),"",IF(YEAR(K1310)&amp;MONTH(K1310)=YEAR(L1310)&amp;MONTH(L1310),NETWORKDAYS.INTL(K1310,L1310,"0000000",'21年休息安排-固定'!$B$2:$B$105),NETWORKDAYS.INTL(DATE(2021,MONTH(L1310),1),L1310,"0000000",'21年休息安排-固定'!$B$2:$B$105)))</f>
        <v>18</v>
      </c>
    </row>
    <row r="1311" customHeight="1" spans="1:24">
      <c r="A1311" s="4" t="s">
        <v>1776</v>
      </c>
      <c r="B1311" s="4"/>
      <c r="C1311" s="6" t="s">
        <v>1721</v>
      </c>
      <c r="D1311" s="4"/>
      <c r="E1311" s="4"/>
      <c r="F1311" s="4"/>
      <c r="G1311" s="4"/>
      <c r="H1311" s="4"/>
      <c r="I1311" s="4"/>
      <c r="J1311" s="4"/>
      <c r="K1311" s="45">
        <v>44223</v>
      </c>
      <c r="L1311" s="45">
        <v>44252</v>
      </c>
      <c r="M1311" s="4"/>
      <c r="N1311" s="4"/>
      <c r="O1311" s="4"/>
      <c r="P1311" s="46"/>
      <c r="Q1311" s="46"/>
      <c r="R1311" s="49">
        <f t="shared" si="90"/>
        <v>0</v>
      </c>
      <c r="S1311" s="49">
        <f t="shared" si="91"/>
        <v>0</v>
      </c>
      <c r="T1311" s="50">
        <f t="shared" si="88"/>
        <v>0</v>
      </c>
      <c r="U1311" s="50">
        <f t="shared" si="89"/>
        <v>0</v>
      </c>
      <c r="V1311" s="50">
        <v>0.9</v>
      </c>
      <c r="W1311" s="50" t="str">
        <f>IF(OR(K1311&lt;=$Y$1,DAY(K1311)&gt;15,AND(YEAR(K1311)&amp;MONTH(K1311)=YEAR(L1311)&amp;MONTH(L1311),DAY(L1311)&lt;26)),"",IF(OR(L1311="",MONTH(K1311)&lt;&gt;MONTH(L1311)),NETWORKDAYS.INTL(K1311,DATE(2021,MONTH(K1311)+1,0),"0000000",'21年休息安排-固定'!$B$2:$B$105),NETWORKDAYS.INTL(K1311,L1311,"0000000",'21年休息安排-固定'!$B$2:$B$105)))</f>
        <v/>
      </c>
      <c r="X1311" s="50">
        <f>IF(OR(L1311&gt;=$Z$1,L1311="",DAY(L1311)&lt;15,AND(YEAR(K1311)&amp;MONTH(K1311)=YEAR(L1311)&amp;MONTH(L1311),DAY(L1311)&lt;26)),"",IF(YEAR(K1311)&amp;MONTH(K1311)=YEAR(L1311)&amp;MONTH(L1311),NETWORKDAYS.INTL(K1311,L1311,"0000000",'21年休息安排-固定'!$B$2:$B$105),NETWORKDAYS.INTL(DATE(2021,MONTH(L1311),1),L1311,"0000000",'21年休息安排-固定'!$B$2:$B$105)))</f>
        <v>19</v>
      </c>
    </row>
    <row r="1312" customHeight="1" spans="1:24">
      <c r="A1312" s="4" t="s">
        <v>1777</v>
      </c>
      <c r="B1312" s="4"/>
      <c r="C1312" s="6" t="s">
        <v>1721</v>
      </c>
      <c r="D1312" s="4"/>
      <c r="E1312" s="4"/>
      <c r="F1312" s="4"/>
      <c r="G1312" s="4"/>
      <c r="H1312" s="4"/>
      <c r="I1312" s="4"/>
      <c r="J1312" s="4"/>
      <c r="K1312" s="45">
        <v>44214</v>
      </c>
      <c r="L1312" s="45">
        <v>44221</v>
      </c>
      <c r="M1312" s="4"/>
      <c r="N1312" s="4"/>
      <c r="O1312" s="4"/>
      <c r="P1312" s="46"/>
      <c r="Q1312" s="46"/>
      <c r="R1312" s="49">
        <f t="shared" si="90"/>
        <v>0</v>
      </c>
      <c r="S1312" s="49">
        <f t="shared" si="91"/>
        <v>0</v>
      </c>
      <c r="T1312" s="50">
        <f t="shared" si="88"/>
        <v>0</v>
      </c>
      <c r="U1312" s="50">
        <f t="shared" si="89"/>
        <v>0</v>
      </c>
      <c r="V1312" s="50">
        <v>0.9</v>
      </c>
      <c r="W1312" s="50" t="str">
        <f>IF(OR(K1312&lt;=$Y$1,DAY(K1312)&gt;15,AND(YEAR(K1312)&amp;MONTH(K1312)=YEAR(L1312)&amp;MONTH(L1312),DAY(L1312)&lt;26)),"",IF(OR(L1312="",MONTH(K1312)&lt;&gt;MONTH(L1312)),NETWORKDAYS.INTL(K1312,DATE(2021,MONTH(K1312)+1,0),"0000000",'21年休息安排-固定'!$B$2:$B$105),NETWORKDAYS.INTL(K1312,L1312,"0000000",'21年休息安排-固定'!$B$2:$B$105)))</f>
        <v/>
      </c>
      <c r="X1312" s="50" t="str">
        <f>IF(OR(L1312&gt;=$Z$1,L1312="",DAY(L1312)&lt;15,AND(YEAR(K1312)&amp;MONTH(K1312)=YEAR(L1312)&amp;MONTH(L1312),DAY(L1312)&lt;26)),"",IF(YEAR(K1312)&amp;MONTH(K1312)=YEAR(L1312)&amp;MONTH(L1312),NETWORKDAYS.INTL(K1312,L1312,"0000000",'21年休息安排-固定'!$B$2:$B$105),NETWORKDAYS.INTL(DATE(2021,MONTH(L1312),1),L1312,"0000000",'21年休息安排-固定'!$B$2:$B$105)))</f>
        <v/>
      </c>
    </row>
    <row r="1313" customHeight="1" spans="1:24">
      <c r="A1313" s="4" t="s">
        <v>1778</v>
      </c>
      <c r="B1313" s="4"/>
      <c r="C1313" s="6" t="s">
        <v>1182</v>
      </c>
      <c r="D1313" s="4"/>
      <c r="E1313" s="4"/>
      <c r="F1313" s="4"/>
      <c r="G1313" s="4"/>
      <c r="H1313" s="4"/>
      <c r="I1313" s="4"/>
      <c r="J1313" s="4"/>
      <c r="K1313" s="45">
        <v>44228</v>
      </c>
      <c r="L1313" s="45"/>
      <c r="M1313" s="4"/>
      <c r="N1313" s="4"/>
      <c r="O1313" s="4"/>
      <c r="P1313" s="46"/>
      <c r="Q1313" s="46"/>
      <c r="R1313" s="49">
        <f t="shared" si="90"/>
        <v>0</v>
      </c>
      <c r="S1313" s="49">
        <f t="shared" si="91"/>
        <v>0</v>
      </c>
      <c r="T1313" s="50">
        <f t="shared" si="88"/>
        <v>0</v>
      </c>
      <c r="U1313" s="50">
        <f t="shared" si="89"/>
        <v>0</v>
      </c>
      <c r="V1313" s="50">
        <v>0.81</v>
      </c>
      <c r="W1313" s="50">
        <f>IF(OR(K1313&lt;=$Y$1,DAY(K1313)&gt;15,AND(YEAR(K1313)&amp;MONTH(K1313)=YEAR(L1313)&amp;MONTH(L1313),DAY(L1313)&lt;26)),"",IF(OR(L1313="",MONTH(K1313)&lt;&gt;MONTH(L1313)),NETWORKDAYS.INTL(K1313,DATE(2021,MONTH(K1313)+1,0),"0000000",'21年休息安排-固定'!$B$2:$B$105),NETWORKDAYS.INTL(K1313,L1313,"0000000",'21年休息安排-固定'!$B$2:$B$105)))</f>
        <v>20</v>
      </c>
      <c r="X1313" s="50" t="str">
        <f>IF(OR(L1313&gt;=$Z$1,L1313="",DAY(L1313)&lt;15,AND(YEAR(K1313)&amp;MONTH(K1313)=YEAR(L1313)&amp;MONTH(L1313),DAY(L1313)&lt;26)),"",IF(YEAR(K1313)&amp;MONTH(K1313)=YEAR(L1313)&amp;MONTH(L1313),NETWORKDAYS.INTL(K1313,L1313,"0000000",'21年休息安排-固定'!$B$2:$B$105),NETWORKDAYS.INTL(DATE(2021,MONTH(L1313),1),L1313,"0000000",'21年休息安排-固定'!$B$2:$B$105)))</f>
        <v/>
      </c>
    </row>
    <row r="1314" customHeight="1" spans="1:24">
      <c r="A1314" s="4" t="s">
        <v>1779</v>
      </c>
      <c r="B1314" s="4"/>
      <c r="C1314" s="6" t="s">
        <v>1182</v>
      </c>
      <c r="D1314" s="4"/>
      <c r="E1314" s="4"/>
      <c r="F1314" s="4"/>
      <c r="G1314" s="4"/>
      <c r="H1314" s="4"/>
      <c r="I1314" s="4"/>
      <c r="J1314" s="4"/>
      <c r="K1314" s="45">
        <v>44231</v>
      </c>
      <c r="L1314" s="45">
        <v>44272</v>
      </c>
      <c r="M1314" s="4"/>
      <c r="N1314" s="4"/>
      <c r="O1314" s="4"/>
      <c r="P1314" s="46"/>
      <c r="Q1314" s="46"/>
      <c r="R1314" s="49">
        <f t="shared" si="90"/>
        <v>0</v>
      </c>
      <c r="S1314" s="49">
        <f t="shared" si="91"/>
        <v>0</v>
      </c>
      <c r="T1314" s="50">
        <f t="shared" si="88"/>
        <v>0</v>
      </c>
      <c r="U1314" s="50">
        <f t="shared" si="89"/>
        <v>0</v>
      </c>
      <c r="V1314" s="50">
        <v>0.84</v>
      </c>
      <c r="W1314" s="50">
        <f>IF(OR(K1314&lt;=$Y$1,DAY(K1314)&gt;15,AND(YEAR(K1314)&amp;MONTH(K1314)=YEAR(L1314)&amp;MONTH(L1314),DAY(L1314)&lt;26)),"",IF(OR(L1314="",MONTH(K1314)&lt;&gt;MONTH(L1314)),NETWORKDAYS.INTL(K1314,DATE(2021,MONTH(K1314)+1,0),"0000000",'21年休息安排-固定'!$B$2:$B$105),NETWORKDAYS.INTL(K1314,L1314,"0000000",'21年休息安排-固定'!$B$2:$B$105)))</f>
        <v>17</v>
      </c>
      <c r="X1314" s="50">
        <f>IF(OR(L1314&gt;=$Z$1,L1314="",DAY(L1314)&lt;15,AND(YEAR(K1314)&amp;MONTH(K1314)=YEAR(L1314)&amp;MONTH(L1314),DAY(L1314)&lt;26)),"",IF(YEAR(K1314)&amp;MONTH(K1314)=YEAR(L1314)&amp;MONTH(L1314),NETWORKDAYS.INTL(K1314,L1314,"0000000",'21年休息安排-固定'!$B$2:$B$105),NETWORKDAYS.INTL(DATE(2021,MONTH(L1314),1),L1314,"0000000",'21年休息安排-固定'!$B$2:$B$105)))</f>
        <v>13</v>
      </c>
    </row>
    <row r="1315" customHeight="1" spans="1:24">
      <c r="A1315" s="4" t="s">
        <v>1780</v>
      </c>
      <c r="B1315" s="4"/>
      <c r="C1315" s="6" t="s">
        <v>1182</v>
      </c>
      <c r="D1315" s="4"/>
      <c r="E1315" s="4"/>
      <c r="F1315" s="4"/>
      <c r="G1315" s="4"/>
      <c r="H1315" s="4"/>
      <c r="I1315" s="4"/>
      <c r="J1315" s="4"/>
      <c r="K1315" s="45">
        <v>44246</v>
      </c>
      <c r="L1315" s="45"/>
      <c r="M1315" s="4"/>
      <c r="N1315" s="4"/>
      <c r="O1315" s="4"/>
      <c r="P1315" s="46"/>
      <c r="Q1315" s="46"/>
      <c r="R1315" s="49">
        <f t="shared" si="90"/>
        <v>0</v>
      </c>
      <c r="S1315" s="49">
        <f t="shared" si="91"/>
        <v>0</v>
      </c>
      <c r="T1315" s="50">
        <f t="shared" si="88"/>
        <v>0</v>
      </c>
      <c r="U1315" s="50">
        <f t="shared" si="89"/>
        <v>0</v>
      </c>
      <c r="V1315" s="50">
        <v>0.87</v>
      </c>
      <c r="W1315" s="50" t="str">
        <f>IF(OR(K1315&lt;=$Y$1,DAY(K1315)&gt;15,AND(YEAR(K1315)&amp;MONTH(K1315)=YEAR(L1315)&amp;MONTH(L1315),DAY(L1315)&lt;26)),"",IF(OR(L1315="",MONTH(K1315)&lt;&gt;MONTH(L1315)),NETWORKDAYS.INTL(K1315,DATE(2021,MONTH(K1315)+1,0),"0000000",'21年休息安排-固定'!$B$2:$B$105),NETWORKDAYS.INTL(K1315,L1315,"0000000",'21年休息安排-固定'!$B$2:$B$105)))</f>
        <v/>
      </c>
      <c r="X1315" s="50" t="str">
        <f>IF(OR(L1315&gt;=$Z$1,L1315="",DAY(L1315)&lt;15,AND(YEAR(K1315)&amp;MONTH(K1315)=YEAR(L1315)&amp;MONTH(L1315),DAY(L1315)&lt;26)),"",IF(YEAR(K1315)&amp;MONTH(K1315)=YEAR(L1315)&amp;MONTH(L1315),NETWORKDAYS.INTL(K1315,L1315,"0000000",'21年休息安排-固定'!$B$2:$B$105),NETWORKDAYS.INTL(DATE(2021,MONTH(L1315),1),L1315,"0000000",'21年休息安排-固定'!$B$2:$B$105)))</f>
        <v/>
      </c>
    </row>
    <row r="1316" customHeight="1" spans="1:24">
      <c r="A1316" s="4" t="s">
        <v>1781</v>
      </c>
      <c r="B1316" s="4"/>
      <c r="C1316" s="6" t="s">
        <v>1782</v>
      </c>
      <c r="D1316" s="4"/>
      <c r="E1316" s="4"/>
      <c r="F1316" s="4"/>
      <c r="G1316" s="4"/>
      <c r="H1316" s="4"/>
      <c r="I1316" s="4"/>
      <c r="J1316" s="4"/>
      <c r="K1316" s="45">
        <v>44253</v>
      </c>
      <c r="L1316" s="45">
        <v>44435</v>
      </c>
      <c r="M1316" s="4"/>
      <c r="N1316" s="4"/>
      <c r="O1316" s="4"/>
      <c r="P1316" s="46"/>
      <c r="Q1316" s="46"/>
      <c r="R1316" s="49">
        <f t="shared" si="90"/>
        <v>0</v>
      </c>
      <c r="S1316" s="49">
        <f t="shared" si="91"/>
        <v>0</v>
      </c>
      <c r="T1316" s="50">
        <f t="shared" si="88"/>
        <v>0</v>
      </c>
      <c r="U1316" s="50">
        <f t="shared" si="89"/>
        <v>0</v>
      </c>
      <c r="V1316" s="50">
        <v>0.87</v>
      </c>
      <c r="W1316" s="50" t="str">
        <f>IF(OR(K1316&lt;=$Y$1,DAY(K1316)&gt;15,AND(YEAR(K1316)&amp;MONTH(K1316)=YEAR(L1316)&amp;MONTH(L1316),DAY(L1316)&lt;26)),"",IF(OR(L1316="",MONTH(K1316)&lt;&gt;MONTH(L1316)),NETWORKDAYS.INTL(K1316,DATE(2021,MONTH(K1316)+1,0),"0000000",'21年休息安排-固定'!$B$2:$B$105),NETWORKDAYS.INTL(K1316,L1316,"0000000",'21年休息安排-固定'!$B$2:$B$105)))</f>
        <v/>
      </c>
      <c r="X1316" s="50">
        <f>IF(OR(L1316&gt;=$Z$1,L1316="",DAY(L1316)&lt;15,AND(YEAR(K1316)&amp;MONTH(K1316)=YEAR(L1316)&amp;MONTH(L1316),DAY(L1316)&lt;26)),"",IF(YEAR(K1316)&amp;MONTH(K1316)=YEAR(L1316)&amp;MONTH(L1316),NETWORKDAYS.INTL(K1316,L1316,"0000000",'21年休息安排-固定'!$B$2:$B$105),NETWORKDAYS.INTL(DATE(2021,MONTH(L1316),1),L1316,"0000000",'21年休息安排-固定'!$B$2:$B$105)))</f>
        <v>20</v>
      </c>
    </row>
    <row r="1317" customHeight="1" spans="1:24">
      <c r="A1317" s="4" t="s">
        <v>1783</v>
      </c>
      <c r="B1317" s="4"/>
      <c r="C1317" s="6" t="s">
        <v>404</v>
      </c>
      <c r="D1317" s="4"/>
      <c r="E1317" s="4"/>
      <c r="F1317" s="4"/>
      <c r="G1317" s="4"/>
      <c r="H1317" s="4"/>
      <c r="I1317" s="4"/>
      <c r="J1317" s="4"/>
      <c r="K1317" s="45">
        <v>44253</v>
      </c>
      <c r="L1317" s="45"/>
      <c r="M1317" s="4"/>
      <c r="N1317" s="4"/>
      <c r="O1317" s="4"/>
      <c r="P1317" s="46"/>
      <c r="Q1317" s="46"/>
      <c r="R1317" s="49">
        <f t="shared" si="90"/>
        <v>0</v>
      </c>
      <c r="S1317" s="49">
        <f t="shared" si="91"/>
        <v>0</v>
      </c>
      <c r="T1317" s="50">
        <f t="shared" si="88"/>
        <v>0</v>
      </c>
      <c r="U1317" s="50">
        <f t="shared" si="89"/>
        <v>0</v>
      </c>
      <c r="V1317" s="50">
        <v>0.86</v>
      </c>
      <c r="W1317" s="50" t="str">
        <f>IF(OR(K1317&lt;=$Y$1,DAY(K1317)&gt;15,AND(YEAR(K1317)&amp;MONTH(K1317)=YEAR(L1317)&amp;MONTH(L1317),DAY(L1317)&lt;26)),"",IF(OR(L1317="",MONTH(K1317)&lt;&gt;MONTH(L1317)),NETWORKDAYS.INTL(K1317,DATE(2021,MONTH(K1317)+1,0),"0000000",'21年休息安排-固定'!$B$2:$B$105),NETWORKDAYS.INTL(K1317,L1317,"0000000",'21年休息安排-固定'!$B$2:$B$105)))</f>
        <v/>
      </c>
      <c r="X1317" s="50" t="str">
        <f>IF(OR(L1317&gt;=$Z$1,L1317="",DAY(L1317)&lt;15,AND(YEAR(K1317)&amp;MONTH(K1317)=YEAR(L1317)&amp;MONTH(L1317),DAY(L1317)&lt;26)),"",IF(YEAR(K1317)&amp;MONTH(K1317)=YEAR(L1317)&amp;MONTH(L1317),NETWORKDAYS.INTL(K1317,L1317,"0000000",'21年休息安排-固定'!$B$2:$B$105),NETWORKDAYS.INTL(DATE(2021,MONTH(L1317),1),L1317,"0000000",'21年休息安排-固定'!$B$2:$B$105)))</f>
        <v/>
      </c>
    </row>
    <row r="1318" customHeight="1" spans="1:24">
      <c r="A1318" s="4" t="s">
        <v>1784</v>
      </c>
      <c r="B1318" s="4"/>
      <c r="C1318" s="6" t="s">
        <v>941</v>
      </c>
      <c r="D1318" s="4"/>
      <c r="E1318" s="4"/>
      <c r="F1318" s="4"/>
      <c r="G1318" s="4"/>
      <c r="H1318" s="4"/>
      <c r="I1318" s="4"/>
      <c r="J1318" s="4"/>
      <c r="K1318" s="45">
        <v>44232</v>
      </c>
      <c r="L1318" s="45"/>
      <c r="M1318" s="4"/>
      <c r="N1318" s="4"/>
      <c r="O1318" s="4"/>
      <c r="P1318" s="46"/>
      <c r="Q1318" s="46"/>
      <c r="R1318" s="49">
        <f t="shared" si="90"/>
        <v>0</v>
      </c>
      <c r="S1318" s="49">
        <f t="shared" si="91"/>
        <v>0</v>
      </c>
      <c r="T1318" s="50">
        <f t="shared" si="88"/>
        <v>0</v>
      </c>
      <c r="U1318" s="50">
        <f t="shared" si="89"/>
        <v>0</v>
      </c>
      <c r="V1318" s="50">
        <v>0.9</v>
      </c>
      <c r="W1318" s="50">
        <f>IF(OR(K1318&lt;=$Y$1,DAY(K1318)&gt;15,AND(YEAR(K1318)&amp;MONTH(K1318)=YEAR(L1318)&amp;MONTH(L1318),DAY(L1318)&lt;26)),"",IF(OR(L1318="",MONTH(K1318)&lt;&gt;MONTH(L1318)),NETWORKDAYS.INTL(K1318,DATE(2021,MONTH(K1318)+1,0),"0000000",'21年休息安排-固定'!$B$2:$B$105),NETWORKDAYS.INTL(K1318,L1318,"0000000",'21年休息安排-固定'!$B$2:$B$105)))</f>
        <v>16</v>
      </c>
      <c r="X1318" s="50" t="str">
        <f>IF(OR(L1318&gt;=$Z$1,L1318="",DAY(L1318)&lt;15,AND(YEAR(K1318)&amp;MONTH(K1318)=YEAR(L1318)&amp;MONTH(L1318),DAY(L1318)&lt;26)),"",IF(YEAR(K1318)&amp;MONTH(K1318)=YEAR(L1318)&amp;MONTH(L1318),NETWORKDAYS.INTL(K1318,L1318,"0000000",'21年休息安排-固定'!$B$2:$B$105),NETWORKDAYS.INTL(DATE(2021,MONTH(L1318),1),L1318,"0000000",'21年休息安排-固定'!$B$2:$B$105)))</f>
        <v/>
      </c>
    </row>
    <row r="1319" customHeight="1" spans="1:24">
      <c r="A1319" s="4" t="s">
        <v>1785</v>
      </c>
      <c r="B1319" s="4"/>
      <c r="C1319" s="6" t="s">
        <v>921</v>
      </c>
      <c r="D1319" s="4"/>
      <c r="E1319" s="4"/>
      <c r="F1319" s="4"/>
      <c r="G1319" s="4"/>
      <c r="H1319" s="4"/>
      <c r="I1319" s="4"/>
      <c r="J1319" s="4"/>
      <c r="K1319" s="45">
        <v>44246</v>
      </c>
      <c r="L1319" s="45"/>
      <c r="M1319" s="4"/>
      <c r="N1319" s="4"/>
      <c r="O1319" s="4"/>
      <c r="P1319" s="46"/>
      <c r="Q1319" s="46"/>
      <c r="R1319" s="49">
        <f t="shared" si="90"/>
        <v>0</v>
      </c>
      <c r="S1319" s="49">
        <f t="shared" si="91"/>
        <v>0</v>
      </c>
      <c r="T1319" s="50">
        <f t="shared" si="88"/>
        <v>0</v>
      </c>
      <c r="U1319" s="50">
        <f t="shared" si="89"/>
        <v>0</v>
      </c>
      <c r="V1319" s="50">
        <v>0.9</v>
      </c>
      <c r="W1319" s="50" t="str">
        <f>IF(OR(K1319&lt;=$Y$1,DAY(K1319)&gt;15,AND(YEAR(K1319)&amp;MONTH(K1319)=YEAR(L1319)&amp;MONTH(L1319),DAY(L1319)&lt;26)),"",IF(OR(L1319="",MONTH(K1319)&lt;&gt;MONTH(L1319)),NETWORKDAYS.INTL(K1319,DATE(2021,MONTH(K1319)+1,0),"0000000",'21年休息安排-固定'!$B$2:$B$105),NETWORKDAYS.INTL(K1319,L1319,"0000000",'21年休息安排-固定'!$B$2:$B$105)))</f>
        <v/>
      </c>
      <c r="X1319" s="50" t="str">
        <f>IF(OR(L1319&gt;=$Z$1,L1319="",DAY(L1319)&lt;15,AND(YEAR(K1319)&amp;MONTH(K1319)=YEAR(L1319)&amp;MONTH(L1319),DAY(L1319)&lt;26)),"",IF(YEAR(K1319)&amp;MONTH(K1319)=YEAR(L1319)&amp;MONTH(L1319),NETWORKDAYS.INTL(K1319,L1319,"0000000",'21年休息安排-固定'!$B$2:$B$105),NETWORKDAYS.INTL(DATE(2021,MONTH(L1319),1),L1319,"0000000",'21年休息安排-固定'!$B$2:$B$105)))</f>
        <v/>
      </c>
    </row>
    <row r="1320" customHeight="1" spans="1:24">
      <c r="A1320" s="4" t="s">
        <v>1786</v>
      </c>
      <c r="B1320" s="4"/>
      <c r="C1320" s="6" t="s">
        <v>838</v>
      </c>
      <c r="D1320" s="4"/>
      <c r="E1320" s="4"/>
      <c r="F1320" s="4"/>
      <c r="G1320" s="4"/>
      <c r="H1320" s="4"/>
      <c r="I1320" s="4"/>
      <c r="J1320" s="4"/>
      <c r="K1320" s="45">
        <v>44234</v>
      </c>
      <c r="L1320" s="45"/>
      <c r="M1320" s="4"/>
      <c r="N1320" s="4"/>
      <c r="O1320" s="4"/>
      <c r="P1320" s="46"/>
      <c r="Q1320" s="46"/>
      <c r="R1320" s="49">
        <f t="shared" si="90"/>
        <v>0</v>
      </c>
      <c r="S1320" s="49">
        <f t="shared" si="91"/>
        <v>0</v>
      </c>
      <c r="T1320" s="50">
        <f t="shared" si="88"/>
        <v>0</v>
      </c>
      <c r="U1320" s="50">
        <f t="shared" si="89"/>
        <v>0</v>
      </c>
      <c r="V1320" s="50">
        <v>0.86</v>
      </c>
      <c r="W1320" s="50">
        <f>IF(OR(K1320&lt;=$Y$1,DAY(K1320)&gt;15,AND(YEAR(K1320)&amp;MONTH(K1320)=YEAR(L1320)&amp;MONTH(L1320),DAY(L1320)&lt;26)),"",IF(OR(L1320="",MONTH(K1320)&lt;&gt;MONTH(L1320)),NETWORKDAYS.INTL(K1320,DATE(2021,MONTH(K1320)+1,0),"0000000",'21年休息安排-固定'!$B$2:$B$105),NETWORKDAYS.INTL(K1320,L1320,"0000000",'21年休息安排-固定'!$B$2:$B$105)))</f>
        <v>15</v>
      </c>
      <c r="X1320" s="50" t="str">
        <f>IF(OR(L1320&gt;=$Z$1,L1320="",DAY(L1320)&lt;15,AND(YEAR(K1320)&amp;MONTH(K1320)=YEAR(L1320)&amp;MONTH(L1320),DAY(L1320)&lt;26)),"",IF(YEAR(K1320)&amp;MONTH(K1320)=YEAR(L1320)&amp;MONTH(L1320),NETWORKDAYS.INTL(K1320,L1320,"0000000",'21年休息安排-固定'!$B$2:$B$105),NETWORKDAYS.INTL(DATE(2021,MONTH(L1320),1),L1320,"0000000",'21年休息安排-固定'!$B$2:$B$105)))</f>
        <v/>
      </c>
    </row>
    <row r="1321" customHeight="1" spans="1:24">
      <c r="A1321" s="4" t="s">
        <v>1787</v>
      </c>
      <c r="B1321" s="4"/>
      <c r="C1321" s="6" t="s">
        <v>838</v>
      </c>
      <c r="D1321" s="4"/>
      <c r="E1321" s="4"/>
      <c r="F1321" s="4"/>
      <c r="G1321" s="4"/>
      <c r="H1321" s="4"/>
      <c r="I1321" s="4"/>
      <c r="J1321" s="4"/>
      <c r="K1321" s="45">
        <v>44236</v>
      </c>
      <c r="L1321" s="45"/>
      <c r="M1321" s="4"/>
      <c r="N1321" s="4"/>
      <c r="O1321" s="4"/>
      <c r="P1321" s="46"/>
      <c r="Q1321" s="46"/>
      <c r="R1321" s="49">
        <f t="shared" si="90"/>
        <v>0</v>
      </c>
      <c r="S1321" s="49">
        <f t="shared" si="91"/>
        <v>0</v>
      </c>
      <c r="T1321" s="50">
        <f t="shared" si="88"/>
        <v>0</v>
      </c>
      <c r="U1321" s="50">
        <f t="shared" si="89"/>
        <v>0</v>
      </c>
      <c r="V1321" s="50">
        <v>0.7</v>
      </c>
      <c r="W1321" s="50">
        <f>IF(OR(K1321&lt;=$Y$1,DAY(K1321)&gt;15,AND(YEAR(K1321)&amp;MONTH(K1321)=YEAR(L1321)&amp;MONTH(L1321),DAY(L1321)&lt;26)),"",IF(OR(L1321="",MONTH(K1321)&lt;&gt;MONTH(L1321)),NETWORKDAYS.INTL(K1321,DATE(2021,MONTH(K1321)+1,0),"0000000",'21年休息安排-固定'!$B$2:$B$105),NETWORKDAYS.INTL(K1321,L1321,"0000000",'21年休息安排-固定'!$B$2:$B$105)))</f>
        <v>13</v>
      </c>
      <c r="X1321" s="50" t="str">
        <f>IF(OR(L1321&gt;=$Z$1,L1321="",DAY(L1321)&lt;15,AND(YEAR(K1321)&amp;MONTH(K1321)=YEAR(L1321)&amp;MONTH(L1321),DAY(L1321)&lt;26)),"",IF(YEAR(K1321)&amp;MONTH(K1321)=YEAR(L1321)&amp;MONTH(L1321),NETWORKDAYS.INTL(K1321,L1321,"0000000",'21年休息安排-固定'!$B$2:$B$105),NETWORKDAYS.INTL(DATE(2021,MONTH(L1321),1),L1321,"0000000",'21年休息安排-固定'!$B$2:$B$105)))</f>
        <v/>
      </c>
    </row>
    <row r="1322" customHeight="1" spans="1:24">
      <c r="A1322" s="4" t="s">
        <v>1788</v>
      </c>
      <c r="B1322" s="4"/>
      <c r="C1322" s="6" t="s">
        <v>403</v>
      </c>
      <c r="D1322" s="4"/>
      <c r="E1322" s="4"/>
      <c r="F1322" s="4"/>
      <c r="G1322" s="4"/>
      <c r="H1322" s="4"/>
      <c r="I1322" s="4"/>
      <c r="J1322" s="4"/>
      <c r="K1322" s="45">
        <v>44252</v>
      </c>
      <c r="L1322" s="45"/>
      <c r="M1322" s="4"/>
      <c r="N1322" s="4"/>
      <c r="O1322" s="4"/>
      <c r="P1322" s="46"/>
      <c r="Q1322" s="46"/>
      <c r="R1322" s="49">
        <f t="shared" si="90"/>
        <v>0</v>
      </c>
      <c r="S1322" s="49">
        <f t="shared" si="91"/>
        <v>0</v>
      </c>
      <c r="T1322" s="50">
        <f t="shared" si="88"/>
        <v>0</v>
      </c>
      <c r="U1322" s="50">
        <f t="shared" si="89"/>
        <v>0</v>
      </c>
      <c r="V1322" s="50">
        <v>0.9</v>
      </c>
      <c r="W1322" s="50" t="str">
        <f>IF(OR(K1322&lt;=$Y$1,DAY(K1322)&gt;15,AND(YEAR(K1322)&amp;MONTH(K1322)=YEAR(L1322)&amp;MONTH(L1322),DAY(L1322)&lt;26)),"",IF(OR(L1322="",MONTH(K1322)&lt;&gt;MONTH(L1322)),NETWORKDAYS.INTL(K1322,DATE(2021,MONTH(K1322)+1,0),"0000000",'21年休息安排-固定'!$B$2:$B$105),NETWORKDAYS.INTL(K1322,L1322,"0000000",'21年休息安排-固定'!$B$2:$B$105)))</f>
        <v/>
      </c>
      <c r="X1322" s="50" t="str">
        <f>IF(OR(L1322&gt;=$Z$1,L1322="",DAY(L1322)&lt;15,AND(YEAR(K1322)&amp;MONTH(K1322)=YEAR(L1322)&amp;MONTH(L1322),DAY(L1322)&lt;26)),"",IF(YEAR(K1322)&amp;MONTH(K1322)=YEAR(L1322)&amp;MONTH(L1322),NETWORKDAYS.INTL(K1322,L1322,"0000000",'21年休息安排-固定'!$B$2:$B$105),NETWORKDAYS.INTL(DATE(2021,MONTH(L1322),1),L1322,"0000000",'21年休息安排-固定'!$B$2:$B$105)))</f>
        <v/>
      </c>
    </row>
    <row r="1323" customHeight="1" spans="1:24">
      <c r="A1323" s="4" t="s">
        <v>1789</v>
      </c>
      <c r="B1323" s="4"/>
      <c r="C1323" s="6" t="s">
        <v>403</v>
      </c>
      <c r="D1323" s="4"/>
      <c r="E1323" s="4"/>
      <c r="F1323" s="4"/>
      <c r="G1323" s="4"/>
      <c r="H1323" s="4"/>
      <c r="I1323" s="4"/>
      <c r="J1323" s="4"/>
      <c r="K1323" s="45">
        <v>44253</v>
      </c>
      <c r="L1323" s="45"/>
      <c r="M1323" s="4"/>
      <c r="N1323" s="4"/>
      <c r="O1323" s="4"/>
      <c r="P1323" s="46"/>
      <c r="Q1323" s="46"/>
      <c r="R1323" s="49">
        <f t="shared" si="90"/>
        <v>0</v>
      </c>
      <c r="S1323" s="49">
        <f t="shared" si="91"/>
        <v>0</v>
      </c>
      <c r="T1323" s="50">
        <f t="shared" si="88"/>
        <v>0</v>
      </c>
      <c r="U1323" s="50">
        <f t="shared" si="89"/>
        <v>0</v>
      </c>
      <c r="V1323" s="50">
        <v>0.86</v>
      </c>
      <c r="W1323" s="50" t="str">
        <f>IF(OR(K1323&lt;=$Y$1,DAY(K1323)&gt;15,AND(YEAR(K1323)&amp;MONTH(K1323)=YEAR(L1323)&amp;MONTH(L1323),DAY(L1323)&lt;26)),"",IF(OR(L1323="",MONTH(K1323)&lt;&gt;MONTH(L1323)),NETWORKDAYS.INTL(K1323,DATE(2021,MONTH(K1323)+1,0),"0000000",'21年休息安排-固定'!$B$2:$B$105),NETWORKDAYS.INTL(K1323,L1323,"0000000",'21年休息安排-固定'!$B$2:$B$105)))</f>
        <v/>
      </c>
      <c r="X1323" s="50" t="str">
        <f>IF(OR(L1323&gt;=$Z$1,L1323="",DAY(L1323)&lt;15,AND(YEAR(K1323)&amp;MONTH(K1323)=YEAR(L1323)&amp;MONTH(L1323),DAY(L1323)&lt;26)),"",IF(YEAR(K1323)&amp;MONTH(K1323)=YEAR(L1323)&amp;MONTH(L1323),NETWORKDAYS.INTL(K1323,L1323,"0000000",'21年休息安排-固定'!$B$2:$B$105),NETWORKDAYS.INTL(DATE(2021,MONTH(L1323),1),L1323,"0000000",'21年休息安排-固定'!$B$2:$B$105)))</f>
        <v/>
      </c>
    </row>
    <row r="1324" customHeight="1" spans="1:24">
      <c r="A1324" s="4" t="s">
        <v>1790</v>
      </c>
      <c r="B1324" s="4"/>
      <c r="C1324" s="6" t="s">
        <v>401</v>
      </c>
      <c r="D1324" s="4"/>
      <c r="E1324" s="4"/>
      <c r="F1324" s="4"/>
      <c r="G1324" s="4"/>
      <c r="H1324" s="4"/>
      <c r="I1324" s="4"/>
      <c r="J1324" s="4"/>
      <c r="K1324" s="45">
        <v>44229</v>
      </c>
      <c r="L1324" s="45"/>
      <c r="M1324" s="4"/>
      <c r="N1324" s="4"/>
      <c r="O1324" s="4"/>
      <c r="P1324" s="46"/>
      <c r="Q1324" s="46"/>
      <c r="R1324" s="49">
        <f t="shared" si="90"/>
        <v>0</v>
      </c>
      <c r="S1324" s="49">
        <f t="shared" si="91"/>
        <v>0</v>
      </c>
      <c r="T1324" s="50">
        <f t="shared" si="88"/>
        <v>0</v>
      </c>
      <c r="U1324" s="50">
        <f t="shared" si="89"/>
        <v>0</v>
      </c>
      <c r="V1324" s="50">
        <v>0.94</v>
      </c>
      <c r="W1324" s="50">
        <f>IF(OR(K1324&lt;=$Y$1,DAY(K1324)&gt;15,AND(YEAR(K1324)&amp;MONTH(K1324)=YEAR(L1324)&amp;MONTH(L1324),DAY(L1324)&lt;26)),"",IF(OR(L1324="",MONTH(K1324)&lt;&gt;MONTH(L1324)),NETWORKDAYS.INTL(K1324,DATE(2021,MONTH(K1324)+1,0),"0000000",'21年休息安排-固定'!$B$2:$B$105),NETWORKDAYS.INTL(K1324,L1324,"0000000",'21年休息安排-固定'!$B$2:$B$105)))</f>
        <v>19</v>
      </c>
      <c r="X1324" s="50" t="str">
        <f>IF(OR(L1324&gt;=$Z$1,L1324="",DAY(L1324)&lt;15,AND(YEAR(K1324)&amp;MONTH(K1324)=YEAR(L1324)&amp;MONTH(L1324),DAY(L1324)&lt;26)),"",IF(YEAR(K1324)&amp;MONTH(K1324)=YEAR(L1324)&amp;MONTH(L1324),NETWORKDAYS.INTL(K1324,L1324,"0000000",'21年休息安排-固定'!$B$2:$B$105),NETWORKDAYS.INTL(DATE(2021,MONTH(L1324),1),L1324,"0000000",'21年休息安排-固定'!$B$2:$B$105)))</f>
        <v/>
      </c>
    </row>
    <row r="1325" customHeight="1" spans="1:24">
      <c r="A1325" s="4" t="s">
        <v>1791</v>
      </c>
      <c r="B1325" s="4"/>
      <c r="C1325" s="6" t="s">
        <v>401</v>
      </c>
      <c r="D1325" s="4"/>
      <c r="E1325" s="4"/>
      <c r="F1325" s="4"/>
      <c r="G1325" s="4"/>
      <c r="H1325" s="4"/>
      <c r="I1325" s="4"/>
      <c r="J1325" s="4"/>
      <c r="K1325" s="45">
        <v>44246</v>
      </c>
      <c r="L1325" s="45"/>
      <c r="M1325" s="4"/>
      <c r="N1325" s="4"/>
      <c r="O1325" s="4"/>
      <c r="P1325" s="46"/>
      <c r="Q1325" s="46"/>
      <c r="R1325" s="49">
        <f t="shared" si="90"/>
        <v>0</v>
      </c>
      <c r="S1325" s="49">
        <f t="shared" si="91"/>
        <v>0</v>
      </c>
      <c r="T1325" s="50">
        <f t="shared" si="88"/>
        <v>0</v>
      </c>
      <c r="U1325" s="50">
        <f t="shared" si="89"/>
        <v>0</v>
      </c>
      <c r="V1325" s="50">
        <v>0.86</v>
      </c>
      <c r="W1325" s="50" t="str">
        <f>IF(OR(K1325&lt;=$Y$1,DAY(K1325)&gt;15,AND(YEAR(K1325)&amp;MONTH(K1325)=YEAR(L1325)&amp;MONTH(L1325),DAY(L1325)&lt;26)),"",IF(OR(L1325="",MONTH(K1325)&lt;&gt;MONTH(L1325)),NETWORKDAYS.INTL(K1325,DATE(2021,MONTH(K1325)+1,0),"0000000",'21年休息安排-固定'!$B$2:$B$105),NETWORKDAYS.INTL(K1325,L1325,"0000000",'21年休息安排-固定'!$B$2:$B$105)))</f>
        <v/>
      </c>
      <c r="X1325" s="50" t="str">
        <f>IF(OR(L1325&gt;=$Z$1,L1325="",DAY(L1325)&lt;15,AND(YEAR(K1325)&amp;MONTH(K1325)=YEAR(L1325)&amp;MONTH(L1325),DAY(L1325)&lt;26)),"",IF(YEAR(K1325)&amp;MONTH(K1325)=YEAR(L1325)&amp;MONTH(L1325),NETWORKDAYS.INTL(K1325,L1325,"0000000",'21年休息安排-固定'!$B$2:$B$105),NETWORKDAYS.INTL(DATE(2021,MONTH(L1325),1),L1325,"0000000",'21年休息安排-固定'!$B$2:$B$105)))</f>
        <v/>
      </c>
    </row>
    <row r="1326" customHeight="1" spans="1:24">
      <c r="A1326" s="4" t="s">
        <v>1792</v>
      </c>
      <c r="B1326" s="4"/>
      <c r="C1326" s="6" t="s">
        <v>402</v>
      </c>
      <c r="D1326" s="4"/>
      <c r="E1326" s="4"/>
      <c r="F1326" s="4"/>
      <c r="G1326" s="4"/>
      <c r="H1326" s="4"/>
      <c r="I1326" s="4"/>
      <c r="J1326" s="4"/>
      <c r="K1326" s="45">
        <v>44234</v>
      </c>
      <c r="L1326" s="45"/>
      <c r="M1326" s="4"/>
      <c r="N1326" s="4"/>
      <c r="O1326" s="4"/>
      <c r="P1326" s="46"/>
      <c r="Q1326" s="46"/>
      <c r="R1326" s="49">
        <f t="shared" si="90"/>
        <v>0</v>
      </c>
      <c r="S1326" s="49">
        <f t="shared" si="91"/>
        <v>0</v>
      </c>
      <c r="T1326" s="50">
        <f t="shared" si="88"/>
        <v>0</v>
      </c>
      <c r="U1326" s="50">
        <f t="shared" si="89"/>
        <v>0</v>
      </c>
      <c r="V1326" s="50">
        <v>0.68</v>
      </c>
      <c r="W1326" s="50">
        <f>IF(OR(K1326&lt;=$Y$1,DAY(K1326)&gt;15,AND(YEAR(K1326)&amp;MONTH(K1326)=YEAR(L1326)&amp;MONTH(L1326),DAY(L1326)&lt;26)),"",IF(OR(L1326="",MONTH(K1326)&lt;&gt;MONTH(L1326)),NETWORKDAYS.INTL(K1326,DATE(2021,MONTH(K1326)+1,0),"0000000",'21年休息安排-固定'!$B$2:$B$105),NETWORKDAYS.INTL(K1326,L1326,"0000000",'21年休息安排-固定'!$B$2:$B$105)))</f>
        <v>15</v>
      </c>
      <c r="X1326" s="50" t="str">
        <f>IF(OR(L1326&gt;=$Z$1,L1326="",DAY(L1326)&lt;15,AND(YEAR(K1326)&amp;MONTH(K1326)=YEAR(L1326)&amp;MONTH(L1326),DAY(L1326)&lt;26)),"",IF(YEAR(K1326)&amp;MONTH(K1326)=YEAR(L1326)&amp;MONTH(L1326),NETWORKDAYS.INTL(K1326,L1326,"0000000",'21年休息安排-固定'!$B$2:$B$105),NETWORKDAYS.INTL(DATE(2021,MONTH(L1326),1),L1326,"0000000",'21年休息安排-固定'!$B$2:$B$105)))</f>
        <v/>
      </c>
    </row>
    <row r="1327" customHeight="1" spans="1:24">
      <c r="A1327" s="4" t="s">
        <v>1793</v>
      </c>
      <c r="B1327" s="4"/>
      <c r="C1327" s="6" t="s">
        <v>399</v>
      </c>
      <c r="D1327" s="4"/>
      <c r="E1327" s="4"/>
      <c r="F1327" s="4"/>
      <c r="G1327" s="4"/>
      <c r="H1327" s="4"/>
      <c r="I1327" s="4"/>
      <c r="J1327" s="4"/>
      <c r="K1327" s="45">
        <v>44228</v>
      </c>
      <c r="L1327" s="45">
        <v>44372</v>
      </c>
      <c r="M1327" s="4"/>
      <c r="N1327" s="4"/>
      <c r="O1327" s="4"/>
      <c r="P1327" s="46"/>
      <c r="Q1327" s="46"/>
      <c r="R1327" s="49">
        <f t="shared" si="90"/>
        <v>0</v>
      </c>
      <c r="S1327" s="49">
        <f t="shared" si="91"/>
        <v>0</v>
      </c>
      <c r="T1327" s="50">
        <f t="shared" si="88"/>
        <v>0</v>
      </c>
      <c r="U1327" s="50">
        <f t="shared" si="89"/>
        <v>0</v>
      </c>
      <c r="V1327" s="50">
        <v>0.87</v>
      </c>
      <c r="W1327" s="50">
        <f>IF(OR(K1327&lt;=$Y$1,DAY(K1327)&gt;15,AND(YEAR(K1327)&amp;MONTH(K1327)=YEAR(L1327)&amp;MONTH(L1327),DAY(L1327)&lt;26)),"",IF(OR(L1327="",MONTH(K1327)&lt;&gt;MONTH(L1327)),NETWORKDAYS.INTL(K1327,DATE(2021,MONTH(K1327)+1,0),"0000000",'21年休息安排-固定'!$B$2:$B$105),NETWORKDAYS.INTL(K1327,L1327,"0000000",'21年休息安排-固定'!$B$2:$B$105)))</f>
        <v>20</v>
      </c>
      <c r="X1327" s="50">
        <f>IF(OR(L1327&gt;=$Z$1,L1327="",DAY(L1327)&lt;15,AND(YEAR(K1327)&amp;MONTH(K1327)=YEAR(L1327)&amp;MONTH(L1327),DAY(L1327)&lt;26)),"",IF(YEAR(K1327)&amp;MONTH(K1327)=YEAR(L1327)&amp;MONTH(L1327),NETWORKDAYS.INTL(K1327,L1327,"0000000",'21年休息安排-固定'!$B$2:$B$105),NETWORKDAYS.INTL(DATE(2021,MONTH(L1327),1),L1327,"0000000",'21年休息安排-固定'!$B$2:$B$105)))</f>
        <v>19</v>
      </c>
    </row>
    <row r="1328" customHeight="1" spans="1:24">
      <c r="A1328" s="4" t="s">
        <v>1794</v>
      </c>
      <c r="B1328" s="4"/>
      <c r="C1328" s="6" t="s">
        <v>399</v>
      </c>
      <c r="D1328" s="4"/>
      <c r="E1328" s="4"/>
      <c r="F1328" s="4"/>
      <c r="G1328" s="4"/>
      <c r="H1328" s="4"/>
      <c r="I1328" s="4"/>
      <c r="J1328" s="4"/>
      <c r="K1328" s="45">
        <v>44249</v>
      </c>
      <c r="L1328" s="45">
        <v>44258</v>
      </c>
      <c r="M1328" s="4"/>
      <c r="N1328" s="4"/>
      <c r="O1328" s="4"/>
      <c r="P1328" s="46"/>
      <c r="Q1328" s="46"/>
      <c r="R1328" s="49">
        <f t="shared" si="90"/>
        <v>0</v>
      </c>
      <c r="S1328" s="49">
        <f t="shared" si="91"/>
        <v>0</v>
      </c>
      <c r="T1328" s="50">
        <f t="shared" si="88"/>
        <v>0</v>
      </c>
      <c r="U1328" s="50">
        <f t="shared" si="89"/>
        <v>0</v>
      </c>
      <c r="V1328" s="50">
        <v>0.9</v>
      </c>
      <c r="W1328" s="50" t="str">
        <f>IF(OR(K1328&lt;=$Y$1,DAY(K1328)&gt;15,AND(YEAR(K1328)&amp;MONTH(K1328)=YEAR(L1328)&amp;MONTH(L1328),DAY(L1328)&lt;26)),"",IF(OR(L1328="",MONTH(K1328)&lt;&gt;MONTH(L1328)),NETWORKDAYS.INTL(K1328,DATE(2021,MONTH(K1328)+1,0),"0000000",'21年休息安排-固定'!$B$2:$B$105),NETWORKDAYS.INTL(K1328,L1328,"0000000",'21年休息安排-固定'!$B$2:$B$105)))</f>
        <v/>
      </c>
      <c r="X1328" s="50" t="str">
        <f>IF(OR(L1328&gt;=$Z$1,L1328="",DAY(L1328)&lt;15,AND(YEAR(K1328)&amp;MONTH(K1328)=YEAR(L1328)&amp;MONTH(L1328),DAY(L1328)&lt;26)),"",IF(YEAR(K1328)&amp;MONTH(K1328)=YEAR(L1328)&amp;MONTH(L1328),NETWORKDAYS.INTL(K1328,L1328,"0000000",'21年休息安排-固定'!$B$2:$B$105),NETWORKDAYS.INTL(DATE(2021,MONTH(L1328),1),L1328,"0000000",'21年休息安排-固定'!$B$2:$B$105)))</f>
        <v/>
      </c>
    </row>
    <row r="1329" customHeight="1" spans="1:24">
      <c r="A1329" s="4" t="s">
        <v>1795</v>
      </c>
      <c r="B1329" s="4"/>
      <c r="C1329" s="6" t="s">
        <v>399</v>
      </c>
      <c r="D1329" s="4"/>
      <c r="E1329" s="4"/>
      <c r="F1329" s="4"/>
      <c r="G1329" s="4"/>
      <c r="H1329" s="4"/>
      <c r="I1329" s="4"/>
      <c r="J1329" s="4"/>
      <c r="K1329" s="45">
        <v>44249</v>
      </c>
      <c r="L1329" s="45"/>
      <c r="M1329" s="4"/>
      <c r="N1329" s="4"/>
      <c r="O1329" s="4"/>
      <c r="P1329" s="46"/>
      <c r="Q1329" s="46"/>
      <c r="R1329" s="49">
        <f t="shared" si="90"/>
        <v>0</v>
      </c>
      <c r="S1329" s="49">
        <f t="shared" si="91"/>
        <v>0</v>
      </c>
      <c r="T1329" s="50">
        <f t="shared" si="88"/>
        <v>0</v>
      </c>
      <c r="U1329" s="50">
        <f t="shared" si="89"/>
        <v>0</v>
      </c>
      <c r="V1329" s="50">
        <v>0.86</v>
      </c>
      <c r="W1329" s="50" t="str">
        <f>IF(OR(K1329&lt;=$Y$1,DAY(K1329)&gt;15,AND(YEAR(K1329)&amp;MONTH(K1329)=YEAR(L1329)&amp;MONTH(L1329),DAY(L1329)&lt;26)),"",IF(OR(L1329="",MONTH(K1329)&lt;&gt;MONTH(L1329)),NETWORKDAYS.INTL(K1329,DATE(2021,MONTH(K1329)+1,0),"0000000",'21年休息安排-固定'!$B$2:$B$105),NETWORKDAYS.INTL(K1329,L1329,"0000000",'21年休息安排-固定'!$B$2:$B$105)))</f>
        <v/>
      </c>
      <c r="X1329" s="50" t="str">
        <f>IF(OR(L1329&gt;=$Z$1,L1329="",DAY(L1329)&lt;15,AND(YEAR(K1329)&amp;MONTH(K1329)=YEAR(L1329)&amp;MONTH(L1329),DAY(L1329)&lt;26)),"",IF(YEAR(K1329)&amp;MONTH(K1329)=YEAR(L1329)&amp;MONTH(L1329),NETWORKDAYS.INTL(K1329,L1329,"0000000",'21年休息安排-固定'!$B$2:$B$105),NETWORKDAYS.INTL(DATE(2021,MONTH(L1329),1),L1329,"0000000",'21年休息安排-固定'!$B$2:$B$105)))</f>
        <v/>
      </c>
    </row>
    <row r="1330" customHeight="1" spans="1:24">
      <c r="A1330" s="4" t="s">
        <v>1796</v>
      </c>
      <c r="B1330" s="4"/>
      <c r="C1330" s="6" t="s">
        <v>1721</v>
      </c>
      <c r="D1330" s="4"/>
      <c r="E1330" s="4"/>
      <c r="F1330" s="4"/>
      <c r="G1330" s="4"/>
      <c r="H1330" s="4"/>
      <c r="I1330" s="4"/>
      <c r="J1330" s="4"/>
      <c r="K1330" s="45">
        <v>44245</v>
      </c>
      <c r="L1330" s="45">
        <v>44568</v>
      </c>
      <c r="M1330" s="4"/>
      <c r="N1330" s="4"/>
      <c r="O1330" s="4"/>
      <c r="P1330" s="46"/>
      <c r="Q1330" s="46"/>
      <c r="R1330" s="49">
        <f t="shared" si="90"/>
        <v>0</v>
      </c>
      <c r="S1330" s="49">
        <f t="shared" si="91"/>
        <v>0</v>
      </c>
      <c r="T1330" s="50">
        <f t="shared" si="88"/>
        <v>0</v>
      </c>
      <c r="U1330" s="50">
        <f t="shared" si="89"/>
        <v>0</v>
      </c>
      <c r="V1330" s="50">
        <v>0.75</v>
      </c>
      <c r="W1330" s="50" t="str">
        <f>IF(OR(K1330&lt;=$Y$1,DAY(K1330)&gt;15,AND(YEAR(K1330)&amp;MONTH(K1330)=YEAR(L1330)&amp;MONTH(L1330),DAY(L1330)&lt;26)),"",IF(OR(L1330="",MONTH(K1330)&lt;&gt;MONTH(L1330)),NETWORKDAYS.INTL(K1330,DATE(2021,MONTH(K1330)+1,0),"0000000",'21年休息安排-固定'!$B$2:$B$105),NETWORKDAYS.INTL(K1330,L1330,"0000000",'21年休息安排-固定'!$B$2:$B$105)))</f>
        <v/>
      </c>
      <c r="X1330" s="50" t="str">
        <f>IF(OR(L1330&gt;=$Z$1,L1330="",DAY(L1330)&lt;15,AND(YEAR(K1330)&amp;MONTH(K1330)=YEAR(L1330)&amp;MONTH(L1330),DAY(L1330)&lt;26)),"",IF(YEAR(K1330)&amp;MONTH(K1330)=YEAR(L1330)&amp;MONTH(L1330),NETWORKDAYS.INTL(K1330,L1330,"0000000",'21年休息安排-固定'!$B$2:$B$105),NETWORKDAYS.INTL(DATE(2021,MONTH(L1330),1),L1330,"0000000",'21年休息安排-固定'!$B$2:$B$105)))</f>
        <v/>
      </c>
    </row>
    <row r="1331" customHeight="1" spans="1:24">
      <c r="A1331" s="4" t="s">
        <v>1797</v>
      </c>
      <c r="B1331" s="4"/>
      <c r="C1331" s="6" t="s">
        <v>1721</v>
      </c>
      <c r="D1331" s="4"/>
      <c r="E1331" s="4"/>
      <c r="F1331" s="4"/>
      <c r="G1331" s="4"/>
      <c r="H1331" s="4"/>
      <c r="I1331" s="4"/>
      <c r="J1331" s="4"/>
      <c r="K1331" s="45">
        <v>44245</v>
      </c>
      <c r="L1331" s="45"/>
      <c r="M1331" s="4"/>
      <c r="N1331" s="4"/>
      <c r="O1331" s="4"/>
      <c r="P1331" s="46"/>
      <c r="Q1331" s="46"/>
      <c r="R1331" s="49">
        <f t="shared" si="90"/>
        <v>0</v>
      </c>
      <c r="S1331" s="49">
        <f t="shared" si="91"/>
        <v>0</v>
      </c>
      <c r="T1331" s="50">
        <f t="shared" si="88"/>
        <v>0</v>
      </c>
      <c r="U1331" s="50">
        <f t="shared" si="89"/>
        <v>0</v>
      </c>
      <c r="V1331" s="50">
        <v>0.8</v>
      </c>
      <c r="W1331" s="50" t="str">
        <f>IF(OR(K1331&lt;=$Y$1,DAY(K1331)&gt;15,AND(YEAR(K1331)&amp;MONTH(K1331)=YEAR(L1331)&amp;MONTH(L1331),DAY(L1331)&lt;26)),"",IF(OR(L1331="",MONTH(K1331)&lt;&gt;MONTH(L1331)),NETWORKDAYS.INTL(K1331,DATE(2021,MONTH(K1331)+1,0),"0000000",'21年休息安排-固定'!$B$2:$B$105),NETWORKDAYS.INTL(K1331,L1331,"0000000",'21年休息安排-固定'!$B$2:$B$105)))</f>
        <v/>
      </c>
      <c r="X1331" s="50" t="str">
        <f>IF(OR(L1331&gt;=$Z$1,L1331="",DAY(L1331)&lt;15,AND(YEAR(K1331)&amp;MONTH(K1331)=YEAR(L1331)&amp;MONTH(L1331),DAY(L1331)&lt;26)),"",IF(YEAR(K1331)&amp;MONTH(K1331)=YEAR(L1331)&amp;MONTH(L1331),NETWORKDAYS.INTL(K1331,L1331,"0000000",'21年休息安排-固定'!$B$2:$B$105),NETWORKDAYS.INTL(DATE(2021,MONTH(L1331),1),L1331,"0000000",'21年休息安排-固定'!$B$2:$B$105)))</f>
        <v/>
      </c>
    </row>
    <row r="1332" customHeight="1" spans="1:24">
      <c r="A1332" s="4" t="s">
        <v>1798</v>
      </c>
      <c r="B1332" s="4"/>
      <c r="C1332" s="6" t="s">
        <v>1721</v>
      </c>
      <c r="D1332" s="4"/>
      <c r="E1332" s="4"/>
      <c r="F1332" s="4"/>
      <c r="G1332" s="4"/>
      <c r="H1332" s="4"/>
      <c r="I1332" s="4"/>
      <c r="J1332" s="4"/>
      <c r="K1332" s="45">
        <v>44245</v>
      </c>
      <c r="L1332" s="45">
        <v>44526</v>
      </c>
      <c r="M1332" s="4"/>
      <c r="N1332" s="4"/>
      <c r="O1332" s="4"/>
      <c r="P1332" s="46"/>
      <c r="Q1332" s="46"/>
      <c r="R1332" s="49">
        <f t="shared" si="90"/>
        <v>0</v>
      </c>
      <c r="S1332" s="49">
        <f t="shared" si="91"/>
        <v>0</v>
      </c>
      <c r="T1332" s="50">
        <f t="shared" si="88"/>
        <v>0</v>
      </c>
      <c r="U1332" s="50">
        <f t="shared" si="89"/>
        <v>0</v>
      </c>
      <c r="V1332" s="50">
        <v>0.9</v>
      </c>
      <c r="W1332" s="50" t="str">
        <f>IF(OR(K1332&lt;=$Y$1,DAY(K1332)&gt;15,AND(YEAR(K1332)&amp;MONTH(K1332)=YEAR(L1332)&amp;MONTH(L1332),DAY(L1332)&lt;26)),"",IF(OR(L1332="",MONTH(K1332)&lt;&gt;MONTH(L1332)),NETWORKDAYS.INTL(K1332,DATE(2021,MONTH(K1332)+1,0),"0000000",'21年休息安排-固定'!$B$2:$B$105),NETWORKDAYS.INTL(K1332,L1332,"0000000",'21年休息安排-固定'!$B$2:$B$105)))</f>
        <v/>
      </c>
      <c r="X1332" s="50">
        <f>IF(OR(L1332&gt;=$Z$1,L1332="",DAY(L1332)&lt;15,AND(YEAR(K1332)&amp;MONTH(K1332)=YEAR(L1332)&amp;MONTH(L1332),DAY(L1332)&lt;26)),"",IF(YEAR(K1332)&amp;MONTH(K1332)=YEAR(L1332)&amp;MONTH(L1332),NETWORKDAYS.INTL(K1332,L1332,"0000000",'21年休息安排-固定'!$B$2:$B$105),NETWORKDAYS.INTL(DATE(2021,MONTH(L1332),1),L1332,"0000000",'21年休息安排-固定'!$B$2:$B$105)))</f>
        <v>20</v>
      </c>
    </row>
    <row r="1333" customHeight="1" spans="1:24">
      <c r="A1333" s="4" t="s">
        <v>1799</v>
      </c>
      <c r="B1333" s="4"/>
      <c r="C1333" s="6" t="s">
        <v>403</v>
      </c>
      <c r="D1333" s="4"/>
      <c r="E1333" s="4"/>
      <c r="F1333" s="4"/>
      <c r="G1333" s="4"/>
      <c r="H1333" s="4"/>
      <c r="I1333" s="4"/>
      <c r="J1333" s="4"/>
      <c r="K1333" s="45">
        <v>43284</v>
      </c>
      <c r="L1333" s="45"/>
      <c r="M1333" s="4"/>
      <c r="N1333" s="4"/>
      <c r="O1333" s="4"/>
      <c r="P1333" s="46"/>
      <c r="Q1333" s="46"/>
      <c r="R1333" s="49">
        <f t="shared" si="90"/>
        <v>0</v>
      </c>
      <c r="S1333" s="49">
        <f t="shared" si="91"/>
        <v>0</v>
      </c>
      <c r="T1333" s="50">
        <f t="shared" si="88"/>
        <v>0</v>
      </c>
      <c r="U1333" s="50">
        <f t="shared" si="89"/>
        <v>0</v>
      </c>
      <c r="V1333" s="50">
        <v>0.9</v>
      </c>
      <c r="W1333" s="50" t="str">
        <f>IF(OR(K1333&lt;=$Y$1,DAY(K1333)&gt;15,AND(YEAR(K1333)&amp;MONTH(K1333)=YEAR(L1333)&amp;MONTH(L1333),DAY(L1333)&lt;26)),"",IF(OR(L1333="",MONTH(K1333)&lt;&gt;MONTH(L1333)),NETWORKDAYS.INTL(K1333,DATE(2021,MONTH(K1333)+1,0),"0000000",'21年休息安排-固定'!$B$2:$B$105),NETWORKDAYS.INTL(K1333,L1333,"0000000",'21年休息安排-固定'!$B$2:$B$105)))</f>
        <v/>
      </c>
      <c r="X1333" s="50" t="str">
        <f>IF(OR(L1333&gt;=$Z$1,L1333="",DAY(L1333)&lt;15,AND(YEAR(K1333)&amp;MONTH(K1333)=YEAR(L1333)&amp;MONTH(L1333),DAY(L1333)&lt;26)),"",IF(YEAR(K1333)&amp;MONTH(K1333)=YEAR(L1333)&amp;MONTH(L1333),NETWORKDAYS.INTL(K1333,L1333,"0000000",'21年休息安排-固定'!$B$2:$B$105),NETWORKDAYS.INTL(DATE(2021,MONTH(L1333),1),L1333,"0000000",'21年休息安排-固定'!$B$2:$B$105)))</f>
        <v/>
      </c>
    </row>
    <row r="1334" customHeight="1" spans="1:24">
      <c r="A1334" s="4" t="s">
        <v>1800</v>
      </c>
      <c r="B1334" s="4"/>
      <c r="C1334" s="6" t="s">
        <v>941</v>
      </c>
      <c r="D1334" s="4"/>
      <c r="E1334" s="4"/>
      <c r="F1334" s="4"/>
      <c r="G1334" s="4"/>
      <c r="H1334" s="4"/>
      <c r="I1334" s="4"/>
      <c r="J1334" s="4"/>
      <c r="K1334" s="45">
        <v>44264</v>
      </c>
      <c r="L1334" s="45"/>
      <c r="M1334" s="4"/>
      <c r="N1334" s="4"/>
      <c r="O1334" s="4"/>
      <c r="P1334" s="46"/>
      <c r="Q1334" s="46"/>
      <c r="R1334" s="49">
        <f t="shared" si="90"/>
        <v>0</v>
      </c>
      <c r="S1334" s="49">
        <f t="shared" si="91"/>
        <v>0</v>
      </c>
      <c r="T1334" s="50">
        <f t="shared" si="88"/>
        <v>0</v>
      </c>
      <c r="U1334" s="50">
        <f t="shared" si="89"/>
        <v>0</v>
      </c>
      <c r="V1334" s="50">
        <v>0.9</v>
      </c>
      <c r="W1334" s="50">
        <f>IF(OR(K1334&lt;=$Y$1,DAY(K1334)&gt;15,AND(YEAR(K1334)&amp;MONTH(K1334)=YEAR(L1334)&amp;MONTH(L1334),DAY(L1334)&lt;26)),"",IF(OR(L1334="",MONTH(K1334)&lt;&gt;MONTH(L1334)),NETWORKDAYS.INTL(K1334,DATE(2021,MONTH(K1334)+1,0),"0000000",'21年休息安排-固定'!$B$2:$B$105),NETWORKDAYS.INTL(K1334,L1334,"0000000",'21年休息安排-固定'!$B$2:$B$105)))</f>
        <v>17</v>
      </c>
      <c r="X1334" s="50" t="str">
        <f>IF(OR(L1334&gt;=$Z$1,L1334="",DAY(L1334)&lt;15,AND(YEAR(K1334)&amp;MONTH(K1334)=YEAR(L1334)&amp;MONTH(L1334),DAY(L1334)&lt;26)),"",IF(YEAR(K1334)&amp;MONTH(K1334)=YEAR(L1334)&amp;MONTH(L1334),NETWORKDAYS.INTL(K1334,L1334,"0000000",'21年休息安排-固定'!$B$2:$B$105),NETWORKDAYS.INTL(DATE(2021,MONTH(L1334),1),L1334,"0000000",'21年休息安排-固定'!$B$2:$B$105)))</f>
        <v/>
      </c>
    </row>
    <row r="1335" customHeight="1" spans="1:24">
      <c r="A1335" s="4" t="s">
        <v>1801</v>
      </c>
      <c r="B1335" s="4"/>
      <c r="C1335" s="6" t="s">
        <v>480</v>
      </c>
      <c r="D1335" s="4"/>
      <c r="E1335" s="4"/>
      <c r="F1335" s="4"/>
      <c r="G1335" s="4"/>
      <c r="H1335" s="4"/>
      <c r="I1335" s="4"/>
      <c r="J1335" s="4"/>
      <c r="K1335" s="45">
        <v>44265</v>
      </c>
      <c r="L1335" s="45"/>
      <c r="M1335" s="4"/>
      <c r="N1335" s="4"/>
      <c r="O1335" s="4"/>
      <c r="P1335" s="46"/>
      <c r="Q1335" s="46"/>
      <c r="R1335" s="49">
        <f t="shared" si="90"/>
        <v>0</v>
      </c>
      <c r="S1335" s="49">
        <f t="shared" si="91"/>
        <v>0</v>
      </c>
      <c r="T1335" s="50">
        <f t="shared" si="88"/>
        <v>0</v>
      </c>
      <c r="U1335" s="50">
        <f t="shared" si="89"/>
        <v>0</v>
      </c>
      <c r="V1335" s="50">
        <v>0.92</v>
      </c>
      <c r="W1335" s="50">
        <f>IF(OR(K1335&lt;=$Y$1,DAY(K1335)&gt;15,AND(YEAR(K1335)&amp;MONTH(K1335)=YEAR(L1335)&amp;MONTH(L1335),DAY(L1335)&lt;26)),"",IF(OR(L1335="",MONTH(K1335)&lt;&gt;MONTH(L1335)),NETWORKDAYS.INTL(K1335,DATE(2021,MONTH(K1335)+1,0),"0000000",'21年休息安排-固定'!$B$2:$B$105),NETWORKDAYS.INTL(K1335,L1335,"0000000",'21年休息安排-固定'!$B$2:$B$105)))</f>
        <v>16</v>
      </c>
      <c r="X1335" s="50" t="str">
        <f>IF(OR(L1335&gt;=$Z$1,L1335="",DAY(L1335)&lt;15,AND(YEAR(K1335)&amp;MONTH(K1335)=YEAR(L1335)&amp;MONTH(L1335),DAY(L1335)&lt;26)),"",IF(YEAR(K1335)&amp;MONTH(K1335)=YEAR(L1335)&amp;MONTH(L1335),NETWORKDAYS.INTL(K1335,L1335,"0000000",'21年休息安排-固定'!$B$2:$B$105),NETWORKDAYS.INTL(DATE(2021,MONTH(L1335),1),L1335,"0000000",'21年休息安排-固定'!$B$2:$B$105)))</f>
        <v/>
      </c>
    </row>
    <row r="1336" customHeight="1" spans="1:24">
      <c r="A1336" s="4" t="s">
        <v>1802</v>
      </c>
      <c r="B1336" s="4"/>
      <c r="C1336" s="6" t="s">
        <v>480</v>
      </c>
      <c r="D1336" s="4"/>
      <c r="E1336" s="4"/>
      <c r="F1336" s="4"/>
      <c r="G1336" s="4"/>
      <c r="H1336" s="4"/>
      <c r="I1336" s="4"/>
      <c r="J1336" s="4"/>
      <c r="K1336" s="45">
        <v>44266</v>
      </c>
      <c r="L1336" s="45"/>
      <c r="M1336" s="4"/>
      <c r="N1336" s="4"/>
      <c r="O1336" s="4"/>
      <c r="P1336" s="46"/>
      <c r="Q1336" s="46"/>
      <c r="R1336" s="49">
        <f t="shared" si="90"/>
        <v>0</v>
      </c>
      <c r="S1336" s="49">
        <f t="shared" si="91"/>
        <v>0</v>
      </c>
      <c r="T1336" s="50">
        <f t="shared" si="88"/>
        <v>0</v>
      </c>
      <c r="U1336" s="50">
        <f t="shared" si="89"/>
        <v>0</v>
      </c>
      <c r="V1336" s="50">
        <v>0.83</v>
      </c>
      <c r="W1336" s="50">
        <f>IF(OR(K1336&lt;=$Y$1,DAY(K1336)&gt;15,AND(YEAR(K1336)&amp;MONTH(K1336)=YEAR(L1336)&amp;MONTH(L1336),DAY(L1336)&lt;26)),"",IF(OR(L1336="",MONTH(K1336)&lt;&gt;MONTH(L1336)),NETWORKDAYS.INTL(K1336,DATE(2021,MONTH(K1336)+1,0),"0000000",'21年休息安排-固定'!$B$2:$B$105),NETWORKDAYS.INTL(K1336,L1336,"0000000",'21年休息安排-固定'!$B$2:$B$105)))</f>
        <v>15</v>
      </c>
      <c r="X1336" s="50" t="str">
        <f>IF(OR(L1336&gt;=$Z$1,L1336="",DAY(L1336)&lt;15,AND(YEAR(K1336)&amp;MONTH(K1336)=YEAR(L1336)&amp;MONTH(L1336),DAY(L1336)&lt;26)),"",IF(YEAR(K1336)&amp;MONTH(K1336)=YEAR(L1336)&amp;MONTH(L1336),NETWORKDAYS.INTL(K1336,L1336,"0000000",'21年休息安排-固定'!$B$2:$B$105),NETWORKDAYS.INTL(DATE(2021,MONTH(L1336),1),L1336,"0000000",'21年休息安排-固定'!$B$2:$B$105)))</f>
        <v/>
      </c>
    </row>
    <row r="1337" customHeight="1" spans="1:24">
      <c r="A1337" s="4" t="s">
        <v>1803</v>
      </c>
      <c r="B1337" s="4"/>
      <c r="C1337" s="6" t="s">
        <v>403</v>
      </c>
      <c r="D1337" s="4"/>
      <c r="E1337" s="4"/>
      <c r="F1337" s="4"/>
      <c r="G1337" s="4"/>
      <c r="H1337" s="4"/>
      <c r="I1337" s="4"/>
      <c r="J1337" s="4"/>
      <c r="K1337" s="45">
        <v>44266</v>
      </c>
      <c r="L1337" s="45"/>
      <c r="M1337" s="4"/>
      <c r="N1337" s="4"/>
      <c r="O1337" s="4"/>
      <c r="P1337" s="46"/>
      <c r="Q1337" s="46"/>
      <c r="R1337" s="49">
        <f t="shared" si="90"/>
        <v>0</v>
      </c>
      <c r="S1337" s="49">
        <f t="shared" si="91"/>
        <v>0</v>
      </c>
      <c r="T1337" s="50">
        <f t="shared" si="88"/>
        <v>0</v>
      </c>
      <c r="U1337" s="50">
        <f t="shared" si="89"/>
        <v>0</v>
      </c>
      <c r="V1337" s="50">
        <v>0.89</v>
      </c>
      <c r="W1337" s="50">
        <f>IF(OR(K1337&lt;=$Y$1,DAY(K1337)&gt;15,AND(YEAR(K1337)&amp;MONTH(K1337)=YEAR(L1337)&amp;MONTH(L1337),DAY(L1337)&lt;26)),"",IF(OR(L1337="",MONTH(K1337)&lt;&gt;MONTH(L1337)),NETWORKDAYS.INTL(K1337,DATE(2021,MONTH(K1337)+1,0),"0000000",'21年休息安排-固定'!$B$2:$B$105),NETWORKDAYS.INTL(K1337,L1337,"0000000",'21年休息安排-固定'!$B$2:$B$105)))</f>
        <v>15</v>
      </c>
      <c r="X1337" s="50" t="str">
        <f>IF(OR(L1337&gt;=$Z$1,L1337="",DAY(L1337)&lt;15,AND(YEAR(K1337)&amp;MONTH(K1337)=YEAR(L1337)&amp;MONTH(L1337),DAY(L1337)&lt;26)),"",IF(YEAR(K1337)&amp;MONTH(K1337)=YEAR(L1337)&amp;MONTH(L1337),NETWORKDAYS.INTL(K1337,L1337,"0000000",'21年休息安排-固定'!$B$2:$B$105),NETWORKDAYS.INTL(DATE(2021,MONTH(L1337),1),L1337,"0000000",'21年休息安排-固定'!$B$2:$B$105)))</f>
        <v/>
      </c>
    </row>
    <row r="1338" customHeight="1" spans="1:24">
      <c r="A1338" s="4" t="s">
        <v>1804</v>
      </c>
      <c r="B1338" s="4"/>
      <c r="C1338" s="6" t="s">
        <v>403</v>
      </c>
      <c r="D1338" s="4"/>
      <c r="E1338" s="4"/>
      <c r="F1338" s="4"/>
      <c r="G1338" s="4"/>
      <c r="H1338" s="4"/>
      <c r="I1338" s="4"/>
      <c r="J1338" s="4"/>
      <c r="K1338" s="45">
        <v>44267</v>
      </c>
      <c r="L1338" s="45"/>
      <c r="M1338" s="4"/>
      <c r="N1338" s="4"/>
      <c r="O1338" s="4"/>
      <c r="P1338" s="46"/>
      <c r="Q1338" s="46"/>
      <c r="R1338" s="49">
        <f t="shared" si="90"/>
        <v>0</v>
      </c>
      <c r="S1338" s="49">
        <f t="shared" si="91"/>
        <v>0</v>
      </c>
      <c r="T1338" s="50">
        <f t="shared" si="88"/>
        <v>0</v>
      </c>
      <c r="U1338" s="50">
        <f t="shared" si="89"/>
        <v>0</v>
      </c>
      <c r="V1338" s="50">
        <v>0.89</v>
      </c>
      <c r="W1338" s="50">
        <f>IF(OR(K1338&lt;=$Y$1,DAY(K1338)&gt;15,AND(YEAR(K1338)&amp;MONTH(K1338)=YEAR(L1338)&amp;MONTH(L1338),DAY(L1338)&lt;26)),"",IF(OR(L1338="",MONTH(K1338)&lt;&gt;MONTH(L1338)),NETWORKDAYS.INTL(K1338,DATE(2021,MONTH(K1338)+1,0),"0000000",'21年休息安排-固定'!$B$2:$B$105),NETWORKDAYS.INTL(K1338,L1338,"0000000",'21年休息安排-固定'!$B$2:$B$105)))</f>
        <v>14</v>
      </c>
      <c r="X1338" s="50" t="str">
        <f>IF(OR(L1338&gt;=$Z$1,L1338="",DAY(L1338)&lt;15,AND(YEAR(K1338)&amp;MONTH(K1338)=YEAR(L1338)&amp;MONTH(L1338),DAY(L1338)&lt;26)),"",IF(YEAR(K1338)&amp;MONTH(K1338)=YEAR(L1338)&amp;MONTH(L1338),NETWORKDAYS.INTL(K1338,L1338,"0000000",'21年休息安排-固定'!$B$2:$B$105),NETWORKDAYS.INTL(DATE(2021,MONTH(L1338),1),L1338,"0000000",'21年休息安排-固定'!$B$2:$B$105)))</f>
        <v/>
      </c>
    </row>
    <row r="1339" customHeight="1" spans="1:24">
      <c r="A1339" s="4" t="s">
        <v>1805</v>
      </c>
      <c r="B1339" s="4"/>
      <c r="C1339" s="6" t="s">
        <v>403</v>
      </c>
      <c r="D1339" s="4"/>
      <c r="E1339" s="4"/>
      <c r="F1339" s="4"/>
      <c r="G1339" s="4"/>
      <c r="H1339" s="4"/>
      <c r="I1339" s="4"/>
      <c r="J1339" s="4"/>
      <c r="K1339" s="45">
        <v>44267</v>
      </c>
      <c r="L1339" s="45"/>
      <c r="M1339" s="4"/>
      <c r="N1339" s="4"/>
      <c r="O1339" s="4"/>
      <c r="P1339" s="46"/>
      <c r="Q1339" s="46"/>
      <c r="R1339" s="49">
        <f t="shared" si="90"/>
        <v>0</v>
      </c>
      <c r="S1339" s="49">
        <f t="shared" si="91"/>
        <v>0</v>
      </c>
      <c r="T1339" s="50">
        <f t="shared" si="88"/>
        <v>0</v>
      </c>
      <c r="U1339" s="50">
        <f t="shared" si="89"/>
        <v>0</v>
      </c>
      <c r="V1339" s="50">
        <v>0.89</v>
      </c>
      <c r="W1339" s="50">
        <f>IF(OR(K1339&lt;=$Y$1,DAY(K1339)&gt;15,AND(YEAR(K1339)&amp;MONTH(K1339)=YEAR(L1339)&amp;MONTH(L1339),DAY(L1339)&lt;26)),"",IF(OR(L1339="",MONTH(K1339)&lt;&gt;MONTH(L1339)),NETWORKDAYS.INTL(K1339,DATE(2021,MONTH(K1339)+1,0),"0000000",'21年休息安排-固定'!$B$2:$B$105),NETWORKDAYS.INTL(K1339,L1339,"0000000",'21年休息安排-固定'!$B$2:$B$105)))</f>
        <v>14</v>
      </c>
      <c r="X1339" s="50" t="str">
        <f>IF(OR(L1339&gt;=$Z$1,L1339="",DAY(L1339)&lt;15,AND(YEAR(K1339)&amp;MONTH(K1339)=YEAR(L1339)&amp;MONTH(L1339),DAY(L1339)&lt;26)),"",IF(YEAR(K1339)&amp;MONTH(K1339)=YEAR(L1339)&amp;MONTH(L1339),NETWORKDAYS.INTL(K1339,L1339,"0000000",'21年休息安排-固定'!$B$2:$B$105),NETWORKDAYS.INTL(DATE(2021,MONTH(L1339),1),L1339,"0000000",'21年休息安排-固定'!$B$2:$B$105)))</f>
        <v/>
      </c>
    </row>
    <row r="1340" customHeight="1" spans="1:24">
      <c r="A1340" s="4" t="s">
        <v>1806</v>
      </c>
      <c r="B1340" s="4"/>
      <c r="C1340" s="6" t="s">
        <v>480</v>
      </c>
      <c r="D1340" s="4"/>
      <c r="E1340" s="4"/>
      <c r="F1340" s="4"/>
      <c r="G1340" s="4"/>
      <c r="H1340" s="4"/>
      <c r="I1340" s="4"/>
      <c r="J1340" s="4"/>
      <c r="K1340" s="45">
        <v>44271</v>
      </c>
      <c r="L1340" s="45"/>
      <c r="M1340" s="4"/>
      <c r="N1340" s="4"/>
      <c r="O1340" s="4"/>
      <c r="P1340" s="46"/>
      <c r="Q1340" s="46"/>
      <c r="R1340" s="49">
        <f t="shared" si="90"/>
        <v>0</v>
      </c>
      <c r="S1340" s="49">
        <f t="shared" si="91"/>
        <v>0</v>
      </c>
      <c r="T1340" s="50">
        <f t="shared" si="88"/>
        <v>0</v>
      </c>
      <c r="U1340" s="50">
        <f t="shared" si="89"/>
        <v>0</v>
      </c>
      <c r="V1340" s="50">
        <v>0.87</v>
      </c>
      <c r="W1340" s="50" t="str">
        <f>IF(OR(K1340&lt;=$Y$1,DAY(K1340)&gt;15,AND(YEAR(K1340)&amp;MONTH(K1340)=YEAR(L1340)&amp;MONTH(L1340),DAY(L1340)&lt;26)),"",IF(OR(L1340="",MONTH(K1340)&lt;&gt;MONTH(L1340)),NETWORKDAYS.INTL(K1340,DATE(2021,MONTH(K1340)+1,0),"0000000",'21年休息安排-固定'!$B$2:$B$105),NETWORKDAYS.INTL(K1340,L1340,"0000000",'21年休息安排-固定'!$B$2:$B$105)))</f>
        <v/>
      </c>
      <c r="X1340" s="50" t="str">
        <f>IF(OR(L1340&gt;=$Z$1,L1340="",DAY(L1340)&lt;15,AND(YEAR(K1340)&amp;MONTH(K1340)=YEAR(L1340)&amp;MONTH(L1340),DAY(L1340)&lt;26)),"",IF(YEAR(K1340)&amp;MONTH(K1340)=YEAR(L1340)&amp;MONTH(L1340),NETWORKDAYS.INTL(K1340,L1340,"0000000",'21年休息安排-固定'!$B$2:$B$105),NETWORKDAYS.INTL(DATE(2021,MONTH(L1340),1),L1340,"0000000",'21年休息安排-固定'!$B$2:$B$105)))</f>
        <v/>
      </c>
    </row>
    <row r="1341" customHeight="1" spans="1:24">
      <c r="A1341" s="4" t="s">
        <v>1807</v>
      </c>
      <c r="B1341" s="4"/>
      <c r="C1341" s="6" t="s">
        <v>1020</v>
      </c>
      <c r="D1341" s="4"/>
      <c r="E1341" s="4"/>
      <c r="F1341" s="4"/>
      <c r="G1341" s="4"/>
      <c r="H1341" s="4"/>
      <c r="I1341" s="4"/>
      <c r="J1341" s="4"/>
      <c r="K1341" s="45">
        <v>44271</v>
      </c>
      <c r="L1341" s="45"/>
      <c r="M1341" s="4"/>
      <c r="N1341" s="4"/>
      <c r="O1341" s="4"/>
      <c r="P1341" s="46"/>
      <c r="Q1341" s="46"/>
      <c r="R1341" s="49">
        <f t="shared" si="90"/>
        <v>0</v>
      </c>
      <c r="S1341" s="49">
        <f t="shared" si="91"/>
        <v>0</v>
      </c>
      <c r="T1341" s="50">
        <f t="shared" si="88"/>
        <v>0</v>
      </c>
      <c r="U1341" s="50">
        <f t="shared" si="89"/>
        <v>0</v>
      </c>
      <c r="V1341" s="50">
        <v>0.9</v>
      </c>
      <c r="W1341" s="50" t="str">
        <f>IF(OR(K1341&lt;=$Y$1,DAY(K1341)&gt;15,AND(YEAR(K1341)&amp;MONTH(K1341)=YEAR(L1341)&amp;MONTH(L1341),DAY(L1341)&lt;26)),"",IF(OR(L1341="",MONTH(K1341)&lt;&gt;MONTH(L1341)),NETWORKDAYS.INTL(K1341,DATE(2021,MONTH(K1341)+1,0),"0000000",'21年休息安排-固定'!$B$2:$B$105),NETWORKDAYS.INTL(K1341,L1341,"0000000",'21年休息安排-固定'!$B$2:$B$105)))</f>
        <v/>
      </c>
      <c r="X1341" s="50" t="str">
        <f>IF(OR(L1341&gt;=$Z$1,L1341="",DAY(L1341)&lt;15,AND(YEAR(K1341)&amp;MONTH(K1341)=YEAR(L1341)&amp;MONTH(L1341),DAY(L1341)&lt;26)),"",IF(YEAR(K1341)&amp;MONTH(K1341)=YEAR(L1341)&amp;MONTH(L1341),NETWORKDAYS.INTL(K1341,L1341,"0000000",'21年休息安排-固定'!$B$2:$B$105),NETWORKDAYS.INTL(DATE(2021,MONTH(L1341),1),L1341,"0000000",'21年休息安排-固定'!$B$2:$B$105)))</f>
        <v/>
      </c>
    </row>
    <row r="1342" customHeight="1" spans="1:24">
      <c r="A1342" s="4" t="s">
        <v>1808</v>
      </c>
      <c r="B1342" s="4"/>
      <c r="C1342" s="6" t="s">
        <v>1020</v>
      </c>
      <c r="D1342" s="4"/>
      <c r="E1342" s="4"/>
      <c r="F1342" s="4"/>
      <c r="G1342" s="4"/>
      <c r="H1342" s="4"/>
      <c r="I1342" s="4"/>
      <c r="J1342" s="4"/>
      <c r="K1342" s="45">
        <v>44271</v>
      </c>
      <c r="L1342" s="45"/>
      <c r="M1342" s="4"/>
      <c r="N1342" s="4"/>
      <c r="O1342" s="4"/>
      <c r="P1342" s="46"/>
      <c r="Q1342" s="46"/>
      <c r="R1342" s="49">
        <f t="shared" si="90"/>
        <v>0</v>
      </c>
      <c r="S1342" s="49">
        <f t="shared" si="91"/>
        <v>0</v>
      </c>
      <c r="T1342" s="50">
        <f t="shared" si="88"/>
        <v>0</v>
      </c>
      <c r="U1342" s="50">
        <f t="shared" si="89"/>
        <v>0</v>
      </c>
      <c r="V1342" s="50">
        <v>0.9</v>
      </c>
      <c r="W1342" s="50" t="str">
        <f>IF(OR(K1342&lt;=$Y$1,DAY(K1342)&gt;15,AND(YEAR(K1342)&amp;MONTH(K1342)=YEAR(L1342)&amp;MONTH(L1342),DAY(L1342)&lt;26)),"",IF(OR(L1342="",MONTH(K1342)&lt;&gt;MONTH(L1342)),NETWORKDAYS.INTL(K1342,DATE(2021,MONTH(K1342)+1,0),"0000000",'21年休息安排-固定'!$B$2:$B$105),NETWORKDAYS.INTL(K1342,L1342,"0000000",'21年休息安排-固定'!$B$2:$B$105)))</f>
        <v/>
      </c>
      <c r="X1342" s="50" t="str">
        <f>IF(OR(L1342&gt;=$Z$1,L1342="",DAY(L1342)&lt;15,AND(YEAR(K1342)&amp;MONTH(K1342)=YEAR(L1342)&amp;MONTH(L1342),DAY(L1342)&lt;26)),"",IF(YEAR(K1342)&amp;MONTH(K1342)=YEAR(L1342)&amp;MONTH(L1342),NETWORKDAYS.INTL(K1342,L1342,"0000000",'21年休息安排-固定'!$B$2:$B$105),NETWORKDAYS.INTL(DATE(2021,MONTH(L1342),1),L1342,"0000000",'21年休息安排-固定'!$B$2:$B$105)))</f>
        <v/>
      </c>
    </row>
    <row r="1343" customHeight="1" spans="1:24">
      <c r="A1343" s="4" t="s">
        <v>1809</v>
      </c>
      <c r="B1343" s="4"/>
      <c r="C1343" s="6" t="s">
        <v>480</v>
      </c>
      <c r="D1343" s="4"/>
      <c r="E1343" s="4"/>
      <c r="F1343" s="4"/>
      <c r="G1343" s="4"/>
      <c r="H1343" s="4"/>
      <c r="I1343" s="4"/>
      <c r="J1343" s="4"/>
      <c r="K1343" s="45">
        <v>44271</v>
      </c>
      <c r="L1343" s="45"/>
      <c r="M1343" s="4"/>
      <c r="N1343" s="4"/>
      <c r="O1343" s="4"/>
      <c r="P1343" s="46"/>
      <c r="Q1343" s="46"/>
      <c r="R1343" s="49">
        <f t="shared" si="90"/>
        <v>0</v>
      </c>
      <c r="S1343" s="49">
        <f t="shared" si="91"/>
        <v>0</v>
      </c>
      <c r="T1343" s="50">
        <f t="shared" si="88"/>
        <v>0</v>
      </c>
      <c r="U1343" s="50">
        <f t="shared" si="89"/>
        <v>0</v>
      </c>
      <c r="V1343" s="50">
        <v>0.88</v>
      </c>
      <c r="W1343" s="50" t="str">
        <f>IF(OR(K1343&lt;=$Y$1,DAY(K1343)&gt;15,AND(YEAR(K1343)&amp;MONTH(K1343)=YEAR(L1343)&amp;MONTH(L1343),DAY(L1343)&lt;26)),"",IF(OR(L1343="",MONTH(K1343)&lt;&gt;MONTH(L1343)),NETWORKDAYS.INTL(K1343,DATE(2021,MONTH(K1343)+1,0),"0000000",'21年休息安排-固定'!$B$2:$B$105),NETWORKDAYS.INTL(K1343,L1343,"0000000",'21年休息安排-固定'!$B$2:$B$105)))</f>
        <v/>
      </c>
      <c r="X1343" s="50" t="str">
        <f>IF(OR(L1343&gt;=$Z$1,L1343="",DAY(L1343)&lt;15,AND(YEAR(K1343)&amp;MONTH(K1343)=YEAR(L1343)&amp;MONTH(L1343),DAY(L1343)&lt;26)),"",IF(YEAR(K1343)&amp;MONTH(K1343)=YEAR(L1343)&amp;MONTH(L1343),NETWORKDAYS.INTL(K1343,L1343,"0000000",'21年休息安排-固定'!$B$2:$B$105),NETWORKDAYS.INTL(DATE(2021,MONTH(L1343),1),L1343,"0000000",'21年休息安排-固定'!$B$2:$B$105)))</f>
        <v/>
      </c>
    </row>
    <row r="1344" customHeight="1" spans="1:24">
      <c r="A1344" s="4" t="s">
        <v>1810</v>
      </c>
      <c r="B1344" s="4"/>
      <c r="C1344" s="6" t="s">
        <v>1020</v>
      </c>
      <c r="D1344" s="4"/>
      <c r="E1344" s="4"/>
      <c r="F1344" s="4"/>
      <c r="G1344" s="4"/>
      <c r="H1344" s="4"/>
      <c r="I1344" s="4"/>
      <c r="J1344" s="4"/>
      <c r="K1344" s="45">
        <v>44272</v>
      </c>
      <c r="L1344" s="45"/>
      <c r="M1344" s="4"/>
      <c r="N1344" s="4"/>
      <c r="O1344" s="4"/>
      <c r="P1344" s="46"/>
      <c r="Q1344" s="46"/>
      <c r="R1344" s="49">
        <f t="shared" si="90"/>
        <v>0</v>
      </c>
      <c r="S1344" s="49">
        <f t="shared" si="91"/>
        <v>0</v>
      </c>
      <c r="T1344" s="50">
        <f t="shared" si="88"/>
        <v>0</v>
      </c>
      <c r="U1344" s="50">
        <f t="shared" si="89"/>
        <v>0</v>
      </c>
      <c r="V1344" s="50">
        <v>0.92</v>
      </c>
      <c r="W1344" s="50" t="str">
        <f>IF(OR(K1344&lt;=$Y$1,DAY(K1344)&gt;15,AND(YEAR(K1344)&amp;MONTH(K1344)=YEAR(L1344)&amp;MONTH(L1344),DAY(L1344)&lt;26)),"",IF(OR(L1344="",MONTH(K1344)&lt;&gt;MONTH(L1344)),NETWORKDAYS.INTL(K1344,DATE(2021,MONTH(K1344)+1,0),"0000000",'21年休息安排-固定'!$B$2:$B$105),NETWORKDAYS.INTL(K1344,L1344,"0000000",'21年休息安排-固定'!$B$2:$B$105)))</f>
        <v/>
      </c>
      <c r="X1344" s="50" t="str">
        <f>IF(OR(L1344&gt;=$Z$1,L1344="",DAY(L1344)&lt;15,AND(YEAR(K1344)&amp;MONTH(K1344)=YEAR(L1344)&amp;MONTH(L1344),DAY(L1344)&lt;26)),"",IF(YEAR(K1344)&amp;MONTH(K1344)=YEAR(L1344)&amp;MONTH(L1344),NETWORKDAYS.INTL(K1344,L1344,"0000000",'21年休息安排-固定'!$B$2:$B$105),NETWORKDAYS.INTL(DATE(2021,MONTH(L1344),1),L1344,"0000000",'21年休息安排-固定'!$B$2:$B$105)))</f>
        <v/>
      </c>
    </row>
    <row r="1345" customHeight="1" spans="1:24">
      <c r="A1345" s="4" t="s">
        <v>1811</v>
      </c>
      <c r="B1345" s="4"/>
      <c r="C1345" s="6" t="s">
        <v>1020</v>
      </c>
      <c r="D1345" s="4"/>
      <c r="E1345" s="4"/>
      <c r="F1345" s="4"/>
      <c r="G1345" s="4"/>
      <c r="H1345" s="4"/>
      <c r="I1345" s="4"/>
      <c r="J1345" s="4"/>
      <c r="K1345" s="45">
        <v>44272</v>
      </c>
      <c r="L1345" s="45"/>
      <c r="M1345" s="4"/>
      <c r="N1345" s="4"/>
      <c r="O1345" s="4"/>
      <c r="P1345" s="46"/>
      <c r="Q1345" s="46"/>
      <c r="R1345" s="49">
        <f t="shared" si="90"/>
        <v>0</v>
      </c>
      <c r="S1345" s="49">
        <f t="shared" si="91"/>
        <v>0</v>
      </c>
      <c r="T1345" s="50">
        <f t="shared" si="88"/>
        <v>0</v>
      </c>
      <c r="U1345" s="50">
        <f t="shared" si="89"/>
        <v>0</v>
      </c>
      <c r="V1345" s="50">
        <v>0.91</v>
      </c>
      <c r="W1345" s="50" t="str">
        <f>IF(OR(K1345&lt;=$Y$1,DAY(K1345)&gt;15,AND(YEAR(K1345)&amp;MONTH(K1345)=YEAR(L1345)&amp;MONTH(L1345),DAY(L1345)&lt;26)),"",IF(OR(L1345="",MONTH(K1345)&lt;&gt;MONTH(L1345)),NETWORKDAYS.INTL(K1345,DATE(2021,MONTH(K1345)+1,0),"0000000",'21年休息安排-固定'!$B$2:$B$105),NETWORKDAYS.INTL(K1345,L1345,"0000000",'21年休息安排-固定'!$B$2:$B$105)))</f>
        <v/>
      </c>
      <c r="X1345" s="50" t="str">
        <f>IF(OR(L1345&gt;=$Z$1,L1345="",DAY(L1345)&lt;15,AND(YEAR(K1345)&amp;MONTH(K1345)=YEAR(L1345)&amp;MONTH(L1345),DAY(L1345)&lt;26)),"",IF(YEAR(K1345)&amp;MONTH(K1345)=YEAR(L1345)&amp;MONTH(L1345),NETWORKDAYS.INTL(K1345,L1345,"0000000",'21年休息安排-固定'!$B$2:$B$105),NETWORKDAYS.INTL(DATE(2021,MONTH(L1345),1),L1345,"0000000",'21年休息安排-固定'!$B$2:$B$105)))</f>
        <v/>
      </c>
    </row>
    <row r="1346" customHeight="1" spans="1:24">
      <c r="A1346" s="4" t="s">
        <v>1812</v>
      </c>
      <c r="B1346" s="4"/>
      <c r="C1346" s="6" t="s">
        <v>403</v>
      </c>
      <c r="D1346" s="4"/>
      <c r="E1346" s="4"/>
      <c r="F1346" s="4"/>
      <c r="G1346" s="4"/>
      <c r="H1346" s="4"/>
      <c r="I1346" s="4"/>
      <c r="J1346" s="4"/>
      <c r="K1346" s="45">
        <v>44277</v>
      </c>
      <c r="L1346" s="45"/>
      <c r="M1346" s="4"/>
      <c r="N1346" s="4"/>
      <c r="O1346" s="4"/>
      <c r="P1346" s="46"/>
      <c r="Q1346" s="46"/>
      <c r="R1346" s="49">
        <f t="shared" si="90"/>
        <v>0</v>
      </c>
      <c r="S1346" s="49">
        <f t="shared" si="91"/>
        <v>0</v>
      </c>
      <c r="T1346" s="50">
        <f t="shared" si="88"/>
        <v>0</v>
      </c>
      <c r="U1346" s="50">
        <f t="shared" si="89"/>
        <v>0</v>
      </c>
      <c r="V1346" s="50">
        <v>0.9</v>
      </c>
      <c r="W1346" s="50" t="str">
        <f>IF(OR(K1346&lt;=$Y$1,DAY(K1346)&gt;15,AND(YEAR(K1346)&amp;MONTH(K1346)=YEAR(L1346)&amp;MONTH(L1346),DAY(L1346)&lt;26)),"",IF(OR(L1346="",MONTH(K1346)&lt;&gt;MONTH(L1346)),NETWORKDAYS.INTL(K1346,DATE(2021,MONTH(K1346)+1,0),"0000000",'21年休息安排-固定'!$B$2:$B$105),NETWORKDAYS.INTL(K1346,L1346,"0000000",'21年休息安排-固定'!$B$2:$B$105)))</f>
        <v/>
      </c>
      <c r="X1346" s="50" t="str">
        <f>IF(OR(L1346&gt;=$Z$1,L1346="",DAY(L1346)&lt;15,AND(YEAR(K1346)&amp;MONTH(K1346)=YEAR(L1346)&amp;MONTH(L1346),DAY(L1346)&lt;26)),"",IF(YEAR(K1346)&amp;MONTH(K1346)=YEAR(L1346)&amp;MONTH(L1346),NETWORKDAYS.INTL(K1346,L1346,"0000000",'21年休息安排-固定'!$B$2:$B$105),NETWORKDAYS.INTL(DATE(2021,MONTH(L1346),1),L1346,"0000000",'21年休息安排-固定'!$B$2:$B$105)))</f>
        <v/>
      </c>
    </row>
    <row r="1347" customHeight="1" spans="1:24">
      <c r="A1347" s="4" t="s">
        <v>1813</v>
      </c>
      <c r="B1347" s="4"/>
      <c r="C1347" s="6" t="s">
        <v>480</v>
      </c>
      <c r="D1347" s="4"/>
      <c r="E1347" s="4"/>
      <c r="F1347" s="4"/>
      <c r="G1347" s="4"/>
      <c r="H1347" s="4"/>
      <c r="I1347" s="4"/>
      <c r="J1347" s="4"/>
      <c r="K1347" s="45">
        <v>44277</v>
      </c>
      <c r="L1347" s="45"/>
      <c r="M1347" s="4"/>
      <c r="N1347" s="4"/>
      <c r="O1347" s="4"/>
      <c r="P1347" s="46"/>
      <c r="Q1347" s="46"/>
      <c r="R1347" s="49">
        <f t="shared" si="90"/>
        <v>0</v>
      </c>
      <c r="S1347" s="49">
        <f t="shared" si="91"/>
        <v>0</v>
      </c>
      <c r="T1347" s="50">
        <f t="shared" si="88"/>
        <v>0</v>
      </c>
      <c r="U1347" s="50">
        <f t="shared" si="89"/>
        <v>0</v>
      </c>
      <c r="V1347" s="50">
        <v>0.89</v>
      </c>
      <c r="W1347" s="50" t="str">
        <f>IF(OR(K1347&lt;=$Y$1,DAY(K1347)&gt;15,AND(YEAR(K1347)&amp;MONTH(K1347)=YEAR(L1347)&amp;MONTH(L1347),DAY(L1347)&lt;26)),"",IF(OR(L1347="",MONTH(K1347)&lt;&gt;MONTH(L1347)),NETWORKDAYS.INTL(K1347,DATE(2021,MONTH(K1347)+1,0),"0000000",'21年休息安排-固定'!$B$2:$B$105),NETWORKDAYS.INTL(K1347,L1347,"0000000",'21年休息安排-固定'!$B$2:$B$105)))</f>
        <v/>
      </c>
      <c r="X1347" s="50" t="str">
        <f>IF(OR(L1347&gt;=$Z$1,L1347="",DAY(L1347)&lt;15,AND(YEAR(K1347)&amp;MONTH(K1347)=YEAR(L1347)&amp;MONTH(L1347),DAY(L1347)&lt;26)),"",IF(YEAR(K1347)&amp;MONTH(K1347)=YEAR(L1347)&amp;MONTH(L1347),NETWORKDAYS.INTL(K1347,L1347,"0000000",'21年休息安排-固定'!$B$2:$B$105),NETWORKDAYS.INTL(DATE(2021,MONTH(L1347),1),L1347,"0000000",'21年休息安排-固定'!$B$2:$B$105)))</f>
        <v/>
      </c>
    </row>
    <row r="1348" customHeight="1" spans="1:24">
      <c r="A1348" s="4" t="s">
        <v>1814</v>
      </c>
      <c r="B1348" s="4"/>
      <c r="C1348" s="6" t="s">
        <v>1815</v>
      </c>
      <c r="D1348" s="4"/>
      <c r="E1348" s="4"/>
      <c r="F1348" s="4"/>
      <c r="G1348" s="4"/>
      <c r="H1348" s="4"/>
      <c r="I1348" s="4"/>
      <c r="J1348" s="4"/>
      <c r="K1348" s="45">
        <v>44277</v>
      </c>
      <c r="L1348" s="45"/>
      <c r="M1348" s="4"/>
      <c r="N1348" s="4"/>
      <c r="O1348" s="4"/>
      <c r="P1348" s="46"/>
      <c r="Q1348" s="46"/>
      <c r="R1348" s="49">
        <f t="shared" si="90"/>
        <v>0</v>
      </c>
      <c r="S1348" s="49">
        <f t="shared" si="91"/>
        <v>0</v>
      </c>
      <c r="T1348" s="50">
        <f t="shared" si="88"/>
        <v>0</v>
      </c>
      <c r="U1348" s="50">
        <f t="shared" si="89"/>
        <v>0</v>
      </c>
      <c r="V1348" s="50">
        <v>0.9</v>
      </c>
      <c r="W1348" s="50" t="str">
        <f>IF(OR(K1348&lt;=$Y$1,DAY(K1348)&gt;15,AND(YEAR(K1348)&amp;MONTH(K1348)=YEAR(L1348)&amp;MONTH(L1348),DAY(L1348)&lt;26)),"",IF(OR(L1348="",MONTH(K1348)&lt;&gt;MONTH(L1348)),NETWORKDAYS.INTL(K1348,DATE(2021,MONTH(K1348)+1,0),"0000000",'21年休息安排-固定'!$B$2:$B$105),NETWORKDAYS.INTL(K1348,L1348,"0000000",'21年休息安排-固定'!$B$2:$B$105)))</f>
        <v/>
      </c>
      <c r="X1348" s="50" t="str">
        <f>IF(OR(L1348&gt;=$Z$1,L1348="",DAY(L1348)&lt;15,AND(YEAR(K1348)&amp;MONTH(K1348)=YEAR(L1348)&amp;MONTH(L1348),DAY(L1348)&lt;26)),"",IF(YEAR(K1348)&amp;MONTH(K1348)=YEAR(L1348)&amp;MONTH(L1348),NETWORKDAYS.INTL(K1348,L1348,"0000000",'21年休息安排-固定'!$B$2:$B$105),NETWORKDAYS.INTL(DATE(2021,MONTH(L1348),1),L1348,"0000000",'21年休息安排-固定'!$B$2:$B$105)))</f>
        <v/>
      </c>
    </row>
    <row r="1349" customHeight="1" spans="1:24">
      <c r="A1349" s="4" t="s">
        <v>1816</v>
      </c>
      <c r="B1349" s="4"/>
      <c r="C1349" s="6" t="s">
        <v>834</v>
      </c>
      <c r="D1349" s="4"/>
      <c r="E1349" s="4"/>
      <c r="F1349" s="4"/>
      <c r="G1349" s="4"/>
      <c r="H1349" s="4"/>
      <c r="I1349" s="4"/>
      <c r="J1349" s="4"/>
      <c r="K1349" s="45">
        <v>44278</v>
      </c>
      <c r="L1349" s="45"/>
      <c r="M1349" s="4"/>
      <c r="N1349" s="4"/>
      <c r="O1349" s="4"/>
      <c r="P1349" s="46"/>
      <c r="Q1349" s="46"/>
      <c r="R1349" s="49">
        <f t="shared" si="90"/>
        <v>0</v>
      </c>
      <c r="S1349" s="49">
        <f t="shared" si="91"/>
        <v>0</v>
      </c>
      <c r="T1349" s="50">
        <f t="shared" ref="T1349:T1392" si="92">IFERROR(ROUND(Q1349/W1349,2),0)</f>
        <v>0</v>
      </c>
      <c r="U1349" s="50">
        <f t="shared" ref="U1349:U1392" si="93">IFERROR(ROUND(Q1349/X1349,2),0)</f>
        <v>0</v>
      </c>
      <c r="V1349" s="50">
        <v>0.79</v>
      </c>
      <c r="W1349" s="50" t="str">
        <f>IF(OR(K1349&lt;=$Y$1,DAY(K1349)&gt;15,AND(YEAR(K1349)&amp;MONTH(K1349)=YEAR(L1349)&amp;MONTH(L1349),DAY(L1349)&lt;26)),"",IF(OR(L1349="",MONTH(K1349)&lt;&gt;MONTH(L1349)),NETWORKDAYS.INTL(K1349,DATE(2021,MONTH(K1349)+1,0),"0000000",'21年休息安排-固定'!$B$2:$B$105),NETWORKDAYS.INTL(K1349,L1349,"0000000",'21年休息安排-固定'!$B$2:$B$105)))</f>
        <v/>
      </c>
      <c r="X1349" s="50" t="str">
        <f>IF(OR(L1349&gt;=$Z$1,L1349="",DAY(L1349)&lt;15,AND(YEAR(K1349)&amp;MONTH(K1349)=YEAR(L1349)&amp;MONTH(L1349),DAY(L1349)&lt;26)),"",IF(YEAR(K1349)&amp;MONTH(K1349)=YEAR(L1349)&amp;MONTH(L1349),NETWORKDAYS.INTL(K1349,L1349,"0000000",'21年休息安排-固定'!$B$2:$B$105),NETWORKDAYS.INTL(DATE(2021,MONTH(L1349),1),L1349,"0000000",'21年休息安排-固定'!$B$2:$B$105)))</f>
        <v/>
      </c>
    </row>
    <row r="1350" customHeight="1" spans="1:24">
      <c r="A1350" s="4" t="s">
        <v>1817</v>
      </c>
      <c r="B1350" s="4"/>
      <c r="C1350" s="6" t="s">
        <v>26</v>
      </c>
      <c r="D1350" s="4"/>
      <c r="E1350" s="4"/>
      <c r="F1350" s="4"/>
      <c r="G1350" s="4"/>
      <c r="H1350" s="4"/>
      <c r="I1350" s="4"/>
      <c r="J1350" s="4"/>
      <c r="K1350" s="45">
        <v>44281</v>
      </c>
      <c r="L1350" s="45"/>
      <c r="M1350" s="4"/>
      <c r="N1350" s="4"/>
      <c r="O1350" s="4"/>
      <c r="P1350" s="46"/>
      <c r="Q1350" s="46"/>
      <c r="R1350" s="49">
        <f t="shared" ref="R1350:R1393" si="94">P1350/21.75</f>
        <v>0</v>
      </c>
      <c r="S1350" s="49">
        <f t="shared" ref="S1350:S1393" si="95">Q1350/21.75</f>
        <v>0</v>
      </c>
      <c r="T1350" s="50">
        <f t="shared" si="92"/>
        <v>0</v>
      </c>
      <c r="U1350" s="50">
        <f t="shared" si="93"/>
        <v>0</v>
      </c>
      <c r="V1350" s="50">
        <v>0.85</v>
      </c>
      <c r="W1350" s="50" t="str">
        <f>IF(OR(K1350&lt;=$Y$1,DAY(K1350)&gt;15,AND(YEAR(K1350)&amp;MONTH(K1350)=YEAR(L1350)&amp;MONTH(L1350),DAY(L1350)&lt;26)),"",IF(OR(L1350="",MONTH(K1350)&lt;&gt;MONTH(L1350)),NETWORKDAYS.INTL(K1350,DATE(2021,MONTH(K1350)+1,0),"0000000",'21年休息安排-固定'!$B$2:$B$105),NETWORKDAYS.INTL(K1350,L1350,"0000000",'21年休息安排-固定'!$B$2:$B$105)))</f>
        <v/>
      </c>
      <c r="X1350" s="50" t="str">
        <f>IF(OR(L1350&gt;=$Z$1,L1350="",DAY(L1350)&lt;15,AND(YEAR(K1350)&amp;MONTH(K1350)=YEAR(L1350)&amp;MONTH(L1350),DAY(L1350)&lt;26)),"",IF(YEAR(K1350)&amp;MONTH(K1350)=YEAR(L1350)&amp;MONTH(L1350),NETWORKDAYS.INTL(K1350,L1350,"0000000",'21年休息安排-固定'!$B$2:$B$105),NETWORKDAYS.INTL(DATE(2021,MONTH(L1350),1),L1350,"0000000",'21年休息安排-固定'!$B$2:$B$105)))</f>
        <v/>
      </c>
    </row>
    <row r="1351" customHeight="1" spans="1:24">
      <c r="A1351" s="4" t="s">
        <v>1818</v>
      </c>
      <c r="B1351" s="4"/>
      <c r="C1351" s="6" t="s">
        <v>838</v>
      </c>
      <c r="D1351" s="4"/>
      <c r="E1351" s="4"/>
      <c r="F1351" s="4"/>
      <c r="G1351" s="4"/>
      <c r="H1351" s="4"/>
      <c r="I1351" s="4"/>
      <c r="J1351" s="4"/>
      <c r="K1351" s="45">
        <v>44284</v>
      </c>
      <c r="L1351" s="45"/>
      <c r="M1351" s="4"/>
      <c r="N1351" s="4"/>
      <c r="O1351" s="4"/>
      <c r="P1351" s="46"/>
      <c r="Q1351" s="46"/>
      <c r="R1351" s="49">
        <f t="shared" si="94"/>
        <v>0</v>
      </c>
      <c r="S1351" s="49">
        <f t="shared" si="95"/>
        <v>0</v>
      </c>
      <c r="T1351" s="50">
        <f t="shared" si="92"/>
        <v>0</v>
      </c>
      <c r="U1351" s="50">
        <f t="shared" si="93"/>
        <v>0</v>
      </c>
      <c r="V1351" s="50">
        <v>0.83</v>
      </c>
      <c r="W1351" s="50" t="str">
        <f>IF(OR(K1351&lt;=$Y$1,DAY(K1351)&gt;15,AND(YEAR(K1351)&amp;MONTH(K1351)=YEAR(L1351)&amp;MONTH(L1351),DAY(L1351)&lt;26)),"",IF(OR(L1351="",MONTH(K1351)&lt;&gt;MONTH(L1351)),NETWORKDAYS.INTL(K1351,DATE(2021,MONTH(K1351)+1,0),"0000000",'21年休息安排-固定'!$B$2:$B$105),NETWORKDAYS.INTL(K1351,L1351,"0000000",'21年休息安排-固定'!$B$2:$B$105)))</f>
        <v/>
      </c>
      <c r="X1351" s="50" t="str">
        <f>IF(OR(L1351&gt;=$Z$1,L1351="",DAY(L1351)&lt;15,AND(YEAR(K1351)&amp;MONTH(K1351)=YEAR(L1351)&amp;MONTH(L1351),DAY(L1351)&lt;26)),"",IF(YEAR(K1351)&amp;MONTH(K1351)=YEAR(L1351)&amp;MONTH(L1351),NETWORKDAYS.INTL(K1351,L1351,"0000000",'21年休息安排-固定'!$B$2:$B$105),NETWORKDAYS.INTL(DATE(2021,MONTH(L1351),1),L1351,"0000000",'21年休息安排-固定'!$B$2:$B$105)))</f>
        <v/>
      </c>
    </row>
    <row r="1352" customHeight="1" spans="1:24">
      <c r="A1352" s="4" t="s">
        <v>1819</v>
      </c>
      <c r="B1352" s="4"/>
      <c r="C1352" s="6" t="s">
        <v>480</v>
      </c>
      <c r="D1352" s="4"/>
      <c r="E1352" s="4"/>
      <c r="F1352" s="4"/>
      <c r="G1352" s="4"/>
      <c r="H1352" s="4"/>
      <c r="I1352" s="4"/>
      <c r="J1352" s="4"/>
      <c r="K1352" s="45">
        <v>44284</v>
      </c>
      <c r="L1352" s="45"/>
      <c r="M1352" s="4"/>
      <c r="N1352" s="4"/>
      <c r="O1352" s="4"/>
      <c r="P1352" s="46"/>
      <c r="Q1352" s="46"/>
      <c r="R1352" s="49">
        <f t="shared" si="94"/>
        <v>0</v>
      </c>
      <c r="S1352" s="49">
        <f t="shared" si="95"/>
        <v>0</v>
      </c>
      <c r="T1352" s="50">
        <f t="shared" si="92"/>
        <v>0</v>
      </c>
      <c r="U1352" s="50">
        <f t="shared" si="93"/>
        <v>0</v>
      </c>
      <c r="V1352" s="50">
        <v>0.89</v>
      </c>
      <c r="W1352" s="50" t="str">
        <f>IF(OR(K1352&lt;=$Y$1,DAY(K1352)&gt;15,AND(YEAR(K1352)&amp;MONTH(K1352)=YEAR(L1352)&amp;MONTH(L1352),DAY(L1352)&lt;26)),"",IF(OR(L1352="",MONTH(K1352)&lt;&gt;MONTH(L1352)),NETWORKDAYS.INTL(K1352,DATE(2021,MONTH(K1352)+1,0),"0000000",'21年休息安排-固定'!$B$2:$B$105),NETWORKDAYS.INTL(K1352,L1352,"0000000",'21年休息安排-固定'!$B$2:$B$105)))</f>
        <v/>
      </c>
      <c r="X1352" s="50" t="str">
        <f>IF(OR(L1352&gt;=$Z$1,L1352="",DAY(L1352)&lt;15,AND(YEAR(K1352)&amp;MONTH(K1352)=YEAR(L1352)&amp;MONTH(L1352),DAY(L1352)&lt;26)),"",IF(YEAR(K1352)&amp;MONTH(K1352)=YEAR(L1352)&amp;MONTH(L1352),NETWORKDAYS.INTL(K1352,L1352,"0000000",'21年休息安排-固定'!$B$2:$B$105),NETWORKDAYS.INTL(DATE(2021,MONTH(L1352),1),L1352,"0000000",'21年休息安排-固定'!$B$2:$B$105)))</f>
        <v/>
      </c>
    </row>
    <row r="1353" customHeight="1" spans="1:24">
      <c r="A1353" s="4" t="s">
        <v>1820</v>
      </c>
      <c r="B1353" s="4"/>
      <c r="C1353" s="6" t="s">
        <v>1020</v>
      </c>
      <c r="D1353" s="4"/>
      <c r="E1353" s="4"/>
      <c r="F1353" s="4"/>
      <c r="G1353" s="4"/>
      <c r="H1353" s="4"/>
      <c r="I1353" s="4"/>
      <c r="J1353" s="4"/>
      <c r="K1353" s="45">
        <v>44285</v>
      </c>
      <c r="L1353" s="45"/>
      <c r="M1353" s="4"/>
      <c r="N1353" s="4"/>
      <c r="O1353" s="4"/>
      <c r="P1353" s="46"/>
      <c r="Q1353" s="46"/>
      <c r="R1353" s="49">
        <f t="shared" si="94"/>
        <v>0</v>
      </c>
      <c r="S1353" s="49">
        <f t="shared" si="95"/>
        <v>0</v>
      </c>
      <c r="T1353" s="50">
        <f t="shared" si="92"/>
        <v>0</v>
      </c>
      <c r="U1353" s="50">
        <f t="shared" si="93"/>
        <v>0</v>
      </c>
      <c r="V1353" s="50">
        <v>0.9</v>
      </c>
      <c r="W1353" s="50" t="str">
        <f>IF(OR(K1353&lt;=$Y$1,DAY(K1353)&gt;15,AND(YEAR(K1353)&amp;MONTH(K1353)=YEAR(L1353)&amp;MONTH(L1353),DAY(L1353)&lt;26)),"",IF(OR(L1353="",MONTH(K1353)&lt;&gt;MONTH(L1353)),NETWORKDAYS.INTL(K1353,DATE(2021,MONTH(K1353)+1,0),"0000000",'21年休息安排-固定'!$B$2:$B$105),NETWORKDAYS.INTL(K1353,L1353,"0000000",'21年休息安排-固定'!$B$2:$B$105)))</f>
        <v/>
      </c>
      <c r="X1353" s="50" t="str">
        <f>IF(OR(L1353&gt;=$Z$1,L1353="",DAY(L1353)&lt;15,AND(YEAR(K1353)&amp;MONTH(K1353)=YEAR(L1353)&amp;MONTH(L1353),DAY(L1353)&lt;26)),"",IF(YEAR(K1353)&amp;MONTH(K1353)=YEAR(L1353)&amp;MONTH(L1353),NETWORKDAYS.INTL(K1353,L1353,"0000000",'21年休息安排-固定'!$B$2:$B$105),NETWORKDAYS.INTL(DATE(2021,MONTH(L1353),1),L1353,"0000000",'21年休息安排-固定'!$B$2:$B$105)))</f>
        <v/>
      </c>
    </row>
    <row r="1354" customHeight="1" spans="1:24">
      <c r="A1354" s="4" t="s">
        <v>1821</v>
      </c>
      <c r="B1354" s="4"/>
      <c r="C1354" s="6" t="s">
        <v>1020</v>
      </c>
      <c r="D1354" s="4"/>
      <c r="E1354" s="4"/>
      <c r="F1354" s="4"/>
      <c r="G1354" s="4"/>
      <c r="H1354" s="4"/>
      <c r="I1354" s="4"/>
      <c r="J1354" s="4"/>
      <c r="K1354" s="45">
        <v>44286</v>
      </c>
      <c r="L1354" s="45"/>
      <c r="M1354" s="4"/>
      <c r="N1354" s="4"/>
      <c r="O1354" s="4"/>
      <c r="P1354" s="46"/>
      <c r="Q1354" s="46"/>
      <c r="R1354" s="49">
        <f t="shared" si="94"/>
        <v>0</v>
      </c>
      <c r="S1354" s="49">
        <f t="shared" si="95"/>
        <v>0</v>
      </c>
      <c r="T1354" s="50">
        <f t="shared" si="92"/>
        <v>0</v>
      </c>
      <c r="U1354" s="50">
        <f t="shared" si="93"/>
        <v>0</v>
      </c>
      <c r="V1354" s="50">
        <v>0.93</v>
      </c>
      <c r="W1354" s="50" t="str">
        <f>IF(OR(K1354&lt;=$Y$1,DAY(K1354)&gt;15,AND(YEAR(K1354)&amp;MONTH(K1354)=YEAR(L1354)&amp;MONTH(L1354),DAY(L1354)&lt;26)),"",IF(OR(L1354="",MONTH(K1354)&lt;&gt;MONTH(L1354)),NETWORKDAYS.INTL(K1354,DATE(2021,MONTH(K1354)+1,0),"0000000",'21年休息安排-固定'!$B$2:$B$105),NETWORKDAYS.INTL(K1354,L1354,"0000000",'21年休息安排-固定'!$B$2:$B$105)))</f>
        <v/>
      </c>
      <c r="X1354" s="50" t="str">
        <f>IF(OR(L1354&gt;=$Z$1,L1354="",DAY(L1354)&lt;15,AND(YEAR(K1354)&amp;MONTH(K1354)=YEAR(L1354)&amp;MONTH(L1354),DAY(L1354)&lt;26)),"",IF(YEAR(K1354)&amp;MONTH(K1354)=YEAR(L1354)&amp;MONTH(L1354),NETWORKDAYS.INTL(K1354,L1354,"0000000",'21年休息安排-固定'!$B$2:$B$105),NETWORKDAYS.INTL(DATE(2021,MONTH(L1354),1),L1354,"0000000",'21年休息安排-固定'!$B$2:$B$105)))</f>
        <v/>
      </c>
    </row>
    <row r="1355" customHeight="1" spans="1:24">
      <c r="A1355" s="4" t="s">
        <v>1822</v>
      </c>
      <c r="B1355" s="4"/>
      <c r="C1355" s="6" t="s">
        <v>1823</v>
      </c>
      <c r="D1355" s="4"/>
      <c r="E1355" s="4"/>
      <c r="F1355" s="4"/>
      <c r="G1355" s="4"/>
      <c r="H1355" s="4"/>
      <c r="I1355" s="4"/>
      <c r="J1355" s="4"/>
      <c r="K1355" s="45">
        <v>43671</v>
      </c>
      <c r="L1355" s="45"/>
      <c r="M1355" s="4"/>
      <c r="N1355" s="4"/>
      <c r="O1355" s="4"/>
      <c r="P1355" s="46"/>
      <c r="Q1355" s="46"/>
      <c r="R1355" s="49">
        <f t="shared" si="94"/>
        <v>0</v>
      </c>
      <c r="S1355" s="49">
        <f t="shared" si="95"/>
        <v>0</v>
      </c>
      <c r="T1355" s="50">
        <f t="shared" si="92"/>
        <v>0</v>
      </c>
      <c r="U1355" s="50">
        <f t="shared" si="93"/>
        <v>0</v>
      </c>
      <c r="V1355" s="50">
        <v>0.9</v>
      </c>
      <c r="W1355" s="50" t="str">
        <f>IF(OR(K1355&lt;=$Y$1,DAY(K1355)&gt;15,AND(YEAR(K1355)&amp;MONTH(K1355)=YEAR(L1355)&amp;MONTH(L1355),DAY(L1355)&lt;26)),"",IF(OR(L1355="",MONTH(K1355)&lt;&gt;MONTH(L1355)),NETWORKDAYS.INTL(K1355,DATE(2021,MONTH(K1355)+1,0),"0000000",'21年休息安排-固定'!$B$2:$B$105),NETWORKDAYS.INTL(K1355,L1355,"0000000",'21年休息安排-固定'!$B$2:$B$105)))</f>
        <v/>
      </c>
      <c r="X1355" s="50" t="str">
        <f>IF(OR(L1355&gt;=$Z$1,L1355="",DAY(L1355)&lt;15,AND(YEAR(K1355)&amp;MONTH(K1355)=YEAR(L1355)&amp;MONTH(L1355),DAY(L1355)&lt;26)),"",IF(YEAR(K1355)&amp;MONTH(K1355)=YEAR(L1355)&amp;MONTH(L1355),NETWORKDAYS.INTL(K1355,L1355,"0000000",'21年休息安排-固定'!$B$2:$B$105),NETWORKDAYS.INTL(DATE(2021,MONTH(L1355),1),L1355,"0000000",'21年休息安排-固定'!$B$2:$B$105)))</f>
        <v/>
      </c>
    </row>
    <row r="1356" customHeight="1" spans="1:24">
      <c r="A1356" s="4" t="s">
        <v>1824</v>
      </c>
      <c r="B1356" s="4"/>
      <c r="C1356" s="6" t="s">
        <v>401</v>
      </c>
      <c r="D1356" s="4"/>
      <c r="E1356" s="4"/>
      <c r="F1356" s="4"/>
      <c r="G1356" s="4"/>
      <c r="H1356" s="4"/>
      <c r="I1356" s="4"/>
      <c r="J1356" s="4"/>
      <c r="K1356" s="45">
        <v>44263</v>
      </c>
      <c r="L1356" s="45"/>
      <c r="M1356" s="4"/>
      <c r="N1356" s="4"/>
      <c r="O1356" s="4"/>
      <c r="P1356" s="46"/>
      <c r="Q1356" s="46"/>
      <c r="R1356" s="49">
        <f t="shared" si="94"/>
        <v>0</v>
      </c>
      <c r="S1356" s="49">
        <f t="shared" si="95"/>
        <v>0</v>
      </c>
      <c r="T1356" s="50">
        <f t="shared" si="92"/>
        <v>0</v>
      </c>
      <c r="U1356" s="50">
        <f t="shared" si="93"/>
        <v>0</v>
      </c>
      <c r="V1356" s="50">
        <v>0.89</v>
      </c>
      <c r="W1356" s="50">
        <f>IF(OR(K1356&lt;=$Y$1,DAY(K1356)&gt;15,AND(YEAR(K1356)&amp;MONTH(K1356)=YEAR(L1356)&amp;MONTH(L1356),DAY(L1356)&lt;26)),"",IF(OR(L1356="",MONTH(K1356)&lt;&gt;MONTH(L1356)),NETWORKDAYS.INTL(K1356,DATE(2021,MONTH(K1356)+1,0),"0000000",'21年休息安排-固定'!$B$2:$B$105),NETWORKDAYS.INTL(K1356,L1356,"0000000",'21年休息安排-固定'!$B$2:$B$105)))</f>
        <v>18</v>
      </c>
      <c r="X1356" s="50" t="str">
        <f>IF(OR(L1356&gt;=$Z$1,L1356="",DAY(L1356)&lt;15,AND(YEAR(K1356)&amp;MONTH(K1356)=YEAR(L1356)&amp;MONTH(L1356),DAY(L1356)&lt;26)),"",IF(YEAR(K1356)&amp;MONTH(K1356)=YEAR(L1356)&amp;MONTH(L1356),NETWORKDAYS.INTL(K1356,L1356,"0000000",'21年休息安排-固定'!$B$2:$B$105),NETWORKDAYS.INTL(DATE(2021,MONTH(L1356),1),L1356,"0000000",'21年休息安排-固定'!$B$2:$B$105)))</f>
        <v/>
      </c>
    </row>
    <row r="1357" customHeight="1" spans="1:24">
      <c r="A1357" s="4" t="s">
        <v>1825</v>
      </c>
      <c r="B1357" s="4"/>
      <c r="C1357" s="6" t="s">
        <v>401</v>
      </c>
      <c r="D1357" s="4"/>
      <c r="E1357" s="4"/>
      <c r="F1357" s="4"/>
      <c r="G1357" s="4"/>
      <c r="H1357" s="4"/>
      <c r="I1357" s="4"/>
      <c r="J1357" s="4"/>
      <c r="K1357" s="45">
        <v>44264</v>
      </c>
      <c r="L1357" s="45"/>
      <c r="M1357" s="4"/>
      <c r="N1357" s="4"/>
      <c r="O1357" s="4"/>
      <c r="P1357" s="46"/>
      <c r="Q1357" s="46"/>
      <c r="R1357" s="49">
        <f t="shared" si="94"/>
        <v>0</v>
      </c>
      <c r="S1357" s="49">
        <f t="shared" si="95"/>
        <v>0</v>
      </c>
      <c r="T1357" s="50">
        <f t="shared" si="92"/>
        <v>0</v>
      </c>
      <c r="U1357" s="50">
        <f t="shared" si="93"/>
        <v>0</v>
      </c>
      <c r="V1357" s="50">
        <v>0.89</v>
      </c>
      <c r="W1357" s="50">
        <f>IF(OR(K1357&lt;=$Y$1,DAY(K1357)&gt;15,AND(YEAR(K1357)&amp;MONTH(K1357)=YEAR(L1357)&amp;MONTH(L1357),DAY(L1357)&lt;26)),"",IF(OR(L1357="",MONTH(K1357)&lt;&gt;MONTH(L1357)),NETWORKDAYS.INTL(K1357,DATE(2021,MONTH(K1357)+1,0),"0000000",'21年休息安排-固定'!$B$2:$B$105),NETWORKDAYS.INTL(K1357,L1357,"0000000",'21年休息安排-固定'!$B$2:$B$105)))</f>
        <v>17</v>
      </c>
      <c r="X1357" s="50" t="str">
        <f>IF(OR(L1357&gt;=$Z$1,L1357="",DAY(L1357)&lt;15,AND(YEAR(K1357)&amp;MONTH(K1357)=YEAR(L1357)&amp;MONTH(L1357),DAY(L1357)&lt;26)),"",IF(YEAR(K1357)&amp;MONTH(K1357)=YEAR(L1357)&amp;MONTH(L1357),NETWORKDAYS.INTL(K1357,L1357,"0000000",'21年休息安排-固定'!$B$2:$B$105),NETWORKDAYS.INTL(DATE(2021,MONTH(L1357),1),L1357,"0000000",'21年休息安排-固定'!$B$2:$B$105)))</f>
        <v/>
      </c>
    </row>
    <row r="1358" customHeight="1" spans="1:24">
      <c r="A1358" s="4" t="s">
        <v>1826</v>
      </c>
      <c r="B1358" s="4"/>
      <c r="C1358" s="6" t="s">
        <v>401</v>
      </c>
      <c r="D1358" s="4"/>
      <c r="E1358" s="4"/>
      <c r="F1358" s="4"/>
      <c r="G1358" s="4"/>
      <c r="H1358" s="4"/>
      <c r="I1358" s="4"/>
      <c r="J1358" s="4"/>
      <c r="K1358" s="45">
        <v>44260</v>
      </c>
      <c r="L1358" s="45"/>
      <c r="M1358" s="4"/>
      <c r="N1358" s="4"/>
      <c r="O1358" s="4"/>
      <c r="P1358" s="46"/>
      <c r="Q1358" s="46"/>
      <c r="R1358" s="49">
        <f t="shared" si="94"/>
        <v>0</v>
      </c>
      <c r="S1358" s="49">
        <f t="shared" si="95"/>
        <v>0</v>
      </c>
      <c r="T1358" s="50">
        <f t="shared" si="92"/>
        <v>0</v>
      </c>
      <c r="U1358" s="50">
        <f t="shared" si="93"/>
        <v>0</v>
      </c>
      <c r="V1358" s="50">
        <v>0.94</v>
      </c>
      <c r="W1358" s="50">
        <f>IF(OR(K1358&lt;=$Y$1,DAY(K1358)&gt;15,AND(YEAR(K1358)&amp;MONTH(K1358)=YEAR(L1358)&amp;MONTH(L1358),DAY(L1358)&lt;26)),"",IF(OR(L1358="",MONTH(K1358)&lt;&gt;MONTH(L1358)),NETWORKDAYS.INTL(K1358,DATE(2021,MONTH(K1358)+1,0),"0000000",'21年休息安排-固定'!$B$2:$B$105),NETWORKDAYS.INTL(K1358,L1358,"0000000",'21年休息安排-固定'!$B$2:$B$105)))</f>
        <v>19</v>
      </c>
      <c r="X1358" s="50" t="str">
        <f>IF(OR(L1358&gt;=$Z$1,L1358="",DAY(L1358)&lt;15,AND(YEAR(K1358)&amp;MONTH(K1358)=YEAR(L1358)&amp;MONTH(L1358),DAY(L1358)&lt;26)),"",IF(YEAR(K1358)&amp;MONTH(K1358)=YEAR(L1358)&amp;MONTH(L1358),NETWORKDAYS.INTL(K1358,L1358,"0000000",'21年休息安排-固定'!$B$2:$B$105),NETWORKDAYS.INTL(DATE(2021,MONTH(L1358),1),L1358,"0000000",'21年休息安排-固定'!$B$2:$B$105)))</f>
        <v/>
      </c>
    </row>
    <row r="1359" customHeight="1" spans="1:24">
      <c r="A1359" s="4" t="s">
        <v>1827</v>
      </c>
      <c r="B1359" s="4"/>
      <c r="C1359" s="6" t="s">
        <v>401</v>
      </c>
      <c r="D1359" s="4"/>
      <c r="E1359" s="4"/>
      <c r="F1359" s="4"/>
      <c r="G1359" s="4"/>
      <c r="H1359" s="4"/>
      <c r="I1359" s="4"/>
      <c r="J1359" s="4"/>
      <c r="K1359" s="45">
        <v>44274</v>
      </c>
      <c r="L1359" s="45"/>
      <c r="M1359" s="4"/>
      <c r="N1359" s="4"/>
      <c r="O1359" s="4"/>
      <c r="P1359" s="46"/>
      <c r="Q1359" s="46"/>
      <c r="R1359" s="49">
        <f t="shared" si="94"/>
        <v>0</v>
      </c>
      <c r="S1359" s="49">
        <f t="shared" si="95"/>
        <v>0</v>
      </c>
      <c r="T1359" s="50">
        <f t="shared" si="92"/>
        <v>0</v>
      </c>
      <c r="U1359" s="50">
        <f t="shared" si="93"/>
        <v>0</v>
      </c>
      <c r="V1359" s="50">
        <v>0.9</v>
      </c>
      <c r="W1359" s="50" t="str">
        <f>IF(OR(K1359&lt;=$Y$1,DAY(K1359)&gt;15,AND(YEAR(K1359)&amp;MONTH(K1359)=YEAR(L1359)&amp;MONTH(L1359),DAY(L1359)&lt;26)),"",IF(OR(L1359="",MONTH(K1359)&lt;&gt;MONTH(L1359)),NETWORKDAYS.INTL(K1359,DATE(2021,MONTH(K1359)+1,0),"0000000",'21年休息安排-固定'!$B$2:$B$105),NETWORKDAYS.INTL(K1359,L1359,"0000000",'21年休息安排-固定'!$B$2:$B$105)))</f>
        <v/>
      </c>
      <c r="X1359" s="50" t="str">
        <f>IF(OR(L1359&gt;=$Z$1,L1359="",DAY(L1359)&lt;15,AND(YEAR(K1359)&amp;MONTH(K1359)=YEAR(L1359)&amp;MONTH(L1359),DAY(L1359)&lt;26)),"",IF(YEAR(K1359)&amp;MONTH(K1359)=YEAR(L1359)&amp;MONTH(L1359),NETWORKDAYS.INTL(K1359,L1359,"0000000",'21年休息安排-固定'!$B$2:$B$105),NETWORKDAYS.INTL(DATE(2021,MONTH(L1359),1),L1359,"0000000",'21年休息安排-固定'!$B$2:$B$105)))</f>
        <v/>
      </c>
    </row>
    <row r="1360" customHeight="1" spans="1:24">
      <c r="A1360" s="4" t="s">
        <v>1828</v>
      </c>
      <c r="B1360" s="4"/>
      <c r="C1360" s="6" t="s">
        <v>401</v>
      </c>
      <c r="D1360" s="4"/>
      <c r="E1360" s="4"/>
      <c r="F1360" s="4"/>
      <c r="G1360" s="4"/>
      <c r="H1360" s="4"/>
      <c r="I1360" s="4"/>
      <c r="J1360" s="4"/>
      <c r="K1360" s="45">
        <v>44277</v>
      </c>
      <c r="L1360" s="45"/>
      <c r="M1360" s="4"/>
      <c r="N1360" s="4"/>
      <c r="O1360" s="4"/>
      <c r="P1360" s="46"/>
      <c r="Q1360" s="46"/>
      <c r="R1360" s="49">
        <f t="shared" si="94"/>
        <v>0</v>
      </c>
      <c r="S1360" s="49">
        <f t="shared" si="95"/>
        <v>0</v>
      </c>
      <c r="T1360" s="50">
        <f t="shared" si="92"/>
        <v>0</v>
      </c>
      <c r="U1360" s="50">
        <f t="shared" si="93"/>
        <v>0</v>
      </c>
      <c r="V1360" s="50">
        <v>0.89</v>
      </c>
      <c r="W1360" s="50" t="str">
        <f>IF(OR(K1360&lt;=$Y$1,DAY(K1360)&gt;15,AND(YEAR(K1360)&amp;MONTH(K1360)=YEAR(L1360)&amp;MONTH(L1360),DAY(L1360)&lt;26)),"",IF(OR(L1360="",MONTH(K1360)&lt;&gt;MONTH(L1360)),NETWORKDAYS.INTL(K1360,DATE(2021,MONTH(K1360)+1,0),"0000000",'21年休息安排-固定'!$B$2:$B$105),NETWORKDAYS.INTL(K1360,L1360,"0000000",'21年休息安排-固定'!$B$2:$B$105)))</f>
        <v/>
      </c>
      <c r="X1360" s="50" t="str">
        <f>IF(OR(L1360&gt;=$Z$1,L1360="",DAY(L1360)&lt;15,AND(YEAR(K1360)&amp;MONTH(K1360)=YEAR(L1360)&amp;MONTH(L1360),DAY(L1360)&lt;26)),"",IF(YEAR(K1360)&amp;MONTH(K1360)=YEAR(L1360)&amp;MONTH(L1360),NETWORKDAYS.INTL(K1360,L1360,"0000000",'21年休息安排-固定'!$B$2:$B$105),NETWORKDAYS.INTL(DATE(2021,MONTH(L1360),1),L1360,"0000000",'21年休息安排-固定'!$B$2:$B$105)))</f>
        <v/>
      </c>
    </row>
    <row r="1361" customHeight="1" spans="1:24">
      <c r="A1361" s="4" t="s">
        <v>1829</v>
      </c>
      <c r="B1361" s="4"/>
      <c r="C1361" s="6" t="s">
        <v>401</v>
      </c>
      <c r="D1361" s="4"/>
      <c r="E1361" s="4"/>
      <c r="F1361" s="4"/>
      <c r="G1361" s="4"/>
      <c r="H1361" s="4"/>
      <c r="I1361" s="4"/>
      <c r="J1361" s="4"/>
      <c r="K1361" s="45">
        <v>44278</v>
      </c>
      <c r="L1361" s="45"/>
      <c r="M1361" s="4"/>
      <c r="N1361" s="4"/>
      <c r="O1361" s="4"/>
      <c r="P1361" s="46"/>
      <c r="Q1361" s="46"/>
      <c r="R1361" s="49">
        <f t="shared" si="94"/>
        <v>0</v>
      </c>
      <c r="S1361" s="49">
        <f t="shared" si="95"/>
        <v>0</v>
      </c>
      <c r="T1361" s="50">
        <f t="shared" si="92"/>
        <v>0</v>
      </c>
      <c r="U1361" s="50">
        <f t="shared" si="93"/>
        <v>0</v>
      </c>
      <c r="V1361" s="50">
        <v>0.9</v>
      </c>
      <c r="W1361" s="50" t="str">
        <f>IF(OR(K1361&lt;=$Y$1,DAY(K1361)&gt;15,AND(YEAR(K1361)&amp;MONTH(K1361)=YEAR(L1361)&amp;MONTH(L1361),DAY(L1361)&lt;26)),"",IF(OR(L1361="",MONTH(K1361)&lt;&gt;MONTH(L1361)),NETWORKDAYS.INTL(K1361,DATE(2021,MONTH(K1361)+1,0),"0000000",'21年休息安排-固定'!$B$2:$B$105),NETWORKDAYS.INTL(K1361,L1361,"0000000",'21年休息安排-固定'!$B$2:$B$105)))</f>
        <v/>
      </c>
      <c r="X1361" s="50" t="str">
        <f>IF(OR(L1361&gt;=$Z$1,L1361="",DAY(L1361)&lt;15,AND(YEAR(K1361)&amp;MONTH(K1361)=YEAR(L1361)&amp;MONTH(L1361),DAY(L1361)&lt;26)),"",IF(YEAR(K1361)&amp;MONTH(K1361)=YEAR(L1361)&amp;MONTH(L1361),NETWORKDAYS.INTL(K1361,L1361,"0000000",'21年休息安排-固定'!$B$2:$B$105),NETWORKDAYS.INTL(DATE(2021,MONTH(L1361),1),L1361,"0000000",'21年休息安排-固定'!$B$2:$B$105)))</f>
        <v/>
      </c>
    </row>
    <row r="1362" customHeight="1" spans="1:24">
      <c r="A1362" s="4" t="s">
        <v>1830</v>
      </c>
      <c r="B1362" s="4"/>
      <c r="C1362" s="6" t="s">
        <v>401</v>
      </c>
      <c r="D1362" s="4"/>
      <c r="E1362" s="4"/>
      <c r="F1362" s="4"/>
      <c r="G1362" s="4"/>
      <c r="H1362" s="4"/>
      <c r="I1362" s="4"/>
      <c r="J1362" s="4"/>
      <c r="K1362" s="45">
        <v>44281</v>
      </c>
      <c r="L1362" s="45"/>
      <c r="M1362" s="4"/>
      <c r="N1362" s="4"/>
      <c r="O1362" s="4"/>
      <c r="P1362" s="46"/>
      <c r="Q1362" s="46"/>
      <c r="R1362" s="49">
        <f t="shared" si="94"/>
        <v>0</v>
      </c>
      <c r="S1362" s="49">
        <f t="shared" si="95"/>
        <v>0</v>
      </c>
      <c r="T1362" s="50">
        <f t="shared" si="92"/>
        <v>0</v>
      </c>
      <c r="U1362" s="50">
        <f t="shared" si="93"/>
        <v>0</v>
      </c>
      <c r="V1362" s="50">
        <v>0.95</v>
      </c>
      <c r="W1362" s="50" t="str">
        <f>IF(OR(K1362&lt;=$Y$1,DAY(K1362)&gt;15,AND(YEAR(K1362)&amp;MONTH(K1362)=YEAR(L1362)&amp;MONTH(L1362),DAY(L1362)&lt;26)),"",IF(OR(L1362="",MONTH(K1362)&lt;&gt;MONTH(L1362)),NETWORKDAYS.INTL(K1362,DATE(2021,MONTH(K1362)+1,0),"0000000",'21年休息安排-固定'!$B$2:$B$105),NETWORKDAYS.INTL(K1362,L1362,"0000000",'21年休息安排-固定'!$B$2:$B$105)))</f>
        <v/>
      </c>
      <c r="X1362" s="50" t="str">
        <f>IF(OR(L1362&gt;=$Z$1,L1362="",DAY(L1362)&lt;15,AND(YEAR(K1362)&amp;MONTH(K1362)=YEAR(L1362)&amp;MONTH(L1362),DAY(L1362)&lt;26)),"",IF(YEAR(K1362)&amp;MONTH(K1362)=YEAR(L1362)&amp;MONTH(L1362),NETWORKDAYS.INTL(K1362,L1362,"0000000",'21年休息安排-固定'!$B$2:$B$105),NETWORKDAYS.INTL(DATE(2021,MONTH(L1362),1),L1362,"0000000",'21年休息安排-固定'!$B$2:$B$105)))</f>
        <v/>
      </c>
    </row>
    <row r="1363" customHeight="1" spans="1:24">
      <c r="A1363" s="4" t="s">
        <v>1831</v>
      </c>
      <c r="B1363" s="4"/>
      <c r="C1363" s="6" t="s">
        <v>401</v>
      </c>
      <c r="D1363" s="4"/>
      <c r="E1363" s="4"/>
      <c r="F1363" s="4"/>
      <c r="G1363" s="4"/>
      <c r="H1363" s="4"/>
      <c r="I1363" s="4"/>
      <c r="J1363" s="4"/>
      <c r="K1363" s="45">
        <v>44284</v>
      </c>
      <c r="L1363" s="45"/>
      <c r="M1363" s="4"/>
      <c r="N1363" s="4"/>
      <c r="O1363" s="4"/>
      <c r="P1363" s="46"/>
      <c r="Q1363" s="46"/>
      <c r="R1363" s="49">
        <f t="shared" si="94"/>
        <v>0</v>
      </c>
      <c r="S1363" s="49">
        <f t="shared" si="95"/>
        <v>0</v>
      </c>
      <c r="T1363" s="50">
        <f t="shared" si="92"/>
        <v>0</v>
      </c>
      <c r="U1363" s="50">
        <f t="shared" si="93"/>
        <v>0</v>
      </c>
      <c r="V1363" s="50">
        <v>0.94</v>
      </c>
      <c r="W1363" s="50" t="str">
        <f>IF(OR(K1363&lt;=$Y$1,DAY(K1363)&gt;15,AND(YEAR(K1363)&amp;MONTH(K1363)=YEAR(L1363)&amp;MONTH(L1363),DAY(L1363)&lt;26)),"",IF(OR(L1363="",MONTH(K1363)&lt;&gt;MONTH(L1363)),NETWORKDAYS.INTL(K1363,DATE(2021,MONTH(K1363)+1,0),"0000000",'21年休息安排-固定'!$B$2:$B$105),NETWORKDAYS.INTL(K1363,L1363,"0000000",'21年休息安排-固定'!$B$2:$B$105)))</f>
        <v/>
      </c>
      <c r="X1363" s="50" t="str">
        <f>IF(OR(L1363&gt;=$Z$1,L1363="",DAY(L1363)&lt;15,AND(YEAR(K1363)&amp;MONTH(K1363)=YEAR(L1363)&amp;MONTH(L1363),DAY(L1363)&lt;26)),"",IF(YEAR(K1363)&amp;MONTH(K1363)=YEAR(L1363)&amp;MONTH(L1363),NETWORKDAYS.INTL(K1363,L1363,"0000000",'21年休息安排-固定'!$B$2:$B$105),NETWORKDAYS.INTL(DATE(2021,MONTH(L1363),1),L1363,"0000000",'21年休息安排-固定'!$B$2:$B$105)))</f>
        <v/>
      </c>
    </row>
    <row r="1364" customHeight="1" spans="1:24">
      <c r="A1364" s="4" t="s">
        <v>1832</v>
      </c>
      <c r="B1364" s="4"/>
      <c r="C1364" s="6" t="s">
        <v>400</v>
      </c>
      <c r="D1364" s="4"/>
      <c r="E1364" s="4"/>
      <c r="F1364" s="4"/>
      <c r="G1364" s="4"/>
      <c r="H1364" s="4"/>
      <c r="I1364" s="4"/>
      <c r="J1364" s="4"/>
      <c r="K1364" s="45">
        <v>44270</v>
      </c>
      <c r="L1364" s="45"/>
      <c r="M1364" s="4"/>
      <c r="N1364" s="4"/>
      <c r="O1364" s="4"/>
      <c r="P1364" s="46"/>
      <c r="Q1364" s="46"/>
      <c r="R1364" s="49">
        <f t="shared" si="94"/>
        <v>0</v>
      </c>
      <c r="S1364" s="49">
        <f t="shared" si="95"/>
        <v>0</v>
      </c>
      <c r="T1364" s="50">
        <f t="shared" si="92"/>
        <v>0</v>
      </c>
      <c r="U1364" s="50">
        <f t="shared" si="93"/>
        <v>0</v>
      </c>
      <c r="V1364" s="50">
        <v>0.85</v>
      </c>
      <c r="W1364" s="50">
        <f>IF(OR(K1364&lt;=$Y$1,DAY(K1364)&gt;15,AND(YEAR(K1364)&amp;MONTH(K1364)=YEAR(L1364)&amp;MONTH(L1364),DAY(L1364)&lt;26)),"",IF(OR(L1364="",MONTH(K1364)&lt;&gt;MONTH(L1364)),NETWORKDAYS.INTL(K1364,DATE(2021,MONTH(K1364)+1,0),"0000000",'21年休息安排-固定'!$B$2:$B$105),NETWORKDAYS.INTL(K1364,L1364,"0000000",'21年休息安排-固定'!$B$2:$B$105)))</f>
        <v>13</v>
      </c>
      <c r="X1364" s="50" t="str">
        <f>IF(OR(L1364&gt;=$Z$1,L1364="",DAY(L1364)&lt;15,AND(YEAR(K1364)&amp;MONTH(K1364)=YEAR(L1364)&amp;MONTH(L1364),DAY(L1364)&lt;26)),"",IF(YEAR(K1364)&amp;MONTH(K1364)=YEAR(L1364)&amp;MONTH(L1364),NETWORKDAYS.INTL(K1364,L1364,"0000000",'21年休息安排-固定'!$B$2:$B$105),NETWORKDAYS.INTL(DATE(2021,MONTH(L1364),1),L1364,"0000000",'21年休息安排-固定'!$B$2:$B$105)))</f>
        <v/>
      </c>
    </row>
    <row r="1365" customHeight="1" spans="1:24">
      <c r="A1365" s="4" t="s">
        <v>1833</v>
      </c>
      <c r="B1365" s="4"/>
      <c r="C1365" s="6" t="s">
        <v>400</v>
      </c>
      <c r="D1365" s="4"/>
      <c r="E1365" s="4"/>
      <c r="F1365" s="4"/>
      <c r="G1365" s="4"/>
      <c r="H1365" s="4"/>
      <c r="I1365" s="4"/>
      <c r="J1365" s="4"/>
      <c r="K1365" s="45">
        <v>44284</v>
      </c>
      <c r="L1365" s="45"/>
      <c r="M1365" s="4"/>
      <c r="N1365" s="4"/>
      <c r="O1365" s="4"/>
      <c r="P1365" s="46"/>
      <c r="Q1365" s="46"/>
      <c r="R1365" s="49">
        <f t="shared" si="94"/>
        <v>0</v>
      </c>
      <c r="S1365" s="49">
        <f t="shared" si="95"/>
        <v>0</v>
      </c>
      <c r="T1365" s="50">
        <f t="shared" si="92"/>
        <v>0</v>
      </c>
      <c r="U1365" s="50">
        <f t="shared" si="93"/>
        <v>0</v>
      </c>
      <c r="V1365" s="50">
        <v>0.87</v>
      </c>
      <c r="W1365" s="50" t="str">
        <f>IF(OR(K1365&lt;=$Y$1,DAY(K1365)&gt;15,AND(YEAR(K1365)&amp;MONTH(K1365)=YEAR(L1365)&amp;MONTH(L1365),DAY(L1365)&lt;26)),"",IF(OR(L1365="",MONTH(K1365)&lt;&gt;MONTH(L1365)),NETWORKDAYS.INTL(K1365,DATE(2021,MONTH(K1365)+1,0),"0000000",'21年休息安排-固定'!$B$2:$B$105),NETWORKDAYS.INTL(K1365,L1365,"0000000",'21年休息安排-固定'!$B$2:$B$105)))</f>
        <v/>
      </c>
      <c r="X1365" s="50" t="str">
        <f>IF(OR(L1365&gt;=$Z$1,L1365="",DAY(L1365)&lt;15,AND(YEAR(K1365)&amp;MONTH(K1365)=YEAR(L1365)&amp;MONTH(L1365),DAY(L1365)&lt;26)),"",IF(YEAR(K1365)&amp;MONTH(K1365)=YEAR(L1365)&amp;MONTH(L1365),NETWORKDAYS.INTL(K1365,L1365,"0000000",'21年休息安排-固定'!$B$2:$B$105),NETWORKDAYS.INTL(DATE(2021,MONTH(L1365),1),L1365,"0000000",'21年休息安排-固定'!$B$2:$B$105)))</f>
        <v/>
      </c>
    </row>
    <row r="1366" customHeight="1" spans="1:24">
      <c r="A1366" s="4" t="s">
        <v>1834</v>
      </c>
      <c r="B1366" s="4"/>
      <c r="C1366" s="6" t="s">
        <v>401</v>
      </c>
      <c r="D1366" s="4"/>
      <c r="E1366" s="4"/>
      <c r="F1366" s="4"/>
      <c r="G1366" s="4"/>
      <c r="H1366" s="4"/>
      <c r="I1366" s="4"/>
      <c r="J1366" s="4"/>
      <c r="K1366" s="45">
        <v>44274</v>
      </c>
      <c r="L1366" s="45"/>
      <c r="M1366" s="4"/>
      <c r="N1366" s="4"/>
      <c r="O1366" s="4"/>
      <c r="P1366" s="46"/>
      <c r="Q1366" s="46"/>
      <c r="R1366" s="49">
        <f t="shared" si="94"/>
        <v>0</v>
      </c>
      <c r="S1366" s="49">
        <f t="shared" si="95"/>
        <v>0</v>
      </c>
      <c r="T1366" s="50">
        <f t="shared" si="92"/>
        <v>0</v>
      </c>
      <c r="U1366" s="50">
        <f t="shared" si="93"/>
        <v>0</v>
      </c>
      <c r="V1366" s="50">
        <v>0.9</v>
      </c>
      <c r="W1366" s="50" t="str">
        <f>IF(OR(K1366&lt;=$Y$1,DAY(K1366)&gt;15,AND(YEAR(K1366)&amp;MONTH(K1366)=YEAR(L1366)&amp;MONTH(L1366),DAY(L1366)&lt;26)),"",IF(OR(L1366="",MONTH(K1366)&lt;&gt;MONTH(L1366)),NETWORKDAYS.INTL(K1366,DATE(2021,MONTH(K1366)+1,0),"0000000",'21年休息安排-固定'!$B$2:$B$105),NETWORKDAYS.INTL(K1366,L1366,"0000000",'21年休息安排-固定'!$B$2:$B$105)))</f>
        <v/>
      </c>
      <c r="X1366" s="50" t="str">
        <f>IF(OR(L1366&gt;=$Z$1,L1366="",DAY(L1366)&lt;15,AND(YEAR(K1366)&amp;MONTH(K1366)=YEAR(L1366)&amp;MONTH(L1366),DAY(L1366)&lt;26)),"",IF(YEAR(K1366)&amp;MONTH(K1366)=YEAR(L1366)&amp;MONTH(L1366),NETWORKDAYS.INTL(K1366,L1366,"0000000",'21年休息安排-固定'!$B$2:$B$105),NETWORKDAYS.INTL(DATE(2021,MONTH(L1366),1),L1366,"0000000",'21年休息安排-固定'!$B$2:$B$105)))</f>
        <v/>
      </c>
    </row>
    <row r="1367" customHeight="1" spans="1:24">
      <c r="A1367" s="4" t="s">
        <v>1835</v>
      </c>
      <c r="B1367" s="4"/>
      <c r="C1367" s="6" t="s">
        <v>399</v>
      </c>
      <c r="D1367" s="4"/>
      <c r="E1367" s="4"/>
      <c r="F1367" s="4"/>
      <c r="G1367" s="4"/>
      <c r="H1367" s="4"/>
      <c r="I1367" s="4"/>
      <c r="J1367" s="4"/>
      <c r="K1367" s="45">
        <v>44256</v>
      </c>
      <c r="L1367" s="45"/>
      <c r="M1367" s="4"/>
      <c r="N1367" s="4"/>
      <c r="O1367" s="4"/>
      <c r="P1367" s="46"/>
      <c r="Q1367" s="46"/>
      <c r="R1367" s="49">
        <f t="shared" si="94"/>
        <v>0</v>
      </c>
      <c r="S1367" s="49">
        <f t="shared" si="95"/>
        <v>0</v>
      </c>
      <c r="T1367" s="50">
        <f t="shared" si="92"/>
        <v>0</v>
      </c>
      <c r="U1367" s="50">
        <f t="shared" si="93"/>
        <v>0</v>
      </c>
      <c r="V1367" s="50">
        <v>0.87</v>
      </c>
      <c r="W1367" s="50">
        <f>IF(OR(K1367&lt;=$Y$1,DAY(K1367)&gt;15,AND(YEAR(K1367)&amp;MONTH(K1367)=YEAR(L1367)&amp;MONTH(L1367),DAY(L1367)&lt;26)),"",IF(OR(L1367="",MONTH(K1367)&lt;&gt;MONTH(L1367)),NETWORKDAYS.INTL(K1367,DATE(2021,MONTH(K1367)+1,0),"0000000",'21年休息安排-固定'!$B$2:$B$105),NETWORKDAYS.INTL(K1367,L1367,"0000000",'21年休息安排-固定'!$B$2:$B$105)))</f>
        <v>23</v>
      </c>
      <c r="X1367" s="50" t="str">
        <f>IF(OR(L1367&gt;=$Z$1,L1367="",DAY(L1367)&lt;15,AND(YEAR(K1367)&amp;MONTH(K1367)=YEAR(L1367)&amp;MONTH(L1367),DAY(L1367)&lt;26)),"",IF(YEAR(K1367)&amp;MONTH(K1367)=YEAR(L1367)&amp;MONTH(L1367),NETWORKDAYS.INTL(K1367,L1367,"0000000",'21年休息安排-固定'!$B$2:$B$105),NETWORKDAYS.INTL(DATE(2021,MONTH(L1367),1),L1367,"0000000",'21年休息安排-固定'!$B$2:$B$105)))</f>
        <v/>
      </c>
    </row>
    <row r="1368" customHeight="1" spans="1:24">
      <c r="A1368" s="4" t="s">
        <v>1836</v>
      </c>
      <c r="B1368" s="4"/>
      <c r="C1368" s="6" t="s">
        <v>398</v>
      </c>
      <c r="D1368" s="4"/>
      <c r="E1368" s="4"/>
      <c r="F1368" s="4"/>
      <c r="G1368" s="4"/>
      <c r="H1368" s="4"/>
      <c r="I1368" s="4"/>
      <c r="J1368" s="4"/>
      <c r="K1368" s="45">
        <v>44272</v>
      </c>
      <c r="L1368" s="45"/>
      <c r="M1368" s="4"/>
      <c r="N1368" s="4"/>
      <c r="O1368" s="4"/>
      <c r="P1368" s="46"/>
      <c r="Q1368" s="46"/>
      <c r="R1368" s="49">
        <f t="shared" si="94"/>
        <v>0</v>
      </c>
      <c r="S1368" s="49">
        <f t="shared" si="95"/>
        <v>0</v>
      </c>
      <c r="T1368" s="50">
        <f t="shared" si="92"/>
        <v>0</v>
      </c>
      <c r="U1368" s="50">
        <f t="shared" si="93"/>
        <v>0</v>
      </c>
      <c r="V1368" s="50">
        <v>0.85</v>
      </c>
      <c r="W1368" s="50" t="str">
        <f>IF(OR(K1368&lt;=$Y$1,DAY(K1368)&gt;15,AND(YEAR(K1368)&amp;MONTH(K1368)=YEAR(L1368)&amp;MONTH(L1368),DAY(L1368)&lt;26)),"",IF(OR(L1368="",MONTH(K1368)&lt;&gt;MONTH(L1368)),NETWORKDAYS.INTL(K1368,DATE(2021,MONTH(K1368)+1,0),"0000000",'21年休息安排-固定'!$B$2:$B$105),NETWORKDAYS.INTL(K1368,L1368,"0000000",'21年休息安排-固定'!$B$2:$B$105)))</f>
        <v/>
      </c>
      <c r="X1368" s="50" t="str">
        <f>IF(OR(L1368&gt;=$Z$1,L1368="",DAY(L1368)&lt;15,AND(YEAR(K1368)&amp;MONTH(K1368)=YEAR(L1368)&amp;MONTH(L1368),DAY(L1368)&lt;26)),"",IF(YEAR(K1368)&amp;MONTH(K1368)=YEAR(L1368)&amp;MONTH(L1368),NETWORKDAYS.INTL(K1368,L1368,"0000000",'21年休息安排-固定'!$B$2:$B$105),NETWORKDAYS.INTL(DATE(2021,MONTH(L1368),1),L1368,"0000000",'21年休息安排-固定'!$B$2:$B$105)))</f>
        <v/>
      </c>
    </row>
    <row r="1369" customHeight="1" spans="1:24">
      <c r="A1369" s="4" t="s">
        <v>1837</v>
      </c>
      <c r="B1369" s="4"/>
      <c r="C1369" s="6" t="s">
        <v>398</v>
      </c>
      <c r="D1369" s="4"/>
      <c r="E1369" s="4"/>
      <c r="F1369" s="4"/>
      <c r="G1369" s="4"/>
      <c r="H1369" s="4"/>
      <c r="I1369" s="4"/>
      <c r="J1369" s="4"/>
      <c r="K1369" s="45">
        <v>44272</v>
      </c>
      <c r="L1369" s="45"/>
      <c r="M1369" s="4"/>
      <c r="N1369" s="4"/>
      <c r="O1369" s="4"/>
      <c r="P1369" s="46"/>
      <c r="Q1369" s="46"/>
      <c r="R1369" s="49">
        <f t="shared" si="94"/>
        <v>0</v>
      </c>
      <c r="S1369" s="49">
        <f t="shared" si="95"/>
        <v>0</v>
      </c>
      <c r="T1369" s="50">
        <f t="shared" si="92"/>
        <v>0</v>
      </c>
      <c r="U1369" s="50">
        <f t="shared" si="93"/>
        <v>0</v>
      </c>
      <c r="V1369" s="50">
        <v>0.88</v>
      </c>
      <c r="W1369" s="50" t="str">
        <f>IF(OR(K1369&lt;=$Y$1,DAY(K1369)&gt;15,AND(YEAR(K1369)&amp;MONTH(K1369)=YEAR(L1369)&amp;MONTH(L1369),DAY(L1369)&lt;26)),"",IF(OR(L1369="",MONTH(K1369)&lt;&gt;MONTH(L1369)),NETWORKDAYS.INTL(K1369,DATE(2021,MONTH(K1369)+1,0),"0000000",'21年休息安排-固定'!$B$2:$B$105),NETWORKDAYS.INTL(K1369,L1369,"0000000",'21年休息安排-固定'!$B$2:$B$105)))</f>
        <v/>
      </c>
      <c r="X1369" s="50" t="str">
        <f>IF(OR(L1369&gt;=$Z$1,L1369="",DAY(L1369)&lt;15,AND(YEAR(K1369)&amp;MONTH(K1369)=YEAR(L1369)&amp;MONTH(L1369),DAY(L1369)&lt;26)),"",IF(YEAR(K1369)&amp;MONTH(K1369)=YEAR(L1369)&amp;MONTH(L1369),NETWORKDAYS.INTL(K1369,L1369,"0000000",'21年休息安排-固定'!$B$2:$B$105),NETWORKDAYS.INTL(DATE(2021,MONTH(L1369),1),L1369,"0000000",'21年休息安排-固定'!$B$2:$B$105)))</f>
        <v/>
      </c>
    </row>
    <row r="1370" customHeight="1" spans="1:24">
      <c r="A1370" s="4" t="s">
        <v>1838</v>
      </c>
      <c r="B1370" s="4"/>
      <c r="C1370" s="6" t="s">
        <v>399</v>
      </c>
      <c r="D1370" s="4"/>
      <c r="E1370" s="4"/>
      <c r="F1370" s="4"/>
      <c r="G1370" s="4"/>
      <c r="H1370" s="4"/>
      <c r="I1370" s="4"/>
      <c r="J1370" s="4"/>
      <c r="K1370" s="45">
        <v>44277</v>
      </c>
      <c r="L1370" s="45"/>
      <c r="M1370" s="4"/>
      <c r="N1370" s="4"/>
      <c r="O1370" s="4"/>
      <c r="P1370" s="46"/>
      <c r="Q1370" s="46"/>
      <c r="R1370" s="49">
        <f t="shared" si="94"/>
        <v>0</v>
      </c>
      <c r="S1370" s="49">
        <f t="shared" si="95"/>
        <v>0</v>
      </c>
      <c r="T1370" s="50">
        <f t="shared" si="92"/>
        <v>0</v>
      </c>
      <c r="U1370" s="50">
        <f t="shared" si="93"/>
        <v>0</v>
      </c>
      <c r="V1370" s="50">
        <v>0.9</v>
      </c>
      <c r="W1370" s="50" t="str">
        <f>IF(OR(K1370&lt;=$Y$1,DAY(K1370)&gt;15,AND(YEAR(K1370)&amp;MONTH(K1370)=YEAR(L1370)&amp;MONTH(L1370),DAY(L1370)&lt;26)),"",IF(OR(L1370="",MONTH(K1370)&lt;&gt;MONTH(L1370)),NETWORKDAYS.INTL(K1370,DATE(2021,MONTH(K1370)+1,0),"0000000",'21年休息安排-固定'!$B$2:$B$105),NETWORKDAYS.INTL(K1370,L1370,"0000000",'21年休息安排-固定'!$B$2:$B$105)))</f>
        <v/>
      </c>
      <c r="X1370" s="50" t="str">
        <f>IF(OR(L1370&gt;=$Z$1,L1370="",DAY(L1370)&lt;15,AND(YEAR(K1370)&amp;MONTH(K1370)=YEAR(L1370)&amp;MONTH(L1370),DAY(L1370)&lt;26)),"",IF(YEAR(K1370)&amp;MONTH(K1370)=YEAR(L1370)&amp;MONTH(L1370),NETWORKDAYS.INTL(K1370,L1370,"0000000",'21年休息安排-固定'!$B$2:$B$105),NETWORKDAYS.INTL(DATE(2021,MONTH(L1370),1),L1370,"0000000",'21年休息安排-固定'!$B$2:$B$105)))</f>
        <v/>
      </c>
    </row>
    <row r="1371" customHeight="1" spans="1:24">
      <c r="A1371" s="4" t="s">
        <v>1839</v>
      </c>
      <c r="B1371" s="4"/>
      <c r="C1371" s="6" t="s">
        <v>399</v>
      </c>
      <c r="D1371" s="4"/>
      <c r="E1371" s="4"/>
      <c r="F1371" s="4"/>
      <c r="G1371" s="4"/>
      <c r="H1371" s="4"/>
      <c r="I1371" s="4"/>
      <c r="J1371" s="4"/>
      <c r="K1371" s="45">
        <v>44277</v>
      </c>
      <c r="L1371" s="45">
        <v>44302</v>
      </c>
      <c r="M1371" s="4"/>
      <c r="N1371" s="4"/>
      <c r="O1371" s="4"/>
      <c r="P1371" s="46"/>
      <c r="Q1371" s="46"/>
      <c r="R1371" s="49">
        <f t="shared" si="94"/>
        <v>0</v>
      </c>
      <c r="S1371" s="49">
        <f t="shared" si="95"/>
        <v>0</v>
      </c>
      <c r="T1371" s="50">
        <f t="shared" si="92"/>
        <v>0</v>
      </c>
      <c r="U1371" s="50">
        <f t="shared" si="93"/>
        <v>0</v>
      </c>
      <c r="V1371" s="50">
        <v>0.87</v>
      </c>
      <c r="W1371" s="50" t="str">
        <f>IF(OR(K1371&lt;=$Y$1,DAY(K1371)&gt;15,AND(YEAR(K1371)&amp;MONTH(K1371)=YEAR(L1371)&amp;MONTH(L1371),DAY(L1371)&lt;26)),"",IF(OR(L1371="",MONTH(K1371)&lt;&gt;MONTH(L1371)),NETWORKDAYS.INTL(K1371,DATE(2021,MONTH(K1371)+1,0),"0000000",'21年休息安排-固定'!$B$2:$B$105),NETWORKDAYS.INTL(K1371,L1371,"0000000",'21年休息安排-固定'!$B$2:$B$105)))</f>
        <v/>
      </c>
      <c r="X1371" s="50">
        <f>IF(OR(L1371&gt;=$Z$1,L1371="",DAY(L1371)&lt;15,AND(YEAR(K1371)&amp;MONTH(K1371)=YEAR(L1371)&amp;MONTH(L1371),DAY(L1371)&lt;26)),"",IF(YEAR(K1371)&amp;MONTH(K1371)=YEAR(L1371)&amp;MONTH(L1371),NETWORKDAYS.INTL(K1371,L1371,"0000000",'21年休息安排-固定'!$B$2:$B$105),NETWORKDAYS.INTL(DATE(2021,MONTH(L1371),1),L1371,"0000000",'21年休息安排-固定'!$B$2:$B$105)))</f>
        <v>12</v>
      </c>
    </row>
    <row r="1372" customHeight="1" spans="1:24">
      <c r="A1372" s="4" t="s">
        <v>1840</v>
      </c>
      <c r="B1372" s="4"/>
      <c r="C1372" s="6" t="s">
        <v>398</v>
      </c>
      <c r="D1372" s="4"/>
      <c r="E1372" s="4"/>
      <c r="F1372" s="4"/>
      <c r="G1372" s="4"/>
      <c r="H1372" s="4"/>
      <c r="I1372" s="4"/>
      <c r="J1372" s="4"/>
      <c r="K1372" s="45">
        <v>44279</v>
      </c>
      <c r="L1372" s="45"/>
      <c r="M1372" s="4"/>
      <c r="N1372" s="4"/>
      <c r="O1372" s="4"/>
      <c r="P1372" s="46"/>
      <c r="Q1372" s="46"/>
      <c r="R1372" s="49">
        <f t="shared" si="94"/>
        <v>0</v>
      </c>
      <c r="S1372" s="49">
        <f t="shared" si="95"/>
        <v>0</v>
      </c>
      <c r="T1372" s="50">
        <f t="shared" si="92"/>
        <v>0</v>
      </c>
      <c r="U1372" s="50">
        <f t="shared" si="93"/>
        <v>0</v>
      </c>
      <c r="V1372" s="50">
        <v>0.89</v>
      </c>
      <c r="W1372" s="50" t="str">
        <f>IF(OR(K1372&lt;=$Y$1,DAY(K1372)&gt;15,AND(YEAR(K1372)&amp;MONTH(K1372)=YEAR(L1372)&amp;MONTH(L1372),DAY(L1372)&lt;26)),"",IF(OR(L1372="",MONTH(K1372)&lt;&gt;MONTH(L1372)),NETWORKDAYS.INTL(K1372,DATE(2021,MONTH(K1372)+1,0),"0000000",'21年休息安排-固定'!$B$2:$B$105),NETWORKDAYS.INTL(K1372,L1372,"0000000",'21年休息安排-固定'!$B$2:$B$105)))</f>
        <v/>
      </c>
      <c r="X1372" s="50" t="str">
        <f>IF(OR(L1372&gt;=$Z$1,L1372="",DAY(L1372)&lt;15,AND(YEAR(K1372)&amp;MONTH(K1372)=YEAR(L1372)&amp;MONTH(L1372),DAY(L1372)&lt;26)),"",IF(YEAR(K1372)&amp;MONTH(K1372)=YEAR(L1372)&amp;MONTH(L1372),NETWORKDAYS.INTL(K1372,L1372,"0000000",'21年休息安排-固定'!$B$2:$B$105),NETWORKDAYS.INTL(DATE(2021,MONTH(L1372),1),L1372,"0000000",'21年休息安排-固定'!$B$2:$B$105)))</f>
        <v/>
      </c>
    </row>
    <row r="1373" customHeight="1" spans="1:24">
      <c r="A1373" s="4" t="s">
        <v>1841</v>
      </c>
      <c r="B1373" s="4"/>
      <c r="C1373" s="6" t="s">
        <v>398</v>
      </c>
      <c r="D1373" s="4"/>
      <c r="E1373" s="4"/>
      <c r="F1373" s="4"/>
      <c r="G1373" s="4"/>
      <c r="H1373" s="4"/>
      <c r="I1373" s="4"/>
      <c r="J1373" s="4"/>
      <c r="K1373" s="45">
        <v>44286</v>
      </c>
      <c r="L1373" s="45"/>
      <c r="M1373" s="4"/>
      <c r="N1373" s="4"/>
      <c r="O1373" s="4"/>
      <c r="P1373" s="46"/>
      <c r="Q1373" s="46"/>
      <c r="R1373" s="49">
        <f t="shared" si="94"/>
        <v>0</v>
      </c>
      <c r="S1373" s="49">
        <f t="shared" si="95"/>
        <v>0</v>
      </c>
      <c r="T1373" s="50">
        <f t="shared" si="92"/>
        <v>0</v>
      </c>
      <c r="U1373" s="50">
        <f t="shared" si="93"/>
        <v>0</v>
      </c>
      <c r="V1373" s="50">
        <v>0.88</v>
      </c>
      <c r="W1373" s="50" t="str">
        <f>IF(OR(K1373&lt;=$Y$1,DAY(K1373)&gt;15,AND(YEAR(K1373)&amp;MONTH(K1373)=YEAR(L1373)&amp;MONTH(L1373),DAY(L1373)&lt;26)),"",IF(OR(L1373="",MONTH(K1373)&lt;&gt;MONTH(L1373)),NETWORKDAYS.INTL(K1373,DATE(2021,MONTH(K1373)+1,0),"0000000",'21年休息安排-固定'!$B$2:$B$105),NETWORKDAYS.INTL(K1373,L1373,"0000000",'21年休息安排-固定'!$B$2:$B$105)))</f>
        <v/>
      </c>
      <c r="X1373" s="50" t="str">
        <f>IF(OR(L1373&gt;=$Z$1,L1373="",DAY(L1373)&lt;15,AND(YEAR(K1373)&amp;MONTH(K1373)=YEAR(L1373)&amp;MONTH(L1373),DAY(L1373)&lt;26)),"",IF(YEAR(K1373)&amp;MONTH(K1373)=YEAR(L1373)&amp;MONTH(L1373),NETWORKDAYS.INTL(K1373,L1373,"0000000",'21年休息安排-固定'!$B$2:$B$105),NETWORKDAYS.INTL(DATE(2021,MONTH(L1373),1),L1373,"0000000",'21年休息安排-固定'!$B$2:$B$105)))</f>
        <v/>
      </c>
    </row>
    <row r="1374" customHeight="1" spans="1:24">
      <c r="A1374" s="4" t="s">
        <v>1842</v>
      </c>
      <c r="B1374" s="4"/>
      <c r="C1374" s="6" t="s">
        <v>398</v>
      </c>
      <c r="D1374" s="4"/>
      <c r="E1374" s="4"/>
      <c r="F1374" s="4"/>
      <c r="G1374" s="4"/>
      <c r="H1374" s="4"/>
      <c r="I1374" s="4"/>
      <c r="J1374" s="4"/>
      <c r="K1374" s="45">
        <v>44286</v>
      </c>
      <c r="L1374" s="45"/>
      <c r="M1374" s="4"/>
      <c r="N1374" s="4"/>
      <c r="O1374" s="4"/>
      <c r="P1374" s="46"/>
      <c r="Q1374" s="46"/>
      <c r="R1374" s="49">
        <f t="shared" si="94"/>
        <v>0</v>
      </c>
      <c r="S1374" s="49">
        <f t="shared" si="95"/>
        <v>0</v>
      </c>
      <c r="T1374" s="50">
        <f t="shared" si="92"/>
        <v>0</v>
      </c>
      <c r="U1374" s="50">
        <f t="shared" si="93"/>
        <v>0</v>
      </c>
      <c r="V1374" s="50">
        <v>0.85</v>
      </c>
      <c r="W1374" s="50" t="str">
        <f>IF(OR(K1374&lt;=$Y$1,DAY(K1374)&gt;15,AND(YEAR(K1374)&amp;MONTH(K1374)=YEAR(L1374)&amp;MONTH(L1374),DAY(L1374)&lt;26)),"",IF(OR(L1374="",MONTH(K1374)&lt;&gt;MONTH(L1374)),NETWORKDAYS.INTL(K1374,DATE(2021,MONTH(K1374)+1,0),"0000000",'21年休息安排-固定'!$B$2:$B$105),NETWORKDAYS.INTL(K1374,L1374,"0000000",'21年休息安排-固定'!$B$2:$B$105)))</f>
        <v/>
      </c>
      <c r="X1374" s="50" t="str">
        <f>IF(OR(L1374&gt;=$Z$1,L1374="",DAY(L1374)&lt;15,AND(YEAR(K1374)&amp;MONTH(K1374)=YEAR(L1374)&amp;MONTH(L1374),DAY(L1374)&lt;26)),"",IF(YEAR(K1374)&amp;MONTH(K1374)=YEAR(L1374)&amp;MONTH(L1374),NETWORKDAYS.INTL(K1374,L1374,"0000000",'21年休息安排-固定'!$B$2:$B$105),NETWORKDAYS.INTL(DATE(2021,MONTH(L1374),1),L1374,"0000000",'21年休息安排-固定'!$B$2:$B$105)))</f>
        <v/>
      </c>
    </row>
    <row r="1375" customHeight="1" spans="1:24">
      <c r="A1375" s="4" t="s">
        <v>1843</v>
      </c>
      <c r="B1375" s="4"/>
      <c r="C1375" s="6" t="s">
        <v>398</v>
      </c>
      <c r="D1375" s="4"/>
      <c r="E1375" s="4"/>
      <c r="F1375" s="4"/>
      <c r="G1375" s="4"/>
      <c r="H1375" s="4"/>
      <c r="I1375" s="4"/>
      <c r="J1375" s="4"/>
      <c r="K1375" s="45">
        <v>44286</v>
      </c>
      <c r="L1375" s="45"/>
      <c r="M1375" s="4"/>
      <c r="N1375" s="4"/>
      <c r="O1375" s="4"/>
      <c r="P1375" s="46"/>
      <c r="Q1375" s="46"/>
      <c r="R1375" s="49">
        <f t="shared" si="94"/>
        <v>0</v>
      </c>
      <c r="S1375" s="49">
        <f t="shared" si="95"/>
        <v>0</v>
      </c>
      <c r="T1375" s="50">
        <f t="shared" si="92"/>
        <v>0</v>
      </c>
      <c r="U1375" s="50">
        <f t="shared" si="93"/>
        <v>0</v>
      </c>
      <c r="V1375" s="50">
        <v>0.88</v>
      </c>
      <c r="W1375" s="50" t="str">
        <f>IF(OR(K1375&lt;=$Y$1,DAY(K1375)&gt;15,AND(YEAR(K1375)&amp;MONTH(K1375)=YEAR(L1375)&amp;MONTH(L1375),DAY(L1375)&lt;26)),"",IF(OR(L1375="",MONTH(K1375)&lt;&gt;MONTH(L1375)),NETWORKDAYS.INTL(K1375,DATE(2021,MONTH(K1375)+1,0),"0000000",'21年休息安排-固定'!$B$2:$B$105),NETWORKDAYS.INTL(K1375,L1375,"0000000",'21年休息安排-固定'!$B$2:$B$105)))</f>
        <v/>
      </c>
      <c r="X1375" s="50" t="str">
        <f>IF(OR(L1375&gt;=$Z$1,L1375="",DAY(L1375)&lt;15,AND(YEAR(K1375)&amp;MONTH(K1375)=YEAR(L1375)&amp;MONTH(L1375),DAY(L1375)&lt;26)),"",IF(YEAR(K1375)&amp;MONTH(K1375)=YEAR(L1375)&amp;MONTH(L1375),NETWORKDAYS.INTL(K1375,L1375,"0000000",'21年休息安排-固定'!$B$2:$B$105),NETWORKDAYS.INTL(DATE(2021,MONTH(L1375),1),L1375,"0000000",'21年休息安排-固定'!$B$2:$B$105)))</f>
        <v/>
      </c>
    </row>
    <row r="1376" customHeight="1" spans="1:24">
      <c r="A1376" s="4" t="s">
        <v>1844</v>
      </c>
      <c r="B1376" s="4"/>
      <c r="C1376" s="6" t="s">
        <v>1182</v>
      </c>
      <c r="D1376" s="4"/>
      <c r="E1376" s="4"/>
      <c r="F1376" s="4"/>
      <c r="G1376" s="4"/>
      <c r="H1376" s="4"/>
      <c r="I1376" s="4"/>
      <c r="J1376" s="4"/>
      <c r="K1376" s="45">
        <v>44256</v>
      </c>
      <c r="L1376" s="45"/>
      <c r="M1376" s="4"/>
      <c r="N1376" s="4"/>
      <c r="O1376" s="4"/>
      <c r="P1376" s="46"/>
      <c r="Q1376" s="46"/>
      <c r="R1376" s="49">
        <f t="shared" si="94"/>
        <v>0</v>
      </c>
      <c r="S1376" s="49">
        <f t="shared" si="95"/>
        <v>0</v>
      </c>
      <c r="T1376" s="50">
        <f t="shared" si="92"/>
        <v>0</v>
      </c>
      <c r="U1376" s="50">
        <f t="shared" si="93"/>
        <v>0</v>
      </c>
      <c r="V1376" s="50">
        <v>0.88</v>
      </c>
      <c r="W1376" s="50">
        <f>IF(OR(K1376&lt;=$Y$1,DAY(K1376)&gt;15,AND(YEAR(K1376)&amp;MONTH(K1376)=YEAR(L1376)&amp;MONTH(L1376),DAY(L1376)&lt;26)),"",IF(OR(L1376="",MONTH(K1376)&lt;&gt;MONTH(L1376)),NETWORKDAYS.INTL(K1376,DATE(2021,MONTH(K1376)+1,0),"0000000",'21年休息安排-固定'!$B$2:$B$105),NETWORKDAYS.INTL(K1376,L1376,"0000000",'21年休息安排-固定'!$B$2:$B$105)))</f>
        <v>23</v>
      </c>
      <c r="X1376" s="50" t="str">
        <f>IF(OR(L1376&gt;=$Z$1,L1376="",DAY(L1376)&lt;15,AND(YEAR(K1376)&amp;MONTH(K1376)=YEAR(L1376)&amp;MONTH(L1376),DAY(L1376)&lt;26)),"",IF(YEAR(K1376)&amp;MONTH(K1376)=YEAR(L1376)&amp;MONTH(L1376),NETWORKDAYS.INTL(K1376,L1376,"0000000",'21年休息安排-固定'!$B$2:$B$105),NETWORKDAYS.INTL(DATE(2021,MONTH(L1376),1),L1376,"0000000",'21年休息安排-固定'!$B$2:$B$105)))</f>
        <v/>
      </c>
    </row>
    <row r="1377" customHeight="1" spans="1:24">
      <c r="A1377" s="4" t="s">
        <v>1845</v>
      </c>
      <c r="B1377" s="4"/>
      <c r="C1377" s="6" t="s">
        <v>1846</v>
      </c>
      <c r="D1377" s="4"/>
      <c r="E1377" s="4"/>
      <c r="F1377" s="4"/>
      <c r="G1377" s="4"/>
      <c r="H1377" s="4"/>
      <c r="I1377" s="4"/>
      <c r="J1377" s="4"/>
      <c r="K1377" s="45">
        <v>44257</v>
      </c>
      <c r="L1377" s="45"/>
      <c r="M1377" s="4"/>
      <c r="N1377" s="4"/>
      <c r="O1377" s="4"/>
      <c r="P1377" s="46"/>
      <c r="Q1377" s="46"/>
      <c r="R1377" s="49">
        <f t="shared" si="94"/>
        <v>0</v>
      </c>
      <c r="S1377" s="49">
        <f t="shared" si="95"/>
        <v>0</v>
      </c>
      <c r="T1377" s="50">
        <f t="shared" si="92"/>
        <v>0</v>
      </c>
      <c r="U1377" s="50">
        <f t="shared" si="93"/>
        <v>0</v>
      </c>
      <c r="V1377" s="50">
        <v>0.81</v>
      </c>
      <c r="W1377" s="50">
        <f>IF(OR(K1377&lt;=$Y$1,DAY(K1377)&gt;15,AND(YEAR(K1377)&amp;MONTH(K1377)=YEAR(L1377)&amp;MONTH(L1377),DAY(L1377)&lt;26)),"",IF(OR(L1377="",MONTH(K1377)&lt;&gt;MONTH(L1377)),NETWORKDAYS.INTL(K1377,DATE(2021,MONTH(K1377)+1,0),"0000000",'21年休息安排-固定'!$B$2:$B$105),NETWORKDAYS.INTL(K1377,L1377,"0000000",'21年休息安排-固定'!$B$2:$B$105)))</f>
        <v>22</v>
      </c>
      <c r="X1377" s="50" t="str">
        <f>IF(OR(L1377&gt;=$Z$1,L1377="",DAY(L1377)&lt;15,AND(YEAR(K1377)&amp;MONTH(K1377)=YEAR(L1377)&amp;MONTH(L1377),DAY(L1377)&lt;26)),"",IF(YEAR(K1377)&amp;MONTH(K1377)=YEAR(L1377)&amp;MONTH(L1377),NETWORKDAYS.INTL(K1377,L1377,"0000000",'21年休息安排-固定'!$B$2:$B$105),NETWORKDAYS.INTL(DATE(2021,MONTH(L1377),1),L1377,"0000000",'21年休息安排-固定'!$B$2:$B$105)))</f>
        <v/>
      </c>
    </row>
    <row r="1378" customHeight="1" spans="1:24">
      <c r="A1378" s="4" t="s">
        <v>1847</v>
      </c>
      <c r="B1378" s="4"/>
      <c r="C1378" s="6" t="s">
        <v>1182</v>
      </c>
      <c r="D1378" s="4"/>
      <c r="E1378" s="4"/>
      <c r="F1378" s="4"/>
      <c r="G1378" s="4"/>
      <c r="H1378" s="4"/>
      <c r="I1378" s="4"/>
      <c r="J1378" s="4"/>
      <c r="K1378" s="45">
        <v>44260</v>
      </c>
      <c r="L1378" s="45">
        <v>44454</v>
      </c>
      <c r="M1378" s="4"/>
      <c r="N1378" s="4"/>
      <c r="O1378" s="4"/>
      <c r="P1378" s="46"/>
      <c r="Q1378" s="46"/>
      <c r="R1378" s="49">
        <f t="shared" si="94"/>
        <v>0</v>
      </c>
      <c r="S1378" s="49">
        <f t="shared" si="95"/>
        <v>0</v>
      </c>
      <c r="T1378" s="50">
        <f t="shared" si="92"/>
        <v>0</v>
      </c>
      <c r="U1378" s="50">
        <f t="shared" si="93"/>
        <v>0</v>
      </c>
      <c r="V1378" s="50">
        <v>0.87</v>
      </c>
      <c r="W1378" s="50">
        <f>IF(OR(K1378&lt;=$Y$1,DAY(K1378)&gt;15,AND(YEAR(K1378)&amp;MONTH(K1378)=YEAR(L1378)&amp;MONTH(L1378),DAY(L1378)&lt;26)),"",IF(OR(L1378="",MONTH(K1378)&lt;&gt;MONTH(L1378)),NETWORKDAYS.INTL(K1378,DATE(2021,MONTH(K1378)+1,0),"0000000",'21年休息安排-固定'!$B$2:$B$105),NETWORKDAYS.INTL(K1378,L1378,"0000000",'21年休息安排-固定'!$B$2:$B$105)))</f>
        <v>19</v>
      </c>
      <c r="X1378" s="50">
        <f>IF(OR(L1378&gt;=$Z$1,L1378="",DAY(L1378)&lt;15,AND(YEAR(K1378)&amp;MONTH(K1378)=YEAR(L1378)&amp;MONTH(L1378),DAY(L1378)&lt;26)),"",IF(YEAR(K1378)&amp;MONTH(K1378)=YEAR(L1378)&amp;MONTH(L1378),NETWORKDAYS.INTL(K1378,L1378,"0000000",'21年休息安排-固定'!$B$2:$B$105),NETWORKDAYS.INTL(DATE(2021,MONTH(L1378),1),L1378,"0000000",'21年休息安排-固定'!$B$2:$B$105)))</f>
        <v>11</v>
      </c>
    </row>
    <row r="1379" customHeight="1" spans="1:24">
      <c r="A1379" s="4" t="s">
        <v>1848</v>
      </c>
      <c r="B1379" s="4"/>
      <c r="C1379" s="6" t="s">
        <v>428</v>
      </c>
      <c r="D1379" s="4"/>
      <c r="E1379" s="4"/>
      <c r="F1379" s="4"/>
      <c r="G1379" s="4"/>
      <c r="H1379" s="4"/>
      <c r="I1379" s="4"/>
      <c r="J1379" s="4"/>
      <c r="K1379" s="45">
        <v>44260</v>
      </c>
      <c r="L1379" s="45"/>
      <c r="M1379" s="4"/>
      <c r="N1379" s="4"/>
      <c r="O1379" s="4"/>
      <c r="P1379" s="46"/>
      <c r="Q1379" s="46"/>
      <c r="R1379" s="49">
        <f t="shared" si="94"/>
        <v>0</v>
      </c>
      <c r="S1379" s="49">
        <f t="shared" si="95"/>
        <v>0</v>
      </c>
      <c r="T1379" s="50">
        <f t="shared" si="92"/>
        <v>0</v>
      </c>
      <c r="U1379" s="50">
        <f t="shared" si="93"/>
        <v>0</v>
      </c>
      <c r="V1379" s="50">
        <v>0.91</v>
      </c>
      <c r="W1379" s="50">
        <f>IF(OR(K1379&lt;=$Y$1,DAY(K1379)&gt;15,AND(YEAR(K1379)&amp;MONTH(K1379)=YEAR(L1379)&amp;MONTH(L1379),DAY(L1379)&lt;26)),"",IF(OR(L1379="",MONTH(K1379)&lt;&gt;MONTH(L1379)),NETWORKDAYS.INTL(K1379,DATE(2021,MONTH(K1379)+1,0),"0000000",'21年休息安排-固定'!$B$2:$B$105),NETWORKDAYS.INTL(K1379,L1379,"0000000",'21年休息安排-固定'!$B$2:$B$105)))</f>
        <v>19</v>
      </c>
      <c r="X1379" s="50" t="str">
        <f>IF(OR(L1379&gt;=$Z$1,L1379="",DAY(L1379)&lt;15,AND(YEAR(K1379)&amp;MONTH(K1379)=YEAR(L1379)&amp;MONTH(L1379),DAY(L1379)&lt;26)),"",IF(YEAR(K1379)&amp;MONTH(K1379)=YEAR(L1379)&amp;MONTH(L1379),NETWORKDAYS.INTL(K1379,L1379,"0000000",'21年休息安排-固定'!$B$2:$B$105),NETWORKDAYS.INTL(DATE(2021,MONTH(L1379),1),L1379,"0000000",'21年休息安排-固定'!$B$2:$B$105)))</f>
        <v/>
      </c>
    </row>
    <row r="1380" customHeight="1" spans="1:24">
      <c r="A1380" s="4" t="s">
        <v>1849</v>
      </c>
      <c r="B1380" s="4"/>
      <c r="C1380" s="6" t="s">
        <v>404</v>
      </c>
      <c r="D1380" s="4"/>
      <c r="E1380" s="4"/>
      <c r="F1380" s="4"/>
      <c r="G1380" s="4"/>
      <c r="H1380" s="4"/>
      <c r="I1380" s="4"/>
      <c r="J1380" s="4"/>
      <c r="K1380" s="45">
        <v>44263</v>
      </c>
      <c r="L1380" s="45">
        <v>44400</v>
      </c>
      <c r="M1380" s="4"/>
      <c r="N1380" s="4"/>
      <c r="O1380" s="4"/>
      <c r="P1380" s="46"/>
      <c r="Q1380" s="46"/>
      <c r="R1380" s="49">
        <f t="shared" si="94"/>
        <v>0</v>
      </c>
      <c r="S1380" s="49">
        <f t="shared" si="95"/>
        <v>0</v>
      </c>
      <c r="T1380" s="50">
        <f t="shared" si="92"/>
        <v>0</v>
      </c>
      <c r="U1380" s="50">
        <f t="shared" si="93"/>
        <v>0</v>
      </c>
      <c r="V1380" s="50">
        <v>0.84</v>
      </c>
      <c r="W1380" s="50">
        <f>IF(OR(K1380&lt;=$Y$1,DAY(K1380)&gt;15,AND(YEAR(K1380)&amp;MONTH(K1380)=YEAR(L1380)&amp;MONTH(L1380),DAY(L1380)&lt;26)),"",IF(OR(L1380="",MONTH(K1380)&lt;&gt;MONTH(L1380)),NETWORKDAYS.INTL(K1380,DATE(2021,MONTH(K1380)+1,0),"0000000",'21年休息安排-固定'!$B$2:$B$105),NETWORKDAYS.INTL(K1380,L1380,"0000000",'21年休息安排-固定'!$B$2:$B$105)))</f>
        <v>18</v>
      </c>
      <c r="X1380" s="50">
        <f>IF(OR(L1380&gt;=$Z$1,L1380="",DAY(L1380)&lt;15,AND(YEAR(K1380)&amp;MONTH(K1380)=YEAR(L1380)&amp;MONTH(L1380),DAY(L1380)&lt;26)),"",IF(YEAR(K1380)&amp;MONTH(K1380)=YEAR(L1380)&amp;MONTH(L1380),NETWORKDAYS.INTL(K1380,L1380,"0000000",'21年休息安排-固定'!$B$2:$B$105),NETWORKDAYS.INTL(DATE(2021,MONTH(L1380),1),L1380,"0000000",'21年休息安排-固定'!$B$2:$B$105)))</f>
        <v>17</v>
      </c>
    </row>
    <row r="1381" customHeight="1" spans="1:24">
      <c r="A1381" s="4" t="s">
        <v>1850</v>
      </c>
      <c r="B1381" s="4"/>
      <c r="C1381" s="6" t="s">
        <v>1851</v>
      </c>
      <c r="D1381" s="4"/>
      <c r="E1381" s="4"/>
      <c r="F1381" s="4"/>
      <c r="G1381" s="4"/>
      <c r="H1381" s="4"/>
      <c r="I1381" s="4"/>
      <c r="J1381" s="4"/>
      <c r="K1381" s="45">
        <v>44263</v>
      </c>
      <c r="L1381" s="45"/>
      <c r="M1381" s="4"/>
      <c r="N1381" s="4"/>
      <c r="O1381" s="4"/>
      <c r="P1381" s="46"/>
      <c r="Q1381" s="46"/>
      <c r="R1381" s="49">
        <f t="shared" si="94"/>
        <v>0</v>
      </c>
      <c r="S1381" s="49">
        <f t="shared" si="95"/>
        <v>0</v>
      </c>
      <c r="T1381" s="50">
        <f t="shared" si="92"/>
        <v>0</v>
      </c>
      <c r="U1381" s="50">
        <f t="shared" si="93"/>
        <v>0</v>
      </c>
      <c r="V1381" s="50">
        <v>0.79</v>
      </c>
      <c r="W1381" s="50">
        <f>IF(OR(K1381&lt;=$Y$1,DAY(K1381)&gt;15,AND(YEAR(K1381)&amp;MONTH(K1381)=YEAR(L1381)&amp;MONTH(L1381),DAY(L1381)&lt;26)),"",IF(OR(L1381="",MONTH(K1381)&lt;&gt;MONTH(L1381)),NETWORKDAYS.INTL(K1381,DATE(2021,MONTH(K1381)+1,0),"0000000",'21年休息安排-固定'!$B$2:$B$105),NETWORKDAYS.INTL(K1381,L1381,"0000000",'21年休息安排-固定'!$B$2:$B$105)))</f>
        <v>18</v>
      </c>
      <c r="X1381" s="50" t="str">
        <f>IF(OR(L1381&gt;=$Z$1,L1381="",DAY(L1381)&lt;15,AND(YEAR(K1381)&amp;MONTH(K1381)=YEAR(L1381)&amp;MONTH(L1381),DAY(L1381)&lt;26)),"",IF(YEAR(K1381)&amp;MONTH(K1381)=YEAR(L1381)&amp;MONTH(L1381),NETWORKDAYS.INTL(K1381,L1381,"0000000",'21年休息安排-固定'!$B$2:$B$105),NETWORKDAYS.INTL(DATE(2021,MONTH(L1381),1),L1381,"0000000",'21年休息安排-固定'!$B$2:$B$105)))</f>
        <v/>
      </c>
    </row>
    <row r="1382" customHeight="1" spans="1:24">
      <c r="A1382" s="4" t="s">
        <v>1852</v>
      </c>
      <c r="B1382" s="4"/>
      <c r="C1382" s="6" t="s">
        <v>1851</v>
      </c>
      <c r="D1382" s="4"/>
      <c r="E1382" s="4"/>
      <c r="F1382" s="4"/>
      <c r="G1382" s="4"/>
      <c r="H1382" s="4"/>
      <c r="I1382" s="4"/>
      <c r="J1382" s="4"/>
      <c r="K1382" s="45">
        <v>44263</v>
      </c>
      <c r="L1382" s="45"/>
      <c r="M1382" s="4"/>
      <c r="N1382" s="4"/>
      <c r="O1382" s="4"/>
      <c r="P1382" s="46"/>
      <c r="Q1382" s="46"/>
      <c r="R1382" s="49">
        <f t="shared" si="94"/>
        <v>0</v>
      </c>
      <c r="S1382" s="49">
        <f t="shared" si="95"/>
        <v>0</v>
      </c>
      <c r="T1382" s="50">
        <f t="shared" si="92"/>
        <v>0</v>
      </c>
      <c r="U1382" s="50">
        <f t="shared" si="93"/>
        <v>0</v>
      </c>
      <c r="V1382" s="50">
        <v>0.85</v>
      </c>
      <c r="W1382" s="50">
        <f>IF(OR(K1382&lt;=$Y$1,DAY(K1382)&gt;15,AND(YEAR(K1382)&amp;MONTH(K1382)=YEAR(L1382)&amp;MONTH(L1382),DAY(L1382)&lt;26)),"",IF(OR(L1382="",MONTH(K1382)&lt;&gt;MONTH(L1382)),NETWORKDAYS.INTL(K1382,DATE(2021,MONTH(K1382)+1,0),"0000000",'21年休息安排-固定'!$B$2:$B$105),NETWORKDAYS.INTL(K1382,L1382,"0000000",'21年休息安排-固定'!$B$2:$B$105)))</f>
        <v>18</v>
      </c>
      <c r="X1382" s="50" t="str">
        <f>IF(OR(L1382&gt;=$Z$1,L1382="",DAY(L1382)&lt;15,AND(YEAR(K1382)&amp;MONTH(K1382)=YEAR(L1382)&amp;MONTH(L1382),DAY(L1382)&lt;26)),"",IF(YEAR(K1382)&amp;MONTH(K1382)=YEAR(L1382)&amp;MONTH(L1382),NETWORKDAYS.INTL(K1382,L1382,"0000000",'21年休息安排-固定'!$B$2:$B$105),NETWORKDAYS.INTL(DATE(2021,MONTH(L1382),1),L1382,"0000000",'21年休息安排-固定'!$B$2:$B$105)))</f>
        <v/>
      </c>
    </row>
    <row r="1383" customHeight="1" spans="1:24">
      <c r="A1383" s="4" t="s">
        <v>1853</v>
      </c>
      <c r="B1383" s="4"/>
      <c r="C1383" s="6" t="s">
        <v>1195</v>
      </c>
      <c r="D1383" s="4"/>
      <c r="E1383" s="4"/>
      <c r="F1383" s="4"/>
      <c r="G1383" s="4"/>
      <c r="H1383" s="4"/>
      <c r="I1383" s="4"/>
      <c r="J1383" s="4"/>
      <c r="K1383" s="45">
        <v>44263</v>
      </c>
      <c r="L1383" s="45"/>
      <c r="M1383" s="4"/>
      <c r="N1383" s="4"/>
      <c r="O1383" s="4"/>
      <c r="P1383" s="46"/>
      <c r="Q1383" s="46"/>
      <c r="R1383" s="49">
        <f t="shared" si="94"/>
        <v>0</v>
      </c>
      <c r="S1383" s="49">
        <f t="shared" si="95"/>
        <v>0</v>
      </c>
      <c r="T1383" s="50">
        <f t="shared" si="92"/>
        <v>0</v>
      </c>
      <c r="U1383" s="50">
        <f t="shared" si="93"/>
        <v>0</v>
      </c>
      <c r="V1383" s="50">
        <v>0.89</v>
      </c>
      <c r="W1383" s="50">
        <f>IF(OR(K1383&lt;=$Y$1,DAY(K1383)&gt;15,AND(YEAR(K1383)&amp;MONTH(K1383)=YEAR(L1383)&amp;MONTH(L1383),DAY(L1383)&lt;26)),"",IF(OR(L1383="",MONTH(K1383)&lt;&gt;MONTH(L1383)),NETWORKDAYS.INTL(K1383,DATE(2021,MONTH(K1383)+1,0),"0000000",'21年休息安排-固定'!$B$2:$B$105),NETWORKDAYS.INTL(K1383,L1383,"0000000",'21年休息安排-固定'!$B$2:$B$105)))</f>
        <v>18</v>
      </c>
      <c r="X1383" s="50" t="str">
        <f>IF(OR(L1383&gt;=$Z$1,L1383="",DAY(L1383)&lt;15,AND(YEAR(K1383)&amp;MONTH(K1383)=YEAR(L1383)&amp;MONTH(L1383),DAY(L1383)&lt;26)),"",IF(YEAR(K1383)&amp;MONTH(K1383)=YEAR(L1383)&amp;MONTH(L1383),NETWORKDAYS.INTL(K1383,L1383,"0000000",'21年休息安排-固定'!$B$2:$B$105),NETWORKDAYS.INTL(DATE(2021,MONTH(L1383),1),L1383,"0000000",'21年休息安排-固定'!$B$2:$B$105)))</f>
        <v/>
      </c>
    </row>
    <row r="1384" customHeight="1" spans="1:24">
      <c r="A1384" s="4" t="s">
        <v>1854</v>
      </c>
      <c r="B1384" s="4"/>
      <c r="C1384" s="6" t="s">
        <v>404</v>
      </c>
      <c r="D1384" s="4"/>
      <c r="E1384" s="4"/>
      <c r="F1384" s="4"/>
      <c r="G1384" s="4"/>
      <c r="H1384" s="4"/>
      <c r="I1384" s="4"/>
      <c r="J1384" s="4"/>
      <c r="K1384" s="45">
        <v>44264</v>
      </c>
      <c r="L1384" s="45">
        <v>44517</v>
      </c>
      <c r="M1384" s="4"/>
      <c r="N1384" s="4"/>
      <c r="O1384" s="4"/>
      <c r="P1384" s="46"/>
      <c r="Q1384" s="46"/>
      <c r="R1384" s="49">
        <f t="shared" si="94"/>
        <v>0</v>
      </c>
      <c r="S1384" s="49">
        <f t="shared" si="95"/>
        <v>0</v>
      </c>
      <c r="T1384" s="50">
        <f t="shared" si="92"/>
        <v>0</v>
      </c>
      <c r="U1384" s="50">
        <f t="shared" si="93"/>
        <v>0</v>
      </c>
      <c r="V1384" s="50">
        <v>0.88</v>
      </c>
      <c r="W1384" s="50">
        <f>IF(OR(K1384&lt;=$Y$1,DAY(K1384)&gt;15,AND(YEAR(K1384)&amp;MONTH(K1384)=YEAR(L1384)&amp;MONTH(L1384),DAY(L1384)&lt;26)),"",IF(OR(L1384="",MONTH(K1384)&lt;&gt;MONTH(L1384)),NETWORKDAYS.INTL(K1384,DATE(2021,MONTH(K1384)+1,0),"0000000",'21年休息安排-固定'!$B$2:$B$105),NETWORKDAYS.INTL(K1384,L1384,"0000000",'21年休息安排-固定'!$B$2:$B$105)))</f>
        <v>17</v>
      </c>
      <c r="X1384" s="50">
        <f>IF(OR(L1384&gt;=$Z$1,L1384="",DAY(L1384)&lt;15,AND(YEAR(K1384)&amp;MONTH(K1384)=YEAR(L1384)&amp;MONTH(L1384),DAY(L1384)&lt;26)),"",IF(YEAR(K1384)&amp;MONTH(K1384)=YEAR(L1384)&amp;MONTH(L1384),NETWORKDAYS.INTL(K1384,L1384,"0000000",'21年休息安排-固定'!$B$2:$B$105),NETWORKDAYS.INTL(DATE(2021,MONTH(L1384),1),L1384,"0000000",'21年休息安排-固定'!$B$2:$B$105)))</f>
        <v>13</v>
      </c>
    </row>
    <row r="1385" customHeight="1" spans="1:24">
      <c r="A1385" s="4" t="s">
        <v>1855</v>
      </c>
      <c r="B1385" s="4"/>
      <c r="C1385" s="6" t="s">
        <v>404</v>
      </c>
      <c r="D1385" s="4"/>
      <c r="E1385" s="4"/>
      <c r="F1385" s="4"/>
      <c r="G1385" s="4"/>
      <c r="H1385" s="4"/>
      <c r="I1385" s="4"/>
      <c r="J1385" s="4"/>
      <c r="K1385" s="45">
        <v>44265</v>
      </c>
      <c r="L1385" s="45"/>
      <c r="M1385" s="4"/>
      <c r="N1385" s="4"/>
      <c r="O1385" s="4"/>
      <c r="P1385" s="46"/>
      <c r="Q1385" s="46"/>
      <c r="R1385" s="49">
        <f t="shared" si="94"/>
        <v>0</v>
      </c>
      <c r="S1385" s="49">
        <f t="shared" si="95"/>
        <v>0</v>
      </c>
      <c r="T1385" s="50">
        <f t="shared" si="92"/>
        <v>0</v>
      </c>
      <c r="U1385" s="50">
        <f t="shared" si="93"/>
        <v>0</v>
      </c>
      <c r="V1385" s="50">
        <v>0.92</v>
      </c>
      <c r="W1385" s="50">
        <f>IF(OR(K1385&lt;=$Y$1,DAY(K1385)&gt;15,AND(YEAR(K1385)&amp;MONTH(K1385)=YEAR(L1385)&amp;MONTH(L1385),DAY(L1385)&lt;26)),"",IF(OR(L1385="",MONTH(K1385)&lt;&gt;MONTH(L1385)),NETWORKDAYS.INTL(K1385,DATE(2021,MONTH(K1385)+1,0),"0000000",'21年休息安排-固定'!$B$2:$B$105),NETWORKDAYS.INTL(K1385,L1385,"0000000",'21年休息安排-固定'!$B$2:$B$105)))</f>
        <v>16</v>
      </c>
      <c r="X1385" s="50" t="str">
        <f>IF(OR(L1385&gt;=$Z$1,L1385="",DAY(L1385)&lt;15,AND(YEAR(K1385)&amp;MONTH(K1385)=YEAR(L1385)&amp;MONTH(L1385),DAY(L1385)&lt;26)),"",IF(YEAR(K1385)&amp;MONTH(K1385)=YEAR(L1385)&amp;MONTH(L1385),NETWORKDAYS.INTL(K1385,L1385,"0000000",'21年休息安排-固定'!$B$2:$B$105),NETWORKDAYS.INTL(DATE(2021,MONTH(L1385),1),L1385,"0000000",'21年休息安排-固定'!$B$2:$B$105)))</f>
        <v/>
      </c>
    </row>
    <row r="1386" customHeight="1" spans="1:24">
      <c r="A1386" s="4" t="s">
        <v>1856</v>
      </c>
      <c r="B1386" s="4"/>
      <c r="C1386" s="6" t="s">
        <v>1182</v>
      </c>
      <c r="D1386" s="4"/>
      <c r="E1386" s="4"/>
      <c r="F1386" s="4"/>
      <c r="G1386" s="4"/>
      <c r="H1386" s="4"/>
      <c r="I1386" s="4"/>
      <c r="J1386" s="4"/>
      <c r="K1386" s="45">
        <v>44266</v>
      </c>
      <c r="L1386" s="45"/>
      <c r="M1386" s="4"/>
      <c r="N1386" s="4"/>
      <c r="O1386" s="4"/>
      <c r="P1386" s="46"/>
      <c r="Q1386" s="46"/>
      <c r="R1386" s="49">
        <f t="shared" si="94"/>
        <v>0</v>
      </c>
      <c r="S1386" s="49">
        <f t="shared" si="95"/>
        <v>0</v>
      </c>
      <c r="T1386" s="50">
        <f t="shared" si="92"/>
        <v>0</v>
      </c>
      <c r="U1386" s="50">
        <f t="shared" si="93"/>
        <v>0</v>
      </c>
      <c r="V1386" s="50">
        <v>0.87</v>
      </c>
      <c r="W1386" s="50">
        <f>IF(OR(K1386&lt;=$Y$1,DAY(K1386)&gt;15,AND(YEAR(K1386)&amp;MONTH(K1386)=YEAR(L1386)&amp;MONTH(L1386),DAY(L1386)&lt;26)),"",IF(OR(L1386="",MONTH(K1386)&lt;&gt;MONTH(L1386)),NETWORKDAYS.INTL(K1386,DATE(2021,MONTH(K1386)+1,0),"0000000",'21年休息安排-固定'!$B$2:$B$105),NETWORKDAYS.INTL(K1386,L1386,"0000000",'21年休息安排-固定'!$B$2:$B$105)))</f>
        <v>15</v>
      </c>
      <c r="X1386" s="50" t="str">
        <f>IF(OR(L1386&gt;=$Z$1,L1386="",DAY(L1386)&lt;15,AND(YEAR(K1386)&amp;MONTH(K1386)=YEAR(L1386)&amp;MONTH(L1386),DAY(L1386)&lt;26)),"",IF(YEAR(K1386)&amp;MONTH(K1386)=YEAR(L1386)&amp;MONTH(L1386),NETWORKDAYS.INTL(K1386,L1386,"0000000",'21年休息安排-固定'!$B$2:$B$105),NETWORKDAYS.INTL(DATE(2021,MONTH(L1386),1),L1386,"0000000",'21年休息安排-固定'!$B$2:$B$105)))</f>
        <v/>
      </c>
    </row>
    <row r="1387" customHeight="1" spans="1:24">
      <c r="A1387" s="4" t="s">
        <v>1857</v>
      </c>
      <c r="B1387" s="4"/>
      <c r="C1387" s="6" t="s">
        <v>1182</v>
      </c>
      <c r="D1387" s="4"/>
      <c r="E1387" s="4"/>
      <c r="F1387" s="4"/>
      <c r="G1387" s="4"/>
      <c r="H1387" s="4"/>
      <c r="I1387" s="4"/>
      <c r="J1387" s="4"/>
      <c r="K1387" s="45">
        <v>44267</v>
      </c>
      <c r="L1387" s="45"/>
      <c r="M1387" s="4"/>
      <c r="N1387" s="4"/>
      <c r="O1387" s="4"/>
      <c r="P1387" s="46"/>
      <c r="Q1387" s="46"/>
      <c r="R1387" s="49">
        <f t="shared" si="94"/>
        <v>0</v>
      </c>
      <c r="S1387" s="49">
        <f t="shared" si="95"/>
        <v>0</v>
      </c>
      <c r="T1387" s="50">
        <f t="shared" si="92"/>
        <v>0</v>
      </c>
      <c r="U1387" s="50">
        <f t="shared" si="93"/>
        <v>0</v>
      </c>
      <c r="V1387" s="50">
        <v>0.87</v>
      </c>
      <c r="W1387" s="50">
        <f>IF(OR(K1387&lt;=$Y$1,DAY(K1387)&gt;15,AND(YEAR(K1387)&amp;MONTH(K1387)=YEAR(L1387)&amp;MONTH(L1387),DAY(L1387)&lt;26)),"",IF(OR(L1387="",MONTH(K1387)&lt;&gt;MONTH(L1387)),NETWORKDAYS.INTL(K1387,DATE(2021,MONTH(K1387)+1,0),"0000000",'21年休息安排-固定'!$B$2:$B$105),NETWORKDAYS.INTL(K1387,L1387,"0000000",'21年休息安排-固定'!$B$2:$B$105)))</f>
        <v>14</v>
      </c>
      <c r="X1387" s="50" t="str">
        <f>IF(OR(L1387&gt;=$Z$1,L1387="",DAY(L1387)&lt;15,AND(YEAR(K1387)&amp;MONTH(K1387)=YEAR(L1387)&amp;MONTH(L1387),DAY(L1387)&lt;26)),"",IF(YEAR(K1387)&amp;MONTH(K1387)=YEAR(L1387)&amp;MONTH(L1387),NETWORKDAYS.INTL(K1387,L1387,"0000000",'21年休息安排-固定'!$B$2:$B$105),NETWORKDAYS.INTL(DATE(2021,MONTH(L1387),1),L1387,"0000000",'21年休息安排-固定'!$B$2:$B$105)))</f>
        <v/>
      </c>
    </row>
    <row r="1388" customHeight="1" spans="1:24">
      <c r="A1388" s="4" t="s">
        <v>1858</v>
      </c>
      <c r="B1388" s="4"/>
      <c r="C1388" s="6" t="s">
        <v>1182</v>
      </c>
      <c r="D1388" s="4"/>
      <c r="E1388" s="4"/>
      <c r="F1388" s="4"/>
      <c r="G1388" s="4"/>
      <c r="H1388" s="4"/>
      <c r="I1388" s="4"/>
      <c r="J1388" s="4"/>
      <c r="K1388" s="45">
        <v>44270</v>
      </c>
      <c r="L1388" s="45"/>
      <c r="M1388" s="4"/>
      <c r="N1388" s="4"/>
      <c r="O1388" s="4"/>
      <c r="P1388" s="46"/>
      <c r="Q1388" s="46"/>
      <c r="R1388" s="49">
        <f t="shared" si="94"/>
        <v>0</v>
      </c>
      <c r="S1388" s="49">
        <f t="shared" si="95"/>
        <v>0</v>
      </c>
      <c r="T1388" s="50">
        <f t="shared" si="92"/>
        <v>0</v>
      </c>
      <c r="U1388" s="50">
        <f t="shared" si="93"/>
        <v>0</v>
      </c>
      <c r="V1388" s="50">
        <v>0.87</v>
      </c>
      <c r="W1388" s="50">
        <f>IF(OR(K1388&lt;=$Y$1,DAY(K1388)&gt;15,AND(YEAR(K1388)&amp;MONTH(K1388)=YEAR(L1388)&amp;MONTH(L1388),DAY(L1388)&lt;26)),"",IF(OR(L1388="",MONTH(K1388)&lt;&gt;MONTH(L1388)),NETWORKDAYS.INTL(K1388,DATE(2021,MONTH(K1388)+1,0),"0000000",'21年休息安排-固定'!$B$2:$B$105),NETWORKDAYS.INTL(K1388,L1388,"0000000",'21年休息安排-固定'!$B$2:$B$105)))</f>
        <v>13</v>
      </c>
      <c r="X1388" s="50" t="str">
        <f>IF(OR(L1388&gt;=$Z$1,L1388="",DAY(L1388)&lt;15,AND(YEAR(K1388)&amp;MONTH(K1388)=YEAR(L1388)&amp;MONTH(L1388),DAY(L1388)&lt;26)),"",IF(YEAR(K1388)&amp;MONTH(K1388)=YEAR(L1388)&amp;MONTH(L1388),NETWORKDAYS.INTL(K1388,L1388,"0000000",'21年休息安排-固定'!$B$2:$B$105),NETWORKDAYS.INTL(DATE(2021,MONTH(L1388),1),L1388,"0000000",'21年休息安排-固定'!$B$2:$B$105)))</f>
        <v/>
      </c>
    </row>
    <row r="1389" customHeight="1" spans="1:24">
      <c r="A1389" s="4" t="s">
        <v>1859</v>
      </c>
      <c r="B1389" s="4"/>
      <c r="C1389" s="6" t="s">
        <v>1182</v>
      </c>
      <c r="D1389" s="4"/>
      <c r="E1389" s="4"/>
      <c r="F1389" s="4"/>
      <c r="G1389" s="4"/>
      <c r="H1389" s="4"/>
      <c r="I1389" s="4"/>
      <c r="J1389" s="4"/>
      <c r="K1389" s="45">
        <v>44270</v>
      </c>
      <c r="L1389" s="45">
        <v>44434</v>
      </c>
      <c r="M1389" s="4"/>
      <c r="N1389" s="4"/>
      <c r="O1389" s="4"/>
      <c r="P1389" s="46"/>
      <c r="Q1389" s="46"/>
      <c r="R1389" s="49">
        <f t="shared" si="94"/>
        <v>0</v>
      </c>
      <c r="S1389" s="49">
        <f t="shared" si="95"/>
        <v>0</v>
      </c>
      <c r="T1389" s="50">
        <f t="shared" si="92"/>
        <v>0</v>
      </c>
      <c r="U1389" s="50">
        <f t="shared" si="93"/>
        <v>0</v>
      </c>
      <c r="V1389" s="50">
        <v>0.85</v>
      </c>
      <c r="W1389" s="50">
        <f>IF(OR(K1389&lt;=$Y$1,DAY(K1389)&gt;15,AND(YEAR(K1389)&amp;MONTH(K1389)=YEAR(L1389)&amp;MONTH(L1389),DAY(L1389)&lt;26)),"",IF(OR(L1389="",MONTH(K1389)&lt;&gt;MONTH(L1389)),NETWORKDAYS.INTL(K1389,DATE(2021,MONTH(K1389)+1,0),"0000000",'21年休息安排-固定'!$B$2:$B$105),NETWORKDAYS.INTL(K1389,L1389,"0000000",'21年休息安排-固定'!$B$2:$B$105)))</f>
        <v>13</v>
      </c>
      <c r="X1389" s="50">
        <f>IF(OR(L1389&gt;=$Z$1,L1389="",DAY(L1389)&lt;15,AND(YEAR(K1389)&amp;MONTH(K1389)=YEAR(L1389)&amp;MONTH(L1389),DAY(L1389)&lt;26)),"",IF(YEAR(K1389)&amp;MONTH(K1389)=YEAR(L1389)&amp;MONTH(L1389),NETWORKDAYS.INTL(K1389,L1389,"0000000",'21年休息安排-固定'!$B$2:$B$105),NETWORKDAYS.INTL(DATE(2021,MONTH(L1389),1),L1389,"0000000",'21年休息安排-固定'!$B$2:$B$105)))</f>
        <v>19</v>
      </c>
    </row>
    <row r="1390" customHeight="1" spans="1:24">
      <c r="A1390" s="4" t="s">
        <v>1860</v>
      </c>
      <c r="B1390" s="4"/>
      <c r="C1390" s="6" t="s">
        <v>1182</v>
      </c>
      <c r="D1390" s="4"/>
      <c r="E1390" s="4"/>
      <c r="F1390" s="4"/>
      <c r="G1390" s="4"/>
      <c r="H1390" s="4"/>
      <c r="I1390" s="4"/>
      <c r="J1390" s="4"/>
      <c r="K1390" s="45">
        <v>44270</v>
      </c>
      <c r="L1390" s="45"/>
      <c r="M1390" s="4"/>
      <c r="N1390" s="4"/>
      <c r="O1390" s="4"/>
      <c r="P1390" s="46"/>
      <c r="Q1390" s="46"/>
      <c r="R1390" s="49">
        <f t="shared" si="94"/>
        <v>0</v>
      </c>
      <c r="S1390" s="49">
        <f t="shared" si="95"/>
        <v>0</v>
      </c>
      <c r="T1390" s="50">
        <f t="shared" si="92"/>
        <v>0</v>
      </c>
      <c r="U1390" s="50">
        <f t="shared" si="93"/>
        <v>0</v>
      </c>
      <c r="V1390" s="50">
        <v>0.87</v>
      </c>
      <c r="W1390" s="50">
        <f>IF(OR(K1390&lt;=$Y$1,DAY(K1390)&gt;15,AND(YEAR(K1390)&amp;MONTH(K1390)=YEAR(L1390)&amp;MONTH(L1390),DAY(L1390)&lt;26)),"",IF(OR(L1390="",MONTH(K1390)&lt;&gt;MONTH(L1390)),NETWORKDAYS.INTL(K1390,DATE(2021,MONTH(K1390)+1,0),"0000000",'21年休息安排-固定'!$B$2:$B$105),NETWORKDAYS.INTL(K1390,L1390,"0000000",'21年休息安排-固定'!$B$2:$B$105)))</f>
        <v>13</v>
      </c>
      <c r="X1390" s="50" t="str">
        <f>IF(OR(L1390&gt;=$Z$1,L1390="",DAY(L1390)&lt;15,AND(YEAR(K1390)&amp;MONTH(K1390)=YEAR(L1390)&amp;MONTH(L1390),DAY(L1390)&lt;26)),"",IF(YEAR(K1390)&amp;MONTH(K1390)=YEAR(L1390)&amp;MONTH(L1390),NETWORKDAYS.INTL(K1390,L1390,"0000000",'21年休息安排-固定'!$B$2:$B$105),NETWORKDAYS.INTL(DATE(2021,MONTH(L1390),1),L1390,"0000000",'21年休息安排-固定'!$B$2:$B$105)))</f>
        <v/>
      </c>
    </row>
    <row r="1391" customHeight="1" spans="1:24">
      <c r="A1391" s="4" t="s">
        <v>1861</v>
      </c>
      <c r="B1391" s="4"/>
      <c r="C1391" s="6" t="s">
        <v>1182</v>
      </c>
      <c r="D1391" s="4"/>
      <c r="E1391" s="4"/>
      <c r="F1391" s="4"/>
      <c r="G1391" s="4"/>
      <c r="H1391" s="4"/>
      <c r="I1391" s="4"/>
      <c r="J1391" s="4"/>
      <c r="K1391" s="45">
        <v>44270</v>
      </c>
      <c r="L1391" s="45"/>
      <c r="M1391" s="4"/>
      <c r="N1391" s="4"/>
      <c r="O1391" s="4"/>
      <c r="P1391" s="46"/>
      <c r="Q1391" s="46"/>
      <c r="R1391" s="49">
        <f t="shared" si="94"/>
        <v>0</v>
      </c>
      <c r="S1391" s="49">
        <f t="shared" si="95"/>
        <v>0</v>
      </c>
      <c r="T1391" s="50">
        <f t="shared" si="92"/>
        <v>0</v>
      </c>
      <c r="U1391" s="50">
        <f t="shared" si="93"/>
        <v>0</v>
      </c>
      <c r="V1391" s="50">
        <v>0.89</v>
      </c>
      <c r="W1391" s="50">
        <f>IF(OR(K1391&lt;=$Y$1,DAY(K1391)&gt;15,AND(YEAR(K1391)&amp;MONTH(K1391)=YEAR(L1391)&amp;MONTH(L1391),DAY(L1391)&lt;26)),"",IF(OR(L1391="",MONTH(K1391)&lt;&gt;MONTH(L1391)),NETWORKDAYS.INTL(K1391,DATE(2021,MONTH(K1391)+1,0),"0000000",'21年休息安排-固定'!$B$2:$B$105),NETWORKDAYS.INTL(K1391,L1391,"0000000",'21年休息安排-固定'!$B$2:$B$105)))</f>
        <v>13</v>
      </c>
      <c r="X1391" s="50" t="str">
        <f>IF(OR(L1391&gt;=$Z$1,L1391="",DAY(L1391)&lt;15,AND(YEAR(K1391)&amp;MONTH(K1391)=YEAR(L1391)&amp;MONTH(L1391),DAY(L1391)&lt;26)),"",IF(YEAR(K1391)&amp;MONTH(K1391)=YEAR(L1391)&amp;MONTH(L1391),NETWORKDAYS.INTL(K1391,L1391,"0000000",'21年休息安排-固定'!$B$2:$B$105),NETWORKDAYS.INTL(DATE(2021,MONTH(L1391),1),L1391,"0000000",'21年休息安排-固定'!$B$2:$B$105)))</f>
        <v/>
      </c>
    </row>
    <row r="1392" customHeight="1" spans="1:24">
      <c r="A1392" s="4" t="s">
        <v>1862</v>
      </c>
      <c r="B1392" s="4"/>
      <c r="C1392" s="6" t="s">
        <v>1846</v>
      </c>
      <c r="D1392" s="4"/>
      <c r="E1392" s="4"/>
      <c r="F1392" s="4"/>
      <c r="G1392" s="4"/>
      <c r="H1392" s="4"/>
      <c r="I1392" s="4"/>
      <c r="J1392" s="4"/>
      <c r="K1392" s="45">
        <v>44270</v>
      </c>
      <c r="L1392" s="45"/>
      <c r="M1392" s="4"/>
      <c r="N1392" s="4"/>
      <c r="O1392" s="4"/>
      <c r="P1392" s="46"/>
      <c r="Q1392" s="46"/>
      <c r="R1392" s="49">
        <f t="shared" si="94"/>
        <v>0</v>
      </c>
      <c r="S1392" s="49">
        <f t="shared" si="95"/>
        <v>0</v>
      </c>
      <c r="T1392" s="50">
        <f t="shared" si="92"/>
        <v>0</v>
      </c>
      <c r="U1392" s="50">
        <f t="shared" si="93"/>
        <v>0</v>
      </c>
      <c r="V1392" s="50">
        <v>0.82</v>
      </c>
      <c r="W1392" s="50">
        <f>IF(OR(K1392&lt;=$Y$1,DAY(K1392)&gt;15,AND(YEAR(K1392)&amp;MONTH(K1392)=YEAR(L1392)&amp;MONTH(L1392),DAY(L1392)&lt;26)),"",IF(OR(L1392="",MONTH(K1392)&lt;&gt;MONTH(L1392)),NETWORKDAYS.INTL(K1392,DATE(2021,MONTH(K1392)+1,0),"0000000",'21年休息安排-固定'!$B$2:$B$105),NETWORKDAYS.INTL(K1392,L1392,"0000000",'21年休息安排-固定'!$B$2:$B$105)))</f>
        <v>13</v>
      </c>
      <c r="X1392" s="50" t="str">
        <f>IF(OR(L1392&gt;=$Z$1,L1392="",DAY(L1392)&lt;15,AND(YEAR(K1392)&amp;MONTH(K1392)=YEAR(L1392)&amp;MONTH(L1392),DAY(L1392)&lt;26)),"",IF(YEAR(K1392)&amp;MONTH(K1392)=YEAR(L1392)&amp;MONTH(L1392),NETWORKDAYS.INTL(K1392,L1392,"0000000",'21年休息安排-固定'!$B$2:$B$105),NETWORKDAYS.INTL(DATE(2021,MONTH(L1392),1),L1392,"0000000",'21年休息安排-固定'!$B$2:$B$105)))</f>
        <v/>
      </c>
    </row>
    <row r="1393" customHeight="1" spans="1:24">
      <c r="A1393" s="4" t="s">
        <v>1863</v>
      </c>
      <c r="B1393" s="4"/>
      <c r="C1393" s="6" t="s">
        <v>428</v>
      </c>
      <c r="D1393" s="4"/>
      <c r="E1393" s="4"/>
      <c r="F1393" s="4"/>
      <c r="G1393" s="4"/>
      <c r="H1393" s="4"/>
      <c r="I1393" s="4"/>
      <c r="J1393" s="4"/>
      <c r="K1393" s="45">
        <v>44272</v>
      </c>
      <c r="L1393" s="45"/>
      <c r="M1393" s="4"/>
      <c r="N1393" s="4"/>
      <c r="O1393" s="4"/>
      <c r="P1393" s="46"/>
      <c r="Q1393" s="46"/>
      <c r="R1393" s="49">
        <f t="shared" si="94"/>
        <v>0</v>
      </c>
      <c r="S1393" s="49">
        <f t="shared" si="95"/>
        <v>0</v>
      </c>
      <c r="T1393" s="50">
        <f t="shared" ref="T1393:T1446" si="96">IFERROR(ROUND(Q1393/W1393,2),0)</f>
        <v>0</v>
      </c>
      <c r="U1393" s="50">
        <f t="shared" ref="U1393:U1446" si="97">IFERROR(ROUND(Q1393/X1393,2),0)</f>
        <v>0</v>
      </c>
      <c r="V1393" s="50">
        <v>0.87</v>
      </c>
      <c r="W1393" s="50" t="str">
        <f>IF(OR(K1393&lt;=$Y$1,DAY(K1393)&gt;15,AND(YEAR(K1393)&amp;MONTH(K1393)=YEAR(L1393)&amp;MONTH(L1393),DAY(L1393)&lt;26)),"",IF(OR(L1393="",MONTH(K1393)&lt;&gt;MONTH(L1393)),NETWORKDAYS.INTL(K1393,DATE(2021,MONTH(K1393)+1,0),"0000000",'21年休息安排-固定'!$B$2:$B$105),NETWORKDAYS.INTL(K1393,L1393,"0000000",'21年休息安排-固定'!$B$2:$B$105)))</f>
        <v/>
      </c>
      <c r="X1393" s="50" t="str">
        <f>IF(OR(L1393&gt;=$Z$1,L1393="",DAY(L1393)&lt;15,AND(YEAR(K1393)&amp;MONTH(K1393)=YEAR(L1393)&amp;MONTH(L1393),DAY(L1393)&lt;26)),"",IF(YEAR(K1393)&amp;MONTH(K1393)=YEAR(L1393)&amp;MONTH(L1393),NETWORKDAYS.INTL(K1393,L1393,"0000000",'21年休息安排-固定'!$B$2:$B$105),NETWORKDAYS.INTL(DATE(2021,MONTH(L1393),1),L1393,"0000000",'21年休息安排-固定'!$B$2:$B$105)))</f>
        <v/>
      </c>
    </row>
    <row r="1394" customHeight="1" spans="1:24">
      <c r="A1394" s="4" t="s">
        <v>1864</v>
      </c>
      <c r="B1394" s="4"/>
      <c r="C1394" s="6" t="s">
        <v>1846</v>
      </c>
      <c r="D1394" s="4"/>
      <c r="E1394" s="4"/>
      <c r="F1394" s="4"/>
      <c r="G1394" s="4"/>
      <c r="H1394" s="4"/>
      <c r="I1394" s="4"/>
      <c r="J1394" s="4"/>
      <c r="K1394" s="45">
        <v>44273</v>
      </c>
      <c r="L1394" s="45"/>
      <c r="M1394" s="4"/>
      <c r="N1394" s="4"/>
      <c r="O1394" s="4"/>
      <c r="P1394" s="46"/>
      <c r="Q1394" s="46"/>
      <c r="R1394" s="49">
        <f t="shared" ref="R1394:R1447" si="98">P1394/21.75</f>
        <v>0</v>
      </c>
      <c r="S1394" s="49">
        <f t="shared" ref="S1394:S1447" si="99">Q1394/21.75</f>
        <v>0</v>
      </c>
      <c r="T1394" s="50">
        <f t="shared" si="96"/>
        <v>0</v>
      </c>
      <c r="U1394" s="50">
        <f t="shared" si="97"/>
        <v>0</v>
      </c>
      <c r="V1394" s="50">
        <v>0.79</v>
      </c>
      <c r="W1394" s="50" t="str">
        <f>IF(OR(K1394&lt;=$Y$1,DAY(K1394)&gt;15,AND(YEAR(K1394)&amp;MONTH(K1394)=YEAR(L1394)&amp;MONTH(L1394),DAY(L1394)&lt;26)),"",IF(OR(L1394="",MONTH(K1394)&lt;&gt;MONTH(L1394)),NETWORKDAYS.INTL(K1394,DATE(2021,MONTH(K1394)+1,0),"0000000",'21年休息安排-固定'!$B$2:$B$105),NETWORKDAYS.INTL(K1394,L1394,"0000000",'21年休息安排-固定'!$B$2:$B$105)))</f>
        <v/>
      </c>
      <c r="X1394" s="50" t="str">
        <f>IF(OR(L1394&gt;=$Z$1,L1394="",DAY(L1394)&lt;15,AND(YEAR(K1394)&amp;MONTH(K1394)=YEAR(L1394)&amp;MONTH(L1394),DAY(L1394)&lt;26)),"",IF(YEAR(K1394)&amp;MONTH(K1394)=YEAR(L1394)&amp;MONTH(L1394),NETWORKDAYS.INTL(K1394,L1394,"0000000",'21年休息安排-固定'!$B$2:$B$105),NETWORKDAYS.INTL(DATE(2021,MONTH(L1394),1),L1394,"0000000",'21年休息安排-固定'!$B$2:$B$105)))</f>
        <v/>
      </c>
    </row>
    <row r="1395" customHeight="1" spans="1:24">
      <c r="A1395" s="4" t="s">
        <v>1865</v>
      </c>
      <c r="B1395" s="4"/>
      <c r="C1395" s="6" t="s">
        <v>1846</v>
      </c>
      <c r="D1395" s="4"/>
      <c r="E1395" s="4"/>
      <c r="F1395" s="4"/>
      <c r="G1395" s="4"/>
      <c r="H1395" s="4"/>
      <c r="I1395" s="4"/>
      <c r="J1395" s="4"/>
      <c r="K1395" s="45">
        <v>44273</v>
      </c>
      <c r="L1395" s="45"/>
      <c r="M1395" s="4"/>
      <c r="N1395" s="4"/>
      <c r="O1395" s="4"/>
      <c r="P1395" s="46"/>
      <c r="Q1395" s="46"/>
      <c r="R1395" s="49">
        <f t="shared" si="98"/>
        <v>0</v>
      </c>
      <c r="S1395" s="49">
        <f t="shared" si="99"/>
        <v>0</v>
      </c>
      <c r="T1395" s="50">
        <f t="shared" si="96"/>
        <v>0</v>
      </c>
      <c r="U1395" s="50">
        <f t="shared" si="97"/>
        <v>0</v>
      </c>
      <c r="V1395" s="50">
        <v>0.88</v>
      </c>
      <c r="W1395" s="50" t="str">
        <f>IF(OR(K1395&lt;=$Y$1,DAY(K1395)&gt;15,AND(YEAR(K1395)&amp;MONTH(K1395)=YEAR(L1395)&amp;MONTH(L1395),DAY(L1395)&lt;26)),"",IF(OR(L1395="",MONTH(K1395)&lt;&gt;MONTH(L1395)),NETWORKDAYS.INTL(K1395,DATE(2021,MONTH(K1395)+1,0),"0000000",'21年休息安排-固定'!$B$2:$B$105),NETWORKDAYS.INTL(K1395,L1395,"0000000",'21年休息安排-固定'!$B$2:$B$105)))</f>
        <v/>
      </c>
      <c r="X1395" s="50" t="str">
        <f>IF(OR(L1395&gt;=$Z$1,L1395="",DAY(L1395)&lt;15,AND(YEAR(K1395)&amp;MONTH(K1395)=YEAR(L1395)&amp;MONTH(L1395),DAY(L1395)&lt;26)),"",IF(YEAR(K1395)&amp;MONTH(K1395)=YEAR(L1395)&amp;MONTH(L1395),NETWORKDAYS.INTL(K1395,L1395,"0000000",'21年休息安排-固定'!$B$2:$B$105),NETWORKDAYS.INTL(DATE(2021,MONTH(L1395),1),L1395,"0000000",'21年休息安排-固定'!$B$2:$B$105)))</f>
        <v/>
      </c>
    </row>
    <row r="1396" customHeight="1" spans="1:24">
      <c r="A1396" s="4" t="s">
        <v>1866</v>
      </c>
      <c r="B1396" s="4"/>
      <c r="C1396" s="6" t="s">
        <v>434</v>
      </c>
      <c r="D1396" s="4"/>
      <c r="E1396" s="4"/>
      <c r="F1396" s="4"/>
      <c r="G1396" s="4"/>
      <c r="H1396" s="4"/>
      <c r="I1396" s="4"/>
      <c r="J1396" s="4"/>
      <c r="K1396" s="45">
        <v>44274</v>
      </c>
      <c r="L1396" s="45"/>
      <c r="M1396" s="4"/>
      <c r="N1396" s="4"/>
      <c r="O1396" s="4"/>
      <c r="P1396" s="46"/>
      <c r="Q1396" s="46"/>
      <c r="R1396" s="49">
        <f t="shared" si="98"/>
        <v>0</v>
      </c>
      <c r="S1396" s="49">
        <f t="shared" si="99"/>
        <v>0</v>
      </c>
      <c r="T1396" s="50">
        <f t="shared" si="96"/>
        <v>0</v>
      </c>
      <c r="U1396" s="50">
        <f t="shared" si="97"/>
        <v>0</v>
      </c>
      <c r="V1396" s="50">
        <v>0.76</v>
      </c>
      <c r="W1396" s="50" t="str">
        <f>IF(OR(K1396&lt;=$Y$1,DAY(K1396)&gt;15,AND(YEAR(K1396)&amp;MONTH(K1396)=YEAR(L1396)&amp;MONTH(L1396),DAY(L1396)&lt;26)),"",IF(OR(L1396="",MONTH(K1396)&lt;&gt;MONTH(L1396)),NETWORKDAYS.INTL(K1396,DATE(2021,MONTH(K1396)+1,0),"0000000",'21年休息安排-固定'!$B$2:$B$105),NETWORKDAYS.INTL(K1396,L1396,"0000000",'21年休息安排-固定'!$B$2:$B$105)))</f>
        <v/>
      </c>
      <c r="X1396" s="50" t="str">
        <f>IF(OR(L1396&gt;=$Z$1,L1396="",DAY(L1396)&lt;15,AND(YEAR(K1396)&amp;MONTH(K1396)=YEAR(L1396)&amp;MONTH(L1396),DAY(L1396)&lt;26)),"",IF(YEAR(K1396)&amp;MONTH(K1396)=YEAR(L1396)&amp;MONTH(L1396),NETWORKDAYS.INTL(K1396,L1396,"0000000",'21年休息安排-固定'!$B$2:$B$105),NETWORKDAYS.INTL(DATE(2021,MONTH(L1396),1),L1396,"0000000",'21年休息安排-固定'!$B$2:$B$105)))</f>
        <v/>
      </c>
    </row>
    <row r="1397" customHeight="1" spans="1:24">
      <c r="A1397" s="4" t="s">
        <v>1867</v>
      </c>
      <c r="B1397" s="4"/>
      <c r="C1397" s="6" t="s">
        <v>1846</v>
      </c>
      <c r="D1397" s="4"/>
      <c r="E1397" s="4"/>
      <c r="F1397" s="4"/>
      <c r="G1397" s="4"/>
      <c r="H1397" s="4"/>
      <c r="I1397" s="4"/>
      <c r="J1397" s="4"/>
      <c r="K1397" s="45">
        <v>44274</v>
      </c>
      <c r="L1397" s="45"/>
      <c r="M1397" s="4"/>
      <c r="N1397" s="4"/>
      <c r="O1397" s="4"/>
      <c r="P1397" s="46"/>
      <c r="Q1397" s="46"/>
      <c r="R1397" s="49">
        <f t="shared" si="98"/>
        <v>0</v>
      </c>
      <c r="S1397" s="49">
        <f t="shared" si="99"/>
        <v>0</v>
      </c>
      <c r="T1397" s="50">
        <f t="shared" si="96"/>
        <v>0</v>
      </c>
      <c r="U1397" s="50">
        <f t="shared" si="97"/>
        <v>0</v>
      </c>
      <c r="V1397" s="50">
        <v>0.86</v>
      </c>
      <c r="W1397" s="50" t="str">
        <f>IF(OR(K1397&lt;=$Y$1,DAY(K1397)&gt;15,AND(YEAR(K1397)&amp;MONTH(K1397)=YEAR(L1397)&amp;MONTH(L1397),DAY(L1397)&lt;26)),"",IF(OR(L1397="",MONTH(K1397)&lt;&gt;MONTH(L1397)),NETWORKDAYS.INTL(K1397,DATE(2021,MONTH(K1397)+1,0),"0000000",'21年休息安排-固定'!$B$2:$B$105),NETWORKDAYS.INTL(K1397,L1397,"0000000",'21年休息安排-固定'!$B$2:$B$105)))</f>
        <v/>
      </c>
      <c r="X1397" s="50" t="str">
        <f>IF(OR(L1397&gt;=$Z$1,L1397="",DAY(L1397)&lt;15,AND(YEAR(K1397)&amp;MONTH(K1397)=YEAR(L1397)&amp;MONTH(L1397),DAY(L1397)&lt;26)),"",IF(YEAR(K1397)&amp;MONTH(K1397)=YEAR(L1397)&amp;MONTH(L1397),NETWORKDAYS.INTL(K1397,L1397,"0000000",'21年休息安排-固定'!$B$2:$B$105),NETWORKDAYS.INTL(DATE(2021,MONTH(L1397),1),L1397,"0000000",'21年休息安排-固定'!$B$2:$B$105)))</f>
        <v/>
      </c>
    </row>
    <row r="1398" customHeight="1" spans="1:24">
      <c r="A1398" s="4" t="s">
        <v>1868</v>
      </c>
      <c r="B1398" s="4"/>
      <c r="C1398" s="6" t="s">
        <v>1851</v>
      </c>
      <c r="D1398" s="4"/>
      <c r="E1398" s="4"/>
      <c r="F1398" s="4"/>
      <c r="G1398" s="4"/>
      <c r="H1398" s="4"/>
      <c r="I1398" s="4"/>
      <c r="J1398" s="4"/>
      <c r="K1398" s="45">
        <v>44277</v>
      </c>
      <c r="L1398" s="45"/>
      <c r="M1398" s="4"/>
      <c r="N1398" s="4"/>
      <c r="O1398" s="4"/>
      <c r="P1398" s="46"/>
      <c r="Q1398" s="46"/>
      <c r="R1398" s="49">
        <f t="shared" si="98"/>
        <v>0</v>
      </c>
      <c r="S1398" s="49">
        <f t="shared" si="99"/>
        <v>0</v>
      </c>
      <c r="T1398" s="50">
        <f t="shared" si="96"/>
        <v>0</v>
      </c>
      <c r="U1398" s="50">
        <f t="shared" si="97"/>
        <v>0</v>
      </c>
      <c r="V1398" s="50">
        <v>0.76</v>
      </c>
      <c r="W1398" s="50" t="str">
        <f>IF(OR(K1398&lt;=$Y$1,DAY(K1398)&gt;15,AND(YEAR(K1398)&amp;MONTH(K1398)=YEAR(L1398)&amp;MONTH(L1398),DAY(L1398)&lt;26)),"",IF(OR(L1398="",MONTH(K1398)&lt;&gt;MONTH(L1398)),NETWORKDAYS.INTL(K1398,DATE(2021,MONTH(K1398)+1,0),"0000000",'21年休息安排-固定'!$B$2:$B$105),NETWORKDAYS.INTL(K1398,L1398,"0000000",'21年休息安排-固定'!$B$2:$B$105)))</f>
        <v/>
      </c>
      <c r="X1398" s="50" t="str">
        <f>IF(OR(L1398&gt;=$Z$1,L1398="",DAY(L1398)&lt;15,AND(YEAR(K1398)&amp;MONTH(K1398)=YEAR(L1398)&amp;MONTH(L1398),DAY(L1398)&lt;26)),"",IF(YEAR(K1398)&amp;MONTH(K1398)=YEAR(L1398)&amp;MONTH(L1398),NETWORKDAYS.INTL(K1398,L1398,"0000000",'21年休息安排-固定'!$B$2:$B$105),NETWORKDAYS.INTL(DATE(2021,MONTH(L1398),1),L1398,"0000000",'21年休息安排-固定'!$B$2:$B$105)))</f>
        <v/>
      </c>
    </row>
    <row r="1399" customHeight="1" spans="1:24">
      <c r="A1399" s="4" t="s">
        <v>1869</v>
      </c>
      <c r="B1399" s="4"/>
      <c r="C1399" s="6" t="s">
        <v>1851</v>
      </c>
      <c r="D1399" s="4"/>
      <c r="E1399" s="4"/>
      <c r="F1399" s="4"/>
      <c r="G1399" s="4"/>
      <c r="H1399" s="4"/>
      <c r="I1399" s="4"/>
      <c r="J1399" s="4"/>
      <c r="K1399" s="45">
        <v>44277</v>
      </c>
      <c r="L1399" s="45"/>
      <c r="M1399" s="4"/>
      <c r="N1399" s="4"/>
      <c r="O1399" s="4"/>
      <c r="P1399" s="46"/>
      <c r="Q1399" s="46"/>
      <c r="R1399" s="49">
        <f t="shared" si="98"/>
        <v>0</v>
      </c>
      <c r="S1399" s="49">
        <f t="shared" si="99"/>
        <v>0</v>
      </c>
      <c r="T1399" s="50">
        <f t="shared" si="96"/>
        <v>0</v>
      </c>
      <c r="U1399" s="50">
        <f t="shared" si="97"/>
        <v>0</v>
      </c>
      <c r="V1399" s="50">
        <v>0.78</v>
      </c>
      <c r="W1399" s="50" t="str">
        <f>IF(OR(K1399&lt;=$Y$1,DAY(K1399)&gt;15,AND(YEAR(K1399)&amp;MONTH(K1399)=YEAR(L1399)&amp;MONTH(L1399),DAY(L1399)&lt;26)),"",IF(OR(L1399="",MONTH(K1399)&lt;&gt;MONTH(L1399)),NETWORKDAYS.INTL(K1399,DATE(2021,MONTH(K1399)+1,0),"0000000",'21年休息安排-固定'!$B$2:$B$105),NETWORKDAYS.INTL(K1399,L1399,"0000000",'21年休息安排-固定'!$B$2:$B$105)))</f>
        <v/>
      </c>
      <c r="X1399" s="50" t="str">
        <f>IF(OR(L1399&gt;=$Z$1,L1399="",DAY(L1399)&lt;15,AND(YEAR(K1399)&amp;MONTH(K1399)=YEAR(L1399)&amp;MONTH(L1399),DAY(L1399)&lt;26)),"",IF(YEAR(K1399)&amp;MONTH(K1399)=YEAR(L1399)&amp;MONTH(L1399),NETWORKDAYS.INTL(K1399,L1399,"0000000",'21年休息安排-固定'!$B$2:$B$105),NETWORKDAYS.INTL(DATE(2021,MONTH(L1399),1),L1399,"0000000",'21年休息安排-固定'!$B$2:$B$105)))</f>
        <v/>
      </c>
    </row>
    <row r="1400" customHeight="1" spans="1:24">
      <c r="A1400" s="4" t="s">
        <v>1870</v>
      </c>
      <c r="B1400" s="4"/>
      <c r="C1400" s="6" t="s">
        <v>1851</v>
      </c>
      <c r="D1400" s="4"/>
      <c r="E1400" s="4"/>
      <c r="F1400" s="4"/>
      <c r="G1400" s="4"/>
      <c r="H1400" s="4"/>
      <c r="I1400" s="4"/>
      <c r="J1400" s="4"/>
      <c r="K1400" s="45">
        <v>44278</v>
      </c>
      <c r="L1400" s="45"/>
      <c r="M1400" s="4"/>
      <c r="N1400" s="4"/>
      <c r="O1400" s="4"/>
      <c r="P1400" s="46"/>
      <c r="Q1400" s="46"/>
      <c r="R1400" s="49">
        <f t="shared" si="98"/>
        <v>0</v>
      </c>
      <c r="S1400" s="49">
        <f t="shared" si="99"/>
        <v>0</v>
      </c>
      <c r="T1400" s="50">
        <f t="shared" si="96"/>
        <v>0</v>
      </c>
      <c r="U1400" s="50">
        <f t="shared" si="97"/>
        <v>0</v>
      </c>
      <c r="V1400" s="50">
        <v>0.89</v>
      </c>
      <c r="W1400" s="50" t="str">
        <f>IF(OR(K1400&lt;=$Y$1,DAY(K1400)&gt;15,AND(YEAR(K1400)&amp;MONTH(K1400)=YEAR(L1400)&amp;MONTH(L1400),DAY(L1400)&lt;26)),"",IF(OR(L1400="",MONTH(K1400)&lt;&gt;MONTH(L1400)),NETWORKDAYS.INTL(K1400,DATE(2021,MONTH(K1400)+1,0),"0000000",'21年休息安排-固定'!$B$2:$B$105),NETWORKDAYS.INTL(K1400,L1400,"0000000",'21年休息安排-固定'!$B$2:$B$105)))</f>
        <v/>
      </c>
      <c r="X1400" s="50" t="str">
        <f>IF(OR(L1400&gt;=$Z$1,L1400="",DAY(L1400)&lt;15,AND(YEAR(K1400)&amp;MONTH(K1400)=YEAR(L1400)&amp;MONTH(L1400),DAY(L1400)&lt;26)),"",IF(YEAR(K1400)&amp;MONTH(K1400)=YEAR(L1400)&amp;MONTH(L1400),NETWORKDAYS.INTL(K1400,L1400,"0000000",'21年休息安排-固定'!$B$2:$B$105),NETWORKDAYS.INTL(DATE(2021,MONTH(L1400),1),L1400,"0000000",'21年休息安排-固定'!$B$2:$B$105)))</f>
        <v/>
      </c>
    </row>
    <row r="1401" customHeight="1" spans="1:24">
      <c r="A1401" s="4" t="s">
        <v>1871</v>
      </c>
      <c r="B1401" s="4"/>
      <c r="C1401" s="6" t="s">
        <v>1195</v>
      </c>
      <c r="D1401" s="4"/>
      <c r="E1401" s="4"/>
      <c r="F1401" s="4"/>
      <c r="G1401" s="4"/>
      <c r="H1401" s="4"/>
      <c r="I1401" s="4"/>
      <c r="J1401" s="4"/>
      <c r="K1401" s="45">
        <v>44277</v>
      </c>
      <c r="L1401" s="45"/>
      <c r="M1401" s="4"/>
      <c r="N1401" s="4"/>
      <c r="O1401" s="4"/>
      <c r="P1401" s="46"/>
      <c r="Q1401" s="46"/>
      <c r="R1401" s="49">
        <f t="shared" si="98"/>
        <v>0</v>
      </c>
      <c r="S1401" s="49">
        <f t="shared" si="99"/>
        <v>0</v>
      </c>
      <c r="T1401" s="50">
        <f t="shared" si="96"/>
        <v>0</v>
      </c>
      <c r="U1401" s="50">
        <f t="shared" si="97"/>
        <v>0</v>
      </c>
      <c r="V1401" s="50">
        <v>0.85</v>
      </c>
      <c r="W1401" s="50" t="str">
        <f>IF(OR(K1401&lt;=$Y$1,DAY(K1401)&gt;15,AND(YEAR(K1401)&amp;MONTH(K1401)=YEAR(L1401)&amp;MONTH(L1401),DAY(L1401)&lt;26)),"",IF(OR(L1401="",MONTH(K1401)&lt;&gt;MONTH(L1401)),NETWORKDAYS.INTL(K1401,DATE(2021,MONTH(K1401)+1,0),"0000000",'21年休息安排-固定'!$B$2:$B$105),NETWORKDAYS.INTL(K1401,L1401,"0000000",'21年休息安排-固定'!$B$2:$B$105)))</f>
        <v/>
      </c>
      <c r="X1401" s="50" t="str">
        <f>IF(OR(L1401&gt;=$Z$1,L1401="",DAY(L1401)&lt;15,AND(YEAR(K1401)&amp;MONTH(K1401)=YEAR(L1401)&amp;MONTH(L1401),DAY(L1401)&lt;26)),"",IF(YEAR(K1401)&amp;MONTH(K1401)=YEAR(L1401)&amp;MONTH(L1401),NETWORKDAYS.INTL(K1401,L1401,"0000000",'21年休息安排-固定'!$B$2:$B$105),NETWORKDAYS.INTL(DATE(2021,MONTH(L1401),1),L1401,"0000000",'21年休息安排-固定'!$B$2:$B$105)))</f>
        <v/>
      </c>
    </row>
    <row r="1402" customHeight="1" spans="1:24">
      <c r="A1402" s="4" t="s">
        <v>1872</v>
      </c>
      <c r="B1402" s="4"/>
      <c r="C1402" s="6" t="s">
        <v>1195</v>
      </c>
      <c r="D1402" s="4"/>
      <c r="E1402" s="4"/>
      <c r="F1402" s="4"/>
      <c r="G1402" s="4"/>
      <c r="H1402" s="4"/>
      <c r="I1402" s="4"/>
      <c r="J1402" s="4"/>
      <c r="K1402" s="45">
        <v>44277</v>
      </c>
      <c r="L1402" s="45"/>
      <c r="M1402" s="4"/>
      <c r="N1402" s="4"/>
      <c r="O1402" s="4"/>
      <c r="P1402" s="46"/>
      <c r="Q1402" s="46"/>
      <c r="R1402" s="49">
        <f t="shared" si="98"/>
        <v>0</v>
      </c>
      <c r="S1402" s="49">
        <f t="shared" si="99"/>
        <v>0</v>
      </c>
      <c r="T1402" s="50">
        <f t="shared" si="96"/>
        <v>0</v>
      </c>
      <c r="U1402" s="50">
        <f t="shared" si="97"/>
        <v>0</v>
      </c>
      <c r="V1402" s="50">
        <v>0.9</v>
      </c>
      <c r="W1402" s="50" t="str">
        <f>IF(OR(K1402&lt;=$Y$1,DAY(K1402)&gt;15,AND(YEAR(K1402)&amp;MONTH(K1402)=YEAR(L1402)&amp;MONTH(L1402),DAY(L1402)&lt;26)),"",IF(OR(L1402="",MONTH(K1402)&lt;&gt;MONTH(L1402)),NETWORKDAYS.INTL(K1402,DATE(2021,MONTH(K1402)+1,0),"0000000",'21年休息安排-固定'!$B$2:$B$105),NETWORKDAYS.INTL(K1402,L1402,"0000000",'21年休息安排-固定'!$B$2:$B$105)))</f>
        <v/>
      </c>
      <c r="X1402" s="50" t="str">
        <f>IF(OR(L1402&gt;=$Z$1,L1402="",DAY(L1402)&lt;15,AND(YEAR(K1402)&amp;MONTH(K1402)=YEAR(L1402)&amp;MONTH(L1402),DAY(L1402)&lt;26)),"",IF(YEAR(K1402)&amp;MONTH(K1402)=YEAR(L1402)&amp;MONTH(L1402),NETWORKDAYS.INTL(K1402,L1402,"0000000",'21年休息安排-固定'!$B$2:$B$105),NETWORKDAYS.INTL(DATE(2021,MONTH(L1402),1),L1402,"0000000",'21年休息安排-固定'!$B$2:$B$105)))</f>
        <v/>
      </c>
    </row>
    <row r="1403" customHeight="1" spans="1:24">
      <c r="A1403" s="4" t="s">
        <v>1873</v>
      </c>
      <c r="B1403" s="4"/>
      <c r="C1403" s="6" t="s">
        <v>1182</v>
      </c>
      <c r="D1403" s="4"/>
      <c r="E1403" s="4"/>
      <c r="F1403" s="4"/>
      <c r="G1403" s="4"/>
      <c r="H1403" s="4"/>
      <c r="I1403" s="4"/>
      <c r="J1403" s="4"/>
      <c r="K1403" s="45">
        <v>44277</v>
      </c>
      <c r="L1403" s="45">
        <v>44314</v>
      </c>
      <c r="M1403" s="4"/>
      <c r="N1403" s="4"/>
      <c r="O1403" s="4"/>
      <c r="P1403" s="46"/>
      <c r="Q1403" s="46"/>
      <c r="R1403" s="49">
        <f t="shared" si="98"/>
        <v>0</v>
      </c>
      <c r="S1403" s="49">
        <f t="shared" si="99"/>
        <v>0</v>
      </c>
      <c r="T1403" s="50">
        <f t="shared" si="96"/>
        <v>0</v>
      </c>
      <c r="U1403" s="50">
        <f t="shared" si="97"/>
        <v>0</v>
      </c>
      <c r="V1403" s="50">
        <v>0.84</v>
      </c>
      <c r="W1403" s="50" t="str">
        <f>IF(OR(K1403&lt;=$Y$1,DAY(K1403)&gt;15,AND(YEAR(K1403)&amp;MONTH(K1403)=YEAR(L1403)&amp;MONTH(L1403),DAY(L1403)&lt;26)),"",IF(OR(L1403="",MONTH(K1403)&lt;&gt;MONTH(L1403)),NETWORKDAYS.INTL(K1403,DATE(2021,MONTH(K1403)+1,0),"0000000",'21年休息安排-固定'!$B$2:$B$105),NETWORKDAYS.INTL(K1403,L1403,"0000000",'21年休息安排-固定'!$B$2:$B$105)))</f>
        <v/>
      </c>
      <c r="X1403" s="50">
        <f>IF(OR(L1403&gt;=$Z$1,L1403="",DAY(L1403)&lt;15,AND(YEAR(K1403)&amp;MONTH(K1403)=YEAR(L1403)&amp;MONTH(L1403),DAY(L1403)&lt;26)),"",IF(YEAR(K1403)&amp;MONTH(K1403)=YEAR(L1403)&amp;MONTH(L1403),NETWORKDAYS.INTL(K1403,L1403,"0000000",'21年休息安排-固定'!$B$2:$B$105),NETWORKDAYS.INTL(DATE(2021,MONTH(L1403),1),L1403,"0000000",'21年休息安排-固定'!$B$2:$B$105)))</f>
        <v>21</v>
      </c>
    </row>
    <row r="1404" customHeight="1" spans="1:24">
      <c r="A1404" s="4" t="s">
        <v>1874</v>
      </c>
      <c r="B1404" s="4"/>
      <c r="C1404" s="6" t="s">
        <v>434</v>
      </c>
      <c r="D1404" s="4"/>
      <c r="E1404" s="4"/>
      <c r="F1404" s="4"/>
      <c r="G1404" s="4"/>
      <c r="H1404" s="4"/>
      <c r="I1404" s="4"/>
      <c r="J1404" s="4"/>
      <c r="K1404" s="45">
        <v>44278</v>
      </c>
      <c r="L1404" s="45">
        <v>44312</v>
      </c>
      <c r="M1404" s="4"/>
      <c r="N1404" s="4"/>
      <c r="O1404" s="4"/>
      <c r="P1404" s="46"/>
      <c r="Q1404" s="46"/>
      <c r="R1404" s="49">
        <f t="shared" si="98"/>
        <v>0</v>
      </c>
      <c r="S1404" s="49">
        <f t="shared" si="99"/>
        <v>0</v>
      </c>
      <c r="T1404" s="50">
        <f t="shared" si="96"/>
        <v>0</v>
      </c>
      <c r="U1404" s="50">
        <f t="shared" si="97"/>
        <v>0</v>
      </c>
      <c r="V1404" s="50">
        <v>0.9</v>
      </c>
      <c r="W1404" s="50" t="str">
        <f>IF(OR(K1404&lt;=$Y$1,DAY(K1404)&gt;15,AND(YEAR(K1404)&amp;MONTH(K1404)=YEAR(L1404)&amp;MONTH(L1404),DAY(L1404)&lt;26)),"",IF(OR(L1404="",MONTH(K1404)&lt;&gt;MONTH(L1404)),NETWORKDAYS.INTL(K1404,DATE(2021,MONTH(K1404)+1,0),"0000000",'21年休息安排-固定'!$B$2:$B$105),NETWORKDAYS.INTL(K1404,L1404,"0000000",'21年休息安排-固定'!$B$2:$B$105)))</f>
        <v/>
      </c>
      <c r="X1404" s="50">
        <f>IF(OR(L1404&gt;=$Z$1,L1404="",DAY(L1404)&lt;15,AND(YEAR(K1404)&amp;MONTH(K1404)=YEAR(L1404)&amp;MONTH(L1404),DAY(L1404)&lt;26)),"",IF(YEAR(K1404)&amp;MONTH(K1404)=YEAR(L1404)&amp;MONTH(L1404),NETWORKDAYS.INTL(K1404,L1404,"0000000",'21年休息安排-固定'!$B$2:$B$105),NETWORKDAYS.INTL(DATE(2021,MONTH(L1404),1),L1404,"0000000",'21年休息安排-固定'!$B$2:$B$105)))</f>
        <v>19</v>
      </c>
    </row>
    <row r="1405" customHeight="1" spans="1:24">
      <c r="A1405" s="4" t="s">
        <v>1875</v>
      </c>
      <c r="B1405" s="4"/>
      <c r="C1405" s="6" t="s">
        <v>1195</v>
      </c>
      <c r="D1405" s="4"/>
      <c r="E1405" s="4"/>
      <c r="F1405" s="4"/>
      <c r="G1405" s="4"/>
      <c r="H1405" s="4"/>
      <c r="I1405" s="4"/>
      <c r="J1405" s="4"/>
      <c r="K1405" s="45">
        <v>44279</v>
      </c>
      <c r="L1405" s="45"/>
      <c r="M1405" s="4"/>
      <c r="N1405" s="4"/>
      <c r="O1405" s="4"/>
      <c r="P1405" s="46"/>
      <c r="Q1405" s="46"/>
      <c r="R1405" s="49">
        <f t="shared" si="98"/>
        <v>0</v>
      </c>
      <c r="S1405" s="49">
        <f t="shared" si="99"/>
        <v>0</v>
      </c>
      <c r="T1405" s="50">
        <f t="shared" si="96"/>
        <v>0</v>
      </c>
      <c r="U1405" s="50">
        <f t="shared" si="97"/>
        <v>0</v>
      </c>
      <c r="V1405" s="50">
        <v>0.91</v>
      </c>
      <c r="W1405" s="50" t="str">
        <f>IF(OR(K1405&lt;=$Y$1,DAY(K1405)&gt;15,AND(YEAR(K1405)&amp;MONTH(K1405)=YEAR(L1405)&amp;MONTH(L1405),DAY(L1405)&lt;26)),"",IF(OR(L1405="",MONTH(K1405)&lt;&gt;MONTH(L1405)),NETWORKDAYS.INTL(K1405,DATE(2021,MONTH(K1405)+1,0),"0000000",'21年休息安排-固定'!$B$2:$B$105),NETWORKDAYS.INTL(K1405,L1405,"0000000",'21年休息安排-固定'!$B$2:$B$105)))</f>
        <v/>
      </c>
      <c r="X1405" s="50" t="str">
        <f>IF(OR(L1405&gt;=$Z$1,L1405="",DAY(L1405)&lt;15,AND(YEAR(K1405)&amp;MONTH(K1405)=YEAR(L1405)&amp;MONTH(L1405),DAY(L1405)&lt;26)),"",IF(YEAR(K1405)&amp;MONTH(K1405)=YEAR(L1405)&amp;MONTH(L1405),NETWORKDAYS.INTL(K1405,L1405,"0000000",'21年休息安排-固定'!$B$2:$B$105),NETWORKDAYS.INTL(DATE(2021,MONTH(L1405),1),L1405,"0000000",'21年休息安排-固定'!$B$2:$B$105)))</f>
        <v/>
      </c>
    </row>
    <row r="1406" customHeight="1" spans="1:24">
      <c r="A1406" s="4" t="s">
        <v>1876</v>
      </c>
      <c r="B1406" s="4"/>
      <c r="C1406" s="6" t="s">
        <v>404</v>
      </c>
      <c r="D1406" s="4"/>
      <c r="E1406" s="4"/>
      <c r="F1406" s="4"/>
      <c r="G1406" s="4"/>
      <c r="H1406" s="4"/>
      <c r="I1406" s="4"/>
      <c r="J1406" s="4"/>
      <c r="K1406" s="45">
        <v>44284</v>
      </c>
      <c r="L1406" s="45"/>
      <c r="M1406" s="4"/>
      <c r="N1406" s="4"/>
      <c r="O1406" s="4"/>
      <c r="P1406" s="46"/>
      <c r="Q1406" s="46"/>
      <c r="R1406" s="49">
        <f t="shared" si="98"/>
        <v>0</v>
      </c>
      <c r="S1406" s="49">
        <f t="shared" si="99"/>
        <v>0</v>
      </c>
      <c r="T1406" s="50">
        <f t="shared" si="96"/>
        <v>0</v>
      </c>
      <c r="U1406" s="50">
        <f t="shared" si="97"/>
        <v>0</v>
      </c>
      <c r="V1406" s="50">
        <v>0.86</v>
      </c>
      <c r="W1406" s="50" t="str">
        <f>IF(OR(K1406&lt;=$Y$1,DAY(K1406)&gt;15,AND(YEAR(K1406)&amp;MONTH(K1406)=YEAR(L1406)&amp;MONTH(L1406),DAY(L1406)&lt;26)),"",IF(OR(L1406="",MONTH(K1406)&lt;&gt;MONTH(L1406)),NETWORKDAYS.INTL(K1406,DATE(2021,MONTH(K1406)+1,0),"0000000",'21年休息安排-固定'!$B$2:$B$105),NETWORKDAYS.INTL(K1406,L1406,"0000000",'21年休息安排-固定'!$B$2:$B$105)))</f>
        <v/>
      </c>
      <c r="X1406" s="50" t="str">
        <f>IF(OR(L1406&gt;=$Z$1,L1406="",DAY(L1406)&lt;15,AND(YEAR(K1406)&amp;MONTH(K1406)=YEAR(L1406)&amp;MONTH(L1406),DAY(L1406)&lt;26)),"",IF(YEAR(K1406)&amp;MONTH(K1406)=YEAR(L1406)&amp;MONTH(L1406),NETWORKDAYS.INTL(K1406,L1406,"0000000",'21年休息安排-固定'!$B$2:$B$105),NETWORKDAYS.INTL(DATE(2021,MONTH(L1406),1),L1406,"0000000",'21年休息安排-固定'!$B$2:$B$105)))</f>
        <v/>
      </c>
    </row>
    <row r="1407" customHeight="1" spans="1:24">
      <c r="A1407" s="4" t="s">
        <v>1877</v>
      </c>
      <c r="B1407" s="4"/>
      <c r="C1407" s="6" t="s">
        <v>1195</v>
      </c>
      <c r="D1407" s="4"/>
      <c r="E1407" s="4"/>
      <c r="F1407" s="4"/>
      <c r="G1407" s="4"/>
      <c r="H1407" s="4"/>
      <c r="I1407" s="4"/>
      <c r="J1407" s="4"/>
      <c r="K1407" s="45">
        <v>44281</v>
      </c>
      <c r="L1407" s="45"/>
      <c r="M1407" s="4"/>
      <c r="N1407" s="4"/>
      <c r="O1407" s="4"/>
      <c r="P1407" s="46"/>
      <c r="Q1407" s="46"/>
      <c r="R1407" s="49">
        <f t="shared" si="98"/>
        <v>0</v>
      </c>
      <c r="S1407" s="49">
        <f t="shared" si="99"/>
        <v>0</v>
      </c>
      <c r="T1407" s="50">
        <f t="shared" si="96"/>
        <v>0</v>
      </c>
      <c r="U1407" s="50">
        <f t="shared" si="97"/>
        <v>0</v>
      </c>
      <c r="V1407" s="50">
        <v>0.9</v>
      </c>
      <c r="W1407" s="50" t="str">
        <f>IF(OR(K1407&lt;=$Y$1,DAY(K1407)&gt;15,AND(YEAR(K1407)&amp;MONTH(K1407)=YEAR(L1407)&amp;MONTH(L1407),DAY(L1407)&lt;26)),"",IF(OR(L1407="",MONTH(K1407)&lt;&gt;MONTH(L1407)),NETWORKDAYS.INTL(K1407,DATE(2021,MONTH(K1407)+1,0),"0000000",'21年休息安排-固定'!$B$2:$B$105),NETWORKDAYS.INTL(K1407,L1407,"0000000",'21年休息安排-固定'!$B$2:$B$105)))</f>
        <v/>
      </c>
      <c r="X1407" s="50" t="str">
        <f>IF(OR(L1407&gt;=$Z$1,L1407="",DAY(L1407)&lt;15,AND(YEAR(K1407)&amp;MONTH(K1407)=YEAR(L1407)&amp;MONTH(L1407),DAY(L1407)&lt;26)),"",IF(YEAR(K1407)&amp;MONTH(K1407)=YEAR(L1407)&amp;MONTH(L1407),NETWORKDAYS.INTL(K1407,L1407,"0000000",'21年休息安排-固定'!$B$2:$B$105),NETWORKDAYS.INTL(DATE(2021,MONTH(L1407),1),L1407,"0000000",'21年休息安排-固定'!$B$2:$B$105)))</f>
        <v/>
      </c>
    </row>
    <row r="1408" customHeight="1" spans="1:24">
      <c r="A1408" s="4" t="s">
        <v>1878</v>
      </c>
      <c r="B1408" s="4"/>
      <c r="C1408" s="6" t="s">
        <v>428</v>
      </c>
      <c r="D1408" s="4"/>
      <c r="E1408" s="4"/>
      <c r="F1408" s="4"/>
      <c r="G1408" s="4"/>
      <c r="H1408" s="4"/>
      <c r="I1408" s="4"/>
      <c r="J1408" s="4"/>
      <c r="K1408" s="45">
        <v>44284</v>
      </c>
      <c r="L1408" s="45"/>
      <c r="M1408" s="4"/>
      <c r="N1408" s="4"/>
      <c r="O1408" s="4"/>
      <c r="P1408" s="46"/>
      <c r="Q1408" s="46"/>
      <c r="R1408" s="49">
        <f t="shared" si="98"/>
        <v>0</v>
      </c>
      <c r="S1408" s="49">
        <f t="shared" si="99"/>
        <v>0</v>
      </c>
      <c r="T1408" s="50">
        <f t="shared" si="96"/>
        <v>0</v>
      </c>
      <c r="U1408" s="50">
        <f t="shared" si="97"/>
        <v>0</v>
      </c>
      <c r="V1408" s="50">
        <v>0.86</v>
      </c>
      <c r="W1408" s="50" t="str">
        <f>IF(OR(K1408&lt;=$Y$1,DAY(K1408)&gt;15,AND(YEAR(K1408)&amp;MONTH(K1408)=YEAR(L1408)&amp;MONTH(L1408),DAY(L1408)&lt;26)),"",IF(OR(L1408="",MONTH(K1408)&lt;&gt;MONTH(L1408)),NETWORKDAYS.INTL(K1408,DATE(2021,MONTH(K1408)+1,0),"0000000",'21年休息安排-固定'!$B$2:$B$105),NETWORKDAYS.INTL(K1408,L1408,"0000000",'21年休息安排-固定'!$B$2:$B$105)))</f>
        <v/>
      </c>
      <c r="X1408" s="50" t="str">
        <f>IF(OR(L1408&gt;=$Z$1,L1408="",DAY(L1408)&lt;15,AND(YEAR(K1408)&amp;MONTH(K1408)=YEAR(L1408)&amp;MONTH(L1408),DAY(L1408)&lt;26)),"",IF(YEAR(K1408)&amp;MONTH(K1408)=YEAR(L1408)&amp;MONTH(L1408),NETWORKDAYS.INTL(K1408,L1408,"0000000",'21年休息安排-固定'!$B$2:$B$105),NETWORKDAYS.INTL(DATE(2021,MONTH(L1408),1),L1408,"0000000",'21年休息安排-固定'!$B$2:$B$105)))</f>
        <v/>
      </c>
    </row>
    <row r="1409" customHeight="1" spans="1:24">
      <c r="A1409" s="4" t="s">
        <v>1879</v>
      </c>
      <c r="B1409" s="4"/>
      <c r="C1409" s="6" t="s">
        <v>1182</v>
      </c>
      <c r="D1409" s="4"/>
      <c r="E1409" s="4"/>
      <c r="F1409" s="4"/>
      <c r="G1409" s="4"/>
      <c r="H1409" s="4"/>
      <c r="I1409" s="4"/>
      <c r="J1409" s="4"/>
      <c r="K1409" s="45">
        <v>44286</v>
      </c>
      <c r="L1409" s="45"/>
      <c r="M1409" s="4"/>
      <c r="N1409" s="4"/>
      <c r="O1409" s="4"/>
      <c r="P1409" s="46"/>
      <c r="Q1409" s="46"/>
      <c r="R1409" s="49">
        <f t="shared" si="98"/>
        <v>0</v>
      </c>
      <c r="S1409" s="49">
        <f t="shared" si="99"/>
        <v>0</v>
      </c>
      <c r="T1409" s="50">
        <f t="shared" si="96"/>
        <v>0</v>
      </c>
      <c r="U1409" s="50">
        <f t="shared" si="97"/>
        <v>0</v>
      </c>
      <c r="V1409" s="50">
        <v>0.91</v>
      </c>
      <c r="W1409" s="50" t="str">
        <f>IF(OR(K1409&lt;=$Y$1,DAY(K1409)&gt;15,AND(YEAR(K1409)&amp;MONTH(K1409)=YEAR(L1409)&amp;MONTH(L1409),DAY(L1409)&lt;26)),"",IF(OR(L1409="",MONTH(K1409)&lt;&gt;MONTH(L1409)),NETWORKDAYS.INTL(K1409,DATE(2021,MONTH(K1409)+1,0),"0000000",'21年休息安排-固定'!$B$2:$B$105),NETWORKDAYS.INTL(K1409,L1409,"0000000",'21年休息安排-固定'!$B$2:$B$105)))</f>
        <v/>
      </c>
      <c r="X1409" s="50" t="str">
        <f>IF(OR(L1409&gt;=$Z$1,L1409="",DAY(L1409)&lt;15,AND(YEAR(K1409)&amp;MONTH(K1409)=YEAR(L1409)&amp;MONTH(L1409),DAY(L1409)&lt;26)),"",IF(YEAR(K1409)&amp;MONTH(K1409)=YEAR(L1409)&amp;MONTH(L1409),NETWORKDAYS.INTL(K1409,L1409,"0000000",'21年休息安排-固定'!$B$2:$B$105),NETWORKDAYS.INTL(DATE(2021,MONTH(L1409),1),L1409,"0000000",'21年休息安排-固定'!$B$2:$B$105)))</f>
        <v/>
      </c>
    </row>
    <row r="1410" customHeight="1" spans="1:24">
      <c r="A1410" s="4" t="s">
        <v>1880</v>
      </c>
      <c r="B1410" s="4"/>
      <c r="C1410" s="6" t="s">
        <v>1195</v>
      </c>
      <c r="D1410" s="4"/>
      <c r="E1410" s="4"/>
      <c r="F1410" s="4"/>
      <c r="G1410" s="4"/>
      <c r="H1410" s="4"/>
      <c r="I1410" s="4"/>
      <c r="J1410" s="4"/>
      <c r="K1410" s="45">
        <v>44284</v>
      </c>
      <c r="L1410" s="45"/>
      <c r="M1410" s="4"/>
      <c r="N1410" s="4"/>
      <c r="O1410" s="4"/>
      <c r="P1410" s="46"/>
      <c r="Q1410" s="46"/>
      <c r="R1410" s="49">
        <f t="shared" si="98"/>
        <v>0</v>
      </c>
      <c r="S1410" s="49">
        <f t="shared" si="99"/>
        <v>0</v>
      </c>
      <c r="T1410" s="50">
        <f t="shared" si="96"/>
        <v>0</v>
      </c>
      <c r="U1410" s="50">
        <f t="shared" si="97"/>
        <v>0</v>
      </c>
      <c r="V1410" s="50">
        <v>0.91</v>
      </c>
      <c r="W1410" s="50" t="str">
        <f>IF(OR(K1410&lt;=$Y$1,DAY(K1410)&gt;15,AND(YEAR(K1410)&amp;MONTH(K1410)=YEAR(L1410)&amp;MONTH(L1410),DAY(L1410)&lt;26)),"",IF(OR(L1410="",MONTH(K1410)&lt;&gt;MONTH(L1410)),NETWORKDAYS.INTL(K1410,DATE(2021,MONTH(K1410)+1,0),"0000000",'21年休息安排-固定'!$B$2:$B$105),NETWORKDAYS.INTL(K1410,L1410,"0000000",'21年休息安排-固定'!$B$2:$B$105)))</f>
        <v/>
      </c>
      <c r="X1410" s="50" t="str">
        <f>IF(OR(L1410&gt;=$Z$1,L1410="",DAY(L1410)&lt;15,AND(YEAR(K1410)&amp;MONTH(K1410)=YEAR(L1410)&amp;MONTH(L1410),DAY(L1410)&lt;26)),"",IF(YEAR(K1410)&amp;MONTH(K1410)=YEAR(L1410)&amp;MONTH(L1410),NETWORKDAYS.INTL(K1410,L1410,"0000000",'21年休息安排-固定'!$B$2:$B$105),NETWORKDAYS.INTL(DATE(2021,MONTH(L1410),1),L1410,"0000000",'21年休息安排-固定'!$B$2:$B$105)))</f>
        <v/>
      </c>
    </row>
    <row r="1411" customHeight="1" spans="1:24">
      <c r="A1411" s="4" t="s">
        <v>1881</v>
      </c>
      <c r="B1411" s="4"/>
      <c r="C1411" s="6" t="s">
        <v>1195</v>
      </c>
      <c r="D1411" s="4"/>
      <c r="E1411" s="4"/>
      <c r="F1411" s="4"/>
      <c r="G1411" s="4"/>
      <c r="H1411" s="4"/>
      <c r="I1411" s="4"/>
      <c r="J1411" s="4"/>
      <c r="K1411" s="45">
        <v>44284</v>
      </c>
      <c r="L1411" s="45"/>
      <c r="M1411" s="4"/>
      <c r="N1411" s="4"/>
      <c r="O1411" s="4"/>
      <c r="P1411" s="46"/>
      <c r="Q1411" s="46"/>
      <c r="R1411" s="49">
        <f t="shared" si="98"/>
        <v>0</v>
      </c>
      <c r="S1411" s="49">
        <f t="shared" si="99"/>
        <v>0</v>
      </c>
      <c r="T1411" s="50">
        <f t="shared" si="96"/>
        <v>0</v>
      </c>
      <c r="U1411" s="50">
        <f t="shared" si="97"/>
        <v>0</v>
      </c>
      <c r="V1411" s="50">
        <v>0.92</v>
      </c>
      <c r="W1411" s="50" t="str">
        <f>IF(OR(K1411&lt;=$Y$1,DAY(K1411)&gt;15,AND(YEAR(K1411)&amp;MONTH(K1411)=YEAR(L1411)&amp;MONTH(L1411),DAY(L1411)&lt;26)),"",IF(OR(L1411="",MONTH(K1411)&lt;&gt;MONTH(L1411)),NETWORKDAYS.INTL(K1411,DATE(2021,MONTH(K1411)+1,0),"0000000",'21年休息安排-固定'!$B$2:$B$105),NETWORKDAYS.INTL(K1411,L1411,"0000000",'21年休息安排-固定'!$B$2:$B$105)))</f>
        <v/>
      </c>
      <c r="X1411" s="50" t="str">
        <f>IF(OR(L1411&gt;=$Z$1,L1411="",DAY(L1411)&lt;15,AND(YEAR(K1411)&amp;MONTH(K1411)=YEAR(L1411)&amp;MONTH(L1411),DAY(L1411)&lt;26)),"",IF(YEAR(K1411)&amp;MONTH(K1411)=YEAR(L1411)&amp;MONTH(L1411),NETWORKDAYS.INTL(K1411,L1411,"0000000",'21年休息安排-固定'!$B$2:$B$105),NETWORKDAYS.INTL(DATE(2021,MONTH(L1411),1),L1411,"0000000",'21年休息安排-固定'!$B$2:$B$105)))</f>
        <v/>
      </c>
    </row>
    <row r="1412" customHeight="1" spans="1:24">
      <c r="A1412" s="4" t="s">
        <v>1882</v>
      </c>
      <c r="B1412" s="4"/>
      <c r="C1412" s="6" t="s">
        <v>1195</v>
      </c>
      <c r="D1412" s="4"/>
      <c r="E1412" s="4"/>
      <c r="F1412" s="4"/>
      <c r="G1412" s="4"/>
      <c r="H1412" s="4"/>
      <c r="I1412" s="4"/>
      <c r="J1412" s="4"/>
      <c r="K1412" s="45">
        <v>44284</v>
      </c>
      <c r="L1412" s="45"/>
      <c r="M1412" s="4"/>
      <c r="N1412" s="4"/>
      <c r="O1412" s="4"/>
      <c r="P1412" s="46"/>
      <c r="Q1412" s="46"/>
      <c r="R1412" s="49">
        <f t="shared" si="98"/>
        <v>0</v>
      </c>
      <c r="S1412" s="49">
        <f t="shared" si="99"/>
        <v>0</v>
      </c>
      <c r="T1412" s="50">
        <f t="shared" si="96"/>
        <v>0</v>
      </c>
      <c r="U1412" s="50">
        <f t="shared" si="97"/>
        <v>0</v>
      </c>
      <c r="V1412" s="50">
        <v>0.85</v>
      </c>
      <c r="W1412" s="50" t="str">
        <f>IF(OR(K1412&lt;=$Y$1,DAY(K1412)&gt;15,AND(YEAR(K1412)&amp;MONTH(K1412)=YEAR(L1412)&amp;MONTH(L1412),DAY(L1412)&lt;26)),"",IF(OR(L1412="",MONTH(K1412)&lt;&gt;MONTH(L1412)),NETWORKDAYS.INTL(K1412,DATE(2021,MONTH(K1412)+1,0),"0000000",'21年休息安排-固定'!$B$2:$B$105),NETWORKDAYS.INTL(K1412,L1412,"0000000",'21年休息安排-固定'!$B$2:$B$105)))</f>
        <v/>
      </c>
      <c r="X1412" s="50" t="str">
        <f>IF(OR(L1412&gt;=$Z$1,L1412="",DAY(L1412)&lt;15,AND(YEAR(K1412)&amp;MONTH(K1412)=YEAR(L1412)&amp;MONTH(L1412),DAY(L1412)&lt;26)),"",IF(YEAR(K1412)&amp;MONTH(K1412)=YEAR(L1412)&amp;MONTH(L1412),NETWORKDAYS.INTL(K1412,L1412,"0000000",'21年休息安排-固定'!$B$2:$B$105),NETWORKDAYS.INTL(DATE(2021,MONTH(L1412),1),L1412,"0000000",'21年休息安排-固定'!$B$2:$B$105)))</f>
        <v/>
      </c>
    </row>
    <row r="1413" customHeight="1" spans="1:24">
      <c r="A1413" s="4" t="s">
        <v>1883</v>
      </c>
      <c r="B1413" s="4"/>
      <c r="C1413" s="6" t="s">
        <v>1182</v>
      </c>
      <c r="D1413" s="4"/>
      <c r="E1413" s="4"/>
      <c r="F1413" s="4"/>
      <c r="G1413" s="4"/>
      <c r="H1413" s="4"/>
      <c r="I1413" s="4"/>
      <c r="J1413" s="4"/>
      <c r="K1413" s="45">
        <v>44285</v>
      </c>
      <c r="L1413" s="45"/>
      <c r="M1413" s="4"/>
      <c r="N1413" s="4"/>
      <c r="O1413" s="4"/>
      <c r="P1413" s="46"/>
      <c r="Q1413" s="46"/>
      <c r="R1413" s="49">
        <f t="shared" si="98"/>
        <v>0</v>
      </c>
      <c r="S1413" s="49">
        <f t="shared" si="99"/>
        <v>0</v>
      </c>
      <c r="T1413" s="50">
        <f t="shared" si="96"/>
        <v>0</v>
      </c>
      <c r="U1413" s="50">
        <f t="shared" si="97"/>
        <v>0</v>
      </c>
      <c r="V1413" s="50">
        <v>0.88</v>
      </c>
      <c r="W1413" s="50" t="str">
        <f>IF(OR(K1413&lt;=$Y$1,DAY(K1413)&gt;15,AND(YEAR(K1413)&amp;MONTH(K1413)=YEAR(L1413)&amp;MONTH(L1413),DAY(L1413)&lt;26)),"",IF(OR(L1413="",MONTH(K1413)&lt;&gt;MONTH(L1413)),NETWORKDAYS.INTL(K1413,DATE(2021,MONTH(K1413)+1,0),"0000000",'21年休息安排-固定'!$B$2:$B$105),NETWORKDAYS.INTL(K1413,L1413,"0000000",'21年休息安排-固定'!$B$2:$B$105)))</f>
        <v/>
      </c>
      <c r="X1413" s="50" t="str">
        <f>IF(OR(L1413&gt;=$Z$1,L1413="",DAY(L1413)&lt;15,AND(YEAR(K1413)&amp;MONTH(K1413)=YEAR(L1413)&amp;MONTH(L1413),DAY(L1413)&lt;26)),"",IF(YEAR(K1413)&amp;MONTH(K1413)=YEAR(L1413)&amp;MONTH(L1413),NETWORKDAYS.INTL(K1413,L1413,"0000000",'21年休息安排-固定'!$B$2:$B$105),NETWORKDAYS.INTL(DATE(2021,MONTH(L1413),1),L1413,"0000000",'21年休息安排-固定'!$B$2:$B$105)))</f>
        <v/>
      </c>
    </row>
    <row r="1414" customHeight="1" spans="1:24">
      <c r="A1414" s="4" t="s">
        <v>1884</v>
      </c>
      <c r="B1414" s="4"/>
      <c r="C1414" s="6" t="s">
        <v>1195</v>
      </c>
      <c r="D1414" s="4"/>
      <c r="E1414" s="4"/>
      <c r="F1414" s="4"/>
      <c r="G1414" s="4"/>
      <c r="H1414" s="4"/>
      <c r="I1414" s="4"/>
      <c r="J1414" s="4"/>
      <c r="K1414" s="45">
        <v>44285</v>
      </c>
      <c r="L1414" s="45"/>
      <c r="M1414" s="4"/>
      <c r="N1414" s="4"/>
      <c r="O1414" s="4"/>
      <c r="P1414" s="46"/>
      <c r="Q1414" s="46"/>
      <c r="R1414" s="49">
        <f t="shared" si="98"/>
        <v>0</v>
      </c>
      <c r="S1414" s="49">
        <f t="shared" si="99"/>
        <v>0</v>
      </c>
      <c r="T1414" s="50">
        <f t="shared" si="96"/>
        <v>0</v>
      </c>
      <c r="U1414" s="50">
        <f t="shared" si="97"/>
        <v>0</v>
      </c>
      <c r="V1414" s="50">
        <v>0.9</v>
      </c>
      <c r="W1414" s="50" t="str">
        <f>IF(OR(K1414&lt;=$Y$1,DAY(K1414)&gt;15,AND(YEAR(K1414)&amp;MONTH(K1414)=YEAR(L1414)&amp;MONTH(L1414),DAY(L1414)&lt;26)),"",IF(OR(L1414="",MONTH(K1414)&lt;&gt;MONTH(L1414)),NETWORKDAYS.INTL(K1414,DATE(2021,MONTH(K1414)+1,0),"0000000",'21年休息安排-固定'!$B$2:$B$105),NETWORKDAYS.INTL(K1414,L1414,"0000000",'21年休息安排-固定'!$B$2:$B$105)))</f>
        <v/>
      </c>
      <c r="X1414" s="50" t="str">
        <f>IF(OR(L1414&gt;=$Z$1,L1414="",DAY(L1414)&lt;15,AND(YEAR(K1414)&amp;MONTH(K1414)=YEAR(L1414)&amp;MONTH(L1414),DAY(L1414)&lt;26)),"",IF(YEAR(K1414)&amp;MONTH(K1414)=YEAR(L1414)&amp;MONTH(L1414),NETWORKDAYS.INTL(K1414,L1414,"0000000",'21年休息安排-固定'!$B$2:$B$105),NETWORKDAYS.INTL(DATE(2021,MONTH(L1414),1),L1414,"0000000",'21年休息安排-固定'!$B$2:$B$105)))</f>
        <v/>
      </c>
    </row>
    <row r="1415" customHeight="1" spans="1:24">
      <c r="A1415" s="4" t="s">
        <v>1885</v>
      </c>
      <c r="B1415" s="4"/>
      <c r="C1415" s="6" t="s">
        <v>1182</v>
      </c>
      <c r="D1415" s="4"/>
      <c r="E1415" s="4"/>
      <c r="F1415" s="4"/>
      <c r="G1415" s="4"/>
      <c r="H1415" s="4"/>
      <c r="I1415" s="4"/>
      <c r="J1415" s="4"/>
      <c r="K1415" s="45">
        <v>44285</v>
      </c>
      <c r="L1415" s="45"/>
      <c r="M1415" s="4"/>
      <c r="N1415" s="4"/>
      <c r="O1415" s="4"/>
      <c r="P1415" s="46"/>
      <c r="Q1415" s="46"/>
      <c r="R1415" s="49">
        <f t="shared" si="98"/>
        <v>0</v>
      </c>
      <c r="S1415" s="49">
        <f t="shared" si="99"/>
        <v>0</v>
      </c>
      <c r="T1415" s="50">
        <f t="shared" si="96"/>
        <v>0</v>
      </c>
      <c r="U1415" s="50">
        <f t="shared" si="97"/>
        <v>0</v>
      </c>
      <c r="V1415" s="50">
        <v>0.86</v>
      </c>
      <c r="W1415" s="50" t="str">
        <f>IF(OR(K1415&lt;=$Y$1,DAY(K1415)&gt;15,AND(YEAR(K1415)&amp;MONTH(K1415)=YEAR(L1415)&amp;MONTH(L1415),DAY(L1415)&lt;26)),"",IF(OR(L1415="",MONTH(K1415)&lt;&gt;MONTH(L1415)),NETWORKDAYS.INTL(K1415,DATE(2021,MONTH(K1415)+1,0),"0000000",'21年休息安排-固定'!$B$2:$B$105),NETWORKDAYS.INTL(K1415,L1415,"0000000",'21年休息安排-固定'!$B$2:$B$105)))</f>
        <v/>
      </c>
      <c r="X1415" s="50" t="str">
        <f>IF(OR(L1415&gt;=$Z$1,L1415="",DAY(L1415)&lt;15,AND(YEAR(K1415)&amp;MONTH(K1415)=YEAR(L1415)&amp;MONTH(L1415),DAY(L1415)&lt;26)),"",IF(YEAR(K1415)&amp;MONTH(K1415)=YEAR(L1415)&amp;MONTH(L1415),NETWORKDAYS.INTL(K1415,L1415,"0000000",'21年休息安排-固定'!$B$2:$B$105),NETWORKDAYS.INTL(DATE(2021,MONTH(L1415),1),L1415,"0000000",'21年休息安排-固定'!$B$2:$B$105)))</f>
        <v/>
      </c>
    </row>
    <row r="1416" customHeight="1" spans="1:24">
      <c r="A1416" s="4" t="s">
        <v>1886</v>
      </c>
      <c r="B1416" s="4"/>
      <c r="C1416" s="6" t="s">
        <v>1851</v>
      </c>
      <c r="D1416" s="4"/>
      <c r="E1416" s="4"/>
      <c r="F1416" s="4"/>
      <c r="G1416" s="4"/>
      <c r="H1416" s="4"/>
      <c r="I1416" s="4"/>
      <c r="J1416" s="4"/>
      <c r="K1416" s="45">
        <v>44279</v>
      </c>
      <c r="L1416" s="45"/>
      <c r="M1416" s="4"/>
      <c r="N1416" s="4"/>
      <c r="O1416" s="4"/>
      <c r="P1416" s="46"/>
      <c r="Q1416" s="46"/>
      <c r="R1416" s="49">
        <f t="shared" si="98"/>
        <v>0</v>
      </c>
      <c r="S1416" s="49">
        <f t="shared" si="99"/>
        <v>0</v>
      </c>
      <c r="T1416" s="50">
        <f t="shared" si="96"/>
        <v>0</v>
      </c>
      <c r="U1416" s="50">
        <f t="shared" si="97"/>
        <v>0</v>
      </c>
      <c r="V1416" s="50">
        <v>0.72</v>
      </c>
      <c r="W1416" s="50" t="str">
        <f>IF(OR(K1416&lt;=$Y$1,DAY(K1416)&gt;15,AND(YEAR(K1416)&amp;MONTH(K1416)=YEAR(L1416)&amp;MONTH(L1416),DAY(L1416)&lt;26)),"",IF(OR(L1416="",MONTH(K1416)&lt;&gt;MONTH(L1416)),NETWORKDAYS.INTL(K1416,DATE(2021,MONTH(K1416)+1,0),"0000000",'21年休息安排-固定'!$B$2:$B$105),NETWORKDAYS.INTL(K1416,L1416,"0000000",'21年休息安排-固定'!$B$2:$B$105)))</f>
        <v/>
      </c>
      <c r="X1416" s="50" t="str">
        <f>IF(OR(L1416&gt;=$Z$1,L1416="",DAY(L1416)&lt;15,AND(YEAR(K1416)&amp;MONTH(K1416)=YEAR(L1416)&amp;MONTH(L1416),DAY(L1416)&lt;26)),"",IF(YEAR(K1416)&amp;MONTH(K1416)=YEAR(L1416)&amp;MONTH(L1416),NETWORKDAYS.INTL(K1416,L1416,"0000000",'21年休息安排-固定'!$B$2:$B$105),NETWORKDAYS.INTL(DATE(2021,MONTH(L1416),1),L1416,"0000000",'21年休息安排-固定'!$B$2:$B$105)))</f>
        <v/>
      </c>
    </row>
    <row r="1417" customHeight="1" spans="1:24">
      <c r="A1417" s="4" t="s">
        <v>1887</v>
      </c>
      <c r="B1417" s="4"/>
      <c r="C1417" s="6" t="s">
        <v>1851</v>
      </c>
      <c r="D1417" s="4"/>
      <c r="E1417" s="4"/>
      <c r="F1417" s="4"/>
      <c r="G1417" s="4"/>
      <c r="H1417" s="4"/>
      <c r="I1417" s="4"/>
      <c r="J1417" s="4"/>
      <c r="K1417" s="45">
        <v>44279</v>
      </c>
      <c r="L1417" s="45">
        <v>44561</v>
      </c>
      <c r="M1417" s="4"/>
      <c r="N1417" s="4"/>
      <c r="O1417" s="4"/>
      <c r="P1417" s="46"/>
      <c r="Q1417" s="46"/>
      <c r="R1417" s="49">
        <f t="shared" si="98"/>
        <v>0</v>
      </c>
      <c r="S1417" s="49">
        <f t="shared" si="99"/>
        <v>0</v>
      </c>
      <c r="T1417" s="50">
        <f t="shared" si="96"/>
        <v>0</v>
      </c>
      <c r="U1417" s="50">
        <f t="shared" si="97"/>
        <v>0</v>
      </c>
      <c r="V1417" s="50">
        <v>0.66</v>
      </c>
      <c r="W1417" s="50" t="str">
        <f>IF(OR(K1417&lt;=$Y$1,DAY(K1417)&gt;15,AND(YEAR(K1417)&amp;MONTH(K1417)=YEAR(L1417)&amp;MONTH(L1417),DAY(L1417)&lt;26)),"",IF(OR(L1417="",MONTH(K1417)&lt;&gt;MONTH(L1417)),NETWORKDAYS.INTL(K1417,DATE(2021,MONTH(K1417)+1,0),"0000000",'21年休息安排-固定'!$B$2:$B$105),NETWORKDAYS.INTL(K1417,L1417,"0000000",'21年休息安排-固定'!$B$2:$B$105)))</f>
        <v/>
      </c>
      <c r="X1417" s="50" t="str">
        <f>IF(OR(L1417&gt;=$Z$1,L1417="",DAY(L1417)&lt;15,AND(YEAR(K1417)&amp;MONTH(K1417)=YEAR(L1417)&amp;MONTH(L1417),DAY(L1417)&lt;26)),"",IF(YEAR(K1417)&amp;MONTH(K1417)=YEAR(L1417)&amp;MONTH(L1417),NETWORKDAYS.INTL(K1417,L1417,"0000000",'21年休息安排-固定'!$B$2:$B$105),NETWORKDAYS.INTL(DATE(2021,MONTH(L1417),1),L1417,"0000000",'21年休息安排-固定'!$B$2:$B$105)))</f>
        <v/>
      </c>
    </row>
    <row r="1418" customHeight="1" spans="1:24">
      <c r="A1418" s="4" t="s">
        <v>1888</v>
      </c>
      <c r="B1418" s="4"/>
      <c r="C1418" s="6" t="s">
        <v>1851</v>
      </c>
      <c r="D1418" s="4"/>
      <c r="E1418" s="4"/>
      <c r="F1418" s="4"/>
      <c r="G1418" s="4"/>
      <c r="H1418" s="4"/>
      <c r="I1418" s="4"/>
      <c r="J1418" s="4"/>
      <c r="K1418" s="45">
        <v>44279</v>
      </c>
      <c r="L1418" s="45"/>
      <c r="M1418" s="4"/>
      <c r="N1418" s="4"/>
      <c r="O1418" s="4"/>
      <c r="P1418" s="46"/>
      <c r="Q1418" s="46"/>
      <c r="R1418" s="49">
        <f t="shared" si="98"/>
        <v>0</v>
      </c>
      <c r="S1418" s="49">
        <f t="shared" si="99"/>
        <v>0</v>
      </c>
      <c r="T1418" s="50">
        <f t="shared" si="96"/>
        <v>0</v>
      </c>
      <c r="U1418" s="50">
        <f t="shared" si="97"/>
        <v>0</v>
      </c>
      <c r="V1418" s="50">
        <v>0.85</v>
      </c>
      <c r="W1418" s="50" t="str">
        <f>IF(OR(K1418&lt;=$Y$1,DAY(K1418)&gt;15,AND(YEAR(K1418)&amp;MONTH(K1418)=YEAR(L1418)&amp;MONTH(L1418),DAY(L1418)&lt;26)),"",IF(OR(L1418="",MONTH(K1418)&lt;&gt;MONTH(L1418)),NETWORKDAYS.INTL(K1418,DATE(2021,MONTH(K1418)+1,0),"0000000",'21年休息安排-固定'!$B$2:$B$105),NETWORKDAYS.INTL(K1418,L1418,"0000000",'21年休息安排-固定'!$B$2:$B$105)))</f>
        <v/>
      </c>
      <c r="X1418" s="50" t="str">
        <f>IF(OR(L1418&gt;=$Z$1,L1418="",DAY(L1418)&lt;15,AND(YEAR(K1418)&amp;MONTH(K1418)=YEAR(L1418)&amp;MONTH(L1418),DAY(L1418)&lt;26)),"",IF(YEAR(K1418)&amp;MONTH(K1418)=YEAR(L1418)&amp;MONTH(L1418),NETWORKDAYS.INTL(K1418,L1418,"0000000",'21年休息安排-固定'!$B$2:$B$105),NETWORKDAYS.INTL(DATE(2021,MONTH(L1418),1),L1418,"0000000",'21年休息安排-固定'!$B$2:$B$105)))</f>
        <v/>
      </c>
    </row>
    <row r="1419" customHeight="1" spans="1:24">
      <c r="A1419" s="4" t="s">
        <v>1889</v>
      </c>
      <c r="B1419" s="4"/>
      <c r="C1419" s="6" t="s">
        <v>1851</v>
      </c>
      <c r="D1419" s="4"/>
      <c r="E1419" s="4"/>
      <c r="F1419" s="4"/>
      <c r="G1419" s="4"/>
      <c r="H1419" s="4"/>
      <c r="I1419" s="4"/>
      <c r="J1419" s="4"/>
      <c r="K1419" s="45">
        <v>44279</v>
      </c>
      <c r="L1419" s="45"/>
      <c r="M1419" s="4"/>
      <c r="N1419" s="4"/>
      <c r="O1419" s="4"/>
      <c r="P1419" s="46"/>
      <c r="Q1419" s="46"/>
      <c r="R1419" s="49">
        <f t="shared" si="98"/>
        <v>0</v>
      </c>
      <c r="S1419" s="49">
        <f t="shared" si="99"/>
        <v>0</v>
      </c>
      <c r="T1419" s="50">
        <f t="shared" si="96"/>
        <v>0</v>
      </c>
      <c r="U1419" s="50">
        <f t="shared" si="97"/>
        <v>0</v>
      </c>
      <c r="V1419" s="50">
        <v>0.85</v>
      </c>
      <c r="W1419" s="50" t="str">
        <f>IF(OR(K1419&lt;=$Y$1,DAY(K1419)&gt;15,AND(YEAR(K1419)&amp;MONTH(K1419)=YEAR(L1419)&amp;MONTH(L1419),DAY(L1419)&lt;26)),"",IF(OR(L1419="",MONTH(K1419)&lt;&gt;MONTH(L1419)),NETWORKDAYS.INTL(K1419,DATE(2021,MONTH(K1419)+1,0),"0000000",'21年休息安排-固定'!$B$2:$B$105),NETWORKDAYS.INTL(K1419,L1419,"0000000",'21年休息安排-固定'!$B$2:$B$105)))</f>
        <v/>
      </c>
      <c r="X1419" s="50" t="str">
        <f>IF(OR(L1419&gt;=$Z$1,L1419="",DAY(L1419)&lt;15,AND(YEAR(K1419)&amp;MONTH(K1419)=YEAR(L1419)&amp;MONTH(L1419),DAY(L1419)&lt;26)),"",IF(YEAR(K1419)&amp;MONTH(K1419)=YEAR(L1419)&amp;MONTH(L1419),NETWORKDAYS.INTL(K1419,L1419,"0000000",'21年休息安排-固定'!$B$2:$B$105),NETWORKDAYS.INTL(DATE(2021,MONTH(L1419),1),L1419,"0000000",'21年休息安排-固定'!$B$2:$B$105)))</f>
        <v/>
      </c>
    </row>
    <row r="1420" customHeight="1" spans="1:24">
      <c r="A1420" s="4" t="s">
        <v>1890</v>
      </c>
      <c r="B1420" s="4"/>
      <c r="C1420" s="6" t="s">
        <v>446</v>
      </c>
      <c r="D1420" s="4"/>
      <c r="E1420" s="4"/>
      <c r="F1420" s="4"/>
      <c r="G1420" s="4"/>
      <c r="H1420" s="4"/>
      <c r="I1420" s="4"/>
      <c r="J1420" s="4"/>
      <c r="K1420" s="45">
        <v>44292</v>
      </c>
      <c r="L1420" s="45">
        <v>44503</v>
      </c>
      <c r="M1420" s="4"/>
      <c r="N1420" s="4"/>
      <c r="O1420" s="4"/>
      <c r="P1420" s="46"/>
      <c r="Q1420" s="46"/>
      <c r="R1420" s="49">
        <f t="shared" si="98"/>
        <v>0</v>
      </c>
      <c r="S1420" s="49">
        <f t="shared" si="99"/>
        <v>0</v>
      </c>
      <c r="T1420" s="50">
        <f t="shared" si="96"/>
        <v>0</v>
      </c>
      <c r="U1420" s="50">
        <f t="shared" si="97"/>
        <v>0</v>
      </c>
      <c r="V1420" s="50">
        <v>0.79</v>
      </c>
      <c r="W1420" s="50">
        <f>IF(OR(K1420&lt;=$Y$1,DAY(K1420)&gt;15,AND(YEAR(K1420)&amp;MONTH(K1420)=YEAR(L1420)&amp;MONTH(L1420),DAY(L1420)&lt;26)),"",IF(OR(L1420="",MONTH(K1420)&lt;&gt;MONTH(L1420)),NETWORKDAYS.INTL(K1420,DATE(2021,MONTH(K1420)+1,0),"0000000",'21年休息安排-固定'!$B$2:$B$105),NETWORKDAYS.INTL(K1420,L1420,"0000000",'21年休息安排-固定'!$B$2:$B$105)))</f>
        <v>20</v>
      </c>
      <c r="X1420" s="50" t="str">
        <f>IF(OR(L1420&gt;=$Z$1,L1420="",DAY(L1420)&lt;15,AND(YEAR(K1420)&amp;MONTH(K1420)=YEAR(L1420)&amp;MONTH(L1420),DAY(L1420)&lt;26)),"",IF(YEAR(K1420)&amp;MONTH(K1420)=YEAR(L1420)&amp;MONTH(L1420),NETWORKDAYS.INTL(K1420,L1420,"0000000",'21年休息安排-固定'!$B$2:$B$105),NETWORKDAYS.INTL(DATE(2021,MONTH(L1420),1),L1420,"0000000",'21年休息安排-固定'!$B$2:$B$105)))</f>
        <v/>
      </c>
    </row>
    <row r="1421" customHeight="1" spans="1:24">
      <c r="A1421" s="4" t="s">
        <v>1891</v>
      </c>
      <c r="B1421" s="4"/>
      <c r="C1421" s="6" t="s">
        <v>446</v>
      </c>
      <c r="D1421" s="4"/>
      <c r="E1421" s="4"/>
      <c r="F1421" s="4"/>
      <c r="G1421" s="4"/>
      <c r="H1421" s="4"/>
      <c r="I1421" s="4"/>
      <c r="J1421" s="4"/>
      <c r="K1421" s="45">
        <v>44293</v>
      </c>
      <c r="L1421" s="45"/>
      <c r="M1421" s="4"/>
      <c r="N1421" s="4"/>
      <c r="O1421" s="4"/>
      <c r="P1421" s="46"/>
      <c r="Q1421" s="46"/>
      <c r="R1421" s="49">
        <f t="shared" si="98"/>
        <v>0</v>
      </c>
      <c r="S1421" s="49">
        <f t="shared" si="99"/>
        <v>0</v>
      </c>
      <c r="T1421" s="50">
        <f t="shared" si="96"/>
        <v>0</v>
      </c>
      <c r="U1421" s="50">
        <f t="shared" si="97"/>
        <v>0</v>
      </c>
      <c r="V1421" s="50">
        <v>0.87</v>
      </c>
      <c r="W1421" s="50">
        <f>IF(OR(K1421&lt;=$Y$1,DAY(K1421)&gt;15,AND(YEAR(K1421)&amp;MONTH(K1421)=YEAR(L1421)&amp;MONTH(L1421),DAY(L1421)&lt;26)),"",IF(OR(L1421="",MONTH(K1421)&lt;&gt;MONTH(L1421)),NETWORKDAYS.INTL(K1421,DATE(2021,MONTH(K1421)+1,0),"0000000",'21年休息安排-固定'!$B$2:$B$105),NETWORKDAYS.INTL(K1421,L1421,"0000000",'21年休息安排-固定'!$B$2:$B$105)))</f>
        <v>19</v>
      </c>
      <c r="X1421" s="50" t="str">
        <f>IF(OR(L1421&gt;=$Z$1,L1421="",DAY(L1421)&lt;15,AND(YEAR(K1421)&amp;MONTH(K1421)=YEAR(L1421)&amp;MONTH(L1421),DAY(L1421)&lt;26)),"",IF(YEAR(K1421)&amp;MONTH(K1421)=YEAR(L1421)&amp;MONTH(L1421),NETWORKDAYS.INTL(K1421,L1421,"0000000",'21年休息安排-固定'!$B$2:$B$105),NETWORKDAYS.INTL(DATE(2021,MONTH(L1421),1),L1421,"0000000",'21年休息安排-固定'!$B$2:$B$105)))</f>
        <v/>
      </c>
    </row>
    <row r="1422" customHeight="1" spans="1:24">
      <c r="A1422" s="4" t="s">
        <v>1892</v>
      </c>
      <c r="B1422" s="4"/>
      <c r="C1422" s="6" t="s">
        <v>1721</v>
      </c>
      <c r="D1422" s="4"/>
      <c r="E1422" s="4"/>
      <c r="F1422" s="4"/>
      <c r="G1422" s="4"/>
      <c r="H1422" s="4"/>
      <c r="I1422" s="4"/>
      <c r="J1422" s="4"/>
      <c r="K1422" s="45">
        <v>44292</v>
      </c>
      <c r="L1422" s="45"/>
      <c r="M1422" s="4"/>
      <c r="N1422" s="4"/>
      <c r="O1422" s="4"/>
      <c r="P1422" s="46"/>
      <c r="Q1422" s="46"/>
      <c r="R1422" s="49">
        <f t="shared" si="98"/>
        <v>0</v>
      </c>
      <c r="S1422" s="49">
        <f t="shared" si="99"/>
        <v>0</v>
      </c>
      <c r="T1422" s="50">
        <f t="shared" si="96"/>
        <v>0</v>
      </c>
      <c r="U1422" s="50">
        <f t="shared" si="97"/>
        <v>0</v>
      </c>
      <c r="V1422" s="50">
        <v>0.75</v>
      </c>
      <c r="W1422" s="50">
        <f>IF(OR(K1422&lt;=$Y$1,DAY(K1422)&gt;15,AND(YEAR(K1422)&amp;MONTH(K1422)=YEAR(L1422)&amp;MONTH(L1422),DAY(L1422)&lt;26)),"",IF(OR(L1422="",MONTH(K1422)&lt;&gt;MONTH(L1422)),NETWORKDAYS.INTL(K1422,DATE(2021,MONTH(K1422)+1,0),"0000000",'21年休息安排-固定'!$B$2:$B$105),NETWORKDAYS.INTL(K1422,L1422,"0000000",'21年休息安排-固定'!$B$2:$B$105)))</f>
        <v>20</v>
      </c>
      <c r="X1422" s="50" t="str">
        <f>IF(OR(L1422&gt;=$Z$1,L1422="",DAY(L1422)&lt;15,AND(YEAR(K1422)&amp;MONTH(K1422)=YEAR(L1422)&amp;MONTH(L1422),DAY(L1422)&lt;26)),"",IF(YEAR(K1422)&amp;MONTH(K1422)=YEAR(L1422)&amp;MONTH(L1422),NETWORKDAYS.INTL(K1422,L1422,"0000000",'21年休息安排-固定'!$B$2:$B$105),NETWORKDAYS.INTL(DATE(2021,MONTH(L1422),1),L1422,"0000000",'21年休息安排-固定'!$B$2:$B$105)))</f>
        <v/>
      </c>
    </row>
    <row r="1423" customHeight="1" spans="1:24">
      <c r="A1423" s="4" t="s">
        <v>1893</v>
      </c>
      <c r="B1423" s="4"/>
      <c r="C1423" s="6" t="s">
        <v>1721</v>
      </c>
      <c r="D1423" s="4"/>
      <c r="E1423" s="4"/>
      <c r="F1423" s="4"/>
      <c r="G1423" s="4"/>
      <c r="H1423" s="4"/>
      <c r="I1423" s="4"/>
      <c r="J1423" s="4"/>
      <c r="K1423" s="45">
        <v>44305</v>
      </c>
      <c r="L1423" s="45">
        <v>44420</v>
      </c>
      <c r="M1423" s="4"/>
      <c r="N1423" s="4"/>
      <c r="O1423" s="4"/>
      <c r="P1423" s="46"/>
      <c r="Q1423" s="46"/>
      <c r="R1423" s="49">
        <f t="shared" si="98"/>
        <v>0</v>
      </c>
      <c r="S1423" s="49">
        <f t="shared" si="99"/>
        <v>0</v>
      </c>
      <c r="T1423" s="50">
        <f t="shared" si="96"/>
        <v>0</v>
      </c>
      <c r="U1423" s="50">
        <f t="shared" si="97"/>
        <v>0</v>
      </c>
      <c r="V1423" s="50">
        <v>0.74</v>
      </c>
      <c r="W1423" s="50" t="str">
        <f>IF(OR(K1423&lt;=$Y$1,DAY(K1423)&gt;15,AND(YEAR(K1423)&amp;MONTH(K1423)=YEAR(L1423)&amp;MONTH(L1423),DAY(L1423)&lt;26)),"",IF(OR(L1423="",MONTH(K1423)&lt;&gt;MONTH(L1423)),NETWORKDAYS.INTL(K1423,DATE(2021,MONTH(K1423)+1,0),"0000000",'21年休息安排-固定'!$B$2:$B$105),NETWORKDAYS.INTL(K1423,L1423,"0000000",'21年休息安排-固定'!$B$2:$B$105)))</f>
        <v/>
      </c>
      <c r="X1423" s="50" t="str">
        <f>IF(OR(L1423&gt;=$Z$1,L1423="",DAY(L1423)&lt;15,AND(YEAR(K1423)&amp;MONTH(K1423)=YEAR(L1423)&amp;MONTH(L1423),DAY(L1423)&lt;26)),"",IF(YEAR(K1423)&amp;MONTH(K1423)=YEAR(L1423)&amp;MONTH(L1423),NETWORKDAYS.INTL(K1423,L1423,"0000000",'21年休息安排-固定'!$B$2:$B$105),NETWORKDAYS.INTL(DATE(2021,MONTH(L1423),1),L1423,"0000000",'21年休息安排-固定'!$B$2:$B$105)))</f>
        <v/>
      </c>
    </row>
    <row r="1424" customHeight="1" spans="1:24">
      <c r="A1424" s="4" t="s">
        <v>1894</v>
      </c>
      <c r="B1424" s="4"/>
      <c r="C1424" s="6" t="s">
        <v>1721</v>
      </c>
      <c r="D1424" s="4"/>
      <c r="E1424" s="4"/>
      <c r="F1424" s="4"/>
      <c r="G1424" s="4"/>
      <c r="H1424" s="4"/>
      <c r="I1424" s="4"/>
      <c r="J1424" s="4"/>
      <c r="K1424" s="45">
        <v>44305</v>
      </c>
      <c r="L1424" s="45"/>
      <c r="M1424" s="4"/>
      <c r="N1424" s="4"/>
      <c r="O1424" s="4"/>
      <c r="P1424" s="46"/>
      <c r="Q1424" s="46"/>
      <c r="R1424" s="49">
        <f t="shared" si="98"/>
        <v>0</v>
      </c>
      <c r="S1424" s="49">
        <f t="shared" si="99"/>
        <v>0</v>
      </c>
      <c r="T1424" s="50">
        <f t="shared" si="96"/>
        <v>0</v>
      </c>
      <c r="U1424" s="50">
        <f t="shared" si="97"/>
        <v>0</v>
      </c>
      <c r="V1424" s="50">
        <v>0.75</v>
      </c>
      <c r="W1424" s="50" t="str">
        <f>IF(OR(K1424&lt;=$Y$1,DAY(K1424)&gt;15,AND(YEAR(K1424)&amp;MONTH(K1424)=YEAR(L1424)&amp;MONTH(L1424),DAY(L1424)&lt;26)),"",IF(OR(L1424="",MONTH(K1424)&lt;&gt;MONTH(L1424)),NETWORKDAYS.INTL(K1424,DATE(2021,MONTH(K1424)+1,0),"0000000",'21年休息安排-固定'!$B$2:$B$105),NETWORKDAYS.INTL(K1424,L1424,"0000000",'21年休息安排-固定'!$B$2:$B$105)))</f>
        <v/>
      </c>
      <c r="X1424" s="50" t="str">
        <f>IF(OR(L1424&gt;=$Z$1,L1424="",DAY(L1424)&lt;15,AND(YEAR(K1424)&amp;MONTH(K1424)=YEAR(L1424)&amp;MONTH(L1424),DAY(L1424)&lt;26)),"",IF(YEAR(K1424)&amp;MONTH(K1424)=YEAR(L1424)&amp;MONTH(L1424),NETWORKDAYS.INTL(K1424,L1424,"0000000",'21年休息安排-固定'!$B$2:$B$105),NETWORKDAYS.INTL(DATE(2021,MONTH(L1424),1),L1424,"0000000",'21年休息安排-固定'!$B$2:$B$105)))</f>
        <v/>
      </c>
    </row>
    <row r="1425" customHeight="1" spans="1:24">
      <c r="A1425" s="4" t="s">
        <v>1895</v>
      </c>
      <c r="B1425" s="4"/>
      <c r="C1425" s="6" t="s">
        <v>1721</v>
      </c>
      <c r="D1425" s="4"/>
      <c r="E1425" s="4"/>
      <c r="F1425" s="4"/>
      <c r="G1425" s="4"/>
      <c r="H1425" s="4"/>
      <c r="I1425" s="4"/>
      <c r="J1425" s="4"/>
      <c r="K1425" s="45">
        <v>44305</v>
      </c>
      <c r="L1425" s="45">
        <v>44561</v>
      </c>
      <c r="M1425" s="4"/>
      <c r="N1425" s="4"/>
      <c r="O1425" s="4"/>
      <c r="P1425" s="46"/>
      <c r="Q1425" s="46"/>
      <c r="R1425" s="49">
        <f t="shared" si="98"/>
        <v>0</v>
      </c>
      <c r="S1425" s="49">
        <f t="shared" si="99"/>
        <v>0</v>
      </c>
      <c r="T1425" s="50">
        <f t="shared" si="96"/>
        <v>0</v>
      </c>
      <c r="U1425" s="50">
        <f t="shared" si="97"/>
        <v>0</v>
      </c>
      <c r="V1425" s="50">
        <v>0.77</v>
      </c>
      <c r="W1425" s="50" t="str">
        <f>IF(OR(K1425&lt;=$Y$1,DAY(K1425)&gt;15,AND(YEAR(K1425)&amp;MONTH(K1425)=YEAR(L1425)&amp;MONTH(L1425),DAY(L1425)&lt;26)),"",IF(OR(L1425="",MONTH(K1425)&lt;&gt;MONTH(L1425)),NETWORKDAYS.INTL(K1425,DATE(2021,MONTH(K1425)+1,0),"0000000",'21年休息安排-固定'!$B$2:$B$105),NETWORKDAYS.INTL(K1425,L1425,"0000000",'21年休息安排-固定'!$B$2:$B$105)))</f>
        <v/>
      </c>
      <c r="X1425" s="50" t="str">
        <f>IF(OR(L1425&gt;=$Z$1,L1425="",DAY(L1425)&lt;15,AND(YEAR(K1425)&amp;MONTH(K1425)=YEAR(L1425)&amp;MONTH(L1425),DAY(L1425)&lt;26)),"",IF(YEAR(K1425)&amp;MONTH(K1425)=YEAR(L1425)&amp;MONTH(L1425),NETWORKDAYS.INTL(K1425,L1425,"0000000",'21年休息安排-固定'!$B$2:$B$105),NETWORKDAYS.INTL(DATE(2021,MONTH(L1425),1),L1425,"0000000",'21年休息安排-固定'!$B$2:$B$105)))</f>
        <v/>
      </c>
    </row>
    <row r="1426" customHeight="1" spans="1:24">
      <c r="A1426" s="4" t="s">
        <v>1896</v>
      </c>
      <c r="B1426" s="4"/>
      <c r="C1426" s="6" t="s">
        <v>1721</v>
      </c>
      <c r="D1426" s="4"/>
      <c r="E1426" s="4"/>
      <c r="F1426" s="4"/>
      <c r="G1426" s="4"/>
      <c r="H1426" s="4"/>
      <c r="I1426" s="4"/>
      <c r="J1426" s="4"/>
      <c r="K1426" s="45">
        <v>44305</v>
      </c>
      <c r="L1426" s="45">
        <v>44537</v>
      </c>
      <c r="M1426" s="4"/>
      <c r="N1426" s="4"/>
      <c r="O1426" s="4"/>
      <c r="P1426" s="46"/>
      <c r="Q1426" s="46"/>
      <c r="R1426" s="49">
        <f t="shared" si="98"/>
        <v>0</v>
      </c>
      <c r="S1426" s="49">
        <f t="shared" si="99"/>
        <v>0</v>
      </c>
      <c r="T1426" s="50">
        <f t="shared" si="96"/>
        <v>0</v>
      </c>
      <c r="U1426" s="50">
        <f t="shared" si="97"/>
        <v>0</v>
      </c>
      <c r="V1426" s="50">
        <v>0.75</v>
      </c>
      <c r="W1426" s="50" t="str">
        <f>IF(OR(K1426&lt;=$Y$1,DAY(K1426)&gt;15,AND(YEAR(K1426)&amp;MONTH(K1426)=YEAR(L1426)&amp;MONTH(L1426),DAY(L1426)&lt;26)),"",IF(OR(L1426="",MONTH(K1426)&lt;&gt;MONTH(L1426)),NETWORKDAYS.INTL(K1426,DATE(2021,MONTH(K1426)+1,0),"0000000",'21年休息安排-固定'!$B$2:$B$105),NETWORKDAYS.INTL(K1426,L1426,"0000000",'21年休息安排-固定'!$B$2:$B$105)))</f>
        <v/>
      </c>
      <c r="X1426" s="50" t="str">
        <f>IF(OR(L1426&gt;=$Z$1,L1426="",DAY(L1426)&lt;15,AND(YEAR(K1426)&amp;MONTH(K1426)=YEAR(L1426)&amp;MONTH(L1426),DAY(L1426)&lt;26)),"",IF(YEAR(K1426)&amp;MONTH(K1426)=YEAR(L1426)&amp;MONTH(L1426),NETWORKDAYS.INTL(K1426,L1426,"0000000",'21年休息安排-固定'!$B$2:$B$105),NETWORKDAYS.INTL(DATE(2021,MONTH(L1426),1),L1426,"0000000",'21年休息安排-固定'!$B$2:$B$105)))</f>
        <v/>
      </c>
    </row>
    <row r="1427" customHeight="1" spans="1:24">
      <c r="A1427" s="4" t="s">
        <v>1897</v>
      </c>
      <c r="B1427" s="4"/>
      <c r="C1427" s="6" t="s">
        <v>1721</v>
      </c>
      <c r="D1427" s="4"/>
      <c r="E1427" s="4"/>
      <c r="F1427" s="4"/>
      <c r="G1427" s="4"/>
      <c r="H1427" s="4"/>
      <c r="I1427" s="4"/>
      <c r="J1427" s="4"/>
      <c r="K1427" s="45">
        <v>44305</v>
      </c>
      <c r="L1427" s="45">
        <v>44561</v>
      </c>
      <c r="M1427" s="4"/>
      <c r="N1427" s="4"/>
      <c r="O1427" s="4"/>
      <c r="P1427" s="46"/>
      <c r="Q1427" s="46"/>
      <c r="R1427" s="49">
        <f t="shared" si="98"/>
        <v>0</v>
      </c>
      <c r="S1427" s="49">
        <f t="shared" si="99"/>
        <v>0</v>
      </c>
      <c r="T1427" s="50">
        <f t="shared" si="96"/>
        <v>0</v>
      </c>
      <c r="U1427" s="50">
        <f t="shared" si="97"/>
        <v>0</v>
      </c>
      <c r="V1427" s="50">
        <v>0.75</v>
      </c>
      <c r="W1427" s="50" t="str">
        <f>IF(OR(K1427&lt;=$Y$1,DAY(K1427)&gt;15,AND(YEAR(K1427)&amp;MONTH(K1427)=YEAR(L1427)&amp;MONTH(L1427),DAY(L1427)&lt;26)),"",IF(OR(L1427="",MONTH(K1427)&lt;&gt;MONTH(L1427)),NETWORKDAYS.INTL(K1427,DATE(2021,MONTH(K1427)+1,0),"0000000",'21年休息安排-固定'!$B$2:$B$105),NETWORKDAYS.INTL(K1427,L1427,"0000000",'21年休息安排-固定'!$B$2:$B$105)))</f>
        <v/>
      </c>
      <c r="X1427" s="50" t="str">
        <f>IF(OR(L1427&gt;=$Z$1,L1427="",DAY(L1427)&lt;15,AND(YEAR(K1427)&amp;MONTH(K1427)=YEAR(L1427)&amp;MONTH(L1427),DAY(L1427)&lt;26)),"",IF(YEAR(K1427)&amp;MONTH(K1427)=YEAR(L1427)&amp;MONTH(L1427),NETWORKDAYS.INTL(K1427,L1427,"0000000",'21年休息安排-固定'!$B$2:$B$105),NETWORKDAYS.INTL(DATE(2021,MONTH(L1427),1),L1427,"0000000",'21年休息安排-固定'!$B$2:$B$105)))</f>
        <v/>
      </c>
    </row>
    <row r="1428" customHeight="1" spans="1:24">
      <c r="A1428" s="4" t="s">
        <v>1898</v>
      </c>
      <c r="B1428" s="4"/>
      <c r="C1428" s="6" t="s">
        <v>1721</v>
      </c>
      <c r="D1428" s="4"/>
      <c r="E1428" s="4"/>
      <c r="F1428" s="4"/>
      <c r="G1428" s="4"/>
      <c r="H1428" s="4"/>
      <c r="I1428" s="4"/>
      <c r="J1428" s="4"/>
      <c r="K1428" s="45">
        <v>44305</v>
      </c>
      <c r="L1428" s="45">
        <v>44537</v>
      </c>
      <c r="M1428" s="4"/>
      <c r="N1428" s="4"/>
      <c r="O1428" s="4"/>
      <c r="P1428" s="46"/>
      <c r="Q1428" s="46"/>
      <c r="R1428" s="49">
        <f t="shared" si="98"/>
        <v>0</v>
      </c>
      <c r="S1428" s="49">
        <f t="shared" si="99"/>
        <v>0</v>
      </c>
      <c r="T1428" s="50">
        <f t="shared" si="96"/>
        <v>0</v>
      </c>
      <c r="U1428" s="50">
        <f t="shared" si="97"/>
        <v>0</v>
      </c>
      <c r="V1428" s="50">
        <v>0.75</v>
      </c>
      <c r="W1428" s="50" t="str">
        <f>IF(OR(K1428&lt;=$Y$1,DAY(K1428)&gt;15,AND(YEAR(K1428)&amp;MONTH(K1428)=YEAR(L1428)&amp;MONTH(L1428),DAY(L1428)&lt;26)),"",IF(OR(L1428="",MONTH(K1428)&lt;&gt;MONTH(L1428)),NETWORKDAYS.INTL(K1428,DATE(2021,MONTH(K1428)+1,0),"0000000",'21年休息安排-固定'!$B$2:$B$105),NETWORKDAYS.INTL(K1428,L1428,"0000000",'21年休息安排-固定'!$B$2:$B$105)))</f>
        <v/>
      </c>
      <c r="X1428" s="50" t="str">
        <f>IF(OR(L1428&gt;=$Z$1,L1428="",DAY(L1428)&lt;15,AND(YEAR(K1428)&amp;MONTH(K1428)=YEAR(L1428)&amp;MONTH(L1428),DAY(L1428)&lt;26)),"",IF(YEAR(K1428)&amp;MONTH(K1428)=YEAR(L1428)&amp;MONTH(L1428),NETWORKDAYS.INTL(K1428,L1428,"0000000",'21年休息安排-固定'!$B$2:$B$105),NETWORKDAYS.INTL(DATE(2021,MONTH(L1428),1),L1428,"0000000",'21年休息安排-固定'!$B$2:$B$105)))</f>
        <v/>
      </c>
    </row>
    <row r="1429" customHeight="1" spans="1:24">
      <c r="A1429" s="4" t="s">
        <v>1899</v>
      </c>
      <c r="B1429" s="4"/>
      <c r="C1429" s="6" t="s">
        <v>403</v>
      </c>
      <c r="D1429" s="4"/>
      <c r="E1429" s="4"/>
      <c r="F1429" s="4"/>
      <c r="G1429" s="4"/>
      <c r="H1429" s="4"/>
      <c r="I1429" s="4"/>
      <c r="J1429" s="4"/>
      <c r="K1429" s="45">
        <v>44292</v>
      </c>
      <c r="L1429" s="45"/>
      <c r="M1429" s="4"/>
      <c r="N1429" s="4"/>
      <c r="O1429" s="4"/>
      <c r="P1429" s="46"/>
      <c r="Q1429" s="46"/>
      <c r="R1429" s="49">
        <f t="shared" si="98"/>
        <v>0</v>
      </c>
      <c r="S1429" s="49">
        <f t="shared" si="99"/>
        <v>0</v>
      </c>
      <c r="T1429" s="50">
        <f t="shared" si="96"/>
        <v>0</v>
      </c>
      <c r="U1429" s="50">
        <f t="shared" si="97"/>
        <v>0</v>
      </c>
      <c r="V1429" s="50">
        <v>0.88</v>
      </c>
      <c r="W1429" s="50">
        <f>IF(OR(K1429&lt;=$Y$1,DAY(K1429)&gt;15,AND(YEAR(K1429)&amp;MONTH(K1429)=YEAR(L1429)&amp;MONTH(L1429),DAY(L1429)&lt;26)),"",IF(OR(L1429="",MONTH(K1429)&lt;&gt;MONTH(L1429)),NETWORKDAYS.INTL(K1429,DATE(2021,MONTH(K1429)+1,0),"0000000",'21年休息安排-固定'!$B$2:$B$105),NETWORKDAYS.INTL(K1429,L1429,"0000000",'21年休息安排-固定'!$B$2:$B$105)))</f>
        <v>20</v>
      </c>
      <c r="X1429" s="50" t="str">
        <f>IF(OR(L1429&gt;=$Z$1,L1429="",DAY(L1429)&lt;15,AND(YEAR(K1429)&amp;MONTH(K1429)=YEAR(L1429)&amp;MONTH(L1429),DAY(L1429)&lt;26)),"",IF(YEAR(K1429)&amp;MONTH(K1429)=YEAR(L1429)&amp;MONTH(L1429),NETWORKDAYS.INTL(K1429,L1429,"0000000",'21年休息安排-固定'!$B$2:$B$105),NETWORKDAYS.INTL(DATE(2021,MONTH(L1429),1),L1429,"0000000",'21年休息安排-固定'!$B$2:$B$105)))</f>
        <v/>
      </c>
    </row>
    <row r="1430" customHeight="1" spans="1:24">
      <c r="A1430" s="4" t="s">
        <v>1900</v>
      </c>
      <c r="B1430" s="4"/>
      <c r="C1430" s="6" t="s">
        <v>941</v>
      </c>
      <c r="D1430" s="4"/>
      <c r="E1430" s="4"/>
      <c r="F1430" s="4"/>
      <c r="G1430" s="4"/>
      <c r="H1430" s="4"/>
      <c r="I1430" s="4"/>
      <c r="J1430" s="4"/>
      <c r="K1430" s="45">
        <v>44287</v>
      </c>
      <c r="L1430" s="45"/>
      <c r="M1430" s="4"/>
      <c r="N1430" s="4"/>
      <c r="O1430" s="4"/>
      <c r="P1430" s="46"/>
      <c r="Q1430" s="46"/>
      <c r="R1430" s="49">
        <f t="shared" si="98"/>
        <v>0</v>
      </c>
      <c r="S1430" s="49">
        <f t="shared" si="99"/>
        <v>0</v>
      </c>
      <c r="T1430" s="50">
        <f t="shared" si="96"/>
        <v>0</v>
      </c>
      <c r="U1430" s="50">
        <f t="shared" si="97"/>
        <v>0</v>
      </c>
      <c r="V1430" s="50">
        <v>0.89</v>
      </c>
      <c r="W1430" s="50">
        <f>IF(OR(K1430&lt;=$Y$1,DAY(K1430)&gt;15,AND(YEAR(K1430)&amp;MONTH(K1430)=YEAR(L1430)&amp;MONTH(L1430),DAY(L1430)&lt;26)),"",IF(OR(L1430="",MONTH(K1430)&lt;&gt;MONTH(L1430)),NETWORKDAYS.INTL(K1430,DATE(2021,MONTH(K1430)+1,0),"0000000",'21年休息安排-固定'!$B$2:$B$105),NETWORKDAYS.INTL(K1430,L1430,"0000000",'21年休息安排-固定'!$B$2:$B$105)))</f>
        <v>23</v>
      </c>
      <c r="X1430" s="50" t="str">
        <f>IF(OR(L1430&gt;=$Z$1,L1430="",DAY(L1430)&lt;15,AND(YEAR(K1430)&amp;MONTH(K1430)=YEAR(L1430)&amp;MONTH(L1430),DAY(L1430)&lt;26)),"",IF(YEAR(K1430)&amp;MONTH(K1430)=YEAR(L1430)&amp;MONTH(L1430),NETWORKDAYS.INTL(K1430,L1430,"0000000",'21年休息安排-固定'!$B$2:$B$105),NETWORKDAYS.INTL(DATE(2021,MONTH(L1430),1),L1430,"0000000",'21年休息安排-固定'!$B$2:$B$105)))</f>
        <v/>
      </c>
    </row>
    <row r="1431" customHeight="1" spans="1:24">
      <c r="A1431" s="4" t="s">
        <v>1901</v>
      </c>
      <c r="B1431" s="4"/>
      <c r="C1431" s="6" t="s">
        <v>941</v>
      </c>
      <c r="D1431" s="4"/>
      <c r="E1431" s="4"/>
      <c r="F1431" s="4"/>
      <c r="G1431" s="4"/>
      <c r="H1431" s="4"/>
      <c r="I1431" s="4"/>
      <c r="J1431" s="4"/>
      <c r="K1431" s="45">
        <v>44287</v>
      </c>
      <c r="L1431" s="45"/>
      <c r="M1431" s="4"/>
      <c r="N1431" s="4"/>
      <c r="O1431" s="4"/>
      <c r="P1431" s="46"/>
      <c r="Q1431" s="46"/>
      <c r="R1431" s="49">
        <f t="shared" si="98"/>
        <v>0</v>
      </c>
      <c r="S1431" s="49">
        <f t="shared" si="99"/>
        <v>0</v>
      </c>
      <c r="T1431" s="50">
        <f t="shared" si="96"/>
        <v>0</v>
      </c>
      <c r="U1431" s="50">
        <f t="shared" si="97"/>
        <v>0</v>
      </c>
      <c r="V1431" s="50">
        <v>0.89</v>
      </c>
      <c r="W1431" s="50">
        <f>IF(OR(K1431&lt;=$Y$1,DAY(K1431)&gt;15,AND(YEAR(K1431)&amp;MONTH(K1431)=YEAR(L1431)&amp;MONTH(L1431),DAY(L1431)&lt;26)),"",IF(OR(L1431="",MONTH(K1431)&lt;&gt;MONTH(L1431)),NETWORKDAYS.INTL(K1431,DATE(2021,MONTH(K1431)+1,0),"0000000",'21年休息安排-固定'!$B$2:$B$105),NETWORKDAYS.INTL(K1431,L1431,"0000000",'21年休息安排-固定'!$B$2:$B$105)))</f>
        <v>23</v>
      </c>
      <c r="X1431" s="50" t="str">
        <f>IF(OR(L1431&gt;=$Z$1,L1431="",DAY(L1431)&lt;15,AND(YEAR(K1431)&amp;MONTH(K1431)=YEAR(L1431)&amp;MONTH(L1431),DAY(L1431)&lt;26)),"",IF(YEAR(K1431)&amp;MONTH(K1431)=YEAR(L1431)&amp;MONTH(L1431),NETWORKDAYS.INTL(K1431,L1431,"0000000",'21年休息安排-固定'!$B$2:$B$105),NETWORKDAYS.INTL(DATE(2021,MONTH(L1431),1),L1431,"0000000",'21年休息安排-固定'!$B$2:$B$105)))</f>
        <v/>
      </c>
    </row>
    <row r="1432" customHeight="1" spans="1:24">
      <c r="A1432" s="4" t="s">
        <v>1902</v>
      </c>
      <c r="B1432" s="4"/>
      <c r="C1432" s="6" t="s">
        <v>403</v>
      </c>
      <c r="D1432" s="4"/>
      <c r="E1432" s="4"/>
      <c r="F1432" s="4"/>
      <c r="G1432" s="4"/>
      <c r="H1432" s="4"/>
      <c r="I1432" s="4"/>
      <c r="J1432" s="4"/>
      <c r="K1432" s="45">
        <v>44294</v>
      </c>
      <c r="L1432" s="45"/>
      <c r="M1432" s="4"/>
      <c r="N1432" s="4"/>
      <c r="O1432" s="4"/>
      <c r="P1432" s="46"/>
      <c r="Q1432" s="46"/>
      <c r="R1432" s="49">
        <f t="shared" si="98"/>
        <v>0</v>
      </c>
      <c r="S1432" s="49">
        <f t="shared" si="99"/>
        <v>0</v>
      </c>
      <c r="T1432" s="50">
        <f t="shared" si="96"/>
        <v>0</v>
      </c>
      <c r="U1432" s="50">
        <f t="shared" si="97"/>
        <v>0</v>
      </c>
      <c r="V1432" s="50">
        <v>0.88</v>
      </c>
      <c r="W1432" s="50">
        <f>IF(OR(K1432&lt;=$Y$1,DAY(K1432)&gt;15,AND(YEAR(K1432)&amp;MONTH(K1432)=YEAR(L1432)&amp;MONTH(L1432),DAY(L1432)&lt;26)),"",IF(OR(L1432="",MONTH(K1432)&lt;&gt;MONTH(L1432)),NETWORKDAYS.INTL(K1432,DATE(2021,MONTH(K1432)+1,0),"0000000",'21年休息安排-固定'!$B$2:$B$105),NETWORKDAYS.INTL(K1432,L1432,"0000000",'21年休息安排-固定'!$B$2:$B$105)))</f>
        <v>18</v>
      </c>
      <c r="X1432" s="50" t="str">
        <f>IF(OR(L1432&gt;=$Z$1,L1432="",DAY(L1432)&lt;15,AND(YEAR(K1432)&amp;MONTH(K1432)=YEAR(L1432)&amp;MONTH(L1432),DAY(L1432)&lt;26)),"",IF(YEAR(K1432)&amp;MONTH(K1432)=YEAR(L1432)&amp;MONTH(L1432),NETWORKDAYS.INTL(K1432,L1432,"0000000",'21年休息安排-固定'!$B$2:$B$105),NETWORKDAYS.INTL(DATE(2021,MONTH(L1432),1),L1432,"0000000",'21年休息安排-固定'!$B$2:$B$105)))</f>
        <v/>
      </c>
    </row>
    <row r="1433" customHeight="1" spans="1:24">
      <c r="A1433" s="4" t="s">
        <v>1903</v>
      </c>
      <c r="B1433" s="4"/>
      <c r="C1433" s="6" t="s">
        <v>921</v>
      </c>
      <c r="D1433" s="4"/>
      <c r="E1433" s="4"/>
      <c r="F1433" s="4"/>
      <c r="G1433" s="4"/>
      <c r="H1433" s="4"/>
      <c r="I1433" s="4"/>
      <c r="J1433" s="4"/>
      <c r="K1433" s="45">
        <v>44294</v>
      </c>
      <c r="L1433" s="45"/>
      <c r="M1433" s="4"/>
      <c r="N1433" s="4"/>
      <c r="O1433" s="4"/>
      <c r="P1433" s="46"/>
      <c r="Q1433" s="46"/>
      <c r="R1433" s="49">
        <f t="shared" si="98"/>
        <v>0</v>
      </c>
      <c r="S1433" s="49">
        <f t="shared" si="99"/>
        <v>0</v>
      </c>
      <c r="T1433" s="50">
        <f t="shared" si="96"/>
        <v>0</v>
      </c>
      <c r="U1433" s="50">
        <f t="shared" si="97"/>
        <v>0</v>
      </c>
      <c r="V1433" s="50">
        <v>0.81</v>
      </c>
      <c r="W1433" s="50">
        <f>IF(OR(K1433&lt;=$Y$1,DAY(K1433)&gt;15,AND(YEAR(K1433)&amp;MONTH(K1433)=YEAR(L1433)&amp;MONTH(L1433),DAY(L1433)&lt;26)),"",IF(OR(L1433="",MONTH(K1433)&lt;&gt;MONTH(L1433)),NETWORKDAYS.INTL(K1433,DATE(2021,MONTH(K1433)+1,0),"0000000",'21年休息安排-固定'!$B$2:$B$105),NETWORKDAYS.INTL(K1433,L1433,"0000000",'21年休息安排-固定'!$B$2:$B$105)))</f>
        <v>18</v>
      </c>
      <c r="X1433" s="50" t="str">
        <f>IF(OR(L1433&gt;=$Z$1,L1433="",DAY(L1433)&lt;15,AND(YEAR(K1433)&amp;MONTH(K1433)=YEAR(L1433)&amp;MONTH(L1433),DAY(L1433)&lt;26)),"",IF(YEAR(K1433)&amp;MONTH(K1433)=YEAR(L1433)&amp;MONTH(L1433),NETWORKDAYS.INTL(K1433,L1433,"0000000",'21年休息安排-固定'!$B$2:$B$105),NETWORKDAYS.INTL(DATE(2021,MONTH(L1433),1),L1433,"0000000",'21年休息安排-固定'!$B$2:$B$105)))</f>
        <v/>
      </c>
    </row>
    <row r="1434" customHeight="1" spans="1:24">
      <c r="A1434" s="4" t="s">
        <v>1904</v>
      </c>
      <c r="B1434" s="4"/>
      <c r="C1434" s="6" t="s">
        <v>26</v>
      </c>
      <c r="D1434" s="4"/>
      <c r="E1434" s="4"/>
      <c r="F1434" s="4"/>
      <c r="G1434" s="4"/>
      <c r="H1434" s="4"/>
      <c r="I1434" s="4"/>
      <c r="J1434" s="4"/>
      <c r="K1434" s="45">
        <v>44295</v>
      </c>
      <c r="L1434" s="45"/>
      <c r="M1434" s="4"/>
      <c r="N1434" s="4"/>
      <c r="O1434" s="4"/>
      <c r="P1434" s="46"/>
      <c r="Q1434" s="46"/>
      <c r="R1434" s="49">
        <f t="shared" si="98"/>
        <v>0</v>
      </c>
      <c r="S1434" s="49">
        <f t="shared" si="99"/>
        <v>0</v>
      </c>
      <c r="T1434" s="50">
        <f t="shared" si="96"/>
        <v>0</v>
      </c>
      <c r="U1434" s="50">
        <f t="shared" si="97"/>
        <v>0</v>
      </c>
      <c r="V1434" s="50">
        <v>0.87</v>
      </c>
      <c r="W1434" s="50">
        <f>IF(OR(K1434&lt;=$Y$1,DAY(K1434)&gt;15,AND(YEAR(K1434)&amp;MONTH(K1434)=YEAR(L1434)&amp;MONTH(L1434),DAY(L1434)&lt;26)),"",IF(OR(L1434="",MONTH(K1434)&lt;&gt;MONTH(L1434)),NETWORKDAYS.INTL(K1434,DATE(2021,MONTH(K1434)+1,0),"0000000",'21年休息安排-固定'!$B$2:$B$105),NETWORKDAYS.INTL(K1434,L1434,"0000000",'21年休息安排-固定'!$B$2:$B$105)))</f>
        <v>17</v>
      </c>
      <c r="X1434" s="50" t="str">
        <f>IF(OR(L1434&gt;=$Z$1,L1434="",DAY(L1434)&lt;15,AND(YEAR(K1434)&amp;MONTH(K1434)=YEAR(L1434)&amp;MONTH(L1434),DAY(L1434)&lt;26)),"",IF(YEAR(K1434)&amp;MONTH(K1434)=YEAR(L1434)&amp;MONTH(L1434),NETWORKDAYS.INTL(K1434,L1434,"0000000",'21年休息安排-固定'!$B$2:$B$105),NETWORKDAYS.INTL(DATE(2021,MONTH(L1434),1),L1434,"0000000",'21年休息安排-固定'!$B$2:$B$105)))</f>
        <v/>
      </c>
    </row>
    <row r="1435" customHeight="1" spans="1:24">
      <c r="A1435" s="4" t="s">
        <v>1905</v>
      </c>
      <c r="B1435" s="4"/>
      <c r="C1435" s="6" t="s">
        <v>838</v>
      </c>
      <c r="D1435" s="4"/>
      <c r="E1435" s="4"/>
      <c r="F1435" s="4"/>
      <c r="G1435" s="4"/>
      <c r="H1435" s="4"/>
      <c r="I1435" s="4"/>
      <c r="J1435" s="4"/>
      <c r="K1435" s="45">
        <v>44295</v>
      </c>
      <c r="L1435" s="45"/>
      <c r="M1435" s="4"/>
      <c r="N1435" s="4"/>
      <c r="O1435" s="4"/>
      <c r="P1435" s="46"/>
      <c r="Q1435" s="46"/>
      <c r="R1435" s="49">
        <f t="shared" si="98"/>
        <v>0</v>
      </c>
      <c r="S1435" s="49">
        <f t="shared" si="99"/>
        <v>0</v>
      </c>
      <c r="T1435" s="50">
        <f t="shared" si="96"/>
        <v>0</v>
      </c>
      <c r="U1435" s="50">
        <f t="shared" si="97"/>
        <v>0</v>
      </c>
      <c r="V1435" s="50">
        <v>0.77</v>
      </c>
      <c r="W1435" s="50">
        <f>IF(OR(K1435&lt;=$Y$1,DAY(K1435)&gt;15,AND(YEAR(K1435)&amp;MONTH(K1435)=YEAR(L1435)&amp;MONTH(L1435),DAY(L1435)&lt;26)),"",IF(OR(L1435="",MONTH(K1435)&lt;&gt;MONTH(L1435)),NETWORKDAYS.INTL(K1435,DATE(2021,MONTH(K1435)+1,0),"0000000",'21年休息安排-固定'!$B$2:$B$105),NETWORKDAYS.INTL(K1435,L1435,"0000000",'21年休息安排-固定'!$B$2:$B$105)))</f>
        <v>17</v>
      </c>
      <c r="X1435" s="50" t="str">
        <f>IF(OR(L1435&gt;=$Z$1,L1435="",DAY(L1435)&lt;15,AND(YEAR(K1435)&amp;MONTH(K1435)=YEAR(L1435)&amp;MONTH(L1435),DAY(L1435)&lt;26)),"",IF(YEAR(K1435)&amp;MONTH(K1435)=YEAR(L1435)&amp;MONTH(L1435),NETWORKDAYS.INTL(K1435,L1435,"0000000",'21年休息安排-固定'!$B$2:$B$105),NETWORKDAYS.INTL(DATE(2021,MONTH(L1435),1),L1435,"0000000",'21年休息安排-固定'!$B$2:$B$105)))</f>
        <v/>
      </c>
    </row>
    <row r="1436" customHeight="1" spans="1:24">
      <c r="A1436" s="4" t="s">
        <v>1906</v>
      </c>
      <c r="B1436" s="4"/>
      <c r="C1436" s="6" t="s">
        <v>921</v>
      </c>
      <c r="D1436" s="4"/>
      <c r="E1436" s="4"/>
      <c r="F1436" s="4"/>
      <c r="G1436" s="4"/>
      <c r="H1436" s="4"/>
      <c r="I1436" s="4"/>
      <c r="J1436" s="4"/>
      <c r="K1436" s="45">
        <v>44298</v>
      </c>
      <c r="L1436" s="45"/>
      <c r="M1436" s="4"/>
      <c r="N1436" s="4"/>
      <c r="O1436" s="4"/>
      <c r="P1436" s="46"/>
      <c r="Q1436" s="46"/>
      <c r="R1436" s="49">
        <f t="shared" si="98"/>
        <v>0</v>
      </c>
      <c r="S1436" s="49">
        <f t="shared" si="99"/>
        <v>0</v>
      </c>
      <c r="T1436" s="50">
        <f t="shared" si="96"/>
        <v>0</v>
      </c>
      <c r="U1436" s="50">
        <f t="shared" si="97"/>
        <v>0</v>
      </c>
      <c r="V1436" s="50">
        <v>0.85</v>
      </c>
      <c r="W1436" s="50">
        <f>IF(OR(K1436&lt;=$Y$1,DAY(K1436)&gt;15,AND(YEAR(K1436)&amp;MONTH(K1436)=YEAR(L1436)&amp;MONTH(L1436),DAY(L1436)&lt;26)),"",IF(OR(L1436="",MONTH(K1436)&lt;&gt;MONTH(L1436)),NETWORKDAYS.INTL(K1436,DATE(2021,MONTH(K1436)+1,0),"0000000",'21年休息安排-固定'!$B$2:$B$105),NETWORKDAYS.INTL(K1436,L1436,"0000000",'21年休息安排-固定'!$B$2:$B$105)))</f>
        <v>16</v>
      </c>
      <c r="X1436" s="50" t="str">
        <f>IF(OR(L1436&gt;=$Z$1,L1436="",DAY(L1436)&lt;15,AND(YEAR(K1436)&amp;MONTH(K1436)=YEAR(L1436)&amp;MONTH(L1436),DAY(L1436)&lt;26)),"",IF(YEAR(K1436)&amp;MONTH(K1436)=YEAR(L1436)&amp;MONTH(L1436),NETWORKDAYS.INTL(K1436,L1436,"0000000",'21年休息安排-固定'!$B$2:$B$105),NETWORKDAYS.INTL(DATE(2021,MONTH(L1436),1),L1436,"0000000",'21年休息安排-固定'!$B$2:$B$105)))</f>
        <v/>
      </c>
    </row>
    <row r="1437" customHeight="1" spans="1:24">
      <c r="A1437" s="4" t="s">
        <v>1907</v>
      </c>
      <c r="B1437" s="4"/>
      <c r="C1437" s="6" t="s">
        <v>26</v>
      </c>
      <c r="D1437" s="4"/>
      <c r="E1437" s="4"/>
      <c r="F1437" s="4"/>
      <c r="G1437" s="4"/>
      <c r="H1437" s="4"/>
      <c r="I1437" s="4"/>
      <c r="J1437" s="4"/>
      <c r="K1437" s="45">
        <v>44298</v>
      </c>
      <c r="L1437" s="45"/>
      <c r="M1437" s="4"/>
      <c r="N1437" s="4"/>
      <c r="O1437" s="4"/>
      <c r="P1437" s="46"/>
      <c r="Q1437" s="46"/>
      <c r="R1437" s="49">
        <f t="shared" si="98"/>
        <v>0</v>
      </c>
      <c r="S1437" s="49">
        <f t="shared" si="99"/>
        <v>0</v>
      </c>
      <c r="T1437" s="50">
        <f t="shared" si="96"/>
        <v>0</v>
      </c>
      <c r="U1437" s="50">
        <f t="shared" si="97"/>
        <v>0</v>
      </c>
      <c r="V1437" s="50">
        <v>0.91</v>
      </c>
      <c r="W1437" s="50">
        <f>IF(OR(K1437&lt;=$Y$1,DAY(K1437)&gt;15,AND(YEAR(K1437)&amp;MONTH(K1437)=YEAR(L1437)&amp;MONTH(L1437),DAY(L1437)&lt;26)),"",IF(OR(L1437="",MONTH(K1437)&lt;&gt;MONTH(L1437)),NETWORKDAYS.INTL(K1437,DATE(2021,MONTH(K1437)+1,0),"0000000",'21年休息安排-固定'!$B$2:$B$105),NETWORKDAYS.INTL(K1437,L1437,"0000000",'21年休息安排-固定'!$B$2:$B$105)))</f>
        <v>16</v>
      </c>
      <c r="X1437" s="50" t="str">
        <f>IF(OR(L1437&gt;=$Z$1,L1437="",DAY(L1437)&lt;15,AND(YEAR(K1437)&amp;MONTH(K1437)=YEAR(L1437)&amp;MONTH(L1437),DAY(L1437)&lt;26)),"",IF(YEAR(K1437)&amp;MONTH(K1437)=YEAR(L1437)&amp;MONTH(L1437),NETWORKDAYS.INTL(K1437,L1437,"0000000",'21年休息安排-固定'!$B$2:$B$105),NETWORKDAYS.INTL(DATE(2021,MONTH(L1437),1),L1437,"0000000",'21年休息安排-固定'!$B$2:$B$105)))</f>
        <v/>
      </c>
    </row>
    <row r="1438" customHeight="1" spans="1:24">
      <c r="A1438" s="4" t="s">
        <v>1908</v>
      </c>
      <c r="B1438" s="4"/>
      <c r="C1438" s="6" t="s">
        <v>403</v>
      </c>
      <c r="D1438" s="4"/>
      <c r="E1438" s="4"/>
      <c r="F1438" s="4"/>
      <c r="G1438" s="4"/>
      <c r="H1438" s="4"/>
      <c r="I1438" s="4"/>
      <c r="J1438" s="4"/>
      <c r="K1438" s="45">
        <v>44298</v>
      </c>
      <c r="L1438" s="45"/>
      <c r="M1438" s="4"/>
      <c r="N1438" s="4"/>
      <c r="O1438" s="4"/>
      <c r="P1438" s="46"/>
      <c r="Q1438" s="46"/>
      <c r="R1438" s="49">
        <f t="shared" si="98"/>
        <v>0</v>
      </c>
      <c r="S1438" s="49">
        <f t="shared" si="99"/>
        <v>0</v>
      </c>
      <c r="T1438" s="50">
        <f t="shared" si="96"/>
        <v>0</v>
      </c>
      <c r="U1438" s="50">
        <f t="shared" si="97"/>
        <v>0</v>
      </c>
      <c r="V1438" s="50">
        <v>0.88</v>
      </c>
      <c r="W1438" s="50">
        <f>IF(OR(K1438&lt;=$Y$1,DAY(K1438)&gt;15,AND(YEAR(K1438)&amp;MONTH(K1438)=YEAR(L1438)&amp;MONTH(L1438),DAY(L1438)&lt;26)),"",IF(OR(L1438="",MONTH(K1438)&lt;&gt;MONTH(L1438)),NETWORKDAYS.INTL(K1438,DATE(2021,MONTH(K1438)+1,0),"0000000",'21年休息安排-固定'!$B$2:$B$105),NETWORKDAYS.INTL(K1438,L1438,"0000000",'21年休息安排-固定'!$B$2:$B$105)))</f>
        <v>16</v>
      </c>
      <c r="X1438" s="50" t="str">
        <f>IF(OR(L1438&gt;=$Z$1,L1438="",DAY(L1438)&lt;15,AND(YEAR(K1438)&amp;MONTH(K1438)=YEAR(L1438)&amp;MONTH(L1438),DAY(L1438)&lt;26)),"",IF(YEAR(K1438)&amp;MONTH(K1438)=YEAR(L1438)&amp;MONTH(L1438),NETWORKDAYS.INTL(K1438,L1438,"0000000",'21年休息安排-固定'!$B$2:$B$105),NETWORKDAYS.INTL(DATE(2021,MONTH(L1438),1),L1438,"0000000",'21年休息安排-固定'!$B$2:$B$105)))</f>
        <v/>
      </c>
    </row>
    <row r="1439" customHeight="1" spans="1:24">
      <c r="A1439" s="4" t="s">
        <v>1909</v>
      </c>
      <c r="B1439" s="4"/>
      <c r="C1439" s="6" t="s">
        <v>1020</v>
      </c>
      <c r="D1439" s="4"/>
      <c r="E1439" s="4"/>
      <c r="F1439" s="4"/>
      <c r="G1439" s="4"/>
      <c r="H1439" s="4"/>
      <c r="I1439" s="4"/>
      <c r="J1439" s="4"/>
      <c r="K1439" s="45">
        <v>44298</v>
      </c>
      <c r="L1439" s="45"/>
      <c r="M1439" s="4"/>
      <c r="N1439" s="4"/>
      <c r="O1439" s="4"/>
      <c r="P1439" s="46"/>
      <c r="Q1439" s="46"/>
      <c r="R1439" s="49">
        <f t="shared" si="98"/>
        <v>0</v>
      </c>
      <c r="S1439" s="49">
        <f t="shared" si="99"/>
        <v>0</v>
      </c>
      <c r="T1439" s="50">
        <f t="shared" si="96"/>
        <v>0</v>
      </c>
      <c r="U1439" s="50">
        <f t="shared" si="97"/>
        <v>0</v>
      </c>
      <c r="V1439" s="50">
        <v>0.93</v>
      </c>
      <c r="W1439" s="50">
        <f>IF(OR(K1439&lt;=$Y$1,DAY(K1439)&gt;15,AND(YEAR(K1439)&amp;MONTH(K1439)=YEAR(L1439)&amp;MONTH(L1439),DAY(L1439)&lt;26)),"",IF(OR(L1439="",MONTH(K1439)&lt;&gt;MONTH(L1439)),NETWORKDAYS.INTL(K1439,DATE(2021,MONTH(K1439)+1,0),"0000000",'21年休息安排-固定'!$B$2:$B$105),NETWORKDAYS.INTL(K1439,L1439,"0000000",'21年休息安排-固定'!$B$2:$B$105)))</f>
        <v>16</v>
      </c>
      <c r="X1439" s="50" t="str">
        <f>IF(OR(L1439&gt;=$Z$1,L1439="",DAY(L1439)&lt;15,AND(YEAR(K1439)&amp;MONTH(K1439)=YEAR(L1439)&amp;MONTH(L1439),DAY(L1439)&lt;26)),"",IF(YEAR(K1439)&amp;MONTH(K1439)=YEAR(L1439)&amp;MONTH(L1439),NETWORKDAYS.INTL(K1439,L1439,"0000000",'21年休息安排-固定'!$B$2:$B$105),NETWORKDAYS.INTL(DATE(2021,MONTH(L1439),1),L1439,"0000000",'21年休息安排-固定'!$B$2:$B$105)))</f>
        <v/>
      </c>
    </row>
    <row r="1440" customHeight="1" spans="1:24">
      <c r="A1440" s="4" t="s">
        <v>1910</v>
      </c>
      <c r="B1440" s="4"/>
      <c r="C1440" s="6" t="s">
        <v>26</v>
      </c>
      <c r="D1440" s="4"/>
      <c r="E1440" s="4"/>
      <c r="F1440" s="4"/>
      <c r="G1440" s="4"/>
      <c r="H1440" s="4"/>
      <c r="I1440" s="4"/>
      <c r="J1440" s="4"/>
      <c r="K1440" s="45">
        <v>44298</v>
      </c>
      <c r="L1440" s="45"/>
      <c r="M1440" s="4"/>
      <c r="N1440" s="4"/>
      <c r="O1440" s="4"/>
      <c r="P1440" s="46"/>
      <c r="Q1440" s="46"/>
      <c r="R1440" s="49">
        <f t="shared" si="98"/>
        <v>0</v>
      </c>
      <c r="S1440" s="49">
        <f t="shared" si="99"/>
        <v>0</v>
      </c>
      <c r="T1440" s="50">
        <f t="shared" si="96"/>
        <v>0</v>
      </c>
      <c r="U1440" s="50">
        <f t="shared" si="97"/>
        <v>0</v>
      </c>
      <c r="V1440" s="50">
        <v>0.89</v>
      </c>
      <c r="W1440" s="50">
        <f>IF(OR(K1440&lt;=$Y$1,DAY(K1440)&gt;15,AND(YEAR(K1440)&amp;MONTH(K1440)=YEAR(L1440)&amp;MONTH(L1440),DAY(L1440)&lt;26)),"",IF(OR(L1440="",MONTH(K1440)&lt;&gt;MONTH(L1440)),NETWORKDAYS.INTL(K1440,DATE(2021,MONTH(K1440)+1,0),"0000000",'21年休息安排-固定'!$B$2:$B$105),NETWORKDAYS.INTL(K1440,L1440,"0000000",'21年休息安排-固定'!$B$2:$B$105)))</f>
        <v>16</v>
      </c>
      <c r="X1440" s="50" t="str">
        <f>IF(OR(L1440&gt;=$Z$1,L1440="",DAY(L1440)&lt;15,AND(YEAR(K1440)&amp;MONTH(K1440)=YEAR(L1440)&amp;MONTH(L1440),DAY(L1440)&lt;26)),"",IF(YEAR(K1440)&amp;MONTH(K1440)=YEAR(L1440)&amp;MONTH(L1440),NETWORKDAYS.INTL(K1440,L1440,"0000000",'21年休息安排-固定'!$B$2:$B$105),NETWORKDAYS.INTL(DATE(2021,MONTH(L1440),1),L1440,"0000000",'21年休息安排-固定'!$B$2:$B$105)))</f>
        <v/>
      </c>
    </row>
    <row r="1441" customHeight="1" spans="1:24">
      <c r="A1441" s="4" t="s">
        <v>1911</v>
      </c>
      <c r="B1441" s="4"/>
      <c r="C1441" s="6" t="s">
        <v>1020</v>
      </c>
      <c r="D1441" s="4"/>
      <c r="E1441" s="4"/>
      <c r="F1441" s="4"/>
      <c r="G1441" s="4"/>
      <c r="H1441" s="4"/>
      <c r="I1441" s="4"/>
      <c r="J1441" s="4"/>
      <c r="K1441" s="45">
        <v>44299</v>
      </c>
      <c r="L1441" s="45"/>
      <c r="M1441" s="4"/>
      <c r="N1441" s="4"/>
      <c r="O1441" s="4"/>
      <c r="P1441" s="46"/>
      <c r="Q1441" s="46"/>
      <c r="R1441" s="49">
        <f t="shared" si="98"/>
        <v>0</v>
      </c>
      <c r="S1441" s="49">
        <f t="shared" si="99"/>
        <v>0</v>
      </c>
      <c r="T1441" s="50">
        <f t="shared" si="96"/>
        <v>0</v>
      </c>
      <c r="U1441" s="50">
        <f t="shared" si="97"/>
        <v>0</v>
      </c>
      <c r="V1441" s="50">
        <v>0.89</v>
      </c>
      <c r="W1441" s="50">
        <f>IF(OR(K1441&lt;=$Y$1,DAY(K1441)&gt;15,AND(YEAR(K1441)&amp;MONTH(K1441)=YEAR(L1441)&amp;MONTH(L1441),DAY(L1441)&lt;26)),"",IF(OR(L1441="",MONTH(K1441)&lt;&gt;MONTH(L1441)),NETWORKDAYS.INTL(K1441,DATE(2021,MONTH(K1441)+1,0),"0000000",'21年休息安排-固定'!$B$2:$B$105),NETWORKDAYS.INTL(K1441,L1441,"0000000",'21年休息安排-固定'!$B$2:$B$105)))</f>
        <v>15</v>
      </c>
      <c r="X1441" s="50" t="str">
        <f>IF(OR(L1441&gt;=$Z$1,L1441="",DAY(L1441)&lt;15,AND(YEAR(K1441)&amp;MONTH(K1441)=YEAR(L1441)&amp;MONTH(L1441),DAY(L1441)&lt;26)),"",IF(YEAR(K1441)&amp;MONTH(K1441)=YEAR(L1441)&amp;MONTH(L1441),NETWORKDAYS.INTL(K1441,L1441,"0000000",'21年休息安排-固定'!$B$2:$B$105),NETWORKDAYS.INTL(DATE(2021,MONTH(L1441),1),L1441,"0000000",'21年休息安排-固定'!$B$2:$B$105)))</f>
        <v/>
      </c>
    </row>
    <row r="1442" customHeight="1" spans="1:24">
      <c r="A1442" s="4" t="s">
        <v>1912</v>
      </c>
      <c r="B1442" s="4"/>
      <c r="C1442" s="6" t="s">
        <v>403</v>
      </c>
      <c r="D1442" s="4"/>
      <c r="E1442" s="4"/>
      <c r="F1442" s="4"/>
      <c r="G1442" s="4"/>
      <c r="H1442" s="4"/>
      <c r="I1442" s="4"/>
      <c r="J1442" s="4"/>
      <c r="K1442" s="45">
        <v>44299</v>
      </c>
      <c r="L1442" s="45"/>
      <c r="M1442" s="4"/>
      <c r="N1442" s="4"/>
      <c r="O1442" s="4"/>
      <c r="P1442" s="46"/>
      <c r="Q1442" s="46"/>
      <c r="R1442" s="49">
        <f t="shared" si="98"/>
        <v>0</v>
      </c>
      <c r="S1442" s="49">
        <f t="shared" si="99"/>
        <v>0</v>
      </c>
      <c r="T1442" s="50">
        <f t="shared" si="96"/>
        <v>0</v>
      </c>
      <c r="U1442" s="50">
        <f t="shared" si="97"/>
        <v>0</v>
      </c>
      <c r="V1442" s="50">
        <v>0.92</v>
      </c>
      <c r="W1442" s="50">
        <f>IF(OR(K1442&lt;=$Y$1,DAY(K1442)&gt;15,AND(YEAR(K1442)&amp;MONTH(K1442)=YEAR(L1442)&amp;MONTH(L1442),DAY(L1442)&lt;26)),"",IF(OR(L1442="",MONTH(K1442)&lt;&gt;MONTH(L1442)),NETWORKDAYS.INTL(K1442,DATE(2021,MONTH(K1442)+1,0),"0000000",'21年休息安排-固定'!$B$2:$B$105),NETWORKDAYS.INTL(K1442,L1442,"0000000",'21年休息安排-固定'!$B$2:$B$105)))</f>
        <v>15</v>
      </c>
      <c r="X1442" s="50" t="str">
        <f>IF(OR(L1442&gt;=$Z$1,L1442="",DAY(L1442)&lt;15,AND(YEAR(K1442)&amp;MONTH(K1442)=YEAR(L1442)&amp;MONTH(L1442),DAY(L1442)&lt;26)),"",IF(YEAR(K1442)&amp;MONTH(K1442)=YEAR(L1442)&amp;MONTH(L1442),NETWORKDAYS.INTL(K1442,L1442,"0000000",'21年休息安排-固定'!$B$2:$B$105),NETWORKDAYS.INTL(DATE(2021,MONTH(L1442),1),L1442,"0000000",'21年休息安排-固定'!$B$2:$B$105)))</f>
        <v/>
      </c>
    </row>
    <row r="1443" customHeight="1" spans="1:24">
      <c r="A1443" s="4" t="s">
        <v>1913</v>
      </c>
      <c r="B1443" s="4"/>
      <c r="C1443" s="6" t="s">
        <v>921</v>
      </c>
      <c r="D1443" s="4"/>
      <c r="E1443" s="4"/>
      <c r="F1443" s="4"/>
      <c r="G1443" s="4"/>
      <c r="H1443" s="4"/>
      <c r="I1443" s="4"/>
      <c r="J1443" s="4"/>
      <c r="K1443" s="45">
        <v>44305</v>
      </c>
      <c r="L1443" s="45"/>
      <c r="M1443" s="4"/>
      <c r="N1443" s="4"/>
      <c r="O1443" s="4"/>
      <c r="P1443" s="46"/>
      <c r="Q1443" s="46"/>
      <c r="R1443" s="49">
        <f t="shared" si="98"/>
        <v>0</v>
      </c>
      <c r="S1443" s="49">
        <f t="shared" si="99"/>
        <v>0</v>
      </c>
      <c r="T1443" s="50">
        <f t="shared" si="96"/>
        <v>0</v>
      </c>
      <c r="U1443" s="50">
        <f t="shared" si="97"/>
        <v>0</v>
      </c>
      <c r="V1443" s="50">
        <v>0.85</v>
      </c>
      <c r="W1443" s="50" t="str">
        <f>IF(OR(K1443&lt;=$Y$1,DAY(K1443)&gt;15,AND(YEAR(K1443)&amp;MONTH(K1443)=YEAR(L1443)&amp;MONTH(L1443),DAY(L1443)&lt;26)),"",IF(OR(L1443="",MONTH(K1443)&lt;&gt;MONTH(L1443)),NETWORKDAYS.INTL(K1443,DATE(2021,MONTH(K1443)+1,0),"0000000",'21年休息安排-固定'!$B$2:$B$105),NETWORKDAYS.INTL(K1443,L1443,"0000000",'21年休息安排-固定'!$B$2:$B$105)))</f>
        <v/>
      </c>
      <c r="X1443" s="50" t="str">
        <f>IF(OR(L1443&gt;=$Z$1,L1443="",DAY(L1443)&lt;15,AND(YEAR(K1443)&amp;MONTH(K1443)=YEAR(L1443)&amp;MONTH(L1443),DAY(L1443)&lt;26)),"",IF(YEAR(K1443)&amp;MONTH(K1443)=YEAR(L1443)&amp;MONTH(L1443),NETWORKDAYS.INTL(K1443,L1443,"0000000",'21年休息安排-固定'!$B$2:$B$105),NETWORKDAYS.INTL(DATE(2021,MONTH(L1443),1),L1443,"0000000",'21年休息安排-固定'!$B$2:$B$105)))</f>
        <v/>
      </c>
    </row>
    <row r="1444" customHeight="1" spans="1:24">
      <c r="A1444" s="4" t="s">
        <v>1914</v>
      </c>
      <c r="B1444" s="4"/>
      <c r="C1444" s="6" t="s">
        <v>921</v>
      </c>
      <c r="D1444" s="4"/>
      <c r="E1444" s="4"/>
      <c r="F1444" s="4"/>
      <c r="G1444" s="4"/>
      <c r="H1444" s="4"/>
      <c r="I1444" s="4"/>
      <c r="J1444" s="4"/>
      <c r="K1444" s="45">
        <v>44305</v>
      </c>
      <c r="L1444" s="45"/>
      <c r="M1444" s="4"/>
      <c r="N1444" s="4"/>
      <c r="O1444" s="4"/>
      <c r="P1444" s="46"/>
      <c r="Q1444" s="46"/>
      <c r="R1444" s="49">
        <f t="shared" si="98"/>
        <v>0</v>
      </c>
      <c r="S1444" s="49">
        <f t="shared" si="99"/>
        <v>0</v>
      </c>
      <c r="T1444" s="50">
        <f t="shared" si="96"/>
        <v>0</v>
      </c>
      <c r="U1444" s="50">
        <f t="shared" si="97"/>
        <v>0</v>
      </c>
      <c r="V1444" s="50">
        <v>0.91</v>
      </c>
      <c r="W1444" s="50" t="str">
        <f>IF(OR(K1444&lt;=$Y$1,DAY(K1444)&gt;15,AND(YEAR(K1444)&amp;MONTH(K1444)=YEAR(L1444)&amp;MONTH(L1444),DAY(L1444)&lt;26)),"",IF(OR(L1444="",MONTH(K1444)&lt;&gt;MONTH(L1444)),NETWORKDAYS.INTL(K1444,DATE(2021,MONTH(K1444)+1,0),"0000000",'21年休息安排-固定'!$B$2:$B$105),NETWORKDAYS.INTL(K1444,L1444,"0000000",'21年休息安排-固定'!$B$2:$B$105)))</f>
        <v/>
      </c>
      <c r="X1444" s="50" t="str">
        <f>IF(OR(L1444&gt;=$Z$1,L1444="",DAY(L1444)&lt;15,AND(YEAR(K1444)&amp;MONTH(K1444)=YEAR(L1444)&amp;MONTH(L1444),DAY(L1444)&lt;26)),"",IF(YEAR(K1444)&amp;MONTH(K1444)=YEAR(L1444)&amp;MONTH(L1444),NETWORKDAYS.INTL(K1444,L1444,"0000000",'21年休息安排-固定'!$B$2:$B$105),NETWORKDAYS.INTL(DATE(2021,MONTH(L1444),1),L1444,"0000000",'21年休息安排-固定'!$B$2:$B$105)))</f>
        <v/>
      </c>
    </row>
    <row r="1445" customHeight="1" spans="1:24">
      <c r="A1445" s="4" t="s">
        <v>1915</v>
      </c>
      <c r="B1445" s="4"/>
      <c r="C1445" s="6" t="s">
        <v>403</v>
      </c>
      <c r="D1445" s="4"/>
      <c r="E1445" s="4"/>
      <c r="F1445" s="4"/>
      <c r="G1445" s="4"/>
      <c r="H1445" s="4"/>
      <c r="I1445" s="4"/>
      <c r="J1445" s="4"/>
      <c r="K1445" s="45">
        <v>44306</v>
      </c>
      <c r="L1445" s="45"/>
      <c r="M1445" s="4"/>
      <c r="N1445" s="4"/>
      <c r="O1445" s="4"/>
      <c r="P1445" s="46"/>
      <c r="Q1445" s="46"/>
      <c r="R1445" s="49">
        <f t="shared" si="98"/>
        <v>0</v>
      </c>
      <c r="S1445" s="49">
        <f t="shared" si="99"/>
        <v>0</v>
      </c>
      <c r="T1445" s="50">
        <f t="shared" si="96"/>
        <v>0</v>
      </c>
      <c r="U1445" s="50">
        <f t="shared" si="97"/>
        <v>0</v>
      </c>
      <c r="V1445" s="50">
        <v>0.89</v>
      </c>
      <c r="W1445" s="50" t="str">
        <f>IF(OR(K1445&lt;=$Y$1,DAY(K1445)&gt;15,AND(YEAR(K1445)&amp;MONTH(K1445)=YEAR(L1445)&amp;MONTH(L1445),DAY(L1445)&lt;26)),"",IF(OR(L1445="",MONTH(K1445)&lt;&gt;MONTH(L1445)),NETWORKDAYS.INTL(K1445,DATE(2021,MONTH(K1445)+1,0),"0000000",'21年休息安排-固定'!$B$2:$B$105),NETWORKDAYS.INTL(K1445,L1445,"0000000",'21年休息安排-固定'!$B$2:$B$105)))</f>
        <v/>
      </c>
      <c r="X1445" s="50" t="str">
        <f>IF(OR(L1445&gt;=$Z$1,L1445="",DAY(L1445)&lt;15,AND(YEAR(K1445)&amp;MONTH(K1445)=YEAR(L1445)&amp;MONTH(L1445),DAY(L1445)&lt;26)),"",IF(YEAR(K1445)&amp;MONTH(K1445)=YEAR(L1445)&amp;MONTH(L1445),NETWORKDAYS.INTL(K1445,L1445,"0000000",'21年休息安排-固定'!$B$2:$B$105),NETWORKDAYS.INTL(DATE(2021,MONTH(L1445),1),L1445,"0000000",'21年休息安排-固定'!$B$2:$B$105)))</f>
        <v/>
      </c>
    </row>
    <row r="1446" customHeight="1" spans="1:24">
      <c r="A1446" s="4" t="s">
        <v>1916</v>
      </c>
      <c r="B1446" s="4"/>
      <c r="C1446" s="6" t="s">
        <v>1020</v>
      </c>
      <c r="D1446" s="4"/>
      <c r="E1446" s="4"/>
      <c r="F1446" s="4"/>
      <c r="G1446" s="4"/>
      <c r="H1446" s="4"/>
      <c r="I1446" s="4"/>
      <c r="J1446" s="4"/>
      <c r="K1446" s="45">
        <v>44307</v>
      </c>
      <c r="L1446" s="45"/>
      <c r="M1446" s="4"/>
      <c r="N1446" s="4"/>
      <c r="O1446" s="4"/>
      <c r="P1446" s="46"/>
      <c r="Q1446" s="46"/>
      <c r="R1446" s="49">
        <f t="shared" si="98"/>
        <v>0</v>
      </c>
      <c r="S1446" s="49">
        <f t="shared" si="99"/>
        <v>0</v>
      </c>
      <c r="T1446" s="50">
        <f t="shared" si="96"/>
        <v>0</v>
      </c>
      <c r="U1446" s="50">
        <f t="shared" si="97"/>
        <v>0</v>
      </c>
      <c r="V1446" s="50">
        <v>0.9</v>
      </c>
      <c r="W1446" s="50" t="str">
        <f>IF(OR(K1446&lt;=$Y$1,DAY(K1446)&gt;15,AND(YEAR(K1446)&amp;MONTH(K1446)=YEAR(L1446)&amp;MONTH(L1446),DAY(L1446)&lt;26)),"",IF(OR(L1446="",MONTH(K1446)&lt;&gt;MONTH(L1446)),NETWORKDAYS.INTL(K1446,DATE(2021,MONTH(K1446)+1,0),"0000000",'21年休息安排-固定'!$B$2:$B$105),NETWORKDAYS.INTL(K1446,L1446,"0000000",'21年休息安排-固定'!$B$2:$B$105)))</f>
        <v/>
      </c>
      <c r="X1446" s="50" t="str">
        <f>IF(OR(L1446&gt;=$Z$1,L1446="",DAY(L1446)&lt;15,AND(YEAR(K1446)&amp;MONTH(K1446)=YEAR(L1446)&amp;MONTH(L1446),DAY(L1446)&lt;26)),"",IF(YEAR(K1446)&amp;MONTH(K1446)=YEAR(L1446)&amp;MONTH(L1446),NETWORKDAYS.INTL(K1446,L1446,"0000000",'21年休息安排-固定'!$B$2:$B$105),NETWORKDAYS.INTL(DATE(2021,MONTH(L1446),1),L1446,"0000000",'21年休息安排-固定'!$B$2:$B$105)))</f>
        <v/>
      </c>
    </row>
    <row r="1447" customHeight="1" spans="1:24">
      <c r="A1447" s="4" t="s">
        <v>1917</v>
      </c>
      <c r="B1447" s="4"/>
      <c r="C1447" s="6" t="s">
        <v>1020</v>
      </c>
      <c r="D1447" s="4"/>
      <c r="E1447" s="4"/>
      <c r="F1447" s="4"/>
      <c r="G1447" s="4"/>
      <c r="H1447" s="4"/>
      <c r="I1447" s="4"/>
      <c r="J1447" s="4"/>
      <c r="K1447" s="45">
        <v>44307</v>
      </c>
      <c r="L1447" s="45"/>
      <c r="M1447" s="4"/>
      <c r="N1447" s="4"/>
      <c r="O1447" s="4"/>
      <c r="P1447" s="46"/>
      <c r="Q1447" s="46"/>
      <c r="R1447" s="49">
        <f t="shared" si="98"/>
        <v>0</v>
      </c>
      <c r="S1447" s="49">
        <f t="shared" si="99"/>
        <v>0</v>
      </c>
      <c r="T1447" s="50">
        <f t="shared" ref="T1447:T1510" si="100">IFERROR(ROUND(Q1447/W1447,2),0)</f>
        <v>0</v>
      </c>
      <c r="U1447" s="50">
        <f t="shared" ref="U1447:U1510" si="101">IFERROR(ROUND(Q1447/X1447,2),0)</f>
        <v>0</v>
      </c>
      <c r="V1447" s="50">
        <v>0.9</v>
      </c>
      <c r="W1447" s="50" t="str">
        <f>IF(OR(K1447&lt;=$Y$1,DAY(K1447)&gt;15,AND(YEAR(K1447)&amp;MONTH(K1447)=YEAR(L1447)&amp;MONTH(L1447),DAY(L1447)&lt;26)),"",IF(OR(L1447="",MONTH(K1447)&lt;&gt;MONTH(L1447)),NETWORKDAYS.INTL(K1447,DATE(2021,MONTH(K1447)+1,0),"0000000",'21年休息安排-固定'!$B$2:$B$105),NETWORKDAYS.INTL(K1447,L1447,"0000000",'21年休息安排-固定'!$B$2:$B$105)))</f>
        <v/>
      </c>
      <c r="X1447" s="50" t="str">
        <f>IF(OR(L1447&gt;=$Z$1,L1447="",DAY(L1447)&lt;15,AND(YEAR(K1447)&amp;MONTH(K1447)=YEAR(L1447)&amp;MONTH(L1447),DAY(L1447)&lt;26)),"",IF(YEAR(K1447)&amp;MONTH(K1447)=YEAR(L1447)&amp;MONTH(L1447),NETWORKDAYS.INTL(K1447,L1447,"0000000",'21年休息安排-固定'!$B$2:$B$105),NETWORKDAYS.INTL(DATE(2021,MONTH(L1447),1),L1447,"0000000",'21年休息安排-固定'!$B$2:$B$105)))</f>
        <v/>
      </c>
    </row>
    <row r="1448" customHeight="1" spans="1:24">
      <c r="A1448" s="4" t="s">
        <v>1918</v>
      </c>
      <c r="B1448" s="4"/>
      <c r="C1448" s="6" t="s">
        <v>1020</v>
      </c>
      <c r="D1448" s="4"/>
      <c r="E1448" s="4"/>
      <c r="F1448" s="4"/>
      <c r="G1448" s="4"/>
      <c r="H1448" s="4"/>
      <c r="I1448" s="4"/>
      <c r="J1448" s="4"/>
      <c r="K1448" s="45">
        <v>44312</v>
      </c>
      <c r="L1448" s="45"/>
      <c r="M1448" s="4"/>
      <c r="N1448" s="4"/>
      <c r="O1448" s="4"/>
      <c r="P1448" s="46"/>
      <c r="Q1448" s="46"/>
      <c r="R1448" s="49">
        <f t="shared" ref="R1448:R1511" si="102">P1448/21.75</f>
        <v>0</v>
      </c>
      <c r="S1448" s="49">
        <f t="shared" ref="S1448:S1511" si="103">Q1448/21.75</f>
        <v>0</v>
      </c>
      <c r="T1448" s="50">
        <f t="shared" si="100"/>
        <v>0</v>
      </c>
      <c r="U1448" s="50">
        <f t="shared" si="101"/>
        <v>0</v>
      </c>
      <c r="V1448" s="50">
        <v>0.9</v>
      </c>
      <c r="W1448" s="50" t="str">
        <f>IF(OR(K1448&lt;=$Y$1,DAY(K1448)&gt;15,AND(YEAR(K1448)&amp;MONTH(K1448)=YEAR(L1448)&amp;MONTH(L1448),DAY(L1448)&lt;26)),"",IF(OR(L1448="",MONTH(K1448)&lt;&gt;MONTH(L1448)),NETWORKDAYS.INTL(K1448,DATE(2021,MONTH(K1448)+1,0),"0000000",'21年休息安排-固定'!$B$2:$B$105),NETWORKDAYS.INTL(K1448,L1448,"0000000",'21年休息安排-固定'!$B$2:$B$105)))</f>
        <v/>
      </c>
      <c r="X1448" s="50" t="str">
        <f>IF(OR(L1448&gt;=$Z$1,L1448="",DAY(L1448)&lt;15,AND(YEAR(K1448)&amp;MONTH(K1448)=YEAR(L1448)&amp;MONTH(L1448),DAY(L1448)&lt;26)),"",IF(YEAR(K1448)&amp;MONTH(K1448)=YEAR(L1448)&amp;MONTH(L1448),NETWORKDAYS.INTL(K1448,L1448,"0000000",'21年休息安排-固定'!$B$2:$B$105),NETWORKDAYS.INTL(DATE(2021,MONTH(L1448),1),L1448,"0000000",'21年休息安排-固定'!$B$2:$B$105)))</f>
        <v/>
      </c>
    </row>
    <row r="1449" customHeight="1" spans="1:24">
      <c r="A1449" s="4" t="s">
        <v>1919</v>
      </c>
      <c r="B1449" s="4"/>
      <c r="C1449" s="6" t="s">
        <v>480</v>
      </c>
      <c r="D1449" s="4"/>
      <c r="E1449" s="4"/>
      <c r="F1449" s="4"/>
      <c r="G1449" s="4"/>
      <c r="H1449" s="4"/>
      <c r="I1449" s="4"/>
      <c r="J1449" s="4"/>
      <c r="K1449" s="45">
        <v>44312</v>
      </c>
      <c r="L1449" s="45"/>
      <c r="M1449" s="4"/>
      <c r="N1449" s="4"/>
      <c r="O1449" s="4"/>
      <c r="P1449" s="46"/>
      <c r="Q1449" s="46"/>
      <c r="R1449" s="49">
        <f t="shared" si="102"/>
        <v>0</v>
      </c>
      <c r="S1449" s="49">
        <f t="shared" si="103"/>
        <v>0</v>
      </c>
      <c r="T1449" s="50">
        <f t="shared" si="100"/>
        <v>0</v>
      </c>
      <c r="U1449" s="50">
        <f t="shared" si="101"/>
        <v>0</v>
      </c>
      <c r="V1449" s="50">
        <v>0.9</v>
      </c>
      <c r="W1449" s="50" t="str">
        <f>IF(OR(K1449&lt;=$Y$1,DAY(K1449)&gt;15,AND(YEAR(K1449)&amp;MONTH(K1449)=YEAR(L1449)&amp;MONTH(L1449),DAY(L1449)&lt;26)),"",IF(OR(L1449="",MONTH(K1449)&lt;&gt;MONTH(L1449)),NETWORKDAYS.INTL(K1449,DATE(2021,MONTH(K1449)+1,0),"0000000",'21年休息安排-固定'!$B$2:$B$105),NETWORKDAYS.INTL(K1449,L1449,"0000000",'21年休息安排-固定'!$B$2:$B$105)))</f>
        <v/>
      </c>
      <c r="X1449" s="50" t="str">
        <f>IF(OR(L1449&gt;=$Z$1,L1449="",DAY(L1449)&lt;15,AND(YEAR(K1449)&amp;MONTH(K1449)=YEAR(L1449)&amp;MONTH(L1449),DAY(L1449)&lt;26)),"",IF(YEAR(K1449)&amp;MONTH(K1449)=YEAR(L1449)&amp;MONTH(L1449),NETWORKDAYS.INTL(K1449,L1449,"0000000",'21年休息安排-固定'!$B$2:$B$105),NETWORKDAYS.INTL(DATE(2021,MONTH(L1449),1),L1449,"0000000",'21年休息安排-固定'!$B$2:$B$105)))</f>
        <v/>
      </c>
    </row>
    <row r="1450" customHeight="1" spans="1:24">
      <c r="A1450" s="4" t="s">
        <v>1920</v>
      </c>
      <c r="B1450" s="4"/>
      <c r="C1450" s="6" t="s">
        <v>941</v>
      </c>
      <c r="D1450" s="4"/>
      <c r="E1450" s="4"/>
      <c r="F1450" s="4"/>
      <c r="G1450" s="4"/>
      <c r="H1450" s="4"/>
      <c r="I1450" s="4"/>
      <c r="J1450" s="4"/>
      <c r="K1450" s="45">
        <v>44313</v>
      </c>
      <c r="L1450" s="45"/>
      <c r="M1450" s="4"/>
      <c r="N1450" s="4"/>
      <c r="O1450" s="4"/>
      <c r="P1450" s="46"/>
      <c r="Q1450" s="46"/>
      <c r="R1450" s="49">
        <f t="shared" si="102"/>
        <v>0</v>
      </c>
      <c r="S1450" s="49">
        <f t="shared" si="103"/>
        <v>0</v>
      </c>
      <c r="T1450" s="50">
        <f t="shared" si="100"/>
        <v>0</v>
      </c>
      <c r="U1450" s="50">
        <f t="shared" si="101"/>
        <v>0</v>
      </c>
      <c r="V1450" s="50">
        <v>0.87</v>
      </c>
      <c r="W1450" s="50" t="str">
        <f>IF(OR(K1450&lt;=$Y$1,DAY(K1450)&gt;15,AND(YEAR(K1450)&amp;MONTH(K1450)=YEAR(L1450)&amp;MONTH(L1450),DAY(L1450)&lt;26)),"",IF(OR(L1450="",MONTH(K1450)&lt;&gt;MONTH(L1450)),NETWORKDAYS.INTL(K1450,DATE(2021,MONTH(K1450)+1,0),"0000000",'21年休息安排-固定'!$B$2:$B$105),NETWORKDAYS.INTL(K1450,L1450,"0000000",'21年休息安排-固定'!$B$2:$B$105)))</f>
        <v/>
      </c>
      <c r="X1450" s="50" t="str">
        <f>IF(OR(L1450&gt;=$Z$1,L1450="",DAY(L1450)&lt;15,AND(YEAR(K1450)&amp;MONTH(K1450)=YEAR(L1450)&amp;MONTH(L1450),DAY(L1450)&lt;26)),"",IF(YEAR(K1450)&amp;MONTH(K1450)=YEAR(L1450)&amp;MONTH(L1450),NETWORKDAYS.INTL(K1450,L1450,"0000000",'21年休息安排-固定'!$B$2:$B$105),NETWORKDAYS.INTL(DATE(2021,MONTH(L1450),1),L1450,"0000000",'21年休息安排-固定'!$B$2:$B$105)))</f>
        <v/>
      </c>
    </row>
    <row r="1451" customHeight="1" spans="1:24">
      <c r="A1451" s="4" t="s">
        <v>1921</v>
      </c>
      <c r="B1451" s="4"/>
      <c r="C1451" s="6" t="s">
        <v>1020</v>
      </c>
      <c r="D1451" s="4"/>
      <c r="E1451" s="4"/>
      <c r="F1451" s="4"/>
      <c r="G1451" s="4"/>
      <c r="H1451" s="4"/>
      <c r="I1451" s="4"/>
      <c r="J1451" s="4"/>
      <c r="K1451" s="45">
        <v>44313</v>
      </c>
      <c r="L1451" s="45"/>
      <c r="M1451" s="4"/>
      <c r="N1451" s="4"/>
      <c r="O1451" s="4"/>
      <c r="P1451" s="46"/>
      <c r="Q1451" s="46"/>
      <c r="R1451" s="49">
        <f t="shared" si="102"/>
        <v>0</v>
      </c>
      <c r="S1451" s="49">
        <f t="shared" si="103"/>
        <v>0</v>
      </c>
      <c r="T1451" s="50">
        <f t="shared" si="100"/>
        <v>0</v>
      </c>
      <c r="U1451" s="50">
        <f t="shared" si="101"/>
        <v>0</v>
      </c>
      <c r="V1451" s="50">
        <v>0.88</v>
      </c>
      <c r="W1451" s="50" t="str">
        <f>IF(OR(K1451&lt;=$Y$1,DAY(K1451)&gt;15,AND(YEAR(K1451)&amp;MONTH(K1451)=YEAR(L1451)&amp;MONTH(L1451),DAY(L1451)&lt;26)),"",IF(OR(L1451="",MONTH(K1451)&lt;&gt;MONTH(L1451)),NETWORKDAYS.INTL(K1451,DATE(2021,MONTH(K1451)+1,0),"0000000",'21年休息安排-固定'!$B$2:$B$105),NETWORKDAYS.INTL(K1451,L1451,"0000000",'21年休息安排-固定'!$B$2:$B$105)))</f>
        <v/>
      </c>
      <c r="X1451" s="50" t="str">
        <f>IF(OR(L1451&gt;=$Z$1,L1451="",DAY(L1451)&lt;15,AND(YEAR(K1451)&amp;MONTH(K1451)=YEAR(L1451)&amp;MONTH(L1451),DAY(L1451)&lt;26)),"",IF(YEAR(K1451)&amp;MONTH(K1451)=YEAR(L1451)&amp;MONTH(L1451),NETWORKDAYS.INTL(K1451,L1451,"0000000",'21年休息安排-固定'!$B$2:$B$105),NETWORKDAYS.INTL(DATE(2021,MONTH(L1451),1),L1451,"0000000",'21年休息安排-固定'!$B$2:$B$105)))</f>
        <v/>
      </c>
    </row>
    <row r="1452" customHeight="1" spans="1:24">
      <c r="A1452" s="4" t="s">
        <v>1922</v>
      </c>
      <c r="B1452" s="4"/>
      <c r="C1452" s="6" t="s">
        <v>403</v>
      </c>
      <c r="D1452" s="4"/>
      <c r="E1452" s="4"/>
      <c r="F1452" s="4"/>
      <c r="G1452" s="4"/>
      <c r="H1452" s="4"/>
      <c r="I1452" s="4"/>
      <c r="J1452" s="4"/>
      <c r="K1452" s="45">
        <v>44314</v>
      </c>
      <c r="L1452" s="45"/>
      <c r="M1452" s="4"/>
      <c r="N1452" s="4"/>
      <c r="O1452" s="4"/>
      <c r="P1452" s="46"/>
      <c r="Q1452" s="46"/>
      <c r="R1452" s="49">
        <f t="shared" si="102"/>
        <v>0</v>
      </c>
      <c r="S1452" s="49">
        <f t="shared" si="103"/>
        <v>0</v>
      </c>
      <c r="T1452" s="50">
        <f t="shared" si="100"/>
        <v>0</v>
      </c>
      <c r="U1452" s="50">
        <f t="shared" si="101"/>
        <v>0</v>
      </c>
      <c r="V1452" s="50">
        <v>0.88</v>
      </c>
      <c r="W1452" s="50" t="str">
        <f>IF(OR(K1452&lt;=$Y$1,DAY(K1452)&gt;15,AND(YEAR(K1452)&amp;MONTH(K1452)=YEAR(L1452)&amp;MONTH(L1452),DAY(L1452)&lt;26)),"",IF(OR(L1452="",MONTH(K1452)&lt;&gt;MONTH(L1452)),NETWORKDAYS.INTL(K1452,DATE(2021,MONTH(K1452)+1,0),"0000000",'21年休息安排-固定'!$B$2:$B$105),NETWORKDAYS.INTL(K1452,L1452,"0000000",'21年休息安排-固定'!$B$2:$B$105)))</f>
        <v/>
      </c>
      <c r="X1452" s="50" t="str">
        <f>IF(OR(L1452&gt;=$Z$1,L1452="",DAY(L1452)&lt;15,AND(YEAR(K1452)&amp;MONTH(K1452)=YEAR(L1452)&amp;MONTH(L1452),DAY(L1452)&lt;26)),"",IF(YEAR(K1452)&amp;MONTH(K1452)=YEAR(L1452)&amp;MONTH(L1452),NETWORKDAYS.INTL(K1452,L1452,"0000000",'21年休息安排-固定'!$B$2:$B$105),NETWORKDAYS.INTL(DATE(2021,MONTH(L1452),1),L1452,"0000000",'21年休息安排-固定'!$B$2:$B$105)))</f>
        <v/>
      </c>
    </row>
    <row r="1453" customHeight="1" spans="1:24">
      <c r="A1453" s="4" t="s">
        <v>1923</v>
      </c>
      <c r="B1453" s="4"/>
      <c r="C1453" s="6" t="s">
        <v>1924</v>
      </c>
      <c r="D1453" s="4"/>
      <c r="E1453" s="4"/>
      <c r="F1453" s="4"/>
      <c r="G1453" s="4"/>
      <c r="H1453" s="4"/>
      <c r="I1453" s="4"/>
      <c r="J1453" s="4"/>
      <c r="K1453" s="45">
        <v>44314</v>
      </c>
      <c r="L1453" s="45"/>
      <c r="M1453" s="4"/>
      <c r="N1453" s="4"/>
      <c r="O1453" s="4"/>
      <c r="P1453" s="46"/>
      <c r="Q1453" s="46"/>
      <c r="R1453" s="49">
        <f t="shared" si="102"/>
        <v>0</v>
      </c>
      <c r="S1453" s="49">
        <f t="shared" si="103"/>
        <v>0</v>
      </c>
      <c r="T1453" s="50">
        <f t="shared" si="100"/>
        <v>0</v>
      </c>
      <c r="U1453" s="50">
        <f t="shared" si="101"/>
        <v>0</v>
      </c>
      <c r="V1453" s="50">
        <v>0.83</v>
      </c>
      <c r="W1453" s="50" t="str">
        <f>IF(OR(K1453&lt;=$Y$1,DAY(K1453)&gt;15,AND(YEAR(K1453)&amp;MONTH(K1453)=YEAR(L1453)&amp;MONTH(L1453),DAY(L1453)&lt;26)),"",IF(OR(L1453="",MONTH(K1453)&lt;&gt;MONTH(L1453)),NETWORKDAYS.INTL(K1453,DATE(2021,MONTH(K1453)+1,0),"0000000",'21年休息安排-固定'!$B$2:$B$105),NETWORKDAYS.INTL(K1453,L1453,"0000000",'21年休息安排-固定'!$B$2:$B$105)))</f>
        <v/>
      </c>
      <c r="X1453" s="50" t="str">
        <f>IF(OR(L1453&gt;=$Z$1,L1453="",DAY(L1453)&lt;15,AND(YEAR(K1453)&amp;MONTH(K1453)=YEAR(L1453)&amp;MONTH(L1453),DAY(L1453)&lt;26)),"",IF(YEAR(K1453)&amp;MONTH(K1453)=YEAR(L1453)&amp;MONTH(L1453),NETWORKDAYS.INTL(K1453,L1453,"0000000",'21年休息安排-固定'!$B$2:$B$105),NETWORKDAYS.INTL(DATE(2021,MONTH(L1453),1),L1453,"0000000",'21年休息安排-固定'!$B$2:$B$105)))</f>
        <v/>
      </c>
    </row>
    <row r="1454" customHeight="1" spans="1:24">
      <c r="A1454" s="4" t="s">
        <v>1925</v>
      </c>
      <c r="B1454" s="4"/>
      <c r="C1454" s="6" t="s">
        <v>1020</v>
      </c>
      <c r="D1454" s="4"/>
      <c r="E1454" s="4"/>
      <c r="F1454" s="4"/>
      <c r="G1454" s="4"/>
      <c r="H1454" s="4"/>
      <c r="I1454" s="4"/>
      <c r="J1454" s="4"/>
      <c r="K1454" s="45">
        <v>44315</v>
      </c>
      <c r="L1454" s="45"/>
      <c r="M1454" s="4"/>
      <c r="N1454" s="4"/>
      <c r="O1454" s="4"/>
      <c r="P1454" s="46"/>
      <c r="Q1454" s="46"/>
      <c r="R1454" s="49">
        <f t="shared" si="102"/>
        <v>0</v>
      </c>
      <c r="S1454" s="49">
        <f t="shared" si="103"/>
        <v>0</v>
      </c>
      <c r="T1454" s="50">
        <f t="shared" si="100"/>
        <v>0</v>
      </c>
      <c r="U1454" s="50">
        <f t="shared" si="101"/>
        <v>0</v>
      </c>
      <c r="V1454" s="50">
        <v>0.89</v>
      </c>
      <c r="W1454" s="50" t="str">
        <f>IF(OR(K1454&lt;=$Y$1,DAY(K1454)&gt;15,AND(YEAR(K1454)&amp;MONTH(K1454)=YEAR(L1454)&amp;MONTH(L1454),DAY(L1454)&lt;26)),"",IF(OR(L1454="",MONTH(K1454)&lt;&gt;MONTH(L1454)),NETWORKDAYS.INTL(K1454,DATE(2021,MONTH(K1454)+1,0),"0000000",'21年休息安排-固定'!$B$2:$B$105),NETWORKDAYS.INTL(K1454,L1454,"0000000",'21年休息安排-固定'!$B$2:$B$105)))</f>
        <v/>
      </c>
      <c r="X1454" s="50" t="str">
        <f>IF(OR(L1454&gt;=$Z$1,L1454="",DAY(L1454)&lt;15,AND(YEAR(K1454)&amp;MONTH(K1454)=YEAR(L1454)&amp;MONTH(L1454),DAY(L1454)&lt;26)),"",IF(YEAR(K1454)&amp;MONTH(K1454)=YEAR(L1454)&amp;MONTH(L1454),NETWORKDAYS.INTL(K1454,L1454,"0000000",'21年休息安排-固定'!$B$2:$B$105),NETWORKDAYS.INTL(DATE(2021,MONTH(L1454),1),L1454,"0000000",'21年休息安排-固定'!$B$2:$B$105)))</f>
        <v/>
      </c>
    </row>
    <row r="1455" customHeight="1" spans="1:24">
      <c r="A1455" s="4" t="s">
        <v>1926</v>
      </c>
      <c r="B1455" s="4"/>
      <c r="C1455" s="6" t="s">
        <v>1020</v>
      </c>
      <c r="D1455" s="4"/>
      <c r="E1455" s="4"/>
      <c r="F1455" s="4"/>
      <c r="G1455" s="4"/>
      <c r="H1455" s="4"/>
      <c r="I1455" s="4"/>
      <c r="J1455" s="4"/>
      <c r="K1455" s="45">
        <v>44316</v>
      </c>
      <c r="L1455" s="45"/>
      <c r="M1455" s="4"/>
      <c r="N1455" s="4"/>
      <c r="O1455" s="4"/>
      <c r="P1455" s="46"/>
      <c r="Q1455" s="46"/>
      <c r="R1455" s="49">
        <f t="shared" si="102"/>
        <v>0</v>
      </c>
      <c r="S1455" s="49">
        <f t="shared" si="103"/>
        <v>0</v>
      </c>
      <c r="T1455" s="50">
        <f t="shared" si="100"/>
        <v>0</v>
      </c>
      <c r="U1455" s="50">
        <f t="shared" si="101"/>
        <v>0</v>
      </c>
      <c r="V1455" s="50">
        <v>0.86</v>
      </c>
      <c r="W1455" s="50" t="str">
        <f>IF(OR(K1455&lt;=$Y$1,DAY(K1455)&gt;15,AND(YEAR(K1455)&amp;MONTH(K1455)=YEAR(L1455)&amp;MONTH(L1455),DAY(L1455)&lt;26)),"",IF(OR(L1455="",MONTH(K1455)&lt;&gt;MONTH(L1455)),NETWORKDAYS.INTL(K1455,DATE(2021,MONTH(K1455)+1,0),"0000000",'21年休息安排-固定'!$B$2:$B$105),NETWORKDAYS.INTL(K1455,L1455,"0000000",'21年休息安排-固定'!$B$2:$B$105)))</f>
        <v/>
      </c>
      <c r="X1455" s="50" t="str">
        <f>IF(OR(L1455&gt;=$Z$1,L1455="",DAY(L1455)&lt;15,AND(YEAR(K1455)&amp;MONTH(K1455)=YEAR(L1455)&amp;MONTH(L1455),DAY(L1455)&lt;26)),"",IF(YEAR(K1455)&amp;MONTH(K1455)=YEAR(L1455)&amp;MONTH(L1455),NETWORKDAYS.INTL(K1455,L1455,"0000000",'21年休息安排-固定'!$B$2:$B$105),NETWORKDAYS.INTL(DATE(2021,MONTH(L1455),1),L1455,"0000000",'21年休息安排-固定'!$B$2:$B$105)))</f>
        <v/>
      </c>
    </row>
    <row r="1456" customHeight="1" spans="1:24">
      <c r="A1456" s="4" t="s">
        <v>1927</v>
      </c>
      <c r="B1456" s="4"/>
      <c r="C1456" s="6" t="s">
        <v>941</v>
      </c>
      <c r="D1456" s="4"/>
      <c r="E1456" s="4"/>
      <c r="F1456" s="4"/>
      <c r="G1456" s="4"/>
      <c r="H1456" s="4"/>
      <c r="I1456" s="4"/>
      <c r="J1456" s="4"/>
      <c r="K1456" s="45">
        <v>44316</v>
      </c>
      <c r="L1456" s="45"/>
      <c r="M1456" s="4"/>
      <c r="N1456" s="4"/>
      <c r="O1456" s="4"/>
      <c r="P1456" s="46"/>
      <c r="Q1456" s="46"/>
      <c r="R1456" s="49">
        <f t="shared" si="102"/>
        <v>0</v>
      </c>
      <c r="S1456" s="49">
        <f t="shared" si="103"/>
        <v>0</v>
      </c>
      <c r="T1456" s="50">
        <f t="shared" si="100"/>
        <v>0</v>
      </c>
      <c r="U1456" s="50">
        <f t="shared" si="101"/>
        <v>0</v>
      </c>
      <c r="V1456" s="50">
        <v>0.86</v>
      </c>
      <c r="W1456" s="50" t="str">
        <f>IF(OR(K1456&lt;=$Y$1,DAY(K1456)&gt;15,AND(YEAR(K1456)&amp;MONTH(K1456)=YEAR(L1456)&amp;MONTH(L1456),DAY(L1456)&lt;26)),"",IF(OR(L1456="",MONTH(K1456)&lt;&gt;MONTH(L1456)),NETWORKDAYS.INTL(K1456,DATE(2021,MONTH(K1456)+1,0),"0000000",'21年休息安排-固定'!$B$2:$B$105),NETWORKDAYS.INTL(K1456,L1456,"0000000",'21年休息安排-固定'!$B$2:$B$105)))</f>
        <v/>
      </c>
      <c r="X1456" s="50" t="str">
        <f>IF(OR(L1456&gt;=$Z$1,L1456="",DAY(L1456)&lt;15,AND(YEAR(K1456)&amp;MONTH(K1456)=YEAR(L1456)&amp;MONTH(L1456),DAY(L1456)&lt;26)),"",IF(YEAR(K1456)&amp;MONTH(K1456)=YEAR(L1456)&amp;MONTH(L1456),NETWORKDAYS.INTL(K1456,L1456,"0000000",'21年休息安排-固定'!$B$2:$B$105),NETWORKDAYS.INTL(DATE(2021,MONTH(L1456),1),L1456,"0000000",'21年休息安排-固定'!$B$2:$B$105)))</f>
        <v/>
      </c>
    </row>
    <row r="1457" customHeight="1" spans="1:24">
      <c r="A1457" s="4" t="s">
        <v>1928</v>
      </c>
      <c r="B1457" s="4"/>
      <c r="C1457" s="6" t="s">
        <v>1020</v>
      </c>
      <c r="D1457" s="4"/>
      <c r="E1457" s="4"/>
      <c r="F1457" s="4"/>
      <c r="G1457" s="4"/>
      <c r="H1457" s="4"/>
      <c r="I1457" s="4"/>
      <c r="J1457" s="4"/>
      <c r="K1457" s="45">
        <v>44316</v>
      </c>
      <c r="L1457" s="45"/>
      <c r="M1457" s="4"/>
      <c r="N1457" s="4"/>
      <c r="O1457" s="4"/>
      <c r="P1457" s="46"/>
      <c r="Q1457" s="46"/>
      <c r="R1457" s="49">
        <f t="shared" si="102"/>
        <v>0</v>
      </c>
      <c r="S1457" s="49">
        <f t="shared" si="103"/>
        <v>0</v>
      </c>
      <c r="T1457" s="50">
        <f t="shared" si="100"/>
        <v>0</v>
      </c>
      <c r="U1457" s="50">
        <f t="shared" si="101"/>
        <v>0</v>
      </c>
      <c r="V1457" s="50">
        <v>0.9</v>
      </c>
      <c r="W1457" s="50" t="str">
        <f>IF(OR(K1457&lt;=$Y$1,DAY(K1457)&gt;15,AND(YEAR(K1457)&amp;MONTH(K1457)=YEAR(L1457)&amp;MONTH(L1457),DAY(L1457)&lt;26)),"",IF(OR(L1457="",MONTH(K1457)&lt;&gt;MONTH(L1457)),NETWORKDAYS.INTL(K1457,DATE(2021,MONTH(K1457)+1,0),"0000000",'21年休息安排-固定'!$B$2:$B$105),NETWORKDAYS.INTL(K1457,L1457,"0000000",'21年休息安排-固定'!$B$2:$B$105)))</f>
        <v/>
      </c>
      <c r="X1457" s="50" t="str">
        <f>IF(OR(L1457&gt;=$Z$1,L1457="",DAY(L1457)&lt;15,AND(YEAR(K1457)&amp;MONTH(K1457)=YEAR(L1457)&amp;MONTH(L1457),DAY(L1457)&lt;26)),"",IF(YEAR(K1457)&amp;MONTH(K1457)=YEAR(L1457)&amp;MONTH(L1457),NETWORKDAYS.INTL(K1457,L1457,"0000000",'21年休息安排-固定'!$B$2:$B$105),NETWORKDAYS.INTL(DATE(2021,MONTH(L1457),1),L1457,"0000000",'21年休息安排-固定'!$B$2:$B$105)))</f>
        <v/>
      </c>
    </row>
    <row r="1458" customHeight="1" spans="1:24">
      <c r="A1458" s="4" t="s">
        <v>1929</v>
      </c>
      <c r="B1458" s="4"/>
      <c r="C1458" s="6" t="s">
        <v>404</v>
      </c>
      <c r="D1458" s="4"/>
      <c r="E1458" s="4"/>
      <c r="F1458" s="4"/>
      <c r="G1458" s="4"/>
      <c r="H1458" s="4"/>
      <c r="I1458" s="4"/>
      <c r="J1458" s="4"/>
      <c r="K1458" s="45">
        <v>44287</v>
      </c>
      <c r="L1458" s="45"/>
      <c r="M1458" s="4"/>
      <c r="N1458" s="4"/>
      <c r="O1458" s="4"/>
      <c r="P1458" s="46"/>
      <c r="Q1458" s="46"/>
      <c r="R1458" s="49">
        <f t="shared" si="102"/>
        <v>0</v>
      </c>
      <c r="S1458" s="49">
        <f t="shared" si="103"/>
        <v>0</v>
      </c>
      <c r="T1458" s="50">
        <f t="shared" si="100"/>
        <v>0</v>
      </c>
      <c r="U1458" s="50">
        <f t="shared" si="101"/>
        <v>0</v>
      </c>
      <c r="V1458" s="50">
        <v>0.88</v>
      </c>
      <c r="W1458" s="50">
        <f>IF(OR(K1458&lt;=$Y$1,DAY(K1458)&gt;15,AND(YEAR(K1458)&amp;MONTH(K1458)=YEAR(L1458)&amp;MONTH(L1458),DAY(L1458)&lt;26)),"",IF(OR(L1458="",MONTH(K1458)&lt;&gt;MONTH(L1458)),NETWORKDAYS.INTL(K1458,DATE(2021,MONTH(K1458)+1,0),"0000000",'21年休息安排-固定'!$B$2:$B$105),NETWORKDAYS.INTL(K1458,L1458,"0000000",'21年休息安排-固定'!$B$2:$B$105)))</f>
        <v>23</v>
      </c>
      <c r="X1458" s="50" t="str">
        <f>IF(OR(L1458&gt;=$Z$1,L1458="",DAY(L1458)&lt;15,AND(YEAR(K1458)&amp;MONTH(K1458)=YEAR(L1458)&amp;MONTH(L1458),DAY(L1458)&lt;26)),"",IF(YEAR(K1458)&amp;MONTH(K1458)=YEAR(L1458)&amp;MONTH(L1458),NETWORKDAYS.INTL(K1458,L1458,"0000000",'21年休息安排-固定'!$B$2:$B$105),NETWORKDAYS.INTL(DATE(2021,MONTH(L1458),1),L1458,"0000000",'21年休息安排-固定'!$B$2:$B$105)))</f>
        <v/>
      </c>
    </row>
    <row r="1459" customHeight="1" spans="1:24">
      <c r="A1459" s="4" t="s">
        <v>1930</v>
      </c>
      <c r="B1459" s="4"/>
      <c r="C1459" s="6" t="s">
        <v>1195</v>
      </c>
      <c r="D1459" s="4"/>
      <c r="E1459" s="4"/>
      <c r="F1459" s="4"/>
      <c r="G1459" s="4"/>
      <c r="H1459" s="4"/>
      <c r="I1459" s="4"/>
      <c r="J1459" s="4"/>
      <c r="K1459" s="45">
        <v>44292</v>
      </c>
      <c r="L1459" s="45">
        <v>44299</v>
      </c>
      <c r="M1459" s="4"/>
      <c r="N1459" s="4"/>
      <c r="O1459" s="4"/>
      <c r="P1459" s="46"/>
      <c r="Q1459" s="46"/>
      <c r="R1459" s="49">
        <f t="shared" si="102"/>
        <v>0</v>
      </c>
      <c r="S1459" s="49">
        <f t="shared" si="103"/>
        <v>0</v>
      </c>
      <c r="T1459" s="50">
        <f t="shared" si="100"/>
        <v>0</v>
      </c>
      <c r="U1459" s="50">
        <f t="shared" si="101"/>
        <v>0</v>
      </c>
      <c r="V1459" s="50">
        <v>0.9</v>
      </c>
      <c r="W1459" s="50" t="str">
        <f>IF(OR(K1459&lt;=$Y$1,DAY(K1459)&gt;15,AND(YEAR(K1459)&amp;MONTH(K1459)=YEAR(L1459)&amp;MONTH(L1459),DAY(L1459)&lt;26)),"",IF(OR(L1459="",MONTH(K1459)&lt;&gt;MONTH(L1459)),NETWORKDAYS.INTL(K1459,DATE(2021,MONTH(K1459)+1,0),"0000000",'21年休息安排-固定'!$B$2:$B$105),NETWORKDAYS.INTL(K1459,L1459,"0000000",'21年休息安排-固定'!$B$2:$B$105)))</f>
        <v/>
      </c>
      <c r="X1459" s="50" t="str">
        <f>IF(OR(L1459&gt;=$Z$1,L1459="",DAY(L1459)&lt;15,AND(YEAR(K1459)&amp;MONTH(K1459)=YEAR(L1459)&amp;MONTH(L1459),DAY(L1459)&lt;26)),"",IF(YEAR(K1459)&amp;MONTH(K1459)=YEAR(L1459)&amp;MONTH(L1459),NETWORKDAYS.INTL(K1459,L1459,"0000000",'21年休息安排-固定'!$B$2:$B$105),NETWORKDAYS.INTL(DATE(2021,MONTH(L1459),1),L1459,"0000000",'21年休息安排-固定'!$B$2:$B$105)))</f>
        <v/>
      </c>
    </row>
    <row r="1460" customHeight="1" spans="1:24">
      <c r="A1460" s="4" t="s">
        <v>1931</v>
      </c>
      <c r="B1460" s="4"/>
      <c r="C1460" s="6" t="s">
        <v>428</v>
      </c>
      <c r="D1460" s="4"/>
      <c r="E1460" s="4"/>
      <c r="F1460" s="4"/>
      <c r="G1460" s="4"/>
      <c r="H1460" s="4"/>
      <c r="I1460" s="4"/>
      <c r="J1460" s="4"/>
      <c r="K1460" s="45">
        <v>44292</v>
      </c>
      <c r="L1460" s="45"/>
      <c r="M1460" s="4"/>
      <c r="N1460" s="4"/>
      <c r="O1460" s="4"/>
      <c r="P1460" s="46"/>
      <c r="Q1460" s="46"/>
      <c r="R1460" s="49">
        <f t="shared" si="102"/>
        <v>0</v>
      </c>
      <c r="S1460" s="49">
        <f t="shared" si="103"/>
        <v>0</v>
      </c>
      <c r="T1460" s="50">
        <f t="shared" si="100"/>
        <v>0</v>
      </c>
      <c r="U1460" s="50">
        <f t="shared" si="101"/>
        <v>0</v>
      </c>
      <c r="V1460" s="50">
        <v>0.87</v>
      </c>
      <c r="W1460" s="50">
        <f>IF(OR(K1460&lt;=$Y$1,DAY(K1460)&gt;15,AND(YEAR(K1460)&amp;MONTH(K1460)=YEAR(L1460)&amp;MONTH(L1460),DAY(L1460)&lt;26)),"",IF(OR(L1460="",MONTH(K1460)&lt;&gt;MONTH(L1460)),NETWORKDAYS.INTL(K1460,DATE(2021,MONTH(K1460)+1,0),"0000000",'21年休息安排-固定'!$B$2:$B$105),NETWORKDAYS.INTL(K1460,L1460,"0000000",'21年休息安排-固定'!$B$2:$B$105)))</f>
        <v>20</v>
      </c>
      <c r="X1460" s="50" t="str">
        <f>IF(OR(L1460&gt;=$Z$1,L1460="",DAY(L1460)&lt;15,AND(YEAR(K1460)&amp;MONTH(K1460)=YEAR(L1460)&amp;MONTH(L1460),DAY(L1460)&lt;26)),"",IF(YEAR(K1460)&amp;MONTH(K1460)=YEAR(L1460)&amp;MONTH(L1460),NETWORKDAYS.INTL(K1460,L1460,"0000000",'21年休息安排-固定'!$B$2:$B$105),NETWORKDAYS.INTL(DATE(2021,MONTH(L1460),1),L1460,"0000000",'21年休息安排-固定'!$B$2:$B$105)))</f>
        <v/>
      </c>
    </row>
    <row r="1461" customHeight="1" spans="1:24">
      <c r="A1461" s="4" t="s">
        <v>1932</v>
      </c>
      <c r="B1461" s="4"/>
      <c r="C1461" s="6" t="s">
        <v>428</v>
      </c>
      <c r="D1461" s="4"/>
      <c r="E1461" s="4"/>
      <c r="F1461" s="4"/>
      <c r="G1461" s="4"/>
      <c r="H1461" s="4"/>
      <c r="I1461" s="4"/>
      <c r="J1461" s="4"/>
      <c r="K1461" s="45">
        <v>44292</v>
      </c>
      <c r="L1461" s="45"/>
      <c r="M1461" s="4"/>
      <c r="N1461" s="4"/>
      <c r="O1461" s="4"/>
      <c r="P1461" s="46"/>
      <c r="Q1461" s="46"/>
      <c r="R1461" s="49">
        <f t="shared" si="102"/>
        <v>0</v>
      </c>
      <c r="S1461" s="49">
        <f t="shared" si="103"/>
        <v>0</v>
      </c>
      <c r="T1461" s="50">
        <f t="shared" si="100"/>
        <v>0</v>
      </c>
      <c r="U1461" s="50">
        <f t="shared" si="101"/>
        <v>0</v>
      </c>
      <c r="V1461" s="50">
        <v>0.87</v>
      </c>
      <c r="W1461" s="50">
        <f>IF(OR(K1461&lt;=$Y$1,DAY(K1461)&gt;15,AND(YEAR(K1461)&amp;MONTH(K1461)=YEAR(L1461)&amp;MONTH(L1461),DAY(L1461)&lt;26)),"",IF(OR(L1461="",MONTH(K1461)&lt;&gt;MONTH(L1461)),NETWORKDAYS.INTL(K1461,DATE(2021,MONTH(K1461)+1,0),"0000000",'21年休息安排-固定'!$B$2:$B$105),NETWORKDAYS.INTL(K1461,L1461,"0000000",'21年休息安排-固定'!$B$2:$B$105)))</f>
        <v>20</v>
      </c>
      <c r="X1461" s="50" t="str">
        <f>IF(OR(L1461&gt;=$Z$1,L1461="",DAY(L1461)&lt;15,AND(YEAR(K1461)&amp;MONTH(K1461)=YEAR(L1461)&amp;MONTH(L1461),DAY(L1461)&lt;26)),"",IF(YEAR(K1461)&amp;MONTH(K1461)=YEAR(L1461)&amp;MONTH(L1461),NETWORKDAYS.INTL(K1461,L1461,"0000000",'21年休息安排-固定'!$B$2:$B$105),NETWORKDAYS.INTL(DATE(2021,MONTH(L1461),1),L1461,"0000000",'21年休息安排-固定'!$B$2:$B$105)))</f>
        <v/>
      </c>
    </row>
    <row r="1462" customHeight="1" spans="1:24">
      <c r="A1462" s="4" t="s">
        <v>1933</v>
      </c>
      <c r="B1462" s="4"/>
      <c r="C1462" s="6" t="s">
        <v>428</v>
      </c>
      <c r="D1462" s="4"/>
      <c r="E1462" s="4"/>
      <c r="F1462" s="4"/>
      <c r="G1462" s="4"/>
      <c r="H1462" s="4"/>
      <c r="I1462" s="4"/>
      <c r="J1462" s="4"/>
      <c r="K1462" s="45">
        <v>44292</v>
      </c>
      <c r="L1462" s="45"/>
      <c r="M1462" s="4"/>
      <c r="N1462" s="4"/>
      <c r="O1462" s="4"/>
      <c r="P1462" s="46"/>
      <c r="Q1462" s="46"/>
      <c r="R1462" s="49">
        <f t="shared" si="102"/>
        <v>0</v>
      </c>
      <c r="S1462" s="49">
        <f t="shared" si="103"/>
        <v>0</v>
      </c>
      <c r="T1462" s="50">
        <f t="shared" si="100"/>
        <v>0</v>
      </c>
      <c r="U1462" s="50">
        <f t="shared" si="101"/>
        <v>0</v>
      </c>
      <c r="V1462" s="50">
        <v>0.82</v>
      </c>
      <c r="W1462" s="50">
        <f>IF(OR(K1462&lt;=$Y$1,DAY(K1462)&gt;15,AND(YEAR(K1462)&amp;MONTH(K1462)=YEAR(L1462)&amp;MONTH(L1462),DAY(L1462)&lt;26)),"",IF(OR(L1462="",MONTH(K1462)&lt;&gt;MONTH(L1462)),NETWORKDAYS.INTL(K1462,DATE(2021,MONTH(K1462)+1,0),"0000000",'21年休息安排-固定'!$B$2:$B$105),NETWORKDAYS.INTL(K1462,L1462,"0000000",'21年休息安排-固定'!$B$2:$B$105)))</f>
        <v>20</v>
      </c>
      <c r="X1462" s="50" t="str">
        <f>IF(OR(L1462&gt;=$Z$1,L1462="",DAY(L1462)&lt;15,AND(YEAR(K1462)&amp;MONTH(K1462)=YEAR(L1462)&amp;MONTH(L1462),DAY(L1462)&lt;26)),"",IF(YEAR(K1462)&amp;MONTH(K1462)=YEAR(L1462)&amp;MONTH(L1462),NETWORKDAYS.INTL(K1462,L1462,"0000000",'21年休息安排-固定'!$B$2:$B$105),NETWORKDAYS.INTL(DATE(2021,MONTH(L1462),1),L1462,"0000000",'21年休息安排-固定'!$B$2:$B$105)))</f>
        <v/>
      </c>
    </row>
    <row r="1463" customHeight="1" spans="1:24">
      <c r="A1463" s="4" t="s">
        <v>1934</v>
      </c>
      <c r="B1463" s="4"/>
      <c r="C1463" s="6" t="s">
        <v>1851</v>
      </c>
      <c r="D1463" s="4"/>
      <c r="E1463" s="4"/>
      <c r="F1463" s="4"/>
      <c r="G1463" s="4"/>
      <c r="H1463" s="4"/>
      <c r="I1463" s="4"/>
      <c r="J1463" s="4"/>
      <c r="K1463" s="45">
        <v>44292</v>
      </c>
      <c r="L1463" s="45"/>
      <c r="M1463" s="4"/>
      <c r="N1463" s="4"/>
      <c r="O1463" s="4"/>
      <c r="P1463" s="46"/>
      <c r="Q1463" s="46"/>
      <c r="R1463" s="49">
        <f t="shared" si="102"/>
        <v>0</v>
      </c>
      <c r="S1463" s="49">
        <f t="shared" si="103"/>
        <v>0</v>
      </c>
      <c r="T1463" s="50">
        <f t="shared" si="100"/>
        <v>0</v>
      </c>
      <c r="U1463" s="50">
        <f t="shared" si="101"/>
        <v>0</v>
      </c>
      <c r="V1463" s="50">
        <v>0.7</v>
      </c>
      <c r="W1463" s="50">
        <f>IF(OR(K1463&lt;=$Y$1,DAY(K1463)&gt;15,AND(YEAR(K1463)&amp;MONTH(K1463)=YEAR(L1463)&amp;MONTH(L1463),DAY(L1463)&lt;26)),"",IF(OR(L1463="",MONTH(K1463)&lt;&gt;MONTH(L1463)),NETWORKDAYS.INTL(K1463,DATE(2021,MONTH(K1463)+1,0),"0000000",'21年休息安排-固定'!$B$2:$B$105),NETWORKDAYS.INTL(K1463,L1463,"0000000",'21年休息安排-固定'!$B$2:$B$105)))</f>
        <v>20</v>
      </c>
      <c r="X1463" s="50" t="str">
        <f>IF(OR(L1463&gt;=$Z$1,L1463="",DAY(L1463)&lt;15,AND(YEAR(K1463)&amp;MONTH(K1463)=YEAR(L1463)&amp;MONTH(L1463),DAY(L1463)&lt;26)),"",IF(YEAR(K1463)&amp;MONTH(K1463)=YEAR(L1463)&amp;MONTH(L1463),NETWORKDAYS.INTL(K1463,L1463,"0000000",'21年休息安排-固定'!$B$2:$B$105),NETWORKDAYS.INTL(DATE(2021,MONTH(L1463),1),L1463,"0000000",'21年休息安排-固定'!$B$2:$B$105)))</f>
        <v/>
      </c>
    </row>
    <row r="1464" customHeight="1" spans="1:24">
      <c r="A1464" s="4" t="s">
        <v>1935</v>
      </c>
      <c r="B1464" s="4"/>
      <c r="C1464" s="6" t="s">
        <v>404</v>
      </c>
      <c r="D1464" s="4"/>
      <c r="E1464" s="4"/>
      <c r="F1464" s="4"/>
      <c r="G1464" s="4"/>
      <c r="H1464" s="4"/>
      <c r="I1464" s="4"/>
      <c r="J1464" s="4"/>
      <c r="K1464" s="45">
        <v>44293</v>
      </c>
      <c r="L1464" s="45"/>
      <c r="M1464" s="4"/>
      <c r="N1464" s="4"/>
      <c r="O1464" s="4"/>
      <c r="P1464" s="46"/>
      <c r="Q1464" s="46"/>
      <c r="R1464" s="49">
        <f t="shared" si="102"/>
        <v>0</v>
      </c>
      <c r="S1464" s="49">
        <f t="shared" si="103"/>
        <v>0</v>
      </c>
      <c r="T1464" s="50">
        <f t="shared" si="100"/>
        <v>0</v>
      </c>
      <c r="U1464" s="50">
        <f t="shared" si="101"/>
        <v>0</v>
      </c>
      <c r="V1464" s="50">
        <v>0.86</v>
      </c>
      <c r="W1464" s="50">
        <f>IF(OR(K1464&lt;=$Y$1,DAY(K1464)&gt;15,AND(YEAR(K1464)&amp;MONTH(K1464)=YEAR(L1464)&amp;MONTH(L1464),DAY(L1464)&lt;26)),"",IF(OR(L1464="",MONTH(K1464)&lt;&gt;MONTH(L1464)),NETWORKDAYS.INTL(K1464,DATE(2021,MONTH(K1464)+1,0),"0000000",'21年休息安排-固定'!$B$2:$B$105),NETWORKDAYS.INTL(K1464,L1464,"0000000",'21年休息安排-固定'!$B$2:$B$105)))</f>
        <v>19</v>
      </c>
      <c r="X1464" s="50" t="str">
        <f>IF(OR(L1464&gt;=$Z$1,L1464="",DAY(L1464)&lt;15,AND(YEAR(K1464)&amp;MONTH(K1464)=YEAR(L1464)&amp;MONTH(L1464),DAY(L1464)&lt;26)),"",IF(YEAR(K1464)&amp;MONTH(K1464)=YEAR(L1464)&amp;MONTH(L1464),NETWORKDAYS.INTL(K1464,L1464,"0000000",'21年休息安排-固定'!$B$2:$B$105),NETWORKDAYS.INTL(DATE(2021,MONTH(L1464),1),L1464,"0000000",'21年休息安排-固定'!$B$2:$B$105)))</f>
        <v/>
      </c>
    </row>
    <row r="1465" customHeight="1" spans="1:24">
      <c r="A1465" s="4" t="s">
        <v>1936</v>
      </c>
      <c r="B1465" s="4"/>
      <c r="C1465" s="6" t="s">
        <v>428</v>
      </c>
      <c r="D1465" s="4"/>
      <c r="E1465" s="4"/>
      <c r="F1465" s="4"/>
      <c r="G1465" s="4"/>
      <c r="H1465" s="4"/>
      <c r="I1465" s="4"/>
      <c r="J1465" s="4"/>
      <c r="K1465" s="45">
        <v>44293</v>
      </c>
      <c r="L1465" s="45"/>
      <c r="M1465" s="4"/>
      <c r="N1465" s="4"/>
      <c r="O1465" s="4"/>
      <c r="P1465" s="46"/>
      <c r="Q1465" s="46"/>
      <c r="R1465" s="49">
        <f t="shared" si="102"/>
        <v>0</v>
      </c>
      <c r="S1465" s="49">
        <f t="shared" si="103"/>
        <v>0</v>
      </c>
      <c r="T1465" s="50">
        <f t="shared" si="100"/>
        <v>0</v>
      </c>
      <c r="U1465" s="50">
        <f t="shared" si="101"/>
        <v>0</v>
      </c>
      <c r="V1465" s="50">
        <v>0.84</v>
      </c>
      <c r="W1465" s="50">
        <f>IF(OR(K1465&lt;=$Y$1,DAY(K1465)&gt;15,AND(YEAR(K1465)&amp;MONTH(K1465)=YEAR(L1465)&amp;MONTH(L1465),DAY(L1465)&lt;26)),"",IF(OR(L1465="",MONTH(K1465)&lt;&gt;MONTH(L1465)),NETWORKDAYS.INTL(K1465,DATE(2021,MONTH(K1465)+1,0),"0000000",'21年休息安排-固定'!$B$2:$B$105),NETWORKDAYS.INTL(K1465,L1465,"0000000",'21年休息安排-固定'!$B$2:$B$105)))</f>
        <v>19</v>
      </c>
      <c r="X1465" s="50" t="str">
        <f>IF(OR(L1465&gt;=$Z$1,L1465="",DAY(L1465)&lt;15,AND(YEAR(K1465)&amp;MONTH(K1465)=YEAR(L1465)&amp;MONTH(L1465),DAY(L1465)&lt;26)),"",IF(YEAR(K1465)&amp;MONTH(K1465)=YEAR(L1465)&amp;MONTH(L1465),NETWORKDAYS.INTL(K1465,L1465,"0000000",'21年休息安排-固定'!$B$2:$B$105),NETWORKDAYS.INTL(DATE(2021,MONTH(L1465),1),L1465,"0000000",'21年休息安排-固定'!$B$2:$B$105)))</f>
        <v/>
      </c>
    </row>
    <row r="1466" customHeight="1" spans="1:24">
      <c r="A1466" s="4" t="s">
        <v>1937</v>
      </c>
      <c r="B1466" s="4"/>
      <c r="C1466" s="6" t="s">
        <v>1195</v>
      </c>
      <c r="D1466" s="4"/>
      <c r="E1466" s="4"/>
      <c r="F1466" s="4"/>
      <c r="G1466" s="4"/>
      <c r="H1466" s="4"/>
      <c r="I1466" s="4"/>
      <c r="J1466" s="4"/>
      <c r="K1466" s="45">
        <v>44294</v>
      </c>
      <c r="L1466" s="45">
        <v>44407</v>
      </c>
      <c r="M1466" s="4"/>
      <c r="N1466" s="4"/>
      <c r="O1466" s="4"/>
      <c r="P1466" s="46"/>
      <c r="Q1466" s="46"/>
      <c r="R1466" s="49">
        <f t="shared" si="102"/>
        <v>0</v>
      </c>
      <c r="S1466" s="49">
        <f t="shared" si="103"/>
        <v>0</v>
      </c>
      <c r="T1466" s="50">
        <f t="shared" si="100"/>
        <v>0</v>
      </c>
      <c r="U1466" s="50">
        <f t="shared" si="101"/>
        <v>0</v>
      </c>
      <c r="V1466" s="50">
        <v>0.75</v>
      </c>
      <c r="W1466" s="50">
        <f>IF(OR(K1466&lt;=$Y$1,DAY(K1466)&gt;15,AND(YEAR(K1466)&amp;MONTH(K1466)=YEAR(L1466)&amp;MONTH(L1466),DAY(L1466)&lt;26)),"",IF(OR(L1466="",MONTH(K1466)&lt;&gt;MONTH(L1466)),NETWORKDAYS.INTL(K1466,DATE(2021,MONTH(K1466)+1,0),"0000000",'21年休息安排-固定'!$B$2:$B$105),NETWORKDAYS.INTL(K1466,L1466,"0000000",'21年休息安排-固定'!$B$2:$B$105)))</f>
        <v>18</v>
      </c>
      <c r="X1466" s="50">
        <f>IF(OR(L1466&gt;=$Z$1,L1466="",DAY(L1466)&lt;15,AND(YEAR(K1466)&amp;MONTH(K1466)=YEAR(L1466)&amp;MONTH(L1466),DAY(L1466)&lt;26)),"",IF(YEAR(K1466)&amp;MONTH(K1466)=YEAR(L1466)&amp;MONTH(L1466),NETWORKDAYS.INTL(K1466,L1466,"0000000",'21年休息安排-固定'!$B$2:$B$105),NETWORKDAYS.INTL(DATE(2021,MONTH(L1466),1),L1466,"0000000",'21年休息安排-固定'!$B$2:$B$105)))</f>
        <v>22</v>
      </c>
    </row>
    <row r="1467" customHeight="1" spans="1:24">
      <c r="A1467" s="4" t="s">
        <v>1938</v>
      </c>
      <c r="B1467" s="4"/>
      <c r="C1467" s="6" t="s">
        <v>1846</v>
      </c>
      <c r="D1467" s="4"/>
      <c r="E1467" s="4"/>
      <c r="F1467" s="4"/>
      <c r="G1467" s="4"/>
      <c r="H1467" s="4"/>
      <c r="I1467" s="4"/>
      <c r="J1467" s="4"/>
      <c r="K1467" s="45">
        <v>44294</v>
      </c>
      <c r="L1467" s="45">
        <v>44448</v>
      </c>
      <c r="M1467" s="4"/>
      <c r="N1467" s="4"/>
      <c r="O1467" s="4"/>
      <c r="P1467" s="46"/>
      <c r="Q1467" s="46"/>
      <c r="R1467" s="49">
        <f t="shared" si="102"/>
        <v>0</v>
      </c>
      <c r="S1467" s="49">
        <f t="shared" si="103"/>
        <v>0</v>
      </c>
      <c r="T1467" s="50">
        <f t="shared" si="100"/>
        <v>0</v>
      </c>
      <c r="U1467" s="50">
        <f t="shared" si="101"/>
        <v>0</v>
      </c>
      <c r="V1467" s="50">
        <v>0.88</v>
      </c>
      <c r="W1467" s="50">
        <f>IF(OR(K1467&lt;=$Y$1,DAY(K1467)&gt;15,AND(YEAR(K1467)&amp;MONTH(K1467)=YEAR(L1467)&amp;MONTH(L1467),DAY(L1467)&lt;26)),"",IF(OR(L1467="",MONTH(K1467)&lt;&gt;MONTH(L1467)),NETWORKDAYS.INTL(K1467,DATE(2021,MONTH(K1467)+1,0),"0000000",'21年休息安排-固定'!$B$2:$B$105),NETWORKDAYS.INTL(K1467,L1467,"0000000",'21年休息安排-固定'!$B$2:$B$105)))</f>
        <v>18</v>
      </c>
      <c r="X1467" s="50" t="str">
        <f>IF(OR(L1467&gt;=$Z$1,L1467="",DAY(L1467)&lt;15,AND(YEAR(K1467)&amp;MONTH(K1467)=YEAR(L1467)&amp;MONTH(L1467),DAY(L1467)&lt;26)),"",IF(YEAR(K1467)&amp;MONTH(K1467)=YEAR(L1467)&amp;MONTH(L1467),NETWORKDAYS.INTL(K1467,L1467,"0000000",'21年休息安排-固定'!$B$2:$B$105),NETWORKDAYS.INTL(DATE(2021,MONTH(L1467),1),L1467,"0000000",'21年休息安排-固定'!$B$2:$B$105)))</f>
        <v/>
      </c>
    </row>
    <row r="1468" customHeight="1" spans="1:24">
      <c r="A1468" s="4" t="s">
        <v>1939</v>
      </c>
      <c r="B1468" s="4"/>
      <c r="C1468" s="6" t="s">
        <v>1182</v>
      </c>
      <c r="D1468" s="4"/>
      <c r="E1468" s="4"/>
      <c r="F1468" s="4"/>
      <c r="G1468" s="4"/>
      <c r="H1468" s="4"/>
      <c r="I1468" s="4"/>
      <c r="J1468" s="4"/>
      <c r="K1468" s="45">
        <v>44294</v>
      </c>
      <c r="L1468" s="45"/>
      <c r="M1468" s="4"/>
      <c r="N1468" s="4"/>
      <c r="O1468" s="4"/>
      <c r="P1468" s="46"/>
      <c r="Q1468" s="46"/>
      <c r="R1468" s="49">
        <f t="shared" si="102"/>
        <v>0</v>
      </c>
      <c r="S1468" s="49">
        <f t="shared" si="103"/>
        <v>0</v>
      </c>
      <c r="T1468" s="50">
        <f t="shared" si="100"/>
        <v>0</v>
      </c>
      <c r="U1468" s="50">
        <f t="shared" si="101"/>
        <v>0</v>
      </c>
      <c r="V1468" s="50">
        <v>0.91</v>
      </c>
      <c r="W1468" s="50">
        <f>IF(OR(K1468&lt;=$Y$1,DAY(K1468)&gt;15,AND(YEAR(K1468)&amp;MONTH(K1468)=YEAR(L1468)&amp;MONTH(L1468),DAY(L1468)&lt;26)),"",IF(OR(L1468="",MONTH(K1468)&lt;&gt;MONTH(L1468)),NETWORKDAYS.INTL(K1468,DATE(2021,MONTH(K1468)+1,0),"0000000",'21年休息安排-固定'!$B$2:$B$105),NETWORKDAYS.INTL(K1468,L1468,"0000000",'21年休息安排-固定'!$B$2:$B$105)))</f>
        <v>18</v>
      </c>
      <c r="X1468" s="50" t="str">
        <f>IF(OR(L1468&gt;=$Z$1,L1468="",DAY(L1468)&lt;15,AND(YEAR(K1468)&amp;MONTH(K1468)=YEAR(L1468)&amp;MONTH(L1468),DAY(L1468)&lt;26)),"",IF(YEAR(K1468)&amp;MONTH(K1468)=YEAR(L1468)&amp;MONTH(L1468),NETWORKDAYS.INTL(K1468,L1468,"0000000",'21年休息安排-固定'!$B$2:$B$105),NETWORKDAYS.INTL(DATE(2021,MONTH(L1468),1),L1468,"0000000",'21年休息安排-固定'!$B$2:$B$105)))</f>
        <v/>
      </c>
    </row>
    <row r="1469" customHeight="1" spans="1:24">
      <c r="A1469" s="4" t="s">
        <v>1940</v>
      </c>
      <c r="B1469" s="4"/>
      <c r="C1469" s="6" t="s">
        <v>1851</v>
      </c>
      <c r="D1469" s="4"/>
      <c r="E1469" s="4"/>
      <c r="F1469" s="4"/>
      <c r="G1469" s="4"/>
      <c r="H1469" s="4"/>
      <c r="I1469" s="4"/>
      <c r="J1469" s="4"/>
      <c r="K1469" s="45">
        <v>44294</v>
      </c>
      <c r="L1469" s="45"/>
      <c r="M1469" s="4"/>
      <c r="N1469" s="4"/>
      <c r="O1469" s="4"/>
      <c r="P1469" s="46"/>
      <c r="Q1469" s="46"/>
      <c r="R1469" s="49">
        <f t="shared" si="102"/>
        <v>0</v>
      </c>
      <c r="S1469" s="49">
        <f t="shared" si="103"/>
        <v>0</v>
      </c>
      <c r="T1469" s="50">
        <f t="shared" si="100"/>
        <v>0</v>
      </c>
      <c r="U1469" s="50">
        <f t="shared" si="101"/>
        <v>0</v>
      </c>
      <c r="V1469" s="50">
        <v>0.72</v>
      </c>
      <c r="W1469" s="50">
        <f>IF(OR(K1469&lt;=$Y$1,DAY(K1469)&gt;15,AND(YEAR(K1469)&amp;MONTH(K1469)=YEAR(L1469)&amp;MONTH(L1469),DAY(L1469)&lt;26)),"",IF(OR(L1469="",MONTH(K1469)&lt;&gt;MONTH(L1469)),NETWORKDAYS.INTL(K1469,DATE(2021,MONTH(K1469)+1,0),"0000000",'21年休息安排-固定'!$B$2:$B$105),NETWORKDAYS.INTL(K1469,L1469,"0000000",'21年休息安排-固定'!$B$2:$B$105)))</f>
        <v>18</v>
      </c>
      <c r="X1469" s="50" t="str">
        <f>IF(OR(L1469&gt;=$Z$1,L1469="",DAY(L1469)&lt;15,AND(YEAR(K1469)&amp;MONTH(K1469)=YEAR(L1469)&amp;MONTH(L1469),DAY(L1469)&lt;26)),"",IF(YEAR(K1469)&amp;MONTH(K1469)=YEAR(L1469)&amp;MONTH(L1469),NETWORKDAYS.INTL(K1469,L1469,"0000000",'21年休息安排-固定'!$B$2:$B$105),NETWORKDAYS.INTL(DATE(2021,MONTH(L1469),1),L1469,"0000000",'21年休息安排-固定'!$B$2:$B$105)))</f>
        <v/>
      </c>
    </row>
    <row r="1470" customHeight="1" spans="1:24">
      <c r="A1470" s="4" t="s">
        <v>1941</v>
      </c>
      <c r="B1470" s="4"/>
      <c r="C1470" s="6" t="s">
        <v>1195</v>
      </c>
      <c r="D1470" s="4"/>
      <c r="E1470" s="4"/>
      <c r="F1470" s="4"/>
      <c r="G1470" s="4"/>
      <c r="H1470" s="4"/>
      <c r="I1470" s="4"/>
      <c r="J1470" s="4"/>
      <c r="K1470" s="45">
        <v>44298</v>
      </c>
      <c r="L1470" s="45">
        <v>44311</v>
      </c>
      <c r="M1470" s="4"/>
      <c r="N1470" s="4"/>
      <c r="O1470" s="4"/>
      <c r="P1470" s="46"/>
      <c r="Q1470" s="46"/>
      <c r="R1470" s="49">
        <f t="shared" si="102"/>
        <v>0</v>
      </c>
      <c r="S1470" s="49">
        <f t="shared" si="103"/>
        <v>0</v>
      </c>
      <c r="T1470" s="50">
        <f t="shared" si="100"/>
        <v>0</v>
      </c>
      <c r="U1470" s="50">
        <f t="shared" si="101"/>
        <v>0</v>
      </c>
      <c r="V1470" s="50">
        <v>0.9</v>
      </c>
      <c r="W1470" s="50" t="str">
        <f>IF(OR(K1470&lt;=$Y$1,DAY(K1470)&gt;15,AND(YEAR(K1470)&amp;MONTH(K1470)=YEAR(L1470)&amp;MONTH(L1470),DAY(L1470)&lt;26)),"",IF(OR(L1470="",MONTH(K1470)&lt;&gt;MONTH(L1470)),NETWORKDAYS.INTL(K1470,DATE(2021,MONTH(K1470)+1,0),"0000000",'21年休息安排-固定'!$B$2:$B$105),NETWORKDAYS.INTL(K1470,L1470,"0000000",'21年休息安排-固定'!$B$2:$B$105)))</f>
        <v/>
      </c>
      <c r="X1470" s="50" t="str">
        <f>IF(OR(L1470&gt;=$Z$1,L1470="",DAY(L1470)&lt;15,AND(YEAR(K1470)&amp;MONTH(K1470)=YEAR(L1470)&amp;MONTH(L1470),DAY(L1470)&lt;26)),"",IF(YEAR(K1470)&amp;MONTH(K1470)=YEAR(L1470)&amp;MONTH(L1470),NETWORKDAYS.INTL(K1470,L1470,"0000000",'21年休息安排-固定'!$B$2:$B$105),NETWORKDAYS.INTL(DATE(2021,MONTH(L1470),1),L1470,"0000000",'21年休息安排-固定'!$B$2:$B$105)))</f>
        <v/>
      </c>
    </row>
    <row r="1471" customHeight="1" spans="1:24">
      <c r="A1471" s="4" t="s">
        <v>1942</v>
      </c>
      <c r="B1471" s="4"/>
      <c r="C1471" s="6" t="s">
        <v>404</v>
      </c>
      <c r="D1471" s="4"/>
      <c r="E1471" s="4"/>
      <c r="F1471" s="4"/>
      <c r="G1471" s="4"/>
      <c r="H1471" s="4"/>
      <c r="I1471" s="4"/>
      <c r="J1471" s="4"/>
      <c r="K1471" s="45">
        <v>44299</v>
      </c>
      <c r="L1471" s="45">
        <v>44469</v>
      </c>
      <c r="M1471" s="4"/>
      <c r="N1471" s="4"/>
      <c r="O1471" s="4"/>
      <c r="P1471" s="46"/>
      <c r="Q1471" s="46"/>
      <c r="R1471" s="49">
        <f t="shared" si="102"/>
        <v>0</v>
      </c>
      <c r="S1471" s="49">
        <f t="shared" si="103"/>
        <v>0</v>
      </c>
      <c r="T1471" s="50">
        <f t="shared" si="100"/>
        <v>0</v>
      </c>
      <c r="U1471" s="50">
        <f t="shared" si="101"/>
        <v>0</v>
      </c>
      <c r="V1471" s="50">
        <v>0.86</v>
      </c>
      <c r="W1471" s="50">
        <f>IF(OR(K1471&lt;=$Y$1,DAY(K1471)&gt;15,AND(YEAR(K1471)&amp;MONTH(K1471)=YEAR(L1471)&amp;MONTH(L1471),DAY(L1471)&lt;26)),"",IF(OR(L1471="",MONTH(K1471)&lt;&gt;MONTH(L1471)),NETWORKDAYS.INTL(K1471,DATE(2021,MONTH(K1471)+1,0),"0000000",'21年休息安排-固定'!$B$2:$B$105),NETWORKDAYS.INTL(K1471,L1471,"0000000",'21年休息安排-固定'!$B$2:$B$105)))</f>
        <v>15</v>
      </c>
      <c r="X1471" s="50">
        <f>IF(OR(L1471&gt;=$Z$1,L1471="",DAY(L1471)&lt;15,AND(YEAR(K1471)&amp;MONTH(K1471)=YEAR(L1471)&amp;MONTH(L1471),DAY(L1471)&lt;26)),"",IF(YEAR(K1471)&amp;MONTH(K1471)=YEAR(L1471)&amp;MONTH(L1471),NETWORKDAYS.INTL(K1471,L1471,"0000000",'21年休息安排-固定'!$B$2:$B$105),NETWORKDAYS.INTL(DATE(2021,MONTH(L1471),1),L1471,"0000000",'21年休息安排-固定'!$B$2:$B$105)))</f>
        <v>23</v>
      </c>
    </row>
    <row r="1472" customHeight="1" spans="1:24">
      <c r="A1472" s="4" t="s">
        <v>1943</v>
      </c>
      <c r="B1472" s="4"/>
      <c r="C1472" s="6" t="s">
        <v>428</v>
      </c>
      <c r="D1472" s="4"/>
      <c r="E1472" s="4"/>
      <c r="F1472" s="4"/>
      <c r="G1472" s="4"/>
      <c r="H1472" s="4"/>
      <c r="I1472" s="4"/>
      <c r="J1472" s="4"/>
      <c r="K1472" s="45">
        <v>44298</v>
      </c>
      <c r="L1472" s="45"/>
      <c r="M1472" s="4"/>
      <c r="N1472" s="4"/>
      <c r="O1472" s="4"/>
      <c r="P1472" s="46"/>
      <c r="Q1472" s="46"/>
      <c r="R1472" s="49">
        <f t="shared" si="102"/>
        <v>0</v>
      </c>
      <c r="S1472" s="49">
        <f t="shared" si="103"/>
        <v>0</v>
      </c>
      <c r="T1472" s="50">
        <f t="shared" si="100"/>
        <v>0</v>
      </c>
      <c r="U1472" s="50">
        <f t="shared" si="101"/>
        <v>0</v>
      </c>
      <c r="V1472" s="50">
        <v>0.87</v>
      </c>
      <c r="W1472" s="50">
        <f>IF(OR(K1472&lt;=$Y$1,DAY(K1472)&gt;15,AND(YEAR(K1472)&amp;MONTH(K1472)=YEAR(L1472)&amp;MONTH(L1472),DAY(L1472)&lt;26)),"",IF(OR(L1472="",MONTH(K1472)&lt;&gt;MONTH(L1472)),NETWORKDAYS.INTL(K1472,DATE(2021,MONTH(K1472)+1,0),"0000000",'21年休息安排-固定'!$B$2:$B$105),NETWORKDAYS.INTL(K1472,L1472,"0000000",'21年休息安排-固定'!$B$2:$B$105)))</f>
        <v>16</v>
      </c>
      <c r="X1472" s="50" t="str">
        <f>IF(OR(L1472&gt;=$Z$1,L1472="",DAY(L1472)&lt;15,AND(YEAR(K1472)&amp;MONTH(K1472)=YEAR(L1472)&amp;MONTH(L1472),DAY(L1472)&lt;26)),"",IF(YEAR(K1472)&amp;MONTH(K1472)=YEAR(L1472)&amp;MONTH(L1472),NETWORKDAYS.INTL(K1472,L1472,"0000000",'21年休息安排-固定'!$B$2:$B$105),NETWORKDAYS.INTL(DATE(2021,MONTH(L1472),1),L1472,"0000000",'21年休息安排-固定'!$B$2:$B$105)))</f>
        <v/>
      </c>
    </row>
    <row r="1473" customHeight="1" spans="1:24">
      <c r="A1473" s="4" t="s">
        <v>1944</v>
      </c>
      <c r="B1473" s="4"/>
      <c r="C1473" s="6" t="s">
        <v>1182</v>
      </c>
      <c r="D1473" s="4"/>
      <c r="E1473" s="4"/>
      <c r="F1473" s="4"/>
      <c r="G1473" s="4"/>
      <c r="H1473" s="4"/>
      <c r="I1473" s="4"/>
      <c r="J1473" s="4"/>
      <c r="K1473" s="45">
        <v>44298</v>
      </c>
      <c r="L1473" s="45"/>
      <c r="M1473" s="4"/>
      <c r="N1473" s="4"/>
      <c r="O1473" s="4"/>
      <c r="P1473" s="46"/>
      <c r="Q1473" s="46"/>
      <c r="R1473" s="49">
        <f t="shared" si="102"/>
        <v>0</v>
      </c>
      <c r="S1473" s="49">
        <f t="shared" si="103"/>
        <v>0</v>
      </c>
      <c r="T1473" s="50">
        <f t="shared" si="100"/>
        <v>0</v>
      </c>
      <c r="U1473" s="50">
        <f t="shared" si="101"/>
        <v>0</v>
      </c>
      <c r="V1473" s="50">
        <v>0.89</v>
      </c>
      <c r="W1473" s="50">
        <f>IF(OR(K1473&lt;=$Y$1,DAY(K1473)&gt;15,AND(YEAR(K1473)&amp;MONTH(K1473)=YEAR(L1473)&amp;MONTH(L1473),DAY(L1473)&lt;26)),"",IF(OR(L1473="",MONTH(K1473)&lt;&gt;MONTH(L1473)),NETWORKDAYS.INTL(K1473,DATE(2021,MONTH(K1473)+1,0),"0000000",'21年休息安排-固定'!$B$2:$B$105),NETWORKDAYS.INTL(K1473,L1473,"0000000",'21年休息安排-固定'!$B$2:$B$105)))</f>
        <v>16</v>
      </c>
      <c r="X1473" s="50" t="str">
        <f>IF(OR(L1473&gt;=$Z$1,L1473="",DAY(L1473)&lt;15,AND(YEAR(K1473)&amp;MONTH(K1473)=YEAR(L1473)&amp;MONTH(L1473),DAY(L1473)&lt;26)),"",IF(YEAR(K1473)&amp;MONTH(K1473)=YEAR(L1473)&amp;MONTH(L1473),NETWORKDAYS.INTL(K1473,L1473,"0000000",'21年休息安排-固定'!$B$2:$B$105),NETWORKDAYS.INTL(DATE(2021,MONTH(L1473),1),L1473,"0000000",'21年休息安排-固定'!$B$2:$B$105)))</f>
        <v/>
      </c>
    </row>
    <row r="1474" customHeight="1" spans="1:24">
      <c r="A1474" s="4" t="s">
        <v>1945</v>
      </c>
      <c r="B1474" s="4"/>
      <c r="C1474" s="6" t="s">
        <v>1851</v>
      </c>
      <c r="D1474" s="4"/>
      <c r="E1474" s="4"/>
      <c r="F1474" s="4"/>
      <c r="G1474" s="4"/>
      <c r="H1474" s="4"/>
      <c r="I1474" s="4"/>
      <c r="J1474" s="4"/>
      <c r="K1474" s="45">
        <v>44298</v>
      </c>
      <c r="L1474" s="45"/>
      <c r="M1474" s="4"/>
      <c r="N1474" s="4"/>
      <c r="O1474" s="4"/>
      <c r="P1474" s="46"/>
      <c r="Q1474" s="46"/>
      <c r="R1474" s="49">
        <f t="shared" si="102"/>
        <v>0</v>
      </c>
      <c r="S1474" s="49">
        <f t="shared" si="103"/>
        <v>0</v>
      </c>
      <c r="T1474" s="50">
        <f t="shared" si="100"/>
        <v>0</v>
      </c>
      <c r="U1474" s="50">
        <f t="shared" si="101"/>
        <v>0</v>
      </c>
      <c r="V1474" s="50">
        <v>0.9</v>
      </c>
      <c r="W1474" s="50">
        <f>IF(OR(K1474&lt;=$Y$1,DAY(K1474)&gt;15,AND(YEAR(K1474)&amp;MONTH(K1474)=YEAR(L1474)&amp;MONTH(L1474),DAY(L1474)&lt;26)),"",IF(OR(L1474="",MONTH(K1474)&lt;&gt;MONTH(L1474)),NETWORKDAYS.INTL(K1474,DATE(2021,MONTH(K1474)+1,0),"0000000",'21年休息安排-固定'!$B$2:$B$105),NETWORKDAYS.INTL(K1474,L1474,"0000000",'21年休息安排-固定'!$B$2:$B$105)))</f>
        <v>16</v>
      </c>
      <c r="X1474" s="50" t="str">
        <f>IF(OR(L1474&gt;=$Z$1,L1474="",DAY(L1474)&lt;15,AND(YEAR(K1474)&amp;MONTH(K1474)=YEAR(L1474)&amp;MONTH(L1474),DAY(L1474)&lt;26)),"",IF(YEAR(K1474)&amp;MONTH(K1474)=YEAR(L1474)&amp;MONTH(L1474),NETWORKDAYS.INTL(K1474,L1474,"0000000",'21年休息安排-固定'!$B$2:$B$105),NETWORKDAYS.INTL(DATE(2021,MONTH(L1474),1),L1474,"0000000",'21年休息安排-固定'!$B$2:$B$105)))</f>
        <v/>
      </c>
    </row>
    <row r="1475" customHeight="1" spans="1:24">
      <c r="A1475" s="4" t="s">
        <v>1946</v>
      </c>
      <c r="B1475" s="4"/>
      <c r="C1475" s="6" t="s">
        <v>1947</v>
      </c>
      <c r="D1475" s="4"/>
      <c r="E1475" s="4"/>
      <c r="F1475" s="4"/>
      <c r="G1475" s="4"/>
      <c r="H1475" s="4"/>
      <c r="I1475" s="4"/>
      <c r="J1475" s="4"/>
      <c r="K1475" s="45">
        <v>44298</v>
      </c>
      <c r="L1475" s="45">
        <v>44457</v>
      </c>
      <c r="M1475" s="4"/>
      <c r="N1475" s="4"/>
      <c r="O1475" s="4"/>
      <c r="P1475" s="46"/>
      <c r="Q1475" s="46"/>
      <c r="R1475" s="49">
        <f t="shared" si="102"/>
        <v>0</v>
      </c>
      <c r="S1475" s="49">
        <f t="shared" si="103"/>
        <v>0</v>
      </c>
      <c r="T1475" s="50">
        <f t="shared" si="100"/>
        <v>0</v>
      </c>
      <c r="U1475" s="50">
        <f t="shared" si="101"/>
        <v>0</v>
      </c>
      <c r="V1475" s="50">
        <v>0.84</v>
      </c>
      <c r="W1475" s="50">
        <f>IF(OR(K1475&lt;=$Y$1,DAY(K1475)&gt;15,AND(YEAR(K1475)&amp;MONTH(K1475)=YEAR(L1475)&amp;MONTH(L1475),DAY(L1475)&lt;26)),"",IF(OR(L1475="",MONTH(K1475)&lt;&gt;MONTH(L1475)),NETWORKDAYS.INTL(K1475,DATE(2021,MONTH(K1475)+1,0),"0000000",'21年休息安排-固定'!$B$2:$B$105),NETWORKDAYS.INTL(K1475,L1475,"0000000",'21年休息安排-固定'!$B$2:$B$105)))</f>
        <v>16</v>
      </c>
      <c r="X1475" s="50">
        <f>IF(OR(L1475&gt;=$Z$1,L1475="",DAY(L1475)&lt;15,AND(YEAR(K1475)&amp;MONTH(K1475)=YEAR(L1475)&amp;MONTH(L1475),DAY(L1475)&lt;26)),"",IF(YEAR(K1475)&amp;MONTH(K1475)=YEAR(L1475)&amp;MONTH(L1475),NETWORKDAYS.INTL(K1475,L1475,"0000000",'21年休息安排-固定'!$B$2:$B$105),NETWORKDAYS.INTL(DATE(2021,MONTH(L1475),1),L1475,"0000000",'21年休息安排-固定'!$B$2:$B$105)))</f>
        <v>14</v>
      </c>
    </row>
    <row r="1476" customHeight="1" spans="1:24">
      <c r="A1476" s="4" t="s">
        <v>1948</v>
      </c>
      <c r="B1476" s="4"/>
      <c r="C1476" s="6" t="s">
        <v>428</v>
      </c>
      <c r="D1476" s="4"/>
      <c r="E1476" s="4"/>
      <c r="F1476" s="4"/>
      <c r="G1476" s="4"/>
      <c r="H1476" s="4"/>
      <c r="I1476" s="4"/>
      <c r="J1476" s="4"/>
      <c r="K1476" s="45">
        <v>44299</v>
      </c>
      <c r="L1476" s="45"/>
      <c r="M1476" s="4"/>
      <c r="N1476" s="4"/>
      <c r="O1476" s="4"/>
      <c r="P1476" s="46"/>
      <c r="Q1476" s="46"/>
      <c r="R1476" s="49">
        <f t="shared" si="102"/>
        <v>0</v>
      </c>
      <c r="S1476" s="49">
        <f t="shared" si="103"/>
        <v>0</v>
      </c>
      <c r="T1476" s="50">
        <f t="shared" si="100"/>
        <v>0</v>
      </c>
      <c r="U1476" s="50">
        <f t="shared" si="101"/>
        <v>0</v>
      </c>
      <c r="V1476" s="50">
        <v>0.87</v>
      </c>
      <c r="W1476" s="50">
        <f>IF(OR(K1476&lt;=$Y$1,DAY(K1476)&gt;15,AND(YEAR(K1476)&amp;MONTH(K1476)=YEAR(L1476)&amp;MONTH(L1476),DAY(L1476)&lt;26)),"",IF(OR(L1476="",MONTH(K1476)&lt;&gt;MONTH(L1476)),NETWORKDAYS.INTL(K1476,DATE(2021,MONTH(K1476)+1,0),"0000000",'21年休息安排-固定'!$B$2:$B$105),NETWORKDAYS.INTL(K1476,L1476,"0000000",'21年休息安排-固定'!$B$2:$B$105)))</f>
        <v>15</v>
      </c>
      <c r="X1476" s="50" t="str">
        <f>IF(OR(L1476&gt;=$Z$1,L1476="",DAY(L1476)&lt;15,AND(YEAR(K1476)&amp;MONTH(K1476)=YEAR(L1476)&amp;MONTH(L1476),DAY(L1476)&lt;26)),"",IF(YEAR(K1476)&amp;MONTH(K1476)=YEAR(L1476)&amp;MONTH(L1476),NETWORKDAYS.INTL(K1476,L1476,"0000000",'21年休息安排-固定'!$B$2:$B$105),NETWORKDAYS.INTL(DATE(2021,MONTH(L1476),1),L1476,"0000000",'21年休息安排-固定'!$B$2:$B$105)))</f>
        <v/>
      </c>
    </row>
    <row r="1477" customHeight="1" spans="1:24">
      <c r="A1477" s="4" t="s">
        <v>1949</v>
      </c>
      <c r="B1477" s="4"/>
      <c r="C1477" s="6" t="s">
        <v>428</v>
      </c>
      <c r="D1477" s="4"/>
      <c r="E1477" s="4"/>
      <c r="F1477" s="4"/>
      <c r="G1477" s="4"/>
      <c r="H1477" s="4"/>
      <c r="I1477" s="4"/>
      <c r="J1477" s="4"/>
      <c r="K1477" s="45">
        <v>44301</v>
      </c>
      <c r="L1477" s="45"/>
      <c r="M1477" s="4"/>
      <c r="N1477" s="4"/>
      <c r="O1477" s="4"/>
      <c r="P1477" s="46"/>
      <c r="Q1477" s="46"/>
      <c r="R1477" s="49">
        <f t="shared" si="102"/>
        <v>0</v>
      </c>
      <c r="S1477" s="49">
        <f t="shared" si="103"/>
        <v>0</v>
      </c>
      <c r="T1477" s="50">
        <f t="shared" si="100"/>
        <v>0</v>
      </c>
      <c r="U1477" s="50">
        <f t="shared" si="101"/>
        <v>0</v>
      </c>
      <c r="V1477" s="50">
        <v>0.86</v>
      </c>
      <c r="W1477" s="50">
        <f>IF(OR(K1477&lt;=$Y$1,DAY(K1477)&gt;15,AND(YEAR(K1477)&amp;MONTH(K1477)=YEAR(L1477)&amp;MONTH(L1477),DAY(L1477)&lt;26)),"",IF(OR(L1477="",MONTH(K1477)&lt;&gt;MONTH(L1477)),NETWORKDAYS.INTL(K1477,DATE(2021,MONTH(K1477)+1,0),"0000000",'21年休息安排-固定'!$B$2:$B$105),NETWORKDAYS.INTL(K1477,L1477,"0000000",'21年休息安排-固定'!$B$2:$B$105)))</f>
        <v>13</v>
      </c>
      <c r="X1477" s="50" t="str">
        <f>IF(OR(L1477&gt;=$Z$1,L1477="",DAY(L1477)&lt;15,AND(YEAR(K1477)&amp;MONTH(K1477)=YEAR(L1477)&amp;MONTH(L1477),DAY(L1477)&lt;26)),"",IF(YEAR(K1477)&amp;MONTH(K1477)=YEAR(L1477)&amp;MONTH(L1477),NETWORKDAYS.INTL(K1477,L1477,"0000000",'21年休息安排-固定'!$B$2:$B$105),NETWORKDAYS.INTL(DATE(2021,MONTH(L1477),1),L1477,"0000000",'21年休息安排-固定'!$B$2:$B$105)))</f>
        <v/>
      </c>
    </row>
    <row r="1478" customHeight="1" spans="1:24">
      <c r="A1478" s="4" t="s">
        <v>1950</v>
      </c>
      <c r="B1478" s="4"/>
      <c r="C1478" s="6" t="s">
        <v>1851</v>
      </c>
      <c r="D1478" s="4"/>
      <c r="E1478" s="4"/>
      <c r="F1478" s="4"/>
      <c r="G1478" s="4"/>
      <c r="H1478" s="4"/>
      <c r="I1478" s="4"/>
      <c r="J1478" s="4"/>
      <c r="K1478" s="45">
        <v>44301</v>
      </c>
      <c r="L1478" s="45"/>
      <c r="M1478" s="4"/>
      <c r="N1478" s="4"/>
      <c r="O1478" s="4"/>
      <c r="P1478" s="46"/>
      <c r="Q1478" s="46"/>
      <c r="R1478" s="49">
        <f t="shared" si="102"/>
        <v>0</v>
      </c>
      <c r="S1478" s="49">
        <f t="shared" si="103"/>
        <v>0</v>
      </c>
      <c r="T1478" s="50">
        <f t="shared" si="100"/>
        <v>0</v>
      </c>
      <c r="U1478" s="50">
        <f t="shared" si="101"/>
        <v>0</v>
      </c>
      <c r="V1478" s="50">
        <v>0.79</v>
      </c>
      <c r="W1478" s="50">
        <f>IF(OR(K1478&lt;=$Y$1,DAY(K1478)&gt;15,AND(YEAR(K1478)&amp;MONTH(K1478)=YEAR(L1478)&amp;MONTH(L1478),DAY(L1478)&lt;26)),"",IF(OR(L1478="",MONTH(K1478)&lt;&gt;MONTH(L1478)),NETWORKDAYS.INTL(K1478,DATE(2021,MONTH(K1478)+1,0),"0000000",'21年休息安排-固定'!$B$2:$B$105),NETWORKDAYS.INTL(K1478,L1478,"0000000",'21年休息安排-固定'!$B$2:$B$105)))</f>
        <v>13</v>
      </c>
      <c r="X1478" s="50" t="str">
        <f>IF(OR(L1478&gt;=$Z$1,L1478="",DAY(L1478)&lt;15,AND(YEAR(K1478)&amp;MONTH(K1478)=YEAR(L1478)&amp;MONTH(L1478),DAY(L1478)&lt;26)),"",IF(YEAR(K1478)&amp;MONTH(K1478)=YEAR(L1478)&amp;MONTH(L1478),NETWORKDAYS.INTL(K1478,L1478,"0000000",'21年休息安排-固定'!$B$2:$B$105),NETWORKDAYS.INTL(DATE(2021,MONTH(L1478),1),L1478,"0000000",'21年休息安排-固定'!$B$2:$B$105)))</f>
        <v/>
      </c>
    </row>
    <row r="1479" customHeight="1" spans="1:24">
      <c r="A1479" s="4" t="s">
        <v>1951</v>
      </c>
      <c r="B1479" s="4"/>
      <c r="C1479" s="6" t="s">
        <v>1182</v>
      </c>
      <c r="D1479" s="4"/>
      <c r="E1479" s="4"/>
      <c r="F1479" s="4"/>
      <c r="G1479" s="4"/>
      <c r="H1479" s="4"/>
      <c r="I1479" s="4"/>
      <c r="J1479" s="4"/>
      <c r="K1479" s="45">
        <v>44301</v>
      </c>
      <c r="L1479" s="45">
        <v>44315</v>
      </c>
      <c r="M1479" s="4"/>
      <c r="N1479" s="4"/>
      <c r="O1479" s="4"/>
      <c r="P1479" s="46"/>
      <c r="Q1479" s="46"/>
      <c r="R1479" s="49">
        <f t="shared" si="102"/>
        <v>0</v>
      </c>
      <c r="S1479" s="49">
        <f t="shared" si="103"/>
        <v>0</v>
      </c>
      <c r="T1479" s="50">
        <f t="shared" si="100"/>
        <v>0</v>
      </c>
      <c r="U1479" s="50">
        <f t="shared" si="101"/>
        <v>0</v>
      </c>
      <c r="V1479" s="50">
        <v>0.83</v>
      </c>
      <c r="W1479" s="50">
        <f>IF(OR(K1479&lt;=$Y$1,DAY(K1479)&gt;15,AND(YEAR(K1479)&amp;MONTH(K1479)=YEAR(L1479)&amp;MONTH(L1479),DAY(L1479)&lt;26)),"",IF(OR(L1479="",MONTH(K1479)&lt;&gt;MONTH(L1479)),NETWORKDAYS.INTL(K1479,DATE(2021,MONTH(K1479)+1,0),"0000000",'21年休息安排-固定'!$B$2:$B$105),NETWORKDAYS.INTL(K1479,L1479,"0000000",'21年休息安排-固定'!$B$2:$B$105)))</f>
        <v>12</v>
      </c>
      <c r="X1479" s="50">
        <f>IF(OR(L1479&gt;=$Z$1,L1479="",DAY(L1479)&lt;15,AND(YEAR(K1479)&amp;MONTH(K1479)=YEAR(L1479)&amp;MONTH(L1479),DAY(L1479)&lt;26)),"",IF(YEAR(K1479)&amp;MONTH(K1479)=YEAR(L1479)&amp;MONTH(L1479),NETWORKDAYS.INTL(K1479,L1479,"0000000",'21年休息安排-固定'!$B$2:$B$105),NETWORKDAYS.INTL(DATE(2021,MONTH(L1479),1),L1479,"0000000",'21年休息安排-固定'!$B$2:$B$105)))</f>
        <v>12</v>
      </c>
    </row>
    <row r="1480" customHeight="1" spans="1:24">
      <c r="A1480" s="4" t="s">
        <v>1952</v>
      </c>
      <c r="B1480" s="4"/>
      <c r="C1480" s="6" t="s">
        <v>1182</v>
      </c>
      <c r="D1480" s="4"/>
      <c r="E1480" s="4"/>
      <c r="F1480" s="4"/>
      <c r="G1480" s="4"/>
      <c r="H1480" s="4"/>
      <c r="I1480" s="4"/>
      <c r="J1480" s="4"/>
      <c r="K1480" s="45">
        <v>44301</v>
      </c>
      <c r="L1480" s="45"/>
      <c r="M1480" s="4"/>
      <c r="N1480" s="4"/>
      <c r="O1480" s="4"/>
      <c r="P1480" s="46"/>
      <c r="Q1480" s="46"/>
      <c r="R1480" s="49">
        <f t="shared" si="102"/>
        <v>0</v>
      </c>
      <c r="S1480" s="49">
        <f t="shared" si="103"/>
        <v>0</v>
      </c>
      <c r="T1480" s="50">
        <f t="shared" si="100"/>
        <v>0</v>
      </c>
      <c r="U1480" s="50">
        <f t="shared" si="101"/>
        <v>0</v>
      </c>
      <c r="V1480" s="50">
        <v>0.83</v>
      </c>
      <c r="W1480" s="50">
        <f>IF(OR(K1480&lt;=$Y$1,DAY(K1480)&gt;15,AND(YEAR(K1480)&amp;MONTH(K1480)=YEAR(L1480)&amp;MONTH(L1480),DAY(L1480)&lt;26)),"",IF(OR(L1480="",MONTH(K1480)&lt;&gt;MONTH(L1480)),NETWORKDAYS.INTL(K1480,DATE(2021,MONTH(K1480)+1,0),"0000000",'21年休息安排-固定'!$B$2:$B$105),NETWORKDAYS.INTL(K1480,L1480,"0000000",'21年休息安排-固定'!$B$2:$B$105)))</f>
        <v>13</v>
      </c>
      <c r="X1480" s="50" t="str">
        <f>IF(OR(L1480&gt;=$Z$1,L1480="",DAY(L1480)&lt;15,AND(YEAR(K1480)&amp;MONTH(K1480)=YEAR(L1480)&amp;MONTH(L1480),DAY(L1480)&lt;26)),"",IF(YEAR(K1480)&amp;MONTH(K1480)=YEAR(L1480)&amp;MONTH(L1480),NETWORKDAYS.INTL(K1480,L1480,"0000000",'21年休息安排-固定'!$B$2:$B$105),NETWORKDAYS.INTL(DATE(2021,MONTH(L1480),1),L1480,"0000000",'21年休息安排-固定'!$B$2:$B$105)))</f>
        <v/>
      </c>
    </row>
    <row r="1481" customHeight="1" spans="1:24">
      <c r="A1481" s="4" t="s">
        <v>1953</v>
      </c>
      <c r="B1481" s="4"/>
      <c r="C1481" s="6" t="s">
        <v>428</v>
      </c>
      <c r="D1481" s="4"/>
      <c r="E1481" s="4"/>
      <c r="F1481" s="4"/>
      <c r="G1481" s="4"/>
      <c r="H1481" s="4"/>
      <c r="I1481" s="4"/>
      <c r="J1481" s="4"/>
      <c r="K1481" s="45">
        <v>44301</v>
      </c>
      <c r="L1481" s="45"/>
      <c r="M1481" s="4"/>
      <c r="N1481" s="4"/>
      <c r="O1481" s="4"/>
      <c r="P1481" s="46"/>
      <c r="Q1481" s="46"/>
      <c r="R1481" s="49">
        <f t="shared" si="102"/>
        <v>0</v>
      </c>
      <c r="S1481" s="49">
        <f t="shared" si="103"/>
        <v>0</v>
      </c>
      <c r="T1481" s="50">
        <f t="shared" si="100"/>
        <v>0</v>
      </c>
      <c r="U1481" s="50">
        <f t="shared" si="101"/>
        <v>0</v>
      </c>
      <c r="V1481" s="50">
        <v>0.87</v>
      </c>
      <c r="W1481" s="50">
        <f>IF(OR(K1481&lt;=$Y$1,DAY(K1481)&gt;15,AND(YEAR(K1481)&amp;MONTH(K1481)=YEAR(L1481)&amp;MONTH(L1481),DAY(L1481)&lt;26)),"",IF(OR(L1481="",MONTH(K1481)&lt;&gt;MONTH(L1481)),NETWORKDAYS.INTL(K1481,DATE(2021,MONTH(K1481)+1,0),"0000000",'21年休息安排-固定'!$B$2:$B$105),NETWORKDAYS.INTL(K1481,L1481,"0000000",'21年休息安排-固定'!$B$2:$B$105)))</f>
        <v>13</v>
      </c>
      <c r="X1481" s="50" t="str">
        <f>IF(OR(L1481&gt;=$Z$1,L1481="",DAY(L1481)&lt;15,AND(YEAR(K1481)&amp;MONTH(K1481)=YEAR(L1481)&amp;MONTH(L1481),DAY(L1481)&lt;26)),"",IF(YEAR(K1481)&amp;MONTH(K1481)=YEAR(L1481)&amp;MONTH(L1481),NETWORKDAYS.INTL(K1481,L1481,"0000000",'21年休息安排-固定'!$B$2:$B$105),NETWORKDAYS.INTL(DATE(2021,MONTH(L1481),1),L1481,"0000000",'21年休息安排-固定'!$B$2:$B$105)))</f>
        <v/>
      </c>
    </row>
    <row r="1482" customHeight="1" spans="1:24">
      <c r="A1482" s="4" t="s">
        <v>1954</v>
      </c>
      <c r="B1482" s="4"/>
      <c r="C1482" s="6" t="s">
        <v>404</v>
      </c>
      <c r="D1482" s="4"/>
      <c r="E1482" s="4"/>
      <c r="F1482" s="4"/>
      <c r="G1482" s="4"/>
      <c r="H1482" s="4"/>
      <c r="I1482" s="4"/>
      <c r="J1482" s="4"/>
      <c r="K1482" s="45">
        <v>44301</v>
      </c>
      <c r="L1482" s="45"/>
      <c r="M1482" s="4"/>
      <c r="N1482" s="4"/>
      <c r="O1482" s="4"/>
      <c r="P1482" s="46"/>
      <c r="Q1482" s="46"/>
      <c r="R1482" s="49">
        <f t="shared" si="102"/>
        <v>0</v>
      </c>
      <c r="S1482" s="49">
        <f t="shared" si="103"/>
        <v>0</v>
      </c>
      <c r="T1482" s="50">
        <f t="shared" si="100"/>
        <v>0</v>
      </c>
      <c r="U1482" s="50">
        <f t="shared" si="101"/>
        <v>0</v>
      </c>
      <c r="V1482" s="50">
        <v>0.8</v>
      </c>
      <c r="W1482" s="50">
        <f>IF(OR(K1482&lt;=$Y$1,DAY(K1482)&gt;15,AND(YEAR(K1482)&amp;MONTH(K1482)=YEAR(L1482)&amp;MONTH(L1482),DAY(L1482)&lt;26)),"",IF(OR(L1482="",MONTH(K1482)&lt;&gt;MONTH(L1482)),NETWORKDAYS.INTL(K1482,DATE(2021,MONTH(K1482)+1,0),"0000000",'21年休息安排-固定'!$B$2:$B$105),NETWORKDAYS.INTL(K1482,L1482,"0000000",'21年休息安排-固定'!$B$2:$B$105)))</f>
        <v>13</v>
      </c>
      <c r="X1482" s="50" t="str">
        <f>IF(OR(L1482&gt;=$Z$1,L1482="",DAY(L1482)&lt;15,AND(YEAR(K1482)&amp;MONTH(K1482)=YEAR(L1482)&amp;MONTH(L1482),DAY(L1482)&lt;26)),"",IF(YEAR(K1482)&amp;MONTH(K1482)=YEAR(L1482)&amp;MONTH(L1482),NETWORKDAYS.INTL(K1482,L1482,"0000000",'21年休息安排-固定'!$B$2:$B$105),NETWORKDAYS.INTL(DATE(2021,MONTH(L1482),1),L1482,"0000000",'21年休息安排-固定'!$B$2:$B$105)))</f>
        <v/>
      </c>
    </row>
    <row r="1483" customHeight="1" spans="1:24">
      <c r="A1483" s="4" t="s">
        <v>1955</v>
      </c>
      <c r="B1483" s="4"/>
      <c r="C1483" s="6" t="s">
        <v>404</v>
      </c>
      <c r="D1483" s="4"/>
      <c r="E1483" s="4"/>
      <c r="F1483" s="4"/>
      <c r="G1483" s="4"/>
      <c r="H1483" s="4"/>
      <c r="I1483" s="4"/>
      <c r="J1483" s="4"/>
      <c r="K1483" s="45">
        <v>44305</v>
      </c>
      <c r="L1483" s="45"/>
      <c r="M1483" s="4"/>
      <c r="N1483" s="4"/>
      <c r="O1483" s="4"/>
      <c r="P1483" s="46"/>
      <c r="Q1483" s="46"/>
      <c r="R1483" s="49">
        <f t="shared" si="102"/>
        <v>0</v>
      </c>
      <c r="S1483" s="49">
        <f t="shared" si="103"/>
        <v>0</v>
      </c>
      <c r="T1483" s="50">
        <f t="shared" si="100"/>
        <v>0</v>
      </c>
      <c r="U1483" s="50">
        <f t="shared" si="101"/>
        <v>0</v>
      </c>
      <c r="V1483" s="50">
        <v>0.88</v>
      </c>
      <c r="W1483" s="50" t="str">
        <f>IF(OR(K1483&lt;=$Y$1,DAY(K1483)&gt;15,AND(YEAR(K1483)&amp;MONTH(K1483)=YEAR(L1483)&amp;MONTH(L1483),DAY(L1483)&lt;26)),"",IF(OR(L1483="",MONTH(K1483)&lt;&gt;MONTH(L1483)),NETWORKDAYS.INTL(K1483,DATE(2021,MONTH(K1483)+1,0),"0000000",'21年休息安排-固定'!$B$2:$B$105),NETWORKDAYS.INTL(K1483,L1483,"0000000",'21年休息安排-固定'!$B$2:$B$105)))</f>
        <v/>
      </c>
      <c r="X1483" s="50" t="str">
        <f>IF(OR(L1483&gt;=$Z$1,L1483="",DAY(L1483)&lt;15,AND(YEAR(K1483)&amp;MONTH(K1483)=YEAR(L1483)&amp;MONTH(L1483),DAY(L1483)&lt;26)),"",IF(YEAR(K1483)&amp;MONTH(K1483)=YEAR(L1483)&amp;MONTH(L1483),NETWORKDAYS.INTL(K1483,L1483,"0000000",'21年休息安排-固定'!$B$2:$B$105),NETWORKDAYS.INTL(DATE(2021,MONTH(L1483),1),L1483,"0000000",'21年休息安排-固定'!$B$2:$B$105)))</f>
        <v/>
      </c>
    </row>
    <row r="1484" customHeight="1" spans="1:24">
      <c r="A1484" s="4" t="s">
        <v>1956</v>
      </c>
      <c r="B1484" s="4"/>
      <c r="C1484" s="6" t="s">
        <v>1182</v>
      </c>
      <c r="D1484" s="4"/>
      <c r="E1484" s="4"/>
      <c r="F1484" s="4"/>
      <c r="G1484" s="4"/>
      <c r="H1484" s="4"/>
      <c r="I1484" s="4"/>
      <c r="J1484" s="4"/>
      <c r="K1484" s="45">
        <v>44305</v>
      </c>
      <c r="L1484" s="45"/>
      <c r="M1484" s="4"/>
      <c r="N1484" s="4"/>
      <c r="O1484" s="4"/>
      <c r="P1484" s="46"/>
      <c r="Q1484" s="46"/>
      <c r="R1484" s="49">
        <f t="shared" si="102"/>
        <v>0</v>
      </c>
      <c r="S1484" s="49">
        <f t="shared" si="103"/>
        <v>0</v>
      </c>
      <c r="T1484" s="50">
        <f t="shared" si="100"/>
        <v>0</v>
      </c>
      <c r="U1484" s="50">
        <f t="shared" si="101"/>
        <v>0</v>
      </c>
      <c r="V1484" s="50">
        <v>0.87</v>
      </c>
      <c r="W1484" s="50" t="str">
        <f>IF(OR(K1484&lt;=$Y$1,DAY(K1484)&gt;15,AND(YEAR(K1484)&amp;MONTH(K1484)=YEAR(L1484)&amp;MONTH(L1484),DAY(L1484)&lt;26)),"",IF(OR(L1484="",MONTH(K1484)&lt;&gt;MONTH(L1484)),NETWORKDAYS.INTL(K1484,DATE(2021,MONTH(K1484)+1,0),"0000000",'21年休息安排-固定'!$B$2:$B$105),NETWORKDAYS.INTL(K1484,L1484,"0000000",'21年休息安排-固定'!$B$2:$B$105)))</f>
        <v/>
      </c>
      <c r="X1484" s="50" t="str">
        <f>IF(OR(L1484&gt;=$Z$1,L1484="",DAY(L1484)&lt;15,AND(YEAR(K1484)&amp;MONTH(K1484)=YEAR(L1484)&amp;MONTH(L1484),DAY(L1484)&lt;26)),"",IF(YEAR(K1484)&amp;MONTH(K1484)=YEAR(L1484)&amp;MONTH(L1484),NETWORKDAYS.INTL(K1484,L1484,"0000000",'21年休息安排-固定'!$B$2:$B$105),NETWORKDAYS.INTL(DATE(2021,MONTH(L1484),1),L1484,"0000000",'21年休息安排-固定'!$B$2:$B$105)))</f>
        <v/>
      </c>
    </row>
    <row r="1485" customHeight="1" spans="1:24">
      <c r="A1485" s="4" t="s">
        <v>1957</v>
      </c>
      <c r="B1485" s="4"/>
      <c r="C1485" s="6" t="s">
        <v>1182</v>
      </c>
      <c r="D1485" s="4"/>
      <c r="E1485" s="4"/>
      <c r="F1485" s="4"/>
      <c r="G1485" s="4"/>
      <c r="H1485" s="4"/>
      <c r="I1485" s="4"/>
      <c r="J1485" s="4"/>
      <c r="K1485" s="45">
        <v>44305</v>
      </c>
      <c r="L1485" s="45"/>
      <c r="M1485" s="4"/>
      <c r="N1485" s="4"/>
      <c r="O1485" s="4"/>
      <c r="P1485" s="46"/>
      <c r="Q1485" s="46"/>
      <c r="R1485" s="49">
        <f t="shared" si="102"/>
        <v>0</v>
      </c>
      <c r="S1485" s="49">
        <f t="shared" si="103"/>
        <v>0</v>
      </c>
      <c r="T1485" s="50">
        <f t="shared" si="100"/>
        <v>0</v>
      </c>
      <c r="U1485" s="50">
        <f t="shared" si="101"/>
        <v>0</v>
      </c>
      <c r="V1485" s="50">
        <v>0.88</v>
      </c>
      <c r="W1485" s="50" t="str">
        <f>IF(OR(K1485&lt;=$Y$1,DAY(K1485)&gt;15,AND(YEAR(K1485)&amp;MONTH(K1485)=YEAR(L1485)&amp;MONTH(L1485),DAY(L1485)&lt;26)),"",IF(OR(L1485="",MONTH(K1485)&lt;&gt;MONTH(L1485)),NETWORKDAYS.INTL(K1485,DATE(2021,MONTH(K1485)+1,0),"0000000",'21年休息安排-固定'!$B$2:$B$105),NETWORKDAYS.INTL(K1485,L1485,"0000000",'21年休息安排-固定'!$B$2:$B$105)))</f>
        <v/>
      </c>
      <c r="X1485" s="50" t="str">
        <f>IF(OR(L1485&gt;=$Z$1,L1485="",DAY(L1485)&lt;15,AND(YEAR(K1485)&amp;MONTH(K1485)=YEAR(L1485)&amp;MONTH(L1485),DAY(L1485)&lt;26)),"",IF(YEAR(K1485)&amp;MONTH(K1485)=YEAR(L1485)&amp;MONTH(L1485),NETWORKDAYS.INTL(K1485,L1485,"0000000",'21年休息安排-固定'!$B$2:$B$105),NETWORKDAYS.INTL(DATE(2021,MONTH(L1485),1),L1485,"0000000",'21年休息安排-固定'!$B$2:$B$105)))</f>
        <v/>
      </c>
    </row>
    <row r="1486" customHeight="1" spans="1:24">
      <c r="A1486" s="4" t="s">
        <v>1958</v>
      </c>
      <c r="B1486" s="4"/>
      <c r="C1486" s="6" t="s">
        <v>1195</v>
      </c>
      <c r="D1486" s="4"/>
      <c r="E1486" s="4"/>
      <c r="F1486" s="4"/>
      <c r="G1486" s="4"/>
      <c r="H1486" s="4"/>
      <c r="I1486" s="4"/>
      <c r="J1486" s="4"/>
      <c r="K1486" s="45">
        <v>44305</v>
      </c>
      <c r="L1486" s="45"/>
      <c r="M1486" s="4"/>
      <c r="N1486" s="4"/>
      <c r="O1486" s="4"/>
      <c r="P1486" s="46"/>
      <c r="Q1486" s="46"/>
      <c r="R1486" s="49">
        <f t="shared" si="102"/>
        <v>0</v>
      </c>
      <c r="S1486" s="49">
        <f t="shared" si="103"/>
        <v>0</v>
      </c>
      <c r="T1486" s="50">
        <f t="shared" si="100"/>
        <v>0</v>
      </c>
      <c r="U1486" s="50">
        <f t="shared" si="101"/>
        <v>0</v>
      </c>
      <c r="V1486" s="50">
        <v>0.86</v>
      </c>
      <c r="W1486" s="50" t="str">
        <f>IF(OR(K1486&lt;=$Y$1,DAY(K1486)&gt;15,AND(YEAR(K1486)&amp;MONTH(K1486)=YEAR(L1486)&amp;MONTH(L1486),DAY(L1486)&lt;26)),"",IF(OR(L1486="",MONTH(K1486)&lt;&gt;MONTH(L1486)),NETWORKDAYS.INTL(K1486,DATE(2021,MONTH(K1486)+1,0),"0000000",'21年休息安排-固定'!$B$2:$B$105),NETWORKDAYS.INTL(K1486,L1486,"0000000",'21年休息安排-固定'!$B$2:$B$105)))</f>
        <v/>
      </c>
      <c r="X1486" s="50" t="str">
        <f>IF(OR(L1486&gt;=$Z$1,L1486="",DAY(L1486)&lt;15,AND(YEAR(K1486)&amp;MONTH(K1486)=YEAR(L1486)&amp;MONTH(L1486),DAY(L1486)&lt;26)),"",IF(YEAR(K1486)&amp;MONTH(K1486)=YEAR(L1486)&amp;MONTH(L1486),NETWORKDAYS.INTL(K1486,L1486,"0000000",'21年休息安排-固定'!$B$2:$B$105),NETWORKDAYS.INTL(DATE(2021,MONTH(L1486),1),L1486,"0000000",'21年休息安排-固定'!$B$2:$B$105)))</f>
        <v/>
      </c>
    </row>
    <row r="1487" customHeight="1" spans="1:24">
      <c r="A1487" s="4" t="s">
        <v>1959</v>
      </c>
      <c r="B1487" s="4"/>
      <c r="C1487" s="6" t="s">
        <v>428</v>
      </c>
      <c r="D1487" s="4"/>
      <c r="E1487" s="4"/>
      <c r="F1487" s="4"/>
      <c r="G1487" s="4"/>
      <c r="H1487" s="4"/>
      <c r="I1487" s="4"/>
      <c r="J1487" s="4"/>
      <c r="K1487" s="45">
        <v>44306</v>
      </c>
      <c r="L1487" s="45"/>
      <c r="M1487" s="4"/>
      <c r="N1487" s="4"/>
      <c r="O1487" s="4"/>
      <c r="P1487" s="46"/>
      <c r="Q1487" s="46"/>
      <c r="R1487" s="49">
        <f t="shared" si="102"/>
        <v>0</v>
      </c>
      <c r="S1487" s="49">
        <f t="shared" si="103"/>
        <v>0</v>
      </c>
      <c r="T1487" s="50">
        <f t="shared" si="100"/>
        <v>0</v>
      </c>
      <c r="U1487" s="50">
        <f t="shared" si="101"/>
        <v>0</v>
      </c>
      <c r="V1487" s="50">
        <v>0.82</v>
      </c>
      <c r="W1487" s="50" t="str">
        <f>IF(OR(K1487&lt;=$Y$1,DAY(K1487)&gt;15,AND(YEAR(K1487)&amp;MONTH(K1487)=YEAR(L1487)&amp;MONTH(L1487),DAY(L1487)&lt;26)),"",IF(OR(L1487="",MONTH(K1487)&lt;&gt;MONTH(L1487)),NETWORKDAYS.INTL(K1487,DATE(2021,MONTH(K1487)+1,0),"0000000",'21年休息安排-固定'!$B$2:$B$105),NETWORKDAYS.INTL(K1487,L1487,"0000000",'21年休息安排-固定'!$B$2:$B$105)))</f>
        <v/>
      </c>
      <c r="X1487" s="50" t="str">
        <f>IF(OR(L1487&gt;=$Z$1,L1487="",DAY(L1487)&lt;15,AND(YEAR(K1487)&amp;MONTH(K1487)=YEAR(L1487)&amp;MONTH(L1487),DAY(L1487)&lt;26)),"",IF(YEAR(K1487)&amp;MONTH(K1487)=YEAR(L1487)&amp;MONTH(L1487),NETWORKDAYS.INTL(K1487,L1487,"0000000",'21年休息安排-固定'!$B$2:$B$105),NETWORKDAYS.INTL(DATE(2021,MONTH(L1487),1),L1487,"0000000",'21年休息安排-固定'!$B$2:$B$105)))</f>
        <v/>
      </c>
    </row>
    <row r="1488" customHeight="1" spans="1:24">
      <c r="A1488" s="4" t="s">
        <v>1960</v>
      </c>
      <c r="B1488" s="4"/>
      <c r="C1488" s="6" t="s">
        <v>404</v>
      </c>
      <c r="D1488" s="4"/>
      <c r="E1488" s="4"/>
      <c r="F1488" s="4"/>
      <c r="G1488" s="4"/>
      <c r="H1488" s="4"/>
      <c r="I1488" s="4"/>
      <c r="J1488" s="4"/>
      <c r="K1488" s="45">
        <v>44307</v>
      </c>
      <c r="L1488" s="45">
        <v>44466</v>
      </c>
      <c r="M1488" s="4"/>
      <c r="N1488" s="4"/>
      <c r="O1488" s="4"/>
      <c r="P1488" s="46"/>
      <c r="Q1488" s="46"/>
      <c r="R1488" s="49">
        <f t="shared" si="102"/>
        <v>0</v>
      </c>
      <c r="S1488" s="49">
        <f t="shared" si="103"/>
        <v>0</v>
      </c>
      <c r="T1488" s="50">
        <f t="shared" si="100"/>
        <v>0</v>
      </c>
      <c r="U1488" s="50">
        <f t="shared" si="101"/>
        <v>0</v>
      </c>
      <c r="V1488" s="50">
        <v>0.86</v>
      </c>
      <c r="W1488" s="50" t="str">
        <f>IF(OR(K1488&lt;=$Y$1,DAY(K1488)&gt;15,AND(YEAR(K1488)&amp;MONTH(K1488)=YEAR(L1488)&amp;MONTH(L1488),DAY(L1488)&lt;26)),"",IF(OR(L1488="",MONTH(K1488)&lt;&gt;MONTH(L1488)),NETWORKDAYS.INTL(K1488,DATE(2021,MONTH(K1488)+1,0),"0000000",'21年休息安排-固定'!$B$2:$B$105),NETWORKDAYS.INTL(K1488,L1488,"0000000",'21年休息安排-固定'!$B$2:$B$105)))</f>
        <v/>
      </c>
      <c r="X1488" s="50">
        <f>IF(OR(L1488&gt;=$Z$1,L1488="",DAY(L1488)&lt;15,AND(YEAR(K1488)&amp;MONTH(K1488)=YEAR(L1488)&amp;MONTH(L1488),DAY(L1488)&lt;26)),"",IF(YEAR(K1488)&amp;MONTH(K1488)=YEAR(L1488)&amp;MONTH(L1488),NETWORKDAYS.INTL(K1488,L1488,"0000000",'21年休息安排-固定'!$B$2:$B$105),NETWORKDAYS.INTL(DATE(2021,MONTH(L1488),1),L1488,"0000000",'21年休息安排-固定'!$B$2:$B$105)))</f>
        <v>20</v>
      </c>
    </row>
    <row r="1489" customHeight="1" spans="1:24">
      <c r="A1489" s="4" t="s">
        <v>1961</v>
      </c>
      <c r="B1489" s="4"/>
      <c r="C1489" s="6" t="s">
        <v>428</v>
      </c>
      <c r="D1489" s="4"/>
      <c r="E1489" s="4"/>
      <c r="F1489" s="4"/>
      <c r="G1489" s="4"/>
      <c r="H1489" s="4"/>
      <c r="I1489" s="4"/>
      <c r="J1489" s="4"/>
      <c r="K1489" s="45">
        <v>44308</v>
      </c>
      <c r="L1489" s="45"/>
      <c r="M1489" s="4"/>
      <c r="N1489" s="4"/>
      <c r="O1489" s="4"/>
      <c r="P1489" s="46"/>
      <c r="Q1489" s="46"/>
      <c r="R1489" s="49">
        <f t="shared" si="102"/>
        <v>0</v>
      </c>
      <c r="S1489" s="49">
        <f t="shared" si="103"/>
        <v>0</v>
      </c>
      <c r="T1489" s="50">
        <f t="shared" si="100"/>
        <v>0</v>
      </c>
      <c r="U1489" s="50">
        <f t="shared" si="101"/>
        <v>0</v>
      </c>
      <c r="V1489" s="50">
        <v>0.86</v>
      </c>
      <c r="W1489" s="50" t="str">
        <f>IF(OR(K1489&lt;=$Y$1,DAY(K1489)&gt;15,AND(YEAR(K1489)&amp;MONTH(K1489)=YEAR(L1489)&amp;MONTH(L1489),DAY(L1489)&lt;26)),"",IF(OR(L1489="",MONTH(K1489)&lt;&gt;MONTH(L1489)),NETWORKDAYS.INTL(K1489,DATE(2021,MONTH(K1489)+1,0),"0000000",'21年休息安排-固定'!$B$2:$B$105),NETWORKDAYS.INTL(K1489,L1489,"0000000",'21年休息安排-固定'!$B$2:$B$105)))</f>
        <v/>
      </c>
      <c r="X1489" s="50" t="str">
        <f>IF(OR(L1489&gt;=$Z$1,L1489="",DAY(L1489)&lt;15,AND(YEAR(K1489)&amp;MONTH(K1489)=YEAR(L1489)&amp;MONTH(L1489),DAY(L1489)&lt;26)),"",IF(YEAR(K1489)&amp;MONTH(K1489)=YEAR(L1489)&amp;MONTH(L1489),NETWORKDAYS.INTL(K1489,L1489,"0000000",'21年休息安排-固定'!$B$2:$B$105),NETWORKDAYS.INTL(DATE(2021,MONTH(L1489),1),L1489,"0000000",'21年休息安排-固定'!$B$2:$B$105)))</f>
        <v/>
      </c>
    </row>
    <row r="1490" customHeight="1" spans="1:24">
      <c r="A1490" s="4" t="s">
        <v>1962</v>
      </c>
      <c r="B1490" s="4"/>
      <c r="C1490" s="6" t="s">
        <v>404</v>
      </c>
      <c r="D1490" s="4"/>
      <c r="E1490" s="4"/>
      <c r="F1490" s="4"/>
      <c r="G1490" s="4"/>
      <c r="H1490" s="4"/>
      <c r="I1490" s="4"/>
      <c r="J1490" s="4"/>
      <c r="K1490" s="45">
        <v>44311</v>
      </c>
      <c r="L1490" s="45">
        <v>44357</v>
      </c>
      <c r="M1490" s="4"/>
      <c r="N1490" s="4"/>
      <c r="O1490" s="4"/>
      <c r="P1490" s="46"/>
      <c r="Q1490" s="46"/>
      <c r="R1490" s="49">
        <f t="shared" si="102"/>
        <v>0</v>
      </c>
      <c r="S1490" s="49">
        <f t="shared" si="103"/>
        <v>0</v>
      </c>
      <c r="T1490" s="50">
        <f t="shared" si="100"/>
        <v>0</v>
      </c>
      <c r="U1490" s="50">
        <f t="shared" si="101"/>
        <v>0</v>
      </c>
      <c r="V1490" s="50">
        <v>0.82</v>
      </c>
      <c r="W1490" s="50" t="str">
        <f>IF(OR(K1490&lt;=$Y$1,DAY(K1490)&gt;15,AND(YEAR(K1490)&amp;MONTH(K1490)=YEAR(L1490)&amp;MONTH(L1490),DAY(L1490)&lt;26)),"",IF(OR(L1490="",MONTH(K1490)&lt;&gt;MONTH(L1490)),NETWORKDAYS.INTL(K1490,DATE(2021,MONTH(K1490)+1,0),"0000000",'21年休息安排-固定'!$B$2:$B$105),NETWORKDAYS.INTL(K1490,L1490,"0000000",'21年休息安排-固定'!$B$2:$B$105)))</f>
        <v/>
      </c>
      <c r="X1490" s="50" t="str">
        <f>IF(OR(L1490&gt;=$Z$1,L1490="",DAY(L1490)&lt;15,AND(YEAR(K1490)&amp;MONTH(K1490)=YEAR(L1490)&amp;MONTH(L1490),DAY(L1490)&lt;26)),"",IF(YEAR(K1490)&amp;MONTH(K1490)=YEAR(L1490)&amp;MONTH(L1490),NETWORKDAYS.INTL(K1490,L1490,"0000000",'21年休息安排-固定'!$B$2:$B$105),NETWORKDAYS.INTL(DATE(2021,MONTH(L1490),1),L1490,"0000000",'21年休息安排-固定'!$B$2:$B$105)))</f>
        <v/>
      </c>
    </row>
    <row r="1491" customHeight="1" spans="1:24">
      <c r="A1491" s="4" t="s">
        <v>1963</v>
      </c>
      <c r="B1491" s="4"/>
      <c r="C1491" s="6" t="s">
        <v>484</v>
      </c>
      <c r="D1491" s="4"/>
      <c r="E1491" s="4"/>
      <c r="F1491" s="4"/>
      <c r="G1491" s="4"/>
      <c r="H1491" s="4"/>
      <c r="I1491" s="4"/>
      <c r="J1491" s="4"/>
      <c r="K1491" s="45">
        <v>44312</v>
      </c>
      <c r="L1491" s="45"/>
      <c r="M1491" s="4"/>
      <c r="N1491" s="4"/>
      <c r="O1491" s="4"/>
      <c r="P1491" s="46"/>
      <c r="Q1491" s="46"/>
      <c r="R1491" s="49">
        <f t="shared" si="102"/>
        <v>0</v>
      </c>
      <c r="S1491" s="49">
        <f t="shared" si="103"/>
        <v>0</v>
      </c>
      <c r="T1491" s="50">
        <f t="shared" si="100"/>
        <v>0</v>
      </c>
      <c r="U1491" s="50">
        <f t="shared" si="101"/>
        <v>0</v>
      </c>
      <c r="V1491" s="50">
        <v>0.79</v>
      </c>
      <c r="W1491" s="50" t="str">
        <f>IF(OR(K1491&lt;=$Y$1,DAY(K1491)&gt;15,AND(YEAR(K1491)&amp;MONTH(K1491)=YEAR(L1491)&amp;MONTH(L1491),DAY(L1491)&lt;26)),"",IF(OR(L1491="",MONTH(K1491)&lt;&gt;MONTH(L1491)),NETWORKDAYS.INTL(K1491,DATE(2021,MONTH(K1491)+1,0),"0000000",'21年休息安排-固定'!$B$2:$B$105),NETWORKDAYS.INTL(K1491,L1491,"0000000",'21年休息安排-固定'!$B$2:$B$105)))</f>
        <v/>
      </c>
      <c r="X1491" s="50" t="str">
        <f>IF(OR(L1491&gt;=$Z$1,L1491="",DAY(L1491)&lt;15,AND(YEAR(K1491)&amp;MONTH(K1491)=YEAR(L1491)&amp;MONTH(L1491),DAY(L1491)&lt;26)),"",IF(YEAR(K1491)&amp;MONTH(K1491)=YEAR(L1491)&amp;MONTH(L1491),NETWORKDAYS.INTL(K1491,L1491,"0000000",'21年休息安排-固定'!$B$2:$B$105),NETWORKDAYS.INTL(DATE(2021,MONTH(L1491),1),L1491,"0000000",'21年休息安排-固定'!$B$2:$B$105)))</f>
        <v/>
      </c>
    </row>
    <row r="1492" customHeight="1" spans="1:24">
      <c r="A1492" s="4" t="s">
        <v>1964</v>
      </c>
      <c r="B1492" s="4"/>
      <c r="C1492" s="6" t="s">
        <v>428</v>
      </c>
      <c r="D1492" s="4"/>
      <c r="E1492" s="4"/>
      <c r="F1492" s="4"/>
      <c r="G1492" s="4"/>
      <c r="H1492" s="4"/>
      <c r="I1492" s="4"/>
      <c r="J1492" s="4"/>
      <c r="K1492" s="45">
        <v>44312</v>
      </c>
      <c r="L1492" s="45">
        <v>44426</v>
      </c>
      <c r="M1492" s="4"/>
      <c r="N1492" s="4"/>
      <c r="O1492" s="4"/>
      <c r="P1492" s="46"/>
      <c r="Q1492" s="46"/>
      <c r="R1492" s="49">
        <f t="shared" si="102"/>
        <v>0</v>
      </c>
      <c r="S1492" s="49">
        <f t="shared" si="103"/>
        <v>0</v>
      </c>
      <c r="T1492" s="50">
        <f t="shared" si="100"/>
        <v>0</v>
      </c>
      <c r="U1492" s="50">
        <f t="shared" si="101"/>
        <v>0</v>
      </c>
      <c r="V1492" s="50">
        <v>0.79</v>
      </c>
      <c r="W1492" s="50" t="str">
        <f>IF(OR(K1492&lt;=$Y$1,DAY(K1492)&gt;15,AND(YEAR(K1492)&amp;MONTH(K1492)=YEAR(L1492)&amp;MONTH(L1492),DAY(L1492)&lt;26)),"",IF(OR(L1492="",MONTH(K1492)&lt;&gt;MONTH(L1492)),NETWORKDAYS.INTL(K1492,DATE(2021,MONTH(K1492)+1,0),"0000000",'21年休息安排-固定'!$B$2:$B$105),NETWORKDAYS.INTL(K1492,L1492,"0000000",'21年休息安排-固定'!$B$2:$B$105)))</f>
        <v/>
      </c>
      <c r="X1492" s="50">
        <f>IF(OR(L1492&gt;=$Z$1,L1492="",DAY(L1492)&lt;15,AND(YEAR(K1492)&amp;MONTH(K1492)=YEAR(L1492)&amp;MONTH(L1492),DAY(L1492)&lt;26)),"",IF(YEAR(K1492)&amp;MONTH(K1492)=YEAR(L1492)&amp;MONTH(L1492),NETWORKDAYS.INTL(K1492,L1492,"0000000",'21年休息安排-固定'!$B$2:$B$105),NETWORKDAYS.INTL(DATE(2021,MONTH(L1492),1),L1492,"0000000",'21年休息安排-固定'!$B$2:$B$105)))</f>
        <v>13</v>
      </c>
    </row>
    <row r="1493" customHeight="1" spans="1:24">
      <c r="A1493" s="4" t="s">
        <v>1965</v>
      </c>
      <c r="B1493" s="4"/>
      <c r="C1493" s="6" t="s">
        <v>428</v>
      </c>
      <c r="D1493" s="4"/>
      <c r="E1493" s="4"/>
      <c r="F1493" s="4"/>
      <c r="G1493" s="4"/>
      <c r="H1493" s="4"/>
      <c r="I1493" s="4"/>
      <c r="J1493" s="4"/>
      <c r="K1493" s="45">
        <v>44312</v>
      </c>
      <c r="L1493" s="45"/>
      <c r="M1493" s="4"/>
      <c r="N1493" s="4"/>
      <c r="O1493" s="4"/>
      <c r="P1493" s="46"/>
      <c r="Q1493" s="46"/>
      <c r="R1493" s="49">
        <f t="shared" si="102"/>
        <v>0</v>
      </c>
      <c r="S1493" s="49">
        <f t="shared" si="103"/>
        <v>0</v>
      </c>
      <c r="T1493" s="50">
        <f t="shared" si="100"/>
        <v>0</v>
      </c>
      <c r="U1493" s="50">
        <f t="shared" si="101"/>
        <v>0</v>
      </c>
      <c r="V1493" s="50">
        <v>0.81</v>
      </c>
      <c r="W1493" s="50" t="str">
        <f>IF(OR(K1493&lt;=$Y$1,DAY(K1493)&gt;15,AND(YEAR(K1493)&amp;MONTH(K1493)=YEAR(L1493)&amp;MONTH(L1493),DAY(L1493)&lt;26)),"",IF(OR(L1493="",MONTH(K1493)&lt;&gt;MONTH(L1493)),NETWORKDAYS.INTL(K1493,DATE(2021,MONTH(K1493)+1,0),"0000000",'21年休息安排-固定'!$B$2:$B$105),NETWORKDAYS.INTL(K1493,L1493,"0000000",'21年休息安排-固定'!$B$2:$B$105)))</f>
        <v/>
      </c>
      <c r="X1493" s="50" t="str">
        <f>IF(OR(L1493&gt;=$Z$1,L1493="",DAY(L1493)&lt;15,AND(YEAR(K1493)&amp;MONTH(K1493)=YEAR(L1493)&amp;MONTH(L1493),DAY(L1493)&lt;26)),"",IF(YEAR(K1493)&amp;MONTH(K1493)=YEAR(L1493)&amp;MONTH(L1493),NETWORKDAYS.INTL(K1493,L1493,"0000000",'21年休息安排-固定'!$B$2:$B$105),NETWORKDAYS.INTL(DATE(2021,MONTH(L1493),1),L1493,"0000000",'21年休息安排-固定'!$B$2:$B$105)))</f>
        <v/>
      </c>
    </row>
    <row r="1494" customHeight="1" spans="1:24">
      <c r="A1494" s="4" t="s">
        <v>1966</v>
      </c>
      <c r="B1494" s="4"/>
      <c r="C1494" s="6" t="s">
        <v>404</v>
      </c>
      <c r="D1494" s="4"/>
      <c r="E1494" s="4"/>
      <c r="F1494" s="4"/>
      <c r="G1494" s="4"/>
      <c r="H1494" s="4"/>
      <c r="I1494" s="4"/>
      <c r="J1494" s="4"/>
      <c r="K1494" s="45">
        <v>44312</v>
      </c>
      <c r="L1494" s="45">
        <v>44505</v>
      </c>
      <c r="M1494" s="4"/>
      <c r="N1494" s="4"/>
      <c r="O1494" s="4"/>
      <c r="P1494" s="46"/>
      <c r="Q1494" s="46"/>
      <c r="R1494" s="49">
        <f t="shared" si="102"/>
        <v>0</v>
      </c>
      <c r="S1494" s="49">
        <f t="shared" si="103"/>
        <v>0</v>
      </c>
      <c r="T1494" s="50">
        <f t="shared" si="100"/>
        <v>0</v>
      </c>
      <c r="U1494" s="50">
        <f t="shared" si="101"/>
        <v>0</v>
      </c>
      <c r="V1494" s="50">
        <v>0.87</v>
      </c>
      <c r="W1494" s="50" t="str">
        <f>IF(OR(K1494&lt;=$Y$1,DAY(K1494)&gt;15,AND(YEAR(K1494)&amp;MONTH(K1494)=YEAR(L1494)&amp;MONTH(L1494),DAY(L1494)&lt;26)),"",IF(OR(L1494="",MONTH(K1494)&lt;&gt;MONTH(L1494)),NETWORKDAYS.INTL(K1494,DATE(2021,MONTH(K1494)+1,0),"0000000",'21年休息安排-固定'!$B$2:$B$105),NETWORKDAYS.INTL(K1494,L1494,"0000000",'21年休息安排-固定'!$B$2:$B$105)))</f>
        <v/>
      </c>
      <c r="X1494" s="50" t="str">
        <f>IF(OR(L1494&gt;=$Z$1,L1494="",DAY(L1494)&lt;15,AND(YEAR(K1494)&amp;MONTH(K1494)=YEAR(L1494)&amp;MONTH(L1494),DAY(L1494)&lt;26)),"",IF(YEAR(K1494)&amp;MONTH(K1494)=YEAR(L1494)&amp;MONTH(L1494),NETWORKDAYS.INTL(K1494,L1494,"0000000",'21年休息安排-固定'!$B$2:$B$105),NETWORKDAYS.INTL(DATE(2021,MONTH(L1494),1),L1494,"0000000",'21年休息安排-固定'!$B$2:$B$105)))</f>
        <v/>
      </c>
    </row>
    <row r="1495" customHeight="1" spans="1:24">
      <c r="A1495" s="4" t="s">
        <v>1967</v>
      </c>
      <c r="B1495" s="4"/>
      <c r="C1495" s="6" t="s">
        <v>1182</v>
      </c>
      <c r="D1495" s="4"/>
      <c r="E1495" s="4"/>
      <c r="F1495" s="4"/>
      <c r="G1495" s="4"/>
      <c r="H1495" s="4"/>
      <c r="I1495" s="4"/>
      <c r="J1495" s="4"/>
      <c r="K1495" s="45">
        <v>44314</v>
      </c>
      <c r="L1495" s="45">
        <v>44498</v>
      </c>
      <c r="M1495" s="4"/>
      <c r="N1495" s="4"/>
      <c r="O1495" s="4"/>
      <c r="P1495" s="46"/>
      <c r="Q1495" s="46"/>
      <c r="R1495" s="49">
        <f t="shared" si="102"/>
        <v>0</v>
      </c>
      <c r="S1495" s="49">
        <f t="shared" si="103"/>
        <v>0</v>
      </c>
      <c r="T1495" s="50">
        <f t="shared" si="100"/>
        <v>0</v>
      </c>
      <c r="U1495" s="50">
        <f t="shared" si="101"/>
        <v>0</v>
      </c>
      <c r="V1495" s="50">
        <v>0.86</v>
      </c>
      <c r="W1495" s="50" t="str">
        <f>IF(OR(K1495&lt;=$Y$1,DAY(K1495)&gt;15,AND(YEAR(K1495)&amp;MONTH(K1495)=YEAR(L1495)&amp;MONTH(L1495),DAY(L1495)&lt;26)),"",IF(OR(L1495="",MONTH(K1495)&lt;&gt;MONTH(L1495)),NETWORKDAYS.INTL(K1495,DATE(2021,MONTH(K1495)+1,0),"0000000",'21年休息安排-固定'!$B$2:$B$105),NETWORKDAYS.INTL(K1495,L1495,"0000000",'21年休息安排-固定'!$B$2:$B$105)))</f>
        <v/>
      </c>
      <c r="X1495" s="50">
        <f>IF(OR(L1495&gt;=$Z$1,L1495="",DAY(L1495)&lt;15,AND(YEAR(K1495)&amp;MONTH(K1495)=YEAR(L1495)&amp;MONTH(L1495),DAY(L1495)&lt;26)),"",IF(YEAR(K1495)&amp;MONTH(K1495)=YEAR(L1495)&amp;MONTH(L1495),NETWORKDAYS.INTL(K1495,L1495,"0000000",'21年休息安排-固定'!$B$2:$B$105),NETWORKDAYS.INTL(DATE(2021,MONTH(L1495),1),L1495,"0000000",'21年休息安排-固定'!$B$2:$B$105)))</f>
        <v>20</v>
      </c>
    </row>
    <row r="1496" customHeight="1" spans="1:24">
      <c r="A1496" s="4" t="s">
        <v>1968</v>
      </c>
      <c r="B1496" s="4"/>
      <c r="C1496" s="6" t="s">
        <v>1182</v>
      </c>
      <c r="D1496" s="4"/>
      <c r="E1496" s="4"/>
      <c r="F1496" s="4"/>
      <c r="G1496" s="4"/>
      <c r="H1496" s="4"/>
      <c r="I1496" s="4"/>
      <c r="J1496" s="4"/>
      <c r="K1496" s="45">
        <v>44314</v>
      </c>
      <c r="L1496" s="45"/>
      <c r="M1496" s="4"/>
      <c r="N1496" s="4"/>
      <c r="O1496" s="4"/>
      <c r="P1496" s="46"/>
      <c r="Q1496" s="46"/>
      <c r="R1496" s="49">
        <f t="shared" si="102"/>
        <v>0</v>
      </c>
      <c r="S1496" s="49">
        <f t="shared" si="103"/>
        <v>0</v>
      </c>
      <c r="T1496" s="50">
        <f t="shared" si="100"/>
        <v>0</v>
      </c>
      <c r="U1496" s="50">
        <f t="shared" si="101"/>
        <v>0</v>
      </c>
      <c r="V1496" s="50">
        <v>0.87</v>
      </c>
      <c r="W1496" s="50" t="str">
        <f>IF(OR(K1496&lt;=$Y$1,DAY(K1496)&gt;15,AND(YEAR(K1496)&amp;MONTH(K1496)=YEAR(L1496)&amp;MONTH(L1496),DAY(L1496)&lt;26)),"",IF(OR(L1496="",MONTH(K1496)&lt;&gt;MONTH(L1496)),NETWORKDAYS.INTL(K1496,DATE(2021,MONTH(K1496)+1,0),"0000000",'21年休息安排-固定'!$B$2:$B$105),NETWORKDAYS.INTL(K1496,L1496,"0000000",'21年休息安排-固定'!$B$2:$B$105)))</f>
        <v/>
      </c>
      <c r="X1496" s="50" t="str">
        <f>IF(OR(L1496&gt;=$Z$1,L1496="",DAY(L1496)&lt;15,AND(YEAR(K1496)&amp;MONTH(K1496)=YEAR(L1496)&amp;MONTH(L1496),DAY(L1496)&lt;26)),"",IF(YEAR(K1496)&amp;MONTH(K1496)=YEAR(L1496)&amp;MONTH(L1496),NETWORKDAYS.INTL(K1496,L1496,"0000000",'21年休息安排-固定'!$B$2:$B$105),NETWORKDAYS.INTL(DATE(2021,MONTH(L1496),1),L1496,"0000000",'21年休息安排-固定'!$B$2:$B$105)))</f>
        <v/>
      </c>
    </row>
    <row r="1497" customHeight="1" spans="1:24">
      <c r="A1497" s="4" t="s">
        <v>1969</v>
      </c>
      <c r="B1497" s="4"/>
      <c r="C1497" s="6" t="s">
        <v>404</v>
      </c>
      <c r="D1497" s="4"/>
      <c r="E1497" s="4"/>
      <c r="F1497" s="4"/>
      <c r="G1497" s="4"/>
      <c r="H1497" s="4"/>
      <c r="I1497" s="4"/>
      <c r="J1497" s="4"/>
      <c r="K1497" s="45">
        <v>44315</v>
      </c>
      <c r="L1497" s="45"/>
      <c r="M1497" s="4"/>
      <c r="N1497" s="4"/>
      <c r="O1497" s="4"/>
      <c r="P1497" s="46"/>
      <c r="Q1497" s="46"/>
      <c r="R1497" s="49">
        <f t="shared" si="102"/>
        <v>0</v>
      </c>
      <c r="S1497" s="49">
        <f t="shared" si="103"/>
        <v>0</v>
      </c>
      <c r="T1497" s="50">
        <f t="shared" si="100"/>
        <v>0</v>
      </c>
      <c r="U1497" s="50">
        <f t="shared" si="101"/>
        <v>0</v>
      </c>
      <c r="V1497" s="50">
        <v>0.81</v>
      </c>
      <c r="W1497" s="50" t="str">
        <f>IF(OR(K1497&lt;=$Y$1,DAY(K1497)&gt;15,AND(YEAR(K1497)&amp;MONTH(K1497)=YEAR(L1497)&amp;MONTH(L1497),DAY(L1497)&lt;26)),"",IF(OR(L1497="",MONTH(K1497)&lt;&gt;MONTH(L1497)),NETWORKDAYS.INTL(K1497,DATE(2021,MONTH(K1497)+1,0),"0000000",'21年休息安排-固定'!$B$2:$B$105),NETWORKDAYS.INTL(K1497,L1497,"0000000",'21年休息安排-固定'!$B$2:$B$105)))</f>
        <v/>
      </c>
      <c r="X1497" s="50" t="str">
        <f>IF(OR(L1497&gt;=$Z$1,L1497="",DAY(L1497)&lt;15,AND(YEAR(K1497)&amp;MONTH(K1497)=YEAR(L1497)&amp;MONTH(L1497),DAY(L1497)&lt;26)),"",IF(YEAR(K1497)&amp;MONTH(K1497)=YEAR(L1497)&amp;MONTH(L1497),NETWORKDAYS.INTL(K1497,L1497,"0000000",'21年休息安排-固定'!$B$2:$B$105),NETWORKDAYS.INTL(DATE(2021,MONTH(L1497),1),L1497,"0000000",'21年休息安排-固定'!$B$2:$B$105)))</f>
        <v/>
      </c>
    </row>
    <row r="1498" customHeight="1" spans="1:24">
      <c r="A1498" s="4" t="s">
        <v>1970</v>
      </c>
      <c r="B1498" s="4"/>
      <c r="C1498" s="6" t="s">
        <v>1851</v>
      </c>
      <c r="D1498" s="4"/>
      <c r="E1498" s="4"/>
      <c r="F1498" s="4"/>
      <c r="G1498" s="4"/>
      <c r="H1498" s="4"/>
      <c r="I1498" s="4"/>
      <c r="J1498" s="4"/>
      <c r="K1498" s="45">
        <v>44315</v>
      </c>
      <c r="L1498" s="45"/>
      <c r="M1498" s="4"/>
      <c r="N1498" s="4"/>
      <c r="O1498" s="4"/>
      <c r="P1498" s="46"/>
      <c r="Q1498" s="46"/>
      <c r="R1498" s="49">
        <f t="shared" si="102"/>
        <v>0</v>
      </c>
      <c r="S1498" s="49">
        <f t="shared" si="103"/>
        <v>0</v>
      </c>
      <c r="T1498" s="50">
        <f t="shared" si="100"/>
        <v>0</v>
      </c>
      <c r="U1498" s="50">
        <f t="shared" si="101"/>
        <v>0</v>
      </c>
      <c r="V1498" s="50">
        <v>0.76</v>
      </c>
      <c r="W1498" s="50" t="str">
        <f>IF(OR(K1498&lt;=$Y$1,DAY(K1498)&gt;15,AND(YEAR(K1498)&amp;MONTH(K1498)=YEAR(L1498)&amp;MONTH(L1498),DAY(L1498)&lt;26)),"",IF(OR(L1498="",MONTH(K1498)&lt;&gt;MONTH(L1498)),NETWORKDAYS.INTL(K1498,DATE(2021,MONTH(K1498)+1,0),"0000000",'21年休息安排-固定'!$B$2:$B$105),NETWORKDAYS.INTL(K1498,L1498,"0000000",'21年休息安排-固定'!$B$2:$B$105)))</f>
        <v/>
      </c>
      <c r="X1498" s="50" t="str">
        <f>IF(OR(L1498&gt;=$Z$1,L1498="",DAY(L1498)&lt;15,AND(YEAR(K1498)&amp;MONTH(K1498)=YEAR(L1498)&amp;MONTH(L1498),DAY(L1498)&lt;26)),"",IF(YEAR(K1498)&amp;MONTH(K1498)=YEAR(L1498)&amp;MONTH(L1498),NETWORKDAYS.INTL(K1498,L1498,"0000000",'21年休息安排-固定'!$B$2:$B$105),NETWORKDAYS.INTL(DATE(2021,MONTH(L1498),1),L1498,"0000000",'21年休息安排-固定'!$B$2:$B$105)))</f>
        <v/>
      </c>
    </row>
    <row r="1499" customHeight="1" spans="1:24">
      <c r="A1499" s="4" t="s">
        <v>1971</v>
      </c>
      <c r="B1499" s="4"/>
      <c r="C1499" s="6" t="s">
        <v>1851</v>
      </c>
      <c r="D1499" s="4"/>
      <c r="E1499" s="4"/>
      <c r="F1499" s="4"/>
      <c r="G1499" s="4"/>
      <c r="H1499" s="4"/>
      <c r="I1499" s="4"/>
      <c r="J1499" s="4"/>
      <c r="K1499" s="45">
        <v>44309</v>
      </c>
      <c r="L1499" s="45"/>
      <c r="M1499" s="4"/>
      <c r="N1499" s="4"/>
      <c r="O1499" s="4"/>
      <c r="P1499" s="46"/>
      <c r="Q1499" s="46"/>
      <c r="R1499" s="49">
        <f t="shared" si="102"/>
        <v>0</v>
      </c>
      <c r="S1499" s="49">
        <f t="shared" si="103"/>
        <v>0</v>
      </c>
      <c r="T1499" s="50">
        <f t="shared" si="100"/>
        <v>0</v>
      </c>
      <c r="U1499" s="50">
        <f t="shared" si="101"/>
        <v>0</v>
      </c>
      <c r="V1499" s="50">
        <v>0.69</v>
      </c>
      <c r="W1499" s="50" t="str">
        <f>IF(OR(K1499&lt;=$Y$1,DAY(K1499)&gt;15,AND(YEAR(K1499)&amp;MONTH(K1499)=YEAR(L1499)&amp;MONTH(L1499),DAY(L1499)&lt;26)),"",IF(OR(L1499="",MONTH(K1499)&lt;&gt;MONTH(L1499)),NETWORKDAYS.INTL(K1499,DATE(2021,MONTH(K1499)+1,0),"0000000",'21年休息安排-固定'!$B$2:$B$105),NETWORKDAYS.INTL(K1499,L1499,"0000000",'21年休息安排-固定'!$B$2:$B$105)))</f>
        <v/>
      </c>
      <c r="X1499" s="50" t="str">
        <f>IF(OR(L1499&gt;=$Z$1,L1499="",DAY(L1499)&lt;15,AND(YEAR(K1499)&amp;MONTH(K1499)=YEAR(L1499)&amp;MONTH(L1499),DAY(L1499)&lt;26)),"",IF(YEAR(K1499)&amp;MONTH(K1499)=YEAR(L1499)&amp;MONTH(L1499),NETWORKDAYS.INTL(K1499,L1499,"0000000",'21年休息安排-固定'!$B$2:$B$105),NETWORKDAYS.INTL(DATE(2021,MONTH(L1499),1),L1499,"0000000",'21年休息安排-固定'!$B$2:$B$105)))</f>
        <v/>
      </c>
    </row>
    <row r="1500" customHeight="1" spans="1:24">
      <c r="A1500" s="4" t="s">
        <v>1972</v>
      </c>
      <c r="B1500" s="4"/>
      <c r="C1500" s="6" t="s">
        <v>1851</v>
      </c>
      <c r="D1500" s="4"/>
      <c r="E1500" s="4"/>
      <c r="F1500" s="4"/>
      <c r="G1500" s="4"/>
      <c r="H1500" s="4"/>
      <c r="I1500" s="4"/>
      <c r="J1500" s="4"/>
      <c r="K1500" s="45">
        <v>44311</v>
      </c>
      <c r="L1500" s="45"/>
      <c r="M1500" s="4"/>
      <c r="N1500" s="4"/>
      <c r="O1500" s="4"/>
      <c r="P1500" s="46"/>
      <c r="Q1500" s="46"/>
      <c r="R1500" s="49">
        <f t="shared" si="102"/>
        <v>0</v>
      </c>
      <c r="S1500" s="49">
        <f t="shared" si="103"/>
        <v>0</v>
      </c>
      <c r="T1500" s="50">
        <f t="shared" si="100"/>
        <v>0</v>
      </c>
      <c r="U1500" s="50">
        <f t="shared" si="101"/>
        <v>0</v>
      </c>
      <c r="V1500" s="50">
        <v>0.73</v>
      </c>
      <c r="W1500" s="50" t="str">
        <f>IF(OR(K1500&lt;=$Y$1,DAY(K1500)&gt;15,AND(YEAR(K1500)&amp;MONTH(K1500)=YEAR(L1500)&amp;MONTH(L1500),DAY(L1500)&lt;26)),"",IF(OR(L1500="",MONTH(K1500)&lt;&gt;MONTH(L1500)),NETWORKDAYS.INTL(K1500,DATE(2021,MONTH(K1500)+1,0),"0000000",'21年休息安排-固定'!$B$2:$B$105),NETWORKDAYS.INTL(K1500,L1500,"0000000",'21年休息安排-固定'!$B$2:$B$105)))</f>
        <v/>
      </c>
      <c r="X1500" s="50" t="str">
        <f>IF(OR(L1500&gt;=$Z$1,L1500="",DAY(L1500)&lt;15,AND(YEAR(K1500)&amp;MONTH(K1500)=YEAR(L1500)&amp;MONTH(L1500),DAY(L1500)&lt;26)),"",IF(YEAR(K1500)&amp;MONTH(K1500)=YEAR(L1500)&amp;MONTH(L1500),NETWORKDAYS.INTL(K1500,L1500,"0000000",'21年休息安排-固定'!$B$2:$B$105),NETWORKDAYS.INTL(DATE(2021,MONTH(L1500),1),L1500,"0000000",'21年休息安排-固定'!$B$2:$B$105)))</f>
        <v/>
      </c>
    </row>
    <row r="1501" customHeight="1" spans="1:24">
      <c r="A1501" s="4" t="s">
        <v>1973</v>
      </c>
      <c r="B1501" s="4"/>
      <c r="C1501" s="6" t="s">
        <v>400</v>
      </c>
      <c r="D1501" s="4"/>
      <c r="E1501" s="4"/>
      <c r="F1501" s="4"/>
      <c r="G1501" s="4"/>
      <c r="H1501" s="4"/>
      <c r="I1501" s="4"/>
      <c r="J1501" s="4"/>
      <c r="K1501" s="45">
        <v>44293</v>
      </c>
      <c r="L1501" s="45"/>
      <c r="M1501" s="4"/>
      <c r="N1501" s="4"/>
      <c r="O1501" s="4"/>
      <c r="P1501" s="46"/>
      <c r="Q1501" s="46"/>
      <c r="R1501" s="49">
        <f t="shared" si="102"/>
        <v>0</v>
      </c>
      <c r="S1501" s="49">
        <f t="shared" si="103"/>
        <v>0</v>
      </c>
      <c r="T1501" s="50">
        <f t="shared" si="100"/>
        <v>0</v>
      </c>
      <c r="U1501" s="50">
        <f t="shared" si="101"/>
        <v>0</v>
      </c>
      <c r="V1501" s="50">
        <v>0.86</v>
      </c>
      <c r="W1501" s="50">
        <f>IF(OR(K1501&lt;=$Y$1,DAY(K1501)&gt;15,AND(YEAR(K1501)&amp;MONTH(K1501)=YEAR(L1501)&amp;MONTH(L1501),DAY(L1501)&lt;26)),"",IF(OR(L1501="",MONTH(K1501)&lt;&gt;MONTH(L1501)),NETWORKDAYS.INTL(K1501,DATE(2021,MONTH(K1501)+1,0),"0000000",'21年休息安排-固定'!$B$2:$B$105),NETWORKDAYS.INTL(K1501,L1501,"0000000",'21年休息安排-固定'!$B$2:$B$105)))</f>
        <v>19</v>
      </c>
      <c r="X1501" s="50" t="str">
        <f>IF(OR(L1501&gt;=$Z$1,L1501="",DAY(L1501)&lt;15,AND(YEAR(K1501)&amp;MONTH(K1501)=YEAR(L1501)&amp;MONTH(L1501),DAY(L1501)&lt;26)),"",IF(YEAR(K1501)&amp;MONTH(K1501)=YEAR(L1501)&amp;MONTH(L1501),NETWORKDAYS.INTL(K1501,L1501,"0000000",'21年休息安排-固定'!$B$2:$B$105),NETWORKDAYS.INTL(DATE(2021,MONTH(L1501),1),L1501,"0000000",'21年休息安排-固定'!$B$2:$B$105)))</f>
        <v/>
      </c>
    </row>
    <row r="1502" customHeight="1" spans="1:24">
      <c r="A1502" s="4" t="s">
        <v>1974</v>
      </c>
      <c r="B1502" s="4"/>
      <c r="C1502" s="6" t="s">
        <v>400</v>
      </c>
      <c r="D1502" s="4"/>
      <c r="E1502" s="4"/>
      <c r="F1502" s="4"/>
      <c r="G1502" s="4"/>
      <c r="H1502" s="4"/>
      <c r="I1502" s="4"/>
      <c r="J1502" s="4"/>
      <c r="K1502" s="45">
        <v>44300</v>
      </c>
      <c r="L1502" s="45"/>
      <c r="M1502" s="4"/>
      <c r="N1502" s="4"/>
      <c r="O1502" s="4"/>
      <c r="P1502" s="46"/>
      <c r="Q1502" s="46"/>
      <c r="R1502" s="49">
        <f t="shared" si="102"/>
        <v>0</v>
      </c>
      <c r="S1502" s="49">
        <f t="shared" si="103"/>
        <v>0</v>
      </c>
      <c r="T1502" s="50">
        <f t="shared" si="100"/>
        <v>0</v>
      </c>
      <c r="U1502" s="50">
        <f t="shared" si="101"/>
        <v>0</v>
      </c>
      <c r="V1502" s="50">
        <v>0.86</v>
      </c>
      <c r="W1502" s="50">
        <f>IF(OR(K1502&lt;=$Y$1,DAY(K1502)&gt;15,AND(YEAR(K1502)&amp;MONTH(K1502)=YEAR(L1502)&amp;MONTH(L1502),DAY(L1502)&lt;26)),"",IF(OR(L1502="",MONTH(K1502)&lt;&gt;MONTH(L1502)),NETWORKDAYS.INTL(K1502,DATE(2021,MONTH(K1502)+1,0),"0000000",'21年休息安排-固定'!$B$2:$B$105),NETWORKDAYS.INTL(K1502,L1502,"0000000",'21年休息安排-固定'!$B$2:$B$105)))</f>
        <v>14</v>
      </c>
      <c r="X1502" s="50" t="str">
        <f>IF(OR(L1502&gt;=$Z$1,L1502="",DAY(L1502)&lt;15,AND(YEAR(K1502)&amp;MONTH(K1502)=YEAR(L1502)&amp;MONTH(L1502),DAY(L1502)&lt;26)),"",IF(YEAR(K1502)&amp;MONTH(K1502)=YEAR(L1502)&amp;MONTH(L1502),NETWORKDAYS.INTL(K1502,L1502,"0000000",'21年休息安排-固定'!$B$2:$B$105),NETWORKDAYS.INTL(DATE(2021,MONTH(L1502),1),L1502,"0000000",'21年休息安排-固定'!$B$2:$B$105)))</f>
        <v/>
      </c>
    </row>
    <row r="1503" customHeight="1" spans="1:24">
      <c r="A1503" s="4" t="s">
        <v>1975</v>
      </c>
      <c r="B1503" s="4"/>
      <c r="C1503" s="6" t="s">
        <v>400</v>
      </c>
      <c r="D1503" s="4"/>
      <c r="E1503" s="4"/>
      <c r="F1503" s="4"/>
      <c r="G1503" s="4"/>
      <c r="H1503" s="4"/>
      <c r="I1503" s="4"/>
      <c r="J1503" s="4"/>
      <c r="K1503" s="45">
        <v>44307</v>
      </c>
      <c r="L1503" s="45"/>
      <c r="M1503" s="4"/>
      <c r="N1503" s="4"/>
      <c r="O1503" s="4"/>
      <c r="P1503" s="46"/>
      <c r="Q1503" s="46"/>
      <c r="R1503" s="49">
        <f t="shared" si="102"/>
        <v>0</v>
      </c>
      <c r="S1503" s="49">
        <f t="shared" si="103"/>
        <v>0</v>
      </c>
      <c r="T1503" s="50">
        <f t="shared" si="100"/>
        <v>0</v>
      </c>
      <c r="U1503" s="50">
        <f t="shared" si="101"/>
        <v>0</v>
      </c>
      <c r="V1503" s="50">
        <v>0.95</v>
      </c>
      <c r="W1503" s="50" t="str">
        <f>IF(OR(K1503&lt;=$Y$1,DAY(K1503)&gt;15,AND(YEAR(K1503)&amp;MONTH(K1503)=YEAR(L1503)&amp;MONTH(L1503),DAY(L1503)&lt;26)),"",IF(OR(L1503="",MONTH(K1503)&lt;&gt;MONTH(L1503)),NETWORKDAYS.INTL(K1503,DATE(2021,MONTH(K1503)+1,0),"0000000",'21年休息安排-固定'!$B$2:$B$105),NETWORKDAYS.INTL(K1503,L1503,"0000000",'21年休息安排-固定'!$B$2:$B$105)))</f>
        <v/>
      </c>
      <c r="X1503" s="50" t="str">
        <f>IF(OR(L1503&gt;=$Z$1,L1503="",DAY(L1503)&lt;15,AND(YEAR(K1503)&amp;MONTH(K1503)=YEAR(L1503)&amp;MONTH(L1503),DAY(L1503)&lt;26)),"",IF(YEAR(K1503)&amp;MONTH(K1503)=YEAR(L1503)&amp;MONTH(L1503),NETWORKDAYS.INTL(K1503,L1503,"0000000",'21年休息安排-固定'!$B$2:$B$105),NETWORKDAYS.INTL(DATE(2021,MONTH(L1503),1),L1503,"0000000",'21年休息安排-固定'!$B$2:$B$105)))</f>
        <v/>
      </c>
    </row>
    <row r="1504" customHeight="1" spans="1:24">
      <c r="A1504" s="4" t="s">
        <v>1976</v>
      </c>
      <c r="B1504" s="4"/>
      <c r="C1504" s="6" t="s">
        <v>401</v>
      </c>
      <c r="D1504" s="4"/>
      <c r="E1504" s="4"/>
      <c r="F1504" s="4"/>
      <c r="G1504" s="4"/>
      <c r="H1504" s="4"/>
      <c r="I1504" s="4"/>
      <c r="J1504" s="4"/>
      <c r="K1504" s="45">
        <v>44295</v>
      </c>
      <c r="L1504" s="45"/>
      <c r="M1504" s="4"/>
      <c r="N1504" s="4"/>
      <c r="O1504" s="4"/>
      <c r="P1504" s="46"/>
      <c r="Q1504" s="46"/>
      <c r="R1504" s="49">
        <f t="shared" si="102"/>
        <v>0</v>
      </c>
      <c r="S1504" s="49">
        <f t="shared" si="103"/>
        <v>0</v>
      </c>
      <c r="T1504" s="50">
        <f t="shared" si="100"/>
        <v>0</v>
      </c>
      <c r="U1504" s="50">
        <f t="shared" si="101"/>
        <v>0</v>
      </c>
      <c r="V1504" s="50">
        <v>0.83</v>
      </c>
      <c r="W1504" s="50">
        <f>IF(OR(K1504&lt;=$Y$1,DAY(K1504)&gt;15,AND(YEAR(K1504)&amp;MONTH(K1504)=YEAR(L1504)&amp;MONTH(L1504),DAY(L1504)&lt;26)),"",IF(OR(L1504="",MONTH(K1504)&lt;&gt;MONTH(L1504)),NETWORKDAYS.INTL(K1504,DATE(2021,MONTH(K1504)+1,0),"0000000",'21年休息安排-固定'!$B$2:$B$105),NETWORKDAYS.INTL(K1504,L1504,"0000000",'21年休息安排-固定'!$B$2:$B$105)))</f>
        <v>17</v>
      </c>
      <c r="X1504" s="50" t="str">
        <f>IF(OR(L1504&gt;=$Z$1,L1504="",DAY(L1504)&lt;15,AND(YEAR(K1504)&amp;MONTH(K1504)=YEAR(L1504)&amp;MONTH(L1504),DAY(L1504)&lt;26)),"",IF(YEAR(K1504)&amp;MONTH(K1504)=YEAR(L1504)&amp;MONTH(L1504),NETWORKDAYS.INTL(K1504,L1504,"0000000",'21年休息安排-固定'!$B$2:$B$105),NETWORKDAYS.INTL(DATE(2021,MONTH(L1504),1),L1504,"0000000",'21年休息安排-固定'!$B$2:$B$105)))</f>
        <v/>
      </c>
    </row>
    <row r="1505" customHeight="1" spans="1:24">
      <c r="A1505" s="4" t="s">
        <v>1977</v>
      </c>
      <c r="B1505" s="4"/>
      <c r="C1505" s="6" t="s">
        <v>401</v>
      </c>
      <c r="D1505" s="4"/>
      <c r="E1505" s="4"/>
      <c r="F1505" s="4"/>
      <c r="G1505" s="4"/>
      <c r="H1505" s="4"/>
      <c r="I1505" s="4"/>
      <c r="J1505" s="4"/>
      <c r="K1505" s="45">
        <v>44288</v>
      </c>
      <c r="L1505" s="45"/>
      <c r="M1505" s="4"/>
      <c r="N1505" s="4"/>
      <c r="O1505" s="4"/>
      <c r="P1505" s="46"/>
      <c r="Q1505" s="46"/>
      <c r="R1505" s="49">
        <f t="shared" si="102"/>
        <v>0</v>
      </c>
      <c r="S1505" s="49">
        <f t="shared" si="103"/>
        <v>0</v>
      </c>
      <c r="T1505" s="50">
        <f t="shared" si="100"/>
        <v>0</v>
      </c>
      <c r="U1505" s="50">
        <f t="shared" si="101"/>
        <v>0</v>
      </c>
      <c r="V1505" s="50">
        <v>0.88</v>
      </c>
      <c r="W1505" s="50">
        <f>IF(OR(K1505&lt;=$Y$1,DAY(K1505)&gt;15,AND(YEAR(K1505)&amp;MONTH(K1505)=YEAR(L1505)&amp;MONTH(L1505),DAY(L1505)&lt;26)),"",IF(OR(L1505="",MONTH(K1505)&lt;&gt;MONTH(L1505)),NETWORKDAYS.INTL(K1505,DATE(2021,MONTH(K1505)+1,0),"0000000",'21年休息安排-固定'!$B$2:$B$105),NETWORKDAYS.INTL(K1505,L1505,"0000000",'21年休息安排-固定'!$B$2:$B$105)))</f>
        <v>22</v>
      </c>
      <c r="X1505" s="50" t="str">
        <f>IF(OR(L1505&gt;=$Z$1,L1505="",DAY(L1505)&lt;15,AND(YEAR(K1505)&amp;MONTH(K1505)=YEAR(L1505)&amp;MONTH(L1505),DAY(L1505)&lt;26)),"",IF(YEAR(K1505)&amp;MONTH(K1505)=YEAR(L1505)&amp;MONTH(L1505),NETWORKDAYS.INTL(K1505,L1505,"0000000",'21年休息安排-固定'!$B$2:$B$105),NETWORKDAYS.INTL(DATE(2021,MONTH(L1505),1),L1505,"0000000",'21年休息安排-固定'!$B$2:$B$105)))</f>
        <v/>
      </c>
    </row>
    <row r="1506" customHeight="1" spans="1:24">
      <c r="A1506" s="4" t="s">
        <v>1978</v>
      </c>
      <c r="B1506" s="4"/>
      <c r="C1506" s="6" t="s">
        <v>1979</v>
      </c>
      <c r="D1506" s="4"/>
      <c r="E1506" s="4"/>
      <c r="F1506" s="4"/>
      <c r="G1506" s="4"/>
      <c r="H1506" s="4"/>
      <c r="I1506" s="4"/>
      <c r="J1506" s="4"/>
      <c r="K1506" s="45">
        <v>44292</v>
      </c>
      <c r="L1506" s="45"/>
      <c r="M1506" s="4"/>
      <c r="N1506" s="4"/>
      <c r="O1506" s="4"/>
      <c r="P1506" s="46"/>
      <c r="Q1506" s="46"/>
      <c r="R1506" s="49">
        <f t="shared" si="102"/>
        <v>0</v>
      </c>
      <c r="S1506" s="49">
        <f t="shared" si="103"/>
        <v>0</v>
      </c>
      <c r="T1506" s="50">
        <f t="shared" si="100"/>
        <v>0</v>
      </c>
      <c r="U1506" s="50">
        <f t="shared" si="101"/>
        <v>0</v>
      </c>
      <c r="V1506" s="50">
        <v>0.88</v>
      </c>
      <c r="W1506" s="50">
        <f>IF(OR(K1506&lt;=$Y$1,DAY(K1506)&gt;15,AND(YEAR(K1506)&amp;MONTH(K1506)=YEAR(L1506)&amp;MONTH(L1506),DAY(L1506)&lt;26)),"",IF(OR(L1506="",MONTH(K1506)&lt;&gt;MONTH(L1506)),NETWORKDAYS.INTL(K1506,DATE(2021,MONTH(K1506)+1,0),"0000000",'21年休息安排-固定'!$B$2:$B$105),NETWORKDAYS.INTL(K1506,L1506,"0000000",'21年休息安排-固定'!$B$2:$B$105)))</f>
        <v>20</v>
      </c>
      <c r="X1506" s="50" t="str">
        <f>IF(OR(L1506&gt;=$Z$1,L1506="",DAY(L1506)&lt;15,AND(YEAR(K1506)&amp;MONTH(K1506)=YEAR(L1506)&amp;MONTH(L1506),DAY(L1506)&lt;26)),"",IF(YEAR(K1506)&amp;MONTH(K1506)=YEAR(L1506)&amp;MONTH(L1506),NETWORKDAYS.INTL(K1506,L1506,"0000000",'21年休息安排-固定'!$B$2:$B$105),NETWORKDAYS.INTL(DATE(2021,MONTH(L1506),1),L1506,"0000000",'21年休息安排-固定'!$B$2:$B$105)))</f>
        <v/>
      </c>
    </row>
    <row r="1507" customHeight="1" spans="1:24">
      <c r="A1507" s="4" t="s">
        <v>1980</v>
      </c>
      <c r="B1507" s="4"/>
      <c r="C1507" s="6" t="s">
        <v>401</v>
      </c>
      <c r="D1507" s="4"/>
      <c r="E1507" s="4"/>
      <c r="F1507" s="4"/>
      <c r="G1507" s="4"/>
      <c r="H1507" s="4"/>
      <c r="I1507" s="4"/>
      <c r="J1507" s="4"/>
      <c r="K1507" s="45">
        <v>44298</v>
      </c>
      <c r="L1507" s="45"/>
      <c r="M1507" s="4"/>
      <c r="N1507" s="4"/>
      <c r="O1507" s="4"/>
      <c r="P1507" s="46"/>
      <c r="Q1507" s="46"/>
      <c r="R1507" s="49">
        <f t="shared" si="102"/>
        <v>0</v>
      </c>
      <c r="S1507" s="49">
        <f t="shared" si="103"/>
        <v>0</v>
      </c>
      <c r="T1507" s="50">
        <f t="shared" si="100"/>
        <v>0</v>
      </c>
      <c r="U1507" s="50">
        <f t="shared" si="101"/>
        <v>0</v>
      </c>
      <c r="V1507" s="50">
        <v>0.91</v>
      </c>
      <c r="W1507" s="50">
        <f>IF(OR(K1507&lt;=$Y$1,DAY(K1507)&gt;15,AND(YEAR(K1507)&amp;MONTH(K1507)=YEAR(L1507)&amp;MONTH(L1507),DAY(L1507)&lt;26)),"",IF(OR(L1507="",MONTH(K1507)&lt;&gt;MONTH(L1507)),NETWORKDAYS.INTL(K1507,DATE(2021,MONTH(K1507)+1,0),"0000000",'21年休息安排-固定'!$B$2:$B$105),NETWORKDAYS.INTL(K1507,L1507,"0000000",'21年休息安排-固定'!$B$2:$B$105)))</f>
        <v>16</v>
      </c>
      <c r="X1507" s="50" t="str">
        <f>IF(OR(L1507&gt;=$Z$1,L1507="",DAY(L1507)&lt;15,AND(YEAR(K1507)&amp;MONTH(K1507)=YEAR(L1507)&amp;MONTH(L1507),DAY(L1507)&lt;26)),"",IF(YEAR(K1507)&amp;MONTH(K1507)=YEAR(L1507)&amp;MONTH(L1507),NETWORKDAYS.INTL(K1507,L1507,"0000000",'21年休息安排-固定'!$B$2:$B$105),NETWORKDAYS.INTL(DATE(2021,MONTH(L1507),1),L1507,"0000000",'21年休息安排-固定'!$B$2:$B$105)))</f>
        <v/>
      </c>
    </row>
    <row r="1508" customHeight="1" spans="1:24">
      <c r="A1508" s="4" t="s">
        <v>1981</v>
      </c>
      <c r="B1508" s="4"/>
      <c r="C1508" s="6" t="s">
        <v>1982</v>
      </c>
      <c r="D1508" s="4"/>
      <c r="E1508" s="4"/>
      <c r="F1508" s="4"/>
      <c r="G1508" s="4"/>
      <c r="H1508" s="4"/>
      <c r="I1508" s="4"/>
      <c r="J1508" s="4"/>
      <c r="K1508" s="45">
        <v>44292</v>
      </c>
      <c r="L1508" s="45"/>
      <c r="M1508" s="4"/>
      <c r="N1508" s="4"/>
      <c r="O1508" s="4"/>
      <c r="P1508" s="46"/>
      <c r="Q1508" s="46"/>
      <c r="R1508" s="49">
        <f t="shared" si="102"/>
        <v>0</v>
      </c>
      <c r="S1508" s="49">
        <f t="shared" si="103"/>
        <v>0</v>
      </c>
      <c r="T1508" s="50">
        <f t="shared" si="100"/>
        <v>0</v>
      </c>
      <c r="U1508" s="50">
        <f t="shared" si="101"/>
        <v>0</v>
      </c>
      <c r="V1508" s="50">
        <v>0.89</v>
      </c>
      <c r="W1508" s="50">
        <f>IF(OR(K1508&lt;=$Y$1,DAY(K1508)&gt;15,AND(YEAR(K1508)&amp;MONTH(K1508)=YEAR(L1508)&amp;MONTH(L1508),DAY(L1508)&lt;26)),"",IF(OR(L1508="",MONTH(K1508)&lt;&gt;MONTH(L1508)),NETWORKDAYS.INTL(K1508,DATE(2021,MONTH(K1508)+1,0),"0000000",'21年休息安排-固定'!$B$2:$B$105),NETWORKDAYS.INTL(K1508,L1508,"0000000",'21年休息安排-固定'!$B$2:$B$105)))</f>
        <v>20</v>
      </c>
      <c r="X1508" s="50" t="str">
        <f>IF(OR(L1508&gt;=$Z$1,L1508="",DAY(L1508)&lt;15,AND(YEAR(K1508)&amp;MONTH(K1508)=YEAR(L1508)&amp;MONTH(L1508),DAY(L1508)&lt;26)),"",IF(YEAR(K1508)&amp;MONTH(K1508)=YEAR(L1508)&amp;MONTH(L1508),NETWORKDAYS.INTL(K1508,L1508,"0000000",'21年休息安排-固定'!$B$2:$B$105),NETWORKDAYS.INTL(DATE(2021,MONTH(L1508),1),L1508,"0000000",'21年休息安排-固定'!$B$2:$B$105)))</f>
        <v/>
      </c>
    </row>
    <row r="1509" customHeight="1" spans="1:24">
      <c r="A1509" s="4" t="s">
        <v>1983</v>
      </c>
      <c r="B1509" s="4"/>
      <c r="C1509" s="6" t="s">
        <v>401</v>
      </c>
      <c r="D1509" s="4"/>
      <c r="E1509" s="4"/>
      <c r="F1509" s="4"/>
      <c r="G1509" s="4"/>
      <c r="H1509" s="4"/>
      <c r="I1509" s="4"/>
      <c r="J1509" s="4"/>
      <c r="K1509" s="45">
        <v>44258</v>
      </c>
      <c r="L1509" s="45"/>
      <c r="M1509" s="4"/>
      <c r="N1509" s="4"/>
      <c r="O1509" s="4"/>
      <c r="P1509" s="46"/>
      <c r="Q1509" s="46"/>
      <c r="R1509" s="49">
        <f t="shared" si="102"/>
        <v>0</v>
      </c>
      <c r="S1509" s="49">
        <f t="shared" si="103"/>
        <v>0</v>
      </c>
      <c r="T1509" s="50">
        <f t="shared" si="100"/>
        <v>0</v>
      </c>
      <c r="U1509" s="50">
        <f t="shared" si="101"/>
        <v>0</v>
      </c>
      <c r="V1509" s="50">
        <v>0.9</v>
      </c>
      <c r="W1509" s="50">
        <f>IF(OR(K1509&lt;=$Y$1,DAY(K1509)&gt;15,AND(YEAR(K1509)&amp;MONTH(K1509)=YEAR(L1509)&amp;MONTH(L1509),DAY(L1509)&lt;26)),"",IF(OR(L1509="",MONTH(K1509)&lt;&gt;MONTH(L1509)),NETWORKDAYS.INTL(K1509,DATE(2021,MONTH(K1509)+1,0),"0000000",'21年休息安排-固定'!$B$2:$B$105),NETWORKDAYS.INTL(K1509,L1509,"0000000",'21年休息安排-固定'!$B$2:$B$105)))</f>
        <v>21</v>
      </c>
      <c r="X1509" s="50" t="str">
        <f>IF(OR(L1509&gt;=$Z$1,L1509="",DAY(L1509)&lt;15,AND(YEAR(K1509)&amp;MONTH(K1509)=YEAR(L1509)&amp;MONTH(L1509),DAY(L1509)&lt;26)),"",IF(YEAR(K1509)&amp;MONTH(K1509)=YEAR(L1509)&amp;MONTH(L1509),NETWORKDAYS.INTL(K1509,L1509,"0000000",'21年休息安排-固定'!$B$2:$B$105),NETWORKDAYS.INTL(DATE(2021,MONTH(L1509),1),L1509,"0000000",'21年休息安排-固定'!$B$2:$B$105)))</f>
        <v/>
      </c>
    </row>
    <row r="1510" customHeight="1" spans="1:24">
      <c r="A1510" s="4" t="s">
        <v>1984</v>
      </c>
      <c r="B1510" s="4"/>
      <c r="C1510" s="6" t="s">
        <v>399</v>
      </c>
      <c r="D1510" s="4"/>
      <c r="E1510" s="4"/>
      <c r="F1510" s="4"/>
      <c r="G1510" s="4"/>
      <c r="H1510" s="4"/>
      <c r="I1510" s="4"/>
      <c r="J1510" s="4"/>
      <c r="K1510" s="45">
        <v>44294</v>
      </c>
      <c r="L1510" s="45"/>
      <c r="M1510" s="4"/>
      <c r="N1510" s="4"/>
      <c r="O1510" s="4"/>
      <c r="P1510" s="46"/>
      <c r="Q1510" s="46"/>
      <c r="R1510" s="49">
        <f t="shared" si="102"/>
        <v>0</v>
      </c>
      <c r="S1510" s="49">
        <f t="shared" si="103"/>
        <v>0</v>
      </c>
      <c r="T1510" s="50">
        <f t="shared" si="100"/>
        <v>0</v>
      </c>
      <c r="U1510" s="50">
        <f t="shared" si="101"/>
        <v>0</v>
      </c>
      <c r="V1510" s="50">
        <v>0.84</v>
      </c>
      <c r="W1510" s="50">
        <f>IF(OR(K1510&lt;=$Y$1,DAY(K1510)&gt;15,AND(YEAR(K1510)&amp;MONTH(K1510)=YEAR(L1510)&amp;MONTH(L1510),DAY(L1510)&lt;26)),"",IF(OR(L1510="",MONTH(K1510)&lt;&gt;MONTH(L1510)),NETWORKDAYS.INTL(K1510,DATE(2021,MONTH(K1510)+1,0),"0000000",'21年休息安排-固定'!$B$2:$B$105),NETWORKDAYS.INTL(K1510,L1510,"0000000",'21年休息安排-固定'!$B$2:$B$105)))</f>
        <v>18</v>
      </c>
      <c r="X1510" s="50" t="str">
        <f>IF(OR(L1510&gt;=$Z$1,L1510="",DAY(L1510)&lt;15,AND(YEAR(K1510)&amp;MONTH(K1510)=YEAR(L1510)&amp;MONTH(L1510),DAY(L1510)&lt;26)),"",IF(YEAR(K1510)&amp;MONTH(K1510)=YEAR(L1510)&amp;MONTH(L1510),NETWORKDAYS.INTL(K1510,L1510,"0000000",'21年休息安排-固定'!$B$2:$B$105),NETWORKDAYS.INTL(DATE(2021,MONTH(L1510),1),L1510,"0000000",'21年休息安排-固定'!$B$2:$B$105)))</f>
        <v/>
      </c>
    </row>
    <row r="1511" customHeight="1" spans="1:24">
      <c r="A1511" s="4" t="s">
        <v>1985</v>
      </c>
      <c r="B1511" s="4"/>
      <c r="C1511" s="6" t="s">
        <v>399</v>
      </c>
      <c r="D1511" s="4"/>
      <c r="E1511" s="4"/>
      <c r="F1511" s="4"/>
      <c r="G1511" s="4"/>
      <c r="H1511" s="4"/>
      <c r="I1511" s="4"/>
      <c r="J1511" s="4"/>
      <c r="K1511" s="45">
        <v>44298</v>
      </c>
      <c r="L1511" s="45">
        <v>44561</v>
      </c>
      <c r="M1511" s="4"/>
      <c r="N1511" s="4"/>
      <c r="O1511" s="4"/>
      <c r="P1511" s="46"/>
      <c r="Q1511" s="46"/>
      <c r="R1511" s="49">
        <f t="shared" si="102"/>
        <v>0</v>
      </c>
      <c r="S1511" s="49">
        <f t="shared" si="103"/>
        <v>0</v>
      </c>
      <c r="T1511" s="50">
        <f t="shared" ref="T1511:T1555" si="104">IFERROR(ROUND(Q1511/W1511,2),0)</f>
        <v>0</v>
      </c>
      <c r="U1511" s="50">
        <f t="shared" ref="U1511:U1555" si="105">IFERROR(ROUND(Q1511/X1511,2),0)</f>
        <v>0</v>
      </c>
      <c r="V1511" s="50">
        <v>0.87</v>
      </c>
      <c r="W1511" s="50">
        <f>IF(OR(K1511&lt;=$Y$1,DAY(K1511)&gt;15,AND(YEAR(K1511)&amp;MONTH(K1511)=YEAR(L1511)&amp;MONTH(L1511),DAY(L1511)&lt;26)),"",IF(OR(L1511="",MONTH(K1511)&lt;&gt;MONTH(L1511)),NETWORKDAYS.INTL(K1511,DATE(2021,MONTH(K1511)+1,0),"0000000",'21年休息安排-固定'!$B$2:$B$105),NETWORKDAYS.INTL(K1511,L1511,"0000000",'21年休息安排-固定'!$B$2:$B$105)))</f>
        <v>16</v>
      </c>
      <c r="X1511" s="50" t="str">
        <f>IF(OR(L1511&gt;=$Z$1,L1511="",DAY(L1511)&lt;15,AND(YEAR(K1511)&amp;MONTH(K1511)=YEAR(L1511)&amp;MONTH(L1511),DAY(L1511)&lt;26)),"",IF(YEAR(K1511)&amp;MONTH(K1511)=YEAR(L1511)&amp;MONTH(L1511),NETWORKDAYS.INTL(K1511,L1511,"0000000",'21年休息安排-固定'!$B$2:$B$105),NETWORKDAYS.INTL(DATE(2021,MONTH(L1511),1),L1511,"0000000",'21年休息安排-固定'!$B$2:$B$105)))</f>
        <v/>
      </c>
    </row>
    <row r="1512" customHeight="1" spans="1:24">
      <c r="A1512" s="4" t="s">
        <v>1986</v>
      </c>
      <c r="B1512" s="4"/>
      <c r="C1512" s="6" t="s">
        <v>398</v>
      </c>
      <c r="D1512" s="4"/>
      <c r="E1512" s="4"/>
      <c r="F1512" s="4"/>
      <c r="G1512" s="4"/>
      <c r="H1512" s="4"/>
      <c r="I1512" s="4"/>
      <c r="J1512" s="4"/>
      <c r="K1512" s="45">
        <v>44300</v>
      </c>
      <c r="L1512" s="45"/>
      <c r="M1512" s="4"/>
      <c r="N1512" s="4"/>
      <c r="O1512" s="4"/>
      <c r="P1512" s="46"/>
      <c r="Q1512" s="46"/>
      <c r="R1512" s="49">
        <f t="shared" ref="R1512:R1556" si="106">P1512/21.75</f>
        <v>0</v>
      </c>
      <c r="S1512" s="49">
        <f t="shared" ref="S1512:S1556" si="107">Q1512/21.75</f>
        <v>0</v>
      </c>
      <c r="T1512" s="50">
        <f t="shared" si="104"/>
        <v>0</v>
      </c>
      <c r="U1512" s="50">
        <f t="shared" si="105"/>
        <v>0</v>
      </c>
      <c r="V1512" s="50">
        <v>0.85</v>
      </c>
      <c r="W1512" s="50">
        <f>IF(OR(K1512&lt;=$Y$1,DAY(K1512)&gt;15,AND(YEAR(K1512)&amp;MONTH(K1512)=YEAR(L1512)&amp;MONTH(L1512),DAY(L1512)&lt;26)),"",IF(OR(L1512="",MONTH(K1512)&lt;&gt;MONTH(L1512)),NETWORKDAYS.INTL(K1512,DATE(2021,MONTH(K1512)+1,0),"0000000",'21年休息安排-固定'!$B$2:$B$105),NETWORKDAYS.INTL(K1512,L1512,"0000000",'21年休息安排-固定'!$B$2:$B$105)))</f>
        <v>14</v>
      </c>
      <c r="X1512" s="50" t="str">
        <f>IF(OR(L1512&gt;=$Z$1,L1512="",DAY(L1512)&lt;15,AND(YEAR(K1512)&amp;MONTH(K1512)=YEAR(L1512)&amp;MONTH(L1512),DAY(L1512)&lt;26)),"",IF(YEAR(K1512)&amp;MONTH(K1512)=YEAR(L1512)&amp;MONTH(L1512),NETWORKDAYS.INTL(K1512,L1512,"0000000",'21年休息安排-固定'!$B$2:$B$105),NETWORKDAYS.INTL(DATE(2021,MONTH(L1512),1),L1512,"0000000",'21年休息安排-固定'!$B$2:$B$105)))</f>
        <v/>
      </c>
    </row>
    <row r="1513" customHeight="1" spans="1:24">
      <c r="A1513" s="4" t="s">
        <v>1987</v>
      </c>
      <c r="B1513" s="4"/>
      <c r="C1513" s="6" t="s">
        <v>398</v>
      </c>
      <c r="D1513" s="4"/>
      <c r="E1513" s="4"/>
      <c r="F1513" s="4"/>
      <c r="G1513" s="4"/>
      <c r="H1513" s="4"/>
      <c r="I1513" s="4"/>
      <c r="J1513" s="4"/>
      <c r="K1513" s="45">
        <v>44307</v>
      </c>
      <c r="L1513" s="45"/>
      <c r="M1513" s="4"/>
      <c r="N1513" s="4"/>
      <c r="O1513" s="4"/>
      <c r="P1513" s="46"/>
      <c r="Q1513" s="46"/>
      <c r="R1513" s="49">
        <f t="shared" si="106"/>
        <v>0</v>
      </c>
      <c r="S1513" s="49">
        <f t="shared" si="107"/>
        <v>0</v>
      </c>
      <c r="T1513" s="50">
        <f t="shared" si="104"/>
        <v>0</v>
      </c>
      <c r="U1513" s="50">
        <f t="shared" si="105"/>
        <v>0</v>
      </c>
      <c r="V1513" s="50">
        <v>0.85</v>
      </c>
      <c r="W1513" s="50" t="str">
        <f>IF(OR(K1513&lt;=$Y$1,DAY(K1513)&gt;15,AND(YEAR(K1513)&amp;MONTH(K1513)=YEAR(L1513)&amp;MONTH(L1513),DAY(L1513)&lt;26)),"",IF(OR(L1513="",MONTH(K1513)&lt;&gt;MONTH(L1513)),NETWORKDAYS.INTL(K1513,DATE(2021,MONTH(K1513)+1,0),"0000000",'21年休息安排-固定'!$B$2:$B$105),NETWORKDAYS.INTL(K1513,L1513,"0000000",'21年休息安排-固定'!$B$2:$B$105)))</f>
        <v/>
      </c>
      <c r="X1513" s="50" t="str">
        <f>IF(OR(L1513&gt;=$Z$1,L1513="",DAY(L1513)&lt;15,AND(YEAR(K1513)&amp;MONTH(K1513)=YEAR(L1513)&amp;MONTH(L1513),DAY(L1513)&lt;26)),"",IF(YEAR(K1513)&amp;MONTH(K1513)=YEAR(L1513)&amp;MONTH(L1513),NETWORKDAYS.INTL(K1513,L1513,"0000000",'21年休息安排-固定'!$B$2:$B$105),NETWORKDAYS.INTL(DATE(2021,MONTH(L1513),1),L1513,"0000000",'21年休息安排-固定'!$B$2:$B$105)))</f>
        <v/>
      </c>
    </row>
    <row r="1514" customHeight="1" spans="1:24">
      <c r="A1514" s="4" t="s">
        <v>1988</v>
      </c>
      <c r="B1514" s="4"/>
      <c r="C1514" s="6" t="s">
        <v>398</v>
      </c>
      <c r="D1514" s="4"/>
      <c r="E1514" s="4"/>
      <c r="F1514" s="4"/>
      <c r="G1514" s="4"/>
      <c r="H1514" s="4"/>
      <c r="I1514" s="4"/>
      <c r="J1514" s="4"/>
      <c r="K1514" s="45">
        <v>44314</v>
      </c>
      <c r="L1514" s="45"/>
      <c r="M1514" s="4"/>
      <c r="N1514" s="4"/>
      <c r="O1514" s="4"/>
      <c r="P1514" s="46"/>
      <c r="Q1514" s="46"/>
      <c r="R1514" s="49">
        <f t="shared" si="106"/>
        <v>0</v>
      </c>
      <c r="S1514" s="49">
        <f t="shared" si="107"/>
        <v>0</v>
      </c>
      <c r="T1514" s="50">
        <f t="shared" si="104"/>
        <v>0</v>
      </c>
      <c r="U1514" s="50">
        <f t="shared" si="105"/>
        <v>0</v>
      </c>
      <c r="V1514" s="50">
        <v>0.88</v>
      </c>
      <c r="W1514" s="50" t="str">
        <f>IF(OR(K1514&lt;=$Y$1,DAY(K1514)&gt;15,AND(YEAR(K1514)&amp;MONTH(K1514)=YEAR(L1514)&amp;MONTH(L1514),DAY(L1514)&lt;26)),"",IF(OR(L1514="",MONTH(K1514)&lt;&gt;MONTH(L1514)),NETWORKDAYS.INTL(K1514,DATE(2021,MONTH(K1514)+1,0),"0000000",'21年休息安排-固定'!$B$2:$B$105),NETWORKDAYS.INTL(K1514,L1514,"0000000",'21年休息安排-固定'!$B$2:$B$105)))</f>
        <v/>
      </c>
      <c r="X1514" s="50" t="str">
        <f>IF(OR(L1514&gt;=$Z$1,L1514="",DAY(L1514)&lt;15,AND(YEAR(K1514)&amp;MONTH(K1514)=YEAR(L1514)&amp;MONTH(L1514),DAY(L1514)&lt;26)),"",IF(YEAR(K1514)&amp;MONTH(K1514)=YEAR(L1514)&amp;MONTH(L1514),NETWORKDAYS.INTL(K1514,L1514,"0000000",'21年休息安排-固定'!$B$2:$B$105),NETWORKDAYS.INTL(DATE(2021,MONTH(L1514),1),L1514,"0000000",'21年休息安排-固定'!$B$2:$B$105)))</f>
        <v/>
      </c>
    </row>
    <row r="1515" customHeight="1" spans="1:24">
      <c r="A1515" s="4" t="s">
        <v>1989</v>
      </c>
      <c r="B1515" s="4"/>
      <c r="C1515" s="6" t="s">
        <v>398</v>
      </c>
      <c r="D1515" s="4"/>
      <c r="E1515" s="4"/>
      <c r="F1515" s="4"/>
      <c r="G1515" s="4"/>
      <c r="H1515" s="4"/>
      <c r="I1515" s="4"/>
      <c r="J1515" s="4"/>
      <c r="K1515" s="45">
        <v>44314</v>
      </c>
      <c r="L1515" s="45"/>
      <c r="M1515" s="4"/>
      <c r="N1515" s="4"/>
      <c r="O1515" s="4"/>
      <c r="P1515" s="46"/>
      <c r="Q1515" s="46"/>
      <c r="R1515" s="49">
        <f t="shared" si="106"/>
        <v>0</v>
      </c>
      <c r="S1515" s="49">
        <f t="shared" si="107"/>
        <v>0</v>
      </c>
      <c r="T1515" s="50">
        <f t="shared" si="104"/>
        <v>0</v>
      </c>
      <c r="U1515" s="50">
        <f t="shared" si="105"/>
        <v>0</v>
      </c>
      <c r="V1515" s="50">
        <v>0.9</v>
      </c>
      <c r="W1515" s="50" t="str">
        <f>IF(OR(K1515&lt;=$Y$1,DAY(K1515)&gt;15,AND(YEAR(K1515)&amp;MONTH(K1515)=YEAR(L1515)&amp;MONTH(L1515),DAY(L1515)&lt;26)),"",IF(OR(L1515="",MONTH(K1515)&lt;&gt;MONTH(L1515)),NETWORKDAYS.INTL(K1515,DATE(2021,MONTH(K1515)+1,0),"0000000",'21年休息安排-固定'!$B$2:$B$105),NETWORKDAYS.INTL(K1515,L1515,"0000000",'21年休息安排-固定'!$B$2:$B$105)))</f>
        <v/>
      </c>
      <c r="X1515" s="50" t="str">
        <f>IF(OR(L1515&gt;=$Z$1,L1515="",DAY(L1515)&lt;15,AND(YEAR(K1515)&amp;MONTH(K1515)=YEAR(L1515)&amp;MONTH(L1515),DAY(L1515)&lt;26)),"",IF(YEAR(K1515)&amp;MONTH(K1515)=YEAR(L1515)&amp;MONTH(L1515),NETWORKDAYS.INTL(K1515,L1515,"0000000",'21年休息安排-固定'!$B$2:$B$105),NETWORKDAYS.INTL(DATE(2021,MONTH(L1515),1),L1515,"0000000",'21年休息安排-固定'!$B$2:$B$105)))</f>
        <v/>
      </c>
    </row>
    <row r="1516" customHeight="1" spans="1:24">
      <c r="A1516" s="4" t="s">
        <v>1990</v>
      </c>
      <c r="B1516" s="4"/>
      <c r="C1516" s="6" t="s">
        <v>1991</v>
      </c>
      <c r="D1516" s="4"/>
      <c r="E1516" s="4"/>
      <c r="F1516" s="4"/>
      <c r="G1516" s="4"/>
      <c r="H1516" s="4"/>
      <c r="I1516" s="4"/>
      <c r="J1516" s="4"/>
      <c r="K1516" s="45">
        <v>44335</v>
      </c>
      <c r="L1516" s="45"/>
      <c r="M1516" s="4"/>
      <c r="N1516" s="4"/>
      <c r="O1516" s="4"/>
      <c r="P1516" s="46"/>
      <c r="Q1516" s="46"/>
      <c r="R1516" s="49">
        <f t="shared" si="106"/>
        <v>0</v>
      </c>
      <c r="S1516" s="49">
        <f t="shared" si="107"/>
        <v>0</v>
      </c>
      <c r="T1516" s="50">
        <f t="shared" si="104"/>
        <v>0</v>
      </c>
      <c r="U1516" s="50">
        <f t="shared" si="105"/>
        <v>0</v>
      </c>
      <c r="V1516" s="50">
        <v>0.96</v>
      </c>
      <c r="W1516" s="50" t="str">
        <f>IF(OR(K1516&lt;=$Y$1,DAY(K1516)&gt;15,AND(YEAR(K1516)&amp;MONTH(K1516)=YEAR(L1516)&amp;MONTH(L1516),DAY(L1516)&lt;26)),"",IF(OR(L1516="",MONTH(K1516)&lt;&gt;MONTH(L1516)),NETWORKDAYS.INTL(K1516,DATE(2021,MONTH(K1516)+1,0),"0000000",'21年休息安排-固定'!$B$2:$B$105),NETWORKDAYS.INTL(K1516,L1516,"0000000",'21年休息安排-固定'!$B$2:$B$105)))</f>
        <v/>
      </c>
      <c r="X1516" s="50" t="str">
        <f>IF(OR(L1516&gt;=$Z$1,L1516="",DAY(L1516)&lt;15,AND(YEAR(K1516)&amp;MONTH(K1516)=YEAR(L1516)&amp;MONTH(L1516),DAY(L1516)&lt;26)),"",IF(YEAR(K1516)&amp;MONTH(K1516)=YEAR(L1516)&amp;MONTH(L1516),NETWORKDAYS.INTL(K1516,L1516,"0000000",'21年休息安排-固定'!$B$2:$B$105),NETWORKDAYS.INTL(DATE(2021,MONTH(L1516),1),L1516,"0000000",'21年休息安排-固定'!$B$2:$B$105)))</f>
        <v/>
      </c>
    </row>
    <row r="1517" customHeight="1" spans="1:24">
      <c r="A1517" s="4" t="s">
        <v>1992</v>
      </c>
      <c r="B1517" s="4"/>
      <c r="C1517" s="6" t="s">
        <v>404</v>
      </c>
      <c r="D1517" s="4"/>
      <c r="E1517" s="4"/>
      <c r="F1517" s="4"/>
      <c r="G1517" s="4"/>
      <c r="H1517" s="4"/>
      <c r="I1517" s="4"/>
      <c r="J1517" s="4"/>
      <c r="K1517" s="45">
        <v>44344</v>
      </c>
      <c r="L1517" s="45"/>
      <c r="M1517" s="4"/>
      <c r="N1517" s="4"/>
      <c r="O1517" s="4"/>
      <c r="P1517" s="46"/>
      <c r="Q1517" s="46"/>
      <c r="R1517" s="49">
        <f t="shared" si="106"/>
        <v>0</v>
      </c>
      <c r="S1517" s="49">
        <f t="shared" si="107"/>
        <v>0</v>
      </c>
      <c r="T1517" s="50">
        <f t="shared" si="104"/>
        <v>0</v>
      </c>
      <c r="U1517" s="50">
        <f t="shared" si="105"/>
        <v>0</v>
      </c>
      <c r="V1517" s="50">
        <v>0.95</v>
      </c>
      <c r="W1517" s="50" t="str">
        <f>IF(OR(K1517&lt;=$Y$1,DAY(K1517)&gt;15,AND(YEAR(K1517)&amp;MONTH(K1517)=YEAR(L1517)&amp;MONTH(L1517),DAY(L1517)&lt;26)),"",IF(OR(L1517="",MONTH(K1517)&lt;&gt;MONTH(L1517)),NETWORKDAYS.INTL(K1517,DATE(2021,MONTH(K1517)+1,0),"0000000",'21年休息安排-固定'!$B$2:$B$105),NETWORKDAYS.INTL(K1517,L1517,"0000000",'21年休息安排-固定'!$B$2:$B$105)))</f>
        <v/>
      </c>
      <c r="X1517" s="50" t="str">
        <f>IF(OR(L1517&gt;=$Z$1,L1517="",DAY(L1517)&lt;15,AND(YEAR(K1517)&amp;MONTH(K1517)=YEAR(L1517)&amp;MONTH(L1517),DAY(L1517)&lt;26)),"",IF(YEAR(K1517)&amp;MONTH(K1517)=YEAR(L1517)&amp;MONTH(L1517),NETWORKDAYS.INTL(K1517,L1517,"0000000",'21年休息安排-固定'!$B$2:$B$105),NETWORKDAYS.INTL(DATE(2021,MONTH(L1517),1),L1517,"0000000",'21年休息安排-固定'!$B$2:$B$105)))</f>
        <v/>
      </c>
    </row>
    <row r="1518" customHeight="1" spans="1:24">
      <c r="A1518" s="4" t="s">
        <v>1993</v>
      </c>
      <c r="B1518" s="4"/>
      <c r="C1518" s="6" t="s">
        <v>428</v>
      </c>
      <c r="D1518" s="4"/>
      <c r="E1518" s="4"/>
      <c r="F1518" s="4"/>
      <c r="G1518" s="4"/>
      <c r="H1518" s="4"/>
      <c r="I1518" s="4"/>
      <c r="J1518" s="4"/>
      <c r="K1518" s="45">
        <v>44330</v>
      </c>
      <c r="L1518" s="45"/>
      <c r="M1518" s="4"/>
      <c r="N1518" s="4"/>
      <c r="O1518" s="4"/>
      <c r="P1518" s="46"/>
      <c r="Q1518" s="46"/>
      <c r="R1518" s="49">
        <f t="shared" si="106"/>
        <v>0</v>
      </c>
      <c r="S1518" s="49">
        <f t="shared" si="107"/>
        <v>0</v>
      </c>
      <c r="T1518" s="50">
        <f t="shared" si="104"/>
        <v>0</v>
      </c>
      <c r="U1518" s="50">
        <f t="shared" si="105"/>
        <v>0</v>
      </c>
      <c r="V1518" s="50">
        <v>0.86</v>
      </c>
      <c r="W1518" s="50">
        <f>IF(OR(K1518&lt;=$Y$1,DAY(K1518)&gt;15,AND(YEAR(K1518)&amp;MONTH(K1518)=YEAR(L1518)&amp;MONTH(L1518),DAY(L1518)&lt;26)),"",IF(OR(L1518="",MONTH(K1518)&lt;&gt;MONTH(L1518)),NETWORKDAYS.INTL(K1518,DATE(2021,MONTH(K1518)+1,0),"0000000",'21年休息安排-固定'!$B$2:$B$105),NETWORKDAYS.INTL(K1518,L1518,"0000000",'21年休息安排-固定'!$B$2:$B$105)))</f>
        <v>12</v>
      </c>
      <c r="X1518" s="50" t="str">
        <f>IF(OR(L1518&gt;=$Z$1,L1518="",DAY(L1518)&lt;15,AND(YEAR(K1518)&amp;MONTH(K1518)=YEAR(L1518)&amp;MONTH(L1518),DAY(L1518)&lt;26)),"",IF(YEAR(K1518)&amp;MONTH(K1518)=YEAR(L1518)&amp;MONTH(L1518),NETWORKDAYS.INTL(K1518,L1518,"0000000",'21年休息安排-固定'!$B$2:$B$105),NETWORKDAYS.INTL(DATE(2021,MONTH(L1518),1),L1518,"0000000",'21年休息安排-固定'!$B$2:$B$105)))</f>
        <v/>
      </c>
    </row>
    <row r="1519" customHeight="1" spans="1:24">
      <c r="A1519" s="4" t="s">
        <v>1994</v>
      </c>
      <c r="B1519" s="4"/>
      <c r="C1519" s="6" t="s">
        <v>484</v>
      </c>
      <c r="D1519" s="4"/>
      <c r="E1519" s="4"/>
      <c r="F1519" s="4"/>
      <c r="G1519" s="4"/>
      <c r="H1519" s="4"/>
      <c r="I1519" s="4"/>
      <c r="J1519" s="4"/>
      <c r="K1519" s="45">
        <v>44335</v>
      </c>
      <c r="L1519" s="45"/>
      <c r="M1519" s="4"/>
      <c r="N1519" s="4"/>
      <c r="O1519" s="4"/>
      <c r="P1519" s="46"/>
      <c r="Q1519" s="46"/>
      <c r="R1519" s="49">
        <f t="shared" si="106"/>
        <v>0</v>
      </c>
      <c r="S1519" s="49">
        <f t="shared" si="107"/>
        <v>0</v>
      </c>
      <c r="T1519" s="50">
        <f t="shared" si="104"/>
        <v>0</v>
      </c>
      <c r="U1519" s="50">
        <f t="shared" si="105"/>
        <v>0</v>
      </c>
      <c r="V1519" s="50">
        <v>0.73</v>
      </c>
      <c r="W1519" s="50" t="str">
        <f>IF(OR(K1519&lt;=$Y$1,DAY(K1519)&gt;15,AND(YEAR(K1519)&amp;MONTH(K1519)=YEAR(L1519)&amp;MONTH(L1519),DAY(L1519)&lt;26)),"",IF(OR(L1519="",MONTH(K1519)&lt;&gt;MONTH(L1519)),NETWORKDAYS.INTL(K1519,DATE(2021,MONTH(K1519)+1,0),"0000000",'21年休息安排-固定'!$B$2:$B$105),NETWORKDAYS.INTL(K1519,L1519,"0000000",'21年休息安排-固定'!$B$2:$B$105)))</f>
        <v/>
      </c>
      <c r="X1519" s="50" t="str">
        <f>IF(OR(L1519&gt;=$Z$1,L1519="",DAY(L1519)&lt;15,AND(YEAR(K1519)&amp;MONTH(K1519)=YEAR(L1519)&amp;MONTH(L1519),DAY(L1519)&lt;26)),"",IF(YEAR(K1519)&amp;MONTH(K1519)=YEAR(L1519)&amp;MONTH(L1519),NETWORKDAYS.INTL(K1519,L1519,"0000000",'21年休息安排-固定'!$B$2:$B$105),NETWORKDAYS.INTL(DATE(2021,MONTH(L1519),1),L1519,"0000000",'21年休息安排-固定'!$B$2:$B$105)))</f>
        <v/>
      </c>
    </row>
    <row r="1520" customHeight="1" spans="1:24">
      <c r="A1520" s="4" t="s">
        <v>1995</v>
      </c>
      <c r="B1520" s="4"/>
      <c r="C1520" s="6" t="s">
        <v>1851</v>
      </c>
      <c r="D1520" s="4"/>
      <c r="E1520" s="4"/>
      <c r="F1520" s="4"/>
      <c r="G1520" s="4"/>
      <c r="H1520" s="4"/>
      <c r="I1520" s="4"/>
      <c r="J1520" s="4"/>
      <c r="K1520" s="45">
        <v>44324</v>
      </c>
      <c r="L1520" s="45"/>
      <c r="M1520" s="4"/>
      <c r="N1520" s="4"/>
      <c r="O1520" s="4"/>
      <c r="P1520" s="46"/>
      <c r="Q1520" s="46"/>
      <c r="R1520" s="49">
        <f t="shared" si="106"/>
        <v>0</v>
      </c>
      <c r="S1520" s="49">
        <f t="shared" si="107"/>
        <v>0</v>
      </c>
      <c r="T1520" s="50">
        <f t="shared" si="104"/>
        <v>0</v>
      </c>
      <c r="U1520" s="50">
        <f t="shared" si="105"/>
        <v>0</v>
      </c>
      <c r="V1520" s="50">
        <v>0.87</v>
      </c>
      <c r="W1520" s="50">
        <f>IF(OR(K1520&lt;=$Y$1,DAY(K1520)&gt;15,AND(YEAR(K1520)&amp;MONTH(K1520)=YEAR(L1520)&amp;MONTH(L1520),DAY(L1520)&lt;26)),"",IF(OR(L1520="",MONTH(K1520)&lt;&gt;MONTH(L1520)),NETWORKDAYS.INTL(K1520,DATE(2021,MONTH(K1520)+1,0),"0000000",'21年休息安排-固定'!$B$2:$B$105),NETWORKDAYS.INTL(K1520,L1520,"0000000",'21年休息安排-固定'!$B$2:$B$105)))</f>
        <v>17</v>
      </c>
      <c r="X1520" s="50" t="str">
        <f>IF(OR(L1520&gt;=$Z$1,L1520="",DAY(L1520)&lt;15,AND(YEAR(K1520)&amp;MONTH(K1520)=YEAR(L1520)&amp;MONTH(L1520),DAY(L1520)&lt;26)),"",IF(YEAR(K1520)&amp;MONTH(K1520)=YEAR(L1520)&amp;MONTH(L1520),NETWORKDAYS.INTL(K1520,L1520,"0000000",'21年休息安排-固定'!$B$2:$B$105),NETWORKDAYS.INTL(DATE(2021,MONTH(L1520),1),L1520,"0000000",'21年休息安排-固定'!$B$2:$B$105)))</f>
        <v/>
      </c>
    </row>
    <row r="1521" customHeight="1" spans="1:24">
      <c r="A1521" s="4" t="s">
        <v>1996</v>
      </c>
      <c r="B1521" s="4"/>
      <c r="C1521" s="6" t="s">
        <v>1851</v>
      </c>
      <c r="D1521" s="4"/>
      <c r="E1521" s="4"/>
      <c r="F1521" s="4"/>
      <c r="G1521" s="4"/>
      <c r="H1521" s="4"/>
      <c r="I1521" s="4"/>
      <c r="J1521" s="4"/>
      <c r="K1521" s="45">
        <v>44328</v>
      </c>
      <c r="L1521" s="45"/>
      <c r="M1521" s="4"/>
      <c r="N1521" s="4"/>
      <c r="O1521" s="4"/>
      <c r="P1521" s="46"/>
      <c r="Q1521" s="46"/>
      <c r="R1521" s="49">
        <f t="shared" si="106"/>
        <v>0</v>
      </c>
      <c r="S1521" s="49">
        <f t="shared" si="107"/>
        <v>0</v>
      </c>
      <c r="T1521" s="50">
        <f t="shared" si="104"/>
        <v>0</v>
      </c>
      <c r="U1521" s="50">
        <f t="shared" si="105"/>
        <v>0</v>
      </c>
      <c r="V1521" s="50">
        <v>0.87</v>
      </c>
      <c r="W1521" s="50">
        <f>IF(OR(K1521&lt;=$Y$1,DAY(K1521)&gt;15,AND(YEAR(K1521)&amp;MONTH(K1521)=YEAR(L1521)&amp;MONTH(L1521),DAY(L1521)&lt;26)),"",IF(OR(L1521="",MONTH(K1521)&lt;&gt;MONTH(L1521)),NETWORKDAYS.INTL(K1521,DATE(2021,MONTH(K1521)+1,0),"0000000",'21年休息安排-固定'!$B$2:$B$105),NETWORKDAYS.INTL(K1521,L1521,"0000000",'21年休息安排-固定'!$B$2:$B$105)))</f>
        <v>14</v>
      </c>
      <c r="X1521" s="50" t="str">
        <f>IF(OR(L1521&gt;=$Z$1,L1521="",DAY(L1521)&lt;15,AND(YEAR(K1521)&amp;MONTH(K1521)=YEAR(L1521)&amp;MONTH(L1521),DAY(L1521)&lt;26)),"",IF(YEAR(K1521)&amp;MONTH(K1521)=YEAR(L1521)&amp;MONTH(L1521),NETWORKDAYS.INTL(K1521,L1521,"0000000",'21年休息安排-固定'!$B$2:$B$105),NETWORKDAYS.INTL(DATE(2021,MONTH(L1521),1),L1521,"0000000",'21年休息安排-固定'!$B$2:$B$105)))</f>
        <v/>
      </c>
    </row>
    <row r="1522" customHeight="1" spans="1:24">
      <c r="A1522" s="4" t="s">
        <v>1997</v>
      </c>
      <c r="B1522" s="4"/>
      <c r="C1522" s="6" t="s">
        <v>1851</v>
      </c>
      <c r="D1522" s="4"/>
      <c r="E1522" s="4"/>
      <c r="F1522" s="4"/>
      <c r="G1522" s="4"/>
      <c r="H1522" s="4"/>
      <c r="I1522" s="4"/>
      <c r="J1522" s="4"/>
      <c r="K1522" s="45">
        <v>44347</v>
      </c>
      <c r="L1522" s="45"/>
      <c r="M1522" s="4"/>
      <c r="N1522" s="4"/>
      <c r="O1522" s="4"/>
      <c r="P1522" s="46"/>
      <c r="Q1522" s="46"/>
      <c r="R1522" s="49">
        <f t="shared" si="106"/>
        <v>0</v>
      </c>
      <c r="S1522" s="49">
        <f t="shared" si="107"/>
        <v>0</v>
      </c>
      <c r="T1522" s="50">
        <f t="shared" si="104"/>
        <v>0</v>
      </c>
      <c r="U1522" s="50">
        <f t="shared" si="105"/>
        <v>0</v>
      </c>
      <c r="V1522" s="50">
        <v>0.69</v>
      </c>
      <c r="W1522" s="50" t="str">
        <f>IF(OR(K1522&lt;=$Y$1,DAY(K1522)&gt;15,AND(YEAR(K1522)&amp;MONTH(K1522)=YEAR(L1522)&amp;MONTH(L1522),DAY(L1522)&lt;26)),"",IF(OR(L1522="",MONTH(K1522)&lt;&gt;MONTH(L1522)),NETWORKDAYS.INTL(K1522,DATE(2021,MONTH(K1522)+1,0),"0000000",'21年休息安排-固定'!$B$2:$B$105),NETWORKDAYS.INTL(K1522,L1522,"0000000",'21年休息安排-固定'!$B$2:$B$105)))</f>
        <v/>
      </c>
      <c r="X1522" s="50" t="str">
        <f>IF(OR(L1522&gt;=$Z$1,L1522="",DAY(L1522)&lt;15,AND(YEAR(K1522)&amp;MONTH(K1522)=YEAR(L1522)&amp;MONTH(L1522),DAY(L1522)&lt;26)),"",IF(YEAR(K1522)&amp;MONTH(K1522)=YEAR(L1522)&amp;MONTH(L1522),NETWORKDAYS.INTL(K1522,L1522,"0000000",'21年休息安排-固定'!$B$2:$B$105),NETWORKDAYS.INTL(DATE(2021,MONTH(L1522),1),L1522,"0000000",'21年休息安排-固定'!$B$2:$B$105)))</f>
        <v/>
      </c>
    </row>
    <row r="1523" customHeight="1" spans="1:24">
      <c r="A1523" s="4" t="s">
        <v>1998</v>
      </c>
      <c r="B1523" s="4"/>
      <c r="C1523" s="6" t="s">
        <v>428</v>
      </c>
      <c r="D1523" s="4"/>
      <c r="E1523" s="4"/>
      <c r="F1523" s="4"/>
      <c r="G1523" s="4"/>
      <c r="H1523" s="4"/>
      <c r="I1523" s="4"/>
      <c r="J1523" s="4"/>
      <c r="K1523" s="45">
        <v>44329</v>
      </c>
      <c r="L1523" s="45"/>
      <c r="M1523" s="4"/>
      <c r="N1523" s="4"/>
      <c r="O1523" s="4"/>
      <c r="P1523" s="46"/>
      <c r="Q1523" s="46"/>
      <c r="R1523" s="49">
        <f t="shared" si="106"/>
        <v>0</v>
      </c>
      <c r="S1523" s="49">
        <f t="shared" si="107"/>
        <v>0</v>
      </c>
      <c r="T1523" s="50">
        <f t="shared" si="104"/>
        <v>0</v>
      </c>
      <c r="U1523" s="50">
        <f t="shared" si="105"/>
        <v>0</v>
      </c>
      <c r="V1523" s="50">
        <v>0.85</v>
      </c>
      <c r="W1523" s="50">
        <f>IF(OR(K1523&lt;=$Y$1,DAY(K1523)&gt;15,AND(YEAR(K1523)&amp;MONTH(K1523)=YEAR(L1523)&amp;MONTH(L1523),DAY(L1523)&lt;26)),"",IF(OR(L1523="",MONTH(K1523)&lt;&gt;MONTH(L1523)),NETWORKDAYS.INTL(K1523,DATE(2021,MONTH(K1523)+1,0),"0000000",'21年休息安排-固定'!$B$2:$B$105),NETWORKDAYS.INTL(K1523,L1523,"0000000",'21年休息安排-固定'!$B$2:$B$105)))</f>
        <v>13</v>
      </c>
      <c r="X1523" s="50" t="str">
        <f>IF(OR(L1523&gt;=$Z$1,L1523="",DAY(L1523)&lt;15,AND(YEAR(K1523)&amp;MONTH(K1523)=YEAR(L1523)&amp;MONTH(L1523),DAY(L1523)&lt;26)),"",IF(YEAR(K1523)&amp;MONTH(K1523)=YEAR(L1523)&amp;MONTH(L1523),NETWORKDAYS.INTL(K1523,L1523,"0000000",'21年休息安排-固定'!$B$2:$B$105),NETWORKDAYS.INTL(DATE(2021,MONTH(L1523),1),L1523,"0000000",'21年休息安排-固定'!$B$2:$B$105)))</f>
        <v/>
      </c>
    </row>
    <row r="1524" customHeight="1" spans="1:24">
      <c r="A1524" s="4" t="s">
        <v>1999</v>
      </c>
      <c r="B1524" s="4"/>
      <c r="C1524" s="6" t="s">
        <v>1947</v>
      </c>
      <c r="D1524" s="4"/>
      <c r="E1524" s="4"/>
      <c r="F1524" s="4"/>
      <c r="G1524" s="4"/>
      <c r="H1524" s="4"/>
      <c r="I1524" s="4"/>
      <c r="J1524" s="4"/>
      <c r="K1524" s="45">
        <v>44324</v>
      </c>
      <c r="L1524" s="45"/>
      <c r="M1524" s="4"/>
      <c r="N1524" s="4"/>
      <c r="O1524" s="4"/>
      <c r="P1524" s="46"/>
      <c r="Q1524" s="46"/>
      <c r="R1524" s="49">
        <f t="shared" si="106"/>
        <v>0</v>
      </c>
      <c r="S1524" s="49">
        <f t="shared" si="107"/>
        <v>0</v>
      </c>
      <c r="T1524" s="50">
        <f t="shared" si="104"/>
        <v>0</v>
      </c>
      <c r="U1524" s="50">
        <f t="shared" si="105"/>
        <v>0</v>
      </c>
      <c r="V1524" s="50">
        <v>0.81</v>
      </c>
      <c r="W1524" s="50">
        <f>IF(OR(K1524&lt;=$Y$1,DAY(K1524)&gt;15,AND(YEAR(K1524)&amp;MONTH(K1524)=YEAR(L1524)&amp;MONTH(L1524),DAY(L1524)&lt;26)),"",IF(OR(L1524="",MONTH(K1524)&lt;&gt;MONTH(L1524)),NETWORKDAYS.INTL(K1524,DATE(2021,MONTH(K1524)+1,0),"0000000",'21年休息安排-固定'!$B$2:$B$105),NETWORKDAYS.INTL(K1524,L1524,"0000000",'21年休息安排-固定'!$B$2:$B$105)))</f>
        <v>17</v>
      </c>
      <c r="X1524" s="50" t="str">
        <f>IF(OR(L1524&gt;=$Z$1,L1524="",DAY(L1524)&lt;15,AND(YEAR(K1524)&amp;MONTH(K1524)=YEAR(L1524)&amp;MONTH(L1524),DAY(L1524)&lt;26)),"",IF(YEAR(K1524)&amp;MONTH(K1524)=YEAR(L1524)&amp;MONTH(L1524),NETWORKDAYS.INTL(K1524,L1524,"0000000",'21年休息安排-固定'!$B$2:$B$105),NETWORKDAYS.INTL(DATE(2021,MONTH(L1524),1),L1524,"0000000",'21年休息安排-固定'!$B$2:$B$105)))</f>
        <v/>
      </c>
    </row>
    <row r="1525" customHeight="1" spans="1:24">
      <c r="A1525" s="4" t="s">
        <v>2000</v>
      </c>
      <c r="B1525" s="4"/>
      <c r="C1525" s="6" t="s">
        <v>404</v>
      </c>
      <c r="D1525" s="4"/>
      <c r="E1525" s="4"/>
      <c r="F1525" s="4"/>
      <c r="G1525" s="4"/>
      <c r="H1525" s="4"/>
      <c r="I1525" s="4"/>
      <c r="J1525" s="4"/>
      <c r="K1525" s="45">
        <v>44322</v>
      </c>
      <c r="L1525" s="45"/>
      <c r="M1525" s="4"/>
      <c r="N1525" s="4"/>
      <c r="O1525" s="4"/>
      <c r="P1525" s="46"/>
      <c r="Q1525" s="46"/>
      <c r="R1525" s="49">
        <f t="shared" si="106"/>
        <v>0</v>
      </c>
      <c r="S1525" s="49">
        <f t="shared" si="107"/>
        <v>0</v>
      </c>
      <c r="T1525" s="50">
        <f t="shared" si="104"/>
        <v>0</v>
      </c>
      <c r="U1525" s="50">
        <f t="shared" si="105"/>
        <v>0</v>
      </c>
      <c r="V1525" s="50">
        <v>0.89</v>
      </c>
      <c r="W1525" s="50">
        <f>IF(OR(K1525&lt;=$Y$1,DAY(K1525)&gt;15,AND(YEAR(K1525)&amp;MONTH(K1525)=YEAR(L1525)&amp;MONTH(L1525),DAY(L1525)&lt;26)),"",IF(OR(L1525="",MONTH(K1525)&lt;&gt;MONTH(L1525)),NETWORKDAYS.INTL(K1525,DATE(2021,MONTH(K1525)+1,0),"0000000",'21年休息安排-固定'!$B$2:$B$105),NETWORKDAYS.INTL(K1525,L1525,"0000000",'21年休息安排-固定'!$B$2:$B$105)))</f>
        <v>19</v>
      </c>
      <c r="X1525" s="50" t="str">
        <f>IF(OR(L1525&gt;=$Z$1,L1525="",DAY(L1525)&lt;15,AND(YEAR(K1525)&amp;MONTH(K1525)=YEAR(L1525)&amp;MONTH(L1525),DAY(L1525)&lt;26)),"",IF(YEAR(K1525)&amp;MONTH(K1525)=YEAR(L1525)&amp;MONTH(L1525),NETWORKDAYS.INTL(K1525,L1525,"0000000",'21年休息安排-固定'!$B$2:$B$105),NETWORKDAYS.INTL(DATE(2021,MONTH(L1525),1),L1525,"0000000",'21年休息安排-固定'!$B$2:$B$105)))</f>
        <v/>
      </c>
    </row>
    <row r="1526" customHeight="1" spans="1:24">
      <c r="A1526" s="4" t="s">
        <v>2001</v>
      </c>
      <c r="B1526" s="4"/>
      <c r="C1526" s="6" t="s">
        <v>404</v>
      </c>
      <c r="D1526" s="4"/>
      <c r="E1526" s="4"/>
      <c r="F1526" s="4"/>
      <c r="G1526" s="4"/>
      <c r="H1526" s="4"/>
      <c r="I1526" s="4"/>
      <c r="J1526" s="4"/>
      <c r="K1526" s="45">
        <v>44326</v>
      </c>
      <c r="L1526" s="45"/>
      <c r="M1526" s="4"/>
      <c r="N1526" s="4"/>
      <c r="O1526" s="4"/>
      <c r="P1526" s="46"/>
      <c r="Q1526" s="46"/>
      <c r="R1526" s="49">
        <f t="shared" si="106"/>
        <v>0</v>
      </c>
      <c r="S1526" s="49">
        <f t="shared" si="107"/>
        <v>0</v>
      </c>
      <c r="T1526" s="50">
        <f t="shared" si="104"/>
        <v>0</v>
      </c>
      <c r="U1526" s="50">
        <f t="shared" si="105"/>
        <v>0</v>
      </c>
      <c r="V1526" s="50">
        <v>0.83</v>
      </c>
      <c r="W1526" s="50">
        <f>IF(OR(K1526&lt;=$Y$1,DAY(K1526)&gt;15,AND(YEAR(K1526)&amp;MONTH(K1526)=YEAR(L1526)&amp;MONTH(L1526),DAY(L1526)&lt;26)),"",IF(OR(L1526="",MONTH(K1526)&lt;&gt;MONTH(L1526)),NETWORKDAYS.INTL(K1526,DATE(2021,MONTH(K1526)+1,0),"0000000",'21年休息安排-固定'!$B$2:$B$105),NETWORKDAYS.INTL(K1526,L1526,"0000000",'21年休息安排-固定'!$B$2:$B$105)))</f>
        <v>16</v>
      </c>
      <c r="X1526" s="50" t="str">
        <f>IF(OR(L1526&gt;=$Z$1,L1526="",DAY(L1526)&lt;15,AND(YEAR(K1526)&amp;MONTH(K1526)=YEAR(L1526)&amp;MONTH(L1526),DAY(L1526)&lt;26)),"",IF(YEAR(K1526)&amp;MONTH(K1526)=YEAR(L1526)&amp;MONTH(L1526),NETWORKDAYS.INTL(K1526,L1526,"0000000",'21年休息安排-固定'!$B$2:$B$105),NETWORKDAYS.INTL(DATE(2021,MONTH(L1526),1),L1526,"0000000",'21年休息安排-固定'!$B$2:$B$105)))</f>
        <v/>
      </c>
    </row>
    <row r="1527" customHeight="1" spans="1:24">
      <c r="A1527" s="4" t="s">
        <v>2002</v>
      </c>
      <c r="B1527" s="4"/>
      <c r="C1527" s="6" t="s">
        <v>1195</v>
      </c>
      <c r="D1527" s="4"/>
      <c r="E1527" s="4"/>
      <c r="F1527" s="4"/>
      <c r="G1527" s="4"/>
      <c r="H1527" s="4"/>
      <c r="I1527" s="4"/>
      <c r="J1527" s="4"/>
      <c r="K1527" s="45">
        <v>44328</v>
      </c>
      <c r="L1527" s="45">
        <v>44461</v>
      </c>
      <c r="M1527" s="4"/>
      <c r="N1527" s="4"/>
      <c r="O1527" s="4"/>
      <c r="P1527" s="46"/>
      <c r="Q1527" s="46"/>
      <c r="R1527" s="49">
        <f t="shared" si="106"/>
        <v>0</v>
      </c>
      <c r="S1527" s="49">
        <f t="shared" si="107"/>
        <v>0</v>
      </c>
      <c r="T1527" s="50">
        <f t="shared" si="104"/>
        <v>0</v>
      </c>
      <c r="U1527" s="50">
        <f t="shared" si="105"/>
        <v>0</v>
      </c>
      <c r="V1527" s="50">
        <v>0.91</v>
      </c>
      <c r="W1527" s="50">
        <f>IF(OR(K1527&lt;=$Y$1,DAY(K1527)&gt;15,AND(YEAR(K1527)&amp;MONTH(K1527)=YEAR(L1527)&amp;MONTH(L1527),DAY(L1527)&lt;26)),"",IF(OR(L1527="",MONTH(K1527)&lt;&gt;MONTH(L1527)),NETWORKDAYS.INTL(K1527,DATE(2021,MONTH(K1527)+1,0),"0000000",'21年休息安排-固定'!$B$2:$B$105),NETWORKDAYS.INTL(K1527,L1527,"0000000",'21年休息安排-固定'!$B$2:$B$105)))</f>
        <v>14</v>
      </c>
      <c r="X1527" s="50">
        <f>IF(OR(L1527&gt;=$Z$1,L1527="",DAY(L1527)&lt;15,AND(YEAR(K1527)&amp;MONTH(K1527)=YEAR(L1527)&amp;MONTH(L1527),DAY(L1527)&lt;26)),"",IF(YEAR(K1527)&amp;MONTH(K1527)=YEAR(L1527)&amp;MONTH(L1527),NETWORKDAYS.INTL(K1527,L1527,"0000000",'21年休息安排-固定'!$B$2:$B$105),NETWORKDAYS.INTL(DATE(2021,MONTH(L1527),1),L1527,"0000000",'21年休息安排-固定'!$B$2:$B$105)))</f>
        <v>16</v>
      </c>
    </row>
    <row r="1528" customHeight="1" spans="1:24">
      <c r="A1528" s="4" t="s">
        <v>2003</v>
      </c>
      <c r="B1528" s="4"/>
      <c r="C1528" s="6" t="s">
        <v>404</v>
      </c>
      <c r="D1528" s="4"/>
      <c r="E1528" s="4"/>
      <c r="F1528" s="4"/>
      <c r="G1528" s="4"/>
      <c r="H1528" s="4"/>
      <c r="I1528" s="4"/>
      <c r="J1528" s="4"/>
      <c r="K1528" s="45">
        <v>44329</v>
      </c>
      <c r="L1528" s="45"/>
      <c r="M1528" s="4"/>
      <c r="N1528" s="4"/>
      <c r="O1528" s="4"/>
      <c r="P1528" s="46"/>
      <c r="Q1528" s="46"/>
      <c r="R1528" s="49">
        <f t="shared" si="106"/>
        <v>0</v>
      </c>
      <c r="S1528" s="49">
        <f t="shared" si="107"/>
        <v>0</v>
      </c>
      <c r="T1528" s="50">
        <f t="shared" si="104"/>
        <v>0</v>
      </c>
      <c r="U1528" s="50">
        <f t="shared" si="105"/>
        <v>0</v>
      </c>
      <c r="V1528" s="50">
        <v>0.82</v>
      </c>
      <c r="W1528" s="50">
        <f>IF(OR(K1528&lt;=$Y$1,DAY(K1528)&gt;15,AND(YEAR(K1528)&amp;MONTH(K1528)=YEAR(L1528)&amp;MONTH(L1528),DAY(L1528)&lt;26)),"",IF(OR(L1528="",MONTH(K1528)&lt;&gt;MONTH(L1528)),NETWORKDAYS.INTL(K1528,DATE(2021,MONTH(K1528)+1,0),"0000000",'21年休息安排-固定'!$B$2:$B$105),NETWORKDAYS.INTL(K1528,L1528,"0000000",'21年休息安排-固定'!$B$2:$B$105)))</f>
        <v>13</v>
      </c>
      <c r="X1528" s="50" t="str">
        <f>IF(OR(L1528&gt;=$Z$1,L1528="",DAY(L1528)&lt;15,AND(YEAR(K1528)&amp;MONTH(K1528)=YEAR(L1528)&amp;MONTH(L1528),DAY(L1528)&lt;26)),"",IF(YEAR(K1528)&amp;MONTH(K1528)=YEAR(L1528)&amp;MONTH(L1528),NETWORKDAYS.INTL(K1528,L1528,"0000000",'21年休息安排-固定'!$B$2:$B$105),NETWORKDAYS.INTL(DATE(2021,MONTH(L1528),1),L1528,"0000000",'21年休息安排-固定'!$B$2:$B$105)))</f>
        <v/>
      </c>
    </row>
    <row r="1529" customHeight="1" spans="1:24">
      <c r="A1529" s="4" t="s">
        <v>2004</v>
      </c>
      <c r="B1529" s="4"/>
      <c r="C1529" s="6" t="s">
        <v>484</v>
      </c>
      <c r="D1529" s="4"/>
      <c r="E1529" s="4"/>
      <c r="F1529" s="4"/>
      <c r="G1529" s="4"/>
      <c r="H1529" s="4"/>
      <c r="I1529" s="4"/>
      <c r="J1529" s="4"/>
      <c r="K1529" s="45">
        <v>44333</v>
      </c>
      <c r="L1529" s="45">
        <v>44365</v>
      </c>
      <c r="M1529" s="4"/>
      <c r="N1529" s="4"/>
      <c r="O1529" s="4"/>
      <c r="P1529" s="46"/>
      <c r="Q1529" s="46"/>
      <c r="R1529" s="49">
        <f t="shared" si="106"/>
        <v>0</v>
      </c>
      <c r="S1529" s="49">
        <f t="shared" si="107"/>
        <v>0</v>
      </c>
      <c r="T1529" s="50">
        <f t="shared" si="104"/>
        <v>0</v>
      </c>
      <c r="U1529" s="50">
        <f t="shared" si="105"/>
        <v>0</v>
      </c>
      <c r="V1529" s="50">
        <v>0.81</v>
      </c>
      <c r="W1529" s="50" t="str">
        <f>IF(OR(K1529&lt;=$Y$1,DAY(K1529)&gt;15,AND(YEAR(K1529)&amp;MONTH(K1529)=YEAR(L1529)&amp;MONTH(L1529),DAY(L1529)&lt;26)),"",IF(OR(L1529="",MONTH(K1529)&lt;&gt;MONTH(L1529)),NETWORKDAYS.INTL(K1529,DATE(2021,MONTH(K1529)+1,0),"0000000",'21年休息安排-固定'!$B$2:$B$105),NETWORKDAYS.INTL(K1529,L1529,"0000000",'21年休息安排-固定'!$B$2:$B$105)))</f>
        <v/>
      </c>
      <c r="X1529" s="50">
        <f>IF(OR(L1529&gt;=$Z$1,L1529="",DAY(L1529)&lt;15,AND(YEAR(K1529)&amp;MONTH(K1529)=YEAR(L1529)&amp;MONTH(L1529),DAY(L1529)&lt;26)),"",IF(YEAR(K1529)&amp;MONTH(K1529)=YEAR(L1529)&amp;MONTH(L1529),NETWORKDAYS.INTL(K1529,L1529,"0000000",'21年休息安排-固定'!$B$2:$B$105),NETWORKDAYS.INTL(DATE(2021,MONTH(L1529),1),L1529,"0000000",'21年休息安排-固定'!$B$2:$B$105)))</f>
        <v>14</v>
      </c>
    </row>
    <row r="1530" customHeight="1" spans="1:24">
      <c r="A1530" s="4" t="s">
        <v>2005</v>
      </c>
      <c r="B1530" s="4"/>
      <c r="C1530" s="6" t="s">
        <v>2006</v>
      </c>
      <c r="D1530" s="4"/>
      <c r="E1530" s="4"/>
      <c r="F1530" s="4"/>
      <c r="G1530" s="4"/>
      <c r="H1530" s="4"/>
      <c r="I1530" s="4"/>
      <c r="J1530" s="4"/>
      <c r="K1530" s="45">
        <v>44333</v>
      </c>
      <c r="L1530" s="45"/>
      <c r="M1530" s="4"/>
      <c r="N1530" s="4"/>
      <c r="O1530" s="4"/>
      <c r="P1530" s="46"/>
      <c r="Q1530" s="46"/>
      <c r="R1530" s="49">
        <f t="shared" si="106"/>
        <v>0</v>
      </c>
      <c r="S1530" s="49">
        <f t="shared" si="107"/>
        <v>0</v>
      </c>
      <c r="T1530" s="50">
        <f t="shared" si="104"/>
        <v>0</v>
      </c>
      <c r="U1530" s="50">
        <f t="shared" si="105"/>
        <v>0</v>
      </c>
      <c r="V1530" s="50">
        <v>0.83</v>
      </c>
      <c r="W1530" s="50" t="str">
        <f>IF(OR(K1530&lt;=$Y$1,DAY(K1530)&gt;15,AND(YEAR(K1530)&amp;MONTH(K1530)=YEAR(L1530)&amp;MONTH(L1530),DAY(L1530)&lt;26)),"",IF(OR(L1530="",MONTH(K1530)&lt;&gt;MONTH(L1530)),NETWORKDAYS.INTL(K1530,DATE(2021,MONTH(K1530)+1,0),"0000000",'21年休息安排-固定'!$B$2:$B$105),NETWORKDAYS.INTL(K1530,L1530,"0000000",'21年休息安排-固定'!$B$2:$B$105)))</f>
        <v/>
      </c>
      <c r="X1530" s="50" t="str">
        <f>IF(OR(L1530&gt;=$Z$1,L1530="",DAY(L1530)&lt;15,AND(YEAR(K1530)&amp;MONTH(K1530)=YEAR(L1530)&amp;MONTH(L1530),DAY(L1530)&lt;26)),"",IF(YEAR(K1530)&amp;MONTH(K1530)=YEAR(L1530)&amp;MONTH(L1530),NETWORKDAYS.INTL(K1530,L1530,"0000000",'21年休息安排-固定'!$B$2:$B$105),NETWORKDAYS.INTL(DATE(2021,MONTH(L1530),1),L1530,"0000000",'21年休息安排-固定'!$B$2:$B$105)))</f>
        <v/>
      </c>
    </row>
    <row r="1531" customHeight="1" spans="1:24">
      <c r="A1531" s="4" t="s">
        <v>2007</v>
      </c>
      <c r="B1531" s="4"/>
      <c r="C1531" s="6" t="s">
        <v>484</v>
      </c>
      <c r="D1531" s="4"/>
      <c r="E1531" s="4"/>
      <c r="F1531" s="4"/>
      <c r="G1531" s="4"/>
      <c r="H1531" s="4"/>
      <c r="I1531" s="4"/>
      <c r="J1531" s="4"/>
      <c r="K1531" s="45">
        <v>44334</v>
      </c>
      <c r="L1531" s="45"/>
      <c r="M1531" s="4"/>
      <c r="N1531" s="4"/>
      <c r="O1531" s="4"/>
      <c r="P1531" s="46"/>
      <c r="Q1531" s="46"/>
      <c r="R1531" s="49">
        <f t="shared" si="106"/>
        <v>0</v>
      </c>
      <c r="S1531" s="49">
        <f t="shared" si="107"/>
        <v>0</v>
      </c>
      <c r="T1531" s="50">
        <f t="shared" si="104"/>
        <v>0</v>
      </c>
      <c r="U1531" s="50">
        <f t="shared" si="105"/>
        <v>0</v>
      </c>
      <c r="V1531" s="50">
        <v>0.81</v>
      </c>
      <c r="W1531" s="50" t="str">
        <f>IF(OR(K1531&lt;=$Y$1,DAY(K1531)&gt;15,AND(YEAR(K1531)&amp;MONTH(K1531)=YEAR(L1531)&amp;MONTH(L1531),DAY(L1531)&lt;26)),"",IF(OR(L1531="",MONTH(K1531)&lt;&gt;MONTH(L1531)),NETWORKDAYS.INTL(K1531,DATE(2021,MONTH(K1531)+1,0),"0000000",'21年休息安排-固定'!$B$2:$B$105),NETWORKDAYS.INTL(K1531,L1531,"0000000",'21年休息安排-固定'!$B$2:$B$105)))</f>
        <v/>
      </c>
      <c r="X1531" s="50" t="str">
        <f>IF(OR(L1531&gt;=$Z$1,L1531="",DAY(L1531)&lt;15,AND(YEAR(K1531)&amp;MONTH(K1531)=YEAR(L1531)&amp;MONTH(L1531),DAY(L1531)&lt;26)),"",IF(YEAR(K1531)&amp;MONTH(K1531)=YEAR(L1531)&amp;MONTH(L1531),NETWORKDAYS.INTL(K1531,L1531,"0000000",'21年休息安排-固定'!$B$2:$B$105),NETWORKDAYS.INTL(DATE(2021,MONTH(L1531),1),L1531,"0000000",'21年休息安排-固定'!$B$2:$B$105)))</f>
        <v/>
      </c>
    </row>
    <row r="1532" customHeight="1" spans="1:24">
      <c r="A1532" s="4" t="s">
        <v>2008</v>
      </c>
      <c r="B1532" s="4"/>
      <c r="C1532" s="6" t="s">
        <v>404</v>
      </c>
      <c r="D1532" s="4"/>
      <c r="E1532" s="4"/>
      <c r="F1532" s="4"/>
      <c r="G1532" s="4"/>
      <c r="H1532" s="4"/>
      <c r="I1532" s="4"/>
      <c r="J1532" s="4"/>
      <c r="K1532" s="45">
        <v>44335</v>
      </c>
      <c r="L1532" s="45"/>
      <c r="M1532" s="4"/>
      <c r="N1532" s="4"/>
      <c r="O1532" s="4"/>
      <c r="P1532" s="46"/>
      <c r="Q1532" s="46"/>
      <c r="R1532" s="49">
        <f t="shared" si="106"/>
        <v>0</v>
      </c>
      <c r="S1532" s="49">
        <f t="shared" si="107"/>
        <v>0</v>
      </c>
      <c r="T1532" s="50">
        <f t="shared" si="104"/>
        <v>0</v>
      </c>
      <c r="U1532" s="50">
        <f t="shared" si="105"/>
        <v>0</v>
      </c>
      <c r="V1532" s="50">
        <v>0.84</v>
      </c>
      <c r="W1532" s="50" t="str">
        <f>IF(OR(K1532&lt;=$Y$1,DAY(K1532)&gt;15,AND(YEAR(K1532)&amp;MONTH(K1532)=YEAR(L1532)&amp;MONTH(L1532),DAY(L1532)&lt;26)),"",IF(OR(L1532="",MONTH(K1532)&lt;&gt;MONTH(L1532)),NETWORKDAYS.INTL(K1532,DATE(2021,MONTH(K1532)+1,0),"0000000",'21年休息安排-固定'!$B$2:$B$105),NETWORKDAYS.INTL(K1532,L1532,"0000000",'21年休息安排-固定'!$B$2:$B$105)))</f>
        <v/>
      </c>
      <c r="X1532" s="50" t="str">
        <f>IF(OR(L1532&gt;=$Z$1,L1532="",DAY(L1532)&lt;15,AND(YEAR(K1532)&amp;MONTH(K1532)=YEAR(L1532)&amp;MONTH(L1532),DAY(L1532)&lt;26)),"",IF(YEAR(K1532)&amp;MONTH(K1532)=YEAR(L1532)&amp;MONTH(L1532),NETWORKDAYS.INTL(K1532,L1532,"0000000",'21年休息安排-固定'!$B$2:$B$105),NETWORKDAYS.INTL(DATE(2021,MONTH(L1532),1),L1532,"0000000",'21年休息安排-固定'!$B$2:$B$105)))</f>
        <v/>
      </c>
    </row>
    <row r="1533" customHeight="1" spans="1:24">
      <c r="A1533" s="4" t="s">
        <v>2009</v>
      </c>
      <c r="B1533" s="4"/>
      <c r="C1533" s="6" t="s">
        <v>2006</v>
      </c>
      <c r="D1533" s="4"/>
      <c r="E1533" s="4"/>
      <c r="F1533" s="4"/>
      <c r="G1533" s="4"/>
      <c r="H1533" s="4"/>
      <c r="I1533" s="4"/>
      <c r="J1533" s="4"/>
      <c r="K1533" s="45">
        <v>44335</v>
      </c>
      <c r="L1533" s="45"/>
      <c r="M1533" s="4"/>
      <c r="N1533" s="4"/>
      <c r="O1533" s="4"/>
      <c r="P1533" s="46"/>
      <c r="Q1533" s="46"/>
      <c r="R1533" s="49">
        <f t="shared" si="106"/>
        <v>0</v>
      </c>
      <c r="S1533" s="49">
        <f t="shared" si="107"/>
        <v>0</v>
      </c>
      <c r="T1533" s="50">
        <f t="shared" si="104"/>
        <v>0</v>
      </c>
      <c r="U1533" s="50">
        <f t="shared" si="105"/>
        <v>0</v>
      </c>
      <c r="V1533" s="50">
        <v>0.79</v>
      </c>
      <c r="W1533" s="50" t="str">
        <f>IF(OR(K1533&lt;=$Y$1,DAY(K1533)&gt;15,AND(YEAR(K1533)&amp;MONTH(K1533)=YEAR(L1533)&amp;MONTH(L1533),DAY(L1533)&lt;26)),"",IF(OR(L1533="",MONTH(K1533)&lt;&gt;MONTH(L1533)),NETWORKDAYS.INTL(K1533,DATE(2021,MONTH(K1533)+1,0),"0000000",'21年休息安排-固定'!$B$2:$B$105),NETWORKDAYS.INTL(K1533,L1533,"0000000",'21年休息安排-固定'!$B$2:$B$105)))</f>
        <v/>
      </c>
      <c r="X1533" s="50" t="str">
        <f>IF(OR(L1533&gt;=$Z$1,L1533="",DAY(L1533)&lt;15,AND(YEAR(K1533)&amp;MONTH(K1533)=YEAR(L1533)&amp;MONTH(L1533),DAY(L1533)&lt;26)),"",IF(YEAR(K1533)&amp;MONTH(K1533)=YEAR(L1533)&amp;MONTH(L1533),NETWORKDAYS.INTL(K1533,L1533,"0000000",'21年休息安排-固定'!$B$2:$B$105),NETWORKDAYS.INTL(DATE(2021,MONTH(L1533),1),L1533,"0000000",'21年休息安排-固定'!$B$2:$B$105)))</f>
        <v/>
      </c>
    </row>
    <row r="1534" customHeight="1" spans="1:24">
      <c r="A1534" s="4" t="s">
        <v>2010</v>
      </c>
      <c r="B1534" s="4"/>
      <c r="C1534" s="6" t="s">
        <v>2006</v>
      </c>
      <c r="D1534" s="4"/>
      <c r="E1534" s="4"/>
      <c r="F1534" s="4"/>
      <c r="G1534" s="4"/>
      <c r="H1534" s="4"/>
      <c r="I1534" s="4"/>
      <c r="J1534" s="4"/>
      <c r="K1534" s="45">
        <v>44317</v>
      </c>
      <c r="L1534" s="45">
        <v>44357</v>
      </c>
      <c r="M1534" s="4"/>
      <c r="N1534" s="4"/>
      <c r="O1534" s="4"/>
      <c r="P1534" s="46"/>
      <c r="Q1534" s="46"/>
      <c r="R1534" s="49">
        <f t="shared" si="106"/>
        <v>0</v>
      </c>
      <c r="S1534" s="49">
        <f t="shared" si="107"/>
        <v>0</v>
      </c>
      <c r="T1534" s="50">
        <f t="shared" si="104"/>
        <v>0</v>
      </c>
      <c r="U1534" s="50">
        <f t="shared" si="105"/>
        <v>0</v>
      </c>
      <c r="V1534" s="50">
        <v>0.89</v>
      </c>
      <c r="W1534" s="50">
        <f>IF(OR(K1534&lt;=$Y$1,DAY(K1534)&gt;15,AND(YEAR(K1534)&amp;MONTH(K1534)=YEAR(L1534)&amp;MONTH(L1534),DAY(L1534)&lt;26)),"",IF(OR(L1534="",MONTH(K1534)&lt;&gt;MONTH(L1534)),NETWORKDAYS.INTL(K1534,DATE(2021,MONTH(K1534)+1,0),"0000000",'21年休息安排-固定'!$B$2:$B$105),NETWORKDAYS.INTL(K1534,L1534,"0000000",'21年休息安排-固定'!$B$2:$B$105)))</f>
        <v>20</v>
      </c>
      <c r="X1534" s="50" t="str">
        <f>IF(OR(L1534&gt;=$Z$1,L1534="",DAY(L1534)&lt;15,AND(YEAR(K1534)&amp;MONTH(K1534)=YEAR(L1534)&amp;MONTH(L1534),DAY(L1534)&lt;26)),"",IF(YEAR(K1534)&amp;MONTH(K1534)=YEAR(L1534)&amp;MONTH(L1534),NETWORKDAYS.INTL(K1534,L1534,"0000000",'21年休息安排-固定'!$B$2:$B$105),NETWORKDAYS.INTL(DATE(2021,MONTH(L1534),1),L1534,"0000000",'21年休息安排-固定'!$B$2:$B$105)))</f>
        <v/>
      </c>
    </row>
    <row r="1535" customHeight="1" spans="1:24">
      <c r="A1535" s="4" t="s">
        <v>2011</v>
      </c>
      <c r="B1535" s="4"/>
      <c r="C1535" s="6" t="s">
        <v>2006</v>
      </c>
      <c r="D1535" s="4"/>
      <c r="E1535" s="4"/>
      <c r="F1535" s="4"/>
      <c r="G1535" s="4"/>
      <c r="H1535" s="4"/>
      <c r="I1535" s="4"/>
      <c r="J1535" s="4"/>
      <c r="K1535" s="45">
        <v>44317</v>
      </c>
      <c r="L1535" s="45"/>
      <c r="M1535" s="4"/>
      <c r="N1535" s="4"/>
      <c r="O1535" s="4"/>
      <c r="P1535" s="46"/>
      <c r="Q1535" s="46"/>
      <c r="R1535" s="49">
        <f t="shared" si="106"/>
        <v>0</v>
      </c>
      <c r="S1535" s="49">
        <f t="shared" si="107"/>
        <v>0</v>
      </c>
      <c r="T1535" s="50">
        <f t="shared" si="104"/>
        <v>0</v>
      </c>
      <c r="U1535" s="50">
        <f t="shared" si="105"/>
        <v>0</v>
      </c>
      <c r="V1535" s="50">
        <v>0.91</v>
      </c>
      <c r="W1535" s="50">
        <f>IF(OR(K1535&lt;=$Y$1,DAY(K1535)&gt;15,AND(YEAR(K1535)&amp;MONTH(K1535)=YEAR(L1535)&amp;MONTH(L1535),DAY(L1535)&lt;26)),"",IF(OR(L1535="",MONTH(K1535)&lt;&gt;MONTH(L1535)),NETWORKDAYS.INTL(K1535,DATE(2021,MONTH(K1535)+1,0),"0000000",'21年休息安排-固定'!$B$2:$B$105),NETWORKDAYS.INTL(K1535,L1535,"0000000",'21年休息安排-固定'!$B$2:$B$105)))</f>
        <v>20</v>
      </c>
      <c r="X1535" s="50" t="str">
        <f>IF(OR(L1535&gt;=$Z$1,L1535="",DAY(L1535)&lt;15,AND(YEAR(K1535)&amp;MONTH(K1535)=YEAR(L1535)&amp;MONTH(L1535),DAY(L1535)&lt;26)),"",IF(YEAR(K1535)&amp;MONTH(K1535)=YEAR(L1535)&amp;MONTH(L1535),NETWORKDAYS.INTL(K1535,L1535,"0000000",'21年休息安排-固定'!$B$2:$B$105),NETWORKDAYS.INTL(DATE(2021,MONTH(L1535),1),L1535,"0000000",'21年休息安排-固定'!$B$2:$B$105)))</f>
        <v/>
      </c>
    </row>
    <row r="1536" customHeight="1" spans="1:24">
      <c r="A1536" s="4" t="s">
        <v>2012</v>
      </c>
      <c r="B1536" s="4"/>
      <c r="C1536" s="6" t="s">
        <v>2006</v>
      </c>
      <c r="D1536" s="4"/>
      <c r="E1536" s="4"/>
      <c r="F1536" s="4"/>
      <c r="G1536" s="4"/>
      <c r="H1536" s="4"/>
      <c r="I1536" s="4"/>
      <c r="J1536" s="4"/>
      <c r="K1536" s="45">
        <v>44317</v>
      </c>
      <c r="L1536" s="45"/>
      <c r="M1536" s="4"/>
      <c r="N1536" s="4"/>
      <c r="O1536" s="4"/>
      <c r="P1536" s="46"/>
      <c r="Q1536" s="46"/>
      <c r="R1536" s="49">
        <f t="shared" si="106"/>
        <v>0</v>
      </c>
      <c r="S1536" s="49">
        <f t="shared" si="107"/>
        <v>0</v>
      </c>
      <c r="T1536" s="50">
        <f t="shared" si="104"/>
        <v>0</v>
      </c>
      <c r="U1536" s="50">
        <f t="shared" si="105"/>
        <v>0</v>
      </c>
      <c r="V1536" s="50">
        <v>0.88</v>
      </c>
      <c r="W1536" s="50">
        <f>IF(OR(K1536&lt;=$Y$1,DAY(K1536)&gt;15,AND(YEAR(K1536)&amp;MONTH(K1536)=YEAR(L1536)&amp;MONTH(L1536),DAY(L1536)&lt;26)),"",IF(OR(L1536="",MONTH(K1536)&lt;&gt;MONTH(L1536)),NETWORKDAYS.INTL(K1536,DATE(2021,MONTH(K1536)+1,0),"0000000",'21年休息安排-固定'!$B$2:$B$105),NETWORKDAYS.INTL(K1536,L1536,"0000000",'21年休息安排-固定'!$B$2:$B$105)))</f>
        <v>20</v>
      </c>
      <c r="X1536" s="50" t="str">
        <f>IF(OR(L1536&gt;=$Z$1,L1536="",DAY(L1536)&lt;15,AND(YEAR(K1536)&amp;MONTH(K1536)=YEAR(L1536)&amp;MONTH(L1536),DAY(L1536)&lt;26)),"",IF(YEAR(K1536)&amp;MONTH(K1536)=YEAR(L1536)&amp;MONTH(L1536),NETWORKDAYS.INTL(K1536,L1536,"0000000",'21年休息安排-固定'!$B$2:$B$105),NETWORKDAYS.INTL(DATE(2021,MONTH(L1536),1),L1536,"0000000",'21年休息安排-固定'!$B$2:$B$105)))</f>
        <v/>
      </c>
    </row>
    <row r="1537" customHeight="1" spans="1:24">
      <c r="A1537" s="4" t="s">
        <v>2013</v>
      </c>
      <c r="B1537" s="4"/>
      <c r="C1537" s="6" t="s">
        <v>2006</v>
      </c>
      <c r="D1537" s="4"/>
      <c r="E1537" s="4"/>
      <c r="F1537" s="4"/>
      <c r="G1537" s="4"/>
      <c r="H1537" s="4"/>
      <c r="I1537" s="4"/>
      <c r="J1537" s="4"/>
      <c r="K1537" s="45">
        <v>44317</v>
      </c>
      <c r="L1537" s="45"/>
      <c r="M1537" s="4"/>
      <c r="N1537" s="4"/>
      <c r="O1537" s="4"/>
      <c r="P1537" s="46"/>
      <c r="Q1537" s="46"/>
      <c r="R1537" s="49">
        <f t="shared" si="106"/>
        <v>0</v>
      </c>
      <c r="S1537" s="49">
        <f t="shared" si="107"/>
        <v>0</v>
      </c>
      <c r="T1537" s="50">
        <f t="shared" si="104"/>
        <v>0</v>
      </c>
      <c r="U1537" s="50">
        <f t="shared" si="105"/>
        <v>0</v>
      </c>
      <c r="V1537" s="50">
        <v>0.9</v>
      </c>
      <c r="W1537" s="50">
        <f>IF(OR(K1537&lt;=$Y$1,DAY(K1537)&gt;15,AND(YEAR(K1537)&amp;MONTH(K1537)=YEAR(L1537)&amp;MONTH(L1537),DAY(L1537)&lt;26)),"",IF(OR(L1537="",MONTH(K1537)&lt;&gt;MONTH(L1537)),NETWORKDAYS.INTL(K1537,DATE(2021,MONTH(K1537)+1,0),"0000000",'21年休息安排-固定'!$B$2:$B$105),NETWORKDAYS.INTL(K1537,L1537,"0000000",'21年休息安排-固定'!$B$2:$B$105)))</f>
        <v>20</v>
      </c>
      <c r="X1537" s="50" t="str">
        <f>IF(OR(L1537&gt;=$Z$1,L1537="",DAY(L1537)&lt;15,AND(YEAR(K1537)&amp;MONTH(K1537)=YEAR(L1537)&amp;MONTH(L1537),DAY(L1537)&lt;26)),"",IF(YEAR(K1537)&amp;MONTH(K1537)=YEAR(L1537)&amp;MONTH(L1537),NETWORKDAYS.INTL(K1537,L1537,"0000000",'21年休息安排-固定'!$B$2:$B$105),NETWORKDAYS.INTL(DATE(2021,MONTH(L1537),1),L1537,"0000000",'21年休息安排-固定'!$B$2:$B$105)))</f>
        <v/>
      </c>
    </row>
    <row r="1538" customHeight="1" spans="1:24">
      <c r="A1538" s="4" t="s">
        <v>2014</v>
      </c>
      <c r="B1538" s="4"/>
      <c r="C1538" s="6" t="s">
        <v>2006</v>
      </c>
      <c r="D1538" s="4"/>
      <c r="E1538" s="4"/>
      <c r="F1538" s="4"/>
      <c r="G1538" s="4"/>
      <c r="H1538" s="4"/>
      <c r="I1538" s="4"/>
      <c r="J1538" s="4"/>
      <c r="K1538" s="45">
        <v>44317</v>
      </c>
      <c r="L1538" s="45"/>
      <c r="M1538" s="4"/>
      <c r="N1538" s="4"/>
      <c r="O1538" s="4"/>
      <c r="P1538" s="46"/>
      <c r="Q1538" s="46"/>
      <c r="R1538" s="49">
        <f t="shared" si="106"/>
        <v>0</v>
      </c>
      <c r="S1538" s="49">
        <f t="shared" si="107"/>
        <v>0</v>
      </c>
      <c r="T1538" s="50">
        <f t="shared" si="104"/>
        <v>0</v>
      </c>
      <c r="U1538" s="50">
        <f t="shared" si="105"/>
        <v>0</v>
      </c>
      <c r="V1538" s="50">
        <v>0.9</v>
      </c>
      <c r="W1538" s="50">
        <f>IF(OR(K1538&lt;=$Y$1,DAY(K1538)&gt;15,AND(YEAR(K1538)&amp;MONTH(K1538)=YEAR(L1538)&amp;MONTH(L1538),DAY(L1538)&lt;26)),"",IF(OR(L1538="",MONTH(K1538)&lt;&gt;MONTH(L1538)),NETWORKDAYS.INTL(K1538,DATE(2021,MONTH(K1538)+1,0),"0000000",'21年休息安排-固定'!$B$2:$B$105),NETWORKDAYS.INTL(K1538,L1538,"0000000",'21年休息安排-固定'!$B$2:$B$105)))</f>
        <v>20</v>
      </c>
      <c r="X1538" s="50" t="str">
        <f>IF(OR(L1538&gt;=$Z$1,L1538="",DAY(L1538)&lt;15,AND(YEAR(K1538)&amp;MONTH(K1538)=YEAR(L1538)&amp;MONTH(L1538),DAY(L1538)&lt;26)),"",IF(YEAR(K1538)&amp;MONTH(K1538)=YEAR(L1538)&amp;MONTH(L1538),NETWORKDAYS.INTL(K1538,L1538,"0000000",'21年休息安排-固定'!$B$2:$B$105),NETWORKDAYS.INTL(DATE(2021,MONTH(L1538),1),L1538,"0000000",'21年休息安排-固定'!$B$2:$B$105)))</f>
        <v/>
      </c>
    </row>
    <row r="1539" customHeight="1" spans="1:24">
      <c r="A1539" s="4" t="s">
        <v>2015</v>
      </c>
      <c r="B1539" s="4"/>
      <c r="C1539" s="6" t="s">
        <v>2006</v>
      </c>
      <c r="D1539" s="4"/>
      <c r="E1539" s="4"/>
      <c r="F1539" s="4"/>
      <c r="G1539" s="4"/>
      <c r="H1539" s="4"/>
      <c r="I1539" s="4"/>
      <c r="J1539" s="4"/>
      <c r="K1539" s="45">
        <v>44317</v>
      </c>
      <c r="L1539" s="45"/>
      <c r="M1539" s="4"/>
      <c r="N1539" s="4"/>
      <c r="O1539" s="4"/>
      <c r="P1539" s="46"/>
      <c r="Q1539" s="46"/>
      <c r="R1539" s="49">
        <f t="shared" si="106"/>
        <v>0</v>
      </c>
      <c r="S1539" s="49">
        <f t="shared" si="107"/>
        <v>0</v>
      </c>
      <c r="T1539" s="50">
        <f t="shared" si="104"/>
        <v>0</v>
      </c>
      <c r="U1539" s="50">
        <f t="shared" si="105"/>
        <v>0</v>
      </c>
      <c r="V1539" s="50">
        <v>0.87</v>
      </c>
      <c r="W1539" s="50">
        <f>IF(OR(K1539&lt;=$Y$1,DAY(K1539)&gt;15,AND(YEAR(K1539)&amp;MONTH(K1539)=YEAR(L1539)&amp;MONTH(L1539),DAY(L1539)&lt;26)),"",IF(OR(L1539="",MONTH(K1539)&lt;&gt;MONTH(L1539)),NETWORKDAYS.INTL(K1539,DATE(2021,MONTH(K1539)+1,0),"0000000",'21年休息安排-固定'!$B$2:$B$105),NETWORKDAYS.INTL(K1539,L1539,"0000000",'21年休息安排-固定'!$B$2:$B$105)))</f>
        <v>20</v>
      </c>
      <c r="X1539" s="50" t="str">
        <f>IF(OR(L1539&gt;=$Z$1,L1539="",DAY(L1539)&lt;15,AND(YEAR(K1539)&amp;MONTH(K1539)=YEAR(L1539)&amp;MONTH(L1539),DAY(L1539)&lt;26)),"",IF(YEAR(K1539)&amp;MONTH(K1539)=YEAR(L1539)&amp;MONTH(L1539),NETWORKDAYS.INTL(K1539,L1539,"0000000",'21年休息安排-固定'!$B$2:$B$105),NETWORKDAYS.INTL(DATE(2021,MONTH(L1539),1),L1539,"0000000",'21年休息安排-固定'!$B$2:$B$105)))</f>
        <v/>
      </c>
    </row>
    <row r="1540" customHeight="1" spans="1:24">
      <c r="A1540" s="4" t="s">
        <v>2016</v>
      </c>
      <c r="B1540" s="4"/>
      <c r="C1540" s="6" t="s">
        <v>2006</v>
      </c>
      <c r="D1540" s="4"/>
      <c r="E1540" s="4"/>
      <c r="F1540" s="4"/>
      <c r="G1540" s="4"/>
      <c r="H1540" s="4"/>
      <c r="I1540" s="4"/>
      <c r="J1540" s="4"/>
      <c r="K1540" s="45">
        <v>44317</v>
      </c>
      <c r="L1540" s="45"/>
      <c r="M1540" s="4"/>
      <c r="N1540" s="4"/>
      <c r="O1540" s="4"/>
      <c r="P1540" s="46"/>
      <c r="Q1540" s="46"/>
      <c r="R1540" s="49">
        <f t="shared" si="106"/>
        <v>0</v>
      </c>
      <c r="S1540" s="49">
        <f t="shared" si="107"/>
        <v>0</v>
      </c>
      <c r="T1540" s="50">
        <f t="shared" si="104"/>
        <v>0</v>
      </c>
      <c r="U1540" s="50">
        <f t="shared" si="105"/>
        <v>0</v>
      </c>
      <c r="V1540" s="50">
        <v>0.87</v>
      </c>
      <c r="W1540" s="50">
        <f>IF(OR(K1540&lt;=$Y$1,DAY(K1540)&gt;15,AND(YEAR(K1540)&amp;MONTH(K1540)=YEAR(L1540)&amp;MONTH(L1540),DAY(L1540)&lt;26)),"",IF(OR(L1540="",MONTH(K1540)&lt;&gt;MONTH(L1540)),NETWORKDAYS.INTL(K1540,DATE(2021,MONTH(K1540)+1,0),"0000000",'21年休息安排-固定'!$B$2:$B$105),NETWORKDAYS.INTL(K1540,L1540,"0000000",'21年休息安排-固定'!$B$2:$B$105)))</f>
        <v>20</v>
      </c>
      <c r="X1540" s="50" t="str">
        <f>IF(OR(L1540&gt;=$Z$1,L1540="",DAY(L1540)&lt;15,AND(YEAR(K1540)&amp;MONTH(K1540)=YEAR(L1540)&amp;MONTH(L1540),DAY(L1540)&lt;26)),"",IF(YEAR(K1540)&amp;MONTH(K1540)=YEAR(L1540)&amp;MONTH(L1540),NETWORKDAYS.INTL(K1540,L1540,"0000000",'21年休息安排-固定'!$B$2:$B$105),NETWORKDAYS.INTL(DATE(2021,MONTH(L1540),1),L1540,"0000000",'21年休息安排-固定'!$B$2:$B$105)))</f>
        <v/>
      </c>
    </row>
    <row r="1541" customHeight="1" spans="1:24">
      <c r="A1541" s="4" t="s">
        <v>2017</v>
      </c>
      <c r="B1541" s="4"/>
      <c r="C1541" s="6" t="s">
        <v>2006</v>
      </c>
      <c r="D1541" s="4"/>
      <c r="E1541" s="4"/>
      <c r="F1541" s="4"/>
      <c r="G1541" s="4"/>
      <c r="H1541" s="4"/>
      <c r="I1541" s="4"/>
      <c r="J1541" s="4"/>
      <c r="K1541" s="45">
        <v>44317</v>
      </c>
      <c r="L1541" s="45"/>
      <c r="M1541" s="4"/>
      <c r="N1541" s="4"/>
      <c r="O1541" s="4"/>
      <c r="P1541" s="46"/>
      <c r="Q1541" s="46"/>
      <c r="R1541" s="49">
        <f t="shared" si="106"/>
        <v>0</v>
      </c>
      <c r="S1541" s="49">
        <f t="shared" si="107"/>
        <v>0</v>
      </c>
      <c r="T1541" s="50">
        <f t="shared" si="104"/>
        <v>0</v>
      </c>
      <c r="U1541" s="50">
        <f t="shared" si="105"/>
        <v>0</v>
      </c>
      <c r="V1541" s="50">
        <v>0.88</v>
      </c>
      <c r="W1541" s="50">
        <f>IF(OR(K1541&lt;=$Y$1,DAY(K1541)&gt;15,AND(YEAR(K1541)&amp;MONTH(K1541)=YEAR(L1541)&amp;MONTH(L1541),DAY(L1541)&lt;26)),"",IF(OR(L1541="",MONTH(K1541)&lt;&gt;MONTH(L1541)),NETWORKDAYS.INTL(K1541,DATE(2021,MONTH(K1541)+1,0),"0000000",'21年休息安排-固定'!$B$2:$B$105),NETWORKDAYS.INTL(K1541,L1541,"0000000",'21年休息安排-固定'!$B$2:$B$105)))</f>
        <v>20</v>
      </c>
      <c r="X1541" s="50" t="str">
        <f>IF(OR(L1541&gt;=$Z$1,L1541="",DAY(L1541)&lt;15,AND(YEAR(K1541)&amp;MONTH(K1541)=YEAR(L1541)&amp;MONTH(L1541),DAY(L1541)&lt;26)),"",IF(YEAR(K1541)&amp;MONTH(K1541)=YEAR(L1541)&amp;MONTH(L1541),NETWORKDAYS.INTL(K1541,L1541,"0000000",'21年休息安排-固定'!$B$2:$B$105),NETWORKDAYS.INTL(DATE(2021,MONTH(L1541),1),L1541,"0000000",'21年休息安排-固定'!$B$2:$B$105)))</f>
        <v/>
      </c>
    </row>
    <row r="1542" customHeight="1" spans="1:24">
      <c r="A1542" s="4" t="s">
        <v>2018</v>
      </c>
      <c r="B1542" s="4"/>
      <c r="C1542" s="6" t="s">
        <v>2006</v>
      </c>
      <c r="D1542" s="4"/>
      <c r="E1542" s="4"/>
      <c r="F1542" s="4"/>
      <c r="G1542" s="4"/>
      <c r="H1542" s="4"/>
      <c r="I1542" s="4"/>
      <c r="J1542" s="4"/>
      <c r="K1542" s="45">
        <v>44317</v>
      </c>
      <c r="L1542" s="45"/>
      <c r="M1542" s="4"/>
      <c r="N1542" s="4"/>
      <c r="O1542" s="4"/>
      <c r="P1542" s="46"/>
      <c r="Q1542" s="46"/>
      <c r="R1542" s="49">
        <f t="shared" si="106"/>
        <v>0</v>
      </c>
      <c r="S1542" s="49">
        <f t="shared" si="107"/>
        <v>0</v>
      </c>
      <c r="T1542" s="50">
        <f t="shared" si="104"/>
        <v>0</v>
      </c>
      <c r="U1542" s="50">
        <f t="shared" si="105"/>
        <v>0</v>
      </c>
      <c r="V1542" s="50">
        <v>0.88</v>
      </c>
      <c r="W1542" s="50">
        <f>IF(OR(K1542&lt;=$Y$1,DAY(K1542)&gt;15,AND(YEAR(K1542)&amp;MONTH(K1542)=YEAR(L1542)&amp;MONTH(L1542),DAY(L1542)&lt;26)),"",IF(OR(L1542="",MONTH(K1542)&lt;&gt;MONTH(L1542)),NETWORKDAYS.INTL(K1542,DATE(2021,MONTH(K1542)+1,0),"0000000",'21年休息安排-固定'!$B$2:$B$105),NETWORKDAYS.INTL(K1542,L1542,"0000000",'21年休息安排-固定'!$B$2:$B$105)))</f>
        <v>20</v>
      </c>
      <c r="X1542" s="50" t="str">
        <f>IF(OR(L1542&gt;=$Z$1,L1542="",DAY(L1542)&lt;15,AND(YEAR(K1542)&amp;MONTH(K1542)=YEAR(L1542)&amp;MONTH(L1542),DAY(L1542)&lt;26)),"",IF(YEAR(K1542)&amp;MONTH(K1542)=YEAR(L1542)&amp;MONTH(L1542),NETWORKDAYS.INTL(K1542,L1542,"0000000",'21年休息安排-固定'!$B$2:$B$105),NETWORKDAYS.INTL(DATE(2021,MONTH(L1542),1),L1542,"0000000",'21年休息安排-固定'!$B$2:$B$105)))</f>
        <v/>
      </c>
    </row>
    <row r="1543" customHeight="1" spans="1:24">
      <c r="A1543" s="4" t="s">
        <v>2019</v>
      </c>
      <c r="B1543" s="4"/>
      <c r="C1543" s="6" t="s">
        <v>2006</v>
      </c>
      <c r="D1543" s="4"/>
      <c r="E1543" s="4"/>
      <c r="F1543" s="4"/>
      <c r="G1543" s="4"/>
      <c r="H1543" s="4"/>
      <c r="I1543" s="4"/>
      <c r="J1543" s="4"/>
      <c r="K1543" s="45">
        <v>44317</v>
      </c>
      <c r="L1543" s="45"/>
      <c r="M1543" s="4"/>
      <c r="N1543" s="4"/>
      <c r="O1543" s="4"/>
      <c r="P1543" s="46"/>
      <c r="Q1543" s="46"/>
      <c r="R1543" s="49">
        <f t="shared" si="106"/>
        <v>0</v>
      </c>
      <c r="S1543" s="49">
        <f t="shared" si="107"/>
        <v>0</v>
      </c>
      <c r="T1543" s="50">
        <f t="shared" si="104"/>
        <v>0</v>
      </c>
      <c r="U1543" s="50">
        <f t="shared" si="105"/>
        <v>0</v>
      </c>
      <c r="V1543" s="50">
        <v>0.87</v>
      </c>
      <c r="W1543" s="50">
        <f>IF(OR(K1543&lt;=$Y$1,DAY(K1543)&gt;15,AND(YEAR(K1543)&amp;MONTH(K1543)=YEAR(L1543)&amp;MONTH(L1543),DAY(L1543)&lt;26)),"",IF(OR(L1543="",MONTH(K1543)&lt;&gt;MONTH(L1543)),NETWORKDAYS.INTL(K1543,DATE(2021,MONTH(K1543)+1,0),"0000000",'21年休息安排-固定'!$B$2:$B$105),NETWORKDAYS.INTL(K1543,L1543,"0000000",'21年休息安排-固定'!$B$2:$B$105)))</f>
        <v>20</v>
      </c>
      <c r="X1543" s="50" t="str">
        <f>IF(OR(L1543&gt;=$Z$1,L1543="",DAY(L1543)&lt;15,AND(YEAR(K1543)&amp;MONTH(K1543)=YEAR(L1543)&amp;MONTH(L1543),DAY(L1543)&lt;26)),"",IF(YEAR(K1543)&amp;MONTH(K1543)=YEAR(L1543)&amp;MONTH(L1543),NETWORKDAYS.INTL(K1543,L1543,"0000000",'21年休息安排-固定'!$B$2:$B$105),NETWORKDAYS.INTL(DATE(2021,MONTH(L1543),1),L1543,"0000000",'21年休息安排-固定'!$B$2:$B$105)))</f>
        <v/>
      </c>
    </row>
    <row r="1544" customHeight="1" spans="1:24">
      <c r="A1544" s="4" t="s">
        <v>2020</v>
      </c>
      <c r="B1544" s="4"/>
      <c r="C1544" s="6" t="s">
        <v>2006</v>
      </c>
      <c r="D1544" s="4"/>
      <c r="E1544" s="4"/>
      <c r="F1544" s="4"/>
      <c r="G1544" s="4"/>
      <c r="H1544" s="4"/>
      <c r="I1544" s="4"/>
      <c r="J1544" s="4"/>
      <c r="K1544" s="45">
        <v>44317</v>
      </c>
      <c r="L1544" s="45"/>
      <c r="M1544" s="4"/>
      <c r="N1544" s="4"/>
      <c r="O1544" s="4"/>
      <c r="P1544" s="46"/>
      <c r="Q1544" s="46"/>
      <c r="R1544" s="49">
        <f t="shared" si="106"/>
        <v>0</v>
      </c>
      <c r="S1544" s="49">
        <f t="shared" si="107"/>
        <v>0</v>
      </c>
      <c r="T1544" s="50">
        <f t="shared" si="104"/>
        <v>0</v>
      </c>
      <c r="U1544" s="50">
        <f t="shared" si="105"/>
        <v>0</v>
      </c>
      <c r="V1544" s="50">
        <v>0.89</v>
      </c>
      <c r="W1544" s="50">
        <f>IF(OR(K1544&lt;=$Y$1,DAY(K1544)&gt;15,AND(YEAR(K1544)&amp;MONTH(K1544)=YEAR(L1544)&amp;MONTH(L1544),DAY(L1544)&lt;26)),"",IF(OR(L1544="",MONTH(K1544)&lt;&gt;MONTH(L1544)),NETWORKDAYS.INTL(K1544,DATE(2021,MONTH(K1544)+1,0),"0000000",'21年休息安排-固定'!$B$2:$B$105),NETWORKDAYS.INTL(K1544,L1544,"0000000",'21年休息安排-固定'!$B$2:$B$105)))</f>
        <v>20</v>
      </c>
      <c r="X1544" s="50" t="str">
        <f>IF(OR(L1544&gt;=$Z$1,L1544="",DAY(L1544)&lt;15,AND(YEAR(K1544)&amp;MONTH(K1544)=YEAR(L1544)&amp;MONTH(L1544),DAY(L1544)&lt;26)),"",IF(YEAR(K1544)&amp;MONTH(K1544)=YEAR(L1544)&amp;MONTH(L1544),NETWORKDAYS.INTL(K1544,L1544,"0000000",'21年休息安排-固定'!$B$2:$B$105),NETWORKDAYS.INTL(DATE(2021,MONTH(L1544),1),L1544,"0000000",'21年休息安排-固定'!$B$2:$B$105)))</f>
        <v/>
      </c>
    </row>
    <row r="1545" customHeight="1" spans="1:24">
      <c r="A1545" s="4" t="s">
        <v>2021</v>
      </c>
      <c r="B1545" s="4"/>
      <c r="C1545" s="6" t="s">
        <v>2006</v>
      </c>
      <c r="D1545" s="4"/>
      <c r="E1545" s="4"/>
      <c r="F1545" s="4"/>
      <c r="G1545" s="4"/>
      <c r="H1545" s="4"/>
      <c r="I1545" s="4"/>
      <c r="J1545" s="4"/>
      <c r="K1545" s="45">
        <v>44317</v>
      </c>
      <c r="L1545" s="45">
        <v>44456</v>
      </c>
      <c r="M1545" s="4"/>
      <c r="N1545" s="4"/>
      <c r="O1545" s="4"/>
      <c r="P1545" s="46"/>
      <c r="Q1545" s="46"/>
      <c r="R1545" s="49">
        <f t="shared" si="106"/>
        <v>0</v>
      </c>
      <c r="S1545" s="49">
        <f t="shared" si="107"/>
        <v>0</v>
      </c>
      <c r="T1545" s="50">
        <f t="shared" si="104"/>
        <v>0</v>
      </c>
      <c r="U1545" s="50">
        <f t="shared" si="105"/>
        <v>0</v>
      </c>
      <c r="V1545" s="50">
        <v>0.87</v>
      </c>
      <c r="W1545" s="50">
        <f>IF(OR(K1545&lt;=$Y$1,DAY(K1545)&gt;15,AND(YEAR(K1545)&amp;MONTH(K1545)=YEAR(L1545)&amp;MONTH(L1545),DAY(L1545)&lt;26)),"",IF(OR(L1545="",MONTH(K1545)&lt;&gt;MONTH(L1545)),NETWORKDAYS.INTL(K1545,DATE(2021,MONTH(K1545)+1,0),"0000000",'21年休息安排-固定'!$B$2:$B$105),NETWORKDAYS.INTL(K1545,L1545,"0000000",'21年休息安排-固定'!$B$2:$B$105)))</f>
        <v>20</v>
      </c>
      <c r="X1545" s="50">
        <f>IF(OR(L1545&gt;=$Z$1,L1545="",DAY(L1545)&lt;15,AND(YEAR(K1545)&amp;MONTH(K1545)=YEAR(L1545)&amp;MONTH(L1545),DAY(L1545)&lt;26)),"",IF(YEAR(K1545)&amp;MONTH(K1545)=YEAR(L1545)&amp;MONTH(L1545),NETWORKDAYS.INTL(K1545,L1545,"0000000",'21年休息安排-固定'!$B$2:$B$105),NETWORKDAYS.INTL(DATE(2021,MONTH(L1545),1),L1545,"0000000",'21年休息安排-固定'!$B$2:$B$105)))</f>
        <v>13</v>
      </c>
    </row>
    <row r="1546" customHeight="1" spans="1:24">
      <c r="A1546" s="4" t="s">
        <v>2022</v>
      </c>
      <c r="B1546" s="4"/>
      <c r="C1546" s="6" t="s">
        <v>1195</v>
      </c>
      <c r="D1546" s="4"/>
      <c r="E1546" s="4"/>
      <c r="F1546" s="4"/>
      <c r="G1546" s="4"/>
      <c r="H1546" s="4"/>
      <c r="I1546" s="4"/>
      <c r="J1546" s="4"/>
      <c r="K1546" s="45">
        <v>44337</v>
      </c>
      <c r="L1546" s="45">
        <v>44491</v>
      </c>
      <c r="M1546" s="4"/>
      <c r="N1546" s="4"/>
      <c r="O1546" s="4"/>
      <c r="P1546" s="46"/>
      <c r="Q1546" s="46"/>
      <c r="R1546" s="49">
        <f t="shared" si="106"/>
        <v>0</v>
      </c>
      <c r="S1546" s="49">
        <f t="shared" si="107"/>
        <v>0</v>
      </c>
      <c r="T1546" s="50">
        <f t="shared" si="104"/>
        <v>0</v>
      </c>
      <c r="U1546" s="50">
        <f t="shared" si="105"/>
        <v>0</v>
      </c>
      <c r="V1546" s="50">
        <v>0.89</v>
      </c>
      <c r="W1546" s="50" t="str">
        <f>IF(OR(K1546&lt;=$Y$1,DAY(K1546)&gt;15,AND(YEAR(K1546)&amp;MONTH(K1546)=YEAR(L1546)&amp;MONTH(L1546),DAY(L1546)&lt;26)),"",IF(OR(L1546="",MONTH(K1546)&lt;&gt;MONTH(L1546)),NETWORKDAYS.INTL(K1546,DATE(2021,MONTH(K1546)+1,0),"0000000",'21年休息安排-固定'!$B$2:$B$105),NETWORKDAYS.INTL(K1546,L1546,"0000000",'21年休息安排-固定'!$B$2:$B$105)))</f>
        <v/>
      </c>
      <c r="X1546" s="50">
        <f>IF(OR(L1546&gt;=$Z$1,L1546="",DAY(L1546)&lt;15,AND(YEAR(K1546)&amp;MONTH(K1546)=YEAR(L1546)&amp;MONTH(L1546),DAY(L1546)&lt;26)),"",IF(YEAR(K1546)&amp;MONTH(K1546)=YEAR(L1546)&amp;MONTH(L1546),NETWORKDAYS.INTL(K1546,L1546,"0000000",'21年休息安排-固定'!$B$2:$B$105),NETWORKDAYS.INTL(DATE(2021,MONTH(L1546),1),L1546,"0000000",'21年休息安排-固定'!$B$2:$B$105)))</f>
        <v>15</v>
      </c>
    </row>
    <row r="1547" customHeight="1" spans="1:24">
      <c r="A1547" s="4" t="s">
        <v>2023</v>
      </c>
      <c r="B1547" s="4"/>
      <c r="C1547" s="6" t="s">
        <v>428</v>
      </c>
      <c r="D1547" s="4"/>
      <c r="E1547" s="4"/>
      <c r="F1547" s="4"/>
      <c r="G1547" s="4"/>
      <c r="H1547" s="4"/>
      <c r="I1547" s="4"/>
      <c r="J1547" s="4"/>
      <c r="K1547" s="45">
        <v>44340</v>
      </c>
      <c r="L1547" s="45"/>
      <c r="M1547" s="4"/>
      <c r="N1547" s="4"/>
      <c r="O1547" s="4"/>
      <c r="P1547" s="46"/>
      <c r="Q1547" s="46"/>
      <c r="R1547" s="49">
        <f t="shared" si="106"/>
        <v>0</v>
      </c>
      <c r="S1547" s="49">
        <f t="shared" si="107"/>
        <v>0</v>
      </c>
      <c r="T1547" s="50">
        <f t="shared" si="104"/>
        <v>0</v>
      </c>
      <c r="U1547" s="50">
        <f t="shared" si="105"/>
        <v>0</v>
      </c>
      <c r="V1547" s="50">
        <v>0.84</v>
      </c>
      <c r="W1547" s="50" t="str">
        <f>IF(OR(K1547&lt;=$Y$1,DAY(K1547)&gt;15,AND(YEAR(K1547)&amp;MONTH(K1547)=YEAR(L1547)&amp;MONTH(L1547),DAY(L1547)&lt;26)),"",IF(OR(L1547="",MONTH(K1547)&lt;&gt;MONTH(L1547)),NETWORKDAYS.INTL(K1547,DATE(2021,MONTH(K1547)+1,0),"0000000",'21年休息安排-固定'!$B$2:$B$105),NETWORKDAYS.INTL(K1547,L1547,"0000000",'21年休息安排-固定'!$B$2:$B$105)))</f>
        <v/>
      </c>
      <c r="X1547" s="50" t="str">
        <f>IF(OR(L1547&gt;=$Z$1,L1547="",DAY(L1547)&lt;15,AND(YEAR(K1547)&amp;MONTH(K1547)=YEAR(L1547)&amp;MONTH(L1547),DAY(L1547)&lt;26)),"",IF(YEAR(K1547)&amp;MONTH(K1547)=YEAR(L1547)&amp;MONTH(L1547),NETWORKDAYS.INTL(K1547,L1547,"0000000",'21年休息安排-固定'!$B$2:$B$105),NETWORKDAYS.INTL(DATE(2021,MONTH(L1547),1),L1547,"0000000",'21年休息安排-固定'!$B$2:$B$105)))</f>
        <v/>
      </c>
    </row>
    <row r="1548" customHeight="1" spans="1:24">
      <c r="A1548" s="4" t="s">
        <v>2024</v>
      </c>
      <c r="B1548" s="4"/>
      <c r="C1548" s="6" t="s">
        <v>1851</v>
      </c>
      <c r="D1548" s="4"/>
      <c r="E1548" s="4"/>
      <c r="F1548" s="4"/>
      <c r="G1548" s="4"/>
      <c r="H1548" s="4"/>
      <c r="I1548" s="4"/>
      <c r="J1548" s="4"/>
      <c r="K1548" s="45">
        <v>44341</v>
      </c>
      <c r="L1548" s="45"/>
      <c r="M1548" s="4"/>
      <c r="N1548" s="4"/>
      <c r="O1548" s="4"/>
      <c r="P1548" s="46"/>
      <c r="Q1548" s="46"/>
      <c r="R1548" s="49">
        <f t="shared" si="106"/>
        <v>0</v>
      </c>
      <c r="S1548" s="49">
        <f t="shared" si="107"/>
        <v>0</v>
      </c>
      <c r="T1548" s="50">
        <f t="shared" si="104"/>
        <v>0</v>
      </c>
      <c r="U1548" s="50">
        <f t="shared" si="105"/>
        <v>0</v>
      </c>
      <c r="V1548" s="50">
        <v>0.88</v>
      </c>
      <c r="W1548" s="50" t="str">
        <f>IF(OR(K1548&lt;=$Y$1,DAY(K1548)&gt;15,AND(YEAR(K1548)&amp;MONTH(K1548)=YEAR(L1548)&amp;MONTH(L1548),DAY(L1548)&lt;26)),"",IF(OR(L1548="",MONTH(K1548)&lt;&gt;MONTH(L1548)),NETWORKDAYS.INTL(K1548,DATE(2021,MONTH(K1548)+1,0),"0000000",'21年休息安排-固定'!$B$2:$B$105),NETWORKDAYS.INTL(K1548,L1548,"0000000",'21年休息安排-固定'!$B$2:$B$105)))</f>
        <v/>
      </c>
      <c r="X1548" s="50" t="str">
        <f>IF(OR(L1548&gt;=$Z$1,L1548="",DAY(L1548)&lt;15,AND(YEAR(K1548)&amp;MONTH(K1548)=YEAR(L1548)&amp;MONTH(L1548),DAY(L1548)&lt;26)),"",IF(YEAR(K1548)&amp;MONTH(K1548)=YEAR(L1548)&amp;MONTH(L1548),NETWORKDAYS.INTL(K1548,L1548,"0000000",'21年休息安排-固定'!$B$2:$B$105),NETWORKDAYS.INTL(DATE(2021,MONTH(L1548),1),L1548,"0000000",'21年休息安排-固定'!$B$2:$B$105)))</f>
        <v/>
      </c>
    </row>
    <row r="1549" customHeight="1" spans="1:24">
      <c r="A1549" s="4" t="s">
        <v>2025</v>
      </c>
      <c r="B1549" s="4"/>
      <c r="C1549" s="6" t="s">
        <v>428</v>
      </c>
      <c r="D1549" s="4"/>
      <c r="E1549" s="4"/>
      <c r="F1549" s="4"/>
      <c r="G1549" s="4"/>
      <c r="H1549" s="4"/>
      <c r="I1549" s="4"/>
      <c r="J1549" s="4"/>
      <c r="K1549" s="45">
        <v>44341</v>
      </c>
      <c r="L1549" s="45"/>
      <c r="M1549" s="4"/>
      <c r="N1549" s="4"/>
      <c r="O1549" s="4"/>
      <c r="P1549" s="46"/>
      <c r="Q1549" s="46"/>
      <c r="R1549" s="49">
        <f t="shared" si="106"/>
        <v>0</v>
      </c>
      <c r="S1549" s="49">
        <f t="shared" si="107"/>
        <v>0</v>
      </c>
      <c r="T1549" s="50">
        <f t="shared" si="104"/>
        <v>0</v>
      </c>
      <c r="U1549" s="50">
        <f t="shared" si="105"/>
        <v>0</v>
      </c>
      <c r="V1549" s="50">
        <v>0.84</v>
      </c>
      <c r="W1549" s="50" t="str">
        <f>IF(OR(K1549&lt;=$Y$1,DAY(K1549)&gt;15,AND(YEAR(K1549)&amp;MONTH(K1549)=YEAR(L1549)&amp;MONTH(L1549),DAY(L1549)&lt;26)),"",IF(OR(L1549="",MONTH(K1549)&lt;&gt;MONTH(L1549)),NETWORKDAYS.INTL(K1549,DATE(2021,MONTH(K1549)+1,0),"0000000",'21年休息安排-固定'!$B$2:$B$105),NETWORKDAYS.INTL(K1549,L1549,"0000000",'21年休息安排-固定'!$B$2:$B$105)))</f>
        <v/>
      </c>
      <c r="X1549" s="50" t="str">
        <f>IF(OR(L1549&gt;=$Z$1,L1549="",DAY(L1549)&lt;15,AND(YEAR(K1549)&amp;MONTH(K1549)=YEAR(L1549)&amp;MONTH(L1549),DAY(L1549)&lt;26)),"",IF(YEAR(K1549)&amp;MONTH(K1549)=YEAR(L1549)&amp;MONTH(L1549),NETWORKDAYS.INTL(K1549,L1549,"0000000",'21年休息安排-固定'!$B$2:$B$105),NETWORKDAYS.INTL(DATE(2021,MONTH(L1549),1),L1549,"0000000",'21年休息安排-固定'!$B$2:$B$105)))</f>
        <v/>
      </c>
    </row>
    <row r="1550" customHeight="1" spans="1:24">
      <c r="A1550" s="4" t="s">
        <v>2026</v>
      </c>
      <c r="B1550" s="4"/>
      <c r="C1550" s="6" t="s">
        <v>428</v>
      </c>
      <c r="D1550" s="4"/>
      <c r="E1550" s="4"/>
      <c r="F1550" s="4"/>
      <c r="G1550" s="4"/>
      <c r="H1550" s="4"/>
      <c r="I1550" s="4"/>
      <c r="J1550" s="4"/>
      <c r="K1550" s="45">
        <v>44343</v>
      </c>
      <c r="L1550" s="45"/>
      <c r="M1550" s="4"/>
      <c r="N1550" s="4"/>
      <c r="O1550" s="4"/>
      <c r="P1550" s="46"/>
      <c r="Q1550" s="46"/>
      <c r="R1550" s="49">
        <f t="shared" si="106"/>
        <v>0</v>
      </c>
      <c r="S1550" s="49">
        <f t="shared" si="107"/>
        <v>0</v>
      </c>
      <c r="T1550" s="50">
        <f t="shared" si="104"/>
        <v>0</v>
      </c>
      <c r="U1550" s="50">
        <f t="shared" si="105"/>
        <v>0</v>
      </c>
      <c r="V1550" s="50">
        <v>0.86</v>
      </c>
      <c r="W1550" s="50" t="str">
        <f>IF(OR(K1550&lt;=$Y$1,DAY(K1550)&gt;15,AND(YEAR(K1550)&amp;MONTH(K1550)=YEAR(L1550)&amp;MONTH(L1550),DAY(L1550)&lt;26)),"",IF(OR(L1550="",MONTH(K1550)&lt;&gt;MONTH(L1550)),NETWORKDAYS.INTL(K1550,DATE(2021,MONTH(K1550)+1,0),"0000000",'21年休息安排-固定'!$B$2:$B$105),NETWORKDAYS.INTL(K1550,L1550,"0000000",'21年休息安排-固定'!$B$2:$B$105)))</f>
        <v/>
      </c>
      <c r="X1550" s="50" t="str">
        <f>IF(OR(L1550&gt;=$Z$1,L1550="",DAY(L1550)&lt;15,AND(YEAR(K1550)&amp;MONTH(K1550)=YEAR(L1550)&amp;MONTH(L1550),DAY(L1550)&lt;26)),"",IF(YEAR(K1550)&amp;MONTH(K1550)=YEAR(L1550)&amp;MONTH(L1550),NETWORKDAYS.INTL(K1550,L1550,"0000000",'21年休息安排-固定'!$B$2:$B$105),NETWORKDAYS.INTL(DATE(2021,MONTH(L1550),1),L1550,"0000000",'21年休息安排-固定'!$B$2:$B$105)))</f>
        <v/>
      </c>
    </row>
    <row r="1551" customHeight="1" spans="1:24">
      <c r="A1551" s="4" t="s">
        <v>2027</v>
      </c>
      <c r="B1551" s="4"/>
      <c r="C1551" s="6" t="s">
        <v>428</v>
      </c>
      <c r="D1551" s="4"/>
      <c r="E1551" s="4"/>
      <c r="F1551" s="4"/>
      <c r="G1551" s="4"/>
      <c r="H1551" s="4"/>
      <c r="I1551" s="4"/>
      <c r="J1551" s="4"/>
      <c r="K1551" s="45">
        <v>44342</v>
      </c>
      <c r="L1551" s="45"/>
      <c r="M1551" s="4"/>
      <c r="N1551" s="4"/>
      <c r="O1551" s="4"/>
      <c r="P1551" s="46"/>
      <c r="Q1551" s="46"/>
      <c r="R1551" s="49">
        <f t="shared" si="106"/>
        <v>0</v>
      </c>
      <c r="S1551" s="49">
        <f t="shared" si="107"/>
        <v>0</v>
      </c>
      <c r="T1551" s="50">
        <f t="shared" si="104"/>
        <v>0</v>
      </c>
      <c r="U1551" s="50">
        <f t="shared" si="105"/>
        <v>0</v>
      </c>
      <c r="V1551" s="50">
        <v>0.84</v>
      </c>
      <c r="W1551" s="50" t="str">
        <f>IF(OR(K1551&lt;=$Y$1,DAY(K1551)&gt;15,AND(YEAR(K1551)&amp;MONTH(K1551)=YEAR(L1551)&amp;MONTH(L1551),DAY(L1551)&lt;26)),"",IF(OR(L1551="",MONTH(K1551)&lt;&gt;MONTH(L1551)),NETWORKDAYS.INTL(K1551,DATE(2021,MONTH(K1551)+1,0),"0000000",'21年休息安排-固定'!$B$2:$B$105),NETWORKDAYS.INTL(K1551,L1551,"0000000",'21年休息安排-固定'!$B$2:$B$105)))</f>
        <v/>
      </c>
      <c r="X1551" s="50" t="str">
        <f>IF(OR(L1551&gt;=$Z$1,L1551="",DAY(L1551)&lt;15,AND(YEAR(K1551)&amp;MONTH(K1551)=YEAR(L1551)&amp;MONTH(L1551),DAY(L1551)&lt;26)),"",IF(YEAR(K1551)&amp;MONTH(K1551)=YEAR(L1551)&amp;MONTH(L1551),NETWORKDAYS.INTL(K1551,L1551,"0000000",'21年休息安排-固定'!$B$2:$B$105),NETWORKDAYS.INTL(DATE(2021,MONTH(L1551),1),L1551,"0000000",'21年休息安排-固定'!$B$2:$B$105)))</f>
        <v/>
      </c>
    </row>
    <row r="1552" customHeight="1" spans="1:24">
      <c r="A1552" s="4" t="s">
        <v>2028</v>
      </c>
      <c r="B1552" s="4"/>
      <c r="C1552" s="6" t="s">
        <v>428</v>
      </c>
      <c r="D1552" s="4"/>
      <c r="E1552" s="4"/>
      <c r="F1552" s="4"/>
      <c r="G1552" s="4"/>
      <c r="H1552" s="4"/>
      <c r="I1552" s="4"/>
      <c r="J1552" s="4"/>
      <c r="K1552" s="45">
        <v>44343</v>
      </c>
      <c r="L1552" s="45"/>
      <c r="M1552" s="4"/>
      <c r="N1552" s="4"/>
      <c r="O1552" s="4"/>
      <c r="P1552" s="46"/>
      <c r="Q1552" s="46"/>
      <c r="R1552" s="49">
        <f t="shared" si="106"/>
        <v>0</v>
      </c>
      <c r="S1552" s="49">
        <f t="shared" si="107"/>
        <v>0</v>
      </c>
      <c r="T1552" s="50">
        <f t="shared" si="104"/>
        <v>0</v>
      </c>
      <c r="U1552" s="50">
        <f t="shared" si="105"/>
        <v>0</v>
      </c>
      <c r="V1552" s="50">
        <v>0.82</v>
      </c>
      <c r="W1552" s="50" t="str">
        <f>IF(OR(K1552&lt;=$Y$1,DAY(K1552)&gt;15,AND(YEAR(K1552)&amp;MONTH(K1552)=YEAR(L1552)&amp;MONTH(L1552),DAY(L1552)&lt;26)),"",IF(OR(L1552="",MONTH(K1552)&lt;&gt;MONTH(L1552)),NETWORKDAYS.INTL(K1552,DATE(2021,MONTH(K1552)+1,0),"0000000",'21年休息安排-固定'!$B$2:$B$105),NETWORKDAYS.INTL(K1552,L1552,"0000000",'21年休息安排-固定'!$B$2:$B$105)))</f>
        <v/>
      </c>
      <c r="X1552" s="50" t="str">
        <f>IF(OR(L1552&gt;=$Z$1,L1552="",DAY(L1552)&lt;15,AND(YEAR(K1552)&amp;MONTH(K1552)=YEAR(L1552)&amp;MONTH(L1552),DAY(L1552)&lt;26)),"",IF(YEAR(K1552)&amp;MONTH(K1552)=YEAR(L1552)&amp;MONTH(L1552),NETWORKDAYS.INTL(K1552,L1552,"0000000",'21年休息安排-固定'!$B$2:$B$105),NETWORKDAYS.INTL(DATE(2021,MONTH(L1552),1),L1552,"0000000",'21年休息安排-固定'!$B$2:$B$105)))</f>
        <v/>
      </c>
    </row>
    <row r="1553" customHeight="1" spans="1:24">
      <c r="A1553" s="4" t="s">
        <v>2029</v>
      </c>
      <c r="B1553" s="4"/>
      <c r="C1553" s="6" t="s">
        <v>2006</v>
      </c>
      <c r="D1553" s="4"/>
      <c r="E1553" s="4"/>
      <c r="F1553" s="4"/>
      <c r="G1553" s="4"/>
      <c r="H1553" s="4"/>
      <c r="I1553" s="4"/>
      <c r="J1553" s="4"/>
      <c r="K1553" s="45">
        <v>44344</v>
      </c>
      <c r="L1553" s="45"/>
      <c r="M1553" s="4"/>
      <c r="N1553" s="4"/>
      <c r="O1553" s="4"/>
      <c r="P1553" s="46"/>
      <c r="Q1553" s="46"/>
      <c r="R1553" s="49">
        <f t="shared" si="106"/>
        <v>0</v>
      </c>
      <c r="S1553" s="49">
        <f t="shared" si="107"/>
        <v>0</v>
      </c>
      <c r="T1553" s="50">
        <f t="shared" si="104"/>
        <v>0</v>
      </c>
      <c r="U1553" s="50">
        <f t="shared" si="105"/>
        <v>0</v>
      </c>
      <c r="V1553" s="50">
        <v>0.83</v>
      </c>
      <c r="W1553" s="50" t="str">
        <f>IF(OR(K1553&lt;=$Y$1,DAY(K1553)&gt;15,AND(YEAR(K1553)&amp;MONTH(K1553)=YEAR(L1553)&amp;MONTH(L1553),DAY(L1553)&lt;26)),"",IF(OR(L1553="",MONTH(K1553)&lt;&gt;MONTH(L1553)),NETWORKDAYS.INTL(K1553,DATE(2021,MONTH(K1553)+1,0),"0000000",'21年休息安排-固定'!$B$2:$B$105),NETWORKDAYS.INTL(K1553,L1553,"0000000",'21年休息安排-固定'!$B$2:$B$105)))</f>
        <v/>
      </c>
      <c r="X1553" s="50" t="str">
        <f>IF(OR(L1553&gt;=$Z$1,L1553="",DAY(L1553)&lt;15,AND(YEAR(K1553)&amp;MONTH(K1553)=YEAR(L1553)&amp;MONTH(L1553),DAY(L1553)&lt;26)),"",IF(YEAR(K1553)&amp;MONTH(K1553)=YEAR(L1553)&amp;MONTH(L1553),NETWORKDAYS.INTL(K1553,L1553,"0000000",'21年休息安排-固定'!$B$2:$B$105),NETWORKDAYS.INTL(DATE(2021,MONTH(L1553),1),L1553,"0000000",'21年休息安排-固定'!$B$2:$B$105)))</f>
        <v/>
      </c>
    </row>
    <row r="1554" customHeight="1" spans="1:24">
      <c r="A1554" s="4" t="s">
        <v>2030</v>
      </c>
      <c r="B1554" s="4"/>
      <c r="C1554" s="6" t="s">
        <v>2006</v>
      </c>
      <c r="D1554" s="4"/>
      <c r="E1554" s="4"/>
      <c r="F1554" s="4"/>
      <c r="G1554" s="4"/>
      <c r="H1554" s="4"/>
      <c r="I1554" s="4"/>
      <c r="J1554" s="4"/>
      <c r="K1554" s="45">
        <v>44344</v>
      </c>
      <c r="L1554" s="45"/>
      <c r="M1554" s="4"/>
      <c r="N1554" s="4"/>
      <c r="O1554" s="4"/>
      <c r="P1554" s="46"/>
      <c r="Q1554" s="46"/>
      <c r="R1554" s="49">
        <f t="shared" si="106"/>
        <v>0</v>
      </c>
      <c r="S1554" s="49">
        <f t="shared" si="107"/>
        <v>0</v>
      </c>
      <c r="T1554" s="50">
        <f t="shared" si="104"/>
        <v>0</v>
      </c>
      <c r="U1554" s="50">
        <f t="shared" si="105"/>
        <v>0</v>
      </c>
      <c r="V1554" s="50">
        <v>0.84</v>
      </c>
      <c r="W1554" s="50" t="str">
        <f>IF(OR(K1554&lt;=$Y$1,DAY(K1554)&gt;15,AND(YEAR(K1554)&amp;MONTH(K1554)=YEAR(L1554)&amp;MONTH(L1554),DAY(L1554)&lt;26)),"",IF(OR(L1554="",MONTH(K1554)&lt;&gt;MONTH(L1554)),NETWORKDAYS.INTL(K1554,DATE(2021,MONTH(K1554)+1,0),"0000000",'21年休息安排-固定'!$B$2:$B$105),NETWORKDAYS.INTL(K1554,L1554,"0000000",'21年休息安排-固定'!$B$2:$B$105)))</f>
        <v/>
      </c>
      <c r="X1554" s="50" t="str">
        <f>IF(OR(L1554&gt;=$Z$1,L1554="",DAY(L1554)&lt;15,AND(YEAR(K1554)&amp;MONTH(K1554)=YEAR(L1554)&amp;MONTH(L1554),DAY(L1554)&lt;26)),"",IF(YEAR(K1554)&amp;MONTH(K1554)=YEAR(L1554)&amp;MONTH(L1554),NETWORKDAYS.INTL(K1554,L1554,"0000000",'21年休息安排-固定'!$B$2:$B$105),NETWORKDAYS.INTL(DATE(2021,MONTH(L1554),1),L1554,"0000000",'21年休息安排-固定'!$B$2:$B$105)))</f>
        <v/>
      </c>
    </row>
    <row r="1555" customHeight="1" spans="1:24">
      <c r="A1555" s="4" t="s">
        <v>2031</v>
      </c>
      <c r="B1555" s="4"/>
      <c r="C1555" s="6" t="s">
        <v>2006</v>
      </c>
      <c r="D1555" s="4"/>
      <c r="E1555" s="4"/>
      <c r="F1555" s="4"/>
      <c r="G1555" s="4"/>
      <c r="H1555" s="4"/>
      <c r="I1555" s="4"/>
      <c r="J1555" s="4"/>
      <c r="K1555" s="45">
        <v>44347</v>
      </c>
      <c r="L1555" s="45">
        <v>44439</v>
      </c>
      <c r="M1555" s="4"/>
      <c r="N1555" s="4"/>
      <c r="O1555" s="4"/>
      <c r="P1555" s="46"/>
      <c r="Q1555" s="46"/>
      <c r="R1555" s="49">
        <f t="shared" si="106"/>
        <v>0</v>
      </c>
      <c r="S1555" s="49">
        <f t="shared" si="107"/>
        <v>0</v>
      </c>
      <c r="T1555" s="50">
        <f t="shared" si="104"/>
        <v>0</v>
      </c>
      <c r="U1555" s="50">
        <f t="shared" si="105"/>
        <v>0</v>
      </c>
      <c r="V1555" s="50">
        <v>0.86</v>
      </c>
      <c r="W1555" s="50" t="str">
        <f>IF(OR(K1555&lt;=$Y$1,DAY(K1555)&gt;15,AND(YEAR(K1555)&amp;MONTH(K1555)=YEAR(L1555)&amp;MONTH(L1555),DAY(L1555)&lt;26)),"",IF(OR(L1555="",MONTH(K1555)&lt;&gt;MONTH(L1555)),NETWORKDAYS.INTL(K1555,DATE(2021,MONTH(K1555)+1,0),"0000000",'21年休息安排-固定'!$B$2:$B$105),NETWORKDAYS.INTL(K1555,L1555,"0000000",'21年休息安排-固定'!$B$2:$B$105)))</f>
        <v/>
      </c>
      <c r="X1555" s="50">
        <f>IF(OR(L1555&gt;=$Z$1,L1555="",DAY(L1555)&lt;15,AND(YEAR(K1555)&amp;MONTH(K1555)=YEAR(L1555)&amp;MONTH(L1555),DAY(L1555)&lt;26)),"",IF(YEAR(K1555)&amp;MONTH(K1555)=YEAR(L1555)&amp;MONTH(L1555),NETWORKDAYS.INTL(K1555,L1555,"0000000",'21年休息安排-固定'!$B$2:$B$105),NETWORKDAYS.INTL(DATE(2021,MONTH(L1555),1),L1555,"0000000",'21年休息安排-固定'!$B$2:$B$105)))</f>
        <v>22</v>
      </c>
    </row>
    <row r="1556" customHeight="1" spans="1:24">
      <c r="A1556" s="4" t="s">
        <v>2032</v>
      </c>
      <c r="B1556" s="4"/>
      <c r="C1556" s="6" t="s">
        <v>2006</v>
      </c>
      <c r="D1556" s="4"/>
      <c r="E1556" s="4"/>
      <c r="F1556" s="4"/>
      <c r="G1556" s="4"/>
      <c r="H1556" s="4"/>
      <c r="I1556" s="4"/>
      <c r="J1556" s="4"/>
      <c r="K1556" s="45">
        <v>44347</v>
      </c>
      <c r="L1556" s="45"/>
      <c r="M1556" s="4"/>
      <c r="N1556" s="4"/>
      <c r="O1556" s="4"/>
      <c r="P1556" s="46"/>
      <c r="Q1556" s="46"/>
      <c r="R1556" s="49">
        <f t="shared" si="106"/>
        <v>0</v>
      </c>
      <c r="S1556" s="49">
        <f t="shared" si="107"/>
        <v>0</v>
      </c>
      <c r="T1556" s="50">
        <f t="shared" ref="T1556:T1619" si="108">IFERROR(ROUND(Q1556/W1556,2),0)</f>
        <v>0</v>
      </c>
      <c r="U1556" s="50">
        <f t="shared" ref="U1556:U1619" si="109">IFERROR(ROUND(Q1556/X1556,2),0)</f>
        <v>0</v>
      </c>
      <c r="V1556" s="50">
        <v>0.84</v>
      </c>
      <c r="W1556" s="50" t="str">
        <f>IF(OR(K1556&lt;=$Y$1,DAY(K1556)&gt;15,AND(YEAR(K1556)&amp;MONTH(K1556)=YEAR(L1556)&amp;MONTH(L1556),DAY(L1556)&lt;26)),"",IF(OR(L1556="",MONTH(K1556)&lt;&gt;MONTH(L1556)),NETWORKDAYS.INTL(K1556,DATE(2021,MONTH(K1556)+1,0),"0000000",'21年休息安排-固定'!$B$2:$B$105),NETWORKDAYS.INTL(K1556,L1556,"0000000",'21年休息安排-固定'!$B$2:$B$105)))</f>
        <v/>
      </c>
      <c r="X1556" s="50" t="str">
        <f>IF(OR(L1556&gt;=$Z$1,L1556="",DAY(L1556)&lt;15,AND(YEAR(K1556)&amp;MONTH(K1556)=YEAR(L1556)&amp;MONTH(L1556),DAY(L1556)&lt;26)),"",IF(YEAR(K1556)&amp;MONTH(K1556)=YEAR(L1556)&amp;MONTH(L1556),NETWORKDAYS.INTL(K1556,L1556,"0000000",'21年休息安排-固定'!$B$2:$B$105),NETWORKDAYS.INTL(DATE(2021,MONTH(L1556),1),L1556,"0000000",'21年休息安排-固定'!$B$2:$B$105)))</f>
        <v/>
      </c>
    </row>
    <row r="1557" customHeight="1" spans="1:24">
      <c r="A1557" s="4" t="s">
        <v>2033</v>
      </c>
      <c r="B1557" s="4"/>
      <c r="C1557" s="6" t="s">
        <v>399</v>
      </c>
      <c r="D1557" s="4"/>
      <c r="E1557" s="4"/>
      <c r="F1557" s="4"/>
      <c r="G1557" s="4"/>
      <c r="H1557" s="4"/>
      <c r="I1557" s="4"/>
      <c r="J1557" s="4"/>
      <c r="K1557" s="45">
        <v>44326</v>
      </c>
      <c r="L1557" s="45"/>
      <c r="M1557" s="4"/>
      <c r="N1557" s="4"/>
      <c r="O1557" s="4"/>
      <c r="P1557" s="46"/>
      <c r="Q1557" s="46"/>
      <c r="R1557" s="49">
        <f t="shared" ref="R1557:R1620" si="110">P1557/21.75</f>
        <v>0</v>
      </c>
      <c r="S1557" s="49">
        <f t="shared" ref="S1557:S1620" si="111">Q1557/21.75</f>
        <v>0</v>
      </c>
      <c r="T1557" s="50">
        <f t="shared" si="108"/>
        <v>0</v>
      </c>
      <c r="U1557" s="50">
        <f t="shared" si="109"/>
        <v>0</v>
      </c>
      <c r="V1557" s="50">
        <v>0.88</v>
      </c>
      <c r="W1557" s="50">
        <f>IF(OR(K1557&lt;=$Y$1,DAY(K1557)&gt;15,AND(YEAR(K1557)&amp;MONTH(K1557)=YEAR(L1557)&amp;MONTH(L1557),DAY(L1557)&lt;26)),"",IF(OR(L1557="",MONTH(K1557)&lt;&gt;MONTH(L1557)),NETWORKDAYS.INTL(K1557,DATE(2021,MONTH(K1557)+1,0),"0000000",'21年休息安排-固定'!$B$2:$B$105),NETWORKDAYS.INTL(K1557,L1557,"0000000",'21年休息安排-固定'!$B$2:$B$105)))</f>
        <v>16</v>
      </c>
      <c r="X1557" s="50" t="str">
        <f>IF(OR(L1557&gt;=$Z$1,L1557="",DAY(L1557)&lt;15,AND(YEAR(K1557)&amp;MONTH(K1557)=YEAR(L1557)&amp;MONTH(L1557),DAY(L1557)&lt;26)),"",IF(YEAR(K1557)&amp;MONTH(K1557)=YEAR(L1557)&amp;MONTH(L1557),NETWORKDAYS.INTL(K1557,L1557,"0000000",'21年休息安排-固定'!$B$2:$B$105),NETWORKDAYS.INTL(DATE(2021,MONTH(L1557),1),L1557,"0000000",'21年休息安排-固定'!$B$2:$B$105)))</f>
        <v/>
      </c>
    </row>
    <row r="1558" customHeight="1" spans="1:24">
      <c r="A1558" s="4" t="s">
        <v>2034</v>
      </c>
      <c r="B1558" s="4"/>
      <c r="C1558" s="6" t="s">
        <v>398</v>
      </c>
      <c r="D1558" s="4"/>
      <c r="E1558" s="4"/>
      <c r="F1558" s="4"/>
      <c r="G1558" s="4"/>
      <c r="H1558" s="4"/>
      <c r="I1558" s="4"/>
      <c r="J1558" s="4"/>
      <c r="K1558" s="45">
        <v>44328</v>
      </c>
      <c r="L1558" s="45">
        <v>44567</v>
      </c>
      <c r="M1558" s="4"/>
      <c r="N1558" s="4"/>
      <c r="O1558" s="4"/>
      <c r="P1558" s="46"/>
      <c r="Q1558" s="46"/>
      <c r="R1558" s="49">
        <f t="shared" si="110"/>
        <v>0</v>
      </c>
      <c r="S1558" s="49">
        <f t="shared" si="111"/>
        <v>0</v>
      </c>
      <c r="T1558" s="50">
        <f t="shared" si="108"/>
        <v>0</v>
      </c>
      <c r="U1558" s="50">
        <f t="shared" si="109"/>
        <v>0</v>
      </c>
      <c r="V1558" s="50">
        <v>0.85</v>
      </c>
      <c r="W1558" s="50">
        <f>IF(OR(K1558&lt;=$Y$1,DAY(K1558)&gt;15,AND(YEAR(K1558)&amp;MONTH(K1558)=YEAR(L1558)&amp;MONTH(L1558),DAY(L1558)&lt;26)),"",IF(OR(L1558="",MONTH(K1558)&lt;&gt;MONTH(L1558)),NETWORKDAYS.INTL(K1558,DATE(2021,MONTH(K1558)+1,0),"0000000",'21年休息安排-固定'!$B$2:$B$105),NETWORKDAYS.INTL(K1558,L1558,"0000000",'21年休息安排-固定'!$B$2:$B$105)))</f>
        <v>14</v>
      </c>
      <c r="X1558" s="50" t="str">
        <f>IF(OR(L1558&gt;=$Z$1,L1558="",DAY(L1558)&lt;15,AND(YEAR(K1558)&amp;MONTH(K1558)=YEAR(L1558)&amp;MONTH(L1558),DAY(L1558)&lt;26)),"",IF(YEAR(K1558)&amp;MONTH(K1558)=YEAR(L1558)&amp;MONTH(L1558),NETWORKDAYS.INTL(K1558,L1558,"0000000",'21年休息安排-固定'!$B$2:$B$105),NETWORKDAYS.INTL(DATE(2021,MONTH(L1558),1),L1558,"0000000",'21年休息安排-固定'!$B$2:$B$105)))</f>
        <v/>
      </c>
    </row>
    <row r="1559" customHeight="1" spans="1:24">
      <c r="A1559" s="4" t="s">
        <v>2035</v>
      </c>
      <c r="B1559" s="4"/>
      <c r="C1559" s="6" t="s">
        <v>398</v>
      </c>
      <c r="D1559" s="4"/>
      <c r="E1559" s="4"/>
      <c r="F1559" s="4"/>
      <c r="G1559" s="4"/>
      <c r="H1559" s="4"/>
      <c r="I1559" s="4"/>
      <c r="J1559" s="4"/>
      <c r="K1559" s="45">
        <v>44328</v>
      </c>
      <c r="L1559" s="45"/>
      <c r="M1559" s="4"/>
      <c r="N1559" s="4"/>
      <c r="O1559" s="4"/>
      <c r="P1559" s="46"/>
      <c r="Q1559" s="46"/>
      <c r="R1559" s="49">
        <f t="shared" si="110"/>
        <v>0</v>
      </c>
      <c r="S1559" s="49">
        <f t="shared" si="111"/>
        <v>0</v>
      </c>
      <c r="T1559" s="50">
        <f t="shared" si="108"/>
        <v>0</v>
      </c>
      <c r="U1559" s="50">
        <f t="shared" si="109"/>
        <v>0</v>
      </c>
      <c r="V1559" s="50">
        <v>0.88</v>
      </c>
      <c r="W1559" s="50">
        <f>IF(OR(K1559&lt;=$Y$1,DAY(K1559)&gt;15,AND(YEAR(K1559)&amp;MONTH(K1559)=YEAR(L1559)&amp;MONTH(L1559),DAY(L1559)&lt;26)),"",IF(OR(L1559="",MONTH(K1559)&lt;&gt;MONTH(L1559)),NETWORKDAYS.INTL(K1559,DATE(2021,MONTH(K1559)+1,0),"0000000",'21年休息安排-固定'!$B$2:$B$105),NETWORKDAYS.INTL(K1559,L1559,"0000000",'21年休息安排-固定'!$B$2:$B$105)))</f>
        <v>14</v>
      </c>
      <c r="X1559" s="50" t="str">
        <f>IF(OR(L1559&gt;=$Z$1,L1559="",DAY(L1559)&lt;15,AND(YEAR(K1559)&amp;MONTH(K1559)=YEAR(L1559)&amp;MONTH(L1559),DAY(L1559)&lt;26)),"",IF(YEAR(K1559)&amp;MONTH(K1559)=YEAR(L1559)&amp;MONTH(L1559),NETWORKDAYS.INTL(K1559,L1559,"0000000",'21年休息安排-固定'!$B$2:$B$105),NETWORKDAYS.INTL(DATE(2021,MONTH(L1559),1),L1559,"0000000",'21年休息安排-固定'!$B$2:$B$105)))</f>
        <v/>
      </c>
    </row>
    <row r="1560" customHeight="1" spans="1:24">
      <c r="A1560" s="4" t="s">
        <v>2036</v>
      </c>
      <c r="B1560" s="4"/>
      <c r="C1560" s="6" t="s">
        <v>398</v>
      </c>
      <c r="D1560" s="4"/>
      <c r="E1560" s="4"/>
      <c r="F1560" s="4"/>
      <c r="G1560" s="4"/>
      <c r="H1560" s="4"/>
      <c r="I1560" s="4"/>
      <c r="J1560" s="4"/>
      <c r="K1560" s="45">
        <v>44328</v>
      </c>
      <c r="L1560" s="45">
        <v>44347</v>
      </c>
      <c r="M1560" s="4"/>
      <c r="N1560" s="4"/>
      <c r="O1560" s="4"/>
      <c r="P1560" s="46"/>
      <c r="Q1560" s="46"/>
      <c r="R1560" s="49">
        <f t="shared" si="110"/>
        <v>0</v>
      </c>
      <c r="S1560" s="49">
        <f t="shared" si="111"/>
        <v>0</v>
      </c>
      <c r="T1560" s="50">
        <f t="shared" si="108"/>
        <v>0</v>
      </c>
      <c r="U1560" s="50">
        <f t="shared" si="109"/>
        <v>0</v>
      </c>
      <c r="V1560" s="50">
        <v>0.88</v>
      </c>
      <c r="W1560" s="50">
        <f>IF(OR(K1560&lt;=$Y$1,DAY(K1560)&gt;15,AND(YEAR(K1560)&amp;MONTH(K1560)=YEAR(L1560)&amp;MONTH(L1560),DAY(L1560)&lt;26)),"",IF(OR(L1560="",MONTH(K1560)&lt;&gt;MONTH(L1560)),NETWORKDAYS.INTL(K1560,DATE(2021,MONTH(K1560)+1,0),"0000000",'21年休息安排-固定'!$B$2:$B$105),NETWORKDAYS.INTL(K1560,L1560,"0000000",'21年休息安排-固定'!$B$2:$B$105)))</f>
        <v>14</v>
      </c>
      <c r="X1560" s="50">
        <f>IF(OR(L1560&gt;=$Z$1,L1560="",DAY(L1560)&lt;15,AND(YEAR(K1560)&amp;MONTH(K1560)=YEAR(L1560)&amp;MONTH(L1560),DAY(L1560)&lt;26)),"",IF(YEAR(K1560)&amp;MONTH(K1560)=YEAR(L1560)&amp;MONTH(L1560),NETWORKDAYS.INTL(K1560,L1560,"0000000",'21年休息安排-固定'!$B$2:$B$105),NETWORKDAYS.INTL(DATE(2021,MONTH(L1560),1),L1560,"0000000",'21年休息安排-固定'!$B$2:$B$105)))</f>
        <v>14</v>
      </c>
    </row>
    <row r="1561" customHeight="1" spans="1:24">
      <c r="A1561" s="4" t="s">
        <v>2037</v>
      </c>
      <c r="B1561" s="4"/>
      <c r="C1561" s="6" t="s">
        <v>398</v>
      </c>
      <c r="D1561" s="4"/>
      <c r="E1561" s="4"/>
      <c r="F1561" s="4"/>
      <c r="G1561" s="4"/>
      <c r="H1561" s="4"/>
      <c r="I1561" s="4"/>
      <c r="J1561" s="4"/>
      <c r="K1561" s="45">
        <v>44335</v>
      </c>
      <c r="L1561" s="45"/>
      <c r="M1561" s="4"/>
      <c r="N1561" s="4"/>
      <c r="O1561" s="4"/>
      <c r="P1561" s="46"/>
      <c r="Q1561" s="46"/>
      <c r="R1561" s="49">
        <f t="shared" si="110"/>
        <v>0</v>
      </c>
      <c r="S1561" s="49">
        <f t="shared" si="111"/>
        <v>0</v>
      </c>
      <c r="T1561" s="50">
        <f t="shared" si="108"/>
        <v>0</v>
      </c>
      <c r="U1561" s="50">
        <f t="shared" si="109"/>
        <v>0</v>
      </c>
      <c r="V1561" s="50">
        <v>0.85</v>
      </c>
      <c r="W1561" s="50" t="str">
        <f>IF(OR(K1561&lt;=$Y$1,DAY(K1561)&gt;15,AND(YEAR(K1561)&amp;MONTH(K1561)=YEAR(L1561)&amp;MONTH(L1561),DAY(L1561)&lt;26)),"",IF(OR(L1561="",MONTH(K1561)&lt;&gt;MONTH(L1561)),NETWORKDAYS.INTL(K1561,DATE(2021,MONTH(K1561)+1,0),"0000000",'21年休息安排-固定'!$B$2:$B$105),NETWORKDAYS.INTL(K1561,L1561,"0000000",'21年休息安排-固定'!$B$2:$B$105)))</f>
        <v/>
      </c>
      <c r="X1561" s="50" t="str">
        <f>IF(OR(L1561&gt;=$Z$1,L1561="",DAY(L1561)&lt;15,AND(YEAR(K1561)&amp;MONTH(K1561)=YEAR(L1561)&amp;MONTH(L1561),DAY(L1561)&lt;26)),"",IF(YEAR(K1561)&amp;MONTH(K1561)=YEAR(L1561)&amp;MONTH(L1561),NETWORKDAYS.INTL(K1561,L1561,"0000000",'21年休息安排-固定'!$B$2:$B$105),NETWORKDAYS.INTL(DATE(2021,MONTH(L1561),1),L1561,"0000000",'21年休息安排-固定'!$B$2:$B$105)))</f>
        <v/>
      </c>
    </row>
    <row r="1562" customHeight="1" spans="1:24">
      <c r="A1562" s="4" t="s">
        <v>2038</v>
      </c>
      <c r="B1562" s="4"/>
      <c r="C1562" s="6" t="s">
        <v>501</v>
      </c>
      <c r="D1562" s="4"/>
      <c r="E1562" s="4"/>
      <c r="F1562" s="4"/>
      <c r="G1562" s="4"/>
      <c r="H1562" s="4"/>
      <c r="I1562" s="4"/>
      <c r="J1562" s="4"/>
      <c r="K1562" s="45">
        <v>44336</v>
      </c>
      <c r="L1562" s="45"/>
      <c r="M1562" s="4"/>
      <c r="N1562" s="4"/>
      <c r="O1562" s="4"/>
      <c r="P1562" s="46"/>
      <c r="Q1562" s="46"/>
      <c r="R1562" s="49">
        <f t="shared" si="110"/>
        <v>0</v>
      </c>
      <c r="S1562" s="49">
        <f t="shared" si="111"/>
        <v>0</v>
      </c>
      <c r="T1562" s="50">
        <f t="shared" si="108"/>
        <v>0</v>
      </c>
      <c r="U1562" s="50">
        <f t="shared" si="109"/>
        <v>0</v>
      </c>
      <c r="V1562" s="50">
        <v>0.85</v>
      </c>
      <c r="W1562" s="50" t="str">
        <f>IF(OR(K1562&lt;=$Y$1,DAY(K1562)&gt;15,AND(YEAR(K1562)&amp;MONTH(K1562)=YEAR(L1562)&amp;MONTH(L1562),DAY(L1562)&lt;26)),"",IF(OR(L1562="",MONTH(K1562)&lt;&gt;MONTH(L1562)),NETWORKDAYS.INTL(K1562,DATE(2021,MONTH(K1562)+1,0),"0000000",'21年休息安排-固定'!$B$2:$B$105),NETWORKDAYS.INTL(K1562,L1562,"0000000",'21年休息安排-固定'!$B$2:$B$105)))</f>
        <v/>
      </c>
      <c r="X1562" s="50" t="str">
        <f>IF(OR(L1562&gt;=$Z$1,L1562="",DAY(L1562)&lt;15,AND(YEAR(K1562)&amp;MONTH(K1562)=YEAR(L1562)&amp;MONTH(L1562),DAY(L1562)&lt;26)),"",IF(YEAR(K1562)&amp;MONTH(K1562)=YEAR(L1562)&amp;MONTH(L1562),NETWORKDAYS.INTL(K1562,L1562,"0000000",'21年休息安排-固定'!$B$2:$B$105),NETWORKDAYS.INTL(DATE(2021,MONTH(L1562),1),L1562,"0000000",'21年休息安排-固定'!$B$2:$B$105)))</f>
        <v/>
      </c>
    </row>
    <row r="1563" customHeight="1" spans="1:24">
      <c r="A1563" s="4" t="s">
        <v>2039</v>
      </c>
      <c r="B1563" s="4"/>
      <c r="C1563" s="6" t="s">
        <v>398</v>
      </c>
      <c r="D1563" s="4"/>
      <c r="E1563" s="4"/>
      <c r="F1563" s="4"/>
      <c r="G1563" s="4"/>
      <c r="H1563" s="4"/>
      <c r="I1563" s="4"/>
      <c r="J1563" s="4"/>
      <c r="K1563" s="45">
        <v>44342</v>
      </c>
      <c r="L1563" s="45"/>
      <c r="M1563" s="4"/>
      <c r="N1563" s="4"/>
      <c r="O1563" s="4"/>
      <c r="P1563" s="46"/>
      <c r="Q1563" s="46"/>
      <c r="R1563" s="49">
        <f t="shared" si="110"/>
        <v>0</v>
      </c>
      <c r="S1563" s="49">
        <f t="shared" si="111"/>
        <v>0</v>
      </c>
      <c r="T1563" s="50">
        <f t="shared" si="108"/>
        <v>0</v>
      </c>
      <c r="U1563" s="50">
        <f t="shared" si="109"/>
        <v>0</v>
      </c>
      <c r="V1563" s="50">
        <v>0.91</v>
      </c>
      <c r="W1563" s="50" t="str">
        <f>IF(OR(K1563&lt;=$Y$1,DAY(K1563)&gt;15,AND(YEAR(K1563)&amp;MONTH(K1563)=YEAR(L1563)&amp;MONTH(L1563),DAY(L1563)&lt;26)),"",IF(OR(L1563="",MONTH(K1563)&lt;&gt;MONTH(L1563)),NETWORKDAYS.INTL(K1563,DATE(2021,MONTH(K1563)+1,0),"0000000",'21年休息安排-固定'!$B$2:$B$105),NETWORKDAYS.INTL(K1563,L1563,"0000000",'21年休息安排-固定'!$B$2:$B$105)))</f>
        <v/>
      </c>
      <c r="X1563" s="50" t="str">
        <f>IF(OR(L1563&gt;=$Z$1,L1563="",DAY(L1563)&lt;15,AND(YEAR(K1563)&amp;MONTH(K1563)=YEAR(L1563)&amp;MONTH(L1563),DAY(L1563)&lt;26)),"",IF(YEAR(K1563)&amp;MONTH(K1563)=YEAR(L1563)&amp;MONTH(L1563),NETWORKDAYS.INTL(K1563,L1563,"0000000",'21年休息安排-固定'!$B$2:$B$105),NETWORKDAYS.INTL(DATE(2021,MONTH(L1563),1),L1563,"0000000",'21年休息安排-固定'!$B$2:$B$105)))</f>
        <v/>
      </c>
    </row>
    <row r="1564" customHeight="1" spans="1:24">
      <c r="A1564" s="4" t="s">
        <v>2040</v>
      </c>
      <c r="B1564" s="4"/>
      <c r="C1564" s="6" t="s">
        <v>499</v>
      </c>
      <c r="D1564" s="4"/>
      <c r="E1564" s="4"/>
      <c r="F1564" s="4"/>
      <c r="G1564" s="4"/>
      <c r="H1564" s="4"/>
      <c r="I1564" s="4"/>
      <c r="J1564" s="4"/>
      <c r="K1564" s="45">
        <v>44344</v>
      </c>
      <c r="L1564" s="45"/>
      <c r="M1564" s="4"/>
      <c r="N1564" s="4"/>
      <c r="O1564" s="4"/>
      <c r="P1564" s="46"/>
      <c r="Q1564" s="46"/>
      <c r="R1564" s="49">
        <f t="shared" si="110"/>
        <v>0</v>
      </c>
      <c r="S1564" s="49">
        <f t="shared" si="111"/>
        <v>0</v>
      </c>
      <c r="T1564" s="50">
        <f t="shared" si="108"/>
        <v>0</v>
      </c>
      <c r="U1564" s="50">
        <f t="shared" si="109"/>
        <v>0</v>
      </c>
      <c r="V1564" s="50">
        <v>0.86</v>
      </c>
      <c r="W1564" s="50" t="str">
        <f>IF(OR(K1564&lt;=$Y$1,DAY(K1564)&gt;15,AND(YEAR(K1564)&amp;MONTH(K1564)=YEAR(L1564)&amp;MONTH(L1564),DAY(L1564)&lt;26)),"",IF(OR(L1564="",MONTH(K1564)&lt;&gt;MONTH(L1564)),NETWORKDAYS.INTL(K1564,DATE(2021,MONTH(K1564)+1,0),"0000000",'21年休息安排-固定'!$B$2:$B$105),NETWORKDAYS.INTL(K1564,L1564,"0000000",'21年休息安排-固定'!$B$2:$B$105)))</f>
        <v/>
      </c>
      <c r="X1564" s="50" t="str">
        <f>IF(OR(L1564&gt;=$Z$1,L1564="",DAY(L1564)&lt;15,AND(YEAR(K1564)&amp;MONTH(K1564)=YEAR(L1564)&amp;MONTH(L1564),DAY(L1564)&lt;26)),"",IF(YEAR(K1564)&amp;MONTH(K1564)=YEAR(L1564)&amp;MONTH(L1564),NETWORKDAYS.INTL(K1564,L1564,"0000000",'21年休息安排-固定'!$B$2:$B$105),NETWORKDAYS.INTL(DATE(2021,MONTH(L1564),1),L1564,"0000000",'21年休息安排-固定'!$B$2:$B$105)))</f>
        <v/>
      </c>
    </row>
    <row r="1565" customHeight="1" spans="1:24">
      <c r="A1565" s="4" t="s">
        <v>2041</v>
      </c>
      <c r="B1565" s="4"/>
      <c r="C1565" s="6" t="s">
        <v>401</v>
      </c>
      <c r="D1565" s="4"/>
      <c r="E1565" s="4"/>
      <c r="F1565" s="4"/>
      <c r="G1565" s="4"/>
      <c r="H1565" s="4"/>
      <c r="I1565" s="4"/>
      <c r="J1565" s="4"/>
      <c r="K1565" s="45">
        <v>44322</v>
      </c>
      <c r="L1565" s="45"/>
      <c r="M1565" s="4"/>
      <c r="N1565" s="4"/>
      <c r="O1565" s="4"/>
      <c r="P1565" s="46"/>
      <c r="Q1565" s="46"/>
      <c r="R1565" s="49">
        <f t="shared" si="110"/>
        <v>0</v>
      </c>
      <c r="S1565" s="49">
        <f t="shared" si="111"/>
        <v>0</v>
      </c>
      <c r="T1565" s="50">
        <f t="shared" si="108"/>
        <v>0</v>
      </c>
      <c r="U1565" s="50">
        <f t="shared" si="109"/>
        <v>0</v>
      </c>
      <c r="V1565" s="50">
        <v>0.9</v>
      </c>
      <c r="W1565" s="50">
        <f>IF(OR(K1565&lt;=$Y$1,DAY(K1565)&gt;15,AND(YEAR(K1565)&amp;MONTH(K1565)=YEAR(L1565)&amp;MONTH(L1565),DAY(L1565)&lt;26)),"",IF(OR(L1565="",MONTH(K1565)&lt;&gt;MONTH(L1565)),NETWORKDAYS.INTL(K1565,DATE(2021,MONTH(K1565)+1,0),"0000000",'21年休息安排-固定'!$B$2:$B$105),NETWORKDAYS.INTL(K1565,L1565,"0000000",'21年休息安排-固定'!$B$2:$B$105)))</f>
        <v>19</v>
      </c>
      <c r="X1565" s="50" t="str">
        <f>IF(OR(L1565&gt;=$Z$1,L1565="",DAY(L1565)&lt;15,AND(YEAR(K1565)&amp;MONTH(K1565)=YEAR(L1565)&amp;MONTH(L1565),DAY(L1565)&lt;26)),"",IF(YEAR(K1565)&amp;MONTH(K1565)=YEAR(L1565)&amp;MONTH(L1565),NETWORKDAYS.INTL(K1565,L1565,"0000000",'21年休息安排-固定'!$B$2:$B$105),NETWORKDAYS.INTL(DATE(2021,MONTH(L1565),1),L1565,"0000000",'21年休息安排-固定'!$B$2:$B$105)))</f>
        <v/>
      </c>
    </row>
    <row r="1566" customHeight="1" spans="1:24">
      <c r="A1566" s="4" t="s">
        <v>2042</v>
      </c>
      <c r="B1566" s="4"/>
      <c r="C1566" s="6" t="s">
        <v>401</v>
      </c>
      <c r="D1566" s="4"/>
      <c r="E1566" s="4"/>
      <c r="F1566" s="4"/>
      <c r="G1566" s="4"/>
      <c r="H1566" s="4"/>
      <c r="I1566" s="4"/>
      <c r="J1566" s="4"/>
      <c r="K1566" s="45">
        <v>44326</v>
      </c>
      <c r="L1566" s="45"/>
      <c r="M1566" s="4"/>
      <c r="N1566" s="4"/>
      <c r="O1566" s="4"/>
      <c r="P1566" s="46"/>
      <c r="Q1566" s="46"/>
      <c r="R1566" s="49">
        <f t="shared" si="110"/>
        <v>0</v>
      </c>
      <c r="S1566" s="49">
        <f t="shared" si="111"/>
        <v>0</v>
      </c>
      <c r="T1566" s="50">
        <f t="shared" si="108"/>
        <v>0</v>
      </c>
      <c r="U1566" s="50">
        <f t="shared" si="109"/>
        <v>0</v>
      </c>
      <c r="V1566" s="50">
        <v>0.88</v>
      </c>
      <c r="W1566" s="50">
        <f>IF(OR(K1566&lt;=$Y$1,DAY(K1566)&gt;15,AND(YEAR(K1566)&amp;MONTH(K1566)=YEAR(L1566)&amp;MONTH(L1566),DAY(L1566)&lt;26)),"",IF(OR(L1566="",MONTH(K1566)&lt;&gt;MONTH(L1566)),NETWORKDAYS.INTL(K1566,DATE(2021,MONTH(K1566)+1,0),"0000000",'21年休息安排-固定'!$B$2:$B$105),NETWORKDAYS.INTL(K1566,L1566,"0000000",'21年休息安排-固定'!$B$2:$B$105)))</f>
        <v>16</v>
      </c>
      <c r="X1566" s="50" t="str">
        <f>IF(OR(L1566&gt;=$Z$1,L1566="",DAY(L1566)&lt;15,AND(YEAR(K1566)&amp;MONTH(K1566)=YEAR(L1566)&amp;MONTH(L1566),DAY(L1566)&lt;26)),"",IF(YEAR(K1566)&amp;MONTH(K1566)=YEAR(L1566)&amp;MONTH(L1566),NETWORKDAYS.INTL(K1566,L1566,"0000000",'21年休息安排-固定'!$B$2:$B$105),NETWORKDAYS.INTL(DATE(2021,MONTH(L1566),1),L1566,"0000000",'21年休息安排-固定'!$B$2:$B$105)))</f>
        <v/>
      </c>
    </row>
    <row r="1567" customHeight="1" spans="1:24">
      <c r="A1567" s="4" t="s">
        <v>2043</v>
      </c>
      <c r="B1567" s="4"/>
      <c r="C1567" s="6" t="s">
        <v>401</v>
      </c>
      <c r="D1567" s="4"/>
      <c r="E1567" s="4"/>
      <c r="F1567" s="4"/>
      <c r="G1567" s="4"/>
      <c r="H1567" s="4"/>
      <c r="I1567" s="4"/>
      <c r="J1567" s="4"/>
      <c r="K1567" s="45">
        <v>44326</v>
      </c>
      <c r="L1567" s="45"/>
      <c r="M1567" s="4"/>
      <c r="N1567" s="4"/>
      <c r="O1567" s="4"/>
      <c r="P1567" s="46"/>
      <c r="Q1567" s="46"/>
      <c r="R1567" s="49">
        <f t="shared" si="110"/>
        <v>0</v>
      </c>
      <c r="S1567" s="49">
        <f t="shared" si="111"/>
        <v>0</v>
      </c>
      <c r="T1567" s="50">
        <f t="shared" si="108"/>
        <v>0</v>
      </c>
      <c r="U1567" s="50">
        <f t="shared" si="109"/>
        <v>0</v>
      </c>
      <c r="V1567" s="50">
        <v>0.89</v>
      </c>
      <c r="W1567" s="50">
        <f>IF(OR(K1567&lt;=$Y$1,DAY(K1567)&gt;15,AND(YEAR(K1567)&amp;MONTH(K1567)=YEAR(L1567)&amp;MONTH(L1567),DAY(L1567)&lt;26)),"",IF(OR(L1567="",MONTH(K1567)&lt;&gt;MONTH(L1567)),NETWORKDAYS.INTL(K1567,DATE(2021,MONTH(K1567)+1,0),"0000000",'21年休息安排-固定'!$B$2:$B$105),NETWORKDAYS.INTL(K1567,L1567,"0000000",'21年休息安排-固定'!$B$2:$B$105)))</f>
        <v>16</v>
      </c>
      <c r="X1567" s="50" t="str">
        <f>IF(OR(L1567&gt;=$Z$1,L1567="",DAY(L1567)&lt;15,AND(YEAR(K1567)&amp;MONTH(K1567)=YEAR(L1567)&amp;MONTH(L1567),DAY(L1567)&lt;26)),"",IF(YEAR(K1567)&amp;MONTH(K1567)=YEAR(L1567)&amp;MONTH(L1567),NETWORKDAYS.INTL(K1567,L1567,"0000000",'21年休息安排-固定'!$B$2:$B$105),NETWORKDAYS.INTL(DATE(2021,MONTH(L1567),1),L1567,"0000000",'21年休息安排-固定'!$B$2:$B$105)))</f>
        <v/>
      </c>
    </row>
    <row r="1568" customHeight="1" spans="1:24">
      <c r="A1568" s="4" t="s">
        <v>2044</v>
      </c>
      <c r="B1568" s="4"/>
      <c r="C1568" s="6" t="s">
        <v>401</v>
      </c>
      <c r="D1568" s="4"/>
      <c r="E1568" s="4"/>
      <c r="F1568" s="4"/>
      <c r="G1568" s="4"/>
      <c r="H1568" s="4"/>
      <c r="I1568" s="4"/>
      <c r="J1568" s="4"/>
      <c r="K1568" s="45">
        <v>44323</v>
      </c>
      <c r="L1568" s="45"/>
      <c r="M1568" s="4"/>
      <c r="N1568" s="4"/>
      <c r="O1568" s="4"/>
      <c r="P1568" s="46"/>
      <c r="Q1568" s="46"/>
      <c r="R1568" s="49">
        <f t="shared" si="110"/>
        <v>0</v>
      </c>
      <c r="S1568" s="49">
        <f t="shared" si="111"/>
        <v>0</v>
      </c>
      <c r="T1568" s="50">
        <f t="shared" si="108"/>
        <v>0</v>
      </c>
      <c r="U1568" s="50">
        <f t="shared" si="109"/>
        <v>0</v>
      </c>
      <c r="V1568" s="50">
        <v>0.87</v>
      </c>
      <c r="W1568" s="50">
        <f>IF(OR(K1568&lt;=$Y$1,DAY(K1568)&gt;15,AND(YEAR(K1568)&amp;MONTH(K1568)=YEAR(L1568)&amp;MONTH(L1568),DAY(L1568)&lt;26)),"",IF(OR(L1568="",MONTH(K1568)&lt;&gt;MONTH(L1568)),NETWORKDAYS.INTL(K1568,DATE(2021,MONTH(K1568)+1,0),"0000000",'21年休息安排-固定'!$B$2:$B$105),NETWORKDAYS.INTL(K1568,L1568,"0000000",'21年休息安排-固定'!$B$2:$B$105)))</f>
        <v>18</v>
      </c>
      <c r="X1568" s="50" t="str">
        <f>IF(OR(L1568&gt;=$Z$1,L1568="",DAY(L1568)&lt;15,AND(YEAR(K1568)&amp;MONTH(K1568)=YEAR(L1568)&amp;MONTH(L1568),DAY(L1568)&lt;26)),"",IF(YEAR(K1568)&amp;MONTH(K1568)=YEAR(L1568)&amp;MONTH(L1568),NETWORKDAYS.INTL(K1568,L1568,"0000000",'21年休息安排-固定'!$B$2:$B$105),NETWORKDAYS.INTL(DATE(2021,MONTH(L1568),1),L1568,"0000000",'21年休息安排-固定'!$B$2:$B$105)))</f>
        <v/>
      </c>
    </row>
    <row r="1569" customHeight="1" spans="1:24">
      <c r="A1569" s="4" t="s">
        <v>2045</v>
      </c>
      <c r="B1569" s="4"/>
      <c r="C1569" s="6" t="s">
        <v>401</v>
      </c>
      <c r="D1569" s="4"/>
      <c r="E1569" s="4"/>
      <c r="F1569" s="4"/>
      <c r="G1569" s="4"/>
      <c r="H1569" s="4"/>
      <c r="I1569" s="4"/>
      <c r="J1569" s="4"/>
      <c r="K1569" s="45">
        <v>44333</v>
      </c>
      <c r="L1569" s="45"/>
      <c r="M1569" s="4"/>
      <c r="N1569" s="4"/>
      <c r="O1569" s="4"/>
      <c r="P1569" s="46"/>
      <c r="Q1569" s="46"/>
      <c r="R1569" s="49">
        <f t="shared" si="110"/>
        <v>0</v>
      </c>
      <c r="S1569" s="49">
        <f t="shared" si="111"/>
        <v>0</v>
      </c>
      <c r="T1569" s="50">
        <f t="shared" si="108"/>
        <v>0</v>
      </c>
      <c r="U1569" s="50">
        <f t="shared" si="109"/>
        <v>0</v>
      </c>
      <c r="V1569" s="50">
        <v>0.89</v>
      </c>
      <c r="W1569" s="50" t="str">
        <f>IF(OR(K1569&lt;=$Y$1,DAY(K1569)&gt;15,AND(YEAR(K1569)&amp;MONTH(K1569)=YEAR(L1569)&amp;MONTH(L1569),DAY(L1569)&lt;26)),"",IF(OR(L1569="",MONTH(K1569)&lt;&gt;MONTH(L1569)),NETWORKDAYS.INTL(K1569,DATE(2021,MONTH(K1569)+1,0),"0000000",'21年休息安排-固定'!$B$2:$B$105),NETWORKDAYS.INTL(K1569,L1569,"0000000",'21年休息安排-固定'!$B$2:$B$105)))</f>
        <v/>
      </c>
      <c r="X1569" s="50" t="str">
        <f>IF(OR(L1569&gt;=$Z$1,L1569="",DAY(L1569)&lt;15,AND(YEAR(K1569)&amp;MONTH(K1569)=YEAR(L1569)&amp;MONTH(L1569),DAY(L1569)&lt;26)),"",IF(YEAR(K1569)&amp;MONTH(K1569)=YEAR(L1569)&amp;MONTH(L1569),NETWORKDAYS.INTL(K1569,L1569,"0000000",'21年休息安排-固定'!$B$2:$B$105),NETWORKDAYS.INTL(DATE(2021,MONTH(L1569),1),L1569,"0000000",'21年休息安排-固定'!$B$2:$B$105)))</f>
        <v/>
      </c>
    </row>
    <row r="1570" customHeight="1" spans="1:24">
      <c r="A1570" s="4" t="s">
        <v>2046</v>
      </c>
      <c r="B1570" s="4"/>
      <c r="C1570" s="6" t="s">
        <v>401</v>
      </c>
      <c r="D1570" s="4"/>
      <c r="E1570" s="4"/>
      <c r="F1570" s="4"/>
      <c r="G1570" s="4"/>
      <c r="H1570" s="4"/>
      <c r="I1570" s="4"/>
      <c r="J1570" s="4"/>
      <c r="K1570" s="45">
        <v>44333</v>
      </c>
      <c r="L1570" s="45"/>
      <c r="M1570" s="4"/>
      <c r="N1570" s="4"/>
      <c r="O1570" s="4"/>
      <c r="P1570" s="46"/>
      <c r="Q1570" s="46"/>
      <c r="R1570" s="49">
        <f t="shared" si="110"/>
        <v>0</v>
      </c>
      <c r="S1570" s="49">
        <f t="shared" si="111"/>
        <v>0</v>
      </c>
      <c r="T1570" s="50">
        <f t="shared" si="108"/>
        <v>0</v>
      </c>
      <c r="U1570" s="50">
        <f t="shared" si="109"/>
        <v>0</v>
      </c>
      <c r="V1570" s="50">
        <v>0.9</v>
      </c>
      <c r="W1570" s="50" t="str">
        <f>IF(OR(K1570&lt;=$Y$1,DAY(K1570)&gt;15,AND(YEAR(K1570)&amp;MONTH(K1570)=YEAR(L1570)&amp;MONTH(L1570),DAY(L1570)&lt;26)),"",IF(OR(L1570="",MONTH(K1570)&lt;&gt;MONTH(L1570)),NETWORKDAYS.INTL(K1570,DATE(2021,MONTH(K1570)+1,0),"0000000",'21年休息安排-固定'!$B$2:$B$105),NETWORKDAYS.INTL(K1570,L1570,"0000000",'21年休息安排-固定'!$B$2:$B$105)))</f>
        <v/>
      </c>
      <c r="X1570" s="50" t="str">
        <f>IF(OR(L1570&gt;=$Z$1,L1570="",DAY(L1570)&lt;15,AND(YEAR(K1570)&amp;MONTH(K1570)=YEAR(L1570)&amp;MONTH(L1570),DAY(L1570)&lt;26)),"",IF(YEAR(K1570)&amp;MONTH(K1570)=YEAR(L1570)&amp;MONTH(L1570),NETWORKDAYS.INTL(K1570,L1570,"0000000",'21年休息安排-固定'!$B$2:$B$105),NETWORKDAYS.INTL(DATE(2021,MONTH(L1570),1),L1570,"0000000",'21年休息安排-固定'!$B$2:$B$105)))</f>
        <v/>
      </c>
    </row>
    <row r="1571" customHeight="1" spans="1:24">
      <c r="A1571" s="4" t="s">
        <v>2047</v>
      </c>
      <c r="B1571" s="4"/>
      <c r="C1571" s="6" t="s">
        <v>401</v>
      </c>
      <c r="D1571" s="4"/>
      <c r="E1571" s="4"/>
      <c r="F1571" s="4"/>
      <c r="G1571" s="4"/>
      <c r="H1571" s="4"/>
      <c r="I1571" s="4"/>
      <c r="J1571" s="4"/>
      <c r="K1571" s="45">
        <v>44340</v>
      </c>
      <c r="L1571" s="45"/>
      <c r="M1571" s="4"/>
      <c r="N1571" s="4"/>
      <c r="O1571" s="4"/>
      <c r="P1571" s="46"/>
      <c r="Q1571" s="46"/>
      <c r="R1571" s="49">
        <f t="shared" si="110"/>
        <v>0</v>
      </c>
      <c r="S1571" s="49">
        <f t="shared" si="111"/>
        <v>0</v>
      </c>
      <c r="T1571" s="50">
        <f t="shared" si="108"/>
        <v>0</v>
      </c>
      <c r="U1571" s="50">
        <f t="shared" si="109"/>
        <v>0</v>
      </c>
      <c r="V1571" s="50">
        <v>0.88</v>
      </c>
      <c r="W1571" s="50" t="str">
        <f>IF(OR(K1571&lt;=$Y$1,DAY(K1571)&gt;15,AND(YEAR(K1571)&amp;MONTH(K1571)=YEAR(L1571)&amp;MONTH(L1571),DAY(L1571)&lt;26)),"",IF(OR(L1571="",MONTH(K1571)&lt;&gt;MONTH(L1571)),NETWORKDAYS.INTL(K1571,DATE(2021,MONTH(K1571)+1,0),"0000000",'21年休息安排-固定'!$B$2:$B$105),NETWORKDAYS.INTL(K1571,L1571,"0000000",'21年休息安排-固定'!$B$2:$B$105)))</f>
        <v/>
      </c>
      <c r="X1571" s="50" t="str">
        <f>IF(OR(L1571&gt;=$Z$1,L1571="",DAY(L1571)&lt;15,AND(YEAR(K1571)&amp;MONTH(K1571)=YEAR(L1571)&amp;MONTH(L1571),DAY(L1571)&lt;26)),"",IF(YEAR(K1571)&amp;MONTH(K1571)=YEAR(L1571)&amp;MONTH(L1571),NETWORKDAYS.INTL(K1571,L1571,"0000000",'21年休息安排-固定'!$B$2:$B$105),NETWORKDAYS.INTL(DATE(2021,MONTH(L1571),1),L1571,"0000000",'21年休息安排-固定'!$B$2:$B$105)))</f>
        <v/>
      </c>
    </row>
    <row r="1572" customHeight="1" spans="1:24">
      <c r="A1572" s="4" t="s">
        <v>2048</v>
      </c>
      <c r="B1572" s="4"/>
      <c r="C1572" s="6" t="s">
        <v>401</v>
      </c>
      <c r="D1572" s="4"/>
      <c r="E1572" s="4"/>
      <c r="F1572" s="4"/>
      <c r="G1572" s="4"/>
      <c r="H1572" s="4"/>
      <c r="I1572" s="4"/>
      <c r="J1572" s="4"/>
      <c r="K1572" s="45">
        <v>44342</v>
      </c>
      <c r="L1572" s="45"/>
      <c r="M1572" s="4"/>
      <c r="N1572" s="4"/>
      <c r="O1572" s="4"/>
      <c r="P1572" s="46"/>
      <c r="Q1572" s="46"/>
      <c r="R1572" s="49">
        <f t="shared" si="110"/>
        <v>0</v>
      </c>
      <c r="S1572" s="49">
        <f t="shared" si="111"/>
        <v>0</v>
      </c>
      <c r="T1572" s="50">
        <f t="shared" si="108"/>
        <v>0</v>
      </c>
      <c r="U1572" s="50">
        <f t="shared" si="109"/>
        <v>0</v>
      </c>
      <c r="V1572" s="50">
        <v>0.89</v>
      </c>
      <c r="W1572" s="50" t="str">
        <f>IF(OR(K1572&lt;=$Y$1,DAY(K1572)&gt;15,AND(YEAR(K1572)&amp;MONTH(K1572)=YEAR(L1572)&amp;MONTH(L1572),DAY(L1572)&lt;26)),"",IF(OR(L1572="",MONTH(K1572)&lt;&gt;MONTH(L1572)),NETWORKDAYS.INTL(K1572,DATE(2021,MONTH(K1572)+1,0),"0000000",'21年休息安排-固定'!$B$2:$B$105),NETWORKDAYS.INTL(K1572,L1572,"0000000",'21年休息安排-固定'!$B$2:$B$105)))</f>
        <v/>
      </c>
      <c r="X1572" s="50" t="str">
        <f>IF(OR(L1572&gt;=$Z$1,L1572="",DAY(L1572)&lt;15,AND(YEAR(K1572)&amp;MONTH(K1572)=YEAR(L1572)&amp;MONTH(L1572),DAY(L1572)&lt;26)),"",IF(YEAR(K1572)&amp;MONTH(K1572)=YEAR(L1572)&amp;MONTH(L1572),NETWORKDAYS.INTL(K1572,L1572,"0000000",'21年休息安排-固定'!$B$2:$B$105),NETWORKDAYS.INTL(DATE(2021,MONTH(L1572),1),L1572,"0000000",'21年休息安排-固定'!$B$2:$B$105)))</f>
        <v/>
      </c>
    </row>
    <row r="1573" customHeight="1" spans="1:24">
      <c r="A1573" s="4" t="s">
        <v>2049</v>
      </c>
      <c r="B1573" s="4"/>
      <c r="C1573" s="6" t="s">
        <v>401</v>
      </c>
      <c r="D1573" s="4"/>
      <c r="E1573" s="4"/>
      <c r="F1573" s="4"/>
      <c r="G1573" s="4"/>
      <c r="H1573" s="4"/>
      <c r="I1573" s="4"/>
      <c r="J1573" s="4"/>
      <c r="K1573" s="45">
        <v>44347</v>
      </c>
      <c r="L1573" s="45"/>
      <c r="M1573" s="4"/>
      <c r="N1573" s="4"/>
      <c r="O1573" s="4"/>
      <c r="P1573" s="46"/>
      <c r="Q1573" s="46"/>
      <c r="R1573" s="49">
        <f t="shared" si="110"/>
        <v>0</v>
      </c>
      <c r="S1573" s="49">
        <f t="shared" si="111"/>
        <v>0</v>
      </c>
      <c r="T1573" s="50">
        <f t="shared" si="108"/>
        <v>0</v>
      </c>
      <c r="U1573" s="50">
        <f t="shared" si="109"/>
        <v>0</v>
      </c>
      <c r="V1573" s="50">
        <v>0.88</v>
      </c>
      <c r="W1573" s="50" t="str">
        <f>IF(OR(K1573&lt;=$Y$1,DAY(K1573)&gt;15,AND(YEAR(K1573)&amp;MONTH(K1573)=YEAR(L1573)&amp;MONTH(L1573),DAY(L1573)&lt;26)),"",IF(OR(L1573="",MONTH(K1573)&lt;&gt;MONTH(L1573)),NETWORKDAYS.INTL(K1573,DATE(2021,MONTH(K1573)+1,0),"0000000",'21年休息安排-固定'!$B$2:$B$105),NETWORKDAYS.INTL(K1573,L1573,"0000000",'21年休息安排-固定'!$B$2:$B$105)))</f>
        <v/>
      </c>
      <c r="X1573" s="50" t="str">
        <f>IF(OR(L1573&gt;=$Z$1,L1573="",DAY(L1573)&lt;15,AND(YEAR(K1573)&amp;MONTH(K1573)=YEAR(L1573)&amp;MONTH(L1573),DAY(L1573)&lt;26)),"",IF(YEAR(K1573)&amp;MONTH(K1573)=YEAR(L1573)&amp;MONTH(L1573),NETWORKDAYS.INTL(K1573,L1573,"0000000",'21年休息安排-固定'!$B$2:$B$105),NETWORKDAYS.INTL(DATE(2021,MONTH(L1573),1),L1573,"0000000",'21年休息安排-固定'!$B$2:$B$105)))</f>
        <v/>
      </c>
    </row>
    <row r="1574" customHeight="1" spans="1:24">
      <c r="A1574" s="4" t="s">
        <v>2050</v>
      </c>
      <c r="B1574" s="4"/>
      <c r="C1574" s="6" t="s">
        <v>2051</v>
      </c>
      <c r="D1574" s="4"/>
      <c r="E1574" s="4"/>
      <c r="F1574" s="4"/>
      <c r="G1574" s="4"/>
      <c r="H1574" s="4"/>
      <c r="I1574" s="4"/>
      <c r="J1574" s="4"/>
      <c r="K1574" s="45">
        <v>44343</v>
      </c>
      <c r="L1574" s="45"/>
      <c r="M1574" s="4"/>
      <c r="N1574" s="4"/>
      <c r="O1574" s="4"/>
      <c r="P1574" s="46"/>
      <c r="Q1574" s="46"/>
      <c r="R1574" s="49">
        <f t="shared" si="110"/>
        <v>0</v>
      </c>
      <c r="S1574" s="49">
        <f t="shared" si="111"/>
        <v>0</v>
      </c>
      <c r="T1574" s="50">
        <f t="shared" si="108"/>
        <v>0</v>
      </c>
      <c r="U1574" s="50">
        <f t="shared" si="109"/>
        <v>0</v>
      </c>
      <c r="V1574" s="50">
        <v>0.56</v>
      </c>
      <c r="W1574" s="50" t="str">
        <f>IF(OR(K1574&lt;=$Y$1,DAY(K1574)&gt;15,AND(YEAR(K1574)&amp;MONTH(K1574)=YEAR(L1574)&amp;MONTH(L1574),DAY(L1574)&lt;26)),"",IF(OR(L1574="",MONTH(K1574)&lt;&gt;MONTH(L1574)),NETWORKDAYS.INTL(K1574,DATE(2021,MONTH(K1574)+1,0),"0000000",'21年休息安排-固定'!$B$2:$B$105),NETWORKDAYS.INTL(K1574,L1574,"0000000",'21年休息安排-固定'!$B$2:$B$105)))</f>
        <v/>
      </c>
      <c r="X1574" s="50" t="str">
        <f>IF(OR(L1574&gt;=$Z$1,L1574="",DAY(L1574)&lt;15,AND(YEAR(K1574)&amp;MONTH(K1574)=YEAR(L1574)&amp;MONTH(L1574),DAY(L1574)&lt;26)),"",IF(YEAR(K1574)&amp;MONTH(K1574)=YEAR(L1574)&amp;MONTH(L1574),NETWORKDAYS.INTL(K1574,L1574,"0000000",'21年休息安排-固定'!$B$2:$B$105),NETWORKDAYS.INTL(DATE(2021,MONTH(L1574),1),L1574,"0000000",'21年休息安排-固定'!$B$2:$B$105)))</f>
        <v/>
      </c>
    </row>
    <row r="1575" customHeight="1" spans="1:24">
      <c r="A1575" s="4" t="s">
        <v>2052</v>
      </c>
      <c r="B1575" s="4"/>
      <c r="C1575" s="6" t="s">
        <v>400</v>
      </c>
      <c r="D1575" s="4"/>
      <c r="E1575" s="4"/>
      <c r="F1575" s="4"/>
      <c r="G1575" s="4"/>
      <c r="H1575" s="4"/>
      <c r="I1575" s="4"/>
      <c r="J1575" s="4"/>
      <c r="K1575" s="45">
        <v>44347</v>
      </c>
      <c r="L1575" s="45"/>
      <c r="M1575" s="4"/>
      <c r="N1575" s="4"/>
      <c r="O1575" s="4"/>
      <c r="P1575" s="46"/>
      <c r="Q1575" s="46"/>
      <c r="R1575" s="49">
        <f t="shared" si="110"/>
        <v>0</v>
      </c>
      <c r="S1575" s="49">
        <f t="shared" si="111"/>
        <v>0</v>
      </c>
      <c r="T1575" s="50">
        <f t="shared" si="108"/>
        <v>0</v>
      </c>
      <c r="U1575" s="50">
        <f t="shared" si="109"/>
        <v>0</v>
      </c>
      <c r="V1575" s="50">
        <v>0.87</v>
      </c>
      <c r="W1575" s="50" t="str">
        <f>IF(OR(K1575&lt;=$Y$1,DAY(K1575)&gt;15,AND(YEAR(K1575)&amp;MONTH(K1575)=YEAR(L1575)&amp;MONTH(L1575),DAY(L1575)&lt;26)),"",IF(OR(L1575="",MONTH(K1575)&lt;&gt;MONTH(L1575)),NETWORKDAYS.INTL(K1575,DATE(2021,MONTH(K1575)+1,0),"0000000",'21年休息安排-固定'!$B$2:$B$105),NETWORKDAYS.INTL(K1575,L1575,"0000000",'21年休息安排-固定'!$B$2:$B$105)))</f>
        <v/>
      </c>
      <c r="X1575" s="50" t="str">
        <f>IF(OR(L1575&gt;=$Z$1,L1575="",DAY(L1575)&lt;15,AND(YEAR(K1575)&amp;MONTH(K1575)=YEAR(L1575)&amp;MONTH(L1575),DAY(L1575)&lt;26)),"",IF(YEAR(K1575)&amp;MONTH(K1575)=YEAR(L1575)&amp;MONTH(L1575),NETWORKDAYS.INTL(K1575,L1575,"0000000",'21年休息安排-固定'!$B$2:$B$105),NETWORKDAYS.INTL(DATE(2021,MONTH(L1575),1),L1575,"0000000",'21年休息安排-固定'!$B$2:$B$105)))</f>
        <v/>
      </c>
    </row>
    <row r="1576" customHeight="1" spans="1:24">
      <c r="A1576" s="4" t="s">
        <v>2053</v>
      </c>
      <c r="B1576" s="4"/>
      <c r="C1576" s="6" t="s">
        <v>941</v>
      </c>
      <c r="D1576" s="4"/>
      <c r="E1576" s="4"/>
      <c r="F1576" s="4"/>
      <c r="G1576" s="4"/>
      <c r="H1576" s="4"/>
      <c r="I1576" s="4"/>
      <c r="J1576" s="4"/>
      <c r="K1576" s="45">
        <v>44322</v>
      </c>
      <c r="L1576" s="45"/>
      <c r="M1576" s="4"/>
      <c r="N1576" s="4"/>
      <c r="O1576" s="4"/>
      <c r="P1576" s="46"/>
      <c r="Q1576" s="46"/>
      <c r="R1576" s="49">
        <f t="shared" si="110"/>
        <v>0</v>
      </c>
      <c r="S1576" s="49">
        <f t="shared" si="111"/>
        <v>0</v>
      </c>
      <c r="T1576" s="50">
        <f t="shared" si="108"/>
        <v>0</v>
      </c>
      <c r="U1576" s="50">
        <f t="shared" si="109"/>
        <v>0</v>
      </c>
      <c r="V1576" s="50">
        <v>0.86</v>
      </c>
      <c r="W1576" s="50">
        <f>IF(OR(K1576&lt;=$Y$1,DAY(K1576)&gt;15,AND(YEAR(K1576)&amp;MONTH(K1576)=YEAR(L1576)&amp;MONTH(L1576),DAY(L1576)&lt;26)),"",IF(OR(L1576="",MONTH(K1576)&lt;&gt;MONTH(L1576)),NETWORKDAYS.INTL(K1576,DATE(2021,MONTH(K1576)+1,0),"0000000",'21年休息安排-固定'!$B$2:$B$105),NETWORKDAYS.INTL(K1576,L1576,"0000000",'21年休息安排-固定'!$B$2:$B$105)))</f>
        <v>19</v>
      </c>
      <c r="X1576" s="50" t="str">
        <f>IF(OR(L1576&gt;=$Z$1,L1576="",DAY(L1576)&lt;15,AND(YEAR(K1576)&amp;MONTH(K1576)=YEAR(L1576)&amp;MONTH(L1576),DAY(L1576)&lt;26)),"",IF(YEAR(K1576)&amp;MONTH(K1576)=YEAR(L1576)&amp;MONTH(L1576),NETWORKDAYS.INTL(K1576,L1576,"0000000",'21年休息安排-固定'!$B$2:$B$105),NETWORKDAYS.INTL(DATE(2021,MONTH(L1576),1),L1576,"0000000",'21年休息安排-固定'!$B$2:$B$105)))</f>
        <v/>
      </c>
    </row>
    <row r="1577" customHeight="1" spans="1:24">
      <c r="A1577" s="4" t="s">
        <v>2054</v>
      </c>
      <c r="B1577" s="4"/>
      <c r="C1577" s="6" t="s">
        <v>1020</v>
      </c>
      <c r="D1577" s="4"/>
      <c r="E1577" s="4"/>
      <c r="F1577" s="4"/>
      <c r="G1577" s="4"/>
      <c r="H1577" s="4"/>
      <c r="I1577" s="4"/>
      <c r="J1577" s="4"/>
      <c r="K1577" s="45">
        <v>44322</v>
      </c>
      <c r="L1577" s="45"/>
      <c r="M1577" s="4"/>
      <c r="N1577" s="4"/>
      <c r="O1577" s="4"/>
      <c r="P1577" s="46"/>
      <c r="Q1577" s="46"/>
      <c r="R1577" s="49">
        <f t="shared" si="110"/>
        <v>0</v>
      </c>
      <c r="S1577" s="49">
        <f t="shared" si="111"/>
        <v>0</v>
      </c>
      <c r="T1577" s="50">
        <f t="shared" si="108"/>
        <v>0</v>
      </c>
      <c r="U1577" s="50">
        <f t="shared" si="109"/>
        <v>0</v>
      </c>
      <c r="V1577" s="50">
        <v>0.88</v>
      </c>
      <c r="W1577" s="50">
        <f>IF(OR(K1577&lt;=$Y$1,DAY(K1577)&gt;15,AND(YEAR(K1577)&amp;MONTH(K1577)=YEAR(L1577)&amp;MONTH(L1577),DAY(L1577)&lt;26)),"",IF(OR(L1577="",MONTH(K1577)&lt;&gt;MONTH(L1577)),NETWORKDAYS.INTL(K1577,DATE(2021,MONTH(K1577)+1,0),"0000000",'21年休息安排-固定'!$B$2:$B$105),NETWORKDAYS.INTL(K1577,L1577,"0000000",'21年休息安排-固定'!$B$2:$B$105)))</f>
        <v>19</v>
      </c>
      <c r="X1577" s="50" t="str">
        <f>IF(OR(L1577&gt;=$Z$1,L1577="",DAY(L1577)&lt;15,AND(YEAR(K1577)&amp;MONTH(K1577)=YEAR(L1577)&amp;MONTH(L1577),DAY(L1577)&lt;26)),"",IF(YEAR(K1577)&amp;MONTH(K1577)=YEAR(L1577)&amp;MONTH(L1577),NETWORKDAYS.INTL(K1577,L1577,"0000000",'21年休息安排-固定'!$B$2:$B$105),NETWORKDAYS.INTL(DATE(2021,MONTH(L1577),1),L1577,"0000000",'21年休息安排-固定'!$B$2:$B$105)))</f>
        <v/>
      </c>
    </row>
    <row r="1578" customHeight="1" spans="1:24">
      <c r="A1578" s="4" t="s">
        <v>2055</v>
      </c>
      <c r="B1578" s="4"/>
      <c r="C1578" s="6" t="s">
        <v>403</v>
      </c>
      <c r="D1578" s="4"/>
      <c r="E1578" s="4"/>
      <c r="F1578" s="4"/>
      <c r="G1578" s="4"/>
      <c r="H1578" s="4"/>
      <c r="I1578" s="4"/>
      <c r="J1578" s="4"/>
      <c r="K1578" s="45">
        <v>44326</v>
      </c>
      <c r="L1578" s="45"/>
      <c r="M1578" s="4"/>
      <c r="N1578" s="4"/>
      <c r="O1578" s="4"/>
      <c r="P1578" s="46"/>
      <c r="Q1578" s="46"/>
      <c r="R1578" s="49">
        <f t="shared" si="110"/>
        <v>0</v>
      </c>
      <c r="S1578" s="49">
        <f t="shared" si="111"/>
        <v>0</v>
      </c>
      <c r="T1578" s="50">
        <f t="shared" si="108"/>
        <v>0</v>
      </c>
      <c r="U1578" s="50">
        <f t="shared" si="109"/>
        <v>0</v>
      </c>
      <c r="V1578" s="50">
        <v>0.88</v>
      </c>
      <c r="W1578" s="50">
        <f>IF(OR(K1578&lt;=$Y$1,DAY(K1578)&gt;15,AND(YEAR(K1578)&amp;MONTH(K1578)=YEAR(L1578)&amp;MONTH(L1578),DAY(L1578)&lt;26)),"",IF(OR(L1578="",MONTH(K1578)&lt;&gt;MONTH(L1578)),NETWORKDAYS.INTL(K1578,DATE(2021,MONTH(K1578)+1,0),"0000000",'21年休息安排-固定'!$B$2:$B$105),NETWORKDAYS.INTL(K1578,L1578,"0000000",'21年休息安排-固定'!$B$2:$B$105)))</f>
        <v>16</v>
      </c>
      <c r="X1578" s="50" t="str">
        <f>IF(OR(L1578&gt;=$Z$1,L1578="",DAY(L1578)&lt;15,AND(YEAR(K1578)&amp;MONTH(K1578)=YEAR(L1578)&amp;MONTH(L1578),DAY(L1578)&lt;26)),"",IF(YEAR(K1578)&amp;MONTH(K1578)=YEAR(L1578)&amp;MONTH(L1578),NETWORKDAYS.INTL(K1578,L1578,"0000000",'21年休息安排-固定'!$B$2:$B$105),NETWORKDAYS.INTL(DATE(2021,MONTH(L1578),1),L1578,"0000000",'21年休息安排-固定'!$B$2:$B$105)))</f>
        <v/>
      </c>
    </row>
    <row r="1579" customHeight="1" spans="1:24">
      <c r="A1579" s="4" t="s">
        <v>2056</v>
      </c>
      <c r="B1579" s="4"/>
      <c r="C1579" s="6" t="s">
        <v>838</v>
      </c>
      <c r="D1579" s="4"/>
      <c r="E1579" s="4"/>
      <c r="F1579" s="4"/>
      <c r="G1579" s="4"/>
      <c r="H1579" s="4"/>
      <c r="I1579" s="4"/>
      <c r="J1579" s="4"/>
      <c r="K1579" s="45">
        <v>44328</v>
      </c>
      <c r="L1579" s="45"/>
      <c r="M1579" s="4"/>
      <c r="N1579" s="4"/>
      <c r="O1579" s="4"/>
      <c r="P1579" s="46"/>
      <c r="Q1579" s="46"/>
      <c r="R1579" s="49">
        <f t="shared" si="110"/>
        <v>0</v>
      </c>
      <c r="S1579" s="49">
        <f t="shared" si="111"/>
        <v>0</v>
      </c>
      <c r="T1579" s="50">
        <f t="shared" si="108"/>
        <v>0</v>
      </c>
      <c r="U1579" s="50">
        <f t="shared" si="109"/>
        <v>0</v>
      </c>
      <c r="V1579" s="50">
        <v>0.77</v>
      </c>
      <c r="W1579" s="50">
        <f>IF(OR(K1579&lt;=$Y$1,DAY(K1579)&gt;15,AND(YEAR(K1579)&amp;MONTH(K1579)=YEAR(L1579)&amp;MONTH(L1579),DAY(L1579)&lt;26)),"",IF(OR(L1579="",MONTH(K1579)&lt;&gt;MONTH(L1579)),NETWORKDAYS.INTL(K1579,DATE(2021,MONTH(K1579)+1,0),"0000000",'21年休息安排-固定'!$B$2:$B$105),NETWORKDAYS.INTL(K1579,L1579,"0000000",'21年休息安排-固定'!$B$2:$B$105)))</f>
        <v>14</v>
      </c>
      <c r="X1579" s="50" t="str">
        <f>IF(OR(L1579&gt;=$Z$1,L1579="",DAY(L1579)&lt;15,AND(YEAR(K1579)&amp;MONTH(K1579)=YEAR(L1579)&amp;MONTH(L1579),DAY(L1579)&lt;26)),"",IF(YEAR(K1579)&amp;MONTH(K1579)=YEAR(L1579)&amp;MONTH(L1579),NETWORKDAYS.INTL(K1579,L1579,"0000000",'21年休息安排-固定'!$B$2:$B$105),NETWORKDAYS.INTL(DATE(2021,MONTH(L1579),1),L1579,"0000000",'21年休息安排-固定'!$B$2:$B$105)))</f>
        <v/>
      </c>
    </row>
    <row r="1580" customHeight="1" spans="1:24">
      <c r="A1580" s="4" t="s">
        <v>2057</v>
      </c>
      <c r="B1580" s="4"/>
      <c r="C1580" s="6" t="s">
        <v>838</v>
      </c>
      <c r="D1580" s="4"/>
      <c r="E1580" s="4"/>
      <c r="F1580" s="4"/>
      <c r="G1580" s="4"/>
      <c r="H1580" s="4"/>
      <c r="I1580" s="4"/>
      <c r="J1580" s="4"/>
      <c r="K1580" s="45">
        <v>44333</v>
      </c>
      <c r="L1580" s="45"/>
      <c r="M1580" s="4"/>
      <c r="N1580" s="4"/>
      <c r="O1580" s="4"/>
      <c r="P1580" s="46"/>
      <c r="Q1580" s="46"/>
      <c r="R1580" s="49">
        <f t="shared" si="110"/>
        <v>0</v>
      </c>
      <c r="S1580" s="49">
        <f t="shared" si="111"/>
        <v>0</v>
      </c>
      <c r="T1580" s="50">
        <f t="shared" si="108"/>
        <v>0</v>
      </c>
      <c r="U1580" s="50">
        <f t="shared" si="109"/>
        <v>0</v>
      </c>
      <c r="V1580" s="50">
        <v>0.81</v>
      </c>
      <c r="W1580" s="50" t="str">
        <f>IF(OR(K1580&lt;=$Y$1,DAY(K1580)&gt;15,AND(YEAR(K1580)&amp;MONTH(K1580)=YEAR(L1580)&amp;MONTH(L1580),DAY(L1580)&lt;26)),"",IF(OR(L1580="",MONTH(K1580)&lt;&gt;MONTH(L1580)),NETWORKDAYS.INTL(K1580,DATE(2021,MONTH(K1580)+1,0),"0000000",'21年休息安排-固定'!$B$2:$B$105),NETWORKDAYS.INTL(K1580,L1580,"0000000",'21年休息安排-固定'!$B$2:$B$105)))</f>
        <v/>
      </c>
      <c r="X1580" s="50" t="str">
        <f>IF(OR(L1580&gt;=$Z$1,L1580="",DAY(L1580)&lt;15,AND(YEAR(K1580)&amp;MONTH(K1580)=YEAR(L1580)&amp;MONTH(L1580),DAY(L1580)&lt;26)),"",IF(YEAR(K1580)&amp;MONTH(K1580)=YEAR(L1580)&amp;MONTH(L1580),NETWORKDAYS.INTL(K1580,L1580,"0000000",'21年休息安排-固定'!$B$2:$B$105),NETWORKDAYS.INTL(DATE(2021,MONTH(L1580),1),L1580,"0000000",'21年休息安排-固定'!$B$2:$B$105)))</f>
        <v/>
      </c>
    </row>
    <row r="1581" customHeight="1" spans="1:24">
      <c r="A1581" s="4" t="s">
        <v>2058</v>
      </c>
      <c r="B1581" s="4"/>
      <c r="C1581" s="6" t="s">
        <v>941</v>
      </c>
      <c r="D1581" s="4"/>
      <c r="E1581" s="4"/>
      <c r="F1581" s="4"/>
      <c r="G1581" s="4"/>
      <c r="H1581" s="4"/>
      <c r="I1581" s="4"/>
      <c r="J1581" s="4"/>
      <c r="K1581" s="45">
        <v>44333</v>
      </c>
      <c r="L1581" s="45"/>
      <c r="M1581" s="4"/>
      <c r="N1581" s="4"/>
      <c r="O1581" s="4"/>
      <c r="P1581" s="46"/>
      <c r="Q1581" s="46"/>
      <c r="R1581" s="49">
        <f t="shared" si="110"/>
        <v>0</v>
      </c>
      <c r="S1581" s="49">
        <f t="shared" si="111"/>
        <v>0</v>
      </c>
      <c r="T1581" s="50">
        <f t="shared" si="108"/>
        <v>0</v>
      </c>
      <c r="U1581" s="50">
        <f t="shared" si="109"/>
        <v>0</v>
      </c>
      <c r="V1581" s="50">
        <v>0.9</v>
      </c>
      <c r="W1581" s="50" t="str">
        <f>IF(OR(K1581&lt;=$Y$1,DAY(K1581)&gt;15,AND(YEAR(K1581)&amp;MONTH(K1581)=YEAR(L1581)&amp;MONTH(L1581),DAY(L1581)&lt;26)),"",IF(OR(L1581="",MONTH(K1581)&lt;&gt;MONTH(L1581)),NETWORKDAYS.INTL(K1581,DATE(2021,MONTH(K1581)+1,0),"0000000",'21年休息安排-固定'!$B$2:$B$105),NETWORKDAYS.INTL(K1581,L1581,"0000000",'21年休息安排-固定'!$B$2:$B$105)))</f>
        <v/>
      </c>
      <c r="X1581" s="50" t="str">
        <f>IF(OR(L1581&gt;=$Z$1,L1581="",DAY(L1581)&lt;15,AND(YEAR(K1581)&amp;MONTH(K1581)=YEAR(L1581)&amp;MONTH(L1581),DAY(L1581)&lt;26)),"",IF(YEAR(K1581)&amp;MONTH(K1581)=YEAR(L1581)&amp;MONTH(L1581),NETWORKDAYS.INTL(K1581,L1581,"0000000",'21年休息安排-固定'!$B$2:$B$105),NETWORKDAYS.INTL(DATE(2021,MONTH(L1581),1),L1581,"0000000",'21年休息安排-固定'!$B$2:$B$105)))</f>
        <v/>
      </c>
    </row>
    <row r="1582" customHeight="1" spans="1:24">
      <c r="A1582" s="4" t="s">
        <v>2059</v>
      </c>
      <c r="B1582" s="4"/>
      <c r="C1582" s="6" t="s">
        <v>941</v>
      </c>
      <c r="D1582" s="4"/>
      <c r="E1582" s="4"/>
      <c r="F1582" s="4"/>
      <c r="G1582" s="4"/>
      <c r="H1582" s="4"/>
      <c r="I1582" s="4"/>
      <c r="J1582" s="4"/>
      <c r="K1582" s="45">
        <v>44334</v>
      </c>
      <c r="L1582" s="45"/>
      <c r="M1582" s="4"/>
      <c r="N1582" s="4"/>
      <c r="O1582" s="4"/>
      <c r="P1582" s="46"/>
      <c r="Q1582" s="46"/>
      <c r="R1582" s="49">
        <f t="shared" si="110"/>
        <v>0</v>
      </c>
      <c r="S1582" s="49">
        <f t="shared" si="111"/>
        <v>0</v>
      </c>
      <c r="T1582" s="50">
        <f t="shared" si="108"/>
        <v>0</v>
      </c>
      <c r="U1582" s="50">
        <f t="shared" si="109"/>
        <v>0</v>
      </c>
      <c r="V1582" s="50">
        <v>0.87</v>
      </c>
      <c r="W1582" s="50" t="str">
        <f>IF(OR(K1582&lt;=$Y$1,DAY(K1582)&gt;15,AND(YEAR(K1582)&amp;MONTH(K1582)=YEAR(L1582)&amp;MONTH(L1582),DAY(L1582)&lt;26)),"",IF(OR(L1582="",MONTH(K1582)&lt;&gt;MONTH(L1582)),NETWORKDAYS.INTL(K1582,DATE(2021,MONTH(K1582)+1,0),"0000000",'21年休息安排-固定'!$B$2:$B$105),NETWORKDAYS.INTL(K1582,L1582,"0000000",'21年休息安排-固定'!$B$2:$B$105)))</f>
        <v/>
      </c>
      <c r="X1582" s="50" t="str">
        <f>IF(OR(L1582&gt;=$Z$1,L1582="",DAY(L1582)&lt;15,AND(YEAR(K1582)&amp;MONTH(K1582)=YEAR(L1582)&amp;MONTH(L1582),DAY(L1582)&lt;26)),"",IF(YEAR(K1582)&amp;MONTH(K1582)=YEAR(L1582)&amp;MONTH(L1582),NETWORKDAYS.INTL(K1582,L1582,"0000000",'21年休息安排-固定'!$B$2:$B$105),NETWORKDAYS.INTL(DATE(2021,MONTH(L1582),1),L1582,"0000000",'21年休息安排-固定'!$B$2:$B$105)))</f>
        <v/>
      </c>
    </row>
    <row r="1583" customHeight="1" spans="1:24">
      <c r="A1583" s="4" t="s">
        <v>2060</v>
      </c>
      <c r="B1583" s="4"/>
      <c r="C1583" s="6" t="s">
        <v>1020</v>
      </c>
      <c r="D1583" s="4"/>
      <c r="E1583" s="4"/>
      <c r="F1583" s="4"/>
      <c r="G1583" s="4"/>
      <c r="H1583" s="4"/>
      <c r="I1583" s="4"/>
      <c r="J1583" s="4"/>
      <c r="K1583" s="45">
        <v>44340</v>
      </c>
      <c r="L1583" s="45"/>
      <c r="M1583" s="4"/>
      <c r="N1583" s="4"/>
      <c r="O1583" s="4"/>
      <c r="P1583" s="46"/>
      <c r="Q1583" s="46"/>
      <c r="R1583" s="49">
        <f t="shared" si="110"/>
        <v>0</v>
      </c>
      <c r="S1583" s="49">
        <f t="shared" si="111"/>
        <v>0</v>
      </c>
      <c r="T1583" s="50">
        <f t="shared" si="108"/>
        <v>0</v>
      </c>
      <c r="U1583" s="50">
        <f t="shared" si="109"/>
        <v>0</v>
      </c>
      <c r="V1583" s="50">
        <v>0.91</v>
      </c>
      <c r="W1583" s="50" t="str">
        <f>IF(OR(K1583&lt;=$Y$1,DAY(K1583)&gt;15,AND(YEAR(K1583)&amp;MONTH(K1583)=YEAR(L1583)&amp;MONTH(L1583),DAY(L1583)&lt;26)),"",IF(OR(L1583="",MONTH(K1583)&lt;&gt;MONTH(L1583)),NETWORKDAYS.INTL(K1583,DATE(2021,MONTH(K1583)+1,0),"0000000",'21年休息安排-固定'!$B$2:$B$105),NETWORKDAYS.INTL(K1583,L1583,"0000000",'21年休息安排-固定'!$B$2:$B$105)))</f>
        <v/>
      </c>
      <c r="X1583" s="50" t="str">
        <f>IF(OR(L1583&gt;=$Z$1,L1583="",DAY(L1583)&lt;15,AND(YEAR(K1583)&amp;MONTH(K1583)=YEAR(L1583)&amp;MONTH(L1583),DAY(L1583)&lt;26)),"",IF(YEAR(K1583)&amp;MONTH(K1583)=YEAR(L1583)&amp;MONTH(L1583),NETWORKDAYS.INTL(K1583,L1583,"0000000",'21年休息安排-固定'!$B$2:$B$105),NETWORKDAYS.INTL(DATE(2021,MONTH(L1583),1),L1583,"0000000",'21年休息安排-固定'!$B$2:$B$105)))</f>
        <v/>
      </c>
    </row>
    <row r="1584" customHeight="1" spans="1:24">
      <c r="A1584" s="4" t="s">
        <v>2061</v>
      </c>
      <c r="B1584" s="4"/>
      <c r="C1584" s="6" t="s">
        <v>834</v>
      </c>
      <c r="D1584" s="4"/>
      <c r="E1584" s="4"/>
      <c r="F1584" s="4"/>
      <c r="G1584" s="4"/>
      <c r="H1584" s="4"/>
      <c r="I1584" s="4"/>
      <c r="J1584" s="4"/>
      <c r="K1584" s="45">
        <v>44342</v>
      </c>
      <c r="L1584" s="45"/>
      <c r="M1584" s="4"/>
      <c r="N1584" s="4"/>
      <c r="O1584" s="4"/>
      <c r="P1584" s="46"/>
      <c r="Q1584" s="46"/>
      <c r="R1584" s="49">
        <f t="shared" si="110"/>
        <v>0</v>
      </c>
      <c r="S1584" s="49">
        <f t="shared" si="111"/>
        <v>0</v>
      </c>
      <c r="T1584" s="50">
        <f t="shared" si="108"/>
        <v>0</v>
      </c>
      <c r="U1584" s="50">
        <f t="shared" si="109"/>
        <v>0</v>
      </c>
      <c r="V1584" s="50">
        <v>0.74</v>
      </c>
      <c r="W1584" s="50" t="str">
        <f>IF(OR(K1584&lt;=$Y$1,DAY(K1584)&gt;15,AND(YEAR(K1584)&amp;MONTH(K1584)=YEAR(L1584)&amp;MONTH(L1584),DAY(L1584)&lt;26)),"",IF(OR(L1584="",MONTH(K1584)&lt;&gt;MONTH(L1584)),NETWORKDAYS.INTL(K1584,DATE(2021,MONTH(K1584)+1,0),"0000000",'21年休息安排-固定'!$B$2:$B$105),NETWORKDAYS.INTL(K1584,L1584,"0000000",'21年休息安排-固定'!$B$2:$B$105)))</f>
        <v/>
      </c>
      <c r="X1584" s="50" t="str">
        <f>IF(OR(L1584&gt;=$Z$1,L1584="",DAY(L1584)&lt;15,AND(YEAR(K1584)&amp;MONTH(K1584)=YEAR(L1584)&amp;MONTH(L1584),DAY(L1584)&lt;26)),"",IF(YEAR(K1584)&amp;MONTH(K1584)=YEAR(L1584)&amp;MONTH(L1584),NETWORKDAYS.INTL(K1584,L1584,"0000000",'21年休息安排-固定'!$B$2:$B$105),NETWORKDAYS.INTL(DATE(2021,MONTH(L1584),1),L1584,"0000000",'21年休息安排-固定'!$B$2:$B$105)))</f>
        <v/>
      </c>
    </row>
    <row r="1585" customHeight="1" spans="1:24">
      <c r="A1585" s="4" t="s">
        <v>2062</v>
      </c>
      <c r="B1585" s="4"/>
      <c r="C1585" s="6" t="s">
        <v>1020</v>
      </c>
      <c r="D1585" s="4"/>
      <c r="E1585" s="4"/>
      <c r="F1585" s="4"/>
      <c r="G1585" s="4"/>
      <c r="H1585" s="4"/>
      <c r="I1585" s="4"/>
      <c r="J1585" s="4"/>
      <c r="K1585" s="45">
        <v>44341</v>
      </c>
      <c r="L1585" s="45"/>
      <c r="M1585" s="4"/>
      <c r="N1585" s="4"/>
      <c r="O1585" s="4"/>
      <c r="P1585" s="46"/>
      <c r="Q1585" s="46"/>
      <c r="R1585" s="49">
        <f t="shared" si="110"/>
        <v>0</v>
      </c>
      <c r="S1585" s="49">
        <f t="shared" si="111"/>
        <v>0</v>
      </c>
      <c r="T1585" s="50">
        <f t="shared" si="108"/>
        <v>0</v>
      </c>
      <c r="U1585" s="50">
        <f t="shared" si="109"/>
        <v>0</v>
      </c>
      <c r="V1585" s="50">
        <v>0.87</v>
      </c>
      <c r="W1585" s="50" t="str">
        <f>IF(OR(K1585&lt;=$Y$1,DAY(K1585)&gt;15,AND(YEAR(K1585)&amp;MONTH(K1585)=YEAR(L1585)&amp;MONTH(L1585),DAY(L1585)&lt;26)),"",IF(OR(L1585="",MONTH(K1585)&lt;&gt;MONTH(L1585)),NETWORKDAYS.INTL(K1585,DATE(2021,MONTH(K1585)+1,0),"0000000",'21年休息安排-固定'!$B$2:$B$105),NETWORKDAYS.INTL(K1585,L1585,"0000000",'21年休息安排-固定'!$B$2:$B$105)))</f>
        <v/>
      </c>
      <c r="X1585" s="50" t="str">
        <f>IF(OR(L1585&gt;=$Z$1,L1585="",DAY(L1585)&lt;15,AND(YEAR(K1585)&amp;MONTH(K1585)=YEAR(L1585)&amp;MONTH(L1585),DAY(L1585)&lt;26)),"",IF(YEAR(K1585)&amp;MONTH(K1585)=YEAR(L1585)&amp;MONTH(L1585),NETWORKDAYS.INTL(K1585,L1585,"0000000",'21年休息安排-固定'!$B$2:$B$105),NETWORKDAYS.INTL(DATE(2021,MONTH(L1585),1),L1585,"0000000",'21年休息安排-固定'!$B$2:$B$105)))</f>
        <v/>
      </c>
    </row>
    <row r="1586" customHeight="1" spans="1:24">
      <c r="A1586" s="4" t="s">
        <v>2063</v>
      </c>
      <c r="B1586" s="4"/>
      <c r="C1586" s="6" t="s">
        <v>921</v>
      </c>
      <c r="D1586" s="4"/>
      <c r="E1586" s="4"/>
      <c r="F1586" s="4"/>
      <c r="G1586" s="4"/>
      <c r="H1586" s="4"/>
      <c r="I1586" s="4"/>
      <c r="J1586" s="4"/>
      <c r="K1586" s="45">
        <v>44343</v>
      </c>
      <c r="L1586" s="45"/>
      <c r="M1586" s="4"/>
      <c r="N1586" s="4"/>
      <c r="O1586" s="4"/>
      <c r="P1586" s="46"/>
      <c r="Q1586" s="46"/>
      <c r="R1586" s="49">
        <f t="shared" si="110"/>
        <v>0</v>
      </c>
      <c r="S1586" s="49">
        <f t="shared" si="111"/>
        <v>0</v>
      </c>
      <c r="T1586" s="50">
        <f t="shared" si="108"/>
        <v>0</v>
      </c>
      <c r="U1586" s="50">
        <f t="shared" si="109"/>
        <v>0</v>
      </c>
      <c r="V1586" s="50">
        <v>0.94</v>
      </c>
      <c r="W1586" s="50" t="str">
        <f>IF(OR(K1586&lt;=$Y$1,DAY(K1586)&gt;15,AND(YEAR(K1586)&amp;MONTH(K1586)=YEAR(L1586)&amp;MONTH(L1586),DAY(L1586)&lt;26)),"",IF(OR(L1586="",MONTH(K1586)&lt;&gt;MONTH(L1586)),NETWORKDAYS.INTL(K1586,DATE(2021,MONTH(K1586)+1,0),"0000000",'21年休息安排-固定'!$B$2:$B$105),NETWORKDAYS.INTL(K1586,L1586,"0000000",'21年休息安排-固定'!$B$2:$B$105)))</f>
        <v/>
      </c>
      <c r="X1586" s="50" t="str">
        <f>IF(OR(L1586&gt;=$Z$1,L1586="",DAY(L1586)&lt;15,AND(YEAR(K1586)&amp;MONTH(K1586)=YEAR(L1586)&amp;MONTH(L1586),DAY(L1586)&lt;26)),"",IF(YEAR(K1586)&amp;MONTH(K1586)=YEAR(L1586)&amp;MONTH(L1586),NETWORKDAYS.INTL(K1586,L1586,"0000000",'21年休息安排-固定'!$B$2:$B$105),NETWORKDAYS.INTL(DATE(2021,MONTH(L1586),1),L1586,"0000000",'21年休息安排-固定'!$B$2:$B$105)))</f>
        <v/>
      </c>
    </row>
    <row r="1587" customHeight="1" spans="1:24">
      <c r="A1587" s="4" t="s">
        <v>2064</v>
      </c>
      <c r="B1587" s="4"/>
      <c r="C1587" s="6" t="s">
        <v>1020</v>
      </c>
      <c r="D1587" s="4"/>
      <c r="E1587" s="4"/>
      <c r="F1587" s="4"/>
      <c r="G1587" s="4"/>
      <c r="H1587" s="4"/>
      <c r="I1587" s="4"/>
      <c r="J1587" s="4"/>
      <c r="K1587" s="45">
        <v>44343</v>
      </c>
      <c r="L1587" s="45"/>
      <c r="M1587" s="4"/>
      <c r="N1587" s="4"/>
      <c r="O1587" s="4"/>
      <c r="P1587" s="46"/>
      <c r="Q1587" s="46"/>
      <c r="R1587" s="49">
        <f t="shared" si="110"/>
        <v>0</v>
      </c>
      <c r="S1587" s="49">
        <f t="shared" si="111"/>
        <v>0</v>
      </c>
      <c r="T1587" s="50">
        <f t="shared" si="108"/>
        <v>0</v>
      </c>
      <c r="U1587" s="50">
        <f t="shared" si="109"/>
        <v>0</v>
      </c>
      <c r="V1587" s="50">
        <v>0.92</v>
      </c>
      <c r="W1587" s="50" t="str">
        <f>IF(OR(K1587&lt;=$Y$1,DAY(K1587)&gt;15,AND(YEAR(K1587)&amp;MONTH(K1587)=YEAR(L1587)&amp;MONTH(L1587),DAY(L1587)&lt;26)),"",IF(OR(L1587="",MONTH(K1587)&lt;&gt;MONTH(L1587)),NETWORKDAYS.INTL(K1587,DATE(2021,MONTH(K1587)+1,0),"0000000",'21年休息安排-固定'!$B$2:$B$105),NETWORKDAYS.INTL(K1587,L1587,"0000000",'21年休息安排-固定'!$B$2:$B$105)))</f>
        <v/>
      </c>
      <c r="X1587" s="50" t="str">
        <f>IF(OR(L1587&gt;=$Z$1,L1587="",DAY(L1587)&lt;15,AND(YEAR(K1587)&amp;MONTH(K1587)=YEAR(L1587)&amp;MONTH(L1587),DAY(L1587)&lt;26)),"",IF(YEAR(K1587)&amp;MONTH(K1587)=YEAR(L1587)&amp;MONTH(L1587),NETWORKDAYS.INTL(K1587,L1587,"0000000",'21年休息安排-固定'!$B$2:$B$105),NETWORKDAYS.INTL(DATE(2021,MONTH(L1587),1),L1587,"0000000",'21年休息安排-固定'!$B$2:$B$105)))</f>
        <v/>
      </c>
    </row>
    <row r="1588" customHeight="1" spans="1:24">
      <c r="A1588" s="4" t="s">
        <v>2065</v>
      </c>
      <c r="B1588" s="4"/>
      <c r="C1588" s="6" t="s">
        <v>941</v>
      </c>
      <c r="D1588" s="4"/>
      <c r="E1588" s="4"/>
      <c r="F1588" s="4"/>
      <c r="G1588" s="4"/>
      <c r="H1588" s="4"/>
      <c r="I1588" s="4"/>
      <c r="J1588" s="4"/>
      <c r="K1588" s="45">
        <v>44347</v>
      </c>
      <c r="L1588" s="45"/>
      <c r="M1588" s="4"/>
      <c r="N1588" s="4"/>
      <c r="O1588" s="4"/>
      <c r="P1588" s="46"/>
      <c r="Q1588" s="46"/>
      <c r="R1588" s="49">
        <f t="shared" si="110"/>
        <v>0</v>
      </c>
      <c r="S1588" s="49">
        <f t="shared" si="111"/>
        <v>0</v>
      </c>
      <c r="T1588" s="50">
        <f t="shared" si="108"/>
        <v>0</v>
      </c>
      <c r="U1588" s="50">
        <f t="shared" si="109"/>
        <v>0</v>
      </c>
      <c r="V1588" s="50">
        <v>0.93</v>
      </c>
      <c r="W1588" s="50" t="str">
        <f>IF(OR(K1588&lt;=$Y$1,DAY(K1588)&gt;15,AND(YEAR(K1588)&amp;MONTH(K1588)=YEAR(L1588)&amp;MONTH(L1588),DAY(L1588)&lt;26)),"",IF(OR(L1588="",MONTH(K1588)&lt;&gt;MONTH(L1588)),NETWORKDAYS.INTL(K1588,DATE(2021,MONTH(K1588)+1,0),"0000000",'21年休息安排-固定'!$B$2:$B$105),NETWORKDAYS.INTL(K1588,L1588,"0000000",'21年休息安排-固定'!$B$2:$B$105)))</f>
        <v/>
      </c>
      <c r="X1588" s="50" t="str">
        <f>IF(OR(L1588&gt;=$Z$1,L1588="",DAY(L1588)&lt;15,AND(YEAR(K1588)&amp;MONTH(K1588)=YEAR(L1588)&amp;MONTH(L1588),DAY(L1588)&lt;26)),"",IF(YEAR(K1588)&amp;MONTH(K1588)=YEAR(L1588)&amp;MONTH(L1588),NETWORKDAYS.INTL(K1588,L1588,"0000000",'21年休息安排-固定'!$B$2:$B$105),NETWORKDAYS.INTL(DATE(2021,MONTH(L1588),1),L1588,"0000000",'21年休息安排-固定'!$B$2:$B$105)))</f>
        <v/>
      </c>
    </row>
    <row r="1589" customHeight="1" spans="1:24">
      <c r="A1589" s="4" t="s">
        <v>2066</v>
      </c>
      <c r="B1589" s="4"/>
      <c r="C1589" s="6" t="s">
        <v>480</v>
      </c>
      <c r="D1589" s="4"/>
      <c r="E1589" s="4"/>
      <c r="F1589" s="4"/>
      <c r="G1589" s="4"/>
      <c r="H1589" s="4"/>
      <c r="I1589" s="4"/>
      <c r="J1589" s="4"/>
      <c r="K1589" s="45">
        <v>44347</v>
      </c>
      <c r="L1589" s="45"/>
      <c r="M1589" s="4"/>
      <c r="N1589" s="4"/>
      <c r="O1589" s="4"/>
      <c r="P1589" s="46"/>
      <c r="Q1589" s="46"/>
      <c r="R1589" s="49">
        <f t="shared" si="110"/>
        <v>0</v>
      </c>
      <c r="S1589" s="49">
        <f t="shared" si="111"/>
        <v>0</v>
      </c>
      <c r="T1589" s="50">
        <f t="shared" si="108"/>
        <v>0</v>
      </c>
      <c r="U1589" s="50">
        <f t="shared" si="109"/>
        <v>0</v>
      </c>
      <c r="V1589" s="50">
        <v>0.88</v>
      </c>
      <c r="W1589" s="50" t="str">
        <f>IF(OR(K1589&lt;=$Y$1,DAY(K1589)&gt;15,AND(YEAR(K1589)&amp;MONTH(K1589)=YEAR(L1589)&amp;MONTH(L1589),DAY(L1589)&lt;26)),"",IF(OR(L1589="",MONTH(K1589)&lt;&gt;MONTH(L1589)),NETWORKDAYS.INTL(K1589,DATE(2021,MONTH(K1589)+1,0),"0000000",'21年休息安排-固定'!$B$2:$B$105),NETWORKDAYS.INTL(K1589,L1589,"0000000",'21年休息安排-固定'!$B$2:$B$105)))</f>
        <v/>
      </c>
      <c r="X1589" s="50" t="str">
        <f>IF(OR(L1589&gt;=$Z$1,L1589="",DAY(L1589)&lt;15,AND(YEAR(K1589)&amp;MONTH(K1589)=YEAR(L1589)&amp;MONTH(L1589),DAY(L1589)&lt;26)),"",IF(YEAR(K1589)&amp;MONTH(K1589)=YEAR(L1589)&amp;MONTH(L1589),NETWORKDAYS.INTL(K1589,L1589,"0000000",'21年休息安排-固定'!$B$2:$B$105),NETWORKDAYS.INTL(DATE(2021,MONTH(L1589),1),L1589,"0000000",'21年休息安排-固定'!$B$2:$B$105)))</f>
        <v/>
      </c>
    </row>
    <row r="1590" customHeight="1" spans="1:24">
      <c r="A1590" s="4" t="s">
        <v>2067</v>
      </c>
      <c r="B1590" s="4"/>
      <c r="C1590" s="6" t="s">
        <v>480</v>
      </c>
      <c r="D1590" s="4"/>
      <c r="E1590" s="4"/>
      <c r="F1590" s="4"/>
      <c r="G1590" s="4"/>
      <c r="H1590" s="4"/>
      <c r="I1590" s="4"/>
      <c r="J1590" s="4"/>
      <c r="K1590" s="45">
        <v>44347</v>
      </c>
      <c r="L1590" s="45">
        <v>44561</v>
      </c>
      <c r="M1590" s="4"/>
      <c r="N1590" s="4"/>
      <c r="O1590" s="4"/>
      <c r="P1590" s="46"/>
      <c r="Q1590" s="46"/>
      <c r="R1590" s="49">
        <f t="shared" si="110"/>
        <v>0</v>
      </c>
      <c r="S1590" s="49">
        <f t="shared" si="111"/>
        <v>0</v>
      </c>
      <c r="T1590" s="50">
        <f t="shared" si="108"/>
        <v>0</v>
      </c>
      <c r="U1590" s="50">
        <f t="shared" si="109"/>
        <v>0</v>
      </c>
      <c r="V1590" s="50">
        <v>0.94</v>
      </c>
      <c r="W1590" s="50" t="str">
        <f>IF(OR(K1590&lt;=$Y$1,DAY(K1590)&gt;15,AND(YEAR(K1590)&amp;MONTH(K1590)=YEAR(L1590)&amp;MONTH(L1590),DAY(L1590)&lt;26)),"",IF(OR(L1590="",MONTH(K1590)&lt;&gt;MONTH(L1590)),NETWORKDAYS.INTL(K1590,DATE(2021,MONTH(K1590)+1,0),"0000000",'21年休息安排-固定'!$B$2:$B$105),NETWORKDAYS.INTL(K1590,L1590,"0000000",'21年休息安排-固定'!$B$2:$B$105)))</f>
        <v/>
      </c>
      <c r="X1590" s="50" t="str">
        <f>IF(OR(L1590&gt;=$Z$1,L1590="",DAY(L1590)&lt;15,AND(YEAR(K1590)&amp;MONTH(K1590)=YEAR(L1590)&amp;MONTH(L1590),DAY(L1590)&lt;26)),"",IF(YEAR(K1590)&amp;MONTH(K1590)=YEAR(L1590)&amp;MONTH(L1590),NETWORKDAYS.INTL(K1590,L1590,"0000000",'21年休息安排-固定'!$B$2:$B$105),NETWORKDAYS.INTL(DATE(2021,MONTH(L1590),1),L1590,"0000000",'21年休息安排-固定'!$B$2:$B$105)))</f>
        <v/>
      </c>
    </row>
    <row r="1591" customHeight="1" spans="1:24">
      <c r="A1591" s="4" t="s">
        <v>2068</v>
      </c>
      <c r="B1591" s="4"/>
      <c r="C1591" s="6" t="s">
        <v>480</v>
      </c>
      <c r="D1591" s="4"/>
      <c r="E1591" s="4"/>
      <c r="F1591" s="4"/>
      <c r="G1591" s="4"/>
      <c r="H1591" s="4"/>
      <c r="I1591" s="4"/>
      <c r="J1591" s="4"/>
      <c r="K1591" s="45">
        <v>42261</v>
      </c>
      <c r="L1591" s="45"/>
      <c r="M1591" s="4"/>
      <c r="N1591" s="4"/>
      <c r="O1591" s="4"/>
      <c r="P1591" s="46"/>
      <c r="Q1591" s="46"/>
      <c r="R1591" s="49">
        <f t="shared" si="110"/>
        <v>0</v>
      </c>
      <c r="S1591" s="49">
        <f t="shared" si="111"/>
        <v>0</v>
      </c>
      <c r="T1591" s="50">
        <f t="shared" si="108"/>
        <v>0</v>
      </c>
      <c r="U1591" s="50">
        <f t="shared" si="109"/>
        <v>0</v>
      </c>
      <c r="V1591" s="50">
        <v>0.82</v>
      </c>
      <c r="W1591" s="50" t="str">
        <f>IF(OR(K1591&lt;=$Y$1,DAY(K1591)&gt;15,AND(YEAR(K1591)&amp;MONTH(K1591)=YEAR(L1591)&amp;MONTH(L1591),DAY(L1591)&lt;26)),"",IF(OR(L1591="",MONTH(K1591)&lt;&gt;MONTH(L1591)),NETWORKDAYS.INTL(K1591,DATE(2021,MONTH(K1591)+1,0),"0000000",'21年休息安排-固定'!$B$2:$B$105),NETWORKDAYS.INTL(K1591,L1591,"0000000",'21年休息安排-固定'!$B$2:$B$105)))</f>
        <v/>
      </c>
      <c r="X1591" s="50" t="str">
        <f>IF(OR(L1591&gt;=$Z$1,L1591="",DAY(L1591)&lt;15,AND(YEAR(K1591)&amp;MONTH(K1591)=YEAR(L1591)&amp;MONTH(L1591),DAY(L1591)&lt;26)),"",IF(YEAR(K1591)&amp;MONTH(K1591)=YEAR(L1591)&amp;MONTH(L1591),NETWORKDAYS.INTL(K1591,L1591,"0000000",'21年休息安排-固定'!$B$2:$B$105),NETWORKDAYS.INTL(DATE(2021,MONTH(L1591),1),L1591,"0000000",'21年休息安排-固定'!$B$2:$B$105)))</f>
        <v/>
      </c>
    </row>
    <row r="1592" customHeight="1" spans="1:24">
      <c r="A1592" s="4" t="s">
        <v>2069</v>
      </c>
      <c r="B1592" s="4"/>
      <c r="C1592" s="6" t="s">
        <v>404</v>
      </c>
      <c r="D1592" s="4"/>
      <c r="E1592" s="4"/>
      <c r="F1592" s="4"/>
      <c r="G1592" s="4"/>
      <c r="H1592" s="4"/>
      <c r="I1592" s="4"/>
      <c r="J1592" s="4"/>
      <c r="K1592" s="45">
        <v>44348</v>
      </c>
      <c r="L1592" s="45"/>
      <c r="M1592" s="4"/>
      <c r="N1592" s="4"/>
      <c r="O1592" s="4"/>
      <c r="P1592" s="46"/>
      <c r="Q1592" s="46"/>
      <c r="R1592" s="49">
        <f t="shared" si="110"/>
        <v>0</v>
      </c>
      <c r="S1592" s="49">
        <f t="shared" si="111"/>
        <v>0</v>
      </c>
      <c r="T1592" s="50">
        <f t="shared" si="108"/>
        <v>0</v>
      </c>
      <c r="U1592" s="50">
        <f t="shared" si="109"/>
        <v>0</v>
      </c>
      <c r="V1592" s="50">
        <v>0.91</v>
      </c>
      <c r="W1592" s="50">
        <f>IF(OR(K1592&lt;=$Y$1,DAY(K1592)&gt;15,AND(YEAR(K1592)&amp;MONTH(K1592)=YEAR(L1592)&amp;MONTH(L1592),DAY(L1592)&lt;26)),"",IF(OR(L1592="",MONTH(K1592)&lt;&gt;MONTH(L1592)),NETWORKDAYS.INTL(K1592,DATE(2021,MONTH(K1592)+1,0),"0000000",'21年休息安排-固定'!$B$2:$B$105),NETWORKDAYS.INTL(K1592,L1592,"0000000",'21年休息安排-固定'!$B$2:$B$105)))</f>
        <v>22</v>
      </c>
      <c r="X1592" s="50" t="str">
        <f>IF(OR(L1592&gt;=$Z$1,L1592="",DAY(L1592)&lt;15,AND(YEAR(K1592)&amp;MONTH(K1592)=YEAR(L1592)&amp;MONTH(L1592),DAY(L1592)&lt;26)),"",IF(YEAR(K1592)&amp;MONTH(K1592)=YEAR(L1592)&amp;MONTH(L1592),NETWORKDAYS.INTL(K1592,L1592,"0000000",'21年休息安排-固定'!$B$2:$B$105),NETWORKDAYS.INTL(DATE(2021,MONTH(L1592),1),L1592,"0000000",'21年休息安排-固定'!$B$2:$B$105)))</f>
        <v/>
      </c>
    </row>
    <row r="1593" customHeight="1" spans="1:24">
      <c r="A1593" s="4" t="s">
        <v>2070</v>
      </c>
      <c r="B1593" s="4"/>
      <c r="C1593" s="6" t="s">
        <v>404</v>
      </c>
      <c r="D1593" s="4"/>
      <c r="E1593" s="4"/>
      <c r="F1593" s="4"/>
      <c r="G1593" s="4"/>
      <c r="H1593" s="4"/>
      <c r="I1593" s="4"/>
      <c r="J1593" s="4"/>
      <c r="K1593" s="45">
        <v>44349</v>
      </c>
      <c r="L1593" s="45"/>
      <c r="M1593" s="4"/>
      <c r="N1593" s="4"/>
      <c r="O1593" s="4"/>
      <c r="P1593" s="46"/>
      <c r="Q1593" s="46"/>
      <c r="R1593" s="49">
        <f t="shared" si="110"/>
        <v>0</v>
      </c>
      <c r="S1593" s="49">
        <f t="shared" si="111"/>
        <v>0</v>
      </c>
      <c r="T1593" s="50">
        <f t="shared" si="108"/>
        <v>0</v>
      </c>
      <c r="U1593" s="50">
        <f t="shared" si="109"/>
        <v>0</v>
      </c>
      <c r="V1593" s="50">
        <v>0.91</v>
      </c>
      <c r="W1593" s="50">
        <f>IF(OR(K1593&lt;=$Y$1,DAY(K1593)&gt;15,AND(YEAR(K1593)&amp;MONTH(K1593)=YEAR(L1593)&amp;MONTH(L1593),DAY(L1593)&lt;26)),"",IF(OR(L1593="",MONTH(K1593)&lt;&gt;MONTH(L1593)),NETWORKDAYS.INTL(K1593,DATE(2021,MONTH(K1593)+1,0),"0000000",'21年休息安排-固定'!$B$2:$B$105),NETWORKDAYS.INTL(K1593,L1593,"0000000",'21年休息安排-固定'!$B$2:$B$105)))</f>
        <v>21</v>
      </c>
      <c r="X1593" s="50" t="str">
        <f>IF(OR(L1593&gt;=$Z$1,L1593="",DAY(L1593)&lt;15,AND(YEAR(K1593)&amp;MONTH(K1593)=YEAR(L1593)&amp;MONTH(L1593),DAY(L1593)&lt;26)),"",IF(YEAR(K1593)&amp;MONTH(K1593)=YEAR(L1593)&amp;MONTH(L1593),NETWORKDAYS.INTL(K1593,L1593,"0000000",'21年休息安排-固定'!$B$2:$B$105),NETWORKDAYS.INTL(DATE(2021,MONTH(L1593),1),L1593,"0000000",'21年休息安排-固定'!$B$2:$B$105)))</f>
        <v/>
      </c>
    </row>
    <row r="1594" customHeight="1" spans="1:24">
      <c r="A1594" s="4" t="s">
        <v>2071</v>
      </c>
      <c r="B1594" s="4"/>
      <c r="C1594" s="6" t="s">
        <v>404</v>
      </c>
      <c r="D1594" s="4"/>
      <c r="E1594" s="4"/>
      <c r="F1594" s="4"/>
      <c r="G1594" s="4"/>
      <c r="H1594" s="4"/>
      <c r="I1594" s="4"/>
      <c r="J1594" s="4"/>
      <c r="K1594" s="45">
        <v>44349</v>
      </c>
      <c r="L1594" s="45"/>
      <c r="M1594" s="4"/>
      <c r="N1594" s="4"/>
      <c r="O1594" s="4"/>
      <c r="P1594" s="46"/>
      <c r="Q1594" s="46"/>
      <c r="R1594" s="49">
        <f t="shared" si="110"/>
        <v>0</v>
      </c>
      <c r="S1594" s="49">
        <f t="shared" si="111"/>
        <v>0</v>
      </c>
      <c r="T1594" s="50">
        <f t="shared" si="108"/>
        <v>0</v>
      </c>
      <c r="U1594" s="50">
        <f t="shared" si="109"/>
        <v>0</v>
      </c>
      <c r="V1594" s="50">
        <v>0.83</v>
      </c>
      <c r="W1594" s="50">
        <f>IF(OR(K1594&lt;=$Y$1,DAY(K1594)&gt;15,AND(YEAR(K1594)&amp;MONTH(K1594)=YEAR(L1594)&amp;MONTH(L1594),DAY(L1594)&lt;26)),"",IF(OR(L1594="",MONTH(K1594)&lt;&gt;MONTH(L1594)),NETWORKDAYS.INTL(K1594,DATE(2021,MONTH(K1594)+1,0),"0000000",'21年休息安排-固定'!$B$2:$B$105),NETWORKDAYS.INTL(K1594,L1594,"0000000",'21年休息安排-固定'!$B$2:$B$105)))</f>
        <v>21</v>
      </c>
      <c r="X1594" s="50" t="str">
        <f>IF(OR(L1594&gt;=$Z$1,L1594="",DAY(L1594)&lt;15,AND(YEAR(K1594)&amp;MONTH(K1594)=YEAR(L1594)&amp;MONTH(L1594),DAY(L1594)&lt;26)),"",IF(YEAR(K1594)&amp;MONTH(K1594)=YEAR(L1594)&amp;MONTH(L1594),NETWORKDAYS.INTL(K1594,L1594,"0000000",'21年休息安排-固定'!$B$2:$B$105),NETWORKDAYS.INTL(DATE(2021,MONTH(L1594),1),L1594,"0000000",'21年休息安排-固定'!$B$2:$B$105)))</f>
        <v/>
      </c>
    </row>
    <row r="1595" customHeight="1" spans="1:24">
      <c r="A1595" s="4" t="s">
        <v>2072</v>
      </c>
      <c r="B1595" s="4"/>
      <c r="C1595" s="6" t="s">
        <v>1851</v>
      </c>
      <c r="D1595" s="4"/>
      <c r="E1595" s="4"/>
      <c r="F1595" s="4"/>
      <c r="G1595" s="4"/>
      <c r="H1595" s="4"/>
      <c r="I1595" s="4"/>
      <c r="J1595" s="4"/>
      <c r="K1595" s="45">
        <v>44351</v>
      </c>
      <c r="L1595" s="45"/>
      <c r="M1595" s="4"/>
      <c r="N1595" s="4"/>
      <c r="O1595" s="4"/>
      <c r="P1595" s="46"/>
      <c r="Q1595" s="46"/>
      <c r="R1595" s="49">
        <f t="shared" si="110"/>
        <v>0</v>
      </c>
      <c r="S1595" s="49">
        <f t="shared" si="111"/>
        <v>0</v>
      </c>
      <c r="T1595" s="50">
        <f t="shared" si="108"/>
        <v>0</v>
      </c>
      <c r="U1595" s="50">
        <f t="shared" si="109"/>
        <v>0</v>
      </c>
      <c r="V1595" s="50">
        <v>0.9</v>
      </c>
      <c r="W1595" s="50">
        <f>IF(OR(K1595&lt;=$Y$1,DAY(K1595)&gt;15,AND(YEAR(K1595)&amp;MONTH(K1595)=YEAR(L1595)&amp;MONTH(L1595),DAY(L1595)&lt;26)),"",IF(OR(L1595="",MONTH(K1595)&lt;&gt;MONTH(L1595)),NETWORKDAYS.INTL(K1595,DATE(2021,MONTH(K1595)+1,0),"0000000",'21年休息安排-固定'!$B$2:$B$105),NETWORKDAYS.INTL(K1595,L1595,"0000000",'21年休息安排-固定'!$B$2:$B$105)))</f>
        <v>19</v>
      </c>
      <c r="X1595" s="50" t="str">
        <f>IF(OR(L1595&gt;=$Z$1,L1595="",DAY(L1595)&lt;15,AND(YEAR(K1595)&amp;MONTH(K1595)=YEAR(L1595)&amp;MONTH(L1595),DAY(L1595)&lt;26)),"",IF(YEAR(K1595)&amp;MONTH(K1595)=YEAR(L1595)&amp;MONTH(L1595),NETWORKDAYS.INTL(K1595,L1595,"0000000",'21年休息安排-固定'!$B$2:$B$105),NETWORKDAYS.INTL(DATE(2021,MONTH(L1595),1),L1595,"0000000",'21年休息安排-固定'!$B$2:$B$105)))</f>
        <v/>
      </c>
    </row>
    <row r="1596" customHeight="1" spans="1:24">
      <c r="A1596" s="4" t="s">
        <v>2073</v>
      </c>
      <c r="B1596" s="4"/>
      <c r="C1596" s="6" t="s">
        <v>428</v>
      </c>
      <c r="D1596" s="4"/>
      <c r="E1596" s="4"/>
      <c r="F1596" s="4"/>
      <c r="G1596" s="4"/>
      <c r="H1596" s="4"/>
      <c r="I1596" s="4"/>
      <c r="J1596" s="4"/>
      <c r="K1596" s="45">
        <v>44354</v>
      </c>
      <c r="L1596" s="45"/>
      <c r="M1596" s="4"/>
      <c r="N1596" s="4"/>
      <c r="O1596" s="4"/>
      <c r="P1596" s="46"/>
      <c r="Q1596" s="46"/>
      <c r="R1596" s="49">
        <f t="shared" si="110"/>
        <v>0</v>
      </c>
      <c r="S1596" s="49">
        <f t="shared" si="111"/>
        <v>0</v>
      </c>
      <c r="T1596" s="50">
        <f t="shared" si="108"/>
        <v>0</v>
      </c>
      <c r="U1596" s="50">
        <f t="shared" si="109"/>
        <v>0</v>
      </c>
      <c r="V1596" s="50">
        <v>0.86</v>
      </c>
      <c r="W1596" s="50">
        <f>IF(OR(K1596&lt;=$Y$1,DAY(K1596)&gt;15,AND(YEAR(K1596)&amp;MONTH(K1596)=YEAR(L1596)&amp;MONTH(L1596),DAY(L1596)&lt;26)),"",IF(OR(L1596="",MONTH(K1596)&lt;&gt;MONTH(L1596)),NETWORKDAYS.INTL(K1596,DATE(2021,MONTH(K1596)+1,0),"0000000",'21年休息安排-固定'!$B$2:$B$105),NETWORKDAYS.INTL(K1596,L1596,"0000000",'21年休息安排-固定'!$B$2:$B$105)))</f>
        <v>18</v>
      </c>
      <c r="X1596" s="50" t="str">
        <f>IF(OR(L1596&gt;=$Z$1,L1596="",DAY(L1596)&lt;15,AND(YEAR(K1596)&amp;MONTH(K1596)=YEAR(L1596)&amp;MONTH(L1596),DAY(L1596)&lt;26)),"",IF(YEAR(K1596)&amp;MONTH(K1596)=YEAR(L1596)&amp;MONTH(L1596),NETWORKDAYS.INTL(K1596,L1596,"0000000",'21年休息安排-固定'!$B$2:$B$105),NETWORKDAYS.INTL(DATE(2021,MONTH(L1596),1),L1596,"0000000",'21年休息安排-固定'!$B$2:$B$105)))</f>
        <v/>
      </c>
    </row>
    <row r="1597" customHeight="1" spans="1:24">
      <c r="A1597" s="4" t="s">
        <v>2074</v>
      </c>
      <c r="B1597" s="4"/>
      <c r="C1597" s="6" t="s">
        <v>404</v>
      </c>
      <c r="D1597" s="4"/>
      <c r="E1597" s="4"/>
      <c r="F1597" s="4"/>
      <c r="G1597" s="4"/>
      <c r="H1597" s="4"/>
      <c r="I1597" s="4"/>
      <c r="J1597" s="4"/>
      <c r="K1597" s="45">
        <v>44357</v>
      </c>
      <c r="L1597" s="45"/>
      <c r="M1597" s="4"/>
      <c r="N1597" s="4"/>
      <c r="O1597" s="4"/>
      <c r="P1597" s="46"/>
      <c r="Q1597" s="46"/>
      <c r="R1597" s="49">
        <f t="shared" si="110"/>
        <v>0</v>
      </c>
      <c r="S1597" s="49">
        <f t="shared" si="111"/>
        <v>0</v>
      </c>
      <c r="T1597" s="50">
        <f t="shared" si="108"/>
        <v>0</v>
      </c>
      <c r="U1597" s="50">
        <f t="shared" si="109"/>
        <v>0</v>
      </c>
      <c r="V1597" s="50">
        <v>0.9</v>
      </c>
      <c r="W1597" s="50">
        <f>IF(OR(K1597&lt;=$Y$1,DAY(K1597)&gt;15,AND(YEAR(K1597)&amp;MONTH(K1597)=YEAR(L1597)&amp;MONTH(L1597),DAY(L1597)&lt;26)),"",IF(OR(L1597="",MONTH(K1597)&lt;&gt;MONTH(L1597)),NETWORKDAYS.INTL(K1597,DATE(2021,MONTH(K1597)+1,0),"0000000",'21年休息安排-固定'!$B$2:$B$105),NETWORKDAYS.INTL(K1597,L1597,"0000000",'21年休息安排-固定'!$B$2:$B$105)))</f>
        <v>15</v>
      </c>
      <c r="X1597" s="50" t="str">
        <f>IF(OR(L1597&gt;=$Z$1,L1597="",DAY(L1597)&lt;15,AND(YEAR(K1597)&amp;MONTH(K1597)=YEAR(L1597)&amp;MONTH(L1597),DAY(L1597)&lt;26)),"",IF(YEAR(K1597)&amp;MONTH(K1597)=YEAR(L1597)&amp;MONTH(L1597),NETWORKDAYS.INTL(K1597,L1597,"0000000",'21年休息安排-固定'!$B$2:$B$105),NETWORKDAYS.INTL(DATE(2021,MONTH(L1597),1),L1597,"0000000",'21年休息安排-固定'!$B$2:$B$105)))</f>
        <v/>
      </c>
    </row>
    <row r="1598" customHeight="1" spans="1:24">
      <c r="A1598" s="4" t="s">
        <v>2075</v>
      </c>
      <c r="B1598" s="4"/>
      <c r="C1598" s="6" t="s">
        <v>428</v>
      </c>
      <c r="D1598" s="4"/>
      <c r="E1598" s="4"/>
      <c r="F1598" s="4"/>
      <c r="G1598" s="4"/>
      <c r="H1598" s="4"/>
      <c r="I1598" s="4"/>
      <c r="J1598" s="4"/>
      <c r="K1598" s="45">
        <v>44355</v>
      </c>
      <c r="L1598" s="45"/>
      <c r="M1598" s="4"/>
      <c r="N1598" s="4"/>
      <c r="O1598" s="4"/>
      <c r="P1598" s="46"/>
      <c r="Q1598" s="46"/>
      <c r="R1598" s="49">
        <f t="shared" si="110"/>
        <v>0</v>
      </c>
      <c r="S1598" s="49">
        <f t="shared" si="111"/>
        <v>0</v>
      </c>
      <c r="T1598" s="50">
        <f t="shared" si="108"/>
        <v>0</v>
      </c>
      <c r="U1598" s="50">
        <f t="shared" si="109"/>
        <v>0</v>
      </c>
      <c r="V1598" s="50">
        <v>0.84</v>
      </c>
      <c r="W1598" s="50">
        <f>IF(OR(K1598&lt;=$Y$1,DAY(K1598)&gt;15,AND(YEAR(K1598)&amp;MONTH(K1598)=YEAR(L1598)&amp;MONTH(L1598),DAY(L1598)&lt;26)),"",IF(OR(L1598="",MONTH(K1598)&lt;&gt;MONTH(L1598)),NETWORKDAYS.INTL(K1598,DATE(2021,MONTH(K1598)+1,0),"0000000",'21年休息安排-固定'!$B$2:$B$105),NETWORKDAYS.INTL(K1598,L1598,"0000000",'21年休息安排-固定'!$B$2:$B$105)))</f>
        <v>17</v>
      </c>
      <c r="X1598" s="50" t="str">
        <f>IF(OR(L1598&gt;=$Z$1,L1598="",DAY(L1598)&lt;15,AND(YEAR(K1598)&amp;MONTH(K1598)=YEAR(L1598)&amp;MONTH(L1598),DAY(L1598)&lt;26)),"",IF(YEAR(K1598)&amp;MONTH(K1598)=YEAR(L1598)&amp;MONTH(L1598),NETWORKDAYS.INTL(K1598,L1598,"0000000",'21年休息安排-固定'!$B$2:$B$105),NETWORKDAYS.INTL(DATE(2021,MONTH(L1598),1),L1598,"0000000",'21年休息安排-固定'!$B$2:$B$105)))</f>
        <v/>
      </c>
    </row>
    <row r="1599" customHeight="1" spans="1:24">
      <c r="A1599" s="4" t="s">
        <v>2076</v>
      </c>
      <c r="B1599" s="4"/>
      <c r="C1599" s="6" t="s">
        <v>428</v>
      </c>
      <c r="D1599" s="4"/>
      <c r="E1599" s="4"/>
      <c r="F1599" s="4"/>
      <c r="G1599" s="4"/>
      <c r="H1599" s="4"/>
      <c r="I1599" s="4"/>
      <c r="J1599" s="4"/>
      <c r="K1599" s="45">
        <v>44355</v>
      </c>
      <c r="L1599" s="45"/>
      <c r="M1599" s="4"/>
      <c r="N1599" s="4"/>
      <c r="O1599" s="4"/>
      <c r="P1599" s="46"/>
      <c r="Q1599" s="46"/>
      <c r="R1599" s="49">
        <f t="shared" si="110"/>
        <v>0</v>
      </c>
      <c r="S1599" s="49">
        <f t="shared" si="111"/>
        <v>0</v>
      </c>
      <c r="T1599" s="50">
        <f t="shared" si="108"/>
        <v>0</v>
      </c>
      <c r="U1599" s="50">
        <f t="shared" si="109"/>
        <v>0</v>
      </c>
      <c r="V1599" s="50">
        <v>0.81</v>
      </c>
      <c r="W1599" s="50">
        <f>IF(OR(K1599&lt;=$Y$1,DAY(K1599)&gt;15,AND(YEAR(K1599)&amp;MONTH(K1599)=YEAR(L1599)&amp;MONTH(L1599),DAY(L1599)&lt;26)),"",IF(OR(L1599="",MONTH(K1599)&lt;&gt;MONTH(L1599)),NETWORKDAYS.INTL(K1599,DATE(2021,MONTH(K1599)+1,0),"0000000",'21年休息安排-固定'!$B$2:$B$105),NETWORKDAYS.INTL(K1599,L1599,"0000000",'21年休息安排-固定'!$B$2:$B$105)))</f>
        <v>17</v>
      </c>
      <c r="X1599" s="50" t="str">
        <f>IF(OR(L1599&gt;=$Z$1,L1599="",DAY(L1599)&lt;15,AND(YEAR(K1599)&amp;MONTH(K1599)=YEAR(L1599)&amp;MONTH(L1599),DAY(L1599)&lt;26)),"",IF(YEAR(K1599)&amp;MONTH(K1599)=YEAR(L1599)&amp;MONTH(L1599),NETWORKDAYS.INTL(K1599,L1599,"0000000",'21年休息安排-固定'!$B$2:$B$105),NETWORKDAYS.INTL(DATE(2021,MONTH(L1599),1),L1599,"0000000",'21年休息安排-固定'!$B$2:$B$105)))</f>
        <v/>
      </c>
    </row>
    <row r="1600" customHeight="1" spans="1:24">
      <c r="A1600" s="4" t="s">
        <v>2077</v>
      </c>
      <c r="B1600" s="4"/>
      <c r="C1600" s="6" t="s">
        <v>428</v>
      </c>
      <c r="D1600" s="4"/>
      <c r="E1600" s="4"/>
      <c r="F1600" s="4"/>
      <c r="G1600" s="4"/>
      <c r="H1600" s="4"/>
      <c r="I1600" s="4"/>
      <c r="J1600" s="4"/>
      <c r="K1600" s="45">
        <v>44355</v>
      </c>
      <c r="L1600" s="45"/>
      <c r="M1600" s="4"/>
      <c r="N1600" s="4"/>
      <c r="O1600" s="4"/>
      <c r="P1600" s="46"/>
      <c r="Q1600" s="46"/>
      <c r="R1600" s="49">
        <f t="shared" si="110"/>
        <v>0</v>
      </c>
      <c r="S1600" s="49">
        <f t="shared" si="111"/>
        <v>0</v>
      </c>
      <c r="T1600" s="50">
        <f t="shared" si="108"/>
        <v>0</v>
      </c>
      <c r="U1600" s="50">
        <f t="shared" si="109"/>
        <v>0</v>
      </c>
      <c r="V1600" s="50">
        <v>0.82</v>
      </c>
      <c r="W1600" s="50">
        <f>IF(OR(K1600&lt;=$Y$1,DAY(K1600)&gt;15,AND(YEAR(K1600)&amp;MONTH(K1600)=YEAR(L1600)&amp;MONTH(L1600),DAY(L1600)&lt;26)),"",IF(OR(L1600="",MONTH(K1600)&lt;&gt;MONTH(L1600)),NETWORKDAYS.INTL(K1600,DATE(2021,MONTH(K1600)+1,0),"0000000",'21年休息安排-固定'!$B$2:$B$105),NETWORKDAYS.INTL(K1600,L1600,"0000000",'21年休息安排-固定'!$B$2:$B$105)))</f>
        <v>17</v>
      </c>
      <c r="X1600" s="50" t="str">
        <f>IF(OR(L1600&gt;=$Z$1,L1600="",DAY(L1600)&lt;15,AND(YEAR(K1600)&amp;MONTH(K1600)=YEAR(L1600)&amp;MONTH(L1600),DAY(L1600)&lt;26)),"",IF(YEAR(K1600)&amp;MONTH(K1600)=YEAR(L1600)&amp;MONTH(L1600),NETWORKDAYS.INTL(K1600,L1600,"0000000",'21年休息安排-固定'!$B$2:$B$105),NETWORKDAYS.INTL(DATE(2021,MONTH(L1600),1),L1600,"0000000",'21年休息安排-固定'!$B$2:$B$105)))</f>
        <v/>
      </c>
    </row>
    <row r="1601" customHeight="1" spans="1:24">
      <c r="A1601" s="4" t="s">
        <v>2078</v>
      </c>
      <c r="B1601" s="4"/>
      <c r="C1601" s="6" t="s">
        <v>2006</v>
      </c>
      <c r="D1601" s="4"/>
      <c r="E1601" s="4"/>
      <c r="F1601" s="4"/>
      <c r="G1601" s="4"/>
      <c r="H1601" s="4"/>
      <c r="I1601" s="4"/>
      <c r="J1601" s="4"/>
      <c r="K1601" s="45">
        <v>44356</v>
      </c>
      <c r="L1601" s="45"/>
      <c r="M1601" s="4"/>
      <c r="N1601" s="4"/>
      <c r="O1601" s="4"/>
      <c r="P1601" s="46"/>
      <c r="Q1601" s="46"/>
      <c r="R1601" s="49">
        <f t="shared" si="110"/>
        <v>0</v>
      </c>
      <c r="S1601" s="49">
        <f t="shared" si="111"/>
        <v>0</v>
      </c>
      <c r="T1601" s="50">
        <f t="shared" si="108"/>
        <v>0</v>
      </c>
      <c r="U1601" s="50">
        <f t="shared" si="109"/>
        <v>0</v>
      </c>
      <c r="V1601" s="50">
        <v>0.87</v>
      </c>
      <c r="W1601" s="50">
        <f>IF(OR(K1601&lt;=$Y$1,DAY(K1601)&gt;15,AND(YEAR(K1601)&amp;MONTH(K1601)=YEAR(L1601)&amp;MONTH(L1601),DAY(L1601)&lt;26)),"",IF(OR(L1601="",MONTH(K1601)&lt;&gt;MONTH(L1601)),NETWORKDAYS.INTL(K1601,DATE(2021,MONTH(K1601)+1,0),"0000000",'21年休息安排-固定'!$B$2:$B$105),NETWORKDAYS.INTL(K1601,L1601,"0000000",'21年休息安排-固定'!$B$2:$B$105)))</f>
        <v>16</v>
      </c>
      <c r="X1601" s="50" t="str">
        <f>IF(OR(L1601&gt;=$Z$1,L1601="",DAY(L1601)&lt;15,AND(YEAR(K1601)&amp;MONTH(K1601)=YEAR(L1601)&amp;MONTH(L1601),DAY(L1601)&lt;26)),"",IF(YEAR(K1601)&amp;MONTH(K1601)=YEAR(L1601)&amp;MONTH(L1601),NETWORKDAYS.INTL(K1601,L1601,"0000000",'21年休息安排-固定'!$B$2:$B$105),NETWORKDAYS.INTL(DATE(2021,MONTH(L1601),1),L1601,"0000000",'21年休息安排-固定'!$B$2:$B$105)))</f>
        <v/>
      </c>
    </row>
    <row r="1602" customHeight="1" spans="1:24">
      <c r="A1602" s="4" t="s">
        <v>2079</v>
      </c>
      <c r="B1602" s="4"/>
      <c r="C1602" s="6" t="s">
        <v>404</v>
      </c>
      <c r="D1602" s="4"/>
      <c r="E1602" s="4"/>
      <c r="F1602" s="4"/>
      <c r="G1602" s="4"/>
      <c r="H1602" s="4"/>
      <c r="I1602" s="4"/>
      <c r="J1602" s="4"/>
      <c r="K1602" s="45">
        <v>44357</v>
      </c>
      <c r="L1602" s="45"/>
      <c r="M1602" s="4"/>
      <c r="N1602" s="4"/>
      <c r="O1602" s="4"/>
      <c r="P1602" s="46"/>
      <c r="Q1602" s="46"/>
      <c r="R1602" s="49">
        <f t="shared" si="110"/>
        <v>0</v>
      </c>
      <c r="S1602" s="49">
        <f t="shared" si="111"/>
        <v>0</v>
      </c>
      <c r="T1602" s="50">
        <f t="shared" si="108"/>
        <v>0</v>
      </c>
      <c r="U1602" s="50">
        <f t="shared" si="109"/>
        <v>0</v>
      </c>
      <c r="V1602" s="50">
        <v>0.91</v>
      </c>
      <c r="W1602" s="50">
        <f>IF(OR(K1602&lt;=$Y$1,DAY(K1602)&gt;15,AND(YEAR(K1602)&amp;MONTH(K1602)=YEAR(L1602)&amp;MONTH(L1602),DAY(L1602)&lt;26)),"",IF(OR(L1602="",MONTH(K1602)&lt;&gt;MONTH(L1602)),NETWORKDAYS.INTL(K1602,DATE(2021,MONTH(K1602)+1,0),"0000000",'21年休息安排-固定'!$B$2:$B$105),NETWORKDAYS.INTL(K1602,L1602,"0000000",'21年休息安排-固定'!$B$2:$B$105)))</f>
        <v>15</v>
      </c>
      <c r="X1602" s="50" t="str">
        <f>IF(OR(L1602&gt;=$Z$1,L1602="",DAY(L1602)&lt;15,AND(YEAR(K1602)&amp;MONTH(K1602)=YEAR(L1602)&amp;MONTH(L1602),DAY(L1602)&lt;26)),"",IF(YEAR(K1602)&amp;MONTH(K1602)=YEAR(L1602)&amp;MONTH(L1602),NETWORKDAYS.INTL(K1602,L1602,"0000000",'21年休息安排-固定'!$B$2:$B$105),NETWORKDAYS.INTL(DATE(2021,MONTH(L1602),1),L1602,"0000000",'21年休息安排-固定'!$B$2:$B$105)))</f>
        <v/>
      </c>
    </row>
    <row r="1603" customHeight="1" spans="1:24">
      <c r="A1603" s="4" t="s">
        <v>2080</v>
      </c>
      <c r="B1603" s="4"/>
      <c r="C1603" s="6" t="s">
        <v>1851</v>
      </c>
      <c r="D1603" s="4"/>
      <c r="E1603" s="4"/>
      <c r="F1603" s="4"/>
      <c r="G1603" s="4"/>
      <c r="H1603" s="4"/>
      <c r="I1603" s="4"/>
      <c r="J1603" s="4"/>
      <c r="K1603" s="45">
        <v>44357</v>
      </c>
      <c r="L1603" s="45"/>
      <c r="M1603" s="4"/>
      <c r="N1603" s="4"/>
      <c r="O1603" s="4"/>
      <c r="P1603" s="46"/>
      <c r="Q1603" s="46"/>
      <c r="R1603" s="49">
        <f t="shared" si="110"/>
        <v>0</v>
      </c>
      <c r="S1603" s="49">
        <f t="shared" si="111"/>
        <v>0</v>
      </c>
      <c r="T1603" s="50">
        <f t="shared" si="108"/>
        <v>0</v>
      </c>
      <c r="U1603" s="50">
        <f t="shared" si="109"/>
        <v>0</v>
      </c>
      <c r="V1603" s="50">
        <v>0.9</v>
      </c>
      <c r="W1603" s="50">
        <f>IF(OR(K1603&lt;=$Y$1,DAY(K1603)&gt;15,AND(YEAR(K1603)&amp;MONTH(K1603)=YEAR(L1603)&amp;MONTH(L1603),DAY(L1603)&lt;26)),"",IF(OR(L1603="",MONTH(K1603)&lt;&gt;MONTH(L1603)),NETWORKDAYS.INTL(K1603,DATE(2021,MONTH(K1603)+1,0),"0000000",'21年休息安排-固定'!$B$2:$B$105),NETWORKDAYS.INTL(K1603,L1603,"0000000",'21年休息安排-固定'!$B$2:$B$105)))</f>
        <v>15</v>
      </c>
      <c r="X1603" s="50" t="str">
        <f>IF(OR(L1603&gt;=$Z$1,L1603="",DAY(L1603)&lt;15,AND(YEAR(K1603)&amp;MONTH(K1603)=YEAR(L1603)&amp;MONTH(L1603),DAY(L1603)&lt;26)),"",IF(YEAR(K1603)&amp;MONTH(K1603)=YEAR(L1603)&amp;MONTH(L1603),NETWORKDAYS.INTL(K1603,L1603,"0000000",'21年休息安排-固定'!$B$2:$B$105),NETWORKDAYS.INTL(DATE(2021,MONTH(L1603),1),L1603,"0000000",'21年休息安排-固定'!$B$2:$B$105)))</f>
        <v/>
      </c>
    </row>
    <row r="1604" customHeight="1" spans="1:24">
      <c r="A1604" s="4" t="s">
        <v>2081</v>
      </c>
      <c r="B1604" s="4"/>
      <c r="C1604" s="6" t="s">
        <v>2006</v>
      </c>
      <c r="D1604" s="4"/>
      <c r="E1604" s="4"/>
      <c r="F1604" s="4"/>
      <c r="G1604" s="4"/>
      <c r="H1604" s="4"/>
      <c r="I1604" s="4"/>
      <c r="J1604" s="4"/>
      <c r="K1604" s="45">
        <v>44357</v>
      </c>
      <c r="L1604" s="45"/>
      <c r="M1604" s="4"/>
      <c r="N1604" s="4"/>
      <c r="O1604" s="4"/>
      <c r="P1604" s="46"/>
      <c r="Q1604" s="46"/>
      <c r="R1604" s="49">
        <f t="shared" si="110"/>
        <v>0</v>
      </c>
      <c r="S1604" s="49">
        <f t="shared" si="111"/>
        <v>0</v>
      </c>
      <c r="T1604" s="50">
        <f t="shared" si="108"/>
        <v>0</v>
      </c>
      <c r="U1604" s="50">
        <f t="shared" si="109"/>
        <v>0</v>
      </c>
      <c r="V1604" s="50">
        <v>0.82</v>
      </c>
      <c r="W1604" s="50">
        <f>IF(OR(K1604&lt;=$Y$1,DAY(K1604)&gt;15,AND(YEAR(K1604)&amp;MONTH(K1604)=YEAR(L1604)&amp;MONTH(L1604),DAY(L1604)&lt;26)),"",IF(OR(L1604="",MONTH(K1604)&lt;&gt;MONTH(L1604)),NETWORKDAYS.INTL(K1604,DATE(2021,MONTH(K1604)+1,0),"0000000",'21年休息安排-固定'!$B$2:$B$105),NETWORKDAYS.INTL(K1604,L1604,"0000000",'21年休息安排-固定'!$B$2:$B$105)))</f>
        <v>15</v>
      </c>
      <c r="X1604" s="50" t="str">
        <f>IF(OR(L1604&gt;=$Z$1,L1604="",DAY(L1604)&lt;15,AND(YEAR(K1604)&amp;MONTH(K1604)=YEAR(L1604)&amp;MONTH(L1604),DAY(L1604)&lt;26)),"",IF(YEAR(K1604)&amp;MONTH(K1604)=YEAR(L1604)&amp;MONTH(L1604),NETWORKDAYS.INTL(K1604,L1604,"0000000",'21年休息安排-固定'!$B$2:$B$105),NETWORKDAYS.INTL(DATE(2021,MONTH(L1604),1),L1604,"0000000",'21年休息安排-固定'!$B$2:$B$105)))</f>
        <v/>
      </c>
    </row>
    <row r="1605" customHeight="1" spans="1:24">
      <c r="A1605" s="4" t="s">
        <v>2082</v>
      </c>
      <c r="B1605" s="4"/>
      <c r="C1605" s="6" t="s">
        <v>2083</v>
      </c>
      <c r="D1605" s="4"/>
      <c r="E1605" s="4"/>
      <c r="F1605" s="4"/>
      <c r="G1605" s="4"/>
      <c r="H1605" s="4"/>
      <c r="I1605" s="4"/>
      <c r="J1605" s="4"/>
      <c r="K1605" s="45">
        <v>44357</v>
      </c>
      <c r="L1605" s="45"/>
      <c r="M1605" s="4"/>
      <c r="N1605" s="4"/>
      <c r="O1605" s="4"/>
      <c r="P1605" s="46"/>
      <c r="Q1605" s="46"/>
      <c r="R1605" s="49">
        <f t="shared" si="110"/>
        <v>0</v>
      </c>
      <c r="S1605" s="49">
        <f t="shared" si="111"/>
        <v>0</v>
      </c>
      <c r="T1605" s="50">
        <f t="shared" si="108"/>
        <v>0</v>
      </c>
      <c r="U1605" s="50">
        <f t="shared" si="109"/>
        <v>0</v>
      </c>
      <c r="V1605" s="50">
        <v>0.87</v>
      </c>
      <c r="W1605" s="50">
        <f>IF(OR(K1605&lt;=$Y$1,DAY(K1605)&gt;15,AND(YEAR(K1605)&amp;MONTH(K1605)=YEAR(L1605)&amp;MONTH(L1605),DAY(L1605)&lt;26)),"",IF(OR(L1605="",MONTH(K1605)&lt;&gt;MONTH(L1605)),NETWORKDAYS.INTL(K1605,DATE(2021,MONTH(K1605)+1,0),"0000000",'21年休息安排-固定'!$B$2:$B$105),NETWORKDAYS.INTL(K1605,L1605,"0000000",'21年休息安排-固定'!$B$2:$B$105)))</f>
        <v>15</v>
      </c>
      <c r="X1605" s="50" t="str">
        <f>IF(OR(L1605&gt;=$Z$1,L1605="",DAY(L1605)&lt;15,AND(YEAR(K1605)&amp;MONTH(K1605)=YEAR(L1605)&amp;MONTH(L1605),DAY(L1605)&lt;26)),"",IF(YEAR(K1605)&amp;MONTH(K1605)=YEAR(L1605)&amp;MONTH(L1605),NETWORKDAYS.INTL(K1605,L1605,"0000000",'21年休息安排-固定'!$B$2:$B$105),NETWORKDAYS.INTL(DATE(2021,MONTH(L1605),1),L1605,"0000000",'21年休息安排-固定'!$B$2:$B$105)))</f>
        <v/>
      </c>
    </row>
    <row r="1606" customHeight="1" spans="1:24">
      <c r="A1606" s="4" t="s">
        <v>2084</v>
      </c>
      <c r="B1606" s="4"/>
      <c r="C1606" s="6" t="s">
        <v>404</v>
      </c>
      <c r="D1606" s="4"/>
      <c r="E1606" s="4"/>
      <c r="F1606" s="4"/>
      <c r="G1606" s="4"/>
      <c r="H1606" s="4"/>
      <c r="I1606" s="4"/>
      <c r="J1606" s="4"/>
      <c r="K1606" s="45">
        <v>44358</v>
      </c>
      <c r="L1606" s="45"/>
      <c r="M1606" s="4"/>
      <c r="N1606" s="4"/>
      <c r="O1606" s="4"/>
      <c r="P1606" s="46"/>
      <c r="Q1606" s="46"/>
      <c r="R1606" s="49">
        <f t="shared" si="110"/>
        <v>0</v>
      </c>
      <c r="S1606" s="49">
        <f t="shared" si="111"/>
        <v>0</v>
      </c>
      <c r="T1606" s="50">
        <f t="shared" si="108"/>
        <v>0</v>
      </c>
      <c r="U1606" s="50">
        <f t="shared" si="109"/>
        <v>0</v>
      </c>
      <c r="V1606" s="50">
        <v>0.86</v>
      </c>
      <c r="W1606" s="50">
        <f>IF(OR(K1606&lt;=$Y$1,DAY(K1606)&gt;15,AND(YEAR(K1606)&amp;MONTH(K1606)=YEAR(L1606)&amp;MONTH(L1606),DAY(L1606)&lt;26)),"",IF(OR(L1606="",MONTH(K1606)&lt;&gt;MONTH(L1606)),NETWORKDAYS.INTL(K1606,DATE(2021,MONTH(K1606)+1,0),"0000000",'21年休息安排-固定'!$B$2:$B$105),NETWORKDAYS.INTL(K1606,L1606,"0000000",'21年休息安排-固定'!$B$2:$B$105)))</f>
        <v>14</v>
      </c>
      <c r="X1606" s="50" t="str">
        <f>IF(OR(L1606&gt;=$Z$1,L1606="",DAY(L1606)&lt;15,AND(YEAR(K1606)&amp;MONTH(K1606)=YEAR(L1606)&amp;MONTH(L1606),DAY(L1606)&lt;26)),"",IF(YEAR(K1606)&amp;MONTH(K1606)=YEAR(L1606)&amp;MONTH(L1606),NETWORKDAYS.INTL(K1606,L1606,"0000000",'21年休息安排-固定'!$B$2:$B$105),NETWORKDAYS.INTL(DATE(2021,MONTH(L1606),1),L1606,"0000000",'21年休息安排-固定'!$B$2:$B$105)))</f>
        <v/>
      </c>
    </row>
    <row r="1607" customHeight="1" spans="1:24">
      <c r="A1607" s="4" t="s">
        <v>2085</v>
      </c>
      <c r="B1607" s="4"/>
      <c r="C1607" s="6" t="s">
        <v>2006</v>
      </c>
      <c r="D1607" s="4"/>
      <c r="E1607" s="4"/>
      <c r="F1607" s="4"/>
      <c r="G1607" s="4"/>
      <c r="H1607" s="4"/>
      <c r="I1607" s="4"/>
      <c r="J1607" s="4"/>
      <c r="K1607" s="45">
        <v>44358</v>
      </c>
      <c r="L1607" s="45"/>
      <c r="M1607" s="4"/>
      <c r="N1607" s="4"/>
      <c r="O1607" s="4"/>
      <c r="P1607" s="46"/>
      <c r="Q1607" s="46"/>
      <c r="R1607" s="49">
        <f t="shared" si="110"/>
        <v>0</v>
      </c>
      <c r="S1607" s="49">
        <f t="shared" si="111"/>
        <v>0</v>
      </c>
      <c r="T1607" s="50">
        <f t="shared" si="108"/>
        <v>0</v>
      </c>
      <c r="U1607" s="50">
        <f t="shared" si="109"/>
        <v>0</v>
      </c>
      <c r="V1607" s="50">
        <v>0.84</v>
      </c>
      <c r="W1607" s="50">
        <f>IF(OR(K1607&lt;=$Y$1,DAY(K1607)&gt;15,AND(YEAR(K1607)&amp;MONTH(K1607)=YEAR(L1607)&amp;MONTH(L1607),DAY(L1607)&lt;26)),"",IF(OR(L1607="",MONTH(K1607)&lt;&gt;MONTH(L1607)),NETWORKDAYS.INTL(K1607,DATE(2021,MONTH(K1607)+1,0),"0000000",'21年休息安排-固定'!$B$2:$B$105),NETWORKDAYS.INTL(K1607,L1607,"0000000",'21年休息安排-固定'!$B$2:$B$105)))</f>
        <v>14</v>
      </c>
      <c r="X1607" s="50" t="str">
        <f>IF(OR(L1607&gt;=$Z$1,L1607="",DAY(L1607)&lt;15,AND(YEAR(K1607)&amp;MONTH(K1607)=YEAR(L1607)&amp;MONTH(L1607),DAY(L1607)&lt;26)),"",IF(YEAR(K1607)&amp;MONTH(K1607)=YEAR(L1607)&amp;MONTH(L1607),NETWORKDAYS.INTL(K1607,L1607,"0000000",'21年休息安排-固定'!$B$2:$B$105),NETWORKDAYS.INTL(DATE(2021,MONTH(L1607),1),L1607,"0000000",'21年休息安排-固定'!$B$2:$B$105)))</f>
        <v/>
      </c>
    </row>
    <row r="1608" customHeight="1" spans="1:24">
      <c r="A1608" s="4" t="s">
        <v>2086</v>
      </c>
      <c r="B1608" s="4"/>
      <c r="C1608" s="6" t="s">
        <v>404</v>
      </c>
      <c r="D1608" s="4"/>
      <c r="E1608" s="4"/>
      <c r="F1608" s="4"/>
      <c r="G1608" s="4"/>
      <c r="H1608" s="4"/>
      <c r="I1608" s="4"/>
      <c r="J1608" s="4"/>
      <c r="K1608" s="45">
        <v>44368</v>
      </c>
      <c r="L1608" s="45"/>
      <c r="M1608" s="4"/>
      <c r="N1608" s="4"/>
      <c r="O1608" s="4"/>
      <c r="P1608" s="46"/>
      <c r="Q1608" s="46"/>
      <c r="R1608" s="49">
        <f t="shared" si="110"/>
        <v>0</v>
      </c>
      <c r="S1608" s="49">
        <f t="shared" si="111"/>
        <v>0</v>
      </c>
      <c r="T1608" s="50">
        <f t="shared" si="108"/>
        <v>0</v>
      </c>
      <c r="U1608" s="50">
        <f t="shared" si="109"/>
        <v>0</v>
      </c>
      <c r="V1608" s="50">
        <v>0.84</v>
      </c>
      <c r="W1608" s="50" t="str">
        <f>IF(OR(K1608&lt;=$Y$1,DAY(K1608)&gt;15,AND(YEAR(K1608)&amp;MONTH(K1608)=YEAR(L1608)&amp;MONTH(L1608),DAY(L1608)&lt;26)),"",IF(OR(L1608="",MONTH(K1608)&lt;&gt;MONTH(L1608)),NETWORKDAYS.INTL(K1608,DATE(2021,MONTH(K1608)+1,0),"0000000",'21年休息安排-固定'!$B$2:$B$105),NETWORKDAYS.INTL(K1608,L1608,"0000000",'21年休息安排-固定'!$B$2:$B$105)))</f>
        <v/>
      </c>
      <c r="X1608" s="50" t="str">
        <f>IF(OR(L1608&gt;=$Z$1,L1608="",DAY(L1608)&lt;15,AND(YEAR(K1608)&amp;MONTH(K1608)=YEAR(L1608)&amp;MONTH(L1608),DAY(L1608)&lt;26)),"",IF(YEAR(K1608)&amp;MONTH(K1608)=YEAR(L1608)&amp;MONTH(L1608),NETWORKDAYS.INTL(K1608,L1608,"0000000",'21年休息安排-固定'!$B$2:$B$105),NETWORKDAYS.INTL(DATE(2021,MONTH(L1608),1),L1608,"0000000",'21年休息安排-固定'!$B$2:$B$105)))</f>
        <v/>
      </c>
    </row>
    <row r="1609" customHeight="1" spans="1:24">
      <c r="A1609" s="4" t="s">
        <v>2087</v>
      </c>
      <c r="B1609" s="4"/>
      <c r="C1609" s="6" t="s">
        <v>404</v>
      </c>
      <c r="D1609" s="4"/>
      <c r="E1609" s="4"/>
      <c r="F1609" s="4"/>
      <c r="G1609" s="4"/>
      <c r="H1609" s="4"/>
      <c r="I1609" s="4"/>
      <c r="J1609" s="4"/>
      <c r="K1609" s="45">
        <v>44362</v>
      </c>
      <c r="L1609" s="45"/>
      <c r="M1609" s="4"/>
      <c r="N1609" s="4"/>
      <c r="O1609" s="4"/>
      <c r="P1609" s="46"/>
      <c r="Q1609" s="46"/>
      <c r="R1609" s="49">
        <f t="shared" si="110"/>
        <v>0</v>
      </c>
      <c r="S1609" s="49">
        <f t="shared" si="111"/>
        <v>0</v>
      </c>
      <c r="T1609" s="50">
        <f t="shared" si="108"/>
        <v>0</v>
      </c>
      <c r="U1609" s="50">
        <f t="shared" si="109"/>
        <v>0</v>
      </c>
      <c r="V1609" s="50">
        <v>0.81</v>
      </c>
      <c r="W1609" s="50">
        <f>IF(OR(K1609&lt;=$Y$1,DAY(K1609)&gt;15,AND(YEAR(K1609)&amp;MONTH(K1609)=YEAR(L1609)&amp;MONTH(L1609),DAY(L1609)&lt;26)),"",IF(OR(L1609="",MONTH(K1609)&lt;&gt;MONTH(L1609)),NETWORKDAYS.INTL(K1609,DATE(2021,MONTH(K1609)+1,0),"0000000",'21年休息安排-固定'!$B$2:$B$105),NETWORKDAYS.INTL(K1609,L1609,"0000000",'21年休息安排-固定'!$B$2:$B$105)))</f>
        <v>12</v>
      </c>
      <c r="X1609" s="50" t="str">
        <f>IF(OR(L1609&gt;=$Z$1,L1609="",DAY(L1609)&lt;15,AND(YEAR(K1609)&amp;MONTH(K1609)=YEAR(L1609)&amp;MONTH(L1609),DAY(L1609)&lt;26)),"",IF(YEAR(K1609)&amp;MONTH(K1609)=YEAR(L1609)&amp;MONTH(L1609),NETWORKDAYS.INTL(K1609,L1609,"0000000",'21年休息安排-固定'!$B$2:$B$105),NETWORKDAYS.INTL(DATE(2021,MONTH(L1609),1),L1609,"0000000",'21年休息安排-固定'!$B$2:$B$105)))</f>
        <v/>
      </c>
    </row>
    <row r="1610" customHeight="1" spans="1:24">
      <c r="A1610" s="4" t="s">
        <v>2088</v>
      </c>
      <c r="B1610" s="4"/>
      <c r="C1610" s="6" t="s">
        <v>428</v>
      </c>
      <c r="D1610" s="4"/>
      <c r="E1610" s="4"/>
      <c r="F1610" s="4"/>
      <c r="G1610" s="4"/>
      <c r="H1610" s="4"/>
      <c r="I1610" s="4"/>
      <c r="J1610" s="4"/>
      <c r="K1610" s="45">
        <v>44362</v>
      </c>
      <c r="L1610" s="45"/>
      <c r="M1610" s="4"/>
      <c r="N1610" s="4"/>
      <c r="O1610" s="4"/>
      <c r="P1610" s="46"/>
      <c r="Q1610" s="46"/>
      <c r="R1610" s="49">
        <f t="shared" si="110"/>
        <v>0</v>
      </c>
      <c r="S1610" s="49">
        <f t="shared" si="111"/>
        <v>0</v>
      </c>
      <c r="T1610" s="50">
        <f t="shared" si="108"/>
        <v>0</v>
      </c>
      <c r="U1610" s="50">
        <f t="shared" si="109"/>
        <v>0</v>
      </c>
      <c r="V1610" s="50">
        <v>0.9</v>
      </c>
      <c r="W1610" s="50">
        <f>IF(OR(K1610&lt;=$Y$1,DAY(K1610)&gt;15,AND(YEAR(K1610)&amp;MONTH(K1610)=YEAR(L1610)&amp;MONTH(L1610),DAY(L1610)&lt;26)),"",IF(OR(L1610="",MONTH(K1610)&lt;&gt;MONTH(L1610)),NETWORKDAYS.INTL(K1610,DATE(2021,MONTH(K1610)+1,0),"0000000",'21年休息安排-固定'!$B$2:$B$105),NETWORKDAYS.INTL(K1610,L1610,"0000000",'21年休息安排-固定'!$B$2:$B$105)))</f>
        <v>12</v>
      </c>
      <c r="X1610" s="50" t="str">
        <f>IF(OR(L1610&gt;=$Z$1,L1610="",DAY(L1610)&lt;15,AND(YEAR(K1610)&amp;MONTH(K1610)=YEAR(L1610)&amp;MONTH(L1610),DAY(L1610)&lt;26)),"",IF(YEAR(K1610)&amp;MONTH(K1610)=YEAR(L1610)&amp;MONTH(L1610),NETWORKDAYS.INTL(K1610,L1610,"0000000",'21年休息安排-固定'!$B$2:$B$105),NETWORKDAYS.INTL(DATE(2021,MONTH(L1610),1),L1610,"0000000",'21年休息安排-固定'!$B$2:$B$105)))</f>
        <v/>
      </c>
    </row>
    <row r="1611" customHeight="1" spans="1:24">
      <c r="A1611" s="4" t="s">
        <v>2089</v>
      </c>
      <c r="B1611" s="4"/>
      <c r="C1611" s="6" t="s">
        <v>428</v>
      </c>
      <c r="D1611" s="4"/>
      <c r="E1611" s="4"/>
      <c r="F1611" s="4"/>
      <c r="G1611" s="4"/>
      <c r="H1611" s="4"/>
      <c r="I1611" s="4"/>
      <c r="J1611" s="4"/>
      <c r="K1611" s="45">
        <v>44362</v>
      </c>
      <c r="L1611" s="45"/>
      <c r="M1611" s="4"/>
      <c r="N1611" s="4"/>
      <c r="O1611" s="4"/>
      <c r="P1611" s="46"/>
      <c r="Q1611" s="46"/>
      <c r="R1611" s="49">
        <f t="shared" si="110"/>
        <v>0</v>
      </c>
      <c r="S1611" s="49">
        <f t="shared" si="111"/>
        <v>0</v>
      </c>
      <c r="T1611" s="50">
        <f t="shared" si="108"/>
        <v>0</v>
      </c>
      <c r="U1611" s="50">
        <f t="shared" si="109"/>
        <v>0</v>
      </c>
      <c r="V1611" s="50">
        <v>0.82</v>
      </c>
      <c r="W1611" s="50">
        <f>IF(OR(K1611&lt;=$Y$1,DAY(K1611)&gt;15,AND(YEAR(K1611)&amp;MONTH(K1611)=YEAR(L1611)&amp;MONTH(L1611),DAY(L1611)&lt;26)),"",IF(OR(L1611="",MONTH(K1611)&lt;&gt;MONTH(L1611)),NETWORKDAYS.INTL(K1611,DATE(2021,MONTH(K1611)+1,0),"0000000",'21年休息安排-固定'!$B$2:$B$105),NETWORKDAYS.INTL(K1611,L1611,"0000000",'21年休息安排-固定'!$B$2:$B$105)))</f>
        <v>12</v>
      </c>
      <c r="X1611" s="50" t="str">
        <f>IF(OR(L1611&gt;=$Z$1,L1611="",DAY(L1611)&lt;15,AND(YEAR(K1611)&amp;MONTH(K1611)=YEAR(L1611)&amp;MONTH(L1611),DAY(L1611)&lt;26)),"",IF(YEAR(K1611)&amp;MONTH(K1611)=YEAR(L1611)&amp;MONTH(L1611),NETWORKDAYS.INTL(K1611,L1611,"0000000",'21年休息安排-固定'!$B$2:$B$105),NETWORKDAYS.INTL(DATE(2021,MONTH(L1611),1),L1611,"0000000",'21年休息安排-固定'!$B$2:$B$105)))</f>
        <v/>
      </c>
    </row>
    <row r="1612" customHeight="1" spans="1:24">
      <c r="A1612" s="4" t="s">
        <v>2090</v>
      </c>
      <c r="B1612" s="4"/>
      <c r="C1612" s="6" t="s">
        <v>428</v>
      </c>
      <c r="D1612" s="4"/>
      <c r="E1612" s="4"/>
      <c r="F1612" s="4"/>
      <c r="G1612" s="4"/>
      <c r="H1612" s="4"/>
      <c r="I1612" s="4"/>
      <c r="J1612" s="4"/>
      <c r="K1612" s="45">
        <v>44363</v>
      </c>
      <c r="L1612" s="45"/>
      <c r="M1612" s="4"/>
      <c r="N1612" s="4"/>
      <c r="O1612" s="4"/>
      <c r="P1612" s="46"/>
      <c r="Q1612" s="46"/>
      <c r="R1612" s="49">
        <f t="shared" si="110"/>
        <v>0</v>
      </c>
      <c r="S1612" s="49">
        <f t="shared" si="111"/>
        <v>0</v>
      </c>
      <c r="T1612" s="50">
        <f t="shared" si="108"/>
        <v>0</v>
      </c>
      <c r="U1612" s="50">
        <f t="shared" si="109"/>
        <v>0</v>
      </c>
      <c r="V1612" s="50">
        <v>0.78</v>
      </c>
      <c r="W1612" s="50" t="str">
        <f>IF(OR(K1612&lt;=$Y$1,DAY(K1612)&gt;15,AND(YEAR(K1612)&amp;MONTH(K1612)=YEAR(L1612)&amp;MONTH(L1612),DAY(L1612)&lt;26)),"",IF(OR(L1612="",MONTH(K1612)&lt;&gt;MONTH(L1612)),NETWORKDAYS.INTL(K1612,DATE(2021,MONTH(K1612)+1,0),"0000000",'21年休息安排-固定'!$B$2:$B$105),NETWORKDAYS.INTL(K1612,L1612,"0000000",'21年休息安排-固定'!$B$2:$B$105)))</f>
        <v/>
      </c>
      <c r="X1612" s="50" t="str">
        <f>IF(OR(L1612&gt;=$Z$1,L1612="",DAY(L1612)&lt;15,AND(YEAR(K1612)&amp;MONTH(K1612)=YEAR(L1612)&amp;MONTH(L1612),DAY(L1612)&lt;26)),"",IF(YEAR(K1612)&amp;MONTH(K1612)=YEAR(L1612)&amp;MONTH(L1612),NETWORKDAYS.INTL(K1612,L1612,"0000000",'21年休息安排-固定'!$B$2:$B$105),NETWORKDAYS.INTL(DATE(2021,MONTH(L1612),1),L1612,"0000000",'21年休息安排-固定'!$B$2:$B$105)))</f>
        <v/>
      </c>
    </row>
    <row r="1613" customHeight="1" spans="1:24">
      <c r="A1613" s="4" t="s">
        <v>2091</v>
      </c>
      <c r="B1613" s="4"/>
      <c r="C1613" s="6" t="s">
        <v>2092</v>
      </c>
      <c r="D1613" s="4"/>
      <c r="E1613" s="4"/>
      <c r="F1613" s="4"/>
      <c r="G1613" s="4"/>
      <c r="H1613" s="4"/>
      <c r="I1613" s="4"/>
      <c r="J1613" s="4"/>
      <c r="K1613" s="45">
        <v>44363</v>
      </c>
      <c r="L1613" s="45"/>
      <c r="M1613" s="4"/>
      <c r="N1613" s="4"/>
      <c r="O1613" s="4"/>
      <c r="P1613" s="46"/>
      <c r="Q1613" s="46"/>
      <c r="R1613" s="49">
        <f t="shared" si="110"/>
        <v>0</v>
      </c>
      <c r="S1613" s="49">
        <f t="shared" si="111"/>
        <v>0</v>
      </c>
      <c r="T1613" s="50">
        <f t="shared" si="108"/>
        <v>0</v>
      </c>
      <c r="U1613" s="50">
        <f t="shared" si="109"/>
        <v>0</v>
      </c>
      <c r="V1613" s="50">
        <v>0.84</v>
      </c>
      <c r="W1613" s="50" t="str">
        <f>IF(OR(K1613&lt;=$Y$1,DAY(K1613)&gt;15,AND(YEAR(K1613)&amp;MONTH(K1613)=YEAR(L1613)&amp;MONTH(L1613),DAY(L1613)&lt;26)),"",IF(OR(L1613="",MONTH(K1613)&lt;&gt;MONTH(L1613)),NETWORKDAYS.INTL(K1613,DATE(2021,MONTH(K1613)+1,0),"0000000",'21年休息安排-固定'!$B$2:$B$105),NETWORKDAYS.INTL(K1613,L1613,"0000000",'21年休息安排-固定'!$B$2:$B$105)))</f>
        <v/>
      </c>
      <c r="X1613" s="50" t="str">
        <f>IF(OR(L1613&gt;=$Z$1,L1613="",DAY(L1613)&lt;15,AND(YEAR(K1613)&amp;MONTH(K1613)=YEAR(L1613)&amp;MONTH(L1613),DAY(L1613)&lt;26)),"",IF(YEAR(K1613)&amp;MONTH(K1613)=YEAR(L1613)&amp;MONTH(L1613),NETWORKDAYS.INTL(K1613,L1613,"0000000",'21年休息安排-固定'!$B$2:$B$105),NETWORKDAYS.INTL(DATE(2021,MONTH(L1613),1),L1613,"0000000",'21年休息安排-固定'!$B$2:$B$105)))</f>
        <v/>
      </c>
    </row>
    <row r="1614" customHeight="1" spans="1:24">
      <c r="A1614" s="4" t="s">
        <v>2093</v>
      </c>
      <c r="B1614" s="4"/>
      <c r="C1614" s="6" t="s">
        <v>1851</v>
      </c>
      <c r="D1614" s="4"/>
      <c r="E1614" s="4"/>
      <c r="F1614" s="4"/>
      <c r="G1614" s="4"/>
      <c r="H1614" s="4"/>
      <c r="I1614" s="4"/>
      <c r="J1614" s="4"/>
      <c r="K1614" s="45">
        <v>44369</v>
      </c>
      <c r="L1614" s="45"/>
      <c r="M1614" s="4"/>
      <c r="N1614" s="4"/>
      <c r="O1614" s="4"/>
      <c r="P1614" s="46"/>
      <c r="Q1614" s="46"/>
      <c r="R1614" s="49">
        <f t="shared" si="110"/>
        <v>0</v>
      </c>
      <c r="S1614" s="49">
        <f t="shared" si="111"/>
        <v>0</v>
      </c>
      <c r="T1614" s="50">
        <f t="shared" si="108"/>
        <v>0</v>
      </c>
      <c r="U1614" s="50">
        <f t="shared" si="109"/>
        <v>0</v>
      </c>
      <c r="V1614" s="50">
        <v>0.85</v>
      </c>
      <c r="W1614" s="50" t="str">
        <f>IF(OR(K1614&lt;=$Y$1,DAY(K1614)&gt;15,AND(YEAR(K1614)&amp;MONTH(K1614)=YEAR(L1614)&amp;MONTH(L1614),DAY(L1614)&lt;26)),"",IF(OR(L1614="",MONTH(K1614)&lt;&gt;MONTH(L1614)),NETWORKDAYS.INTL(K1614,DATE(2021,MONTH(K1614)+1,0),"0000000",'21年休息安排-固定'!$B$2:$B$105),NETWORKDAYS.INTL(K1614,L1614,"0000000",'21年休息安排-固定'!$B$2:$B$105)))</f>
        <v/>
      </c>
      <c r="X1614" s="50" t="str">
        <f>IF(OR(L1614&gt;=$Z$1,L1614="",DAY(L1614)&lt;15,AND(YEAR(K1614)&amp;MONTH(K1614)=YEAR(L1614)&amp;MONTH(L1614),DAY(L1614)&lt;26)),"",IF(YEAR(K1614)&amp;MONTH(K1614)=YEAR(L1614)&amp;MONTH(L1614),NETWORKDAYS.INTL(K1614,L1614,"0000000",'21年休息安排-固定'!$B$2:$B$105),NETWORKDAYS.INTL(DATE(2021,MONTH(L1614),1),L1614,"0000000",'21年休息安排-固定'!$B$2:$B$105)))</f>
        <v/>
      </c>
    </row>
    <row r="1615" customHeight="1" spans="1:24">
      <c r="A1615" s="4" t="s">
        <v>2094</v>
      </c>
      <c r="B1615" s="4"/>
      <c r="C1615" s="6" t="s">
        <v>404</v>
      </c>
      <c r="D1615" s="4"/>
      <c r="E1615" s="4"/>
      <c r="F1615" s="4"/>
      <c r="G1615" s="4"/>
      <c r="H1615" s="4"/>
      <c r="I1615" s="4"/>
      <c r="J1615" s="4"/>
      <c r="K1615" s="45">
        <v>44371</v>
      </c>
      <c r="L1615" s="45"/>
      <c r="M1615" s="4"/>
      <c r="N1615" s="4"/>
      <c r="O1615" s="4"/>
      <c r="P1615" s="46"/>
      <c r="Q1615" s="46"/>
      <c r="R1615" s="49">
        <f t="shared" si="110"/>
        <v>0</v>
      </c>
      <c r="S1615" s="49">
        <f t="shared" si="111"/>
        <v>0</v>
      </c>
      <c r="T1615" s="50">
        <f t="shared" si="108"/>
        <v>0</v>
      </c>
      <c r="U1615" s="50">
        <f t="shared" si="109"/>
        <v>0</v>
      </c>
      <c r="V1615" s="50">
        <v>0.89</v>
      </c>
      <c r="W1615" s="50" t="str">
        <f>IF(OR(K1615&lt;=$Y$1,DAY(K1615)&gt;15,AND(YEAR(K1615)&amp;MONTH(K1615)=YEAR(L1615)&amp;MONTH(L1615),DAY(L1615)&lt;26)),"",IF(OR(L1615="",MONTH(K1615)&lt;&gt;MONTH(L1615)),NETWORKDAYS.INTL(K1615,DATE(2021,MONTH(K1615)+1,0),"0000000",'21年休息安排-固定'!$B$2:$B$105),NETWORKDAYS.INTL(K1615,L1615,"0000000",'21年休息安排-固定'!$B$2:$B$105)))</f>
        <v/>
      </c>
      <c r="X1615" s="50" t="str">
        <f>IF(OR(L1615&gt;=$Z$1,L1615="",DAY(L1615)&lt;15,AND(YEAR(K1615)&amp;MONTH(K1615)=YEAR(L1615)&amp;MONTH(L1615),DAY(L1615)&lt;26)),"",IF(YEAR(K1615)&amp;MONTH(K1615)=YEAR(L1615)&amp;MONTH(L1615),NETWORKDAYS.INTL(K1615,L1615,"0000000",'21年休息安排-固定'!$B$2:$B$105),NETWORKDAYS.INTL(DATE(2021,MONTH(L1615),1),L1615,"0000000",'21年休息安排-固定'!$B$2:$B$105)))</f>
        <v/>
      </c>
    </row>
    <row r="1616" customHeight="1" spans="1:24">
      <c r="A1616" s="4" t="s">
        <v>2095</v>
      </c>
      <c r="B1616" s="4"/>
      <c r="C1616" s="6" t="s">
        <v>2083</v>
      </c>
      <c r="D1616" s="4"/>
      <c r="E1616" s="4"/>
      <c r="F1616" s="4"/>
      <c r="G1616" s="4"/>
      <c r="H1616" s="4"/>
      <c r="I1616" s="4"/>
      <c r="J1616" s="4"/>
      <c r="K1616" s="45">
        <v>44370</v>
      </c>
      <c r="L1616" s="45"/>
      <c r="M1616" s="4"/>
      <c r="N1616" s="4"/>
      <c r="O1616" s="4"/>
      <c r="P1616" s="46"/>
      <c r="Q1616" s="46"/>
      <c r="R1616" s="49">
        <f t="shared" si="110"/>
        <v>0</v>
      </c>
      <c r="S1616" s="49">
        <f t="shared" si="111"/>
        <v>0</v>
      </c>
      <c r="T1616" s="50">
        <f t="shared" si="108"/>
        <v>0</v>
      </c>
      <c r="U1616" s="50">
        <f t="shared" si="109"/>
        <v>0</v>
      </c>
      <c r="V1616" s="50">
        <v>0.86</v>
      </c>
      <c r="W1616" s="50" t="str">
        <f>IF(OR(K1616&lt;=$Y$1,DAY(K1616)&gt;15,AND(YEAR(K1616)&amp;MONTH(K1616)=YEAR(L1616)&amp;MONTH(L1616),DAY(L1616)&lt;26)),"",IF(OR(L1616="",MONTH(K1616)&lt;&gt;MONTH(L1616)),NETWORKDAYS.INTL(K1616,DATE(2021,MONTH(K1616)+1,0),"0000000",'21年休息安排-固定'!$B$2:$B$105),NETWORKDAYS.INTL(K1616,L1616,"0000000",'21年休息安排-固定'!$B$2:$B$105)))</f>
        <v/>
      </c>
      <c r="X1616" s="50" t="str">
        <f>IF(OR(L1616&gt;=$Z$1,L1616="",DAY(L1616)&lt;15,AND(YEAR(K1616)&amp;MONTH(K1616)=YEAR(L1616)&amp;MONTH(L1616),DAY(L1616)&lt;26)),"",IF(YEAR(K1616)&amp;MONTH(K1616)=YEAR(L1616)&amp;MONTH(L1616),NETWORKDAYS.INTL(K1616,L1616,"0000000",'21年休息安排-固定'!$B$2:$B$105),NETWORKDAYS.INTL(DATE(2021,MONTH(L1616),1),L1616,"0000000",'21年休息安排-固定'!$B$2:$B$105)))</f>
        <v/>
      </c>
    </row>
    <row r="1617" customHeight="1" spans="1:24">
      <c r="A1617" s="4" t="s">
        <v>2096</v>
      </c>
      <c r="B1617" s="4"/>
      <c r="C1617" s="6" t="s">
        <v>484</v>
      </c>
      <c r="D1617" s="4"/>
      <c r="E1617" s="4"/>
      <c r="F1617" s="4"/>
      <c r="G1617" s="4"/>
      <c r="H1617" s="4"/>
      <c r="I1617" s="4"/>
      <c r="J1617" s="4"/>
      <c r="K1617" s="45">
        <v>44372</v>
      </c>
      <c r="L1617" s="45">
        <v>44393</v>
      </c>
      <c r="M1617" s="4"/>
      <c r="N1617" s="4"/>
      <c r="O1617" s="4"/>
      <c r="P1617" s="46"/>
      <c r="Q1617" s="46"/>
      <c r="R1617" s="49">
        <f t="shared" si="110"/>
        <v>0</v>
      </c>
      <c r="S1617" s="49">
        <f t="shared" si="111"/>
        <v>0</v>
      </c>
      <c r="T1617" s="50">
        <f t="shared" si="108"/>
        <v>0</v>
      </c>
      <c r="U1617" s="50">
        <f t="shared" si="109"/>
        <v>0</v>
      </c>
      <c r="V1617" s="50">
        <v>0.81</v>
      </c>
      <c r="W1617" s="50" t="str">
        <f>IF(OR(K1617&lt;=$Y$1,DAY(K1617)&gt;15,AND(YEAR(K1617)&amp;MONTH(K1617)=YEAR(L1617)&amp;MONTH(L1617),DAY(L1617)&lt;26)),"",IF(OR(L1617="",MONTH(K1617)&lt;&gt;MONTH(L1617)),NETWORKDAYS.INTL(K1617,DATE(2021,MONTH(K1617)+1,0),"0000000",'21年休息安排-固定'!$B$2:$B$105),NETWORKDAYS.INTL(K1617,L1617,"0000000",'21年休息安排-固定'!$B$2:$B$105)))</f>
        <v/>
      </c>
      <c r="X1617" s="50">
        <f>IF(OR(L1617&gt;=$Z$1,L1617="",DAY(L1617)&lt;15,AND(YEAR(K1617)&amp;MONTH(K1617)=YEAR(L1617)&amp;MONTH(L1617),DAY(L1617)&lt;26)),"",IF(YEAR(K1617)&amp;MONTH(K1617)=YEAR(L1617)&amp;MONTH(L1617),NETWORKDAYS.INTL(K1617,L1617,"0000000",'21年休息安排-固定'!$B$2:$B$105),NETWORKDAYS.INTL(DATE(2021,MONTH(L1617),1),L1617,"0000000",'21年休息安排-固定'!$B$2:$B$105)))</f>
        <v>12</v>
      </c>
    </row>
    <row r="1618" customHeight="1" spans="1:24">
      <c r="A1618" s="4" t="s">
        <v>2097</v>
      </c>
      <c r="B1618" s="4"/>
      <c r="C1618" s="6" t="s">
        <v>428</v>
      </c>
      <c r="D1618" s="4"/>
      <c r="E1618" s="4"/>
      <c r="F1618" s="4"/>
      <c r="G1618" s="4"/>
      <c r="H1618" s="4"/>
      <c r="I1618" s="4"/>
      <c r="J1618" s="4"/>
      <c r="K1618" s="45">
        <v>44375</v>
      </c>
      <c r="L1618" s="45"/>
      <c r="M1618" s="4"/>
      <c r="N1618" s="4"/>
      <c r="O1618" s="4"/>
      <c r="P1618" s="46"/>
      <c r="Q1618" s="46"/>
      <c r="R1618" s="49">
        <f t="shared" si="110"/>
        <v>0</v>
      </c>
      <c r="S1618" s="49">
        <f t="shared" si="111"/>
        <v>0</v>
      </c>
      <c r="T1618" s="50">
        <f t="shared" si="108"/>
        <v>0</v>
      </c>
      <c r="U1618" s="50">
        <f t="shared" si="109"/>
        <v>0</v>
      </c>
      <c r="V1618" s="50">
        <v>0.9</v>
      </c>
      <c r="W1618" s="50" t="str">
        <f>IF(OR(K1618&lt;=$Y$1,DAY(K1618)&gt;15,AND(YEAR(K1618)&amp;MONTH(K1618)=YEAR(L1618)&amp;MONTH(L1618),DAY(L1618)&lt;26)),"",IF(OR(L1618="",MONTH(K1618)&lt;&gt;MONTH(L1618)),NETWORKDAYS.INTL(K1618,DATE(2021,MONTH(K1618)+1,0),"0000000",'21年休息安排-固定'!$B$2:$B$105),NETWORKDAYS.INTL(K1618,L1618,"0000000",'21年休息安排-固定'!$B$2:$B$105)))</f>
        <v/>
      </c>
      <c r="X1618" s="50" t="str">
        <f>IF(OR(L1618&gt;=$Z$1,L1618="",DAY(L1618)&lt;15,AND(YEAR(K1618)&amp;MONTH(K1618)=YEAR(L1618)&amp;MONTH(L1618),DAY(L1618)&lt;26)),"",IF(YEAR(K1618)&amp;MONTH(K1618)=YEAR(L1618)&amp;MONTH(L1618),NETWORKDAYS.INTL(K1618,L1618,"0000000",'21年休息安排-固定'!$B$2:$B$105),NETWORKDAYS.INTL(DATE(2021,MONTH(L1618),1),L1618,"0000000",'21年休息安排-固定'!$B$2:$B$105)))</f>
        <v/>
      </c>
    </row>
    <row r="1619" customHeight="1" spans="1:24">
      <c r="A1619" s="4" t="s">
        <v>2098</v>
      </c>
      <c r="B1619" s="4"/>
      <c r="C1619" s="6" t="s">
        <v>1851</v>
      </c>
      <c r="D1619" s="4"/>
      <c r="E1619" s="4"/>
      <c r="F1619" s="4"/>
      <c r="G1619" s="4"/>
      <c r="H1619" s="4"/>
      <c r="I1619" s="4"/>
      <c r="J1619" s="4"/>
      <c r="K1619" s="45">
        <v>44375</v>
      </c>
      <c r="L1619" s="45"/>
      <c r="M1619" s="4"/>
      <c r="N1619" s="4"/>
      <c r="O1619" s="4"/>
      <c r="P1619" s="46"/>
      <c r="Q1619" s="46"/>
      <c r="R1619" s="49">
        <f t="shared" si="110"/>
        <v>0</v>
      </c>
      <c r="S1619" s="49">
        <f t="shared" si="111"/>
        <v>0</v>
      </c>
      <c r="T1619" s="50">
        <f t="shared" si="108"/>
        <v>0</v>
      </c>
      <c r="U1619" s="50">
        <f t="shared" si="109"/>
        <v>0</v>
      </c>
      <c r="V1619" s="50">
        <v>0.81</v>
      </c>
      <c r="W1619" s="50" t="str">
        <f>IF(OR(K1619&lt;=$Y$1,DAY(K1619)&gt;15,AND(YEAR(K1619)&amp;MONTH(K1619)=YEAR(L1619)&amp;MONTH(L1619),DAY(L1619)&lt;26)),"",IF(OR(L1619="",MONTH(K1619)&lt;&gt;MONTH(L1619)),NETWORKDAYS.INTL(K1619,DATE(2021,MONTH(K1619)+1,0),"0000000",'21年休息安排-固定'!$B$2:$B$105),NETWORKDAYS.INTL(K1619,L1619,"0000000",'21年休息安排-固定'!$B$2:$B$105)))</f>
        <v/>
      </c>
      <c r="X1619" s="50" t="str">
        <f>IF(OR(L1619&gt;=$Z$1,L1619="",DAY(L1619)&lt;15,AND(YEAR(K1619)&amp;MONTH(K1619)=YEAR(L1619)&amp;MONTH(L1619),DAY(L1619)&lt;26)),"",IF(YEAR(K1619)&amp;MONTH(K1619)=YEAR(L1619)&amp;MONTH(L1619),NETWORKDAYS.INTL(K1619,L1619,"0000000",'21年休息安排-固定'!$B$2:$B$105),NETWORKDAYS.INTL(DATE(2021,MONTH(L1619),1),L1619,"0000000",'21年休息安排-固定'!$B$2:$B$105)))</f>
        <v/>
      </c>
    </row>
    <row r="1620" customHeight="1" spans="1:24">
      <c r="A1620" s="4" t="s">
        <v>2099</v>
      </c>
      <c r="B1620" s="4"/>
      <c r="C1620" s="6" t="s">
        <v>2083</v>
      </c>
      <c r="D1620" s="4"/>
      <c r="E1620" s="4"/>
      <c r="F1620" s="4"/>
      <c r="G1620" s="4"/>
      <c r="H1620" s="4"/>
      <c r="I1620" s="4"/>
      <c r="J1620" s="4"/>
      <c r="K1620" s="45">
        <v>44377</v>
      </c>
      <c r="L1620" s="45"/>
      <c r="M1620" s="4"/>
      <c r="N1620" s="4"/>
      <c r="O1620" s="4"/>
      <c r="P1620" s="46"/>
      <c r="Q1620" s="46"/>
      <c r="R1620" s="49">
        <f t="shared" si="110"/>
        <v>0</v>
      </c>
      <c r="S1620" s="49">
        <f t="shared" si="111"/>
        <v>0</v>
      </c>
      <c r="T1620" s="50">
        <f t="shared" ref="T1620:T1667" si="112">IFERROR(ROUND(Q1620/W1620,2),0)</f>
        <v>0</v>
      </c>
      <c r="U1620" s="50">
        <f t="shared" ref="U1620:U1667" si="113">IFERROR(ROUND(Q1620/X1620,2),0)</f>
        <v>0</v>
      </c>
      <c r="V1620" s="50">
        <v>0.9</v>
      </c>
      <c r="W1620" s="50" t="str">
        <f>IF(OR(K1620&lt;=$Y$1,DAY(K1620)&gt;15,AND(YEAR(K1620)&amp;MONTH(K1620)=YEAR(L1620)&amp;MONTH(L1620),DAY(L1620)&lt;26)),"",IF(OR(L1620="",MONTH(K1620)&lt;&gt;MONTH(L1620)),NETWORKDAYS.INTL(K1620,DATE(2021,MONTH(K1620)+1,0),"0000000",'21年休息安排-固定'!$B$2:$B$105),NETWORKDAYS.INTL(K1620,L1620,"0000000",'21年休息安排-固定'!$B$2:$B$105)))</f>
        <v/>
      </c>
      <c r="X1620" s="50" t="str">
        <f>IF(OR(L1620&gt;=$Z$1,L1620="",DAY(L1620)&lt;15,AND(YEAR(K1620)&amp;MONTH(K1620)=YEAR(L1620)&amp;MONTH(L1620),DAY(L1620)&lt;26)),"",IF(YEAR(K1620)&amp;MONTH(K1620)=YEAR(L1620)&amp;MONTH(L1620),NETWORKDAYS.INTL(K1620,L1620,"0000000",'21年休息安排-固定'!$B$2:$B$105),NETWORKDAYS.INTL(DATE(2021,MONTH(L1620),1),L1620,"0000000",'21年休息安排-固定'!$B$2:$B$105)))</f>
        <v/>
      </c>
    </row>
    <row r="1621" customHeight="1" spans="1:24">
      <c r="A1621" s="4" t="s">
        <v>2100</v>
      </c>
      <c r="B1621" s="4"/>
      <c r="C1621" s="6" t="s">
        <v>2083</v>
      </c>
      <c r="D1621" s="4"/>
      <c r="E1621" s="4"/>
      <c r="F1621" s="4"/>
      <c r="G1621" s="4"/>
      <c r="H1621" s="4"/>
      <c r="I1621" s="4"/>
      <c r="J1621" s="4"/>
      <c r="K1621" s="45">
        <v>44377</v>
      </c>
      <c r="L1621" s="45"/>
      <c r="M1621" s="4"/>
      <c r="N1621" s="4"/>
      <c r="O1621" s="4"/>
      <c r="P1621" s="46"/>
      <c r="Q1621" s="46"/>
      <c r="R1621" s="49">
        <f t="shared" ref="R1621:R1667" si="114">P1621/21.75</f>
        <v>0</v>
      </c>
      <c r="S1621" s="49">
        <f t="shared" ref="S1621:S1667" si="115">Q1621/21.75</f>
        <v>0</v>
      </c>
      <c r="T1621" s="50">
        <f t="shared" si="112"/>
        <v>0</v>
      </c>
      <c r="U1621" s="50">
        <f t="shared" si="113"/>
        <v>0</v>
      </c>
      <c r="V1621" s="50">
        <v>0.83</v>
      </c>
      <c r="W1621" s="50" t="str">
        <f>IF(OR(K1621&lt;=$Y$1,DAY(K1621)&gt;15,AND(YEAR(K1621)&amp;MONTH(K1621)=YEAR(L1621)&amp;MONTH(L1621),DAY(L1621)&lt;26)),"",IF(OR(L1621="",MONTH(K1621)&lt;&gt;MONTH(L1621)),NETWORKDAYS.INTL(K1621,DATE(2021,MONTH(K1621)+1,0),"0000000",'21年休息安排-固定'!$B$2:$B$105),NETWORKDAYS.INTL(K1621,L1621,"0000000",'21年休息安排-固定'!$B$2:$B$105)))</f>
        <v/>
      </c>
      <c r="X1621" s="50" t="str">
        <f>IF(OR(L1621&gt;=$Z$1,L1621="",DAY(L1621)&lt;15,AND(YEAR(K1621)&amp;MONTH(K1621)=YEAR(L1621)&amp;MONTH(L1621),DAY(L1621)&lt;26)),"",IF(YEAR(K1621)&amp;MONTH(K1621)=YEAR(L1621)&amp;MONTH(L1621),NETWORKDAYS.INTL(K1621,L1621,"0000000",'21年休息安排-固定'!$B$2:$B$105),NETWORKDAYS.INTL(DATE(2021,MONTH(L1621),1),L1621,"0000000",'21年休息安排-固定'!$B$2:$B$105)))</f>
        <v/>
      </c>
    </row>
    <row r="1622" customHeight="1" spans="1:24">
      <c r="A1622" s="4" t="s">
        <v>2101</v>
      </c>
      <c r="B1622" s="4"/>
      <c r="C1622" s="6" t="s">
        <v>428</v>
      </c>
      <c r="D1622" s="4"/>
      <c r="E1622" s="4"/>
      <c r="F1622" s="4"/>
      <c r="G1622" s="4"/>
      <c r="H1622" s="4"/>
      <c r="I1622" s="4"/>
      <c r="J1622" s="4"/>
      <c r="K1622" s="45">
        <v>44377</v>
      </c>
      <c r="L1622" s="45"/>
      <c r="M1622" s="4"/>
      <c r="N1622" s="4"/>
      <c r="O1622" s="4"/>
      <c r="P1622" s="46"/>
      <c r="Q1622" s="46"/>
      <c r="R1622" s="49">
        <f t="shared" si="114"/>
        <v>0</v>
      </c>
      <c r="S1622" s="49">
        <f t="shared" si="115"/>
        <v>0</v>
      </c>
      <c r="T1622" s="50">
        <f t="shared" si="112"/>
        <v>0</v>
      </c>
      <c r="U1622" s="50">
        <f t="shared" si="113"/>
        <v>0</v>
      </c>
      <c r="V1622" s="50">
        <v>0.84</v>
      </c>
      <c r="W1622" s="50" t="str">
        <f>IF(OR(K1622&lt;=$Y$1,DAY(K1622)&gt;15,AND(YEAR(K1622)&amp;MONTH(K1622)=YEAR(L1622)&amp;MONTH(L1622),DAY(L1622)&lt;26)),"",IF(OR(L1622="",MONTH(K1622)&lt;&gt;MONTH(L1622)),NETWORKDAYS.INTL(K1622,DATE(2021,MONTH(K1622)+1,0),"0000000",'21年休息安排-固定'!$B$2:$B$105),NETWORKDAYS.INTL(K1622,L1622,"0000000",'21年休息安排-固定'!$B$2:$B$105)))</f>
        <v/>
      </c>
      <c r="X1622" s="50" t="str">
        <f>IF(OR(L1622&gt;=$Z$1,L1622="",DAY(L1622)&lt;15,AND(YEAR(K1622)&amp;MONTH(K1622)=YEAR(L1622)&amp;MONTH(L1622),DAY(L1622)&lt;26)),"",IF(YEAR(K1622)&amp;MONTH(K1622)=YEAR(L1622)&amp;MONTH(L1622),NETWORKDAYS.INTL(K1622,L1622,"0000000",'21年休息安排-固定'!$B$2:$B$105),NETWORKDAYS.INTL(DATE(2021,MONTH(L1622),1),L1622,"0000000",'21年休息安排-固定'!$B$2:$B$105)))</f>
        <v/>
      </c>
    </row>
    <row r="1623" customHeight="1" spans="1:24">
      <c r="A1623" s="4" t="s">
        <v>2102</v>
      </c>
      <c r="B1623" s="4"/>
      <c r="C1623" s="6" t="s">
        <v>399</v>
      </c>
      <c r="D1623" s="4"/>
      <c r="E1623" s="4"/>
      <c r="F1623" s="4"/>
      <c r="G1623" s="4"/>
      <c r="H1623" s="4"/>
      <c r="I1623" s="4"/>
      <c r="J1623" s="4"/>
      <c r="K1623" s="45">
        <v>44349</v>
      </c>
      <c r="L1623" s="45"/>
      <c r="M1623" s="4"/>
      <c r="N1623" s="4"/>
      <c r="O1623" s="4"/>
      <c r="P1623" s="46"/>
      <c r="Q1623" s="46"/>
      <c r="R1623" s="49">
        <f t="shared" si="114"/>
        <v>0</v>
      </c>
      <c r="S1623" s="49">
        <f t="shared" si="115"/>
        <v>0</v>
      </c>
      <c r="T1623" s="50">
        <f t="shared" si="112"/>
        <v>0</v>
      </c>
      <c r="U1623" s="50">
        <f t="shared" si="113"/>
        <v>0</v>
      </c>
      <c r="V1623" s="50">
        <v>0.89</v>
      </c>
      <c r="W1623" s="50">
        <f>IF(OR(K1623&lt;=$Y$1,DAY(K1623)&gt;15,AND(YEAR(K1623)&amp;MONTH(K1623)=YEAR(L1623)&amp;MONTH(L1623),DAY(L1623)&lt;26)),"",IF(OR(L1623="",MONTH(K1623)&lt;&gt;MONTH(L1623)),NETWORKDAYS.INTL(K1623,DATE(2021,MONTH(K1623)+1,0),"0000000",'21年休息安排-固定'!$B$2:$B$105),NETWORKDAYS.INTL(K1623,L1623,"0000000",'21年休息安排-固定'!$B$2:$B$105)))</f>
        <v>21</v>
      </c>
      <c r="X1623" s="50" t="str">
        <f>IF(OR(L1623&gt;=$Z$1,L1623="",DAY(L1623)&lt;15,AND(YEAR(K1623)&amp;MONTH(K1623)=YEAR(L1623)&amp;MONTH(L1623),DAY(L1623)&lt;26)),"",IF(YEAR(K1623)&amp;MONTH(K1623)=YEAR(L1623)&amp;MONTH(L1623),NETWORKDAYS.INTL(K1623,L1623,"0000000",'21年休息安排-固定'!$B$2:$B$105),NETWORKDAYS.INTL(DATE(2021,MONTH(L1623),1),L1623,"0000000",'21年休息安排-固定'!$B$2:$B$105)))</f>
        <v/>
      </c>
    </row>
    <row r="1624" customHeight="1" spans="1:24">
      <c r="A1624" s="4" t="s">
        <v>2103</v>
      </c>
      <c r="B1624" s="4"/>
      <c r="C1624" s="6" t="s">
        <v>399</v>
      </c>
      <c r="D1624" s="4"/>
      <c r="E1624" s="4"/>
      <c r="F1624" s="4"/>
      <c r="G1624" s="4"/>
      <c r="H1624" s="4"/>
      <c r="I1624" s="4"/>
      <c r="J1624" s="4"/>
      <c r="K1624" s="45">
        <v>44363</v>
      </c>
      <c r="L1624" s="45"/>
      <c r="M1624" s="4"/>
      <c r="N1624" s="4"/>
      <c r="O1624" s="4"/>
      <c r="P1624" s="46"/>
      <c r="Q1624" s="46"/>
      <c r="R1624" s="49">
        <f t="shared" si="114"/>
        <v>0</v>
      </c>
      <c r="S1624" s="49">
        <f t="shared" si="115"/>
        <v>0</v>
      </c>
      <c r="T1624" s="50">
        <f t="shared" si="112"/>
        <v>0</v>
      </c>
      <c r="U1624" s="50">
        <f t="shared" si="113"/>
        <v>0</v>
      </c>
      <c r="V1624" s="50">
        <v>0.9</v>
      </c>
      <c r="W1624" s="50" t="str">
        <f>IF(OR(K1624&lt;=$Y$1,DAY(K1624)&gt;15,AND(YEAR(K1624)&amp;MONTH(K1624)=YEAR(L1624)&amp;MONTH(L1624),DAY(L1624)&lt;26)),"",IF(OR(L1624="",MONTH(K1624)&lt;&gt;MONTH(L1624)),NETWORKDAYS.INTL(K1624,DATE(2021,MONTH(K1624)+1,0),"0000000",'21年休息安排-固定'!$B$2:$B$105),NETWORKDAYS.INTL(K1624,L1624,"0000000",'21年休息安排-固定'!$B$2:$B$105)))</f>
        <v/>
      </c>
      <c r="X1624" s="50" t="str">
        <f>IF(OR(L1624&gt;=$Z$1,L1624="",DAY(L1624)&lt;15,AND(YEAR(K1624)&amp;MONTH(K1624)=YEAR(L1624)&amp;MONTH(L1624),DAY(L1624)&lt;26)),"",IF(YEAR(K1624)&amp;MONTH(K1624)=YEAR(L1624)&amp;MONTH(L1624),NETWORKDAYS.INTL(K1624,L1624,"0000000",'21年休息安排-固定'!$B$2:$B$105),NETWORKDAYS.INTL(DATE(2021,MONTH(L1624),1),L1624,"0000000",'21年休息安排-固定'!$B$2:$B$105)))</f>
        <v/>
      </c>
    </row>
    <row r="1625" customHeight="1" spans="1:24">
      <c r="A1625" s="4" t="s">
        <v>2104</v>
      </c>
      <c r="B1625" s="4"/>
      <c r="C1625" s="6" t="s">
        <v>399</v>
      </c>
      <c r="D1625" s="4"/>
      <c r="E1625" s="4"/>
      <c r="F1625" s="4"/>
      <c r="G1625" s="4"/>
      <c r="H1625" s="4"/>
      <c r="I1625" s="4"/>
      <c r="J1625" s="4"/>
      <c r="K1625" s="45">
        <v>44370</v>
      </c>
      <c r="L1625" s="45"/>
      <c r="M1625" s="4"/>
      <c r="N1625" s="4"/>
      <c r="O1625" s="4"/>
      <c r="P1625" s="46"/>
      <c r="Q1625" s="46"/>
      <c r="R1625" s="49">
        <f t="shared" si="114"/>
        <v>0</v>
      </c>
      <c r="S1625" s="49">
        <f t="shared" si="115"/>
        <v>0</v>
      </c>
      <c r="T1625" s="50">
        <f t="shared" si="112"/>
        <v>0</v>
      </c>
      <c r="U1625" s="50">
        <f t="shared" si="113"/>
        <v>0</v>
      </c>
      <c r="V1625" s="50">
        <v>0.9</v>
      </c>
      <c r="W1625" s="50" t="str">
        <f>IF(OR(K1625&lt;=$Y$1,DAY(K1625)&gt;15,AND(YEAR(K1625)&amp;MONTH(K1625)=YEAR(L1625)&amp;MONTH(L1625),DAY(L1625)&lt;26)),"",IF(OR(L1625="",MONTH(K1625)&lt;&gt;MONTH(L1625)),NETWORKDAYS.INTL(K1625,DATE(2021,MONTH(K1625)+1,0),"0000000",'21年休息安排-固定'!$B$2:$B$105),NETWORKDAYS.INTL(K1625,L1625,"0000000",'21年休息安排-固定'!$B$2:$B$105)))</f>
        <v/>
      </c>
      <c r="X1625" s="50" t="str">
        <f>IF(OR(L1625&gt;=$Z$1,L1625="",DAY(L1625)&lt;15,AND(YEAR(K1625)&amp;MONTH(K1625)=YEAR(L1625)&amp;MONTH(L1625),DAY(L1625)&lt;26)),"",IF(YEAR(K1625)&amp;MONTH(K1625)=YEAR(L1625)&amp;MONTH(L1625),NETWORKDAYS.INTL(K1625,L1625,"0000000",'21年休息安排-固定'!$B$2:$B$105),NETWORKDAYS.INTL(DATE(2021,MONTH(L1625),1),L1625,"0000000",'21年休息安排-固定'!$B$2:$B$105)))</f>
        <v/>
      </c>
    </row>
    <row r="1626" customHeight="1" spans="1:24">
      <c r="A1626" s="4" t="s">
        <v>2105</v>
      </c>
      <c r="B1626" s="4"/>
      <c r="C1626" s="6" t="s">
        <v>399</v>
      </c>
      <c r="D1626" s="4"/>
      <c r="E1626" s="4"/>
      <c r="F1626" s="4"/>
      <c r="G1626" s="4"/>
      <c r="H1626" s="4"/>
      <c r="I1626" s="4"/>
      <c r="J1626" s="4"/>
      <c r="K1626" s="45">
        <v>44375</v>
      </c>
      <c r="L1626" s="45"/>
      <c r="M1626" s="4"/>
      <c r="N1626" s="4"/>
      <c r="O1626" s="4"/>
      <c r="P1626" s="46"/>
      <c r="Q1626" s="46"/>
      <c r="R1626" s="49">
        <f t="shared" si="114"/>
        <v>0</v>
      </c>
      <c r="S1626" s="49">
        <f t="shared" si="115"/>
        <v>0</v>
      </c>
      <c r="T1626" s="50">
        <f t="shared" si="112"/>
        <v>0</v>
      </c>
      <c r="U1626" s="50">
        <f t="shared" si="113"/>
        <v>0</v>
      </c>
      <c r="V1626" s="50">
        <v>0.87</v>
      </c>
      <c r="W1626" s="50" t="str">
        <f>IF(OR(K1626&lt;=$Y$1,DAY(K1626)&gt;15,AND(YEAR(K1626)&amp;MONTH(K1626)=YEAR(L1626)&amp;MONTH(L1626),DAY(L1626)&lt;26)),"",IF(OR(L1626="",MONTH(K1626)&lt;&gt;MONTH(L1626)),NETWORKDAYS.INTL(K1626,DATE(2021,MONTH(K1626)+1,0),"0000000",'21年休息安排-固定'!$B$2:$B$105),NETWORKDAYS.INTL(K1626,L1626,"0000000",'21年休息安排-固定'!$B$2:$B$105)))</f>
        <v/>
      </c>
      <c r="X1626" s="50" t="str">
        <f>IF(OR(L1626&gt;=$Z$1,L1626="",DAY(L1626)&lt;15,AND(YEAR(K1626)&amp;MONTH(K1626)=YEAR(L1626)&amp;MONTH(L1626),DAY(L1626)&lt;26)),"",IF(YEAR(K1626)&amp;MONTH(K1626)=YEAR(L1626)&amp;MONTH(L1626),NETWORKDAYS.INTL(K1626,L1626,"0000000",'21年休息安排-固定'!$B$2:$B$105),NETWORKDAYS.INTL(DATE(2021,MONTH(L1626),1),L1626,"0000000",'21年休息安排-固定'!$B$2:$B$105)))</f>
        <v/>
      </c>
    </row>
    <row r="1627" customHeight="1" spans="1:24">
      <c r="A1627" s="4" t="s">
        <v>2106</v>
      </c>
      <c r="B1627" s="4"/>
      <c r="C1627" s="6" t="s">
        <v>399</v>
      </c>
      <c r="D1627" s="4"/>
      <c r="E1627" s="4"/>
      <c r="F1627" s="4"/>
      <c r="G1627" s="4"/>
      <c r="H1627" s="4"/>
      <c r="I1627" s="4"/>
      <c r="J1627" s="4"/>
      <c r="K1627" s="45">
        <v>44377</v>
      </c>
      <c r="L1627" s="45">
        <v>44393</v>
      </c>
      <c r="M1627" s="4"/>
      <c r="N1627" s="4"/>
      <c r="O1627" s="4"/>
      <c r="P1627" s="46"/>
      <c r="Q1627" s="46"/>
      <c r="R1627" s="49">
        <f t="shared" si="114"/>
        <v>0</v>
      </c>
      <c r="S1627" s="49">
        <f t="shared" si="115"/>
        <v>0</v>
      </c>
      <c r="T1627" s="50">
        <f t="shared" si="112"/>
        <v>0</v>
      </c>
      <c r="U1627" s="50">
        <f t="shared" si="113"/>
        <v>0</v>
      </c>
      <c r="V1627" s="50">
        <v>0.88</v>
      </c>
      <c r="W1627" s="50" t="str">
        <f>IF(OR(K1627&lt;=$Y$1,DAY(K1627)&gt;15,AND(YEAR(K1627)&amp;MONTH(K1627)=YEAR(L1627)&amp;MONTH(L1627),DAY(L1627)&lt;26)),"",IF(OR(L1627="",MONTH(K1627)&lt;&gt;MONTH(L1627)),NETWORKDAYS.INTL(K1627,DATE(2021,MONTH(K1627)+1,0),"0000000",'21年休息安排-固定'!$B$2:$B$105),NETWORKDAYS.INTL(K1627,L1627,"0000000",'21年休息安排-固定'!$B$2:$B$105)))</f>
        <v/>
      </c>
      <c r="X1627" s="50">
        <f>IF(OR(L1627&gt;=$Z$1,L1627="",DAY(L1627)&lt;15,AND(YEAR(K1627)&amp;MONTH(K1627)=YEAR(L1627)&amp;MONTH(L1627),DAY(L1627)&lt;26)),"",IF(YEAR(K1627)&amp;MONTH(K1627)=YEAR(L1627)&amp;MONTH(L1627),NETWORKDAYS.INTL(K1627,L1627,"0000000",'21年休息安排-固定'!$B$2:$B$105),NETWORKDAYS.INTL(DATE(2021,MONTH(L1627),1),L1627,"0000000",'21年休息安排-固定'!$B$2:$B$105)))</f>
        <v>12</v>
      </c>
    </row>
    <row r="1628" customHeight="1" spans="1:24">
      <c r="A1628" s="4" t="s">
        <v>2107</v>
      </c>
      <c r="B1628" s="4"/>
      <c r="C1628" s="6" t="s">
        <v>1020</v>
      </c>
      <c r="D1628" s="4"/>
      <c r="E1628" s="4"/>
      <c r="F1628" s="4"/>
      <c r="G1628" s="4"/>
      <c r="H1628" s="4"/>
      <c r="I1628" s="4"/>
      <c r="J1628" s="4"/>
      <c r="K1628" s="45">
        <v>44354</v>
      </c>
      <c r="L1628" s="45"/>
      <c r="M1628" s="4"/>
      <c r="N1628" s="4"/>
      <c r="O1628" s="4"/>
      <c r="P1628" s="46"/>
      <c r="Q1628" s="46"/>
      <c r="R1628" s="49">
        <f t="shared" si="114"/>
        <v>0</v>
      </c>
      <c r="S1628" s="49">
        <f t="shared" si="115"/>
        <v>0</v>
      </c>
      <c r="T1628" s="50">
        <f t="shared" si="112"/>
        <v>0</v>
      </c>
      <c r="U1628" s="50">
        <f t="shared" si="113"/>
        <v>0</v>
      </c>
      <c r="V1628" s="50">
        <v>0.92</v>
      </c>
      <c r="W1628" s="50">
        <f>IF(OR(K1628&lt;=$Y$1,DAY(K1628)&gt;15,AND(YEAR(K1628)&amp;MONTH(K1628)=YEAR(L1628)&amp;MONTH(L1628),DAY(L1628)&lt;26)),"",IF(OR(L1628="",MONTH(K1628)&lt;&gt;MONTH(L1628)),NETWORKDAYS.INTL(K1628,DATE(2021,MONTH(K1628)+1,0),"0000000",'21年休息安排-固定'!$B$2:$B$105),NETWORKDAYS.INTL(K1628,L1628,"0000000",'21年休息安排-固定'!$B$2:$B$105)))</f>
        <v>18</v>
      </c>
      <c r="X1628" s="50" t="str">
        <f>IF(OR(L1628&gt;=$Z$1,L1628="",DAY(L1628)&lt;15,AND(YEAR(K1628)&amp;MONTH(K1628)=YEAR(L1628)&amp;MONTH(L1628),DAY(L1628)&lt;26)),"",IF(YEAR(K1628)&amp;MONTH(K1628)=YEAR(L1628)&amp;MONTH(L1628),NETWORKDAYS.INTL(K1628,L1628,"0000000",'21年休息安排-固定'!$B$2:$B$105),NETWORKDAYS.INTL(DATE(2021,MONTH(L1628),1),L1628,"0000000",'21年休息安排-固定'!$B$2:$B$105)))</f>
        <v/>
      </c>
    </row>
    <row r="1629" customHeight="1" spans="1:24">
      <c r="A1629" s="4" t="s">
        <v>2108</v>
      </c>
      <c r="B1629" s="4"/>
      <c r="C1629" s="6" t="s">
        <v>26</v>
      </c>
      <c r="D1629" s="4"/>
      <c r="E1629" s="4"/>
      <c r="F1629" s="4"/>
      <c r="G1629" s="4"/>
      <c r="H1629" s="4"/>
      <c r="I1629" s="4"/>
      <c r="J1629" s="4"/>
      <c r="K1629" s="45">
        <v>44355</v>
      </c>
      <c r="L1629" s="45"/>
      <c r="M1629" s="4"/>
      <c r="N1629" s="4"/>
      <c r="O1629" s="4"/>
      <c r="P1629" s="46"/>
      <c r="Q1629" s="46"/>
      <c r="R1629" s="49">
        <f t="shared" si="114"/>
        <v>0</v>
      </c>
      <c r="S1629" s="49">
        <f t="shared" si="115"/>
        <v>0</v>
      </c>
      <c r="T1629" s="50">
        <f t="shared" si="112"/>
        <v>0</v>
      </c>
      <c r="U1629" s="50">
        <f t="shared" si="113"/>
        <v>0</v>
      </c>
      <c r="V1629" s="50">
        <v>0.91</v>
      </c>
      <c r="W1629" s="50">
        <f>IF(OR(K1629&lt;=$Y$1,DAY(K1629)&gt;15,AND(YEAR(K1629)&amp;MONTH(K1629)=YEAR(L1629)&amp;MONTH(L1629),DAY(L1629)&lt;26)),"",IF(OR(L1629="",MONTH(K1629)&lt;&gt;MONTH(L1629)),NETWORKDAYS.INTL(K1629,DATE(2021,MONTH(K1629)+1,0),"0000000",'21年休息安排-固定'!$B$2:$B$105),NETWORKDAYS.INTL(K1629,L1629,"0000000",'21年休息安排-固定'!$B$2:$B$105)))</f>
        <v>17</v>
      </c>
      <c r="X1629" s="50" t="str">
        <f>IF(OR(L1629&gt;=$Z$1,L1629="",DAY(L1629)&lt;15,AND(YEAR(K1629)&amp;MONTH(K1629)=YEAR(L1629)&amp;MONTH(L1629),DAY(L1629)&lt;26)),"",IF(YEAR(K1629)&amp;MONTH(K1629)=YEAR(L1629)&amp;MONTH(L1629),NETWORKDAYS.INTL(K1629,L1629,"0000000",'21年休息安排-固定'!$B$2:$B$105),NETWORKDAYS.INTL(DATE(2021,MONTH(L1629),1),L1629,"0000000",'21年休息安排-固定'!$B$2:$B$105)))</f>
        <v/>
      </c>
    </row>
    <row r="1630" customHeight="1" spans="1:24">
      <c r="A1630" s="4" t="s">
        <v>2109</v>
      </c>
      <c r="B1630" s="4"/>
      <c r="C1630" s="6" t="s">
        <v>1020</v>
      </c>
      <c r="D1630" s="4"/>
      <c r="E1630" s="4"/>
      <c r="F1630" s="4"/>
      <c r="G1630" s="4"/>
      <c r="H1630" s="4"/>
      <c r="I1630" s="4"/>
      <c r="J1630" s="4"/>
      <c r="K1630" s="45">
        <v>44356</v>
      </c>
      <c r="L1630" s="45"/>
      <c r="M1630" s="4"/>
      <c r="N1630" s="4"/>
      <c r="O1630" s="4"/>
      <c r="P1630" s="46"/>
      <c r="Q1630" s="46"/>
      <c r="R1630" s="49">
        <f t="shared" si="114"/>
        <v>0</v>
      </c>
      <c r="S1630" s="49">
        <f t="shared" si="115"/>
        <v>0</v>
      </c>
      <c r="T1630" s="50">
        <f t="shared" si="112"/>
        <v>0</v>
      </c>
      <c r="U1630" s="50">
        <f t="shared" si="113"/>
        <v>0</v>
      </c>
      <c r="V1630" s="50">
        <v>0.91</v>
      </c>
      <c r="W1630" s="50">
        <f>IF(OR(K1630&lt;=$Y$1,DAY(K1630)&gt;15,AND(YEAR(K1630)&amp;MONTH(K1630)=YEAR(L1630)&amp;MONTH(L1630),DAY(L1630)&lt;26)),"",IF(OR(L1630="",MONTH(K1630)&lt;&gt;MONTH(L1630)),NETWORKDAYS.INTL(K1630,DATE(2021,MONTH(K1630)+1,0),"0000000",'21年休息安排-固定'!$B$2:$B$105),NETWORKDAYS.INTL(K1630,L1630,"0000000",'21年休息安排-固定'!$B$2:$B$105)))</f>
        <v>16</v>
      </c>
      <c r="X1630" s="50" t="str">
        <f>IF(OR(L1630&gt;=$Z$1,L1630="",DAY(L1630)&lt;15,AND(YEAR(K1630)&amp;MONTH(K1630)=YEAR(L1630)&amp;MONTH(L1630),DAY(L1630)&lt;26)),"",IF(YEAR(K1630)&amp;MONTH(K1630)=YEAR(L1630)&amp;MONTH(L1630),NETWORKDAYS.INTL(K1630,L1630,"0000000",'21年休息安排-固定'!$B$2:$B$105),NETWORKDAYS.INTL(DATE(2021,MONTH(L1630),1),L1630,"0000000",'21年休息安排-固定'!$B$2:$B$105)))</f>
        <v/>
      </c>
    </row>
    <row r="1631" customHeight="1" spans="1:24">
      <c r="A1631" s="4" t="s">
        <v>2110</v>
      </c>
      <c r="B1631" s="4"/>
      <c r="C1631" s="6" t="s">
        <v>26</v>
      </c>
      <c r="D1631" s="4"/>
      <c r="E1631" s="4"/>
      <c r="F1631" s="4"/>
      <c r="G1631" s="4"/>
      <c r="H1631" s="4"/>
      <c r="I1631" s="4"/>
      <c r="J1631" s="4"/>
      <c r="K1631" s="45">
        <v>44357</v>
      </c>
      <c r="L1631" s="45"/>
      <c r="M1631" s="4"/>
      <c r="N1631" s="4"/>
      <c r="O1631" s="4"/>
      <c r="P1631" s="46"/>
      <c r="Q1631" s="46"/>
      <c r="R1631" s="49">
        <f t="shared" si="114"/>
        <v>0</v>
      </c>
      <c r="S1631" s="49">
        <f t="shared" si="115"/>
        <v>0</v>
      </c>
      <c r="T1631" s="50">
        <f t="shared" si="112"/>
        <v>0</v>
      </c>
      <c r="U1631" s="50">
        <f t="shared" si="113"/>
        <v>0</v>
      </c>
      <c r="V1631" s="50">
        <v>0.91</v>
      </c>
      <c r="W1631" s="50">
        <f>IF(OR(K1631&lt;=$Y$1,DAY(K1631)&gt;15,AND(YEAR(K1631)&amp;MONTH(K1631)=YEAR(L1631)&amp;MONTH(L1631),DAY(L1631)&lt;26)),"",IF(OR(L1631="",MONTH(K1631)&lt;&gt;MONTH(L1631)),NETWORKDAYS.INTL(K1631,DATE(2021,MONTH(K1631)+1,0),"0000000",'21年休息安排-固定'!$B$2:$B$105),NETWORKDAYS.INTL(K1631,L1631,"0000000",'21年休息安排-固定'!$B$2:$B$105)))</f>
        <v>15</v>
      </c>
      <c r="X1631" s="50" t="str">
        <f>IF(OR(L1631&gt;=$Z$1,L1631="",DAY(L1631)&lt;15,AND(YEAR(K1631)&amp;MONTH(K1631)=YEAR(L1631)&amp;MONTH(L1631),DAY(L1631)&lt;26)),"",IF(YEAR(K1631)&amp;MONTH(K1631)=YEAR(L1631)&amp;MONTH(L1631),NETWORKDAYS.INTL(K1631,L1631,"0000000",'21年休息安排-固定'!$B$2:$B$105),NETWORKDAYS.INTL(DATE(2021,MONTH(L1631),1),L1631,"0000000",'21年休息安排-固定'!$B$2:$B$105)))</f>
        <v/>
      </c>
    </row>
    <row r="1632" customHeight="1" spans="1:24">
      <c r="A1632" s="4" t="s">
        <v>2111</v>
      </c>
      <c r="B1632" s="4"/>
      <c r="C1632" s="6" t="s">
        <v>1020</v>
      </c>
      <c r="D1632" s="4"/>
      <c r="E1632" s="4"/>
      <c r="F1632" s="4"/>
      <c r="G1632" s="4"/>
      <c r="H1632" s="4"/>
      <c r="I1632" s="4"/>
      <c r="J1632" s="4"/>
      <c r="K1632" s="45">
        <v>44358</v>
      </c>
      <c r="L1632" s="45"/>
      <c r="M1632" s="4"/>
      <c r="N1632" s="4"/>
      <c r="O1632" s="4"/>
      <c r="P1632" s="46"/>
      <c r="Q1632" s="46"/>
      <c r="R1632" s="49">
        <f t="shared" si="114"/>
        <v>0</v>
      </c>
      <c r="S1632" s="49">
        <f t="shared" si="115"/>
        <v>0</v>
      </c>
      <c r="T1632" s="50">
        <f t="shared" si="112"/>
        <v>0</v>
      </c>
      <c r="U1632" s="50">
        <f t="shared" si="113"/>
        <v>0</v>
      </c>
      <c r="V1632" s="50">
        <v>0.89</v>
      </c>
      <c r="W1632" s="50">
        <f>IF(OR(K1632&lt;=$Y$1,DAY(K1632)&gt;15,AND(YEAR(K1632)&amp;MONTH(K1632)=YEAR(L1632)&amp;MONTH(L1632),DAY(L1632)&lt;26)),"",IF(OR(L1632="",MONTH(K1632)&lt;&gt;MONTH(L1632)),NETWORKDAYS.INTL(K1632,DATE(2021,MONTH(K1632)+1,0),"0000000",'21年休息安排-固定'!$B$2:$B$105),NETWORKDAYS.INTL(K1632,L1632,"0000000",'21年休息安排-固定'!$B$2:$B$105)))</f>
        <v>14</v>
      </c>
      <c r="X1632" s="50" t="str">
        <f>IF(OR(L1632&gt;=$Z$1,L1632="",DAY(L1632)&lt;15,AND(YEAR(K1632)&amp;MONTH(K1632)=YEAR(L1632)&amp;MONTH(L1632),DAY(L1632)&lt;26)),"",IF(YEAR(K1632)&amp;MONTH(K1632)=YEAR(L1632)&amp;MONTH(L1632),NETWORKDAYS.INTL(K1632,L1632,"0000000",'21年休息安排-固定'!$B$2:$B$105),NETWORKDAYS.INTL(DATE(2021,MONTH(L1632),1),L1632,"0000000",'21年休息安排-固定'!$B$2:$B$105)))</f>
        <v/>
      </c>
    </row>
    <row r="1633" customHeight="1" spans="1:24">
      <c r="A1633" s="4" t="s">
        <v>2112</v>
      </c>
      <c r="B1633" s="4"/>
      <c r="C1633" s="6" t="s">
        <v>941</v>
      </c>
      <c r="D1633" s="4"/>
      <c r="E1633" s="4"/>
      <c r="F1633" s="4"/>
      <c r="G1633" s="4"/>
      <c r="H1633" s="4"/>
      <c r="I1633" s="4"/>
      <c r="J1633" s="4"/>
      <c r="K1633" s="45">
        <v>44362</v>
      </c>
      <c r="L1633" s="45"/>
      <c r="M1633" s="4"/>
      <c r="N1633" s="4"/>
      <c r="O1633" s="4"/>
      <c r="P1633" s="46"/>
      <c r="Q1633" s="46"/>
      <c r="R1633" s="49">
        <f t="shared" si="114"/>
        <v>0</v>
      </c>
      <c r="S1633" s="49">
        <f t="shared" si="115"/>
        <v>0</v>
      </c>
      <c r="T1633" s="50">
        <f t="shared" si="112"/>
        <v>0</v>
      </c>
      <c r="U1633" s="50">
        <f t="shared" si="113"/>
        <v>0</v>
      </c>
      <c r="V1633" s="50">
        <v>0.88</v>
      </c>
      <c r="W1633" s="50">
        <f>IF(OR(K1633&lt;=$Y$1,DAY(K1633)&gt;15,AND(YEAR(K1633)&amp;MONTH(K1633)=YEAR(L1633)&amp;MONTH(L1633),DAY(L1633)&lt;26)),"",IF(OR(L1633="",MONTH(K1633)&lt;&gt;MONTH(L1633)),NETWORKDAYS.INTL(K1633,DATE(2021,MONTH(K1633)+1,0),"0000000",'21年休息安排-固定'!$B$2:$B$105),NETWORKDAYS.INTL(K1633,L1633,"0000000",'21年休息安排-固定'!$B$2:$B$105)))</f>
        <v>12</v>
      </c>
      <c r="X1633" s="50" t="str">
        <f>IF(OR(L1633&gt;=$Z$1,L1633="",DAY(L1633)&lt;15,AND(YEAR(K1633)&amp;MONTH(K1633)=YEAR(L1633)&amp;MONTH(L1633),DAY(L1633)&lt;26)),"",IF(YEAR(K1633)&amp;MONTH(K1633)=YEAR(L1633)&amp;MONTH(L1633),NETWORKDAYS.INTL(K1633,L1633,"0000000",'21年休息安排-固定'!$B$2:$B$105),NETWORKDAYS.INTL(DATE(2021,MONTH(L1633),1),L1633,"0000000",'21年休息安排-固定'!$B$2:$B$105)))</f>
        <v/>
      </c>
    </row>
    <row r="1634" customHeight="1" spans="1:24">
      <c r="A1634" s="4" t="s">
        <v>2113</v>
      </c>
      <c r="B1634" s="4"/>
      <c r="C1634" s="6" t="s">
        <v>480</v>
      </c>
      <c r="D1634" s="4"/>
      <c r="E1634" s="4"/>
      <c r="F1634" s="4"/>
      <c r="G1634" s="4"/>
      <c r="H1634" s="4"/>
      <c r="I1634" s="4"/>
      <c r="J1634" s="4"/>
      <c r="K1634" s="45">
        <v>44362</v>
      </c>
      <c r="L1634" s="45"/>
      <c r="M1634" s="4"/>
      <c r="N1634" s="4"/>
      <c r="O1634" s="4"/>
      <c r="P1634" s="46"/>
      <c r="Q1634" s="46"/>
      <c r="R1634" s="49">
        <f t="shared" si="114"/>
        <v>0</v>
      </c>
      <c r="S1634" s="49">
        <f t="shared" si="115"/>
        <v>0</v>
      </c>
      <c r="T1634" s="50">
        <f t="shared" si="112"/>
        <v>0</v>
      </c>
      <c r="U1634" s="50">
        <f t="shared" si="113"/>
        <v>0</v>
      </c>
      <c r="V1634" s="50">
        <v>0.9</v>
      </c>
      <c r="W1634" s="50">
        <f>IF(OR(K1634&lt;=$Y$1,DAY(K1634)&gt;15,AND(YEAR(K1634)&amp;MONTH(K1634)=YEAR(L1634)&amp;MONTH(L1634),DAY(L1634)&lt;26)),"",IF(OR(L1634="",MONTH(K1634)&lt;&gt;MONTH(L1634)),NETWORKDAYS.INTL(K1634,DATE(2021,MONTH(K1634)+1,0),"0000000",'21年休息安排-固定'!$B$2:$B$105),NETWORKDAYS.INTL(K1634,L1634,"0000000",'21年休息安排-固定'!$B$2:$B$105)))</f>
        <v>12</v>
      </c>
      <c r="X1634" s="50" t="str">
        <f>IF(OR(L1634&gt;=$Z$1,L1634="",DAY(L1634)&lt;15,AND(YEAR(K1634)&amp;MONTH(K1634)=YEAR(L1634)&amp;MONTH(L1634),DAY(L1634)&lt;26)),"",IF(YEAR(K1634)&amp;MONTH(K1634)=YEAR(L1634)&amp;MONTH(L1634),NETWORKDAYS.INTL(K1634,L1634,"0000000",'21年休息安排-固定'!$B$2:$B$105),NETWORKDAYS.INTL(DATE(2021,MONTH(L1634),1),L1634,"0000000",'21年休息安排-固定'!$B$2:$B$105)))</f>
        <v/>
      </c>
    </row>
    <row r="1635" customHeight="1" spans="1:24">
      <c r="A1635" s="4" t="s">
        <v>2114</v>
      </c>
      <c r="B1635" s="4"/>
      <c r="C1635" s="6" t="s">
        <v>941</v>
      </c>
      <c r="D1635" s="4"/>
      <c r="E1635" s="4"/>
      <c r="F1635" s="4"/>
      <c r="G1635" s="4"/>
      <c r="H1635" s="4"/>
      <c r="I1635" s="4"/>
      <c r="J1635" s="4"/>
      <c r="K1635" s="45">
        <v>44362</v>
      </c>
      <c r="L1635" s="45"/>
      <c r="M1635" s="4"/>
      <c r="N1635" s="4"/>
      <c r="O1635" s="4"/>
      <c r="P1635" s="46"/>
      <c r="Q1635" s="46"/>
      <c r="R1635" s="49">
        <f t="shared" si="114"/>
        <v>0</v>
      </c>
      <c r="S1635" s="49">
        <f t="shared" si="115"/>
        <v>0</v>
      </c>
      <c r="T1635" s="50">
        <f t="shared" si="112"/>
        <v>0</v>
      </c>
      <c r="U1635" s="50">
        <f t="shared" si="113"/>
        <v>0</v>
      </c>
      <c r="V1635" s="50">
        <v>0.89</v>
      </c>
      <c r="W1635" s="50">
        <f>IF(OR(K1635&lt;=$Y$1,DAY(K1635)&gt;15,AND(YEAR(K1635)&amp;MONTH(K1635)=YEAR(L1635)&amp;MONTH(L1635),DAY(L1635)&lt;26)),"",IF(OR(L1635="",MONTH(K1635)&lt;&gt;MONTH(L1635)),NETWORKDAYS.INTL(K1635,DATE(2021,MONTH(K1635)+1,0),"0000000",'21年休息安排-固定'!$B$2:$B$105),NETWORKDAYS.INTL(K1635,L1635,"0000000",'21年休息安排-固定'!$B$2:$B$105)))</f>
        <v>12</v>
      </c>
      <c r="X1635" s="50" t="str">
        <f>IF(OR(L1635&gt;=$Z$1,L1635="",DAY(L1635)&lt;15,AND(YEAR(K1635)&amp;MONTH(K1635)=YEAR(L1635)&amp;MONTH(L1635),DAY(L1635)&lt;26)),"",IF(YEAR(K1635)&amp;MONTH(K1635)=YEAR(L1635)&amp;MONTH(L1635),NETWORKDAYS.INTL(K1635,L1635,"0000000",'21年休息安排-固定'!$B$2:$B$105),NETWORKDAYS.INTL(DATE(2021,MONTH(L1635),1),L1635,"0000000",'21年休息安排-固定'!$B$2:$B$105)))</f>
        <v/>
      </c>
    </row>
    <row r="1636" customHeight="1" spans="1:24">
      <c r="A1636" s="4" t="s">
        <v>2115</v>
      </c>
      <c r="B1636" s="4"/>
      <c r="C1636" s="6" t="s">
        <v>480</v>
      </c>
      <c r="D1636" s="4"/>
      <c r="E1636" s="4"/>
      <c r="F1636" s="4"/>
      <c r="G1636" s="4"/>
      <c r="H1636" s="4"/>
      <c r="I1636" s="4"/>
      <c r="J1636" s="4"/>
      <c r="K1636" s="45">
        <v>44362</v>
      </c>
      <c r="L1636" s="45"/>
      <c r="M1636" s="4"/>
      <c r="N1636" s="4"/>
      <c r="O1636" s="4"/>
      <c r="P1636" s="46"/>
      <c r="Q1636" s="46"/>
      <c r="R1636" s="49">
        <f t="shared" si="114"/>
        <v>0</v>
      </c>
      <c r="S1636" s="49">
        <f t="shared" si="115"/>
        <v>0</v>
      </c>
      <c r="T1636" s="50">
        <f t="shared" si="112"/>
        <v>0</v>
      </c>
      <c r="U1636" s="50">
        <f t="shared" si="113"/>
        <v>0</v>
      </c>
      <c r="V1636" s="50">
        <v>0.89</v>
      </c>
      <c r="W1636" s="50">
        <f>IF(OR(K1636&lt;=$Y$1,DAY(K1636)&gt;15,AND(YEAR(K1636)&amp;MONTH(K1636)=YEAR(L1636)&amp;MONTH(L1636),DAY(L1636)&lt;26)),"",IF(OR(L1636="",MONTH(K1636)&lt;&gt;MONTH(L1636)),NETWORKDAYS.INTL(K1636,DATE(2021,MONTH(K1636)+1,0),"0000000",'21年休息安排-固定'!$B$2:$B$105),NETWORKDAYS.INTL(K1636,L1636,"0000000",'21年休息安排-固定'!$B$2:$B$105)))</f>
        <v>12</v>
      </c>
      <c r="X1636" s="50" t="str">
        <f>IF(OR(L1636&gt;=$Z$1,L1636="",DAY(L1636)&lt;15,AND(YEAR(K1636)&amp;MONTH(K1636)=YEAR(L1636)&amp;MONTH(L1636),DAY(L1636)&lt;26)),"",IF(YEAR(K1636)&amp;MONTH(K1636)=YEAR(L1636)&amp;MONTH(L1636),NETWORKDAYS.INTL(K1636,L1636,"0000000",'21年休息安排-固定'!$B$2:$B$105),NETWORKDAYS.INTL(DATE(2021,MONTH(L1636),1),L1636,"0000000",'21年休息安排-固定'!$B$2:$B$105)))</f>
        <v/>
      </c>
    </row>
    <row r="1637" customHeight="1" spans="1:24">
      <c r="A1637" s="4" t="s">
        <v>2116</v>
      </c>
      <c r="B1637" s="4"/>
      <c r="C1637" s="6" t="s">
        <v>480</v>
      </c>
      <c r="D1637" s="4"/>
      <c r="E1637" s="4"/>
      <c r="F1637" s="4"/>
      <c r="G1637" s="4"/>
      <c r="H1637" s="4"/>
      <c r="I1637" s="4"/>
      <c r="J1637" s="4"/>
      <c r="K1637" s="45">
        <v>44362</v>
      </c>
      <c r="L1637" s="45"/>
      <c r="M1637" s="4"/>
      <c r="N1637" s="4"/>
      <c r="O1637" s="4"/>
      <c r="P1637" s="46"/>
      <c r="Q1637" s="46"/>
      <c r="R1637" s="49">
        <f t="shared" si="114"/>
        <v>0</v>
      </c>
      <c r="S1637" s="49">
        <f t="shared" si="115"/>
        <v>0</v>
      </c>
      <c r="T1637" s="50">
        <f t="shared" si="112"/>
        <v>0</v>
      </c>
      <c r="U1637" s="50">
        <f t="shared" si="113"/>
        <v>0</v>
      </c>
      <c r="V1637" s="50">
        <v>0.83</v>
      </c>
      <c r="W1637" s="50">
        <f>IF(OR(K1637&lt;=$Y$1,DAY(K1637)&gt;15,AND(YEAR(K1637)&amp;MONTH(K1637)=YEAR(L1637)&amp;MONTH(L1637),DAY(L1637)&lt;26)),"",IF(OR(L1637="",MONTH(K1637)&lt;&gt;MONTH(L1637)),NETWORKDAYS.INTL(K1637,DATE(2021,MONTH(K1637)+1,0),"0000000",'21年休息安排-固定'!$B$2:$B$105),NETWORKDAYS.INTL(K1637,L1637,"0000000",'21年休息安排-固定'!$B$2:$B$105)))</f>
        <v>12</v>
      </c>
      <c r="X1637" s="50" t="str">
        <f>IF(OR(L1637&gt;=$Z$1,L1637="",DAY(L1637)&lt;15,AND(YEAR(K1637)&amp;MONTH(K1637)=YEAR(L1637)&amp;MONTH(L1637),DAY(L1637)&lt;26)),"",IF(YEAR(K1637)&amp;MONTH(K1637)=YEAR(L1637)&amp;MONTH(L1637),NETWORKDAYS.INTL(K1637,L1637,"0000000",'21年休息安排-固定'!$B$2:$B$105),NETWORKDAYS.INTL(DATE(2021,MONTH(L1637),1),L1637,"0000000",'21年休息安排-固定'!$B$2:$B$105)))</f>
        <v/>
      </c>
    </row>
    <row r="1638" customHeight="1" spans="1:24">
      <c r="A1638" s="4" t="s">
        <v>2117</v>
      </c>
      <c r="B1638" s="4"/>
      <c r="C1638" s="6" t="s">
        <v>403</v>
      </c>
      <c r="D1638" s="4"/>
      <c r="E1638" s="4"/>
      <c r="F1638" s="4"/>
      <c r="G1638" s="4"/>
      <c r="H1638" s="4"/>
      <c r="I1638" s="4"/>
      <c r="J1638" s="4"/>
      <c r="K1638" s="45">
        <v>44362</v>
      </c>
      <c r="L1638" s="45"/>
      <c r="M1638" s="4"/>
      <c r="N1638" s="4"/>
      <c r="O1638" s="4"/>
      <c r="P1638" s="46"/>
      <c r="Q1638" s="46"/>
      <c r="R1638" s="49">
        <f t="shared" si="114"/>
        <v>0</v>
      </c>
      <c r="S1638" s="49">
        <f t="shared" si="115"/>
        <v>0</v>
      </c>
      <c r="T1638" s="50">
        <f t="shared" si="112"/>
        <v>0</v>
      </c>
      <c r="U1638" s="50">
        <f t="shared" si="113"/>
        <v>0</v>
      </c>
      <c r="V1638" s="50">
        <v>0.87</v>
      </c>
      <c r="W1638" s="50">
        <f>IF(OR(K1638&lt;=$Y$1,DAY(K1638)&gt;15,AND(YEAR(K1638)&amp;MONTH(K1638)=YEAR(L1638)&amp;MONTH(L1638),DAY(L1638)&lt;26)),"",IF(OR(L1638="",MONTH(K1638)&lt;&gt;MONTH(L1638)),NETWORKDAYS.INTL(K1638,DATE(2021,MONTH(K1638)+1,0),"0000000",'21年休息安排-固定'!$B$2:$B$105),NETWORKDAYS.INTL(K1638,L1638,"0000000",'21年休息安排-固定'!$B$2:$B$105)))</f>
        <v>12</v>
      </c>
      <c r="X1638" s="50" t="str">
        <f>IF(OR(L1638&gt;=$Z$1,L1638="",DAY(L1638)&lt;15,AND(YEAR(K1638)&amp;MONTH(K1638)=YEAR(L1638)&amp;MONTH(L1638),DAY(L1638)&lt;26)),"",IF(YEAR(K1638)&amp;MONTH(K1638)=YEAR(L1638)&amp;MONTH(L1638),NETWORKDAYS.INTL(K1638,L1638,"0000000",'21年休息安排-固定'!$B$2:$B$105),NETWORKDAYS.INTL(DATE(2021,MONTH(L1638),1),L1638,"0000000",'21年休息安排-固定'!$B$2:$B$105)))</f>
        <v/>
      </c>
    </row>
    <row r="1639" customHeight="1" spans="1:24">
      <c r="A1639" s="4" t="s">
        <v>2118</v>
      </c>
      <c r="B1639" s="4"/>
      <c r="C1639" s="6" t="s">
        <v>26</v>
      </c>
      <c r="D1639" s="4"/>
      <c r="E1639" s="4"/>
      <c r="F1639" s="4"/>
      <c r="G1639" s="4"/>
      <c r="H1639" s="4"/>
      <c r="I1639" s="4"/>
      <c r="J1639" s="4"/>
      <c r="K1639" s="45">
        <v>44363</v>
      </c>
      <c r="L1639" s="45"/>
      <c r="M1639" s="4"/>
      <c r="N1639" s="4"/>
      <c r="O1639" s="4"/>
      <c r="P1639" s="46"/>
      <c r="Q1639" s="46"/>
      <c r="R1639" s="49">
        <f t="shared" si="114"/>
        <v>0</v>
      </c>
      <c r="S1639" s="49">
        <f t="shared" si="115"/>
        <v>0</v>
      </c>
      <c r="T1639" s="50">
        <f t="shared" si="112"/>
        <v>0</v>
      </c>
      <c r="U1639" s="50">
        <f t="shared" si="113"/>
        <v>0</v>
      </c>
      <c r="V1639" s="50">
        <v>0.9</v>
      </c>
      <c r="W1639" s="50" t="str">
        <f>IF(OR(K1639&lt;=$Y$1,DAY(K1639)&gt;15,AND(YEAR(K1639)&amp;MONTH(K1639)=YEAR(L1639)&amp;MONTH(L1639),DAY(L1639)&lt;26)),"",IF(OR(L1639="",MONTH(K1639)&lt;&gt;MONTH(L1639)),NETWORKDAYS.INTL(K1639,DATE(2021,MONTH(K1639)+1,0),"0000000",'21年休息安排-固定'!$B$2:$B$105),NETWORKDAYS.INTL(K1639,L1639,"0000000",'21年休息安排-固定'!$B$2:$B$105)))</f>
        <v/>
      </c>
      <c r="X1639" s="50" t="str">
        <f>IF(OR(L1639&gt;=$Z$1,L1639="",DAY(L1639)&lt;15,AND(YEAR(K1639)&amp;MONTH(K1639)=YEAR(L1639)&amp;MONTH(L1639),DAY(L1639)&lt;26)),"",IF(YEAR(K1639)&amp;MONTH(K1639)=YEAR(L1639)&amp;MONTH(L1639),NETWORKDAYS.INTL(K1639,L1639,"0000000",'21年休息安排-固定'!$B$2:$B$105),NETWORKDAYS.INTL(DATE(2021,MONTH(L1639),1),L1639,"0000000",'21年休息安排-固定'!$B$2:$B$105)))</f>
        <v/>
      </c>
    </row>
    <row r="1640" customHeight="1" spans="1:24">
      <c r="A1640" s="4" t="s">
        <v>2119</v>
      </c>
      <c r="B1640" s="4"/>
      <c r="C1640" s="6" t="s">
        <v>941</v>
      </c>
      <c r="D1640" s="4"/>
      <c r="E1640" s="4"/>
      <c r="F1640" s="4"/>
      <c r="G1640" s="4"/>
      <c r="H1640" s="4"/>
      <c r="I1640" s="4"/>
      <c r="J1640" s="4"/>
      <c r="K1640" s="45">
        <v>44365</v>
      </c>
      <c r="L1640" s="45"/>
      <c r="M1640" s="4"/>
      <c r="N1640" s="4"/>
      <c r="O1640" s="4"/>
      <c r="P1640" s="46"/>
      <c r="Q1640" s="46"/>
      <c r="R1640" s="49">
        <f t="shared" si="114"/>
        <v>0</v>
      </c>
      <c r="S1640" s="49">
        <f t="shared" si="115"/>
        <v>0</v>
      </c>
      <c r="T1640" s="50">
        <f t="shared" si="112"/>
        <v>0</v>
      </c>
      <c r="U1640" s="50">
        <f t="shared" si="113"/>
        <v>0</v>
      </c>
      <c r="V1640" s="50">
        <v>0.91</v>
      </c>
      <c r="W1640" s="50" t="str">
        <f>IF(OR(K1640&lt;=$Y$1,DAY(K1640)&gt;15,AND(YEAR(K1640)&amp;MONTH(K1640)=YEAR(L1640)&amp;MONTH(L1640),DAY(L1640)&lt;26)),"",IF(OR(L1640="",MONTH(K1640)&lt;&gt;MONTH(L1640)),NETWORKDAYS.INTL(K1640,DATE(2021,MONTH(K1640)+1,0),"0000000",'21年休息安排-固定'!$B$2:$B$105),NETWORKDAYS.INTL(K1640,L1640,"0000000",'21年休息安排-固定'!$B$2:$B$105)))</f>
        <v/>
      </c>
      <c r="X1640" s="50" t="str">
        <f>IF(OR(L1640&gt;=$Z$1,L1640="",DAY(L1640)&lt;15,AND(YEAR(K1640)&amp;MONTH(K1640)=YEAR(L1640)&amp;MONTH(L1640),DAY(L1640)&lt;26)),"",IF(YEAR(K1640)&amp;MONTH(K1640)=YEAR(L1640)&amp;MONTH(L1640),NETWORKDAYS.INTL(K1640,L1640,"0000000",'21年休息安排-固定'!$B$2:$B$105),NETWORKDAYS.INTL(DATE(2021,MONTH(L1640),1),L1640,"0000000",'21年休息安排-固定'!$B$2:$B$105)))</f>
        <v/>
      </c>
    </row>
    <row r="1641" customHeight="1" spans="1:24">
      <c r="A1641" s="4" t="s">
        <v>2120</v>
      </c>
      <c r="B1641" s="4"/>
      <c r="C1641" s="6" t="s">
        <v>26</v>
      </c>
      <c r="D1641" s="4"/>
      <c r="E1641" s="4"/>
      <c r="F1641" s="4"/>
      <c r="G1641" s="4"/>
      <c r="H1641" s="4"/>
      <c r="I1641" s="4"/>
      <c r="J1641" s="4"/>
      <c r="K1641" s="45">
        <v>44366</v>
      </c>
      <c r="L1641" s="45"/>
      <c r="M1641" s="4"/>
      <c r="N1641" s="4"/>
      <c r="O1641" s="4"/>
      <c r="P1641" s="46"/>
      <c r="Q1641" s="46"/>
      <c r="R1641" s="49">
        <f t="shared" si="114"/>
        <v>0</v>
      </c>
      <c r="S1641" s="49">
        <f t="shared" si="115"/>
        <v>0</v>
      </c>
      <c r="T1641" s="50">
        <f t="shared" si="112"/>
        <v>0</v>
      </c>
      <c r="U1641" s="50">
        <f t="shared" si="113"/>
        <v>0</v>
      </c>
      <c r="V1641" s="50">
        <v>0.91</v>
      </c>
      <c r="W1641" s="50" t="str">
        <f>IF(OR(K1641&lt;=$Y$1,DAY(K1641)&gt;15,AND(YEAR(K1641)&amp;MONTH(K1641)=YEAR(L1641)&amp;MONTH(L1641),DAY(L1641)&lt;26)),"",IF(OR(L1641="",MONTH(K1641)&lt;&gt;MONTH(L1641)),NETWORKDAYS.INTL(K1641,DATE(2021,MONTH(K1641)+1,0),"0000000",'21年休息安排-固定'!$B$2:$B$105),NETWORKDAYS.INTL(K1641,L1641,"0000000",'21年休息安排-固定'!$B$2:$B$105)))</f>
        <v/>
      </c>
      <c r="X1641" s="50" t="str">
        <f>IF(OR(L1641&gt;=$Z$1,L1641="",DAY(L1641)&lt;15,AND(YEAR(K1641)&amp;MONTH(K1641)=YEAR(L1641)&amp;MONTH(L1641),DAY(L1641)&lt;26)),"",IF(YEAR(K1641)&amp;MONTH(K1641)=YEAR(L1641)&amp;MONTH(L1641),NETWORKDAYS.INTL(K1641,L1641,"0000000",'21年休息安排-固定'!$B$2:$B$105),NETWORKDAYS.INTL(DATE(2021,MONTH(L1641),1),L1641,"0000000",'21年休息安排-固定'!$B$2:$B$105)))</f>
        <v/>
      </c>
    </row>
    <row r="1642" customHeight="1" spans="1:24">
      <c r="A1642" s="4" t="s">
        <v>2121</v>
      </c>
      <c r="B1642" s="4"/>
      <c r="C1642" s="6" t="s">
        <v>480</v>
      </c>
      <c r="D1642" s="4"/>
      <c r="E1642" s="4"/>
      <c r="F1642" s="4"/>
      <c r="G1642" s="4"/>
      <c r="H1642" s="4"/>
      <c r="I1642" s="4"/>
      <c r="J1642" s="4"/>
      <c r="K1642" s="45">
        <v>44368</v>
      </c>
      <c r="L1642" s="45"/>
      <c r="M1642" s="4"/>
      <c r="N1642" s="4"/>
      <c r="O1642" s="4"/>
      <c r="P1642" s="46"/>
      <c r="Q1642" s="46"/>
      <c r="R1642" s="49">
        <f t="shared" si="114"/>
        <v>0</v>
      </c>
      <c r="S1642" s="49">
        <f t="shared" si="115"/>
        <v>0</v>
      </c>
      <c r="T1642" s="50">
        <f t="shared" si="112"/>
        <v>0</v>
      </c>
      <c r="U1642" s="50">
        <f t="shared" si="113"/>
        <v>0</v>
      </c>
      <c r="V1642" s="50">
        <v>0.88</v>
      </c>
      <c r="W1642" s="50" t="str">
        <f>IF(OR(K1642&lt;=$Y$1,DAY(K1642)&gt;15,AND(YEAR(K1642)&amp;MONTH(K1642)=YEAR(L1642)&amp;MONTH(L1642),DAY(L1642)&lt;26)),"",IF(OR(L1642="",MONTH(K1642)&lt;&gt;MONTH(L1642)),NETWORKDAYS.INTL(K1642,DATE(2021,MONTH(K1642)+1,0),"0000000",'21年休息安排-固定'!$B$2:$B$105),NETWORKDAYS.INTL(K1642,L1642,"0000000",'21年休息安排-固定'!$B$2:$B$105)))</f>
        <v/>
      </c>
      <c r="X1642" s="50" t="str">
        <f>IF(OR(L1642&gt;=$Z$1,L1642="",DAY(L1642)&lt;15,AND(YEAR(K1642)&amp;MONTH(K1642)=YEAR(L1642)&amp;MONTH(L1642),DAY(L1642)&lt;26)),"",IF(YEAR(K1642)&amp;MONTH(K1642)=YEAR(L1642)&amp;MONTH(L1642),NETWORKDAYS.INTL(K1642,L1642,"0000000",'21年休息安排-固定'!$B$2:$B$105),NETWORKDAYS.INTL(DATE(2021,MONTH(L1642),1),L1642,"0000000",'21年休息安排-固定'!$B$2:$B$105)))</f>
        <v/>
      </c>
    </row>
    <row r="1643" customHeight="1" spans="1:24">
      <c r="A1643" s="4" t="s">
        <v>2122</v>
      </c>
      <c r="B1643" s="4"/>
      <c r="C1643" s="6" t="s">
        <v>921</v>
      </c>
      <c r="D1643" s="4"/>
      <c r="E1643" s="4"/>
      <c r="F1643" s="4"/>
      <c r="G1643" s="4"/>
      <c r="H1643" s="4"/>
      <c r="I1643" s="4"/>
      <c r="J1643" s="4"/>
      <c r="K1643" s="45">
        <v>44369</v>
      </c>
      <c r="L1643" s="45"/>
      <c r="M1643" s="4"/>
      <c r="N1643" s="4"/>
      <c r="O1643" s="4"/>
      <c r="P1643" s="46"/>
      <c r="Q1643" s="46"/>
      <c r="R1643" s="49">
        <f t="shared" si="114"/>
        <v>0</v>
      </c>
      <c r="S1643" s="49">
        <f t="shared" si="115"/>
        <v>0</v>
      </c>
      <c r="T1643" s="50">
        <f t="shared" si="112"/>
        <v>0</v>
      </c>
      <c r="U1643" s="50">
        <f t="shared" si="113"/>
        <v>0</v>
      </c>
      <c r="V1643" s="50">
        <v>0.89</v>
      </c>
      <c r="W1643" s="50" t="str">
        <f>IF(OR(K1643&lt;=$Y$1,DAY(K1643)&gt;15,AND(YEAR(K1643)&amp;MONTH(K1643)=YEAR(L1643)&amp;MONTH(L1643),DAY(L1643)&lt;26)),"",IF(OR(L1643="",MONTH(K1643)&lt;&gt;MONTH(L1643)),NETWORKDAYS.INTL(K1643,DATE(2021,MONTH(K1643)+1,0),"0000000",'21年休息安排-固定'!$B$2:$B$105),NETWORKDAYS.INTL(K1643,L1643,"0000000",'21年休息安排-固定'!$B$2:$B$105)))</f>
        <v/>
      </c>
      <c r="X1643" s="50" t="str">
        <f>IF(OR(L1643&gt;=$Z$1,L1643="",DAY(L1643)&lt;15,AND(YEAR(K1643)&amp;MONTH(K1643)=YEAR(L1643)&amp;MONTH(L1643),DAY(L1643)&lt;26)),"",IF(YEAR(K1643)&amp;MONTH(K1643)=YEAR(L1643)&amp;MONTH(L1643),NETWORKDAYS.INTL(K1643,L1643,"0000000",'21年休息安排-固定'!$B$2:$B$105),NETWORKDAYS.INTL(DATE(2021,MONTH(L1643),1),L1643,"0000000",'21年休息安排-固定'!$B$2:$B$105)))</f>
        <v/>
      </c>
    </row>
    <row r="1644" customHeight="1" spans="1:24">
      <c r="A1644" s="4" t="s">
        <v>2123</v>
      </c>
      <c r="B1644" s="4"/>
      <c r="C1644" s="6" t="s">
        <v>1020</v>
      </c>
      <c r="D1644" s="4"/>
      <c r="E1644" s="4"/>
      <c r="F1644" s="4"/>
      <c r="G1644" s="4"/>
      <c r="H1644" s="4"/>
      <c r="I1644" s="4"/>
      <c r="J1644" s="4"/>
      <c r="K1644" s="45">
        <v>44370</v>
      </c>
      <c r="L1644" s="45"/>
      <c r="M1644" s="4"/>
      <c r="N1644" s="4"/>
      <c r="O1644" s="4"/>
      <c r="P1644" s="46"/>
      <c r="Q1644" s="46"/>
      <c r="R1644" s="49">
        <f t="shared" si="114"/>
        <v>0</v>
      </c>
      <c r="S1644" s="49">
        <f t="shared" si="115"/>
        <v>0</v>
      </c>
      <c r="T1644" s="50">
        <f t="shared" si="112"/>
        <v>0</v>
      </c>
      <c r="U1644" s="50">
        <f t="shared" si="113"/>
        <v>0</v>
      </c>
      <c r="V1644" s="50">
        <v>0.91</v>
      </c>
      <c r="W1644" s="50" t="str">
        <f>IF(OR(K1644&lt;=$Y$1,DAY(K1644)&gt;15,AND(YEAR(K1644)&amp;MONTH(K1644)=YEAR(L1644)&amp;MONTH(L1644),DAY(L1644)&lt;26)),"",IF(OR(L1644="",MONTH(K1644)&lt;&gt;MONTH(L1644)),NETWORKDAYS.INTL(K1644,DATE(2021,MONTH(K1644)+1,0),"0000000",'21年休息安排-固定'!$B$2:$B$105),NETWORKDAYS.INTL(K1644,L1644,"0000000",'21年休息安排-固定'!$B$2:$B$105)))</f>
        <v/>
      </c>
      <c r="X1644" s="50" t="str">
        <f>IF(OR(L1644&gt;=$Z$1,L1644="",DAY(L1644)&lt;15,AND(YEAR(K1644)&amp;MONTH(K1644)=YEAR(L1644)&amp;MONTH(L1644),DAY(L1644)&lt;26)),"",IF(YEAR(K1644)&amp;MONTH(K1644)=YEAR(L1644)&amp;MONTH(L1644),NETWORKDAYS.INTL(K1644,L1644,"0000000",'21年休息安排-固定'!$B$2:$B$105),NETWORKDAYS.INTL(DATE(2021,MONTH(L1644),1),L1644,"0000000",'21年休息安排-固定'!$B$2:$B$105)))</f>
        <v/>
      </c>
    </row>
    <row r="1645" customHeight="1" spans="1:24">
      <c r="A1645" s="4" t="s">
        <v>2124</v>
      </c>
      <c r="B1645" s="4"/>
      <c r="C1645" s="6" t="s">
        <v>480</v>
      </c>
      <c r="D1645" s="4"/>
      <c r="E1645" s="4"/>
      <c r="F1645" s="4"/>
      <c r="G1645" s="4"/>
      <c r="H1645" s="4"/>
      <c r="I1645" s="4"/>
      <c r="J1645" s="4"/>
      <c r="K1645" s="45">
        <v>44371</v>
      </c>
      <c r="L1645" s="45"/>
      <c r="M1645" s="4"/>
      <c r="N1645" s="4"/>
      <c r="O1645" s="4"/>
      <c r="P1645" s="46"/>
      <c r="Q1645" s="46"/>
      <c r="R1645" s="49">
        <f t="shared" si="114"/>
        <v>0</v>
      </c>
      <c r="S1645" s="49">
        <f t="shared" si="115"/>
        <v>0</v>
      </c>
      <c r="T1645" s="50">
        <f t="shared" si="112"/>
        <v>0</v>
      </c>
      <c r="U1645" s="50">
        <f t="shared" si="113"/>
        <v>0</v>
      </c>
      <c r="V1645" s="50">
        <v>0.9</v>
      </c>
      <c r="W1645" s="50" t="str">
        <f>IF(OR(K1645&lt;=$Y$1,DAY(K1645)&gt;15,AND(YEAR(K1645)&amp;MONTH(K1645)=YEAR(L1645)&amp;MONTH(L1645),DAY(L1645)&lt;26)),"",IF(OR(L1645="",MONTH(K1645)&lt;&gt;MONTH(L1645)),NETWORKDAYS.INTL(K1645,DATE(2021,MONTH(K1645)+1,0),"0000000",'21年休息安排-固定'!$B$2:$B$105),NETWORKDAYS.INTL(K1645,L1645,"0000000",'21年休息安排-固定'!$B$2:$B$105)))</f>
        <v/>
      </c>
      <c r="X1645" s="50" t="str">
        <f>IF(OR(L1645&gt;=$Z$1,L1645="",DAY(L1645)&lt;15,AND(YEAR(K1645)&amp;MONTH(K1645)=YEAR(L1645)&amp;MONTH(L1645),DAY(L1645)&lt;26)),"",IF(YEAR(K1645)&amp;MONTH(K1645)=YEAR(L1645)&amp;MONTH(L1645),NETWORKDAYS.INTL(K1645,L1645,"0000000",'21年休息安排-固定'!$B$2:$B$105),NETWORKDAYS.INTL(DATE(2021,MONTH(L1645),1),L1645,"0000000",'21年休息安排-固定'!$B$2:$B$105)))</f>
        <v/>
      </c>
    </row>
    <row r="1646" customHeight="1" spans="1:24">
      <c r="A1646" s="4" t="s">
        <v>2125</v>
      </c>
      <c r="B1646" s="4"/>
      <c r="C1646" s="6" t="s">
        <v>1020</v>
      </c>
      <c r="D1646" s="4"/>
      <c r="E1646" s="4"/>
      <c r="F1646" s="4"/>
      <c r="G1646" s="4"/>
      <c r="H1646" s="4"/>
      <c r="I1646" s="4"/>
      <c r="J1646" s="4"/>
      <c r="K1646" s="45">
        <v>44371</v>
      </c>
      <c r="L1646" s="45"/>
      <c r="M1646" s="4"/>
      <c r="N1646" s="4"/>
      <c r="O1646" s="4"/>
      <c r="P1646" s="46"/>
      <c r="Q1646" s="46"/>
      <c r="R1646" s="49">
        <f t="shared" si="114"/>
        <v>0</v>
      </c>
      <c r="S1646" s="49">
        <f t="shared" si="115"/>
        <v>0</v>
      </c>
      <c r="T1646" s="50">
        <f t="shared" si="112"/>
        <v>0</v>
      </c>
      <c r="U1646" s="50">
        <f t="shared" si="113"/>
        <v>0</v>
      </c>
      <c r="V1646" s="50">
        <v>0.89</v>
      </c>
      <c r="W1646" s="50" t="str">
        <f>IF(OR(K1646&lt;=$Y$1,DAY(K1646)&gt;15,AND(YEAR(K1646)&amp;MONTH(K1646)=YEAR(L1646)&amp;MONTH(L1646),DAY(L1646)&lt;26)),"",IF(OR(L1646="",MONTH(K1646)&lt;&gt;MONTH(L1646)),NETWORKDAYS.INTL(K1646,DATE(2021,MONTH(K1646)+1,0),"0000000",'21年休息安排-固定'!$B$2:$B$105),NETWORKDAYS.INTL(K1646,L1646,"0000000",'21年休息安排-固定'!$B$2:$B$105)))</f>
        <v/>
      </c>
      <c r="X1646" s="50" t="str">
        <f>IF(OR(L1646&gt;=$Z$1,L1646="",DAY(L1646)&lt;15,AND(YEAR(K1646)&amp;MONTH(K1646)=YEAR(L1646)&amp;MONTH(L1646),DAY(L1646)&lt;26)),"",IF(YEAR(K1646)&amp;MONTH(K1646)=YEAR(L1646)&amp;MONTH(L1646),NETWORKDAYS.INTL(K1646,L1646,"0000000",'21年休息安排-固定'!$B$2:$B$105),NETWORKDAYS.INTL(DATE(2021,MONTH(L1646),1),L1646,"0000000",'21年休息安排-固定'!$B$2:$B$105)))</f>
        <v/>
      </c>
    </row>
    <row r="1647" customHeight="1" spans="1:24">
      <c r="A1647" s="4" t="s">
        <v>2126</v>
      </c>
      <c r="B1647" s="4"/>
      <c r="C1647" s="6" t="s">
        <v>403</v>
      </c>
      <c r="D1647" s="4"/>
      <c r="E1647" s="4"/>
      <c r="F1647" s="4"/>
      <c r="G1647" s="4"/>
      <c r="H1647" s="4"/>
      <c r="I1647" s="4"/>
      <c r="J1647" s="4"/>
      <c r="K1647" s="45">
        <v>44372</v>
      </c>
      <c r="L1647" s="45"/>
      <c r="M1647" s="4"/>
      <c r="N1647" s="4"/>
      <c r="O1647" s="4"/>
      <c r="P1647" s="46"/>
      <c r="Q1647" s="46"/>
      <c r="R1647" s="49">
        <f t="shared" si="114"/>
        <v>0</v>
      </c>
      <c r="S1647" s="49">
        <f t="shared" si="115"/>
        <v>0</v>
      </c>
      <c r="T1647" s="50">
        <f t="shared" si="112"/>
        <v>0</v>
      </c>
      <c r="U1647" s="50">
        <f t="shared" si="113"/>
        <v>0</v>
      </c>
      <c r="V1647" s="50">
        <v>0.93</v>
      </c>
      <c r="W1647" s="50" t="str">
        <f>IF(OR(K1647&lt;=$Y$1,DAY(K1647)&gt;15,AND(YEAR(K1647)&amp;MONTH(K1647)=YEAR(L1647)&amp;MONTH(L1647),DAY(L1647)&lt;26)),"",IF(OR(L1647="",MONTH(K1647)&lt;&gt;MONTH(L1647)),NETWORKDAYS.INTL(K1647,DATE(2021,MONTH(K1647)+1,0),"0000000",'21年休息安排-固定'!$B$2:$B$105),NETWORKDAYS.INTL(K1647,L1647,"0000000",'21年休息安排-固定'!$B$2:$B$105)))</f>
        <v/>
      </c>
      <c r="X1647" s="50" t="str">
        <f>IF(OR(L1647&gt;=$Z$1,L1647="",DAY(L1647)&lt;15,AND(YEAR(K1647)&amp;MONTH(K1647)=YEAR(L1647)&amp;MONTH(L1647),DAY(L1647)&lt;26)),"",IF(YEAR(K1647)&amp;MONTH(K1647)=YEAR(L1647)&amp;MONTH(L1647),NETWORKDAYS.INTL(K1647,L1647,"0000000",'21年休息安排-固定'!$B$2:$B$105),NETWORKDAYS.INTL(DATE(2021,MONTH(L1647),1),L1647,"0000000",'21年休息安排-固定'!$B$2:$B$105)))</f>
        <v/>
      </c>
    </row>
    <row r="1648" customHeight="1" spans="1:24">
      <c r="A1648" s="4" t="s">
        <v>2127</v>
      </c>
      <c r="B1648" s="4"/>
      <c r="C1648" s="6" t="s">
        <v>403</v>
      </c>
      <c r="D1648" s="4"/>
      <c r="E1648" s="4"/>
      <c r="F1648" s="4"/>
      <c r="G1648" s="4"/>
      <c r="H1648" s="4"/>
      <c r="I1648" s="4"/>
      <c r="J1648" s="4"/>
      <c r="K1648" s="45">
        <v>44375</v>
      </c>
      <c r="L1648" s="45"/>
      <c r="M1648" s="4"/>
      <c r="N1648" s="4"/>
      <c r="O1648" s="4"/>
      <c r="P1648" s="46"/>
      <c r="Q1648" s="46"/>
      <c r="R1648" s="49">
        <f t="shared" si="114"/>
        <v>0</v>
      </c>
      <c r="S1648" s="49">
        <f t="shared" si="115"/>
        <v>0</v>
      </c>
      <c r="T1648" s="50">
        <f t="shared" si="112"/>
        <v>0</v>
      </c>
      <c r="U1648" s="50">
        <f t="shared" si="113"/>
        <v>0</v>
      </c>
      <c r="V1648" s="50">
        <v>0.88</v>
      </c>
      <c r="W1648" s="50" t="str">
        <f>IF(OR(K1648&lt;=$Y$1,DAY(K1648)&gt;15,AND(YEAR(K1648)&amp;MONTH(K1648)=YEAR(L1648)&amp;MONTH(L1648),DAY(L1648)&lt;26)),"",IF(OR(L1648="",MONTH(K1648)&lt;&gt;MONTH(L1648)),NETWORKDAYS.INTL(K1648,DATE(2021,MONTH(K1648)+1,0),"0000000",'21年休息安排-固定'!$B$2:$B$105),NETWORKDAYS.INTL(K1648,L1648,"0000000",'21年休息安排-固定'!$B$2:$B$105)))</f>
        <v/>
      </c>
      <c r="X1648" s="50" t="str">
        <f>IF(OR(L1648&gt;=$Z$1,L1648="",DAY(L1648)&lt;15,AND(YEAR(K1648)&amp;MONTH(K1648)=YEAR(L1648)&amp;MONTH(L1648),DAY(L1648)&lt;26)),"",IF(YEAR(K1648)&amp;MONTH(K1648)=YEAR(L1648)&amp;MONTH(L1648),NETWORKDAYS.INTL(K1648,L1648,"0000000",'21年休息安排-固定'!$B$2:$B$105),NETWORKDAYS.INTL(DATE(2021,MONTH(L1648),1),L1648,"0000000",'21年休息安排-固定'!$B$2:$B$105)))</f>
        <v/>
      </c>
    </row>
    <row r="1649" customHeight="1" spans="1:24">
      <c r="A1649" s="4" t="s">
        <v>2128</v>
      </c>
      <c r="B1649" s="4"/>
      <c r="C1649" s="6" t="s">
        <v>480</v>
      </c>
      <c r="D1649" s="4"/>
      <c r="E1649" s="4"/>
      <c r="F1649" s="4"/>
      <c r="G1649" s="4"/>
      <c r="H1649" s="4"/>
      <c r="I1649" s="4"/>
      <c r="J1649" s="4"/>
      <c r="K1649" s="45">
        <v>44375</v>
      </c>
      <c r="L1649" s="45"/>
      <c r="M1649" s="4"/>
      <c r="N1649" s="4"/>
      <c r="O1649" s="4"/>
      <c r="P1649" s="46"/>
      <c r="Q1649" s="46"/>
      <c r="R1649" s="49">
        <f t="shared" si="114"/>
        <v>0</v>
      </c>
      <c r="S1649" s="49">
        <f t="shared" si="115"/>
        <v>0</v>
      </c>
      <c r="T1649" s="50">
        <f t="shared" si="112"/>
        <v>0</v>
      </c>
      <c r="U1649" s="50">
        <f t="shared" si="113"/>
        <v>0</v>
      </c>
      <c r="V1649" s="50">
        <v>0.88</v>
      </c>
      <c r="W1649" s="50" t="str">
        <f>IF(OR(K1649&lt;=$Y$1,DAY(K1649)&gt;15,AND(YEAR(K1649)&amp;MONTH(K1649)=YEAR(L1649)&amp;MONTH(L1649),DAY(L1649)&lt;26)),"",IF(OR(L1649="",MONTH(K1649)&lt;&gt;MONTH(L1649)),NETWORKDAYS.INTL(K1649,DATE(2021,MONTH(K1649)+1,0),"0000000",'21年休息安排-固定'!$B$2:$B$105),NETWORKDAYS.INTL(K1649,L1649,"0000000",'21年休息安排-固定'!$B$2:$B$105)))</f>
        <v/>
      </c>
      <c r="X1649" s="50" t="str">
        <f>IF(OR(L1649&gt;=$Z$1,L1649="",DAY(L1649)&lt;15,AND(YEAR(K1649)&amp;MONTH(K1649)=YEAR(L1649)&amp;MONTH(L1649),DAY(L1649)&lt;26)),"",IF(YEAR(K1649)&amp;MONTH(K1649)=YEAR(L1649)&amp;MONTH(L1649),NETWORKDAYS.INTL(K1649,L1649,"0000000",'21年休息安排-固定'!$B$2:$B$105),NETWORKDAYS.INTL(DATE(2021,MONTH(L1649),1),L1649,"0000000",'21年休息安排-固定'!$B$2:$B$105)))</f>
        <v/>
      </c>
    </row>
    <row r="1650" customHeight="1" spans="1:24">
      <c r="A1650" s="4" t="s">
        <v>2129</v>
      </c>
      <c r="B1650" s="4"/>
      <c r="C1650" s="6" t="s">
        <v>1020</v>
      </c>
      <c r="D1650" s="4"/>
      <c r="E1650" s="4"/>
      <c r="F1650" s="4"/>
      <c r="G1650" s="4"/>
      <c r="H1650" s="4"/>
      <c r="I1650" s="4"/>
      <c r="J1650" s="4"/>
      <c r="K1650" s="45">
        <v>44377</v>
      </c>
      <c r="L1650" s="45"/>
      <c r="M1650" s="4"/>
      <c r="N1650" s="4"/>
      <c r="O1650" s="4"/>
      <c r="P1650" s="46"/>
      <c r="Q1650" s="46"/>
      <c r="R1650" s="49">
        <f t="shared" si="114"/>
        <v>0</v>
      </c>
      <c r="S1650" s="49">
        <f t="shared" si="115"/>
        <v>0</v>
      </c>
      <c r="T1650" s="50">
        <f t="shared" si="112"/>
        <v>0</v>
      </c>
      <c r="U1650" s="50">
        <f t="shared" si="113"/>
        <v>0</v>
      </c>
      <c r="V1650" s="50">
        <v>0.9</v>
      </c>
      <c r="W1650" s="50" t="str">
        <f>IF(OR(K1650&lt;=$Y$1,DAY(K1650)&gt;15,AND(YEAR(K1650)&amp;MONTH(K1650)=YEAR(L1650)&amp;MONTH(L1650),DAY(L1650)&lt;26)),"",IF(OR(L1650="",MONTH(K1650)&lt;&gt;MONTH(L1650)),NETWORKDAYS.INTL(K1650,DATE(2021,MONTH(K1650)+1,0),"0000000",'21年休息安排-固定'!$B$2:$B$105),NETWORKDAYS.INTL(K1650,L1650,"0000000",'21年休息安排-固定'!$B$2:$B$105)))</f>
        <v/>
      </c>
      <c r="X1650" s="50" t="str">
        <f>IF(OR(L1650&gt;=$Z$1,L1650="",DAY(L1650)&lt;15,AND(YEAR(K1650)&amp;MONTH(K1650)=YEAR(L1650)&amp;MONTH(L1650),DAY(L1650)&lt;26)),"",IF(YEAR(K1650)&amp;MONTH(K1650)=YEAR(L1650)&amp;MONTH(L1650),NETWORKDAYS.INTL(K1650,L1650,"0000000",'21年休息安排-固定'!$B$2:$B$105),NETWORKDAYS.INTL(DATE(2021,MONTH(L1650),1),L1650,"0000000",'21年休息安排-固定'!$B$2:$B$105)))</f>
        <v/>
      </c>
    </row>
    <row r="1651" customHeight="1" spans="1:24">
      <c r="A1651" s="4" t="s">
        <v>2130</v>
      </c>
      <c r="B1651" s="4"/>
      <c r="C1651" s="6" t="s">
        <v>26</v>
      </c>
      <c r="D1651" s="4"/>
      <c r="E1651" s="4"/>
      <c r="F1651" s="4"/>
      <c r="G1651" s="4"/>
      <c r="H1651" s="4"/>
      <c r="I1651" s="4"/>
      <c r="J1651" s="4"/>
      <c r="K1651" s="45">
        <v>44377</v>
      </c>
      <c r="L1651" s="45"/>
      <c r="M1651" s="4"/>
      <c r="N1651" s="4"/>
      <c r="O1651" s="4"/>
      <c r="P1651" s="46"/>
      <c r="Q1651" s="46"/>
      <c r="R1651" s="49">
        <f t="shared" si="114"/>
        <v>0</v>
      </c>
      <c r="S1651" s="49">
        <f t="shared" si="115"/>
        <v>0</v>
      </c>
      <c r="T1651" s="50">
        <f t="shared" si="112"/>
        <v>0</v>
      </c>
      <c r="U1651" s="50">
        <f t="shared" si="113"/>
        <v>0</v>
      </c>
      <c r="V1651" s="50">
        <v>0.92</v>
      </c>
      <c r="W1651" s="50" t="str">
        <f>IF(OR(K1651&lt;=$Y$1,DAY(K1651)&gt;15,AND(YEAR(K1651)&amp;MONTH(K1651)=YEAR(L1651)&amp;MONTH(L1651),DAY(L1651)&lt;26)),"",IF(OR(L1651="",MONTH(K1651)&lt;&gt;MONTH(L1651)),NETWORKDAYS.INTL(K1651,DATE(2021,MONTH(K1651)+1,0),"0000000",'21年休息安排-固定'!$B$2:$B$105),NETWORKDAYS.INTL(K1651,L1651,"0000000",'21年休息安排-固定'!$B$2:$B$105)))</f>
        <v/>
      </c>
      <c r="X1651" s="50" t="str">
        <f>IF(OR(L1651&gt;=$Z$1,L1651="",DAY(L1651)&lt;15,AND(YEAR(K1651)&amp;MONTH(K1651)=YEAR(L1651)&amp;MONTH(L1651),DAY(L1651)&lt;26)),"",IF(YEAR(K1651)&amp;MONTH(K1651)=YEAR(L1651)&amp;MONTH(L1651),NETWORKDAYS.INTL(K1651,L1651,"0000000",'21年休息安排-固定'!$B$2:$B$105),NETWORKDAYS.INTL(DATE(2021,MONTH(L1651),1),L1651,"0000000",'21年休息安排-固定'!$B$2:$B$105)))</f>
        <v/>
      </c>
    </row>
    <row r="1652" customHeight="1" spans="1:24">
      <c r="A1652" s="4" t="s">
        <v>2131</v>
      </c>
      <c r="B1652" s="4"/>
      <c r="C1652" s="6" t="s">
        <v>2132</v>
      </c>
      <c r="D1652" s="4"/>
      <c r="E1652" s="4"/>
      <c r="F1652" s="4"/>
      <c r="G1652" s="4"/>
      <c r="H1652" s="4"/>
      <c r="I1652" s="4"/>
      <c r="J1652" s="4"/>
      <c r="K1652" s="45">
        <v>44377</v>
      </c>
      <c r="L1652" s="45"/>
      <c r="M1652" s="4"/>
      <c r="N1652" s="4"/>
      <c r="O1652" s="4"/>
      <c r="P1652" s="46"/>
      <c r="Q1652" s="46"/>
      <c r="R1652" s="49">
        <f t="shared" si="114"/>
        <v>0</v>
      </c>
      <c r="S1652" s="49">
        <f t="shared" si="115"/>
        <v>0</v>
      </c>
      <c r="T1652" s="50">
        <f t="shared" si="112"/>
        <v>0</v>
      </c>
      <c r="U1652" s="50">
        <f t="shared" si="113"/>
        <v>0</v>
      </c>
      <c r="V1652" s="50">
        <v>0.8</v>
      </c>
      <c r="W1652" s="50" t="str">
        <f>IF(OR(K1652&lt;=$Y$1,DAY(K1652)&gt;15,AND(YEAR(K1652)&amp;MONTH(K1652)=YEAR(L1652)&amp;MONTH(L1652),DAY(L1652)&lt;26)),"",IF(OR(L1652="",MONTH(K1652)&lt;&gt;MONTH(L1652)),NETWORKDAYS.INTL(K1652,DATE(2021,MONTH(K1652)+1,0),"0000000",'21年休息安排-固定'!$B$2:$B$105),NETWORKDAYS.INTL(K1652,L1652,"0000000",'21年休息安排-固定'!$B$2:$B$105)))</f>
        <v/>
      </c>
      <c r="X1652" s="50" t="str">
        <f>IF(OR(L1652&gt;=$Z$1,L1652="",DAY(L1652)&lt;15,AND(YEAR(K1652)&amp;MONTH(K1652)=YEAR(L1652)&amp;MONTH(L1652),DAY(L1652)&lt;26)),"",IF(YEAR(K1652)&amp;MONTH(K1652)=YEAR(L1652)&amp;MONTH(L1652),NETWORKDAYS.INTL(K1652,L1652,"0000000",'21年休息安排-固定'!$B$2:$B$105),NETWORKDAYS.INTL(DATE(2021,MONTH(L1652),1),L1652,"0000000",'21年休息安排-固定'!$B$2:$B$105)))</f>
        <v/>
      </c>
    </row>
    <row r="1653" customHeight="1" spans="1:24">
      <c r="A1653" s="4" t="s">
        <v>2133</v>
      </c>
      <c r="B1653" s="4"/>
      <c r="C1653" s="6" t="s">
        <v>2132</v>
      </c>
      <c r="D1653" s="4"/>
      <c r="E1653" s="4"/>
      <c r="F1653" s="4"/>
      <c r="G1653" s="4"/>
      <c r="H1653" s="4"/>
      <c r="I1653" s="4"/>
      <c r="J1653" s="4"/>
      <c r="K1653" s="45">
        <v>44377</v>
      </c>
      <c r="L1653" s="45"/>
      <c r="M1653" s="4"/>
      <c r="N1653" s="4"/>
      <c r="O1653" s="4"/>
      <c r="P1653" s="46"/>
      <c r="Q1653" s="46"/>
      <c r="R1653" s="49">
        <f t="shared" si="114"/>
        <v>0</v>
      </c>
      <c r="S1653" s="49">
        <f t="shared" si="115"/>
        <v>0</v>
      </c>
      <c r="T1653" s="50">
        <f t="shared" si="112"/>
        <v>0</v>
      </c>
      <c r="U1653" s="50">
        <f t="shared" si="113"/>
        <v>0</v>
      </c>
      <c r="V1653" s="50">
        <v>0.74</v>
      </c>
      <c r="W1653" s="50" t="str">
        <f>IF(OR(K1653&lt;=$Y$1,DAY(K1653)&gt;15,AND(YEAR(K1653)&amp;MONTH(K1653)=YEAR(L1653)&amp;MONTH(L1653),DAY(L1653)&lt;26)),"",IF(OR(L1653="",MONTH(K1653)&lt;&gt;MONTH(L1653)),NETWORKDAYS.INTL(K1653,DATE(2021,MONTH(K1653)+1,0),"0000000",'21年休息安排-固定'!$B$2:$B$105),NETWORKDAYS.INTL(K1653,L1653,"0000000",'21年休息安排-固定'!$B$2:$B$105)))</f>
        <v/>
      </c>
      <c r="X1653" s="50" t="str">
        <f>IF(OR(L1653&gt;=$Z$1,L1653="",DAY(L1653)&lt;15,AND(YEAR(K1653)&amp;MONTH(K1653)=YEAR(L1653)&amp;MONTH(L1653),DAY(L1653)&lt;26)),"",IF(YEAR(K1653)&amp;MONTH(K1653)=YEAR(L1653)&amp;MONTH(L1653),NETWORKDAYS.INTL(K1653,L1653,"0000000",'21年休息安排-固定'!$B$2:$B$105),NETWORKDAYS.INTL(DATE(2021,MONTH(L1653),1),L1653,"0000000",'21年休息安排-固定'!$B$2:$B$105)))</f>
        <v/>
      </c>
    </row>
    <row r="1654" customHeight="1" spans="1:24">
      <c r="A1654" s="4" t="s">
        <v>2134</v>
      </c>
      <c r="B1654" s="4"/>
      <c r="C1654" s="6" t="s">
        <v>941</v>
      </c>
      <c r="D1654" s="4"/>
      <c r="E1654" s="4"/>
      <c r="F1654" s="4"/>
      <c r="G1654" s="4"/>
      <c r="H1654" s="4"/>
      <c r="I1654" s="4"/>
      <c r="J1654" s="4"/>
      <c r="K1654" s="45">
        <v>44377</v>
      </c>
      <c r="L1654" s="45"/>
      <c r="M1654" s="4"/>
      <c r="N1654" s="4"/>
      <c r="O1654" s="4"/>
      <c r="P1654" s="46"/>
      <c r="Q1654" s="46"/>
      <c r="R1654" s="49">
        <f t="shared" si="114"/>
        <v>0</v>
      </c>
      <c r="S1654" s="49">
        <f t="shared" si="115"/>
        <v>0</v>
      </c>
      <c r="T1654" s="50">
        <f t="shared" si="112"/>
        <v>0</v>
      </c>
      <c r="U1654" s="50">
        <f t="shared" si="113"/>
        <v>0</v>
      </c>
      <c r="V1654" s="50">
        <v>0.88</v>
      </c>
      <c r="W1654" s="50" t="str">
        <f>IF(OR(K1654&lt;=$Y$1,DAY(K1654)&gt;15,AND(YEAR(K1654)&amp;MONTH(K1654)=YEAR(L1654)&amp;MONTH(L1654),DAY(L1654)&lt;26)),"",IF(OR(L1654="",MONTH(K1654)&lt;&gt;MONTH(L1654)),NETWORKDAYS.INTL(K1654,DATE(2021,MONTH(K1654)+1,0),"0000000",'21年休息安排-固定'!$B$2:$B$105),NETWORKDAYS.INTL(K1654,L1654,"0000000",'21年休息安排-固定'!$B$2:$B$105)))</f>
        <v/>
      </c>
      <c r="X1654" s="50" t="str">
        <f>IF(OR(L1654&gt;=$Z$1,L1654="",DAY(L1654)&lt;15,AND(YEAR(K1654)&amp;MONTH(K1654)=YEAR(L1654)&amp;MONTH(L1654),DAY(L1654)&lt;26)),"",IF(YEAR(K1654)&amp;MONTH(K1654)=YEAR(L1654)&amp;MONTH(L1654),NETWORKDAYS.INTL(K1654,L1654,"0000000",'21年休息安排-固定'!$B$2:$B$105),NETWORKDAYS.INTL(DATE(2021,MONTH(L1654),1),L1654,"0000000",'21年休息安排-固定'!$B$2:$B$105)))</f>
        <v/>
      </c>
    </row>
    <row r="1655" customHeight="1" spans="1:24">
      <c r="A1655" s="4" t="s">
        <v>2135</v>
      </c>
      <c r="B1655" s="4"/>
      <c r="C1655" s="6" t="s">
        <v>401</v>
      </c>
      <c r="D1655" s="4"/>
      <c r="E1655" s="4"/>
      <c r="F1655" s="4"/>
      <c r="G1655" s="4"/>
      <c r="H1655" s="4"/>
      <c r="I1655" s="4"/>
      <c r="J1655" s="4"/>
      <c r="K1655" s="45">
        <v>44368</v>
      </c>
      <c r="L1655" s="45"/>
      <c r="M1655" s="4"/>
      <c r="N1655" s="4"/>
      <c r="O1655" s="4"/>
      <c r="P1655" s="46"/>
      <c r="Q1655" s="46"/>
      <c r="R1655" s="49">
        <f t="shared" si="114"/>
        <v>0</v>
      </c>
      <c r="S1655" s="49">
        <f t="shared" si="115"/>
        <v>0</v>
      </c>
      <c r="T1655" s="50">
        <f t="shared" si="112"/>
        <v>0</v>
      </c>
      <c r="U1655" s="50">
        <f t="shared" si="113"/>
        <v>0</v>
      </c>
      <c r="V1655" s="50">
        <v>0.85</v>
      </c>
      <c r="W1655" s="50" t="str">
        <f>IF(OR(K1655&lt;=$Y$1,DAY(K1655)&gt;15,AND(YEAR(K1655)&amp;MONTH(K1655)=YEAR(L1655)&amp;MONTH(L1655),DAY(L1655)&lt;26)),"",IF(OR(L1655="",MONTH(K1655)&lt;&gt;MONTH(L1655)),NETWORKDAYS.INTL(K1655,DATE(2021,MONTH(K1655)+1,0),"0000000",'21年休息安排-固定'!$B$2:$B$105),NETWORKDAYS.INTL(K1655,L1655,"0000000",'21年休息安排-固定'!$B$2:$B$105)))</f>
        <v/>
      </c>
      <c r="X1655" s="50" t="str">
        <f>IF(OR(L1655&gt;=$Z$1,L1655="",DAY(L1655)&lt;15,AND(YEAR(K1655)&amp;MONTH(K1655)=YEAR(L1655)&amp;MONTH(L1655),DAY(L1655)&lt;26)),"",IF(YEAR(K1655)&amp;MONTH(K1655)=YEAR(L1655)&amp;MONTH(L1655),NETWORKDAYS.INTL(K1655,L1655,"0000000",'21年休息安排-固定'!$B$2:$B$105),NETWORKDAYS.INTL(DATE(2021,MONTH(L1655),1),L1655,"0000000",'21年休息安排-固定'!$B$2:$B$105)))</f>
        <v/>
      </c>
    </row>
    <row r="1656" customHeight="1" spans="1:24">
      <c r="A1656" s="4" t="s">
        <v>2136</v>
      </c>
      <c r="B1656" s="4"/>
      <c r="C1656" s="6" t="s">
        <v>401</v>
      </c>
      <c r="D1656" s="4"/>
      <c r="E1656" s="4"/>
      <c r="F1656" s="4"/>
      <c r="G1656" s="4"/>
      <c r="H1656" s="4"/>
      <c r="I1656" s="4"/>
      <c r="J1656" s="4"/>
      <c r="K1656" s="45">
        <v>44351</v>
      </c>
      <c r="L1656" s="45"/>
      <c r="M1656" s="4"/>
      <c r="N1656" s="4"/>
      <c r="O1656" s="4"/>
      <c r="P1656" s="46"/>
      <c r="Q1656" s="46"/>
      <c r="R1656" s="49">
        <f t="shared" si="114"/>
        <v>0</v>
      </c>
      <c r="S1656" s="49">
        <f t="shared" si="115"/>
        <v>0</v>
      </c>
      <c r="T1656" s="50">
        <f t="shared" si="112"/>
        <v>0</v>
      </c>
      <c r="U1656" s="50">
        <f t="shared" si="113"/>
        <v>0</v>
      </c>
      <c r="V1656" s="50">
        <v>0.89</v>
      </c>
      <c r="W1656" s="50">
        <f>IF(OR(K1656&lt;=$Y$1,DAY(K1656)&gt;15,AND(YEAR(K1656)&amp;MONTH(K1656)=YEAR(L1656)&amp;MONTH(L1656),DAY(L1656)&lt;26)),"",IF(OR(L1656="",MONTH(K1656)&lt;&gt;MONTH(L1656)),NETWORKDAYS.INTL(K1656,DATE(2021,MONTH(K1656)+1,0),"0000000",'21年休息安排-固定'!$B$2:$B$105),NETWORKDAYS.INTL(K1656,L1656,"0000000",'21年休息安排-固定'!$B$2:$B$105)))</f>
        <v>19</v>
      </c>
      <c r="X1656" s="50" t="str">
        <f>IF(OR(L1656&gt;=$Z$1,L1656="",DAY(L1656)&lt;15,AND(YEAR(K1656)&amp;MONTH(K1656)=YEAR(L1656)&amp;MONTH(L1656),DAY(L1656)&lt;26)),"",IF(YEAR(K1656)&amp;MONTH(K1656)=YEAR(L1656)&amp;MONTH(L1656),NETWORKDAYS.INTL(K1656,L1656,"0000000",'21年休息安排-固定'!$B$2:$B$105),NETWORKDAYS.INTL(DATE(2021,MONTH(L1656),1),L1656,"0000000",'21年休息安排-固定'!$B$2:$B$105)))</f>
        <v/>
      </c>
    </row>
    <row r="1657" customHeight="1" spans="1:24">
      <c r="A1657" s="4" t="s">
        <v>2137</v>
      </c>
      <c r="B1657" s="4"/>
      <c r="C1657" s="6" t="s">
        <v>401</v>
      </c>
      <c r="D1657" s="4"/>
      <c r="E1657" s="4"/>
      <c r="F1657" s="4"/>
      <c r="G1657" s="4"/>
      <c r="H1657" s="4"/>
      <c r="I1657" s="4"/>
      <c r="J1657" s="4"/>
      <c r="K1657" s="45">
        <v>44362</v>
      </c>
      <c r="L1657" s="45"/>
      <c r="M1657" s="4"/>
      <c r="N1657" s="4"/>
      <c r="O1657" s="4"/>
      <c r="P1657" s="46"/>
      <c r="Q1657" s="46"/>
      <c r="R1657" s="49">
        <f t="shared" si="114"/>
        <v>0</v>
      </c>
      <c r="S1657" s="49">
        <f t="shared" si="115"/>
        <v>0</v>
      </c>
      <c r="T1657" s="50">
        <f t="shared" si="112"/>
        <v>0</v>
      </c>
      <c r="U1657" s="50">
        <f t="shared" si="113"/>
        <v>0</v>
      </c>
      <c r="V1657" s="50">
        <v>0.84</v>
      </c>
      <c r="W1657" s="50">
        <f>IF(OR(K1657&lt;=$Y$1,DAY(K1657)&gt;15,AND(YEAR(K1657)&amp;MONTH(K1657)=YEAR(L1657)&amp;MONTH(L1657),DAY(L1657)&lt;26)),"",IF(OR(L1657="",MONTH(K1657)&lt;&gt;MONTH(L1657)),NETWORKDAYS.INTL(K1657,DATE(2021,MONTH(K1657)+1,0),"0000000",'21年休息安排-固定'!$B$2:$B$105),NETWORKDAYS.INTL(K1657,L1657,"0000000",'21年休息安排-固定'!$B$2:$B$105)))</f>
        <v>12</v>
      </c>
      <c r="X1657" s="50" t="str">
        <f>IF(OR(L1657&gt;=$Z$1,L1657="",DAY(L1657)&lt;15,AND(YEAR(K1657)&amp;MONTH(K1657)=YEAR(L1657)&amp;MONTH(L1657),DAY(L1657)&lt;26)),"",IF(YEAR(K1657)&amp;MONTH(K1657)=YEAR(L1657)&amp;MONTH(L1657),NETWORKDAYS.INTL(K1657,L1657,"0000000",'21年休息安排-固定'!$B$2:$B$105),NETWORKDAYS.INTL(DATE(2021,MONTH(L1657),1),L1657,"0000000",'21年休息安排-固定'!$B$2:$B$105)))</f>
        <v/>
      </c>
    </row>
    <row r="1658" customHeight="1" spans="1:24">
      <c r="A1658" s="4" t="s">
        <v>2138</v>
      </c>
      <c r="B1658" s="4"/>
      <c r="C1658" s="6" t="s">
        <v>401</v>
      </c>
      <c r="D1658" s="4"/>
      <c r="E1658" s="4"/>
      <c r="F1658" s="4"/>
      <c r="G1658" s="4"/>
      <c r="H1658" s="4"/>
      <c r="I1658" s="4"/>
      <c r="J1658" s="4"/>
      <c r="K1658" s="45">
        <v>44365</v>
      </c>
      <c r="L1658" s="45"/>
      <c r="M1658" s="4"/>
      <c r="N1658" s="4"/>
      <c r="O1658" s="4"/>
      <c r="P1658" s="46"/>
      <c r="Q1658" s="46"/>
      <c r="R1658" s="49">
        <f t="shared" si="114"/>
        <v>0</v>
      </c>
      <c r="S1658" s="49">
        <f t="shared" si="115"/>
        <v>0</v>
      </c>
      <c r="T1658" s="50">
        <f t="shared" si="112"/>
        <v>0</v>
      </c>
      <c r="U1658" s="50">
        <f t="shared" si="113"/>
        <v>0</v>
      </c>
      <c r="V1658" s="50">
        <v>0.88</v>
      </c>
      <c r="W1658" s="50" t="str">
        <f>IF(OR(K1658&lt;=$Y$1,DAY(K1658)&gt;15,AND(YEAR(K1658)&amp;MONTH(K1658)=YEAR(L1658)&amp;MONTH(L1658),DAY(L1658)&lt;26)),"",IF(OR(L1658="",MONTH(K1658)&lt;&gt;MONTH(L1658)),NETWORKDAYS.INTL(K1658,DATE(2021,MONTH(K1658)+1,0),"0000000",'21年休息安排-固定'!$B$2:$B$105),NETWORKDAYS.INTL(K1658,L1658,"0000000",'21年休息安排-固定'!$B$2:$B$105)))</f>
        <v/>
      </c>
      <c r="X1658" s="50" t="str">
        <f>IF(OR(L1658&gt;=$Z$1,L1658="",DAY(L1658)&lt;15,AND(YEAR(K1658)&amp;MONTH(K1658)=YEAR(L1658)&amp;MONTH(L1658),DAY(L1658)&lt;26)),"",IF(YEAR(K1658)&amp;MONTH(K1658)=YEAR(L1658)&amp;MONTH(L1658),NETWORKDAYS.INTL(K1658,L1658,"0000000",'21年休息安排-固定'!$B$2:$B$105),NETWORKDAYS.INTL(DATE(2021,MONTH(L1658),1),L1658,"0000000",'21年休息安排-固定'!$B$2:$B$105)))</f>
        <v/>
      </c>
    </row>
    <row r="1659" customHeight="1" spans="1:24">
      <c r="A1659" s="4" t="s">
        <v>2139</v>
      </c>
      <c r="B1659" s="4"/>
      <c r="C1659" s="6" t="s">
        <v>401</v>
      </c>
      <c r="D1659" s="4"/>
      <c r="E1659" s="4"/>
      <c r="F1659" s="4"/>
      <c r="G1659" s="4"/>
      <c r="H1659" s="4"/>
      <c r="I1659" s="4"/>
      <c r="J1659" s="4"/>
      <c r="K1659" s="45">
        <v>44365</v>
      </c>
      <c r="L1659" s="45"/>
      <c r="M1659" s="4"/>
      <c r="N1659" s="4"/>
      <c r="O1659" s="4"/>
      <c r="P1659" s="46"/>
      <c r="Q1659" s="46"/>
      <c r="R1659" s="49">
        <f t="shared" si="114"/>
        <v>0</v>
      </c>
      <c r="S1659" s="49">
        <f t="shared" si="115"/>
        <v>0</v>
      </c>
      <c r="T1659" s="50">
        <f t="shared" si="112"/>
        <v>0</v>
      </c>
      <c r="U1659" s="50">
        <f t="shared" si="113"/>
        <v>0</v>
      </c>
      <c r="V1659" s="50">
        <v>0.9</v>
      </c>
      <c r="W1659" s="50" t="str">
        <f>IF(OR(K1659&lt;=$Y$1,DAY(K1659)&gt;15,AND(YEAR(K1659)&amp;MONTH(K1659)=YEAR(L1659)&amp;MONTH(L1659),DAY(L1659)&lt;26)),"",IF(OR(L1659="",MONTH(K1659)&lt;&gt;MONTH(L1659)),NETWORKDAYS.INTL(K1659,DATE(2021,MONTH(K1659)+1,0),"0000000",'21年休息安排-固定'!$B$2:$B$105),NETWORKDAYS.INTL(K1659,L1659,"0000000",'21年休息安排-固定'!$B$2:$B$105)))</f>
        <v/>
      </c>
      <c r="X1659" s="50" t="str">
        <f>IF(OR(L1659&gt;=$Z$1,L1659="",DAY(L1659)&lt;15,AND(YEAR(K1659)&amp;MONTH(K1659)=YEAR(L1659)&amp;MONTH(L1659),DAY(L1659)&lt;26)),"",IF(YEAR(K1659)&amp;MONTH(K1659)=YEAR(L1659)&amp;MONTH(L1659),NETWORKDAYS.INTL(K1659,L1659,"0000000",'21年休息安排-固定'!$B$2:$B$105),NETWORKDAYS.INTL(DATE(2021,MONTH(L1659),1),L1659,"0000000",'21年休息安排-固定'!$B$2:$B$105)))</f>
        <v/>
      </c>
    </row>
    <row r="1660" customHeight="1" spans="1:24">
      <c r="A1660" s="4" t="s">
        <v>2140</v>
      </c>
      <c r="B1660" s="4"/>
      <c r="C1660" s="6" t="s">
        <v>401</v>
      </c>
      <c r="D1660" s="4"/>
      <c r="E1660" s="4"/>
      <c r="F1660" s="4"/>
      <c r="G1660" s="4"/>
      <c r="H1660" s="4"/>
      <c r="I1660" s="4"/>
      <c r="J1660" s="4"/>
      <c r="K1660" s="45">
        <v>44376</v>
      </c>
      <c r="L1660" s="45"/>
      <c r="M1660" s="4"/>
      <c r="N1660" s="4"/>
      <c r="O1660" s="4"/>
      <c r="P1660" s="46"/>
      <c r="Q1660" s="46"/>
      <c r="R1660" s="49">
        <f t="shared" si="114"/>
        <v>0</v>
      </c>
      <c r="S1660" s="49">
        <f t="shared" si="115"/>
        <v>0</v>
      </c>
      <c r="T1660" s="50">
        <f t="shared" si="112"/>
        <v>0</v>
      </c>
      <c r="U1660" s="50">
        <f t="shared" si="113"/>
        <v>0</v>
      </c>
      <c r="V1660" s="50">
        <v>0.92</v>
      </c>
      <c r="W1660" s="50" t="str">
        <f>IF(OR(K1660&lt;=$Y$1,DAY(K1660)&gt;15,AND(YEAR(K1660)&amp;MONTH(K1660)=YEAR(L1660)&amp;MONTH(L1660),DAY(L1660)&lt;26)),"",IF(OR(L1660="",MONTH(K1660)&lt;&gt;MONTH(L1660)),NETWORKDAYS.INTL(K1660,DATE(2021,MONTH(K1660)+1,0),"0000000",'21年休息安排-固定'!$B$2:$B$105),NETWORKDAYS.INTL(K1660,L1660,"0000000",'21年休息安排-固定'!$B$2:$B$105)))</f>
        <v/>
      </c>
      <c r="X1660" s="50" t="str">
        <f>IF(OR(L1660&gt;=$Z$1,L1660="",DAY(L1660)&lt;15,AND(YEAR(K1660)&amp;MONTH(K1660)=YEAR(L1660)&amp;MONTH(L1660),DAY(L1660)&lt;26)),"",IF(YEAR(K1660)&amp;MONTH(K1660)=YEAR(L1660)&amp;MONTH(L1660),NETWORKDAYS.INTL(K1660,L1660,"0000000",'21年休息安排-固定'!$B$2:$B$105),NETWORKDAYS.INTL(DATE(2021,MONTH(L1660),1),L1660,"0000000",'21年休息安排-固定'!$B$2:$B$105)))</f>
        <v/>
      </c>
    </row>
    <row r="1661" customHeight="1" spans="1:24">
      <c r="A1661" s="4" t="s">
        <v>2141</v>
      </c>
      <c r="B1661" s="4"/>
      <c r="C1661" s="6" t="s">
        <v>401</v>
      </c>
      <c r="D1661" s="4"/>
      <c r="E1661" s="4"/>
      <c r="F1661" s="4"/>
      <c r="G1661" s="4"/>
      <c r="H1661" s="4"/>
      <c r="I1661" s="4"/>
      <c r="J1661" s="4"/>
      <c r="K1661" s="45">
        <v>44368</v>
      </c>
      <c r="L1661" s="45"/>
      <c r="M1661" s="4"/>
      <c r="N1661" s="4"/>
      <c r="O1661" s="4"/>
      <c r="P1661" s="46"/>
      <c r="Q1661" s="46"/>
      <c r="R1661" s="49">
        <f t="shared" si="114"/>
        <v>0</v>
      </c>
      <c r="S1661" s="49">
        <f t="shared" si="115"/>
        <v>0</v>
      </c>
      <c r="T1661" s="50">
        <f t="shared" si="112"/>
        <v>0</v>
      </c>
      <c r="U1661" s="50">
        <f t="shared" si="113"/>
        <v>0</v>
      </c>
      <c r="V1661" s="50">
        <v>0.9</v>
      </c>
      <c r="W1661" s="50" t="str">
        <f>IF(OR(K1661&lt;=$Y$1,DAY(K1661)&gt;15,AND(YEAR(K1661)&amp;MONTH(K1661)=YEAR(L1661)&amp;MONTH(L1661),DAY(L1661)&lt;26)),"",IF(OR(L1661="",MONTH(K1661)&lt;&gt;MONTH(L1661)),NETWORKDAYS.INTL(K1661,DATE(2021,MONTH(K1661)+1,0),"0000000",'21年休息安排-固定'!$B$2:$B$105),NETWORKDAYS.INTL(K1661,L1661,"0000000",'21年休息安排-固定'!$B$2:$B$105)))</f>
        <v/>
      </c>
      <c r="X1661" s="50" t="str">
        <f>IF(OR(L1661&gt;=$Z$1,L1661="",DAY(L1661)&lt;15,AND(YEAR(K1661)&amp;MONTH(K1661)=YEAR(L1661)&amp;MONTH(L1661),DAY(L1661)&lt;26)),"",IF(YEAR(K1661)&amp;MONTH(K1661)=YEAR(L1661)&amp;MONTH(L1661),NETWORKDAYS.INTL(K1661,L1661,"0000000",'21年休息安排-固定'!$B$2:$B$105),NETWORKDAYS.INTL(DATE(2021,MONTH(L1661),1),L1661,"0000000",'21年休息安排-固定'!$B$2:$B$105)))</f>
        <v/>
      </c>
    </row>
    <row r="1662" customHeight="1" spans="1:24">
      <c r="A1662" s="4" t="s">
        <v>2142</v>
      </c>
      <c r="B1662" s="4"/>
      <c r="C1662" s="6" t="s">
        <v>400</v>
      </c>
      <c r="D1662" s="4"/>
      <c r="E1662" s="4"/>
      <c r="F1662" s="4"/>
      <c r="G1662" s="4"/>
      <c r="H1662" s="4"/>
      <c r="I1662" s="4"/>
      <c r="J1662" s="4"/>
      <c r="K1662" s="45">
        <v>44349</v>
      </c>
      <c r="L1662" s="45"/>
      <c r="M1662" s="4"/>
      <c r="N1662" s="4"/>
      <c r="O1662" s="4"/>
      <c r="P1662" s="46"/>
      <c r="Q1662" s="46"/>
      <c r="R1662" s="49">
        <f t="shared" si="114"/>
        <v>0</v>
      </c>
      <c r="S1662" s="49">
        <f t="shared" si="115"/>
        <v>0</v>
      </c>
      <c r="T1662" s="50">
        <f t="shared" si="112"/>
        <v>0</v>
      </c>
      <c r="U1662" s="50">
        <f t="shared" si="113"/>
        <v>0</v>
      </c>
      <c r="V1662" s="50">
        <v>0.88</v>
      </c>
      <c r="W1662" s="50">
        <f>IF(OR(K1662&lt;=$Y$1,DAY(K1662)&gt;15,AND(YEAR(K1662)&amp;MONTH(K1662)=YEAR(L1662)&amp;MONTH(L1662),DAY(L1662)&lt;26)),"",IF(OR(L1662="",MONTH(K1662)&lt;&gt;MONTH(L1662)),NETWORKDAYS.INTL(K1662,DATE(2021,MONTH(K1662)+1,0),"0000000",'21年休息安排-固定'!$B$2:$B$105),NETWORKDAYS.INTL(K1662,L1662,"0000000",'21年休息安排-固定'!$B$2:$B$105)))</f>
        <v>21</v>
      </c>
      <c r="X1662" s="50" t="str">
        <f>IF(OR(L1662&gt;=$Z$1,L1662="",DAY(L1662)&lt;15,AND(YEAR(K1662)&amp;MONTH(K1662)=YEAR(L1662)&amp;MONTH(L1662),DAY(L1662)&lt;26)),"",IF(YEAR(K1662)&amp;MONTH(K1662)=YEAR(L1662)&amp;MONTH(L1662),NETWORKDAYS.INTL(K1662,L1662,"0000000",'21年休息安排-固定'!$B$2:$B$105),NETWORKDAYS.INTL(DATE(2021,MONTH(L1662),1),L1662,"0000000",'21年休息安排-固定'!$B$2:$B$105)))</f>
        <v/>
      </c>
    </row>
    <row r="1663" customHeight="1" spans="1:24">
      <c r="A1663" s="4" t="s">
        <v>2143</v>
      </c>
      <c r="B1663" s="4"/>
      <c r="C1663" s="6" t="s">
        <v>400</v>
      </c>
      <c r="D1663" s="4"/>
      <c r="E1663" s="4"/>
      <c r="F1663" s="4"/>
      <c r="G1663" s="4"/>
      <c r="H1663" s="4"/>
      <c r="I1663" s="4"/>
      <c r="J1663" s="4"/>
      <c r="K1663" s="45">
        <v>44356</v>
      </c>
      <c r="L1663" s="45"/>
      <c r="M1663" s="4"/>
      <c r="N1663" s="4"/>
      <c r="O1663" s="4"/>
      <c r="P1663" s="46"/>
      <c r="Q1663" s="46"/>
      <c r="R1663" s="49">
        <f t="shared" si="114"/>
        <v>0</v>
      </c>
      <c r="S1663" s="49">
        <f t="shared" si="115"/>
        <v>0</v>
      </c>
      <c r="T1663" s="50">
        <f t="shared" si="112"/>
        <v>0</v>
      </c>
      <c r="U1663" s="50">
        <f t="shared" si="113"/>
        <v>0</v>
      </c>
      <c r="V1663" s="50">
        <v>0.9</v>
      </c>
      <c r="W1663" s="50">
        <f>IF(OR(K1663&lt;=$Y$1,DAY(K1663)&gt;15,AND(YEAR(K1663)&amp;MONTH(K1663)=YEAR(L1663)&amp;MONTH(L1663),DAY(L1663)&lt;26)),"",IF(OR(L1663="",MONTH(K1663)&lt;&gt;MONTH(L1663)),NETWORKDAYS.INTL(K1663,DATE(2021,MONTH(K1663)+1,0),"0000000",'21年休息安排-固定'!$B$2:$B$105),NETWORKDAYS.INTL(K1663,L1663,"0000000",'21年休息安排-固定'!$B$2:$B$105)))</f>
        <v>16</v>
      </c>
      <c r="X1663" s="50" t="str">
        <f>IF(OR(L1663&gt;=$Z$1,L1663="",DAY(L1663)&lt;15,AND(YEAR(K1663)&amp;MONTH(K1663)=YEAR(L1663)&amp;MONTH(L1663),DAY(L1663)&lt;26)),"",IF(YEAR(K1663)&amp;MONTH(K1663)=YEAR(L1663)&amp;MONTH(L1663),NETWORKDAYS.INTL(K1663,L1663,"0000000",'21年休息安排-固定'!$B$2:$B$105),NETWORKDAYS.INTL(DATE(2021,MONTH(L1663),1),L1663,"0000000",'21年休息安排-固定'!$B$2:$B$105)))</f>
        <v/>
      </c>
    </row>
    <row r="1664" customHeight="1" spans="1:24">
      <c r="A1664" s="4" t="s">
        <v>2144</v>
      </c>
      <c r="B1664" s="4"/>
      <c r="C1664" s="6" t="s">
        <v>400</v>
      </c>
      <c r="D1664" s="4"/>
      <c r="E1664" s="4"/>
      <c r="F1664" s="4"/>
      <c r="G1664" s="4"/>
      <c r="H1664" s="4"/>
      <c r="I1664" s="4"/>
      <c r="J1664" s="4"/>
      <c r="K1664" s="45">
        <v>44370</v>
      </c>
      <c r="L1664" s="45"/>
      <c r="M1664" s="4"/>
      <c r="N1664" s="4"/>
      <c r="O1664" s="4"/>
      <c r="P1664" s="46"/>
      <c r="Q1664" s="46"/>
      <c r="R1664" s="49">
        <f t="shared" si="114"/>
        <v>0</v>
      </c>
      <c r="S1664" s="49">
        <f t="shared" si="115"/>
        <v>0</v>
      </c>
      <c r="T1664" s="50">
        <f t="shared" si="112"/>
        <v>0</v>
      </c>
      <c r="U1664" s="50">
        <f t="shared" si="113"/>
        <v>0</v>
      </c>
      <c r="V1664" s="50">
        <v>0.91</v>
      </c>
      <c r="W1664" s="50" t="str">
        <f>IF(OR(K1664&lt;=$Y$1,DAY(K1664)&gt;15,AND(YEAR(K1664)&amp;MONTH(K1664)=YEAR(L1664)&amp;MONTH(L1664),DAY(L1664)&lt;26)),"",IF(OR(L1664="",MONTH(K1664)&lt;&gt;MONTH(L1664)),NETWORKDAYS.INTL(K1664,DATE(2021,MONTH(K1664)+1,0),"0000000",'21年休息安排-固定'!$B$2:$B$105),NETWORKDAYS.INTL(K1664,L1664,"0000000",'21年休息安排-固定'!$B$2:$B$105)))</f>
        <v/>
      </c>
      <c r="X1664" s="50" t="str">
        <f>IF(OR(L1664&gt;=$Z$1,L1664="",DAY(L1664)&lt;15,AND(YEAR(K1664)&amp;MONTH(K1664)=YEAR(L1664)&amp;MONTH(L1664),DAY(L1664)&lt;26)),"",IF(YEAR(K1664)&amp;MONTH(K1664)=YEAR(L1664)&amp;MONTH(L1664),NETWORKDAYS.INTL(K1664,L1664,"0000000",'21年休息安排-固定'!$B$2:$B$105),NETWORKDAYS.INTL(DATE(2021,MONTH(L1664),1),L1664,"0000000",'21年休息安排-固定'!$B$2:$B$105)))</f>
        <v/>
      </c>
    </row>
    <row r="1665" customHeight="1" spans="1:24">
      <c r="A1665" s="4" t="s">
        <v>2145</v>
      </c>
      <c r="B1665" s="4"/>
      <c r="C1665" s="6" t="s">
        <v>400</v>
      </c>
      <c r="D1665" s="4"/>
      <c r="E1665" s="4"/>
      <c r="F1665" s="4"/>
      <c r="G1665" s="4"/>
      <c r="H1665" s="4"/>
      <c r="I1665" s="4"/>
      <c r="J1665" s="4"/>
      <c r="K1665" s="45">
        <v>44377</v>
      </c>
      <c r="L1665" s="45"/>
      <c r="M1665" s="4"/>
      <c r="N1665" s="4"/>
      <c r="O1665" s="4"/>
      <c r="P1665" s="46"/>
      <c r="Q1665" s="46"/>
      <c r="R1665" s="49">
        <f t="shared" si="114"/>
        <v>0</v>
      </c>
      <c r="S1665" s="49">
        <f t="shared" si="115"/>
        <v>0</v>
      </c>
      <c r="T1665" s="50">
        <f t="shared" si="112"/>
        <v>0</v>
      </c>
      <c r="U1665" s="50">
        <f t="shared" si="113"/>
        <v>0</v>
      </c>
      <c r="V1665" s="50">
        <v>0.86</v>
      </c>
      <c r="W1665" s="50" t="str">
        <f>IF(OR(K1665&lt;=$Y$1,DAY(K1665)&gt;15,AND(YEAR(K1665)&amp;MONTH(K1665)=YEAR(L1665)&amp;MONTH(L1665),DAY(L1665)&lt;26)),"",IF(OR(L1665="",MONTH(K1665)&lt;&gt;MONTH(L1665)),NETWORKDAYS.INTL(K1665,DATE(2021,MONTH(K1665)+1,0),"0000000",'21年休息安排-固定'!$B$2:$B$105),NETWORKDAYS.INTL(K1665,L1665,"0000000",'21年休息安排-固定'!$B$2:$B$105)))</f>
        <v/>
      </c>
      <c r="X1665" s="50" t="str">
        <f>IF(OR(L1665&gt;=$Z$1,L1665="",DAY(L1665)&lt;15,AND(YEAR(K1665)&amp;MONTH(K1665)=YEAR(L1665)&amp;MONTH(L1665),DAY(L1665)&lt;26)),"",IF(YEAR(K1665)&amp;MONTH(K1665)=YEAR(L1665)&amp;MONTH(L1665),NETWORKDAYS.INTL(K1665,L1665,"0000000",'21年休息安排-固定'!$B$2:$B$105),NETWORKDAYS.INTL(DATE(2021,MONTH(L1665),1),L1665,"0000000",'21年休息安排-固定'!$B$2:$B$105)))</f>
        <v/>
      </c>
    </row>
    <row r="1666" customHeight="1" spans="1:24">
      <c r="A1666" s="4" t="s">
        <v>2146</v>
      </c>
      <c r="B1666" s="4"/>
      <c r="C1666" s="6" t="s">
        <v>1851</v>
      </c>
      <c r="D1666" s="4"/>
      <c r="E1666" s="4"/>
      <c r="F1666" s="4"/>
      <c r="G1666" s="4"/>
      <c r="H1666" s="4"/>
      <c r="I1666" s="4"/>
      <c r="J1666" s="4"/>
      <c r="K1666" s="45">
        <v>44363</v>
      </c>
      <c r="L1666" s="45"/>
      <c r="M1666" s="4"/>
      <c r="N1666" s="4"/>
      <c r="O1666" s="4"/>
      <c r="P1666" s="46"/>
      <c r="Q1666" s="46"/>
      <c r="R1666" s="49">
        <f t="shared" si="114"/>
        <v>0</v>
      </c>
      <c r="S1666" s="49">
        <f t="shared" si="115"/>
        <v>0</v>
      </c>
      <c r="T1666" s="50">
        <f t="shared" si="112"/>
        <v>0</v>
      </c>
      <c r="U1666" s="50">
        <f t="shared" si="113"/>
        <v>0</v>
      </c>
      <c r="V1666" s="50">
        <v>0.93</v>
      </c>
      <c r="W1666" s="50" t="str">
        <f>IF(OR(K1666&lt;=$Y$1,DAY(K1666)&gt;15,AND(YEAR(K1666)&amp;MONTH(K1666)=YEAR(L1666)&amp;MONTH(L1666),DAY(L1666)&lt;26)),"",IF(OR(L1666="",MONTH(K1666)&lt;&gt;MONTH(L1666)),NETWORKDAYS.INTL(K1666,DATE(2021,MONTH(K1666)+1,0),"0000000",'21年休息安排-固定'!$B$2:$B$105),NETWORKDAYS.INTL(K1666,L1666,"0000000",'21年休息安排-固定'!$B$2:$B$105)))</f>
        <v/>
      </c>
      <c r="X1666" s="50" t="str">
        <f>IF(OR(L1666&gt;=$Z$1,L1666="",DAY(L1666)&lt;15,AND(YEAR(K1666)&amp;MONTH(K1666)=YEAR(L1666)&amp;MONTH(L1666),DAY(L1666)&lt;26)),"",IF(YEAR(K1666)&amp;MONTH(K1666)=YEAR(L1666)&amp;MONTH(L1666),NETWORKDAYS.INTL(K1666,L1666,"0000000",'21年休息安排-固定'!$B$2:$B$105),NETWORKDAYS.INTL(DATE(2021,MONTH(L1666),1),L1666,"0000000",'21年休息安排-固定'!$B$2:$B$105)))</f>
        <v/>
      </c>
    </row>
    <row r="1667" customHeight="1" spans="1:24">
      <c r="A1667" s="4" t="s">
        <v>2147</v>
      </c>
      <c r="B1667" s="4"/>
      <c r="C1667" s="6" t="s">
        <v>1851</v>
      </c>
      <c r="D1667" s="4"/>
      <c r="E1667" s="4"/>
      <c r="F1667" s="4"/>
      <c r="G1667" s="4"/>
      <c r="H1667" s="4"/>
      <c r="I1667" s="4"/>
      <c r="J1667" s="4"/>
      <c r="K1667" s="45">
        <v>44363</v>
      </c>
      <c r="L1667" s="45"/>
      <c r="M1667" s="4"/>
      <c r="N1667" s="4"/>
      <c r="O1667" s="4"/>
      <c r="P1667" s="46"/>
      <c r="Q1667" s="46"/>
      <c r="R1667" s="49">
        <f t="shared" si="114"/>
        <v>0</v>
      </c>
      <c r="S1667" s="49">
        <f t="shared" si="115"/>
        <v>0</v>
      </c>
      <c r="T1667" s="50">
        <f t="shared" si="112"/>
        <v>0</v>
      </c>
      <c r="U1667" s="50">
        <f t="shared" si="113"/>
        <v>0</v>
      </c>
      <c r="V1667" s="50">
        <v>0.92</v>
      </c>
      <c r="W1667" s="50" t="str">
        <f>IF(OR(K1667&lt;=$Y$1,DAY(K1667)&gt;15,AND(YEAR(K1667)&amp;MONTH(K1667)=YEAR(L1667)&amp;MONTH(L1667),DAY(L1667)&lt;26)),"",IF(OR(L1667="",MONTH(K1667)&lt;&gt;MONTH(L1667)),NETWORKDAYS.INTL(K1667,DATE(2021,MONTH(K1667)+1,0),"0000000",'21年休息安排-固定'!$B$2:$B$105),NETWORKDAYS.INTL(K1667,L1667,"0000000",'21年休息安排-固定'!$B$2:$B$105)))</f>
        <v/>
      </c>
      <c r="X1667" s="50" t="str">
        <f>IF(OR(L1667&gt;=$Z$1,L1667="",DAY(L1667)&lt;15,AND(YEAR(K1667)&amp;MONTH(K1667)=YEAR(L1667)&amp;MONTH(L1667),DAY(L1667)&lt;26)),"",IF(YEAR(K1667)&amp;MONTH(K1667)=YEAR(L1667)&amp;MONTH(L1667),NETWORKDAYS.INTL(K1667,L1667,"0000000",'21年休息安排-固定'!$B$2:$B$105),NETWORKDAYS.INTL(DATE(2021,MONTH(L1667),1),L1667,"0000000",'21年休息安排-固定'!$B$2:$B$105)))</f>
        <v/>
      </c>
    </row>
    <row r="1668" customHeight="1" spans="1:24">
      <c r="A1668" s="4" t="s">
        <v>2148</v>
      </c>
      <c r="B1668" s="4"/>
      <c r="C1668" s="6" t="s">
        <v>1851</v>
      </c>
      <c r="D1668" s="4"/>
      <c r="E1668" s="4"/>
      <c r="F1668" s="4"/>
      <c r="G1668" s="4"/>
      <c r="H1668" s="4"/>
      <c r="I1668" s="4"/>
      <c r="J1668" s="4"/>
      <c r="K1668" s="45">
        <v>44382</v>
      </c>
      <c r="L1668" s="45"/>
      <c r="M1668" s="4"/>
      <c r="N1668" s="4"/>
      <c r="O1668" s="4"/>
      <c r="P1668" s="46"/>
      <c r="Q1668" s="46"/>
      <c r="R1668" s="49">
        <f t="shared" ref="R1668:R1700" si="116">P1668/21.75</f>
        <v>0</v>
      </c>
      <c r="S1668" s="49">
        <f t="shared" ref="S1668:S1700" si="117">Q1668/21.75</f>
        <v>0</v>
      </c>
      <c r="T1668" s="50">
        <f t="shared" ref="T1668:T1699" si="118">IFERROR(ROUND(Q1668/W1668,2),0)</f>
        <v>0</v>
      </c>
      <c r="U1668" s="50">
        <f t="shared" ref="U1668:U1699" si="119">IFERROR(ROUND(Q1668/X1668,2),0)</f>
        <v>0</v>
      </c>
      <c r="V1668" s="50">
        <v>0.83</v>
      </c>
      <c r="W1668" s="50">
        <f>IF(OR(K1668&lt;=$Y$1,DAY(K1668)&gt;15,AND(YEAR(K1668)&amp;MONTH(K1668)=YEAR(L1668)&amp;MONTH(L1668),DAY(L1668)&lt;26)),"",IF(OR(L1668="",MONTH(K1668)&lt;&gt;MONTH(L1668)),NETWORKDAYS.INTL(K1668,DATE(2021,MONTH(K1668)+1,0),"0000000",'21年休息安排-固定'!$B$2:$B$105),NETWORKDAYS.INTL(K1668,L1668,"0000000",'21年休息安排-固定'!$B$2:$B$105)))</f>
        <v>20</v>
      </c>
      <c r="X1668" s="50" t="str">
        <f>IF(OR(L1668&gt;=$Z$1,L1668="",DAY(L1668)&lt;15,AND(YEAR(K1668)&amp;MONTH(K1668)=YEAR(L1668)&amp;MONTH(L1668),DAY(L1668)&lt;26)),"",IF(YEAR(K1668)&amp;MONTH(K1668)=YEAR(L1668)&amp;MONTH(L1668),NETWORKDAYS.INTL(K1668,L1668,"0000000",'21年休息安排-固定'!$B$2:$B$105),NETWORKDAYS.INTL(DATE(2021,MONTH(L1668),1),L1668,"0000000",'21年休息安排-固定'!$B$2:$B$105)))</f>
        <v/>
      </c>
    </row>
    <row r="1669" customHeight="1" spans="1:24">
      <c r="A1669" s="4" t="s">
        <v>2149</v>
      </c>
      <c r="B1669" s="4"/>
      <c r="C1669" s="6" t="s">
        <v>1851</v>
      </c>
      <c r="D1669" s="4"/>
      <c r="E1669" s="4"/>
      <c r="F1669" s="4"/>
      <c r="G1669" s="4"/>
      <c r="H1669" s="4"/>
      <c r="I1669" s="4"/>
      <c r="J1669" s="4"/>
      <c r="K1669" s="45">
        <v>44389</v>
      </c>
      <c r="L1669" s="45"/>
      <c r="M1669" s="4"/>
      <c r="N1669" s="4"/>
      <c r="O1669" s="4"/>
      <c r="P1669" s="46"/>
      <c r="Q1669" s="46"/>
      <c r="R1669" s="49">
        <f t="shared" si="116"/>
        <v>0</v>
      </c>
      <c r="S1669" s="49">
        <f t="shared" si="117"/>
        <v>0</v>
      </c>
      <c r="T1669" s="50">
        <f t="shared" si="118"/>
        <v>0</v>
      </c>
      <c r="U1669" s="50">
        <f t="shared" si="119"/>
        <v>0</v>
      </c>
      <c r="V1669" s="50">
        <v>0.89</v>
      </c>
      <c r="W1669" s="50">
        <f>IF(OR(K1669&lt;=$Y$1,DAY(K1669)&gt;15,AND(YEAR(K1669)&amp;MONTH(K1669)=YEAR(L1669)&amp;MONTH(L1669),DAY(L1669)&lt;26)),"",IF(OR(L1669="",MONTH(K1669)&lt;&gt;MONTH(L1669)),NETWORKDAYS.INTL(K1669,DATE(2021,MONTH(K1669)+1,0),"0000000",'21年休息安排-固定'!$B$2:$B$105),NETWORKDAYS.INTL(K1669,L1669,"0000000",'21年休息安排-固定'!$B$2:$B$105)))</f>
        <v>15</v>
      </c>
      <c r="X1669" s="50" t="str">
        <f>IF(OR(L1669&gt;=$Z$1,L1669="",DAY(L1669)&lt;15,AND(YEAR(K1669)&amp;MONTH(K1669)=YEAR(L1669)&amp;MONTH(L1669),DAY(L1669)&lt;26)),"",IF(YEAR(K1669)&amp;MONTH(K1669)=YEAR(L1669)&amp;MONTH(L1669),NETWORKDAYS.INTL(K1669,L1669,"0000000",'21年休息安排-固定'!$B$2:$B$105),NETWORKDAYS.INTL(DATE(2021,MONTH(L1669),1),L1669,"0000000",'21年休息安排-固定'!$B$2:$B$105)))</f>
        <v/>
      </c>
    </row>
    <row r="1670" customHeight="1" spans="1:24">
      <c r="A1670" s="4" t="s">
        <v>2150</v>
      </c>
      <c r="B1670" s="4"/>
      <c r="C1670" s="6" t="s">
        <v>1851</v>
      </c>
      <c r="D1670" s="4"/>
      <c r="E1670" s="4"/>
      <c r="F1670" s="4"/>
      <c r="G1670" s="4"/>
      <c r="H1670" s="4"/>
      <c r="I1670" s="4"/>
      <c r="J1670" s="4"/>
      <c r="K1670" s="45">
        <v>44396</v>
      </c>
      <c r="L1670" s="45"/>
      <c r="M1670" s="4"/>
      <c r="N1670" s="4"/>
      <c r="O1670" s="4"/>
      <c r="P1670" s="46"/>
      <c r="Q1670" s="46"/>
      <c r="R1670" s="49">
        <f t="shared" si="116"/>
        <v>0</v>
      </c>
      <c r="S1670" s="49">
        <f t="shared" si="117"/>
        <v>0</v>
      </c>
      <c r="T1670" s="50">
        <f t="shared" si="118"/>
        <v>0</v>
      </c>
      <c r="U1670" s="50">
        <f t="shared" si="119"/>
        <v>0</v>
      </c>
      <c r="V1670" s="50">
        <v>0.9</v>
      </c>
      <c r="W1670" s="50" t="str">
        <f>IF(OR(K1670&lt;=$Y$1,DAY(K1670)&gt;15,AND(YEAR(K1670)&amp;MONTH(K1670)=YEAR(L1670)&amp;MONTH(L1670),DAY(L1670)&lt;26)),"",IF(OR(L1670="",MONTH(K1670)&lt;&gt;MONTH(L1670)),NETWORKDAYS.INTL(K1670,DATE(2021,MONTH(K1670)+1,0),"0000000",'21年休息安排-固定'!$B$2:$B$105),NETWORKDAYS.INTL(K1670,L1670,"0000000",'21年休息安排-固定'!$B$2:$B$105)))</f>
        <v/>
      </c>
      <c r="X1670" s="50" t="str">
        <f>IF(OR(L1670&gt;=$Z$1,L1670="",DAY(L1670)&lt;15,AND(YEAR(K1670)&amp;MONTH(K1670)=YEAR(L1670)&amp;MONTH(L1670),DAY(L1670)&lt;26)),"",IF(YEAR(K1670)&amp;MONTH(K1670)=YEAR(L1670)&amp;MONTH(L1670),NETWORKDAYS.INTL(K1670,L1670,"0000000",'21年休息安排-固定'!$B$2:$B$105),NETWORKDAYS.INTL(DATE(2021,MONTH(L1670),1),L1670,"0000000",'21年休息安排-固定'!$B$2:$B$105)))</f>
        <v/>
      </c>
    </row>
    <row r="1671" customHeight="1" spans="1:24">
      <c r="A1671" s="4" t="s">
        <v>2151</v>
      </c>
      <c r="B1671" s="4"/>
      <c r="C1671" s="6" t="s">
        <v>399</v>
      </c>
      <c r="D1671" s="4"/>
      <c r="E1671" s="4"/>
      <c r="F1671" s="4"/>
      <c r="G1671" s="4"/>
      <c r="H1671" s="4"/>
      <c r="I1671" s="4"/>
      <c r="J1671" s="4"/>
      <c r="K1671" s="45">
        <v>44396</v>
      </c>
      <c r="L1671" s="45"/>
      <c r="M1671" s="4"/>
      <c r="N1671" s="4"/>
      <c r="O1671" s="4"/>
      <c r="P1671" s="46"/>
      <c r="Q1671" s="46"/>
      <c r="R1671" s="49">
        <f t="shared" si="116"/>
        <v>0</v>
      </c>
      <c r="S1671" s="49">
        <f t="shared" si="117"/>
        <v>0</v>
      </c>
      <c r="T1671" s="50">
        <f t="shared" si="118"/>
        <v>0</v>
      </c>
      <c r="U1671" s="50">
        <f t="shared" si="119"/>
        <v>0</v>
      </c>
      <c r="V1671" s="50">
        <v>0.9</v>
      </c>
      <c r="W1671" s="50" t="str">
        <f>IF(OR(K1671&lt;=$Y$1,DAY(K1671)&gt;15,AND(YEAR(K1671)&amp;MONTH(K1671)=YEAR(L1671)&amp;MONTH(L1671),DAY(L1671)&lt;26)),"",IF(OR(L1671="",MONTH(K1671)&lt;&gt;MONTH(L1671)),NETWORKDAYS.INTL(K1671,DATE(2021,MONTH(K1671)+1,0),"0000000",'21年休息安排-固定'!$B$2:$B$105),NETWORKDAYS.INTL(K1671,L1671,"0000000",'21年休息安排-固定'!$B$2:$B$105)))</f>
        <v/>
      </c>
      <c r="X1671" s="50" t="str">
        <f>IF(OR(L1671&gt;=$Z$1,L1671="",DAY(L1671)&lt;15,AND(YEAR(K1671)&amp;MONTH(K1671)=YEAR(L1671)&amp;MONTH(L1671),DAY(L1671)&lt;26)),"",IF(YEAR(K1671)&amp;MONTH(K1671)=YEAR(L1671)&amp;MONTH(L1671),NETWORKDAYS.INTL(K1671,L1671,"0000000",'21年休息安排-固定'!$B$2:$B$105),NETWORKDAYS.INTL(DATE(2021,MONTH(L1671),1),L1671,"0000000",'21年休息安排-固定'!$B$2:$B$105)))</f>
        <v/>
      </c>
    </row>
    <row r="1672" customHeight="1" spans="1:24">
      <c r="A1672" s="4" t="s">
        <v>2152</v>
      </c>
      <c r="B1672" s="4"/>
      <c r="C1672" s="6" t="s">
        <v>1851</v>
      </c>
      <c r="D1672" s="4"/>
      <c r="E1672" s="4"/>
      <c r="F1672" s="4"/>
      <c r="G1672" s="4"/>
      <c r="H1672" s="4"/>
      <c r="I1672" s="4"/>
      <c r="J1672" s="4"/>
      <c r="K1672" s="45">
        <v>44398</v>
      </c>
      <c r="L1672" s="45"/>
      <c r="M1672" s="4"/>
      <c r="N1672" s="4"/>
      <c r="O1672" s="4"/>
      <c r="P1672" s="46"/>
      <c r="Q1672" s="46"/>
      <c r="R1672" s="49">
        <f t="shared" si="116"/>
        <v>0</v>
      </c>
      <c r="S1672" s="49">
        <f t="shared" si="117"/>
        <v>0</v>
      </c>
      <c r="T1672" s="50">
        <f t="shared" si="118"/>
        <v>0</v>
      </c>
      <c r="U1672" s="50">
        <f t="shared" si="119"/>
        <v>0</v>
      </c>
      <c r="V1672" s="50">
        <v>0.9</v>
      </c>
      <c r="W1672" s="50" t="str">
        <f>IF(OR(K1672&lt;=$Y$1,DAY(K1672)&gt;15,AND(YEAR(K1672)&amp;MONTH(K1672)=YEAR(L1672)&amp;MONTH(L1672),DAY(L1672)&lt;26)),"",IF(OR(L1672="",MONTH(K1672)&lt;&gt;MONTH(L1672)),NETWORKDAYS.INTL(K1672,DATE(2021,MONTH(K1672)+1,0),"0000000",'21年休息安排-固定'!$B$2:$B$105),NETWORKDAYS.INTL(K1672,L1672,"0000000",'21年休息安排-固定'!$B$2:$B$105)))</f>
        <v/>
      </c>
      <c r="X1672" s="50" t="str">
        <f>IF(OR(L1672&gt;=$Z$1,L1672="",DAY(L1672)&lt;15,AND(YEAR(K1672)&amp;MONTH(K1672)=YEAR(L1672)&amp;MONTH(L1672),DAY(L1672)&lt;26)),"",IF(YEAR(K1672)&amp;MONTH(K1672)=YEAR(L1672)&amp;MONTH(L1672),NETWORKDAYS.INTL(K1672,L1672,"0000000",'21年休息安排-固定'!$B$2:$B$105),NETWORKDAYS.INTL(DATE(2021,MONTH(L1672),1),L1672,"0000000",'21年休息安排-固定'!$B$2:$B$105)))</f>
        <v/>
      </c>
    </row>
    <row r="1673" customHeight="1" spans="1:24">
      <c r="A1673" s="4" t="s">
        <v>2153</v>
      </c>
      <c r="B1673" s="4"/>
      <c r="C1673" s="6" t="s">
        <v>399</v>
      </c>
      <c r="D1673" s="4"/>
      <c r="E1673" s="4"/>
      <c r="F1673" s="4"/>
      <c r="G1673" s="4"/>
      <c r="H1673" s="4"/>
      <c r="I1673" s="4"/>
      <c r="J1673" s="4"/>
      <c r="K1673" s="45">
        <v>44398</v>
      </c>
      <c r="L1673" s="45"/>
      <c r="M1673" s="4"/>
      <c r="N1673" s="4"/>
      <c r="O1673" s="4"/>
      <c r="P1673" s="46"/>
      <c r="Q1673" s="46"/>
      <c r="R1673" s="49">
        <f t="shared" si="116"/>
        <v>0</v>
      </c>
      <c r="S1673" s="49">
        <f t="shared" si="117"/>
        <v>0</v>
      </c>
      <c r="T1673" s="50">
        <f t="shared" si="118"/>
        <v>0</v>
      </c>
      <c r="U1673" s="50">
        <f t="shared" si="119"/>
        <v>0</v>
      </c>
      <c r="V1673" s="50">
        <v>0.9</v>
      </c>
      <c r="W1673" s="50" t="str">
        <f>IF(OR(K1673&lt;=$Y$1,DAY(K1673)&gt;15,AND(YEAR(K1673)&amp;MONTH(K1673)=YEAR(L1673)&amp;MONTH(L1673),DAY(L1673)&lt;26)),"",IF(OR(L1673="",MONTH(K1673)&lt;&gt;MONTH(L1673)),NETWORKDAYS.INTL(K1673,DATE(2021,MONTH(K1673)+1,0),"0000000",'21年休息安排-固定'!$B$2:$B$105),NETWORKDAYS.INTL(K1673,L1673,"0000000",'21年休息安排-固定'!$B$2:$B$105)))</f>
        <v/>
      </c>
      <c r="X1673" s="50" t="str">
        <f>IF(OR(L1673&gt;=$Z$1,L1673="",DAY(L1673)&lt;15,AND(YEAR(K1673)&amp;MONTH(K1673)=YEAR(L1673)&amp;MONTH(L1673),DAY(L1673)&lt;26)),"",IF(YEAR(K1673)&amp;MONTH(K1673)=YEAR(L1673)&amp;MONTH(L1673),NETWORKDAYS.INTL(K1673,L1673,"0000000",'21年休息安排-固定'!$B$2:$B$105),NETWORKDAYS.INTL(DATE(2021,MONTH(L1673),1),L1673,"0000000",'21年休息安排-固定'!$B$2:$B$105)))</f>
        <v/>
      </c>
    </row>
    <row r="1674" customHeight="1" spans="1:24">
      <c r="A1674" s="4" t="s">
        <v>2154</v>
      </c>
      <c r="B1674" s="4"/>
      <c r="C1674" s="6" t="s">
        <v>1851</v>
      </c>
      <c r="D1674" s="4"/>
      <c r="E1674" s="4"/>
      <c r="F1674" s="4"/>
      <c r="G1674" s="4"/>
      <c r="H1674" s="4"/>
      <c r="I1674" s="4"/>
      <c r="J1674" s="4"/>
      <c r="K1674" s="45">
        <v>44399</v>
      </c>
      <c r="L1674" s="45"/>
      <c r="M1674" s="4"/>
      <c r="N1674" s="4"/>
      <c r="O1674" s="4"/>
      <c r="P1674" s="46"/>
      <c r="Q1674" s="46"/>
      <c r="R1674" s="49">
        <f t="shared" si="116"/>
        <v>0</v>
      </c>
      <c r="S1674" s="49">
        <f t="shared" si="117"/>
        <v>0</v>
      </c>
      <c r="T1674" s="50">
        <f t="shared" si="118"/>
        <v>0</v>
      </c>
      <c r="U1674" s="50">
        <f t="shared" si="119"/>
        <v>0</v>
      </c>
      <c r="V1674" s="50">
        <v>0.9</v>
      </c>
      <c r="W1674" s="50" t="str">
        <f>IF(OR(K1674&lt;=$Y$1,DAY(K1674)&gt;15,AND(YEAR(K1674)&amp;MONTH(K1674)=YEAR(L1674)&amp;MONTH(L1674),DAY(L1674)&lt;26)),"",IF(OR(L1674="",MONTH(K1674)&lt;&gt;MONTH(L1674)),NETWORKDAYS.INTL(K1674,DATE(2021,MONTH(K1674)+1,0),"0000000",'21年休息安排-固定'!$B$2:$B$105),NETWORKDAYS.INTL(K1674,L1674,"0000000",'21年休息安排-固定'!$B$2:$B$105)))</f>
        <v/>
      </c>
      <c r="X1674" s="50" t="str">
        <f>IF(OR(L1674&gt;=$Z$1,L1674="",DAY(L1674)&lt;15,AND(YEAR(K1674)&amp;MONTH(K1674)=YEAR(L1674)&amp;MONTH(L1674),DAY(L1674)&lt;26)),"",IF(YEAR(K1674)&amp;MONTH(K1674)=YEAR(L1674)&amp;MONTH(L1674),NETWORKDAYS.INTL(K1674,L1674,"0000000",'21年休息安排-固定'!$B$2:$B$105),NETWORKDAYS.INTL(DATE(2021,MONTH(L1674),1),L1674,"0000000",'21年休息安排-固定'!$B$2:$B$105)))</f>
        <v/>
      </c>
    </row>
    <row r="1675" customHeight="1" spans="1:24">
      <c r="A1675" s="4" t="s">
        <v>2155</v>
      </c>
      <c r="B1675" s="4"/>
      <c r="C1675" s="6" t="s">
        <v>1851</v>
      </c>
      <c r="D1675" s="4"/>
      <c r="E1675" s="4"/>
      <c r="F1675" s="4"/>
      <c r="G1675" s="4"/>
      <c r="H1675" s="4"/>
      <c r="I1675" s="4"/>
      <c r="J1675" s="4"/>
      <c r="K1675" s="45">
        <v>44403</v>
      </c>
      <c r="L1675" s="45"/>
      <c r="M1675" s="4"/>
      <c r="N1675" s="4"/>
      <c r="O1675" s="4"/>
      <c r="P1675" s="46"/>
      <c r="Q1675" s="46"/>
      <c r="R1675" s="49">
        <f t="shared" si="116"/>
        <v>0</v>
      </c>
      <c r="S1675" s="49">
        <f t="shared" si="117"/>
        <v>0</v>
      </c>
      <c r="T1675" s="50">
        <f t="shared" si="118"/>
        <v>0</v>
      </c>
      <c r="U1675" s="50">
        <f t="shared" si="119"/>
        <v>0</v>
      </c>
      <c r="V1675" s="50">
        <v>0.9</v>
      </c>
      <c r="W1675" s="50" t="str">
        <f>IF(OR(K1675&lt;=$Y$1,DAY(K1675)&gt;15,AND(YEAR(K1675)&amp;MONTH(K1675)=YEAR(L1675)&amp;MONTH(L1675),DAY(L1675)&lt;26)),"",IF(OR(L1675="",MONTH(K1675)&lt;&gt;MONTH(L1675)),NETWORKDAYS.INTL(K1675,DATE(2021,MONTH(K1675)+1,0),"0000000",'21年休息安排-固定'!$B$2:$B$105),NETWORKDAYS.INTL(K1675,L1675,"0000000",'21年休息安排-固定'!$B$2:$B$105)))</f>
        <v/>
      </c>
      <c r="X1675" s="50" t="str">
        <f>IF(OR(L1675&gt;=$Z$1,L1675="",DAY(L1675)&lt;15,AND(YEAR(K1675)&amp;MONTH(K1675)=YEAR(L1675)&amp;MONTH(L1675),DAY(L1675)&lt;26)),"",IF(YEAR(K1675)&amp;MONTH(K1675)=YEAR(L1675)&amp;MONTH(L1675),NETWORKDAYS.INTL(K1675,L1675,"0000000",'21年休息安排-固定'!$B$2:$B$105),NETWORKDAYS.INTL(DATE(2021,MONTH(L1675),1),L1675,"0000000",'21年休息安排-固定'!$B$2:$B$105)))</f>
        <v/>
      </c>
    </row>
    <row r="1676" customHeight="1" spans="1:24">
      <c r="A1676" s="4" t="s">
        <v>2156</v>
      </c>
      <c r="B1676" s="4"/>
      <c r="C1676" s="6" t="s">
        <v>399</v>
      </c>
      <c r="D1676" s="4"/>
      <c r="E1676" s="4"/>
      <c r="F1676" s="4"/>
      <c r="G1676" s="4"/>
      <c r="H1676" s="4"/>
      <c r="I1676" s="4"/>
      <c r="J1676" s="4"/>
      <c r="K1676" s="45">
        <v>44405</v>
      </c>
      <c r="L1676" s="45"/>
      <c r="M1676" s="4"/>
      <c r="N1676" s="4"/>
      <c r="O1676" s="4"/>
      <c r="P1676" s="46"/>
      <c r="Q1676" s="46"/>
      <c r="R1676" s="49">
        <f t="shared" si="116"/>
        <v>0</v>
      </c>
      <c r="S1676" s="49">
        <f t="shared" si="117"/>
        <v>0</v>
      </c>
      <c r="T1676" s="50">
        <f t="shared" si="118"/>
        <v>0</v>
      </c>
      <c r="U1676" s="50">
        <f t="shared" si="119"/>
        <v>0</v>
      </c>
      <c r="V1676" s="50">
        <v>0.9</v>
      </c>
      <c r="W1676" s="50" t="str">
        <f>IF(OR(K1676&lt;=$Y$1,DAY(K1676)&gt;15,AND(YEAR(K1676)&amp;MONTH(K1676)=YEAR(L1676)&amp;MONTH(L1676),DAY(L1676)&lt;26)),"",IF(OR(L1676="",MONTH(K1676)&lt;&gt;MONTH(L1676)),NETWORKDAYS.INTL(K1676,DATE(2021,MONTH(K1676)+1,0),"0000000",'21年休息安排-固定'!$B$2:$B$105),NETWORKDAYS.INTL(K1676,L1676,"0000000",'21年休息安排-固定'!$B$2:$B$105)))</f>
        <v/>
      </c>
      <c r="X1676" s="50" t="str">
        <f>IF(OR(L1676&gt;=$Z$1,L1676="",DAY(L1676)&lt;15,AND(YEAR(K1676)&amp;MONTH(K1676)=YEAR(L1676)&amp;MONTH(L1676),DAY(L1676)&lt;26)),"",IF(YEAR(K1676)&amp;MONTH(K1676)=YEAR(L1676)&amp;MONTH(L1676),NETWORKDAYS.INTL(K1676,L1676,"0000000",'21年休息安排-固定'!$B$2:$B$105),NETWORKDAYS.INTL(DATE(2021,MONTH(L1676),1),L1676,"0000000",'21年休息安排-固定'!$B$2:$B$105)))</f>
        <v/>
      </c>
    </row>
    <row r="1677" customHeight="1" spans="1:24">
      <c r="A1677" s="4" t="s">
        <v>2157</v>
      </c>
      <c r="B1677" s="4"/>
      <c r="C1677" s="6" t="s">
        <v>399</v>
      </c>
      <c r="D1677" s="4"/>
      <c r="E1677" s="4"/>
      <c r="F1677" s="4"/>
      <c r="G1677" s="4"/>
      <c r="H1677" s="4"/>
      <c r="I1677" s="4"/>
      <c r="J1677" s="4"/>
      <c r="K1677" s="45">
        <v>44406</v>
      </c>
      <c r="L1677" s="45">
        <v>44480</v>
      </c>
      <c r="M1677" s="4"/>
      <c r="N1677" s="4"/>
      <c r="O1677" s="4"/>
      <c r="P1677" s="46"/>
      <c r="Q1677" s="46"/>
      <c r="R1677" s="49">
        <f t="shared" si="116"/>
        <v>0</v>
      </c>
      <c r="S1677" s="49">
        <f t="shared" si="117"/>
        <v>0</v>
      </c>
      <c r="T1677" s="50">
        <f t="shared" si="118"/>
        <v>0</v>
      </c>
      <c r="U1677" s="50">
        <f t="shared" si="119"/>
        <v>0</v>
      </c>
      <c r="V1677" s="50">
        <v>0.9</v>
      </c>
      <c r="W1677" s="50" t="str">
        <f>IF(OR(K1677&lt;=$Y$1,DAY(K1677)&gt;15,AND(YEAR(K1677)&amp;MONTH(K1677)=YEAR(L1677)&amp;MONTH(L1677),DAY(L1677)&lt;26)),"",IF(OR(L1677="",MONTH(K1677)&lt;&gt;MONTH(L1677)),NETWORKDAYS.INTL(K1677,DATE(2021,MONTH(K1677)+1,0),"0000000",'21年休息安排-固定'!$B$2:$B$105),NETWORKDAYS.INTL(K1677,L1677,"0000000",'21年休息安排-固定'!$B$2:$B$105)))</f>
        <v/>
      </c>
      <c r="X1677" s="50" t="str">
        <f>IF(OR(L1677&gt;=$Z$1,L1677="",DAY(L1677)&lt;15,AND(YEAR(K1677)&amp;MONTH(K1677)=YEAR(L1677)&amp;MONTH(L1677),DAY(L1677)&lt;26)),"",IF(YEAR(K1677)&amp;MONTH(K1677)=YEAR(L1677)&amp;MONTH(L1677),NETWORKDAYS.INTL(K1677,L1677,"0000000",'21年休息安排-固定'!$B$2:$B$105),NETWORKDAYS.INTL(DATE(2021,MONTH(L1677),1),L1677,"0000000",'21年休息安排-固定'!$B$2:$B$105)))</f>
        <v/>
      </c>
    </row>
    <row r="1678" customHeight="1" spans="1:24">
      <c r="A1678" s="4" t="s">
        <v>2158</v>
      </c>
      <c r="B1678" s="4"/>
      <c r="C1678" s="6" t="s">
        <v>428</v>
      </c>
      <c r="D1678" s="4"/>
      <c r="E1678" s="4"/>
      <c r="F1678" s="4"/>
      <c r="G1678" s="4"/>
      <c r="H1678" s="4"/>
      <c r="I1678" s="4"/>
      <c r="J1678" s="4"/>
      <c r="K1678" s="45">
        <v>44378</v>
      </c>
      <c r="L1678" s="45"/>
      <c r="M1678" s="4"/>
      <c r="N1678" s="4"/>
      <c r="O1678" s="4"/>
      <c r="P1678" s="46"/>
      <c r="Q1678" s="46"/>
      <c r="R1678" s="49">
        <f t="shared" si="116"/>
        <v>0</v>
      </c>
      <c r="S1678" s="49">
        <f t="shared" si="117"/>
        <v>0</v>
      </c>
      <c r="T1678" s="50">
        <f t="shared" si="118"/>
        <v>0</v>
      </c>
      <c r="U1678" s="50">
        <f t="shared" si="119"/>
        <v>0</v>
      </c>
      <c r="V1678" s="50">
        <v>0.81</v>
      </c>
      <c r="W1678" s="50">
        <f>IF(OR(K1678&lt;=$Y$1,DAY(K1678)&gt;15,AND(YEAR(K1678)&amp;MONTH(K1678)=YEAR(L1678)&amp;MONTH(L1678),DAY(L1678)&lt;26)),"",IF(OR(L1678="",MONTH(K1678)&lt;&gt;MONTH(L1678)),NETWORKDAYS.INTL(K1678,DATE(2021,MONTH(K1678)+1,0),"0000000",'21年休息安排-固定'!$B$2:$B$105),NETWORKDAYS.INTL(K1678,L1678,"0000000",'21年休息安排-固定'!$B$2:$B$105)))</f>
        <v>22</v>
      </c>
      <c r="X1678" s="50" t="str">
        <f>IF(OR(L1678&gt;=$Z$1,L1678="",DAY(L1678)&lt;15,AND(YEAR(K1678)&amp;MONTH(K1678)=YEAR(L1678)&amp;MONTH(L1678),DAY(L1678)&lt;26)),"",IF(YEAR(K1678)&amp;MONTH(K1678)=YEAR(L1678)&amp;MONTH(L1678),NETWORKDAYS.INTL(K1678,L1678,"0000000",'21年休息安排-固定'!$B$2:$B$105),NETWORKDAYS.INTL(DATE(2021,MONTH(L1678),1),L1678,"0000000",'21年休息安排-固定'!$B$2:$B$105)))</f>
        <v/>
      </c>
    </row>
    <row r="1679" customHeight="1" spans="1:24">
      <c r="A1679" s="4" t="s">
        <v>2159</v>
      </c>
      <c r="B1679" s="4"/>
      <c r="C1679" s="6" t="s">
        <v>428</v>
      </c>
      <c r="D1679" s="4"/>
      <c r="E1679" s="4"/>
      <c r="F1679" s="4"/>
      <c r="G1679" s="4"/>
      <c r="H1679" s="4"/>
      <c r="I1679" s="4"/>
      <c r="J1679" s="4"/>
      <c r="K1679" s="45">
        <v>44378</v>
      </c>
      <c r="L1679" s="45"/>
      <c r="M1679" s="4"/>
      <c r="N1679" s="4"/>
      <c r="O1679" s="4"/>
      <c r="P1679" s="46"/>
      <c r="Q1679" s="46"/>
      <c r="R1679" s="49">
        <f t="shared" si="116"/>
        <v>0</v>
      </c>
      <c r="S1679" s="49">
        <f t="shared" si="117"/>
        <v>0</v>
      </c>
      <c r="T1679" s="50">
        <f t="shared" si="118"/>
        <v>0</v>
      </c>
      <c r="U1679" s="50">
        <f t="shared" si="119"/>
        <v>0</v>
      </c>
      <c r="V1679" s="50">
        <v>0.8</v>
      </c>
      <c r="W1679" s="50">
        <f>IF(OR(K1679&lt;=$Y$1,DAY(K1679)&gt;15,AND(YEAR(K1679)&amp;MONTH(K1679)=YEAR(L1679)&amp;MONTH(L1679),DAY(L1679)&lt;26)),"",IF(OR(L1679="",MONTH(K1679)&lt;&gt;MONTH(L1679)),NETWORKDAYS.INTL(K1679,DATE(2021,MONTH(K1679)+1,0),"0000000",'21年休息安排-固定'!$B$2:$B$105),NETWORKDAYS.INTL(K1679,L1679,"0000000",'21年休息安排-固定'!$B$2:$B$105)))</f>
        <v>22</v>
      </c>
      <c r="X1679" s="50" t="str">
        <f>IF(OR(L1679&gt;=$Z$1,L1679="",DAY(L1679)&lt;15,AND(YEAR(K1679)&amp;MONTH(K1679)=YEAR(L1679)&amp;MONTH(L1679),DAY(L1679)&lt;26)),"",IF(YEAR(K1679)&amp;MONTH(K1679)=YEAR(L1679)&amp;MONTH(L1679),NETWORKDAYS.INTL(K1679,L1679,"0000000",'21年休息安排-固定'!$B$2:$B$105),NETWORKDAYS.INTL(DATE(2021,MONTH(L1679),1),L1679,"0000000",'21年休息安排-固定'!$B$2:$B$105)))</f>
        <v/>
      </c>
    </row>
    <row r="1680" customHeight="1" spans="1:24">
      <c r="A1680" s="4" t="s">
        <v>2160</v>
      </c>
      <c r="B1680" s="4"/>
      <c r="C1680" s="6" t="s">
        <v>401</v>
      </c>
      <c r="D1680" s="4"/>
      <c r="E1680" s="4"/>
      <c r="F1680" s="4"/>
      <c r="G1680" s="4"/>
      <c r="H1680" s="4"/>
      <c r="I1680" s="4"/>
      <c r="J1680" s="4"/>
      <c r="K1680" s="45">
        <v>44379</v>
      </c>
      <c r="L1680" s="45"/>
      <c r="M1680" s="4"/>
      <c r="N1680" s="4"/>
      <c r="O1680" s="4"/>
      <c r="P1680" s="46"/>
      <c r="Q1680" s="46"/>
      <c r="R1680" s="49">
        <f t="shared" si="116"/>
        <v>0</v>
      </c>
      <c r="S1680" s="49">
        <f t="shared" si="117"/>
        <v>0</v>
      </c>
      <c r="T1680" s="50">
        <f t="shared" si="118"/>
        <v>0</v>
      </c>
      <c r="U1680" s="50">
        <f t="shared" si="119"/>
        <v>0</v>
      </c>
      <c r="V1680" s="50">
        <v>0.9</v>
      </c>
      <c r="W1680" s="50">
        <f>IF(OR(K1680&lt;=$Y$1,DAY(K1680)&gt;15,AND(YEAR(K1680)&amp;MONTH(K1680)=YEAR(L1680)&amp;MONTH(L1680),DAY(L1680)&lt;26)),"",IF(OR(L1680="",MONTH(K1680)&lt;&gt;MONTH(L1680)),NETWORKDAYS.INTL(K1680,DATE(2021,MONTH(K1680)+1,0),"0000000",'21年休息安排-固定'!$B$2:$B$105),NETWORKDAYS.INTL(K1680,L1680,"0000000",'21年休息安排-固定'!$B$2:$B$105)))</f>
        <v>21</v>
      </c>
      <c r="X1680" s="50" t="str">
        <f>IF(OR(L1680&gt;=$Z$1,L1680="",DAY(L1680)&lt;15,AND(YEAR(K1680)&amp;MONTH(K1680)=YEAR(L1680)&amp;MONTH(L1680),DAY(L1680)&lt;26)),"",IF(YEAR(K1680)&amp;MONTH(K1680)=YEAR(L1680)&amp;MONTH(L1680),NETWORKDAYS.INTL(K1680,L1680,"0000000",'21年休息安排-固定'!$B$2:$B$105),NETWORKDAYS.INTL(DATE(2021,MONTH(L1680),1),L1680,"0000000",'21年休息安排-固定'!$B$2:$B$105)))</f>
        <v/>
      </c>
    </row>
    <row r="1681" customHeight="1" spans="1:24">
      <c r="A1681" s="4" t="s">
        <v>2161</v>
      </c>
      <c r="B1681" s="4"/>
      <c r="C1681" s="6" t="s">
        <v>400</v>
      </c>
      <c r="D1681" s="4"/>
      <c r="E1681" s="4"/>
      <c r="F1681" s="4"/>
      <c r="G1681" s="4"/>
      <c r="H1681" s="4"/>
      <c r="I1681" s="4"/>
      <c r="J1681" s="4"/>
      <c r="K1681" s="45">
        <v>44384</v>
      </c>
      <c r="L1681" s="45"/>
      <c r="M1681" s="4"/>
      <c r="N1681" s="4"/>
      <c r="O1681" s="4"/>
      <c r="P1681" s="46"/>
      <c r="Q1681" s="46"/>
      <c r="R1681" s="49">
        <f t="shared" si="116"/>
        <v>0</v>
      </c>
      <c r="S1681" s="49">
        <f t="shared" si="117"/>
        <v>0</v>
      </c>
      <c r="T1681" s="50">
        <f t="shared" si="118"/>
        <v>0</v>
      </c>
      <c r="U1681" s="50">
        <f t="shared" si="119"/>
        <v>0</v>
      </c>
      <c r="V1681" s="50">
        <v>0.92</v>
      </c>
      <c r="W1681" s="50">
        <f>IF(OR(K1681&lt;=$Y$1,DAY(K1681)&gt;15,AND(YEAR(K1681)&amp;MONTH(K1681)=YEAR(L1681)&amp;MONTH(L1681),DAY(L1681)&lt;26)),"",IF(OR(L1681="",MONTH(K1681)&lt;&gt;MONTH(L1681)),NETWORKDAYS.INTL(K1681,DATE(2021,MONTH(K1681)+1,0),"0000000",'21年休息安排-固定'!$B$2:$B$105),NETWORKDAYS.INTL(K1681,L1681,"0000000",'21年休息安排-固定'!$B$2:$B$105)))</f>
        <v>18</v>
      </c>
      <c r="X1681" s="50" t="str">
        <f>IF(OR(L1681&gt;=$Z$1,L1681="",DAY(L1681)&lt;15,AND(YEAR(K1681)&amp;MONTH(K1681)=YEAR(L1681)&amp;MONTH(L1681),DAY(L1681)&lt;26)),"",IF(YEAR(K1681)&amp;MONTH(K1681)=YEAR(L1681)&amp;MONTH(L1681),NETWORKDAYS.INTL(K1681,L1681,"0000000",'21年休息安排-固定'!$B$2:$B$105),NETWORKDAYS.INTL(DATE(2021,MONTH(L1681),1),L1681,"0000000",'21年休息安排-固定'!$B$2:$B$105)))</f>
        <v/>
      </c>
    </row>
    <row r="1682" customHeight="1" spans="1:24">
      <c r="A1682" s="4" t="s">
        <v>2162</v>
      </c>
      <c r="B1682" s="4"/>
      <c r="C1682" s="6" t="s">
        <v>428</v>
      </c>
      <c r="D1682" s="4"/>
      <c r="E1682" s="4"/>
      <c r="F1682" s="4"/>
      <c r="G1682" s="4"/>
      <c r="H1682" s="4"/>
      <c r="I1682" s="4"/>
      <c r="J1682" s="4"/>
      <c r="K1682" s="45">
        <v>44385</v>
      </c>
      <c r="L1682" s="45"/>
      <c r="M1682" s="4"/>
      <c r="N1682" s="4"/>
      <c r="O1682" s="4"/>
      <c r="P1682" s="46"/>
      <c r="Q1682" s="46"/>
      <c r="R1682" s="49">
        <f t="shared" si="116"/>
        <v>0</v>
      </c>
      <c r="S1682" s="49">
        <f t="shared" si="117"/>
        <v>0</v>
      </c>
      <c r="T1682" s="50">
        <f t="shared" si="118"/>
        <v>0</v>
      </c>
      <c r="U1682" s="50">
        <f t="shared" si="119"/>
        <v>0</v>
      </c>
      <c r="V1682" s="50">
        <v>0.79</v>
      </c>
      <c r="W1682" s="50">
        <f>IF(OR(K1682&lt;=$Y$1,DAY(K1682)&gt;15,AND(YEAR(K1682)&amp;MONTH(K1682)=YEAR(L1682)&amp;MONTH(L1682),DAY(L1682)&lt;26)),"",IF(OR(L1682="",MONTH(K1682)&lt;&gt;MONTH(L1682)),NETWORKDAYS.INTL(K1682,DATE(2021,MONTH(K1682)+1,0),"0000000",'21年休息安排-固定'!$B$2:$B$105),NETWORKDAYS.INTL(K1682,L1682,"0000000",'21年休息安排-固定'!$B$2:$B$105)))</f>
        <v>17</v>
      </c>
      <c r="X1682" s="50" t="str">
        <f>IF(OR(L1682&gt;=$Z$1,L1682="",DAY(L1682)&lt;15,AND(YEAR(K1682)&amp;MONTH(K1682)=YEAR(L1682)&amp;MONTH(L1682),DAY(L1682)&lt;26)),"",IF(YEAR(K1682)&amp;MONTH(K1682)=YEAR(L1682)&amp;MONTH(L1682),NETWORKDAYS.INTL(K1682,L1682,"0000000",'21年休息安排-固定'!$B$2:$B$105),NETWORKDAYS.INTL(DATE(2021,MONTH(L1682),1),L1682,"0000000",'21年休息安排-固定'!$B$2:$B$105)))</f>
        <v/>
      </c>
    </row>
    <row r="1683" customHeight="1" spans="1:24">
      <c r="A1683" s="4" t="s">
        <v>2163</v>
      </c>
      <c r="B1683" s="4"/>
      <c r="C1683" s="6" t="s">
        <v>428</v>
      </c>
      <c r="D1683" s="4"/>
      <c r="E1683" s="4"/>
      <c r="F1683" s="4"/>
      <c r="G1683" s="4"/>
      <c r="H1683" s="4"/>
      <c r="I1683" s="4"/>
      <c r="J1683" s="4"/>
      <c r="K1683" s="45">
        <v>44386</v>
      </c>
      <c r="L1683" s="45"/>
      <c r="M1683" s="4"/>
      <c r="N1683" s="4"/>
      <c r="O1683" s="4"/>
      <c r="P1683" s="46"/>
      <c r="Q1683" s="46"/>
      <c r="R1683" s="49">
        <f t="shared" si="116"/>
        <v>0</v>
      </c>
      <c r="S1683" s="49">
        <f t="shared" si="117"/>
        <v>0</v>
      </c>
      <c r="T1683" s="50">
        <f t="shared" si="118"/>
        <v>0</v>
      </c>
      <c r="U1683" s="50">
        <f t="shared" si="119"/>
        <v>0</v>
      </c>
      <c r="V1683" s="50">
        <v>0.8</v>
      </c>
      <c r="W1683" s="50">
        <f>IF(OR(K1683&lt;=$Y$1,DAY(K1683)&gt;15,AND(YEAR(K1683)&amp;MONTH(K1683)=YEAR(L1683)&amp;MONTH(L1683),DAY(L1683)&lt;26)),"",IF(OR(L1683="",MONTH(K1683)&lt;&gt;MONTH(L1683)),NETWORKDAYS.INTL(K1683,DATE(2021,MONTH(K1683)+1,0),"0000000",'21年休息安排-固定'!$B$2:$B$105),NETWORKDAYS.INTL(K1683,L1683,"0000000",'21年休息安排-固定'!$B$2:$B$105)))</f>
        <v>16</v>
      </c>
      <c r="X1683" s="50" t="str">
        <f>IF(OR(L1683&gt;=$Z$1,L1683="",DAY(L1683)&lt;15,AND(YEAR(K1683)&amp;MONTH(K1683)=YEAR(L1683)&amp;MONTH(L1683),DAY(L1683)&lt;26)),"",IF(YEAR(K1683)&amp;MONTH(K1683)=YEAR(L1683)&amp;MONTH(L1683),NETWORKDAYS.INTL(K1683,L1683,"0000000",'21年休息安排-固定'!$B$2:$B$105),NETWORKDAYS.INTL(DATE(2021,MONTH(L1683),1),L1683,"0000000",'21年休息安排-固定'!$B$2:$B$105)))</f>
        <v/>
      </c>
    </row>
    <row r="1684" customHeight="1" spans="1:24">
      <c r="A1684" s="4" t="s">
        <v>2164</v>
      </c>
      <c r="B1684" s="4"/>
      <c r="C1684" s="6" t="s">
        <v>428</v>
      </c>
      <c r="D1684" s="4"/>
      <c r="E1684" s="4"/>
      <c r="F1684" s="4"/>
      <c r="G1684" s="4"/>
      <c r="H1684" s="4"/>
      <c r="I1684" s="4"/>
      <c r="J1684" s="4"/>
      <c r="K1684" s="45">
        <v>44389</v>
      </c>
      <c r="L1684" s="45"/>
      <c r="M1684" s="4"/>
      <c r="N1684" s="4"/>
      <c r="O1684" s="4"/>
      <c r="P1684" s="46"/>
      <c r="Q1684" s="46"/>
      <c r="R1684" s="49">
        <f t="shared" si="116"/>
        <v>0</v>
      </c>
      <c r="S1684" s="49">
        <f t="shared" si="117"/>
        <v>0</v>
      </c>
      <c r="T1684" s="50">
        <f t="shared" si="118"/>
        <v>0</v>
      </c>
      <c r="U1684" s="50">
        <f t="shared" si="119"/>
        <v>0</v>
      </c>
      <c r="V1684" s="50">
        <v>0.79</v>
      </c>
      <c r="W1684" s="50">
        <f>IF(OR(K1684&lt;=$Y$1,DAY(K1684)&gt;15,AND(YEAR(K1684)&amp;MONTH(K1684)=YEAR(L1684)&amp;MONTH(L1684),DAY(L1684)&lt;26)),"",IF(OR(L1684="",MONTH(K1684)&lt;&gt;MONTH(L1684)),NETWORKDAYS.INTL(K1684,DATE(2021,MONTH(K1684)+1,0),"0000000",'21年休息安排-固定'!$B$2:$B$105),NETWORKDAYS.INTL(K1684,L1684,"0000000",'21年休息安排-固定'!$B$2:$B$105)))</f>
        <v>15</v>
      </c>
      <c r="X1684" s="50" t="str">
        <f>IF(OR(L1684&gt;=$Z$1,L1684="",DAY(L1684)&lt;15,AND(YEAR(K1684)&amp;MONTH(K1684)=YEAR(L1684)&amp;MONTH(L1684),DAY(L1684)&lt;26)),"",IF(YEAR(K1684)&amp;MONTH(K1684)=YEAR(L1684)&amp;MONTH(L1684),NETWORKDAYS.INTL(K1684,L1684,"0000000",'21年休息安排-固定'!$B$2:$B$105),NETWORKDAYS.INTL(DATE(2021,MONTH(L1684),1),L1684,"0000000",'21年休息安排-固定'!$B$2:$B$105)))</f>
        <v/>
      </c>
    </row>
    <row r="1685" customHeight="1" spans="1:24">
      <c r="A1685" s="4" t="s">
        <v>2165</v>
      </c>
      <c r="B1685" s="4"/>
      <c r="C1685" s="6" t="s">
        <v>401</v>
      </c>
      <c r="D1685" s="4"/>
      <c r="E1685" s="4"/>
      <c r="F1685" s="4"/>
      <c r="G1685" s="4"/>
      <c r="H1685" s="4"/>
      <c r="I1685" s="4"/>
      <c r="J1685" s="4"/>
      <c r="K1685" s="45">
        <v>44390</v>
      </c>
      <c r="L1685" s="45"/>
      <c r="M1685" s="4"/>
      <c r="N1685" s="4"/>
      <c r="O1685" s="4"/>
      <c r="P1685" s="46"/>
      <c r="Q1685" s="46"/>
      <c r="R1685" s="49">
        <f t="shared" si="116"/>
        <v>0</v>
      </c>
      <c r="S1685" s="49">
        <f t="shared" si="117"/>
        <v>0</v>
      </c>
      <c r="T1685" s="50">
        <f t="shared" si="118"/>
        <v>0</v>
      </c>
      <c r="U1685" s="50">
        <f t="shared" si="119"/>
        <v>0</v>
      </c>
      <c r="V1685" s="50">
        <v>0.9</v>
      </c>
      <c r="W1685" s="50">
        <f>IF(OR(K1685&lt;=$Y$1,DAY(K1685)&gt;15,AND(YEAR(K1685)&amp;MONTH(K1685)=YEAR(L1685)&amp;MONTH(L1685),DAY(L1685)&lt;26)),"",IF(OR(L1685="",MONTH(K1685)&lt;&gt;MONTH(L1685)),NETWORKDAYS.INTL(K1685,DATE(2021,MONTH(K1685)+1,0),"0000000",'21年休息安排-固定'!$B$2:$B$105),NETWORKDAYS.INTL(K1685,L1685,"0000000",'21年休息安排-固定'!$B$2:$B$105)))</f>
        <v>14</v>
      </c>
      <c r="X1685" s="50" t="str">
        <f>IF(OR(L1685&gt;=$Z$1,L1685="",DAY(L1685)&lt;15,AND(YEAR(K1685)&amp;MONTH(K1685)=YEAR(L1685)&amp;MONTH(L1685),DAY(L1685)&lt;26)),"",IF(YEAR(K1685)&amp;MONTH(K1685)=YEAR(L1685)&amp;MONTH(L1685),NETWORKDAYS.INTL(K1685,L1685,"0000000",'21年休息安排-固定'!$B$2:$B$105),NETWORKDAYS.INTL(DATE(2021,MONTH(L1685),1),L1685,"0000000",'21年休息安排-固定'!$B$2:$B$105)))</f>
        <v/>
      </c>
    </row>
    <row r="1686" customHeight="1" spans="1:24">
      <c r="A1686" s="4" t="s">
        <v>2166</v>
      </c>
      <c r="B1686" s="4"/>
      <c r="C1686" s="6" t="s">
        <v>428</v>
      </c>
      <c r="D1686" s="4"/>
      <c r="E1686" s="4"/>
      <c r="F1686" s="4"/>
      <c r="G1686" s="4"/>
      <c r="H1686" s="4"/>
      <c r="I1686" s="4"/>
      <c r="J1686" s="4"/>
      <c r="K1686" s="45">
        <v>44397</v>
      </c>
      <c r="L1686" s="45"/>
      <c r="M1686" s="4"/>
      <c r="N1686" s="4"/>
      <c r="O1686" s="4"/>
      <c r="P1686" s="46"/>
      <c r="Q1686" s="46"/>
      <c r="R1686" s="49">
        <f t="shared" si="116"/>
        <v>0</v>
      </c>
      <c r="S1686" s="49">
        <f t="shared" si="117"/>
        <v>0</v>
      </c>
      <c r="T1686" s="50">
        <f t="shared" si="118"/>
        <v>0</v>
      </c>
      <c r="U1686" s="50">
        <f t="shared" si="119"/>
        <v>0</v>
      </c>
      <c r="V1686" s="50">
        <v>0.9</v>
      </c>
      <c r="W1686" s="50" t="str">
        <f>IF(OR(K1686&lt;=$Y$1,DAY(K1686)&gt;15,AND(YEAR(K1686)&amp;MONTH(K1686)=YEAR(L1686)&amp;MONTH(L1686),DAY(L1686)&lt;26)),"",IF(OR(L1686="",MONTH(K1686)&lt;&gt;MONTH(L1686)),NETWORKDAYS.INTL(K1686,DATE(2021,MONTH(K1686)+1,0),"0000000",'21年休息安排-固定'!$B$2:$B$105),NETWORKDAYS.INTL(K1686,L1686,"0000000",'21年休息安排-固定'!$B$2:$B$105)))</f>
        <v/>
      </c>
      <c r="X1686" s="50" t="str">
        <f>IF(OR(L1686&gt;=$Z$1,L1686="",DAY(L1686)&lt;15,AND(YEAR(K1686)&amp;MONTH(K1686)=YEAR(L1686)&amp;MONTH(L1686),DAY(L1686)&lt;26)),"",IF(YEAR(K1686)&amp;MONTH(K1686)=YEAR(L1686)&amp;MONTH(L1686),NETWORKDAYS.INTL(K1686,L1686,"0000000",'21年休息安排-固定'!$B$2:$B$105),NETWORKDAYS.INTL(DATE(2021,MONTH(L1686),1),L1686,"0000000",'21年休息安排-固定'!$B$2:$B$105)))</f>
        <v/>
      </c>
    </row>
    <row r="1687" customHeight="1" spans="1:24">
      <c r="A1687" s="4" t="s">
        <v>2167</v>
      </c>
      <c r="B1687" s="4"/>
      <c r="C1687" s="6" t="s">
        <v>400</v>
      </c>
      <c r="D1687" s="4"/>
      <c r="E1687" s="4"/>
      <c r="F1687" s="4"/>
      <c r="G1687" s="4"/>
      <c r="H1687" s="4"/>
      <c r="I1687" s="4"/>
      <c r="J1687" s="4"/>
      <c r="K1687" s="45">
        <v>44396</v>
      </c>
      <c r="L1687" s="45"/>
      <c r="M1687" s="4"/>
      <c r="N1687" s="4"/>
      <c r="O1687" s="4"/>
      <c r="P1687" s="46"/>
      <c r="Q1687" s="46"/>
      <c r="R1687" s="49">
        <f t="shared" si="116"/>
        <v>0</v>
      </c>
      <c r="S1687" s="49">
        <f t="shared" si="117"/>
        <v>0</v>
      </c>
      <c r="T1687" s="50">
        <f t="shared" si="118"/>
        <v>0</v>
      </c>
      <c r="U1687" s="50">
        <f t="shared" si="119"/>
        <v>0</v>
      </c>
      <c r="V1687" s="50">
        <v>0.9</v>
      </c>
      <c r="W1687" s="50" t="str">
        <f>IF(OR(K1687&lt;=$Y$1,DAY(K1687)&gt;15,AND(YEAR(K1687)&amp;MONTH(K1687)=YEAR(L1687)&amp;MONTH(L1687),DAY(L1687)&lt;26)),"",IF(OR(L1687="",MONTH(K1687)&lt;&gt;MONTH(L1687)),NETWORKDAYS.INTL(K1687,DATE(2021,MONTH(K1687)+1,0),"0000000",'21年休息安排-固定'!$B$2:$B$105),NETWORKDAYS.INTL(K1687,L1687,"0000000",'21年休息安排-固定'!$B$2:$B$105)))</f>
        <v/>
      </c>
      <c r="X1687" s="50" t="str">
        <f>IF(OR(L1687&gt;=$Z$1,L1687="",DAY(L1687)&lt;15,AND(YEAR(K1687)&amp;MONTH(K1687)=YEAR(L1687)&amp;MONTH(L1687),DAY(L1687)&lt;26)),"",IF(YEAR(K1687)&amp;MONTH(K1687)=YEAR(L1687)&amp;MONTH(L1687),NETWORKDAYS.INTL(K1687,L1687,"0000000",'21年休息安排-固定'!$B$2:$B$105),NETWORKDAYS.INTL(DATE(2021,MONTH(L1687),1),L1687,"0000000",'21年休息安排-固定'!$B$2:$B$105)))</f>
        <v/>
      </c>
    </row>
    <row r="1688" customHeight="1" spans="1:24">
      <c r="A1688" s="4" t="s">
        <v>2168</v>
      </c>
      <c r="B1688" s="4"/>
      <c r="C1688" s="6" t="s">
        <v>400</v>
      </c>
      <c r="D1688" s="4"/>
      <c r="E1688" s="4"/>
      <c r="F1688" s="4"/>
      <c r="G1688" s="4"/>
      <c r="H1688" s="4"/>
      <c r="I1688" s="4"/>
      <c r="J1688" s="4"/>
      <c r="K1688" s="45">
        <v>44396</v>
      </c>
      <c r="L1688" s="45"/>
      <c r="M1688" s="4"/>
      <c r="N1688" s="4"/>
      <c r="O1688" s="4"/>
      <c r="P1688" s="46"/>
      <c r="Q1688" s="46"/>
      <c r="R1688" s="49">
        <f t="shared" si="116"/>
        <v>0</v>
      </c>
      <c r="S1688" s="49">
        <f t="shared" si="117"/>
        <v>0</v>
      </c>
      <c r="T1688" s="50">
        <f t="shared" si="118"/>
        <v>0</v>
      </c>
      <c r="U1688" s="50">
        <f t="shared" si="119"/>
        <v>0</v>
      </c>
      <c r="V1688" s="50">
        <v>0.9</v>
      </c>
      <c r="W1688" s="50" t="str">
        <f>IF(OR(K1688&lt;=$Y$1,DAY(K1688)&gt;15,AND(YEAR(K1688)&amp;MONTH(K1688)=YEAR(L1688)&amp;MONTH(L1688),DAY(L1688)&lt;26)),"",IF(OR(L1688="",MONTH(K1688)&lt;&gt;MONTH(L1688)),NETWORKDAYS.INTL(K1688,DATE(2021,MONTH(K1688)+1,0),"0000000",'21年休息安排-固定'!$B$2:$B$105),NETWORKDAYS.INTL(K1688,L1688,"0000000",'21年休息安排-固定'!$B$2:$B$105)))</f>
        <v/>
      </c>
      <c r="X1688" s="50" t="str">
        <f>IF(OR(L1688&gt;=$Z$1,L1688="",DAY(L1688)&lt;15,AND(YEAR(K1688)&amp;MONTH(K1688)=YEAR(L1688)&amp;MONTH(L1688),DAY(L1688)&lt;26)),"",IF(YEAR(K1688)&amp;MONTH(K1688)=YEAR(L1688)&amp;MONTH(L1688),NETWORKDAYS.INTL(K1688,L1688,"0000000",'21年休息安排-固定'!$B$2:$B$105),NETWORKDAYS.INTL(DATE(2021,MONTH(L1688),1),L1688,"0000000",'21年休息安排-固定'!$B$2:$B$105)))</f>
        <v/>
      </c>
    </row>
    <row r="1689" customHeight="1" spans="1:24">
      <c r="A1689" s="4" t="s">
        <v>2169</v>
      </c>
      <c r="B1689" s="4"/>
      <c r="C1689" s="6" t="s">
        <v>401</v>
      </c>
      <c r="D1689" s="4"/>
      <c r="E1689" s="4"/>
      <c r="F1689" s="4"/>
      <c r="G1689" s="4"/>
      <c r="H1689" s="4"/>
      <c r="I1689" s="4"/>
      <c r="J1689" s="4"/>
      <c r="K1689" s="45">
        <v>44398</v>
      </c>
      <c r="L1689" s="45"/>
      <c r="M1689" s="4"/>
      <c r="N1689" s="4"/>
      <c r="O1689" s="4"/>
      <c r="P1689" s="46"/>
      <c r="Q1689" s="46"/>
      <c r="R1689" s="49">
        <f t="shared" si="116"/>
        <v>0</v>
      </c>
      <c r="S1689" s="49">
        <f t="shared" si="117"/>
        <v>0</v>
      </c>
      <c r="T1689" s="50">
        <f t="shared" si="118"/>
        <v>0</v>
      </c>
      <c r="U1689" s="50">
        <f t="shared" si="119"/>
        <v>0</v>
      </c>
      <c r="V1689" s="50">
        <v>0.9</v>
      </c>
      <c r="W1689" s="50" t="str">
        <f>IF(OR(K1689&lt;=$Y$1,DAY(K1689)&gt;15,AND(YEAR(K1689)&amp;MONTH(K1689)=YEAR(L1689)&amp;MONTH(L1689),DAY(L1689)&lt;26)),"",IF(OR(L1689="",MONTH(K1689)&lt;&gt;MONTH(L1689)),NETWORKDAYS.INTL(K1689,DATE(2021,MONTH(K1689)+1,0),"0000000",'21年休息安排-固定'!$B$2:$B$105),NETWORKDAYS.INTL(K1689,L1689,"0000000",'21年休息安排-固定'!$B$2:$B$105)))</f>
        <v/>
      </c>
      <c r="X1689" s="50" t="str">
        <f>IF(OR(L1689&gt;=$Z$1,L1689="",DAY(L1689)&lt;15,AND(YEAR(K1689)&amp;MONTH(K1689)=YEAR(L1689)&amp;MONTH(L1689),DAY(L1689)&lt;26)),"",IF(YEAR(K1689)&amp;MONTH(K1689)=YEAR(L1689)&amp;MONTH(L1689),NETWORKDAYS.INTL(K1689,L1689,"0000000",'21年休息安排-固定'!$B$2:$B$105),NETWORKDAYS.INTL(DATE(2021,MONTH(L1689),1),L1689,"0000000",'21年休息安排-固定'!$B$2:$B$105)))</f>
        <v/>
      </c>
    </row>
    <row r="1690" customHeight="1" spans="1:24">
      <c r="A1690" s="4" t="s">
        <v>2170</v>
      </c>
      <c r="B1690" s="4"/>
      <c r="C1690" s="6" t="s">
        <v>428</v>
      </c>
      <c r="D1690" s="4"/>
      <c r="E1690" s="4"/>
      <c r="F1690" s="4"/>
      <c r="G1690" s="4"/>
      <c r="H1690" s="4"/>
      <c r="I1690" s="4"/>
      <c r="J1690" s="4"/>
      <c r="K1690" s="45">
        <v>44404</v>
      </c>
      <c r="L1690" s="45"/>
      <c r="M1690" s="4"/>
      <c r="N1690" s="4"/>
      <c r="O1690" s="4"/>
      <c r="P1690" s="46"/>
      <c r="Q1690" s="46"/>
      <c r="R1690" s="49">
        <f t="shared" si="116"/>
        <v>0</v>
      </c>
      <c r="S1690" s="49">
        <f t="shared" si="117"/>
        <v>0</v>
      </c>
      <c r="T1690" s="50">
        <f t="shared" si="118"/>
        <v>0</v>
      </c>
      <c r="U1690" s="50">
        <f t="shared" si="119"/>
        <v>0</v>
      </c>
      <c r="V1690" s="50">
        <v>0.9</v>
      </c>
      <c r="W1690" s="50" t="str">
        <f>IF(OR(K1690&lt;=$Y$1,DAY(K1690)&gt;15,AND(YEAR(K1690)&amp;MONTH(K1690)=YEAR(L1690)&amp;MONTH(L1690),DAY(L1690)&lt;26)),"",IF(OR(L1690="",MONTH(K1690)&lt;&gt;MONTH(L1690)),NETWORKDAYS.INTL(K1690,DATE(2021,MONTH(K1690)+1,0),"0000000",'21年休息安排-固定'!$B$2:$B$105),NETWORKDAYS.INTL(K1690,L1690,"0000000",'21年休息安排-固定'!$B$2:$B$105)))</f>
        <v/>
      </c>
      <c r="X1690" s="50" t="str">
        <f>IF(OR(L1690&gt;=$Z$1,L1690="",DAY(L1690)&lt;15,AND(YEAR(K1690)&amp;MONTH(K1690)=YEAR(L1690)&amp;MONTH(L1690),DAY(L1690)&lt;26)),"",IF(YEAR(K1690)&amp;MONTH(K1690)=YEAR(L1690)&amp;MONTH(L1690),NETWORKDAYS.INTL(K1690,L1690,"0000000",'21年休息安排-固定'!$B$2:$B$105),NETWORKDAYS.INTL(DATE(2021,MONTH(L1690),1),L1690,"0000000",'21年休息安排-固定'!$B$2:$B$105)))</f>
        <v/>
      </c>
    </row>
    <row r="1691" customHeight="1" spans="1:24">
      <c r="A1691" s="4" t="s">
        <v>2171</v>
      </c>
      <c r="B1691" s="4"/>
      <c r="C1691" s="6" t="s">
        <v>428</v>
      </c>
      <c r="D1691" s="4"/>
      <c r="E1691" s="4"/>
      <c r="F1691" s="4"/>
      <c r="G1691" s="4"/>
      <c r="H1691" s="4"/>
      <c r="I1691" s="4"/>
      <c r="J1691" s="4"/>
      <c r="K1691" s="45">
        <v>44407</v>
      </c>
      <c r="L1691" s="45"/>
      <c r="M1691" s="4"/>
      <c r="N1691" s="4"/>
      <c r="O1691" s="4"/>
      <c r="P1691" s="46"/>
      <c r="Q1691" s="46"/>
      <c r="R1691" s="49">
        <f t="shared" si="116"/>
        <v>0</v>
      </c>
      <c r="S1691" s="49">
        <f t="shared" si="117"/>
        <v>0</v>
      </c>
      <c r="T1691" s="50">
        <f t="shared" si="118"/>
        <v>0</v>
      </c>
      <c r="U1691" s="50">
        <f t="shared" si="119"/>
        <v>0</v>
      </c>
      <c r="V1691" s="50">
        <v>0.9</v>
      </c>
      <c r="W1691" s="50" t="str">
        <f>IF(OR(K1691&lt;=$Y$1,DAY(K1691)&gt;15,AND(YEAR(K1691)&amp;MONTH(K1691)=YEAR(L1691)&amp;MONTH(L1691),DAY(L1691)&lt;26)),"",IF(OR(L1691="",MONTH(K1691)&lt;&gt;MONTH(L1691)),NETWORKDAYS.INTL(K1691,DATE(2021,MONTH(K1691)+1,0),"0000000",'21年休息安排-固定'!$B$2:$B$105),NETWORKDAYS.INTL(K1691,L1691,"0000000",'21年休息安排-固定'!$B$2:$B$105)))</f>
        <v/>
      </c>
      <c r="X1691" s="50" t="str">
        <f>IF(OR(L1691&gt;=$Z$1,L1691="",DAY(L1691)&lt;15,AND(YEAR(K1691)&amp;MONTH(K1691)=YEAR(L1691)&amp;MONTH(L1691),DAY(L1691)&lt;26)),"",IF(YEAR(K1691)&amp;MONTH(K1691)=YEAR(L1691)&amp;MONTH(L1691),NETWORKDAYS.INTL(K1691,L1691,"0000000",'21年休息安排-固定'!$B$2:$B$105),NETWORKDAYS.INTL(DATE(2021,MONTH(L1691),1),L1691,"0000000",'21年休息安排-固定'!$B$2:$B$105)))</f>
        <v/>
      </c>
    </row>
    <row r="1692" customHeight="1" spans="1:24">
      <c r="A1692" s="4" t="s">
        <v>2172</v>
      </c>
      <c r="B1692" s="4"/>
      <c r="C1692" s="6" t="s">
        <v>480</v>
      </c>
      <c r="D1692" s="4"/>
      <c r="E1692" s="4"/>
      <c r="F1692" s="4"/>
      <c r="G1692" s="4"/>
      <c r="H1692" s="4"/>
      <c r="I1692" s="4"/>
      <c r="J1692" s="4"/>
      <c r="K1692" s="45">
        <v>44379</v>
      </c>
      <c r="L1692" s="45"/>
      <c r="M1692" s="4"/>
      <c r="N1692" s="4"/>
      <c r="O1692" s="4"/>
      <c r="P1692" s="46"/>
      <c r="Q1692" s="46"/>
      <c r="R1692" s="49">
        <f t="shared" si="116"/>
        <v>0</v>
      </c>
      <c r="S1692" s="49">
        <f t="shared" si="117"/>
        <v>0</v>
      </c>
      <c r="T1692" s="50">
        <f t="shared" si="118"/>
        <v>0</v>
      </c>
      <c r="U1692" s="50">
        <f t="shared" si="119"/>
        <v>0</v>
      </c>
      <c r="V1692" s="50">
        <v>0.87</v>
      </c>
      <c r="W1692" s="50">
        <f>IF(OR(K1692&lt;=$Y$1,DAY(K1692)&gt;15,AND(YEAR(K1692)&amp;MONTH(K1692)=YEAR(L1692)&amp;MONTH(L1692),DAY(L1692)&lt;26)),"",IF(OR(L1692="",MONTH(K1692)&lt;&gt;MONTH(L1692)),NETWORKDAYS.INTL(K1692,DATE(2021,MONTH(K1692)+1,0),"0000000",'21年休息安排-固定'!$B$2:$B$105),NETWORKDAYS.INTL(K1692,L1692,"0000000",'21年休息安排-固定'!$B$2:$B$105)))</f>
        <v>21</v>
      </c>
      <c r="X1692" s="50" t="str">
        <f>IF(OR(L1692&gt;=$Z$1,L1692="",DAY(L1692)&lt;15,AND(YEAR(K1692)&amp;MONTH(K1692)=YEAR(L1692)&amp;MONTH(L1692),DAY(L1692)&lt;26)),"",IF(YEAR(K1692)&amp;MONTH(K1692)=YEAR(L1692)&amp;MONTH(L1692),NETWORKDAYS.INTL(K1692,L1692,"0000000",'21年休息安排-固定'!$B$2:$B$105),NETWORKDAYS.INTL(DATE(2021,MONTH(L1692),1),L1692,"0000000",'21年休息安排-固定'!$B$2:$B$105)))</f>
        <v/>
      </c>
    </row>
    <row r="1693" customHeight="1" spans="1:24">
      <c r="A1693" s="4" t="s">
        <v>2173</v>
      </c>
      <c r="B1693" s="4"/>
      <c r="C1693" s="6" t="s">
        <v>1020</v>
      </c>
      <c r="D1693" s="4"/>
      <c r="E1693" s="4"/>
      <c r="F1693" s="4"/>
      <c r="G1693" s="4"/>
      <c r="H1693" s="4"/>
      <c r="I1693" s="4"/>
      <c r="J1693" s="4"/>
      <c r="K1693" s="45">
        <v>44379</v>
      </c>
      <c r="L1693" s="45"/>
      <c r="M1693" s="4"/>
      <c r="N1693" s="4"/>
      <c r="O1693" s="4"/>
      <c r="P1693" s="46"/>
      <c r="Q1693" s="46"/>
      <c r="R1693" s="49">
        <f t="shared" si="116"/>
        <v>0</v>
      </c>
      <c r="S1693" s="49">
        <f t="shared" si="117"/>
        <v>0</v>
      </c>
      <c r="T1693" s="50">
        <f t="shared" si="118"/>
        <v>0</v>
      </c>
      <c r="U1693" s="50">
        <f t="shared" si="119"/>
        <v>0</v>
      </c>
      <c r="V1693" s="50">
        <v>0.9</v>
      </c>
      <c r="W1693" s="50">
        <f>IF(OR(K1693&lt;=$Y$1,DAY(K1693)&gt;15,AND(YEAR(K1693)&amp;MONTH(K1693)=YEAR(L1693)&amp;MONTH(L1693),DAY(L1693)&lt;26)),"",IF(OR(L1693="",MONTH(K1693)&lt;&gt;MONTH(L1693)),NETWORKDAYS.INTL(K1693,DATE(2021,MONTH(K1693)+1,0),"0000000",'21年休息安排-固定'!$B$2:$B$105),NETWORKDAYS.INTL(K1693,L1693,"0000000",'21年休息安排-固定'!$B$2:$B$105)))</f>
        <v>21</v>
      </c>
      <c r="X1693" s="50" t="str">
        <f>IF(OR(L1693&gt;=$Z$1,L1693="",DAY(L1693)&lt;15,AND(YEAR(K1693)&amp;MONTH(K1693)=YEAR(L1693)&amp;MONTH(L1693),DAY(L1693)&lt;26)),"",IF(YEAR(K1693)&amp;MONTH(K1693)=YEAR(L1693)&amp;MONTH(L1693),NETWORKDAYS.INTL(K1693,L1693,"0000000",'21年休息安排-固定'!$B$2:$B$105),NETWORKDAYS.INTL(DATE(2021,MONTH(L1693),1),L1693,"0000000",'21年休息安排-固定'!$B$2:$B$105)))</f>
        <v/>
      </c>
    </row>
    <row r="1694" customHeight="1" spans="1:24">
      <c r="A1694" s="4" t="s">
        <v>2174</v>
      </c>
      <c r="B1694" s="4"/>
      <c r="C1694" s="6" t="s">
        <v>26</v>
      </c>
      <c r="D1694" s="4"/>
      <c r="E1694" s="4"/>
      <c r="F1694" s="4"/>
      <c r="G1694" s="4"/>
      <c r="H1694" s="4"/>
      <c r="I1694" s="4"/>
      <c r="J1694" s="4"/>
      <c r="K1694" s="45">
        <v>44382</v>
      </c>
      <c r="L1694" s="45"/>
      <c r="M1694" s="4"/>
      <c r="N1694" s="4"/>
      <c r="O1694" s="4"/>
      <c r="P1694" s="46"/>
      <c r="Q1694" s="46"/>
      <c r="R1694" s="49">
        <f t="shared" si="116"/>
        <v>0</v>
      </c>
      <c r="S1694" s="49">
        <f t="shared" si="117"/>
        <v>0</v>
      </c>
      <c r="T1694" s="50">
        <f t="shared" si="118"/>
        <v>0</v>
      </c>
      <c r="U1694" s="50">
        <f t="shared" si="119"/>
        <v>0</v>
      </c>
      <c r="V1694" s="50">
        <v>0.91</v>
      </c>
      <c r="W1694" s="50">
        <f>IF(OR(K1694&lt;=$Y$1,DAY(K1694)&gt;15,AND(YEAR(K1694)&amp;MONTH(K1694)=YEAR(L1694)&amp;MONTH(L1694),DAY(L1694)&lt;26)),"",IF(OR(L1694="",MONTH(K1694)&lt;&gt;MONTH(L1694)),NETWORKDAYS.INTL(K1694,DATE(2021,MONTH(K1694)+1,0),"0000000",'21年休息安排-固定'!$B$2:$B$105),NETWORKDAYS.INTL(K1694,L1694,"0000000",'21年休息安排-固定'!$B$2:$B$105)))</f>
        <v>20</v>
      </c>
      <c r="X1694" s="50" t="str">
        <f>IF(OR(L1694&gt;=$Z$1,L1694="",DAY(L1694)&lt;15,AND(YEAR(K1694)&amp;MONTH(K1694)=YEAR(L1694)&amp;MONTH(L1694),DAY(L1694)&lt;26)),"",IF(YEAR(K1694)&amp;MONTH(K1694)=YEAR(L1694)&amp;MONTH(L1694),NETWORKDAYS.INTL(K1694,L1694,"0000000",'21年休息安排-固定'!$B$2:$B$105),NETWORKDAYS.INTL(DATE(2021,MONTH(L1694),1),L1694,"0000000",'21年休息安排-固定'!$B$2:$B$105)))</f>
        <v/>
      </c>
    </row>
    <row r="1695" customHeight="1" spans="1:24">
      <c r="A1695" s="4" t="s">
        <v>2175</v>
      </c>
      <c r="B1695" s="4"/>
      <c r="C1695" s="6" t="s">
        <v>403</v>
      </c>
      <c r="D1695" s="4"/>
      <c r="E1695" s="4"/>
      <c r="F1695" s="4"/>
      <c r="G1695" s="4"/>
      <c r="H1695" s="4"/>
      <c r="I1695" s="4"/>
      <c r="J1695" s="4"/>
      <c r="K1695" s="45">
        <v>44382</v>
      </c>
      <c r="L1695" s="45"/>
      <c r="M1695" s="4"/>
      <c r="N1695" s="4"/>
      <c r="O1695" s="4"/>
      <c r="P1695" s="46"/>
      <c r="Q1695" s="46"/>
      <c r="R1695" s="49">
        <f t="shared" si="116"/>
        <v>0</v>
      </c>
      <c r="S1695" s="49">
        <f t="shared" si="117"/>
        <v>0</v>
      </c>
      <c r="T1695" s="50">
        <f t="shared" si="118"/>
        <v>0</v>
      </c>
      <c r="U1695" s="50">
        <f t="shared" si="119"/>
        <v>0</v>
      </c>
      <c r="V1695" s="50">
        <v>0.9</v>
      </c>
      <c r="W1695" s="50">
        <f>IF(OR(K1695&lt;=$Y$1,DAY(K1695)&gt;15,AND(YEAR(K1695)&amp;MONTH(K1695)=YEAR(L1695)&amp;MONTH(L1695),DAY(L1695)&lt;26)),"",IF(OR(L1695="",MONTH(K1695)&lt;&gt;MONTH(L1695)),NETWORKDAYS.INTL(K1695,DATE(2021,MONTH(K1695)+1,0),"0000000",'21年休息安排-固定'!$B$2:$B$105),NETWORKDAYS.INTL(K1695,L1695,"0000000",'21年休息安排-固定'!$B$2:$B$105)))</f>
        <v>20</v>
      </c>
      <c r="X1695" s="50" t="str">
        <f>IF(OR(L1695&gt;=$Z$1,L1695="",DAY(L1695)&lt;15,AND(YEAR(K1695)&amp;MONTH(K1695)=YEAR(L1695)&amp;MONTH(L1695),DAY(L1695)&lt;26)),"",IF(YEAR(K1695)&amp;MONTH(K1695)=YEAR(L1695)&amp;MONTH(L1695),NETWORKDAYS.INTL(K1695,L1695,"0000000",'21年休息安排-固定'!$B$2:$B$105),NETWORKDAYS.INTL(DATE(2021,MONTH(L1695),1),L1695,"0000000",'21年休息安排-固定'!$B$2:$B$105)))</f>
        <v/>
      </c>
    </row>
    <row r="1696" customHeight="1" spans="1:24">
      <c r="A1696" s="4" t="s">
        <v>2176</v>
      </c>
      <c r="B1696" s="4"/>
      <c r="C1696" s="6" t="s">
        <v>838</v>
      </c>
      <c r="D1696" s="4"/>
      <c r="E1696" s="4"/>
      <c r="F1696" s="4"/>
      <c r="G1696" s="4"/>
      <c r="H1696" s="4"/>
      <c r="I1696" s="4"/>
      <c r="J1696" s="4"/>
      <c r="K1696" s="45">
        <v>44382</v>
      </c>
      <c r="L1696" s="45"/>
      <c r="M1696" s="4"/>
      <c r="N1696" s="4"/>
      <c r="O1696" s="4"/>
      <c r="P1696" s="46"/>
      <c r="Q1696" s="46"/>
      <c r="R1696" s="49">
        <f t="shared" si="116"/>
        <v>0</v>
      </c>
      <c r="S1696" s="49">
        <f t="shared" si="117"/>
        <v>0</v>
      </c>
      <c r="T1696" s="50">
        <f t="shared" si="118"/>
        <v>0</v>
      </c>
      <c r="U1696" s="50">
        <f t="shared" si="119"/>
        <v>0</v>
      </c>
      <c r="V1696" s="50">
        <v>0.9</v>
      </c>
      <c r="W1696" s="50">
        <f>IF(OR(K1696&lt;=$Y$1,DAY(K1696)&gt;15,AND(YEAR(K1696)&amp;MONTH(K1696)=YEAR(L1696)&amp;MONTH(L1696),DAY(L1696)&lt;26)),"",IF(OR(L1696="",MONTH(K1696)&lt;&gt;MONTH(L1696)),NETWORKDAYS.INTL(K1696,DATE(2021,MONTH(K1696)+1,0),"0000000",'21年休息安排-固定'!$B$2:$B$105),NETWORKDAYS.INTL(K1696,L1696,"0000000",'21年休息安排-固定'!$B$2:$B$105)))</f>
        <v>20</v>
      </c>
      <c r="X1696" s="50" t="str">
        <f>IF(OR(L1696&gt;=$Z$1,L1696="",DAY(L1696)&lt;15,AND(YEAR(K1696)&amp;MONTH(K1696)=YEAR(L1696)&amp;MONTH(L1696),DAY(L1696)&lt;26)),"",IF(YEAR(K1696)&amp;MONTH(K1696)=YEAR(L1696)&amp;MONTH(L1696),NETWORKDAYS.INTL(K1696,L1696,"0000000",'21年休息安排-固定'!$B$2:$B$105),NETWORKDAYS.INTL(DATE(2021,MONTH(L1696),1),L1696,"0000000",'21年休息安排-固定'!$B$2:$B$105)))</f>
        <v/>
      </c>
    </row>
    <row r="1697" customHeight="1" spans="1:24">
      <c r="A1697" s="4" t="s">
        <v>2177</v>
      </c>
      <c r="B1697" s="4"/>
      <c r="C1697" s="6" t="s">
        <v>26</v>
      </c>
      <c r="D1697" s="4"/>
      <c r="E1697" s="4"/>
      <c r="F1697" s="4"/>
      <c r="G1697" s="4"/>
      <c r="H1697" s="4"/>
      <c r="I1697" s="4"/>
      <c r="J1697" s="4"/>
      <c r="K1697" s="45">
        <v>44383</v>
      </c>
      <c r="L1697" s="45"/>
      <c r="M1697" s="4"/>
      <c r="N1697" s="4"/>
      <c r="O1697" s="4"/>
      <c r="P1697" s="46"/>
      <c r="Q1697" s="46"/>
      <c r="R1697" s="49">
        <f t="shared" si="116"/>
        <v>0</v>
      </c>
      <c r="S1697" s="49">
        <f t="shared" si="117"/>
        <v>0</v>
      </c>
      <c r="T1697" s="50">
        <f t="shared" si="118"/>
        <v>0</v>
      </c>
      <c r="U1697" s="50">
        <f t="shared" si="119"/>
        <v>0</v>
      </c>
      <c r="V1697" s="50">
        <v>0.88</v>
      </c>
      <c r="W1697" s="50">
        <f>IF(OR(K1697&lt;=$Y$1,DAY(K1697)&gt;15,AND(YEAR(K1697)&amp;MONTH(K1697)=YEAR(L1697)&amp;MONTH(L1697),DAY(L1697)&lt;26)),"",IF(OR(L1697="",MONTH(K1697)&lt;&gt;MONTH(L1697)),NETWORKDAYS.INTL(K1697,DATE(2021,MONTH(K1697)+1,0),"0000000",'21年休息安排-固定'!$B$2:$B$105),NETWORKDAYS.INTL(K1697,L1697,"0000000",'21年休息安排-固定'!$B$2:$B$105)))</f>
        <v>19</v>
      </c>
      <c r="X1697" s="50" t="str">
        <f>IF(OR(L1697&gt;=$Z$1,L1697="",DAY(L1697)&lt;15,AND(YEAR(K1697)&amp;MONTH(K1697)=YEAR(L1697)&amp;MONTH(L1697),DAY(L1697)&lt;26)),"",IF(YEAR(K1697)&amp;MONTH(K1697)=YEAR(L1697)&amp;MONTH(L1697),NETWORKDAYS.INTL(K1697,L1697,"0000000",'21年休息安排-固定'!$B$2:$B$105),NETWORKDAYS.INTL(DATE(2021,MONTH(L1697),1),L1697,"0000000",'21年休息安排-固定'!$B$2:$B$105)))</f>
        <v/>
      </c>
    </row>
    <row r="1698" customHeight="1" spans="1:24">
      <c r="A1698" s="4" t="s">
        <v>2178</v>
      </c>
      <c r="B1698" s="4"/>
      <c r="C1698" s="6" t="s">
        <v>403</v>
      </c>
      <c r="D1698" s="4"/>
      <c r="E1698" s="4"/>
      <c r="F1698" s="4"/>
      <c r="G1698" s="4"/>
      <c r="H1698" s="4"/>
      <c r="I1698" s="4"/>
      <c r="J1698" s="4"/>
      <c r="K1698" s="45">
        <v>44383</v>
      </c>
      <c r="L1698" s="45"/>
      <c r="M1698" s="4"/>
      <c r="N1698" s="4"/>
      <c r="O1698" s="4"/>
      <c r="P1698" s="46"/>
      <c r="Q1698" s="46"/>
      <c r="R1698" s="49">
        <f t="shared" si="116"/>
        <v>0</v>
      </c>
      <c r="S1698" s="49">
        <f t="shared" si="117"/>
        <v>0</v>
      </c>
      <c r="T1698" s="50">
        <f t="shared" si="118"/>
        <v>0</v>
      </c>
      <c r="U1698" s="50">
        <f t="shared" si="119"/>
        <v>0</v>
      </c>
      <c r="V1698" s="50">
        <v>0.92</v>
      </c>
      <c r="W1698" s="50">
        <f>IF(OR(K1698&lt;=$Y$1,DAY(K1698)&gt;15,AND(YEAR(K1698)&amp;MONTH(K1698)=YEAR(L1698)&amp;MONTH(L1698),DAY(L1698)&lt;26)),"",IF(OR(L1698="",MONTH(K1698)&lt;&gt;MONTH(L1698)),NETWORKDAYS.INTL(K1698,DATE(2021,MONTH(K1698)+1,0),"0000000",'21年休息安排-固定'!$B$2:$B$105),NETWORKDAYS.INTL(K1698,L1698,"0000000",'21年休息安排-固定'!$B$2:$B$105)))</f>
        <v>19</v>
      </c>
      <c r="X1698" s="50" t="str">
        <f>IF(OR(L1698&gt;=$Z$1,L1698="",DAY(L1698)&lt;15,AND(YEAR(K1698)&amp;MONTH(K1698)=YEAR(L1698)&amp;MONTH(L1698),DAY(L1698)&lt;26)),"",IF(YEAR(K1698)&amp;MONTH(K1698)=YEAR(L1698)&amp;MONTH(L1698),NETWORKDAYS.INTL(K1698,L1698,"0000000",'21年休息安排-固定'!$B$2:$B$105),NETWORKDAYS.INTL(DATE(2021,MONTH(L1698),1),L1698,"0000000",'21年休息安排-固定'!$B$2:$B$105)))</f>
        <v/>
      </c>
    </row>
    <row r="1699" customHeight="1" spans="1:24">
      <c r="A1699" s="4" t="s">
        <v>2179</v>
      </c>
      <c r="B1699" s="4"/>
      <c r="C1699" s="6" t="s">
        <v>941</v>
      </c>
      <c r="D1699" s="4"/>
      <c r="E1699" s="4"/>
      <c r="F1699" s="4"/>
      <c r="G1699" s="4"/>
      <c r="H1699" s="4"/>
      <c r="I1699" s="4"/>
      <c r="J1699" s="4"/>
      <c r="K1699" s="45">
        <v>44390</v>
      </c>
      <c r="L1699" s="45"/>
      <c r="M1699" s="4"/>
      <c r="N1699" s="4"/>
      <c r="O1699" s="4"/>
      <c r="P1699" s="46"/>
      <c r="Q1699" s="46"/>
      <c r="R1699" s="49">
        <f t="shared" si="116"/>
        <v>0</v>
      </c>
      <c r="S1699" s="49">
        <f t="shared" si="117"/>
        <v>0</v>
      </c>
      <c r="T1699" s="50">
        <f t="shared" si="118"/>
        <v>0</v>
      </c>
      <c r="U1699" s="50">
        <f t="shared" si="119"/>
        <v>0</v>
      </c>
      <c r="V1699" s="50">
        <v>0.89</v>
      </c>
      <c r="W1699" s="50">
        <f>IF(OR(K1699&lt;=$Y$1,DAY(K1699)&gt;15,AND(YEAR(K1699)&amp;MONTH(K1699)=YEAR(L1699)&amp;MONTH(L1699),DAY(L1699)&lt;26)),"",IF(OR(L1699="",MONTH(K1699)&lt;&gt;MONTH(L1699)),NETWORKDAYS.INTL(K1699,DATE(2021,MONTH(K1699)+1,0),"0000000",'21年休息安排-固定'!$B$2:$B$105),NETWORKDAYS.INTL(K1699,L1699,"0000000",'21年休息安排-固定'!$B$2:$B$105)))</f>
        <v>14</v>
      </c>
      <c r="X1699" s="50" t="str">
        <f>IF(OR(L1699&gt;=$Z$1,L1699="",DAY(L1699)&lt;15,AND(YEAR(K1699)&amp;MONTH(K1699)=YEAR(L1699)&amp;MONTH(L1699),DAY(L1699)&lt;26)),"",IF(YEAR(K1699)&amp;MONTH(K1699)=YEAR(L1699)&amp;MONTH(L1699),NETWORKDAYS.INTL(K1699,L1699,"0000000",'21年休息安排-固定'!$B$2:$B$105),NETWORKDAYS.INTL(DATE(2021,MONTH(L1699),1),L1699,"0000000",'21年休息安排-固定'!$B$2:$B$105)))</f>
        <v/>
      </c>
    </row>
    <row r="1700" customHeight="1" spans="1:24">
      <c r="A1700" s="4" t="s">
        <v>2180</v>
      </c>
      <c r="B1700" s="4"/>
      <c r="C1700" s="6" t="s">
        <v>941</v>
      </c>
      <c r="D1700" s="4"/>
      <c r="E1700" s="4"/>
      <c r="F1700" s="4"/>
      <c r="G1700" s="4"/>
      <c r="H1700" s="4"/>
      <c r="I1700" s="4"/>
      <c r="J1700" s="4"/>
      <c r="K1700" s="45">
        <v>44390</v>
      </c>
      <c r="L1700" s="45"/>
      <c r="M1700" s="4"/>
      <c r="N1700" s="4"/>
      <c r="O1700" s="4"/>
      <c r="P1700" s="46"/>
      <c r="Q1700" s="46"/>
      <c r="R1700" s="49">
        <f t="shared" si="116"/>
        <v>0</v>
      </c>
      <c r="S1700" s="49">
        <f t="shared" si="117"/>
        <v>0</v>
      </c>
      <c r="T1700" s="50">
        <f t="shared" ref="T1700:T1751" si="120">IFERROR(ROUND(Q1700/W1700,2),0)</f>
        <v>0</v>
      </c>
      <c r="U1700" s="50">
        <f t="shared" ref="U1700:U1751" si="121">IFERROR(ROUND(Q1700/X1700,2),0)</f>
        <v>0</v>
      </c>
      <c r="V1700" s="50">
        <v>0.89</v>
      </c>
      <c r="W1700" s="50">
        <f>IF(OR(K1700&lt;=$Y$1,DAY(K1700)&gt;15,AND(YEAR(K1700)&amp;MONTH(K1700)=YEAR(L1700)&amp;MONTH(L1700),DAY(L1700)&lt;26)),"",IF(OR(L1700="",MONTH(K1700)&lt;&gt;MONTH(L1700)),NETWORKDAYS.INTL(K1700,DATE(2021,MONTH(K1700)+1,0),"0000000",'21年休息安排-固定'!$B$2:$B$105),NETWORKDAYS.INTL(K1700,L1700,"0000000",'21年休息安排-固定'!$B$2:$B$105)))</f>
        <v>14</v>
      </c>
      <c r="X1700" s="50" t="str">
        <f>IF(OR(L1700&gt;=$Z$1,L1700="",DAY(L1700)&lt;15,AND(YEAR(K1700)&amp;MONTH(K1700)=YEAR(L1700)&amp;MONTH(L1700),DAY(L1700)&lt;26)),"",IF(YEAR(K1700)&amp;MONTH(K1700)=YEAR(L1700)&amp;MONTH(L1700),NETWORKDAYS.INTL(K1700,L1700,"0000000",'21年休息安排-固定'!$B$2:$B$105),NETWORKDAYS.INTL(DATE(2021,MONTH(L1700),1),L1700,"0000000",'21年休息安排-固定'!$B$2:$B$105)))</f>
        <v/>
      </c>
    </row>
    <row r="1701" customHeight="1" spans="1:24">
      <c r="A1701" s="4" t="s">
        <v>2181</v>
      </c>
      <c r="B1701" s="4"/>
      <c r="C1701" s="6" t="s">
        <v>403</v>
      </c>
      <c r="D1701" s="4"/>
      <c r="E1701" s="4"/>
      <c r="F1701" s="4"/>
      <c r="G1701" s="4"/>
      <c r="H1701" s="4"/>
      <c r="I1701" s="4"/>
      <c r="J1701" s="4"/>
      <c r="K1701" s="45">
        <v>44392</v>
      </c>
      <c r="L1701" s="45"/>
      <c r="M1701" s="4"/>
      <c r="N1701" s="4"/>
      <c r="O1701" s="4"/>
      <c r="P1701" s="46"/>
      <c r="Q1701" s="46"/>
      <c r="R1701" s="49">
        <f t="shared" ref="R1701:R1751" si="122">P1701/21.75</f>
        <v>0</v>
      </c>
      <c r="S1701" s="49">
        <f t="shared" ref="S1701:S1751" si="123">Q1701/21.75</f>
        <v>0</v>
      </c>
      <c r="T1701" s="50">
        <f t="shared" si="120"/>
        <v>0</v>
      </c>
      <c r="U1701" s="50">
        <f t="shared" si="121"/>
        <v>0</v>
      </c>
      <c r="V1701" s="50">
        <v>0.88</v>
      </c>
      <c r="W1701" s="50">
        <f>IF(OR(K1701&lt;=$Y$1,DAY(K1701)&gt;15,AND(YEAR(K1701)&amp;MONTH(K1701)=YEAR(L1701)&amp;MONTH(L1701),DAY(L1701)&lt;26)),"",IF(OR(L1701="",MONTH(K1701)&lt;&gt;MONTH(L1701)),NETWORKDAYS.INTL(K1701,DATE(2021,MONTH(K1701)+1,0),"0000000",'21年休息安排-固定'!$B$2:$B$105),NETWORKDAYS.INTL(K1701,L1701,"0000000",'21年休息安排-固定'!$B$2:$B$105)))</f>
        <v>12</v>
      </c>
      <c r="X1701" s="50" t="str">
        <f>IF(OR(L1701&gt;=$Z$1,L1701="",DAY(L1701)&lt;15,AND(YEAR(K1701)&amp;MONTH(K1701)=YEAR(L1701)&amp;MONTH(L1701),DAY(L1701)&lt;26)),"",IF(YEAR(K1701)&amp;MONTH(K1701)=YEAR(L1701)&amp;MONTH(L1701),NETWORKDAYS.INTL(K1701,L1701,"0000000",'21年休息安排-固定'!$B$2:$B$105),NETWORKDAYS.INTL(DATE(2021,MONTH(L1701),1),L1701,"0000000",'21年休息安排-固定'!$B$2:$B$105)))</f>
        <v/>
      </c>
    </row>
    <row r="1702" customHeight="1" spans="1:24">
      <c r="A1702" s="4" t="s">
        <v>2182</v>
      </c>
      <c r="B1702" s="4"/>
      <c r="C1702" s="6" t="s">
        <v>403</v>
      </c>
      <c r="D1702" s="4"/>
      <c r="E1702" s="4"/>
      <c r="F1702" s="4"/>
      <c r="G1702" s="4"/>
      <c r="H1702" s="4"/>
      <c r="I1702" s="4"/>
      <c r="J1702" s="4"/>
      <c r="K1702" s="45">
        <v>44393</v>
      </c>
      <c r="L1702" s="45"/>
      <c r="M1702" s="4"/>
      <c r="N1702" s="4"/>
      <c r="O1702" s="4"/>
      <c r="P1702" s="46"/>
      <c r="Q1702" s="46"/>
      <c r="R1702" s="49">
        <f t="shared" si="122"/>
        <v>0</v>
      </c>
      <c r="S1702" s="49">
        <f t="shared" si="123"/>
        <v>0</v>
      </c>
      <c r="T1702" s="50">
        <f t="shared" si="120"/>
        <v>0</v>
      </c>
      <c r="U1702" s="50">
        <f t="shared" si="121"/>
        <v>0</v>
      </c>
      <c r="V1702" s="50">
        <v>0.9</v>
      </c>
      <c r="W1702" s="50" t="str">
        <f>IF(OR(K1702&lt;=$Y$1,DAY(K1702)&gt;15,AND(YEAR(K1702)&amp;MONTH(K1702)=YEAR(L1702)&amp;MONTH(L1702),DAY(L1702)&lt;26)),"",IF(OR(L1702="",MONTH(K1702)&lt;&gt;MONTH(L1702)),NETWORKDAYS.INTL(K1702,DATE(2021,MONTH(K1702)+1,0),"0000000",'21年休息安排-固定'!$B$2:$B$105),NETWORKDAYS.INTL(K1702,L1702,"0000000",'21年休息安排-固定'!$B$2:$B$105)))</f>
        <v/>
      </c>
      <c r="X1702" s="50" t="str">
        <f>IF(OR(L1702&gt;=$Z$1,L1702="",DAY(L1702)&lt;15,AND(YEAR(K1702)&amp;MONTH(K1702)=YEAR(L1702)&amp;MONTH(L1702),DAY(L1702)&lt;26)),"",IF(YEAR(K1702)&amp;MONTH(K1702)=YEAR(L1702)&amp;MONTH(L1702),NETWORKDAYS.INTL(K1702,L1702,"0000000",'21年休息安排-固定'!$B$2:$B$105),NETWORKDAYS.INTL(DATE(2021,MONTH(L1702),1),L1702,"0000000",'21年休息安排-固定'!$B$2:$B$105)))</f>
        <v/>
      </c>
    </row>
    <row r="1703" customHeight="1" spans="1:24">
      <c r="A1703" s="4" t="s">
        <v>2183</v>
      </c>
      <c r="B1703" s="4"/>
      <c r="C1703" s="6" t="s">
        <v>403</v>
      </c>
      <c r="D1703" s="4"/>
      <c r="E1703" s="4"/>
      <c r="F1703" s="4"/>
      <c r="G1703" s="4"/>
      <c r="H1703" s="4"/>
      <c r="I1703" s="4"/>
      <c r="J1703" s="4"/>
      <c r="K1703" s="45">
        <v>44396</v>
      </c>
      <c r="L1703" s="45"/>
      <c r="M1703" s="4"/>
      <c r="N1703" s="4"/>
      <c r="O1703" s="4"/>
      <c r="P1703" s="46"/>
      <c r="Q1703" s="46"/>
      <c r="R1703" s="49">
        <f t="shared" si="122"/>
        <v>0</v>
      </c>
      <c r="S1703" s="49">
        <f t="shared" si="123"/>
        <v>0</v>
      </c>
      <c r="T1703" s="50">
        <f t="shared" si="120"/>
        <v>0</v>
      </c>
      <c r="U1703" s="50">
        <f t="shared" si="121"/>
        <v>0</v>
      </c>
      <c r="V1703" s="50">
        <v>0.9</v>
      </c>
      <c r="W1703" s="50" t="str">
        <f>IF(OR(K1703&lt;=$Y$1,DAY(K1703)&gt;15,AND(YEAR(K1703)&amp;MONTH(K1703)=YEAR(L1703)&amp;MONTH(L1703),DAY(L1703)&lt;26)),"",IF(OR(L1703="",MONTH(K1703)&lt;&gt;MONTH(L1703)),NETWORKDAYS.INTL(K1703,DATE(2021,MONTH(K1703)+1,0),"0000000",'21年休息安排-固定'!$B$2:$B$105),NETWORKDAYS.INTL(K1703,L1703,"0000000",'21年休息安排-固定'!$B$2:$B$105)))</f>
        <v/>
      </c>
      <c r="X1703" s="50" t="str">
        <f>IF(OR(L1703&gt;=$Z$1,L1703="",DAY(L1703)&lt;15,AND(YEAR(K1703)&amp;MONTH(K1703)=YEAR(L1703)&amp;MONTH(L1703),DAY(L1703)&lt;26)),"",IF(YEAR(K1703)&amp;MONTH(K1703)=YEAR(L1703)&amp;MONTH(L1703),NETWORKDAYS.INTL(K1703,L1703,"0000000",'21年休息安排-固定'!$B$2:$B$105),NETWORKDAYS.INTL(DATE(2021,MONTH(L1703),1),L1703,"0000000",'21年休息安排-固定'!$B$2:$B$105)))</f>
        <v/>
      </c>
    </row>
    <row r="1704" customHeight="1" spans="1:24">
      <c r="A1704" s="4" t="s">
        <v>2184</v>
      </c>
      <c r="B1704" s="4"/>
      <c r="C1704" s="6" t="s">
        <v>1020</v>
      </c>
      <c r="D1704" s="4"/>
      <c r="E1704" s="4"/>
      <c r="F1704" s="4"/>
      <c r="G1704" s="4"/>
      <c r="H1704" s="4"/>
      <c r="I1704" s="4"/>
      <c r="J1704" s="4"/>
      <c r="K1704" s="45">
        <v>44398</v>
      </c>
      <c r="L1704" s="45"/>
      <c r="M1704" s="4"/>
      <c r="N1704" s="4"/>
      <c r="O1704" s="4"/>
      <c r="P1704" s="46"/>
      <c r="Q1704" s="46"/>
      <c r="R1704" s="49">
        <f t="shared" si="122"/>
        <v>0</v>
      </c>
      <c r="S1704" s="49">
        <f t="shared" si="123"/>
        <v>0</v>
      </c>
      <c r="T1704" s="50">
        <f t="shared" si="120"/>
        <v>0</v>
      </c>
      <c r="U1704" s="50">
        <f t="shared" si="121"/>
        <v>0</v>
      </c>
      <c r="V1704" s="50">
        <v>0.9</v>
      </c>
      <c r="W1704" s="50" t="str">
        <f>IF(OR(K1704&lt;=$Y$1,DAY(K1704)&gt;15,AND(YEAR(K1704)&amp;MONTH(K1704)=YEAR(L1704)&amp;MONTH(L1704),DAY(L1704)&lt;26)),"",IF(OR(L1704="",MONTH(K1704)&lt;&gt;MONTH(L1704)),NETWORKDAYS.INTL(K1704,DATE(2021,MONTH(K1704)+1,0),"0000000",'21年休息安排-固定'!$B$2:$B$105),NETWORKDAYS.INTL(K1704,L1704,"0000000",'21年休息安排-固定'!$B$2:$B$105)))</f>
        <v/>
      </c>
      <c r="X1704" s="50" t="str">
        <f>IF(OR(L1704&gt;=$Z$1,L1704="",DAY(L1704)&lt;15,AND(YEAR(K1704)&amp;MONTH(K1704)=YEAR(L1704)&amp;MONTH(L1704),DAY(L1704)&lt;26)),"",IF(YEAR(K1704)&amp;MONTH(K1704)=YEAR(L1704)&amp;MONTH(L1704),NETWORKDAYS.INTL(K1704,L1704,"0000000",'21年休息安排-固定'!$B$2:$B$105),NETWORKDAYS.INTL(DATE(2021,MONTH(L1704),1),L1704,"0000000",'21年休息安排-固定'!$B$2:$B$105)))</f>
        <v/>
      </c>
    </row>
    <row r="1705" customHeight="1" spans="1:24">
      <c r="A1705" s="4" t="s">
        <v>2185</v>
      </c>
      <c r="B1705" s="4"/>
      <c r="C1705" s="6" t="s">
        <v>403</v>
      </c>
      <c r="D1705" s="4"/>
      <c r="E1705" s="4"/>
      <c r="F1705" s="4"/>
      <c r="G1705" s="4"/>
      <c r="H1705" s="4"/>
      <c r="I1705" s="4"/>
      <c r="J1705" s="4"/>
      <c r="K1705" s="45">
        <v>44398</v>
      </c>
      <c r="L1705" s="45"/>
      <c r="M1705" s="4"/>
      <c r="N1705" s="4"/>
      <c r="O1705" s="4"/>
      <c r="P1705" s="46"/>
      <c r="Q1705" s="46"/>
      <c r="R1705" s="49">
        <f t="shared" si="122"/>
        <v>0</v>
      </c>
      <c r="S1705" s="49">
        <f t="shared" si="123"/>
        <v>0</v>
      </c>
      <c r="T1705" s="50">
        <f t="shared" si="120"/>
        <v>0</v>
      </c>
      <c r="U1705" s="50">
        <f t="shared" si="121"/>
        <v>0</v>
      </c>
      <c r="V1705" s="50">
        <v>0.9</v>
      </c>
      <c r="W1705" s="50" t="str">
        <f>IF(OR(K1705&lt;=$Y$1,DAY(K1705)&gt;15,AND(YEAR(K1705)&amp;MONTH(K1705)=YEAR(L1705)&amp;MONTH(L1705),DAY(L1705)&lt;26)),"",IF(OR(L1705="",MONTH(K1705)&lt;&gt;MONTH(L1705)),NETWORKDAYS.INTL(K1705,DATE(2021,MONTH(K1705)+1,0),"0000000",'21年休息安排-固定'!$B$2:$B$105),NETWORKDAYS.INTL(K1705,L1705,"0000000",'21年休息安排-固定'!$B$2:$B$105)))</f>
        <v/>
      </c>
      <c r="X1705" s="50" t="str">
        <f>IF(OR(L1705&gt;=$Z$1,L1705="",DAY(L1705)&lt;15,AND(YEAR(K1705)&amp;MONTH(K1705)=YEAR(L1705)&amp;MONTH(L1705),DAY(L1705)&lt;26)),"",IF(YEAR(K1705)&amp;MONTH(K1705)=YEAR(L1705)&amp;MONTH(L1705),NETWORKDAYS.INTL(K1705,L1705,"0000000",'21年休息安排-固定'!$B$2:$B$105),NETWORKDAYS.INTL(DATE(2021,MONTH(L1705),1),L1705,"0000000",'21年休息安排-固定'!$B$2:$B$105)))</f>
        <v/>
      </c>
    </row>
    <row r="1706" customHeight="1" spans="1:24">
      <c r="A1706" s="4" t="s">
        <v>2186</v>
      </c>
      <c r="B1706" s="4"/>
      <c r="C1706" s="6" t="s">
        <v>403</v>
      </c>
      <c r="D1706" s="4"/>
      <c r="E1706" s="4"/>
      <c r="F1706" s="4"/>
      <c r="G1706" s="4"/>
      <c r="H1706" s="4"/>
      <c r="I1706" s="4"/>
      <c r="J1706" s="4"/>
      <c r="K1706" s="45">
        <v>44399</v>
      </c>
      <c r="L1706" s="45"/>
      <c r="M1706" s="4"/>
      <c r="N1706" s="4"/>
      <c r="O1706" s="4"/>
      <c r="P1706" s="46"/>
      <c r="Q1706" s="46"/>
      <c r="R1706" s="49">
        <f t="shared" si="122"/>
        <v>0</v>
      </c>
      <c r="S1706" s="49">
        <f t="shared" si="123"/>
        <v>0</v>
      </c>
      <c r="T1706" s="50">
        <f t="shared" si="120"/>
        <v>0</v>
      </c>
      <c r="U1706" s="50">
        <f t="shared" si="121"/>
        <v>0</v>
      </c>
      <c r="V1706" s="50">
        <v>0.9</v>
      </c>
      <c r="W1706" s="50" t="str">
        <f>IF(OR(K1706&lt;=$Y$1,DAY(K1706)&gt;15,AND(YEAR(K1706)&amp;MONTH(K1706)=YEAR(L1706)&amp;MONTH(L1706),DAY(L1706)&lt;26)),"",IF(OR(L1706="",MONTH(K1706)&lt;&gt;MONTH(L1706)),NETWORKDAYS.INTL(K1706,DATE(2021,MONTH(K1706)+1,0),"0000000",'21年休息安排-固定'!$B$2:$B$105),NETWORKDAYS.INTL(K1706,L1706,"0000000",'21年休息安排-固定'!$B$2:$B$105)))</f>
        <v/>
      </c>
      <c r="X1706" s="50" t="str">
        <f>IF(OR(L1706&gt;=$Z$1,L1706="",DAY(L1706)&lt;15,AND(YEAR(K1706)&amp;MONTH(K1706)=YEAR(L1706)&amp;MONTH(L1706),DAY(L1706)&lt;26)),"",IF(YEAR(K1706)&amp;MONTH(K1706)=YEAR(L1706)&amp;MONTH(L1706),NETWORKDAYS.INTL(K1706,L1706,"0000000",'21年休息安排-固定'!$B$2:$B$105),NETWORKDAYS.INTL(DATE(2021,MONTH(L1706),1),L1706,"0000000",'21年休息安排-固定'!$B$2:$B$105)))</f>
        <v/>
      </c>
    </row>
    <row r="1707" customHeight="1" spans="1:24">
      <c r="A1707" s="4" t="s">
        <v>2187</v>
      </c>
      <c r="B1707" s="4"/>
      <c r="C1707" s="6" t="s">
        <v>1020</v>
      </c>
      <c r="D1707" s="4"/>
      <c r="E1707" s="4"/>
      <c r="F1707" s="4"/>
      <c r="G1707" s="4"/>
      <c r="H1707" s="4"/>
      <c r="I1707" s="4"/>
      <c r="J1707" s="4"/>
      <c r="K1707" s="45">
        <v>44399</v>
      </c>
      <c r="L1707" s="45"/>
      <c r="M1707" s="4"/>
      <c r="N1707" s="4"/>
      <c r="O1707" s="4"/>
      <c r="P1707" s="46"/>
      <c r="Q1707" s="46"/>
      <c r="R1707" s="49">
        <f t="shared" si="122"/>
        <v>0</v>
      </c>
      <c r="S1707" s="49">
        <f t="shared" si="123"/>
        <v>0</v>
      </c>
      <c r="T1707" s="50">
        <f t="shared" si="120"/>
        <v>0</v>
      </c>
      <c r="U1707" s="50">
        <f t="shared" si="121"/>
        <v>0</v>
      </c>
      <c r="V1707" s="50">
        <v>0.9</v>
      </c>
      <c r="W1707" s="50" t="str">
        <f>IF(OR(K1707&lt;=$Y$1,DAY(K1707)&gt;15,AND(YEAR(K1707)&amp;MONTH(K1707)=YEAR(L1707)&amp;MONTH(L1707),DAY(L1707)&lt;26)),"",IF(OR(L1707="",MONTH(K1707)&lt;&gt;MONTH(L1707)),NETWORKDAYS.INTL(K1707,DATE(2021,MONTH(K1707)+1,0),"0000000",'21年休息安排-固定'!$B$2:$B$105),NETWORKDAYS.INTL(K1707,L1707,"0000000",'21年休息安排-固定'!$B$2:$B$105)))</f>
        <v/>
      </c>
      <c r="X1707" s="50" t="str">
        <f>IF(OR(L1707&gt;=$Z$1,L1707="",DAY(L1707)&lt;15,AND(YEAR(K1707)&amp;MONTH(K1707)=YEAR(L1707)&amp;MONTH(L1707),DAY(L1707)&lt;26)),"",IF(YEAR(K1707)&amp;MONTH(K1707)=YEAR(L1707)&amp;MONTH(L1707),NETWORKDAYS.INTL(K1707,L1707,"0000000",'21年休息安排-固定'!$B$2:$B$105),NETWORKDAYS.INTL(DATE(2021,MONTH(L1707),1),L1707,"0000000",'21年休息安排-固定'!$B$2:$B$105)))</f>
        <v/>
      </c>
    </row>
    <row r="1708" customHeight="1" spans="1:24">
      <c r="A1708" s="4" t="s">
        <v>2188</v>
      </c>
      <c r="B1708" s="4"/>
      <c r="C1708" s="6" t="s">
        <v>403</v>
      </c>
      <c r="D1708" s="4"/>
      <c r="E1708" s="4"/>
      <c r="F1708" s="4"/>
      <c r="G1708" s="4"/>
      <c r="H1708" s="4"/>
      <c r="I1708" s="4"/>
      <c r="J1708" s="4"/>
      <c r="K1708" s="45">
        <v>44400</v>
      </c>
      <c r="L1708" s="45"/>
      <c r="M1708" s="4"/>
      <c r="N1708" s="4"/>
      <c r="O1708" s="4"/>
      <c r="P1708" s="46"/>
      <c r="Q1708" s="46"/>
      <c r="R1708" s="49">
        <f t="shared" si="122"/>
        <v>0</v>
      </c>
      <c r="S1708" s="49">
        <f t="shared" si="123"/>
        <v>0</v>
      </c>
      <c r="T1708" s="50">
        <f t="shared" si="120"/>
        <v>0</v>
      </c>
      <c r="U1708" s="50">
        <f t="shared" si="121"/>
        <v>0</v>
      </c>
      <c r="V1708" s="50">
        <v>0.9</v>
      </c>
      <c r="W1708" s="50" t="str">
        <f>IF(OR(K1708&lt;=$Y$1,DAY(K1708)&gt;15,AND(YEAR(K1708)&amp;MONTH(K1708)=YEAR(L1708)&amp;MONTH(L1708),DAY(L1708)&lt;26)),"",IF(OR(L1708="",MONTH(K1708)&lt;&gt;MONTH(L1708)),NETWORKDAYS.INTL(K1708,DATE(2021,MONTH(K1708)+1,0),"0000000",'21年休息安排-固定'!$B$2:$B$105),NETWORKDAYS.INTL(K1708,L1708,"0000000",'21年休息安排-固定'!$B$2:$B$105)))</f>
        <v/>
      </c>
      <c r="X1708" s="50" t="str">
        <f>IF(OR(L1708&gt;=$Z$1,L1708="",DAY(L1708)&lt;15,AND(YEAR(K1708)&amp;MONTH(K1708)=YEAR(L1708)&amp;MONTH(L1708),DAY(L1708)&lt;26)),"",IF(YEAR(K1708)&amp;MONTH(K1708)=YEAR(L1708)&amp;MONTH(L1708),NETWORKDAYS.INTL(K1708,L1708,"0000000",'21年休息安排-固定'!$B$2:$B$105),NETWORKDAYS.INTL(DATE(2021,MONTH(L1708),1),L1708,"0000000",'21年休息安排-固定'!$B$2:$B$105)))</f>
        <v/>
      </c>
    </row>
    <row r="1709" customHeight="1" spans="1:24">
      <c r="A1709" s="4" t="s">
        <v>2189</v>
      </c>
      <c r="B1709" s="4"/>
      <c r="C1709" s="6" t="s">
        <v>1020</v>
      </c>
      <c r="D1709" s="4"/>
      <c r="E1709" s="4"/>
      <c r="F1709" s="4"/>
      <c r="G1709" s="4"/>
      <c r="H1709" s="4"/>
      <c r="I1709" s="4"/>
      <c r="J1709" s="4"/>
      <c r="K1709" s="45">
        <v>44400</v>
      </c>
      <c r="L1709" s="45"/>
      <c r="M1709" s="4"/>
      <c r="N1709" s="4"/>
      <c r="O1709" s="4"/>
      <c r="P1709" s="46"/>
      <c r="Q1709" s="46"/>
      <c r="R1709" s="49">
        <f t="shared" si="122"/>
        <v>0</v>
      </c>
      <c r="S1709" s="49">
        <f t="shared" si="123"/>
        <v>0</v>
      </c>
      <c r="T1709" s="50">
        <f t="shared" si="120"/>
        <v>0</v>
      </c>
      <c r="U1709" s="50">
        <f t="shared" si="121"/>
        <v>0</v>
      </c>
      <c r="V1709" s="50">
        <v>0.9</v>
      </c>
      <c r="W1709" s="50" t="str">
        <f>IF(OR(K1709&lt;=$Y$1,DAY(K1709)&gt;15,AND(YEAR(K1709)&amp;MONTH(K1709)=YEAR(L1709)&amp;MONTH(L1709),DAY(L1709)&lt;26)),"",IF(OR(L1709="",MONTH(K1709)&lt;&gt;MONTH(L1709)),NETWORKDAYS.INTL(K1709,DATE(2021,MONTH(K1709)+1,0),"0000000",'21年休息安排-固定'!$B$2:$B$105),NETWORKDAYS.INTL(K1709,L1709,"0000000",'21年休息安排-固定'!$B$2:$B$105)))</f>
        <v/>
      </c>
      <c r="X1709" s="50" t="str">
        <f>IF(OR(L1709&gt;=$Z$1,L1709="",DAY(L1709)&lt;15,AND(YEAR(K1709)&amp;MONTH(K1709)=YEAR(L1709)&amp;MONTH(L1709),DAY(L1709)&lt;26)),"",IF(YEAR(K1709)&amp;MONTH(K1709)=YEAR(L1709)&amp;MONTH(L1709),NETWORKDAYS.INTL(K1709,L1709,"0000000",'21年休息安排-固定'!$B$2:$B$105),NETWORKDAYS.INTL(DATE(2021,MONTH(L1709),1),L1709,"0000000",'21年休息安排-固定'!$B$2:$B$105)))</f>
        <v/>
      </c>
    </row>
    <row r="1710" customHeight="1" spans="1:24">
      <c r="A1710" s="4" t="s">
        <v>2190</v>
      </c>
      <c r="B1710" s="4"/>
      <c r="C1710" s="6" t="s">
        <v>403</v>
      </c>
      <c r="D1710" s="4"/>
      <c r="E1710" s="4"/>
      <c r="F1710" s="4"/>
      <c r="G1710" s="4"/>
      <c r="H1710" s="4"/>
      <c r="I1710" s="4"/>
      <c r="J1710" s="4"/>
      <c r="K1710" s="45">
        <v>44404</v>
      </c>
      <c r="L1710" s="45"/>
      <c r="M1710" s="4"/>
      <c r="N1710" s="4"/>
      <c r="O1710" s="4"/>
      <c r="P1710" s="46"/>
      <c r="Q1710" s="46"/>
      <c r="R1710" s="49">
        <f t="shared" si="122"/>
        <v>0</v>
      </c>
      <c r="S1710" s="49">
        <f t="shared" si="123"/>
        <v>0</v>
      </c>
      <c r="T1710" s="50">
        <f t="shared" si="120"/>
        <v>0</v>
      </c>
      <c r="U1710" s="50">
        <f t="shared" si="121"/>
        <v>0</v>
      </c>
      <c r="V1710" s="50">
        <v>0.9</v>
      </c>
      <c r="W1710" s="50" t="str">
        <f>IF(OR(K1710&lt;=$Y$1,DAY(K1710)&gt;15,AND(YEAR(K1710)&amp;MONTH(K1710)=YEAR(L1710)&amp;MONTH(L1710),DAY(L1710)&lt;26)),"",IF(OR(L1710="",MONTH(K1710)&lt;&gt;MONTH(L1710)),NETWORKDAYS.INTL(K1710,DATE(2021,MONTH(K1710)+1,0),"0000000",'21年休息安排-固定'!$B$2:$B$105),NETWORKDAYS.INTL(K1710,L1710,"0000000",'21年休息安排-固定'!$B$2:$B$105)))</f>
        <v/>
      </c>
      <c r="X1710" s="50" t="str">
        <f>IF(OR(L1710&gt;=$Z$1,L1710="",DAY(L1710)&lt;15,AND(YEAR(K1710)&amp;MONTH(K1710)=YEAR(L1710)&amp;MONTH(L1710),DAY(L1710)&lt;26)),"",IF(YEAR(K1710)&amp;MONTH(K1710)=YEAR(L1710)&amp;MONTH(L1710),NETWORKDAYS.INTL(K1710,L1710,"0000000",'21年休息安排-固定'!$B$2:$B$105),NETWORKDAYS.INTL(DATE(2021,MONTH(L1710),1),L1710,"0000000",'21年休息安排-固定'!$B$2:$B$105)))</f>
        <v/>
      </c>
    </row>
    <row r="1711" customHeight="1" spans="1:24">
      <c r="A1711" s="4" t="s">
        <v>2191</v>
      </c>
      <c r="B1711" s="4"/>
      <c r="C1711" s="6" t="s">
        <v>403</v>
      </c>
      <c r="D1711" s="4"/>
      <c r="E1711" s="4"/>
      <c r="F1711" s="4"/>
      <c r="G1711" s="4"/>
      <c r="H1711" s="4"/>
      <c r="I1711" s="4"/>
      <c r="J1711" s="4"/>
      <c r="K1711" s="45">
        <v>44404</v>
      </c>
      <c r="L1711" s="45"/>
      <c r="M1711" s="4"/>
      <c r="N1711" s="4"/>
      <c r="O1711" s="4"/>
      <c r="P1711" s="46"/>
      <c r="Q1711" s="46"/>
      <c r="R1711" s="49">
        <f t="shared" si="122"/>
        <v>0</v>
      </c>
      <c r="S1711" s="49">
        <f t="shared" si="123"/>
        <v>0</v>
      </c>
      <c r="T1711" s="50">
        <f t="shared" si="120"/>
        <v>0</v>
      </c>
      <c r="U1711" s="50">
        <f t="shared" si="121"/>
        <v>0</v>
      </c>
      <c r="V1711" s="50">
        <v>0.9</v>
      </c>
      <c r="W1711" s="50" t="str">
        <f>IF(OR(K1711&lt;=$Y$1,DAY(K1711)&gt;15,AND(YEAR(K1711)&amp;MONTH(K1711)=YEAR(L1711)&amp;MONTH(L1711),DAY(L1711)&lt;26)),"",IF(OR(L1711="",MONTH(K1711)&lt;&gt;MONTH(L1711)),NETWORKDAYS.INTL(K1711,DATE(2021,MONTH(K1711)+1,0),"0000000",'21年休息安排-固定'!$B$2:$B$105),NETWORKDAYS.INTL(K1711,L1711,"0000000",'21年休息安排-固定'!$B$2:$B$105)))</f>
        <v/>
      </c>
      <c r="X1711" s="50" t="str">
        <f>IF(OR(L1711&gt;=$Z$1,L1711="",DAY(L1711)&lt;15,AND(YEAR(K1711)&amp;MONTH(K1711)=YEAR(L1711)&amp;MONTH(L1711),DAY(L1711)&lt;26)),"",IF(YEAR(K1711)&amp;MONTH(K1711)=YEAR(L1711)&amp;MONTH(L1711),NETWORKDAYS.INTL(K1711,L1711,"0000000",'21年休息安排-固定'!$B$2:$B$105),NETWORKDAYS.INTL(DATE(2021,MONTH(L1711),1),L1711,"0000000",'21年休息安排-固定'!$B$2:$B$105)))</f>
        <v/>
      </c>
    </row>
    <row r="1712" customHeight="1" spans="1:24">
      <c r="A1712" s="4" t="s">
        <v>2192</v>
      </c>
      <c r="B1712" s="4"/>
      <c r="C1712" s="6" t="s">
        <v>403</v>
      </c>
      <c r="D1712" s="4"/>
      <c r="E1712" s="4"/>
      <c r="F1712" s="4"/>
      <c r="G1712" s="4"/>
      <c r="H1712" s="4"/>
      <c r="I1712" s="4"/>
      <c r="J1712" s="4"/>
      <c r="K1712" s="45">
        <v>44405</v>
      </c>
      <c r="L1712" s="45"/>
      <c r="M1712" s="4"/>
      <c r="N1712" s="4"/>
      <c r="O1712" s="4"/>
      <c r="P1712" s="46"/>
      <c r="Q1712" s="46"/>
      <c r="R1712" s="49">
        <f t="shared" si="122"/>
        <v>0</v>
      </c>
      <c r="S1712" s="49">
        <f t="shared" si="123"/>
        <v>0</v>
      </c>
      <c r="T1712" s="50">
        <f t="shared" si="120"/>
        <v>0</v>
      </c>
      <c r="U1712" s="50">
        <f t="shared" si="121"/>
        <v>0</v>
      </c>
      <c r="V1712" s="50">
        <v>0.9</v>
      </c>
      <c r="W1712" s="50" t="str">
        <f>IF(OR(K1712&lt;=$Y$1,DAY(K1712)&gt;15,AND(YEAR(K1712)&amp;MONTH(K1712)=YEAR(L1712)&amp;MONTH(L1712),DAY(L1712)&lt;26)),"",IF(OR(L1712="",MONTH(K1712)&lt;&gt;MONTH(L1712)),NETWORKDAYS.INTL(K1712,DATE(2021,MONTH(K1712)+1,0),"0000000",'21年休息安排-固定'!$B$2:$B$105),NETWORKDAYS.INTL(K1712,L1712,"0000000",'21年休息安排-固定'!$B$2:$B$105)))</f>
        <v/>
      </c>
      <c r="X1712" s="50" t="str">
        <f>IF(OR(L1712&gt;=$Z$1,L1712="",DAY(L1712)&lt;15,AND(YEAR(K1712)&amp;MONTH(K1712)=YEAR(L1712)&amp;MONTH(L1712),DAY(L1712)&lt;26)),"",IF(YEAR(K1712)&amp;MONTH(K1712)=YEAR(L1712)&amp;MONTH(L1712),NETWORKDAYS.INTL(K1712,L1712,"0000000",'21年休息安排-固定'!$B$2:$B$105),NETWORKDAYS.INTL(DATE(2021,MONTH(L1712),1),L1712,"0000000",'21年休息安排-固定'!$B$2:$B$105)))</f>
        <v/>
      </c>
    </row>
    <row r="1713" customHeight="1" spans="1:24">
      <c r="A1713" s="4" t="s">
        <v>2193</v>
      </c>
      <c r="B1713" s="4"/>
      <c r="C1713" s="6" t="s">
        <v>921</v>
      </c>
      <c r="D1713" s="4"/>
      <c r="E1713" s="4"/>
      <c r="F1713" s="4"/>
      <c r="G1713" s="4"/>
      <c r="H1713" s="4"/>
      <c r="I1713" s="4"/>
      <c r="J1713" s="4"/>
      <c r="K1713" s="45">
        <v>44405</v>
      </c>
      <c r="L1713" s="45"/>
      <c r="M1713" s="4"/>
      <c r="N1713" s="4"/>
      <c r="O1713" s="4"/>
      <c r="P1713" s="46"/>
      <c r="Q1713" s="46"/>
      <c r="R1713" s="49">
        <f t="shared" si="122"/>
        <v>0</v>
      </c>
      <c r="S1713" s="49">
        <f t="shared" si="123"/>
        <v>0</v>
      </c>
      <c r="T1713" s="50">
        <f t="shared" si="120"/>
        <v>0</v>
      </c>
      <c r="U1713" s="50">
        <f t="shared" si="121"/>
        <v>0</v>
      </c>
      <c r="V1713" s="50">
        <v>0.9</v>
      </c>
      <c r="W1713" s="50" t="str">
        <f>IF(OR(K1713&lt;=$Y$1,DAY(K1713)&gt;15,AND(YEAR(K1713)&amp;MONTH(K1713)=YEAR(L1713)&amp;MONTH(L1713),DAY(L1713)&lt;26)),"",IF(OR(L1713="",MONTH(K1713)&lt;&gt;MONTH(L1713)),NETWORKDAYS.INTL(K1713,DATE(2021,MONTH(K1713)+1,0),"0000000",'21年休息安排-固定'!$B$2:$B$105),NETWORKDAYS.INTL(K1713,L1713,"0000000",'21年休息安排-固定'!$B$2:$B$105)))</f>
        <v/>
      </c>
      <c r="X1713" s="50" t="str">
        <f>IF(OR(L1713&gt;=$Z$1,L1713="",DAY(L1713)&lt;15,AND(YEAR(K1713)&amp;MONTH(K1713)=YEAR(L1713)&amp;MONTH(L1713),DAY(L1713)&lt;26)),"",IF(YEAR(K1713)&amp;MONTH(K1713)=YEAR(L1713)&amp;MONTH(L1713),NETWORKDAYS.INTL(K1713,L1713,"0000000",'21年休息安排-固定'!$B$2:$B$105),NETWORKDAYS.INTL(DATE(2021,MONTH(L1713),1),L1713,"0000000",'21年休息安排-固定'!$B$2:$B$105)))</f>
        <v/>
      </c>
    </row>
    <row r="1714" customHeight="1" spans="1:24">
      <c r="A1714" s="4" t="s">
        <v>2194</v>
      </c>
      <c r="B1714" s="4"/>
      <c r="C1714" s="6" t="s">
        <v>941</v>
      </c>
      <c r="D1714" s="4"/>
      <c r="E1714" s="4"/>
      <c r="F1714" s="4"/>
      <c r="G1714" s="4"/>
      <c r="H1714" s="4"/>
      <c r="I1714" s="4"/>
      <c r="J1714" s="4"/>
      <c r="K1714" s="45">
        <v>44406</v>
      </c>
      <c r="L1714" s="45"/>
      <c r="M1714" s="4"/>
      <c r="N1714" s="4"/>
      <c r="O1714" s="4"/>
      <c r="P1714" s="46"/>
      <c r="Q1714" s="46"/>
      <c r="R1714" s="49">
        <f t="shared" si="122"/>
        <v>0</v>
      </c>
      <c r="S1714" s="49">
        <f t="shared" si="123"/>
        <v>0</v>
      </c>
      <c r="T1714" s="50">
        <f t="shared" si="120"/>
        <v>0</v>
      </c>
      <c r="U1714" s="50">
        <f t="shared" si="121"/>
        <v>0</v>
      </c>
      <c r="V1714" s="50">
        <v>0.9</v>
      </c>
      <c r="W1714" s="50" t="str">
        <f>IF(OR(K1714&lt;=$Y$1,DAY(K1714)&gt;15,AND(YEAR(K1714)&amp;MONTH(K1714)=YEAR(L1714)&amp;MONTH(L1714),DAY(L1714)&lt;26)),"",IF(OR(L1714="",MONTH(K1714)&lt;&gt;MONTH(L1714)),NETWORKDAYS.INTL(K1714,DATE(2021,MONTH(K1714)+1,0),"0000000",'21年休息安排-固定'!$B$2:$B$105),NETWORKDAYS.INTL(K1714,L1714,"0000000",'21年休息安排-固定'!$B$2:$B$105)))</f>
        <v/>
      </c>
      <c r="X1714" s="50" t="str">
        <f>IF(OR(L1714&gt;=$Z$1,L1714="",DAY(L1714)&lt;15,AND(YEAR(K1714)&amp;MONTH(K1714)=YEAR(L1714)&amp;MONTH(L1714),DAY(L1714)&lt;26)),"",IF(YEAR(K1714)&amp;MONTH(K1714)=YEAR(L1714)&amp;MONTH(L1714),NETWORKDAYS.INTL(K1714,L1714,"0000000",'21年休息安排-固定'!$B$2:$B$105),NETWORKDAYS.INTL(DATE(2021,MONTH(L1714),1),L1714,"0000000",'21年休息安排-固定'!$B$2:$B$105)))</f>
        <v/>
      </c>
    </row>
    <row r="1715" customHeight="1" spans="1:24">
      <c r="A1715" s="4" t="s">
        <v>2195</v>
      </c>
      <c r="B1715" s="4"/>
      <c r="C1715" s="6" t="s">
        <v>403</v>
      </c>
      <c r="D1715" s="4"/>
      <c r="E1715" s="4"/>
      <c r="F1715" s="4"/>
      <c r="G1715" s="4"/>
      <c r="H1715" s="4"/>
      <c r="I1715" s="4"/>
      <c r="J1715" s="4"/>
      <c r="K1715" s="45">
        <v>44407</v>
      </c>
      <c r="L1715" s="45"/>
      <c r="M1715" s="4"/>
      <c r="N1715" s="4"/>
      <c r="O1715" s="4"/>
      <c r="P1715" s="46"/>
      <c r="Q1715" s="46"/>
      <c r="R1715" s="49">
        <f t="shared" si="122"/>
        <v>0</v>
      </c>
      <c r="S1715" s="49">
        <f t="shared" si="123"/>
        <v>0</v>
      </c>
      <c r="T1715" s="50">
        <f t="shared" si="120"/>
        <v>0</v>
      </c>
      <c r="U1715" s="50">
        <f t="shared" si="121"/>
        <v>0</v>
      </c>
      <c r="V1715" s="50">
        <v>0.9</v>
      </c>
      <c r="W1715" s="50" t="str">
        <f>IF(OR(K1715&lt;=$Y$1,DAY(K1715)&gt;15,AND(YEAR(K1715)&amp;MONTH(K1715)=YEAR(L1715)&amp;MONTH(L1715),DAY(L1715)&lt;26)),"",IF(OR(L1715="",MONTH(K1715)&lt;&gt;MONTH(L1715)),NETWORKDAYS.INTL(K1715,DATE(2021,MONTH(K1715)+1,0),"0000000",'21年休息安排-固定'!$B$2:$B$105),NETWORKDAYS.INTL(K1715,L1715,"0000000",'21年休息安排-固定'!$B$2:$B$105)))</f>
        <v/>
      </c>
      <c r="X1715" s="50" t="str">
        <f>IF(OR(L1715&gt;=$Z$1,L1715="",DAY(L1715)&lt;15,AND(YEAR(K1715)&amp;MONTH(K1715)=YEAR(L1715)&amp;MONTH(L1715),DAY(L1715)&lt;26)),"",IF(YEAR(K1715)&amp;MONTH(K1715)=YEAR(L1715)&amp;MONTH(L1715),NETWORKDAYS.INTL(K1715,L1715,"0000000",'21年休息安排-固定'!$B$2:$B$105),NETWORKDAYS.INTL(DATE(2021,MONTH(L1715),1),L1715,"0000000",'21年休息安排-固定'!$B$2:$B$105)))</f>
        <v/>
      </c>
    </row>
    <row r="1716" customHeight="1" spans="1:24">
      <c r="A1716" s="4" t="s">
        <v>2196</v>
      </c>
      <c r="B1716" s="4"/>
      <c r="C1716" s="6" t="s">
        <v>2006</v>
      </c>
      <c r="D1716" s="4"/>
      <c r="E1716" s="4"/>
      <c r="F1716" s="4"/>
      <c r="G1716" s="4"/>
      <c r="H1716" s="4"/>
      <c r="I1716" s="4"/>
      <c r="J1716" s="4"/>
      <c r="K1716" s="45">
        <v>44378</v>
      </c>
      <c r="L1716" s="45"/>
      <c r="M1716" s="4"/>
      <c r="N1716" s="4"/>
      <c r="O1716" s="4"/>
      <c r="P1716" s="46"/>
      <c r="Q1716" s="46"/>
      <c r="R1716" s="49">
        <f t="shared" si="122"/>
        <v>0</v>
      </c>
      <c r="S1716" s="49">
        <f t="shared" si="123"/>
        <v>0</v>
      </c>
      <c r="T1716" s="50">
        <f t="shared" si="120"/>
        <v>0</v>
      </c>
      <c r="U1716" s="50">
        <f t="shared" si="121"/>
        <v>0</v>
      </c>
      <c r="V1716" s="50">
        <v>0.75</v>
      </c>
      <c r="W1716" s="50">
        <f>IF(OR(K1716&lt;=$Y$1,DAY(K1716)&gt;15,AND(YEAR(K1716)&amp;MONTH(K1716)=YEAR(L1716)&amp;MONTH(L1716),DAY(L1716)&lt;26)),"",IF(OR(L1716="",MONTH(K1716)&lt;&gt;MONTH(L1716)),NETWORKDAYS.INTL(K1716,DATE(2021,MONTH(K1716)+1,0),"0000000",'21年休息安排-固定'!$B$2:$B$105),NETWORKDAYS.INTL(K1716,L1716,"0000000",'21年休息安排-固定'!$B$2:$B$105)))</f>
        <v>22</v>
      </c>
      <c r="X1716" s="50" t="str">
        <f>IF(OR(L1716&gt;=$Z$1,L1716="",DAY(L1716)&lt;15,AND(YEAR(K1716)&amp;MONTH(K1716)=YEAR(L1716)&amp;MONTH(L1716),DAY(L1716)&lt;26)),"",IF(YEAR(K1716)&amp;MONTH(K1716)=YEAR(L1716)&amp;MONTH(L1716),NETWORKDAYS.INTL(K1716,L1716,"0000000",'21年休息安排-固定'!$B$2:$B$105),NETWORKDAYS.INTL(DATE(2021,MONTH(L1716),1),L1716,"0000000",'21年休息安排-固定'!$B$2:$B$105)))</f>
        <v/>
      </c>
    </row>
    <row r="1717" customHeight="1" spans="1:24">
      <c r="A1717" s="4" t="s">
        <v>2197</v>
      </c>
      <c r="B1717" s="4"/>
      <c r="C1717" s="6" t="s">
        <v>2083</v>
      </c>
      <c r="D1717" s="4"/>
      <c r="E1717" s="4"/>
      <c r="F1717" s="4"/>
      <c r="G1717" s="4"/>
      <c r="H1717" s="4"/>
      <c r="I1717" s="4"/>
      <c r="J1717" s="4"/>
      <c r="K1717" s="45">
        <v>44384</v>
      </c>
      <c r="L1717" s="45">
        <v>44561</v>
      </c>
      <c r="M1717" s="4"/>
      <c r="N1717" s="4"/>
      <c r="O1717" s="4"/>
      <c r="P1717" s="46"/>
      <c r="Q1717" s="46"/>
      <c r="R1717" s="49">
        <f t="shared" si="122"/>
        <v>0</v>
      </c>
      <c r="S1717" s="49">
        <f t="shared" si="123"/>
        <v>0</v>
      </c>
      <c r="T1717" s="50">
        <f t="shared" si="120"/>
        <v>0</v>
      </c>
      <c r="U1717" s="50">
        <f t="shared" si="121"/>
        <v>0</v>
      </c>
      <c r="V1717" s="50">
        <v>0.88</v>
      </c>
      <c r="W1717" s="50">
        <f>IF(OR(K1717&lt;=$Y$1,DAY(K1717)&gt;15,AND(YEAR(K1717)&amp;MONTH(K1717)=YEAR(L1717)&amp;MONTH(L1717),DAY(L1717)&lt;26)),"",IF(OR(L1717="",MONTH(K1717)&lt;&gt;MONTH(L1717)),NETWORKDAYS.INTL(K1717,DATE(2021,MONTH(K1717)+1,0),"0000000",'21年休息安排-固定'!$B$2:$B$105),NETWORKDAYS.INTL(K1717,L1717,"0000000",'21年休息安排-固定'!$B$2:$B$105)))</f>
        <v>18</v>
      </c>
      <c r="X1717" s="50" t="str">
        <f>IF(OR(L1717&gt;=$Z$1,L1717="",DAY(L1717)&lt;15,AND(YEAR(K1717)&amp;MONTH(K1717)=YEAR(L1717)&amp;MONTH(L1717),DAY(L1717)&lt;26)),"",IF(YEAR(K1717)&amp;MONTH(K1717)=YEAR(L1717)&amp;MONTH(L1717),NETWORKDAYS.INTL(K1717,L1717,"0000000",'21年休息安排-固定'!$B$2:$B$105),NETWORKDAYS.INTL(DATE(2021,MONTH(L1717),1),L1717,"0000000",'21年休息安排-固定'!$B$2:$B$105)))</f>
        <v/>
      </c>
    </row>
    <row r="1718" customHeight="1" spans="1:24">
      <c r="A1718" s="4" t="s">
        <v>2198</v>
      </c>
      <c r="B1718" s="4"/>
      <c r="C1718" s="6" t="s">
        <v>2083</v>
      </c>
      <c r="D1718" s="4"/>
      <c r="E1718" s="4"/>
      <c r="F1718" s="4"/>
      <c r="G1718" s="4"/>
      <c r="H1718" s="4"/>
      <c r="I1718" s="4"/>
      <c r="J1718" s="4"/>
      <c r="K1718" s="45">
        <v>44384</v>
      </c>
      <c r="L1718" s="45"/>
      <c r="M1718" s="4"/>
      <c r="N1718" s="4"/>
      <c r="O1718" s="4"/>
      <c r="P1718" s="46"/>
      <c r="Q1718" s="46"/>
      <c r="R1718" s="49">
        <f t="shared" si="122"/>
        <v>0</v>
      </c>
      <c r="S1718" s="49">
        <f t="shared" si="123"/>
        <v>0</v>
      </c>
      <c r="T1718" s="50">
        <f t="shared" si="120"/>
        <v>0</v>
      </c>
      <c r="U1718" s="50">
        <f t="shared" si="121"/>
        <v>0</v>
      </c>
      <c r="V1718" s="50">
        <v>0.82</v>
      </c>
      <c r="W1718" s="50">
        <f>IF(OR(K1718&lt;=$Y$1,DAY(K1718)&gt;15,AND(YEAR(K1718)&amp;MONTH(K1718)=YEAR(L1718)&amp;MONTH(L1718),DAY(L1718)&lt;26)),"",IF(OR(L1718="",MONTH(K1718)&lt;&gt;MONTH(L1718)),NETWORKDAYS.INTL(K1718,DATE(2021,MONTH(K1718)+1,0),"0000000",'21年休息安排-固定'!$B$2:$B$105),NETWORKDAYS.INTL(K1718,L1718,"0000000",'21年休息安排-固定'!$B$2:$B$105)))</f>
        <v>18</v>
      </c>
      <c r="X1718" s="50" t="str">
        <f>IF(OR(L1718&gt;=$Z$1,L1718="",DAY(L1718)&lt;15,AND(YEAR(K1718)&amp;MONTH(K1718)=YEAR(L1718)&amp;MONTH(L1718),DAY(L1718)&lt;26)),"",IF(YEAR(K1718)&amp;MONTH(K1718)=YEAR(L1718)&amp;MONTH(L1718),NETWORKDAYS.INTL(K1718,L1718,"0000000",'21年休息安排-固定'!$B$2:$B$105),NETWORKDAYS.INTL(DATE(2021,MONTH(L1718),1),L1718,"0000000",'21年休息安排-固定'!$B$2:$B$105)))</f>
        <v/>
      </c>
    </row>
    <row r="1719" customHeight="1" spans="1:24">
      <c r="A1719" s="4" t="s">
        <v>2199</v>
      </c>
      <c r="B1719" s="4"/>
      <c r="C1719" s="6" t="s">
        <v>2006</v>
      </c>
      <c r="D1719" s="4"/>
      <c r="E1719" s="4"/>
      <c r="F1719" s="4"/>
      <c r="G1719" s="4"/>
      <c r="H1719" s="4"/>
      <c r="I1719" s="4"/>
      <c r="J1719" s="4"/>
      <c r="K1719" s="45">
        <v>44385</v>
      </c>
      <c r="L1719" s="45"/>
      <c r="M1719" s="4"/>
      <c r="N1719" s="4"/>
      <c r="O1719" s="4"/>
      <c r="P1719" s="46"/>
      <c r="Q1719" s="46"/>
      <c r="R1719" s="49">
        <f t="shared" si="122"/>
        <v>0</v>
      </c>
      <c r="S1719" s="49">
        <f t="shared" si="123"/>
        <v>0</v>
      </c>
      <c r="T1719" s="50">
        <f t="shared" si="120"/>
        <v>0</v>
      </c>
      <c r="U1719" s="50">
        <f t="shared" si="121"/>
        <v>0</v>
      </c>
      <c r="V1719" s="50">
        <v>0.81</v>
      </c>
      <c r="W1719" s="50">
        <f>IF(OR(K1719&lt;=$Y$1,DAY(K1719)&gt;15,AND(YEAR(K1719)&amp;MONTH(K1719)=YEAR(L1719)&amp;MONTH(L1719),DAY(L1719)&lt;26)),"",IF(OR(L1719="",MONTH(K1719)&lt;&gt;MONTH(L1719)),NETWORKDAYS.INTL(K1719,DATE(2021,MONTH(K1719)+1,0),"0000000",'21年休息安排-固定'!$B$2:$B$105),NETWORKDAYS.INTL(K1719,L1719,"0000000",'21年休息安排-固定'!$B$2:$B$105)))</f>
        <v>17</v>
      </c>
      <c r="X1719" s="50" t="str">
        <f>IF(OR(L1719&gt;=$Z$1,L1719="",DAY(L1719)&lt;15,AND(YEAR(K1719)&amp;MONTH(K1719)=YEAR(L1719)&amp;MONTH(L1719),DAY(L1719)&lt;26)),"",IF(YEAR(K1719)&amp;MONTH(K1719)=YEAR(L1719)&amp;MONTH(L1719),NETWORKDAYS.INTL(K1719,L1719,"0000000",'21年休息安排-固定'!$B$2:$B$105),NETWORKDAYS.INTL(DATE(2021,MONTH(L1719),1),L1719,"0000000",'21年休息安排-固定'!$B$2:$B$105)))</f>
        <v/>
      </c>
    </row>
    <row r="1720" customHeight="1" spans="1:24">
      <c r="A1720" s="4" t="s">
        <v>2200</v>
      </c>
      <c r="B1720" s="4"/>
      <c r="C1720" s="6" t="s">
        <v>2006</v>
      </c>
      <c r="D1720" s="4"/>
      <c r="E1720" s="4"/>
      <c r="F1720" s="4"/>
      <c r="G1720" s="4"/>
      <c r="H1720" s="4"/>
      <c r="I1720" s="4"/>
      <c r="J1720" s="4"/>
      <c r="K1720" s="45">
        <v>44386</v>
      </c>
      <c r="L1720" s="45">
        <v>44484</v>
      </c>
      <c r="M1720" s="4"/>
      <c r="N1720" s="4"/>
      <c r="O1720" s="4"/>
      <c r="P1720" s="46"/>
      <c r="Q1720" s="46"/>
      <c r="R1720" s="49">
        <f t="shared" si="122"/>
        <v>0</v>
      </c>
      <c r="S1720" s="49">
        <f t="shared" si="123"/>
        <v>0</v>
      </c>
      <c r="T1720" s="50">
        <f t="shared" si="120"/>
        <v>0</v>
      </c>
      <c r="U1720" s="50">
        <f t="shared" si="121"/>
        <v>0</v>
      </c>
      <c r="V1720" s="50">
        <v>0.81</v>
      </c>
      <c r="W1720" s="50">
        <f>IF(OR(K1720&lt;=$Y$1,DAY(K1720)&gt;15,AND(YEAR(K1720)&amp;MONTH(K1720)=YEAR(L1720)&amp;MONTH(L1720),DAY(L1720)&lt;26)),"",IF(OR(L1720="",MONTH(K1720)&lt;&gt;MONTH(L1720)),NETWORKDAYS.INTL(K1720,DATE(2021,MONTH(K1720)+1,0),"0000000",'21年休息安排-固定'!$B$2:$B$105),NETWORKDAYS.INTL(K1720,L1720,"0000000",'21年休息安排-固定'!$B$2:$B$105)))</f>
        <v>16</v>
      </c>
      <c r="X1720" s="50">
        <f>IF(OR(L1720&gt;=$Z$1,L1720="",DAY(L1720)&lt;15,AND(YEAR(K1720)&amp;MONTH(K1720)=YEAR(L1720)&amp;MONTH(L1720),DAY(L1720)&lt;26)),"",IF(YEAR(K1720)&amp;MONTH(K1720)=YEAR(L1720)&amp;MONTH(L1720),NETWORKDAYS.INTL(K1720,L1720,"0000000",'21年休息安排-固定'!$B$2:$B$105),NETWORKDAYS.INTL(DATE(2021,MONTH(L1720),1),L1720,"0000000",'21年休息安排-固定'!$B$2:$B$105)))</f>
        <v>10</v>
      </c>
    </row>
    <row r="1721" customHeight="1" spans="1:24">
      <c r="A1721" s="4" t="s">
        <v>2201</v>
      </c>
      <c r="B1721" s="4"/>
      <c r="C1721" s="6" t="s">
        <v>404</v>
      </c>
      <c r="D1721" s="4"/>
      <c r="E1721" s="4"/>
      <c r="F1721" s="4"/>
      <c r="G1721" s="4"/>
      <c r="H1721" s="4"/>
      <c r="I1721" s="4"/>
      <c r="J1721" s="4"/>
      <c r="K1721" s="45">
        <v>44386</v>
      </c>
      <c r="L1721" s="45">
        <v>44489</v>
      </c>
      <c r="M1721" s="4"/>
      <c r="N1721" s="4"/>
      <c r="O1721" s="4"/>
      <c r="P1721" s="46"/>
      <c r="Q1721" s="46"/>
      <c r="R1721" s="49">
        <f t="shared" si="122"/>
        <v>0</v>
      </c>
      <c r="S1721" s="49">
        <f t="shared" si="123"/>
        <v>0</v>
      </c>
      <c r="T1721" s="50">
        <f t="shared" si="120"/>
        <v>0</v>
      </c>
      <c r="U1721" s="50">
        <f t="shared" si="121"/>
        <v>0</v>
      </c>
      <c r="V1721" s="50">
        <v>0.86</v>
      </c>
      <c r="W1721" s="50">
        <f>IF(OR(K1721&lt;=$Y$1,DAY(K1721)&gt;15,AND(YEAR(K1721)&amp;MONTH(K1721)=YEAR(L1721)&amp;MONTH(L1721),DAY(L1721)&lt;26)),"",IF(OR(L1721="",MONTH(K1721)&lt;&gt;MONTH(L1721)),NETWORKDAYS.INTL(K1721,DATE(2021,MONTH(K1721)+1,0),"0000000",'21年休息安排-固定'!$B$2:$B$105),NETWORKDAYS.INTL(K1721,L1721,"0000000",'21年休息安排-固定'!$B$2:$B$105)))</f>
        <v>16</v>
      </c>
      <c r="X1721" s="50">
        <f>IF(OR(L1721&gt;=$Z$1,L1721="",DAY(L1721)&lt;15,AND(YEAR(K1721)&amp;MONTH(K1721)=YEAR(L1721)&amp;MONTH(L1721),DAY(L1721)&lt;26)),"",IF(YEAR(K1721)&amp;MONTH(K1721)=YEAR(L1721)&amp;MONTH(L1721),NETWORKDAYS.INTL(K1721,L1721,"0000000",'21年休息安排-固定'!$B$2:$B$105),NETWORKDAYS.INTL(DATE(2021,MONTH(L1721),1),L1721,"0000000",'21年休息安排-固定'!$B$2:$B$105)))</f>
        <v>13</v>
      </c>
    </row>
    <row r="1722" customHeight="1" spans="1:24">
      <c r="A1722" s="4" t="s">
        <v>2202</v>
      </c>
      <c r="B1722" s="4"/>
      <c r="C1722" s="6" t="s">
        <v>484</v>
      </c>
      <c r="D1722" s="4"/>
      <c r="E1722" s="4"/>
      <c r="F1722" s="4"/>
      <c r="G1722" s="4"/>
      <c r="H1722" s="4"/>
      <c r="I1722" s="4"/>
      <c r="J1722" s="4"/>
      <c r="K1722" s="45">
        <v>44389</v>
      </c>
      <c r="L1722" s="45"/>
      <c r="M1722" s="4"/>
      <c r="N1722" s="4"/>
      <c r="O1722" s="4"/>
      <c r="P1722" s="46"/>
      <c r="Q1722" s="46"/>
      <c r="R1722" s="49">
        <f t="shared" si="122"/>
        <v>0</v>
      </c>
      <c r="S1722" s="49">
        <f t="shared" si="123"/>
        <v>0</v>
      </c>
      <c r="T1722" s="50">
        <f t="shared" si="120"/>
        <v>0</v>
      </c>
      <c r="U1722" s="50">
        <f t="shared" si="121"/>
        <v>0</v>
      </c>
      <c r="V1722" s="50">
        <v>0.87</v>
      </c>
      <c r="W1722" s="50">
        <f>IF(OR(K1722&lt;=$Y$1,DAY(K1722)&gt;15,AND(YEAR(K1722)&amp;MONTH(K1722)=YEAR(L1722)&amp;MONTH(L1722),DAY(L1722)&lt;26)),"",IF(OR(L1722="",MONTH(K1722)&lt;&gt;MONTH(L1722)),NETWORKDAYS.INTL(K1722,DATE(2021,MONTH(K1722)+1,0),"0000000",'21年休息安排-固定'!$B$2:$B$105),NETWORKDAYS.INTL(K1722,L1722,"0000000",'21年休息安排-固定'!$B$2:$B$105)))</f>
        <v>15</v>
      </c>
      <c r="X1722" s="50" t="str">
        <f>IF(OR(L1722&gt;=$Z$1,L1722="",DAY(L1722)&lt;15,AND(YEAR(K1722)&amp;MONTH(K1722)=YEAR(L1722)&amp;MONTH(L1722),DAY(L1722)&lt;26)),"",IF(YEAR(K1722)&amp;MONTH(K1722)=YEAR(L1722)&amp;MONTH(L1722),NETWORKDAYS.INTL(K1722,L1722,"0000000",'21年休息安排-固定'!$B$2:$B$105),NETWORKDAYS.INTL(DATE(2021,MONTH(L1722),1),L1722,"0000000",'21年休息安排-固定'!$B$2:$B$105)))</f>
        <v/>
      </c>
    </row>
    <row r="1723" customHeight="1" spans="1:24">
      <c r="A1723" s="4" t="s">
        <v>2203</v>
      </c>
      <c r="B1723" s="4"/>
      <c r="C1723" s="6" t="s">
        <v>2083</v>
      </c>
      <c r="D1723" s="4"/>
      <c r="E1723" s="4"/>
      <c r="F1723" s="4"/>
      <c r="G1723" s="4"/>
      <c r="H1723" s="4"/>
      <c r="I1723" s="4"/>
      <c r="J1723" s="4"/>
      <c r="K1723" s="45">
        <v>44390</v>
      </c>
      <c r="L1723" s="45">
        <v>44482</v>
      </c>
      <c r="M1723" s="4"/>
      <c r="N1723" s="4"/>
      <c r="O1723" s="4"/>
      <c r="P1723" s="46"/>
      <c r="Q1723" s="46"/>
      <c r="R1723" s="49">
        <f t="shared" si="122"/>
        <v>0</v>
      </c>
      <c r="S1723" s="49">
        <f t="shared" si="123"/>
        <v>0</v>
      </c>
      <c r="T1723" s="50">
        <f t="shared" si="120"/>
        <v>0</v>
      </c>
      <c r="U1723" s="50">
        <f t="shared" si="121"/>
        <v>0</v>
      </c>
      <c r="V1723" s="50">
        <v>0.89</v>
      </c>
      <c r="W1723" s="50">
        <f>IF(OR(K1723&lt;=$Y$1,DAY(K1723)&gt;15,AND(YEAR(K1723)&amp;MONTH(K1723)=YEAR(L1723)&amp;MONTH(L1723),DAY(L1723)&lt;26)),"",IF(OR(L1723="",MONTH(K1723)&lt;&gt;MONTH(L1723)),NETWORKDAYS.INTL(K1723,DATE(2021,MONTH(K1723)+1,0),"0000000",'21年休息安排-固定'!$B$2:$B$105),NETWORKDAYS.INTL(K1723,L1723,"0000000",'21年休息安排-固定'!$B$2:$B$105)))</f>
        <v>14</v>
      </c>
      <c r="X1723" s="50" t="str">
        <f>IF(OR(L1723&gt;=$Z$1,L1723="",DAY(L1723)&lt;15,AND(YEAR(K1723)&amp;MONTH(K1723)=YEAR(L1723)&amp;MONTH(L1723),DAY(L1723)&lt;26)),"",IF(YEAR(K1723)&amp;MONTH(K1723)=YEAR(L1723)&amp;MONTH(L1723),NETWORKDAYS.INTL(K1723,L1723,"0000000",'21年休息安排-固定'!$B$2:$B$105),NETWORKDAYS.INTL(DATE(2021,MONTH(L1723),1),L1723,"0000000",'21年休息安排-固定'!$B$2:$B$105)))</f>
        <v/>
      </c>
    </row>
    <row r="1724" customHeight="1" spans="1:24">
      <c r="A1724" s="4" t="s">
        <v>2204</v>
      </c>
      <c r="B1724" s="4"/>
      <c r="C1724" s="6" t="s">
        <v>484</v>
      </c>
      <c r="D1724" s="4"/>
      <c r="E1724" s="4"/>
      <c r="F1724" s="4"/>
      <c r="G1724" s="4"/>
      <c r="H1724" s="4"/>
      <c r="I1724" s="4"/>
      <c r="J1724" s="4"/>
      <c r="K1724" s="45">
        <v>44390</v>
      </c>
      <c r="L1724" s="45">
        <v>44413</v>
      </c>
      <c r="M1724" s="4"/>
      <c r="N1724" s="4"/>
      <c r="O1724" s="4"/>
      <c r="P1724" s="46"/>
      <c r="Q1724" s="46"/>
      <c r="R1724" s="49">
        <f t="shared" si="122"/>
        <v>0</v>
      </c>
      <c r="S1724" s="49">
        <f t="shared" si="123"/>
        <v>0</v>
      </c>
      <c r="T1724" s="50">
        <f t="shared" si="120"/>
        <v>0</v>
      </c>
      <c r="U1724" s="50">
        <f t="shared" si="121"/>
        <v>0</v>
      </c>
      <c r="V1724" s="50">
        <v>0.81</v>
      </c>
      <c r="W1724" s="50">
        <f>IF(OR(K1724&lt;=$Y$1,DAY(K1724)&gt;15,AND(YEAR(K1724)&amp;MONTH(K1724)=YEAR(L1724)&amp;MONTH(L1724),DAY(L1724)&lt;26)),"",IF(OR(L1724="",MONTH(K1724)&lt;&gt;MONTH(L1724)),NETWORKDAYS.INTL(K1724,DATE(2021,MONTH(K1724)+1,0),"0000000",'21年休息安排-固定'!$B$2:$B$105),NETWORKDAYS.INTL(K1724,L1724,"0000000",'21年休息安排-固定'!$B$2:$B$105)))</f>
        <v>14</v>
      </c>
      <c r="X1724" s="50" t="str">
        <f>IF(OR(L1724&gt;=$Z$1,L1724="",DAY(L1724)&lt;15,AND(YEAR(K1724)&amp;MONTH(K1724)=YEAR(L1724)&amp;MONTH(L1724),DAY(L1724)&lt;26)),"",IF(YEAR(K1724)&amp;MONTH(K1724)=YEAR(L1724)&amp;MONTH(L1724),NETWORKDAYS.INTL(K1724,L1724,"0000000",'21年休息安排-固定'!$B$2:$B$105),NETWORKDAYS.INTL(DATE(2021,MONTH(L1724),1),L1724,"0000000",'21年休息安排-固定'!$B$2:$B$105)))</f>
        <v/>
      </c>
    </row>
    <row r="1725" customHeight="1" spans="1:24">
      <c r="A1725" s="4" t="s">
        <v>2205</v>
      </c>
      <c r="B1725" s="4"/>
      <c r="C1725" s="6" t="s">
        <v>404</v>
      </c>
      <c r="D1725" s="4"/>
      <c r="E1725" s="4"/>
      <c r="F1725" s="4"/>
      <c r="G1725" s="4"/>
      <c r="H1725" s="4"/>
      <c r="I1725" s="4"/>
      <c r="J1725" s="4"/>
      <c r="K1725" s="45">
        <v>44392</v>
      </c>
      <c r="L1725" s="45"/>
      <c r="M1725" s="4"/>
      <c r="N1725" s="4"/>
      <c r="O1725" s="4"/>
      <c r="P1725" s="46"/>
      <c r="Q1725" s="46"/>
      <c r="R1725" s="49">
        <f t="shared" si="122"/>
        <v>0</v>
      </c>
      <c r="S1725" s="49">
        <f t="shared" si="123"/>
        <v>0</v>
      </c>
      <c r="T1725" s="50">
        <f t="shared" si="120"/>
        <v>0</v>
      </c>
      <c r="U1725" s="50">
        <f t="shared" si="121"/>
        <v>0</v>
      </c>
      <c r="V1725" s="50">
        <v>0.89</v>
      </c>
      <c r="W1725" s="50">
        <f>IF(OR(K1725&lt;=$Y$1,DAY(K1725)&gt;15,AND(YEAR(K1725)&amp;MONTH(K1725)=YEAR(L1725)&amp;MONTH(L1725),DAY(L1725)&lt;26)),"",IF(OR(L1725="",MONTH(K1725)&lt;&gt;MONTH(L1725)),NETWORKDAYS.INTL(K1725,DATE(2021,MONTH(K1725)+1,0),"0000000",'21年休息安排-固定'!$B$2:$B$105),NETWORKDAYS.INTL(K1725,L1725,"0000000",'21年休息安排-固定'!$B$2:$B$105)))</f>
        <v>12</v>
      </c>
      <c r="X1725" s="50" t="str">
        <f>IF(OR(L1725&gt;=$Z$1,L1725="",DAY(L1725)&lt;15,AND(YEAR(K1725)&amp;MONTH(K1725)=YEAR(L1725)&amp;MONTH(L1725),DAY(L1725)&lt;26)),"",IF(YEAR(K1725)&amp;MONTH(K1725)=YEAR(L1725)&amp;MONTH(L1725),NETWORKDAYS.INTL(K1725,L1725,"0000000",'21年休息安排-固定'!$B$2:$B$105),NETWORKDAYS.INTL(DATE(2021,MONTH(L1725),1),L1725,"0000000",'21年休息安排-固定'!$B$2:$B$105)))</f>
        <v/>
      </c>
    </row>
    <row r="1726" customHeight="1" spans="1:24">
      <c r="A1726" s="4" t="s">
        <v>2206</v>
      </c>
      <c r="B1726" s="4"/>
      <c r="C1726" s="6" t="s">
        <v>2083</v>
      </c>
      <c r="D1726" s="4"/>
      <c r="E1726" s="4"/>
      <c r="F1726" s="4"/>
      <c r="G1726" s="4"/>
      <c r="H1726" s="4"/>
      <c r="I1726" s="4"/>
      <c r="J1726" s="4"/>
      <c r="K1726" s="45">
        <v>44396</v>
      </c>
      <c r="L1726" s="45">
        <v>44414</v>
      </c>
      <c r="M1726" s="4"/>
      <c r="N1726" s="4"/>
      <c r="O1726" s="4"/>
      <c r="P1726" s="46"/>
      <c r="Q1726" s="46"/>
      <c r="R1726" s="49">
        <f t="shared" si="122"/>
        <v>0</v>
      </c>
      <c r="S1726" s="49">
        <f t="shared" si="123"/>
        <v>0</v>
      </c>
      <c r="T1726" s="50">
        <f t="shared" si="120"/>
        <v>0</v>
      </c>
      <c r="U1726" s="50">
        <f t="shared" si="121"/>
        <v>0</v>
      </c>
      <c r="V1726" s="50">
        <v>0.9</v>
      </c>
      <c r="W1726" s="50" t="str">
        <f>IF(OR(K1726&lt;=$Y$1,DAY(K1726)&gt;15,AND(YEAR(K1726)&amp;MONTH(K1726)=YEAR(L1726)&amp;MONTH(L1726),DAY(L1726)&lt;26)),"",IF(OR(L1726="",MONTH(K1726)&lt;&gt;MONTH(L1726)),NETWORKDAYS.INTL(K1726,DATE(2021,MONTH(K1726)+1,0),"0000000",'21年休息安排-固定'!$B$2:$B$105),NETWORKDAYS.INTL(K1726,L1726,"0000000",'21年休息安排-固定'!$B$2:$B$105)))</f>
        <v/>
      </c>
      <c r="X1726" s="50" t="str">
        <f>IF(OR(L1726&gt;=$Z$1,L1726="",DAY(L1726)&lt;15,AND(YEAR(K1726)&amp;MONTH(K1726)=YEAR(L1726)&amp;MONTH(L1726),DAY(L1726)&lt;26)),"",IF(YEAR(K1726)&amp;MONTH(K1726)=YEAR(L1726)&amp;MONTH(L1726),NETWORKDAYS.INTL(K1726,L1726,"0000000",'21年休息安排-固定'!$B$2:$B$105),NETWORKDAYS.INTL(DATE(2021,MONTH(L1726),1),L1726,"0000000",'21年休息安排-固定'!$B$2:$B$105)))</f>
        <v/>
      </c>
    </row>
    <row r="1727" customHeight="1" spans="1:24">
      <c r="A1727" s="4" t="s">
        <v>2207</v>
      </c>
      <c r="B1727" s="4"/>
      <c r="C1727" s="6" t="s">
        <v>2092</v>
      </c>
      <c r="D1727" s="4"/>
      <c r="E1727" s="4"/>
      <c r="F1727" s="4"/>
      <c r="G1727" s="4"/>
      <c r="H1727" s="4"/>
      <c r="I1727" s="4"/>
      <c r="J1727" s="4"/>
      <c r="K1727" s="45">
        <v>44396</v>
      </c>
      <c r="L1727" s="45"/>
      <c r="M1727" s="4"/>
      <c r="N1727" s="4"/>
      <c r="O1727" s="4"/>
      <c r="P1727" s="46"/>
      <c r="Q1727" s="46"/>
      <c r="R1727" s="49">
        <f t="shared" si="122"/>
        <v>0</v>
      </c>
      <c r="S1727" s="49">
        <f t="shared" si="123"/>
        <v>0</v>
      </c>
      <c r="T1727" s="50">
        <f t="shared" si="120"/>
        <v>0</v>
      </c>
      <c r="U1727" s="50">
        <f t="shared" si="121"/>
        <v>0</v>
      </c>
      <c r="V1727" s="50">
        <v>0.9</v>
      </c>
      <c r="W1727" s="50" t="str">
        <f>IF(OR(K1727&lt;=$Y$1,DAY(K1727)&gt;15,AND(YEAR(K1727)&amp;MONTH(K1727)=YEAR(L1727)&amp;MONTH(L1727),DAY(L1727)&lt;26)),"",IF(OR(L1727="",MONTH(K1727)&lt;&gt;MONTH(L1727)),NETWORKDAYS.INTL(K1727,DATE(2021,MONTH(K1727)+1,0),"0000000",'21年休息安排-固定'!$B$2:$B$105),NETWORKDAYS.INTL(K1727,L1727,"0000000",'21年休息安排-固定'!$B$2:$B$105)))</f>
        <v/>
      </c>
      <c r="X1727" s="50" t="str">
        <f>IF(OR(L1727&gt;=$Z$1,L1727="",DAY(L1727)&lt;15,AND(YEAR(K1727)&amp;MONTH(K1727)=YEAR(L1727)&amp;MONTH(L1727),DAY(L1727)&lt;26)),"",IF(YEAR(K1727)&amp;MONTH(K1727)=YEAR(L1727)&amp;MONTH(L1727),NETWORKDAYS.INTL(K1727,L1727,"0000000",'21年休息安排-固定'!$B$2:$B$105),NETWORKDAYS.INTL(DATE(2021,MONTH(L1727),1),L1727,"0000000",'21年休息安排-固定'!$B$2:$B$105)))</f>
        <v/>
      </c>
    </row>
    <row r="1728" customHeight="1" spans="1:24">
      <c r="A1728" s="4" t="s">
        <v>2208</v>
      </c>
      <c r="B1728" s="4"/>
      <c r="C1728" s="6" t="s">
        <v>484</v>
      </c>
      <c r="D1728" s="4"/>
      <c r="E1728" s="4"/>
      <c r="F1728" s="4"/>
      <c r="G1728" s="4"/>
      <c r="H1728" s="4"/>
      <c r="I1728" s="4"/>
      <c r="J1728" s="4"/>
      <c r="K1728" s="45">
        <v>44396</v>
      </c>
      <c r="L1728" s="45">
        <v>44531</v>
      </c>
      <c r="M1728" s="4"/>
      <c r="N1728" s="4"/>
      <c r="O1728" s="4"/>
      <c r="P1728" s="46"/>
      <c r="Q1728" s="46"/>
      <c r="R1728" s="49">
        <f t="shared" si="122"/>
        <v>0</v>
      </c>
      <c r="S1728" s="49">
        <f t="shared" si="123"/>
        <v>0</v>
      </c>
      <c r="T1728" s="50">
        <f t="shared" si="120"/>
        <v>0</v>
      </c>
      <c r="U1728" s="50">
        <f t="shared" si="121"/>
        <v>0</v>
      </c>
      <c r="V1728" s="50">
        <v>0.9</v>
      </c>
      <c r="W1728" s="50" t="str">
        <f>IF(OR(K1728&lt;=$Y$1,DAY(K1728)&gt;15,AND(YEAR(K1728)&amp;MONTH(K1728)=YEAR(L1728)&amp;MONTH(L1728),DAY(L1728)&lt;26)),"",IF(OR(L1728="",MONTH(K1728)&lt;&gt;MONTH(L1728)),NETWORKDAYS.INTL(K1728,DATE(2021,MONTH(K1728)+1,0),"0000000",'21年休息安排-固定'!$B$2:$B$105),NETWORKDAYS.INTL(K1728,L1728,"0000000",'21年休息安排-固定'!$B$2:$B$105)))</f>
        <v/>
      </c>
      <c r="X1728" s="50" t="str">
        <f>IF(OR(L1728&gt;=$Z$1,L1728="",DAY(L1728)&lt;15,AND(YEAR(K1728)&amp;MONTH(K1728)=YEAR(L1728)&amp;MONTH(L1728),DAY(L1728)&lt;26)),"",IF(YEAR(K1728)&amp;MONTH(K1728)=YEAR(L1728)&amp;MONTH(L1728),NETWORKDAYS.INTL(K1728,L1728,"0000000",'21年休息安排-固定'!$B$2:$B$105),NETWORKDAYS.INTL(DATE(2021,MONTH(L1728),1),L1728,"0000000",'21年休息安排-固定'!$B$2:$B$105)))</f>
        <v/>
      </c>
    </row>
    <row r="1729" customHeight="1" spans="1:24">
      <c r="A1729" s="4" t="s">
        <v>2209</v>
      </c>
      <c r="B1729" s="4"/>
      <c r="C1729" s="6" t="s">
        <v>484</v>
      </c>
      <c r="D1729" s="4"/>
      <c r="E1729" s="4"/>
      <c r="F1729" s="4"/>
      <c r="G1729" s="4"/>
      <c r="H1729" s="4"/>
      <c r="I1729" s="4"/>
      <c r="J1729" s="4"/>
      <c r="K1729" s="45">
        <v>44398</v>
      </c>
      <c r="L1729" s="45">
        <v>44469</v>
      </c>
      <c r="M1729" s="4"/>
      <c r="N1729" s="4"/>
      <c r="O1729" s="4"/>
      <c r="P1729" s="46"/>
      <c r="Q1729" s="46"/>
      <c r="R1729" s="49">
        <f t="shared" si="122"/>
        <v>0</v>
      </c>
      <c r="S1729" s="49">
        <f t="shared" si="123"/>
        <v>0</v>
      </c>
      <c r="T1729" s="50">
        <f t="shared" si="120"/>
        <v>0</v>
      </c>
      <c r="U1729" s="50">
        <f t="shared" si="121"/>
        <v>0</v>
      </c>
      <c r="V1729" s="50">
        <v>0.9</v>
      </c>
      <c r="W1729" s="50" t="str">
        <f>IF(OR(K1729&lt;=$Y$1,DAY(K1729)&gt;15,AND(YEAR(K1729)&amp;MONTH(K1729)=YEAR(L1729)&amp;MONTH(L1729),DAY(L1729)&lt;26)),"",IF(OR(L1729="",MONTH(K1729)&lt;&gt;MONTH(L1729)),NETWORKDAYS.INTL(K1729,DATE(2021,MONTH(K1729)+1,0),"0000000",'21年休息安排-固定'!$B$2:$B$105),NETWORKDAYS.INTL(K1729,L1729,"0000000",'21年休息安排-固定'!$B$2:$B$105)))</f>
        <v/>
      </c>
      <c r="X1729" s="50">
        <f>IF(OR(L1729&gt;=$Z$1,L1729="",DAY(L1729)&lt;15,AND(YEAR(K1729)&amp;MONTH(K1729)=YEAR(L1729)&amp;MONTH(L1729),DAY(L1729)&lt;26)),"",IF(YEAR(K1729)&amp;MONTH(K1729)=YEAR(L1729)&amp;MONTH(L1729),NETWORKDAYS.INTL(K1729,L1729,"0000000",'21年休息安排-固定'!$B$2:$B$105),NETWORKDAYS.INTL(DATE(2021,MONTH(L1729),1),L1729,"0000000",'21年休息安排-固定'!$B$2:$B$105)))</f>
        <v>23</v>
      </c>
    </row>
    <row r="1730" customHeight="1" spans="1:24">
      <c r="A1730" s="4" t="s">
        <v>2210</v>
      </c>
      <c r="B1730" s="4"/>
      <c r="C1730" s="6" t="s">
        <v>404</v>
      </c>
      <c r="D1730" s="4"/>
      <c r="E1730" s="4"/>
      <c r="F1730" s="4"/>
      <c r="G1730" s="4"/>
      <c r="H1730" s="4"/>
      <c r="I1730" s="4"/>
      <c r="J1730" s="4"/>
      <c r="K1730" s="45">
        <v>44399</v>
      </c>
      <c r="L1730" s="45"/>
      <c r="M1730" s="4"/>
      <c r="N1730" s="4"/>
      <c r="O1730" s="4"/>
      <c r="P1730" s="46"/>
      <c r="Q1730" s="46"/>
      <c r="R1730" s="49">
        <f t="shared" si="122"/>
        <v>0</v>
      </c>
      <c r="S1730" s="49">
        <f t="shared" si="123"/>
        <v>0</v>
      </c>
      <c r="T1730" s="50">
        <f t="shared" si="120"/>
        <v>0</v>
      </c>
      <c r="U1730" s="50">
        <f t="shared" si="121"/>
        <v>0</v>
      </c>
      <c r="V1730" s="50">
        <v>0.9</v>
      </c>
      <c r="W1730" s="50" t="str">
        <f>IF(OR(K1730&lt;=$Y$1,DAY(K1730)&gt;15,AND(YEAR(K1730)&amp;MONTH(K1730)=YEAR(L1730)&amp;MONTH(L1730),DAY(L1730)&lt;26)),"",IF(OR(L1730="",MONTH(K1730)&lt;&gt;MONTH(L1730)),NETWORKDAYS.INTL(K1730,DATE(2021,MONTH(K1730)+1,0),"0000000",'21年休息安排-固定'!$B$2:$B$105),NETWORKDAYS.INTL(K1730,L1730,"0000000",'21年休息安排-固定'!$B$2:$B$105)))</f>
        <v/>
      </c>
      <c r="X1730" s="50" t="str">
        <f>IF(OR(L1730&gt;=$Z$1,L1730="",DAY(L1730)&lt;15,AND(YEAR(K1730)&amp;MONTH(K1730)=YEAR(L1730)&amp;MONTH(L1730),DAY(L1730)&lt;26)),"",IF(YEAR(K1730)&amp;MONTH(K1730)=YEAR(L1730)&amp;MONTH(L1730),NETWORKDAYS.INTL(K1730,L1730,"0000000",'21年休息安排-固定'!$B$2:$B$105),NETWORKDAYS.INTL(DATE(2021,MONTH(L1730),1),L1730,"0000000",'21年休息安排-固定'!$B$2:$B$105)))</f>
        <v/>
      </c>
    </row>
    <row r="1731" customHeight="1" spans="1:24">
      <c r="A1731" s="4" t="s">
        <v>2211</v>
      </c>
      <c r="B1731" s="4"/>
      <c r="C1731" s="6" t="s">
        <v>484</v>
      </c>
      <c r="D1731" s="4"/>
      <c r="E1731" s="4"/>
      <c r="F1731" s="4"/>
      <c r="G1731" s="4"/>
      <c r="H1731" s="4"/>
      <c r="I1731" s="4"/>
      <c r="J1731" s="4"/>
      <c r="K1731" s="45">
        <v>44400</v>
      </c>
      <c r="L1731" s="45"/>
      <c r="M1731" s="4"/>
      <c r="N1731" s="4"/>
      <c r="O1731" s="4"/>
      <c r="P1731" s="46"/>
      <c r="Q1731" s="46"/>
      <c r="R1731" s="49">
        <f t="shared" si="122"/>
        <v>0</v>
      </c>
      <c r="S1731" s="49">
        <f t="shared" si="123"/>
        <v>0</v>
      </c>
      <c r="T1731" s="50">
        <f t="shared" si="120"/>
        <v>0</v>
      </c>
      <c r="U1731" s="50">
        <f t="shared" si="121"/>
        <v>0</v>
      </c>
      <c r="V1731" s="50">
        <v>0.9</v>
      </c>
      <c r="W1731" s="50" t="str">
        <f>IF(OR(K1731&lt;=$Y$1,DAY(K1731)&gt;15,AND(YEAR(K1731)&amp;MONTH(K1731)=YEAR(L1731)&amp;MONTH(L1731),DAY(L1731)&lt;26)),"",IF(OR(L1731="",MONTH(K1731)&lt;&gt;MONTH(L1731)),NETWORKDAYS.INTL(K1731,DATE(2021,MONTH(K1731)+1,0),"0000000",'21年休息安排-固定'!$B$2:$B$105),NETWORKDAYS.INTL(K1731,L1731,"0000000",'21年休息安排-固定'!$B$2:$B$105)))</f>
        <v/>
      </c>
      <c r="X1731" s="50" t="str">
        <f>IF(OR(L1731&gt;=$Z$1,L1731="",DAY(L1731)&lt;15,AND(YEAR(K1731)&amp;MONTH(K1731)=YEAR(L1731)&amp;MONTH(L1731),DAY(L1731)&lt;26)),"",IF(YEAR(K1731)&amp;MONTH(K1731)=YEAR(L1731)&amp;MONTH(L1731),NETWORKDAYS.INTL(K1731,L1731,"0000000",'21年休息安排-固定'!$B$2:$B$105),NETWORKDAYS.INTL(DATE(2021,MONTH(L1731),1),L1731,"0000000",'21年休息安排-固定'!$B$2:$B$105)))</f>
        <v/>
      </c>
    </row>
    <row r="1732" customHeight="1" spans="1:24">
      <c r="A1732" s="4" t="s">
        <v>2212</v>
      </c>
      <c r="B1732" s="4"/>
      <c r="C1732" s="6" t="s">
        <v>1846</v>
      </c>
      <c r="D1732" s="4"/>
      <c r="E1732" s="4"/>
      <c r="F1732" s="4"/>
      <c r="G1732" s="4"/>
      <c r="H1732" s="4"/>
      <c r="I1732" s="4"/>
      <c r="J1732" s="4"/>
      <c r="K1732" s="45">
        <v>44403</v>
      </c>
      <c r="L1732" s="45"/>
      <c r="M1732" s="4"/>
      <c r="N1732" s="4"/>
      <c r="O1732" s="4"/>
      <c r="P1732" s="46"/>
      <c r="Q1732" s="46"/>
      <c r="R1732" s="49">
        <f t="shared" si="122"/>
        <v>0</v>
      </c>
      <c r="S1732" s="49">
        <f t="shared" si="123"/>
        <v>0</v>
      </c>
      <c r="T1732" s="50">
        <f t="shared" si="120"/>
        <v>0</v>
      </c>
      <c r="U1732" s="50">
        <f t="shared" si="121"/>
        <v>0</v>
      </c>
      <c r="V1732" s="50">
        <v>0.9</v>
      </c>
      <c r="W1732" s="50" t="str">
        <f>IF(OR(K1732&lt;=$Y$1,DAY(K1732)&gt;15,AND(YEAR(K1732)&amp;MONTH(K1732)=YEAR(L1732)&amp;MONTH(L1732),DAY(L1732)&lt;26)),"",IF(OR(L1732="",MONTH(K1732)&lt;&gt;MONTH(L1732)),NETWORKDAYS.INTL(K1732,DATE(2021,MONTH(K1732)+1,0),"0000000",'21年休息安排-固定'!$B$2:$B$105),NETWORKDAYS.INTL(K1732,L1732,"0000000",'21年休息安排-固定'!$B$2:$B$105)))</f>
        <v/>
      </c>
      <c r="X1732" s="50" t="str">
        <f>IF(OR(L1732&gt;=$Z$1,L1732="",DAY(L1732)&lt;15,AND(YEAR(K1732)&amp;MONTH(K1732)=YEAR(L1732)&amp;MONTH(L1732),DAY(L1732)&lt;26)),"",IF(YEAR(K1732)&amp;MONTH(K1732)=YEAR(L1732)&amp;MONTH(L1732),NETWORKDAYS.INTL(K1732,L1732,"0000000",'21年休息安排-固定'!$B$2:$B$105),NETWORKDAYS.INTL(DATE(2021,MONTH(L1732),1),L1732,"0000000",'21年休息安排-固定'!$B$2:$B$105)))</f>
        <v/>
      </c>
    </row>
    <row r="1733" customHeight="1" spans="1:24">
      <c r="A1733" s="4" t="s">
        <v>2213</v>
      </c>
      <c r="B1733" s="4"/>
      <c r="C1733" s="6" t="s">
        <v>1846</v>
      </c>
      <c r="D1733" s="4"/>
      <c r="E1733" s="4"/>
      <c r="F1733" s="4"/>
      <c r="G1733" s="4"/>
      <c r="H1733" s="4"/>
      <c r="I1733" s="4"/>
      <c r="J1733" s="4"/>
      <c r="K1733" s="45">
        <v>44404</v>
      </c>
      <c r="L1733" s="45"/>
      <c r="M1733" s="4"/>
      <c r="N1733" s="4"/>
      <c r="O1733" s="4"/>
      <c r="P1733" s="46"/>
      <c r="Q1733" s="46"/>
      <c r="R1733" s="49">
        <f t="shared" si="122"/>
        <v>0</v>
      </c>
      <c r="S1733" s="49">
        <f t="shared" si="123"/>
        <v>0</v>
      </c>
      <c r="T1733" s="50">
        <f t="shared" si="120"/>
        <v>0</v>
      </c>
      <c r="U1733" s="50">
        <f t="shared" si="121"/>
        <v>0</v>
      </c>
      <c r="V1733" s="50">
        <v>0.9</v>
      </c>
      <c r="W1733" s="50" t="str">
        <f>IF(OR(K1733&lt;=$Y$1,DAY(K1733)&gt;15,AND(YEAR(K1733)&amp;MONTH(K1733)=YEAR(L1733)&amp;MONTH(L1733),DAY(L1733)&lt;26)),"",IF(OR(L1733="",MONTH(K1733)&lt;&gt;MONTH(L1733)),NETWORKDAYS.INTL(K1733,DATE(2021,MONTH(K1733)+1,0),"0000000",'21年休息安排-固定'!$B$2:$B$105),NETWORKDAYS.INTL(K1733,L1733,"0000000",'21年休息安排-固定'!$B$2:$B$105)))</f>
        <v/>
      </c>
      <c r="X1733" s="50" t="str">
        <f>IF(OR(L1733&gt;=$Z$1,L1733="",DAY(L1733)&lt;15,AND(YEAR(K1733)&amp;MONTH(K1733)=YEAR(L1733)&amp;MONTH(L1733),DAY(L1733)&lt;26)),"",IF(YEAR(K1733)&amp;MONTH(K1733)=YEAR(L1733)&amp;MONTH(L1733),NETWORKDAYS.INTL(K1733,L1733,"0000000",'21年休息安排-固定'!$B$2:$B$105),NETWORKDAYS.INTL(DATE(2021,MONTH(L1733),1),L1733,"0000000",'21年休息安排-固定'!$B$2:$B$105)))</f>
        <v/>
      </c>
    </row>
    <row r="1734" customHeight="1" spans="1:24">
      <c r="A1734" s="4" t="s">
        <v>2214</v>
      </c>
      <c r="B1734" s="4"/>
      <c r="C1734" s="6" t="s">
        <v>2083</v>
      </c>
      <c r="D1734" s="4"/>
      <c r="E1734" s="4"/>
      <c r="F1734" s="4"/>
      <c r="G1734" s="4"/>
      <c r="H1734" s="4"/>
      <c r="I1734" s="4"/>
      <c r="J1734" s="4"/>
      <c r="K1734" s="45">
        <v>44404</v>
      </c>
      <c r="L1734" s="45"/>
      <c r="M1734" s="4"/>
      <c r="N1734" s="4"/>
      <c r="O1734" s="4"/>
      <c r="P1734" s="46"/>
      <c r="Q1734" s="46"/>
      <c r="R1734" s="49">
        <f t="shared" si="122"/>
        <v>0</v>
      </c>
      <c r="S1734" s="49">
        <f t="shared" si="123"/>
        <v>0</v>
      </c>
      <c r="T1734" s="50">
        <f t="shared" si="120"/>
        <v>0</v>
      </c>
      <c r="U1734" s="50">
        <f t="shared" si="121"/>
        <v>0</v>
      </c>
      <c r="V1734" s="50">
        <v>0.9</v>
      </c>
      <c r="W1734" s="50" t="str">
        <f>IF(OR(K1734&lt;=$Y$1,DAY(K1734)&gt;15,AND(YEAR(K1734)&amp;MONTH(K1734)=YEAR(L1734)&amp;MONTH(L1734),DAY(L1734)&lt;26)),"",IF(OR(L1734="",MONTH(K1734)&lt;&gt;MONTH(L1734)),NETWORKDAYS.INTL(K1734,DATE(2021,MONTH(K1734)+1,0),"0000000",'21年休息安排-固定'!$B$2:$B$105),NETWORKDAYS.INTL(K1734,L1734,"0000000",'21年休息安排-固定'!$B$2:$B$105)))</f>
        <v/>
      </c>
      <c r="X1734" s="50" t="str">
        <f>IF(OR(L1734&gt;=$Z$1,L1734="",DAY(L1734)&lt;15,AND(YEAR(K1734)&amp;MONTH(K1734)=YEAR(L1734)&amp;MONTH(L1734),DAY(L1734)&lt;26)),"",IF(YEAR(K1734)&amp;MONTH(K1734)=YEAR(L1734)&amp;MONTH(L1734),NETWORKDAYS.INTL(K1734,L1734,"0000000",'21年休息安排-固定'!$B$2:$B$105),NETWORKDAYS.INTL(DATE(2021,MONTH(L1734),1),L1734,"0000000",'21年休息安排-固定'!$B$2:$B$105)))</f>
        <v/>
      </c>
    </row>
    <row r="1735" customHeight="1" spans="1:24">
      <c r="A1735" s="4" t="s">
        <v>2215</v>
      </c>
      <c r="B1735" s="4"/>
      <c r="C1735" s="6" t="s">
        <v>484</v>
      </c>
      <c r="D1735" s="4"/>
      <c r="E1735" s="4"/>
      <c r="F1735" s="4"/>
      <c r="G1735" s="4"/>
      <c r="H1735" s="4"/>
      <c r="I1735" s="4"/>
      <c r="J1735" s="4"/>
      <c r="K1735" s="45">
        <v>44404</v>
      </c>
      <c r="L1735" s="45">
        <v>44407</v>
      </c>
      <c r="M1735" s="4"/>
      <c r="N1735" s="4"/>
      <c r="O1735" s="4"/>
      <c r="P1735" s="46"/>
      <c r="Q1735" s="46"/>
      <c r="R1735" s="49">
        <f t="shared" si="122"/>
        <v>0</v>
      </c>
      <c r="S1735" s="49">
        <f t="shared" si="123"/>
        <v>0</v>
      </c>
      <c r="T1735" s="50">
        <f t="shared" si="120"/>
        <v>0</v>
      </c>
      <c r="U1735" s="50">
        <f t="shared" si="121"/>
        <v>0</v>
      </c>
      <c r="V1735" s="50">
        <v>0.9</v>
      </c>
      <c r="W1735" s="50" t="str">
        <f>IF(OR(K1735&lt;=$Y$1,DAY(K1735)&gt;15,AND(YEAR(K1735)&amp;MONTH(K1735)=YEAR(L1735)&amp;MONTH(L1735),DAY(L1735)&lt;26)),"",IF(OR(L1735="",MONTH(K1735)&lt;&gt;MONTH(L1735)),NETWORKDAYS.INTL(K1735,DATE(2021,MONTH(K1735)+1,0),"0000000",'21年休息安排-固定'!$B$2:$B$105),NETWORKDAYS.INTL(K1735,L1735,"0000000",'21年休息安排-固定'!$B$2:$B$105)))</f>
        <v/>
      </c>
      <c r="X1735" s="50">
        <f>IF(OR(L1735&gt;=$Z$1,L1735="",DAY(L1735)&lt;15,AND(YEAR(K1735)&amp;MONTH(K1735)=YEAR(L1735)&amp;MONTH(L1735),DAY(L1735)&lt;26)),"",IF(YEAR(K1735)&amp;MONTH(K1735)=YEAR(L1735)&amp;MONTH(L1735),NETWORKDAYS.INTL(K1735,L1735,"0000000",'21年休息安排-固定'!$B$2:$B$105),NETWORKDAYS.INTL(DATE(2021,MONTH(L1735),1),L1735,"0000000",'21年休息安排-固定'!$B$2:$B$105)))</f>
        <v>4</v>
      </c>
    </row>
    <row r="1736" customHeight="1" spans="1:24">
      <c r="A1736" s="4" t="s">
        <v>2216</v>
      </c>
      <c r="B1736" s="4"/>
      <c r="C1736" s="6" t="s">
        <v>1846</v>
      </c>
      <c r="D1736" s="4"/>
      <c r="E1736" s="4"/>
      <c r="F1736" s="4"/>
      <c r="G1736" s="4"/>
      <c r="H1736" s="4"/>
      <c r="I1736" s="4"/>
      <c r="J1736" s="4"/>
      <c r="K1736" s="45">
        <v>44405</v>
      </c>
      <c r="L1736" s="45"/>
      <c r="M1736" s="4"/>
      <c r="N1736" s="4"/>
      <c r="O1736" s="4"/>
      <c r="P1736" s="46"/>
      <c r="Q1736" s="46"/>
      <c r="R1736" s="49">
        <f t="shared" si="122"/>
        <v>0</v>
      </c>
      <c r="S1736" s="49">
        <f t="shared" si="123"/>
        <v>0</v>
      </c>
      <c r="T1736" s="50">
        <f t="shared" si="120"/>
        <v>0</v>
      </c>
      <c r="U1736" s="50">
        <f t="shared" si="121"/>
        <v>0</v>
      </c>
      <c r="V1736" s="50">
        <v>0.9</v>
      </c>
      <c r="W1736" s="50" t="str">
        <f>IF(OR(K1736&lt;=$Y$1,DAY(K1736)&gt;15,AND(YEAR(K1736)&amp;MONTH(K1736)=YEAR(L1736)&amp;MONTH(L1736),DAY(L1736)&lt;26)),"",IF(OR(L1736="",MONTH(K1736)&lt;&gt;MONTH(L1736)),NETWORKDAYS.INTL(K1736,DATE(2021,MONTH(K1736)+1,0),"0000000",'21年休息安排-固定'!$B$2:$B$105),NETWORKDAYS.INTL(K1736,L1736,"0000000",'21年休息安排-固定'!$B$2:$B$105)))</f>
        <v/>
      </c>
      <c r="X1736" s="50" t="str">
        <f>IF(OR(L1736&gt;=$Z$1,L1736="",DAY(L1736)&lt;15,AND(YEAR(K1736)&amp;MONTH(K1736)=YEAR(L1736)&amp;MONTH(L1736),DAY(L1736)&lt;26)),"",IF(YEAR(K1736)&amp;MONTH(K1736)=YEAR(L1736)&amp;MONTH(L1736),NETWORKDAYS.INTL(K1736,L1736,"0000000",'21年休息安排-固定'!$B$2:$B$105),NETWORKDAYS.INTL(DATE(2021,MONTH(L1736),1),L1736,"0000000",'21年休息安排-固定'!$B$2:$B$105)))</f>
        <v/>
      </c>
    </row>
    <row r="1737" customHeight="1" spans="1:24">
      <c r="A1737" s="4" t="s">
        <v>2217</v>
      </c>
      <c r="B1737" s="4"/>
      <c r="C1737" s="6" t="s">
        <v>2092</v>
      </c>
      <c r="D1737" s="4"/>
      <c r="E1737" s="4"/>
      <c r="F1737" s="4"/>
      <c r="G1737" s="4"/>
      <c r="H1737" s="4"/>
      <c r="I1737" s="4"/>
      <c r="J1737" s="4"/>
      <c r="K1737" s="45">
        <v>44406</v>
      </c>
      <c r="L1737" s="45"/>
      <c r="M1737" s="4"/>
      <c r="N1737" s="4"/>
      <c r="O1737" s="4"/>
      <c r="P1737" s="46"/>
      <c r="Q1737" s="46"/>
      <c r="R1737" s="49">
        <f t="shared" si="122"/>
        <v>0</v>
      </c>
      <c r="S1737" s="49">
        <f t="shared" si="123"/>
        <v>0</v>
      </c>
      <c r="T1737" s="50">
        <f t="shared" si="120"/>
        <v>0</v>
      </c>
      <c r="U1737" s="50">
        <f t="shared" si="121"/>
        <v>0</v>
      </c>
      <c r="V1737" s="50">
        <v>0.9</v>
      </c>
      <c r="W1737" s="50" t="str">
        <f>IF(OR(K1737&lt;=$Y$1,DAY(K1737)&gt;15,AND(YEAR(K1737)&amp;MONTH(K1737)=YEAR(L1737)&amp;MONTH(L1737),DAY(L1737)&lt;26)),"",IF(OR(L1737="",MONTH(K1737)&lt;&gt;MONTH(L1737)),NETWORKDAYS.INTL(K1737,DATE(2021,MONTH(K1737)+1,0),"0000000",'21年休息安排-固定'!$B$2:$B$105),NETWORKDAYS.INTL(K1737,L1737,"0000000",'21年休息安排-固定'!$B$2:$B$105)))</f>
        <v/>
      </c>
      <c r="X1737" s="50" t="str">
        <f>IF(OR(L1737&gt;=$Z$1,L1737="",DAY(L1737)&lt;15,AND(YEAR(K1737)&amp;MONTH(K1737)=YEAR(L1737)&amp;MONTH(L1737),DAY(L1737)&lt;26)),"",IF(YEAR(K1737)&amp;MONTH(K1737)=YEAR(L1737)&amp;MONTH(L1737),NETWORKDAYS.INTL(K1737,L1737,"0000000",'21年休息安排-固定'!$B$2:$B$105),NETWORKDAYS.INTL(DATE(2021,MONTH(L1737),1),L1737,"0000000",'21年休息安排-固定'!$B$2:$B$105)))</f>
        <v/>
      </c>
    </row>
    <row r="1738" customHeight="1" spans="1:24">
      <c r="A1738" s="4" t="s">
        <v>2218</v>
      </c>
      <c r="B1738" s="4"/>
      <c r="C1738" s="6" t="s">
        <v>484</v>
      </c>
      <c r="D1738" s="4"/>
      <c r="E1738" s="4"/>
      <c r="F1738" s="4"/>
      <c r="G1738" s="4"/>
      <c r="H1738" s="4"/>
      <c r="I1738" s="4"/>
      <c r="J1738" s="4"/>
      <c r="K1738" s="45">
        <v>44406</v>
      </c>
      <c r="L1738" s="45"/>
      <c r="M1738" s="4"/>
      <c r="N1738" s="4"/>
      <c r="O1738" s="4"/>
      <c r="P1738" s="46"/>
      <c r="Q1738" s="46"/>
      <c r="R1738" s="49">
        <f t="shared" si="122"/>
        <v>0</v>
      </c>
      <c r="S1738" s="49">
        <f t="shared" si="123"/>
        <v>0</v>
      </c>
      <c r="T1738" s="50">
        <f t="shared" si="120"/>
        <v>0</v>
      </c>
      <c r="U1738" s="50">
        <f t="shared" si="121"/>
        <v>0</v>
      </c>
      <c r="V1738" s="50">
        <v>0.9</v>
      </c>
      <c r="W1738" s="50" t="str">
        <f>IF(OR(K1738&lt;=$Y$1,DAY(K1738)&gt;15,AND(YEAR(K1738)&amp;MONTH(K1738)=YEAR(L1738)&amp;MONTH(L1738),DAY(L1738)&lt;26)),"",IF(OR(L1738="",MONTH(K1738)&lt;&gt;MONTH(L1738)),NETWORKDAYS.INTL(K1738,DATE(2021,MONTH(K1738)+1,0),"0000000",'21年休息安排-固定'!$B$2:$B$105),NETWORKDAYS.INTL(K1738,L1738,"0000000",'21年休息安排-固定'!$B$2:$B$105)))</f>
        <v/>
      </c>
      <c r="X1738" s="50" t="str">
        <f>IF(OR(L1738&gt;=$Z$1,L1738="",DAY(L1738)&lt;15,AND(YEAR(K1738)&amp;MONTH(K1738)=YEAR(L1738)&amp;MONTH(L1738),DAY(L1738)&lt;26)),"",IF(YEAR(K1738)&amp;MONTH(K1738)=YEAR(L1738)&amp;MONTH(L1738),NETWORKDAYS.INTL(K1738,L1738,"0000000",'21年休息安排-固定'!$B$2:$B$105),NETWORKDAYS.INTL(DATE(2021,MONTH(L1738),1),L1738,"0000000",'21年休息安排-固定'!$B$2:$B$105)))</f>
        <v/>
      </c>
    </row>
    <row r="1739" customHeight="1" spans="1:24">
      <c r="A1739" s="4" t="s">
        <v>2219</v>
      </c>
      <c r="B1739" s="4"/>
      <c r="C1739" s="6" t="s">
        <v>2006</v>
      </c>
      <c r="D1739" s="4"/>
      <c r="E1739" s="4"/>
      <c r="F1739" s="4"/>
      <c r="G1739" s="4"/>
      <c r="H1739" s="4"/>
      <c r="I1739" s="4"/>
      <c r="J1739" s="4"/>
      <c r="K1739" s="45">
        <v>44406</v>
      </c>
      <c r="L1739" s="45"/>
      <c r="M1739" s="4"/>
      <c r="N1739" s="4"/>
      <c r="O1739" s="4"/>
      <c r="P1739" s="46"/>
      <c r="Q1739" s="46"/>
      <c r="R1739" s="49">
        <f t="shared" si="122"/>
        <v>0</v>
      </c>
      <c r="S1739" s="49">
        <f t="shared" si="123"/>
        <v>0</v>
      </c>
      <c r="T1739" s="50">
        <f t="shared" si="120"/>
        <v>0</v>
      </c>
      <c r="U1739" s="50">
        <f t="shared" si="121"/>
        <v>0</v>
      </c>
      <c r="V1739" s="50">
        <v>0.9</v>
      </c>
      <c r="W1739" s="50" t="str">
        <f>IF(OR(K1739&lt;=$Y$1,DAY(K1739)&gt;15,AND(YEAR(K1739)&amp;MONTH(K1739)=YEAR(L1739)&amp;MONTH(L1739),DAY(L1739)&lt;26)),"",IF(OR(L1739="",MONTH(K1739)&lt;&gt;MONTH(L1739)),NETWORKDAYS.INTL(K1739,DATE(2021,MONTH(K1739)+1,0),"0000000",'21年休息安排-固定'!$B$2:$B$105),NETWORKDAYS.INTL(K1739,L1739,"0000000",'21年休息安排-固定'!$B$2:$B$105)))</f>
        <v/>
      </c>
      <c r="X1739" s="50" t="str">
        <f>IF(OR(L1739&gt;=$Z$1,L1739="",DAY(L1739)&lt;15,AND(YEAR(K1739)&amp;MONTH(K1739)=YEAR(L1739)&amp;MONTH(L1739),DAY(L1739)&lt;26)),"",IF(YEAR(K1739)&amp;MONTH(K1739)=YEAR(L1739)&amp;MONTH(L1739),NETWORKDAYS.INTL(K1739,L1739,"0000000",'21年休息安排-固定'!$B$2:$B$105),NETWORKDAYS.INTL(DATE(2021,MONTH(L1739),1),L1739,"0000000",'21年休息安排-固定'!$B$2:$B$105)))</f>
        <v/>
      </c>
    </row>
    <row r="1740" customHeight="1" spans="1:24">
      <c r="A1740" s="4" t="s">
        <v>2220</v>
      </c>
      <c r="B1740" s="4"/>
      <c r="C1740" s="6" t="s">
        <v>1846</v>
      </c>
      <c r="D1740" s="4"/>
      <c r="E1740" s="4"/>
      <c r="F1740" s="4"/>
      <c r="G1740" s="4"/>
      <c r="H1740" s="4"/>
      <c r="I1740" s="4"/>
      <c r="J1740" s="4"/>
      <c r="K1740" s="45">
        <v>44407</v>
      </c>
      <c r="L1740" s="45"/>
      <c r="M1740" s="4"/>
      <c r="N1740" s="4"/>
      <c r="O1740" s="4"/>
      <c r="P1740" s="46"/>
      <c r="Q1740" s="46"/>
      <c r="R1740" s="49">
        <f t="shared" si="122"/>
        <v>0</v>
      </c>
      <c r="S1740" s="49">
        <f t="shared" si="123"/>
        <v>0</v>
      </c>
      <c r="T1740" s="50">
        <f t="shared" si="120"/>
        <v>0</v>
      </c>
      <c r="U1740" s="50">
        <f t="shared" si="121"/>
        <v>0</v>
      </c>
      <c r="V1740" s="50">
        <v>0.9</v>
      </c>
      <c r="W1740" s="50" t="str">
        <f>IF(OR(K1740&lt;=$Y$1,DAY(K1740)&gt;15,AND(YEAR(K1740)&amp;MONTH(K1740)=YEAR(L1740)&amp;MONTH(L1740),DAY(L1740)&lt;26)),"",IF(OR(L1740="",MONTH(K1740)&lt;&gt;MONTH(L1740)),NETWORKDAYS.INTL(K1740,DATE(2021,MONTH(K1740)+1,0),"0000000",'21年休息安排-固定'!$B$2:$B$105),NETWORKDAYS.INTL(K1740,L1740,"0000000",'21年休息安排-固定'!$B$2:$B$105)))</f>
        <v/>
      </c>
      <c r="X1740" s="50" t="str">
        <f>IF(OR(L1740&gt;=$Z$1,L1740="",DAY(L1740)&lt;15,AND(YEAR(K1740)&amp;MONTH(K1740)=YEAR(L1740)&amp;MONTH(L1740),DAY(L1740)&lt;26)),"",IF(YEAR(K1740)&amp;MONTH(K1740)=YEAR(L1740)&amp;MONTH(L1740),NETWORKDAYS.INTL(K1740,L1740,"0000000",'21年休息安排-固定'!$B$2:$B$105),NETWORKDAYS.INTL(DATE(2021,MONTH(L1740),1),L1740,"0000000",'21年休息安排-固定'!$B$2:$B$105)))</f>
        <v/>
      </c>
    </row>
    <row r="1741" customHeight="1" spans="1:24">
      <c r="A1741" s="4" t="s">
        <v>2221</v>
      </c>
      <c r="B1741" s="4"/>
      <c r="C1741" s="6" t="s">
        <v>484</v>
      </c>
      <c r="D1741" s="4"/>
      <c r="E1741" s="4"/>
      <c r="F1741" s="4"/>
      <c r="G1741" s="4"/>
      <c r="H1741" s="4"/>
      <c r="I1741" s="4"/>
      <c r="J1741" s="4"/>
      <c r="K1741" s="45">
        <v>44407</v>
      </c>
      <c r="L1741" s="45">
        <v>44413</v>
      </c>
      <c r="M1741" s="4"/>
      <c r="N1741" s="4"/>
      <c r="O1741" s="4"/>
      <c r="P1741" s="46"/>
      <c r="Q1741" s="46"/>
      <c r="R1741" s="49">
        <f t="shared" si="122"/>
        <v>0</v>
      </c>
      <c r="S1741" s="49">
        <f t="shared" si="123"/>
        <v>0</v>
      </c>
      <c r="T1741" s="50">
        <f t="shared" si="120"/>
        <v>0</v>
      </c>
      <c r="U1741" s="50">
        <f t="shared" si="121"/>
        <v>0</v>
      </c>
      <c r="V1741" s="50">
        <v>0.9</v>
      </c>
      <c r="W1741" s="50" t="str">
        <f>IF(OR(K1741&lt;=$Y$1,DAY(K1741)&gt;15,AND(YEAR(K1741)&amp;MONTH(K1741)=YEAR(L1741)&amp;MONTH(L1741),DAY(L1741)&lt;26)),"",IF(OR(L1741="",MONTH(K1741)&lt;&gt;MONTH(L1741)),NETWORKDAYS.INTL(K1741,DATE(2021,MONTH(K1741)+1,0),"0000000",'21年休息安排-固定'!$B$2:$B$105),NETWORKDAYS.INTL(K1741,L1741,"0000000",'21年休息安排-固定'!$B$2:$B$105)))</f>
        <v/>
      </c>
      <c r="X1741" s="50" t="str">
        <f>IF(OR(L1741&gt;=$Z$1,L1741="",DAY(L1741)&lt;15,AND(YEAR(K1741)&amp;MONTH(K1741)=YEAR(L1741)&amp;MONTH(L1741),DAY(L1741)&lt;26)),"",IF(YEAR(K1741)&amp;MONTH(K1741)=YEAR(L1741)&amp;MONTH(L1741),NETWORKDAYS.INTL(K1741,L1741,"0000000",'21年休息安排-固定'!$B$2:$B$105),NETWORKDAYS.INTL(DATE(2021,MONTH(L1741),1),L1741,"0000000",'21年休息安排-固定'!$B$2:$B$105)))</f>
        <v/>
      </c>
    </row>
    <row r="1742" customHeight="1" spans="1:24">
      <c r="A1742" s="4" t="s">
        <v>2222</v>
      </c>
      <c r="B1742" s="4"/>
      <c r="C1742" s="6" t="s">
        <v>398</v>
      </c>
      <c r="D1742" s="4"/>
      <c r="E1742" s="4"/>
      <c r="F1742" s="4"/>
      <c r="G1742" s="4"/>
      <c r="H1742" s="4"/>
      <c r="I1742" s="4"/>
      <c r="J1742" s="4"/>
      <c r="K1742" s="45">
        <v>44384</v>
      </c>
      <c r="L1742" s="45"/>
      <c r="M1742" s="4"/>
      <c r="N1742" s="4"/>
      <c r="O1742" s="4"/>
      <c r="P1742" s="46"/>
      <c r="Q1742" s="46"/>
      <c r="R1742" s="49">
        <f t="shared" si="122"/>
        <v>0</v>
      </c>
      <c r="S1742" s="49">
        <f t="shared" si="123"/>
        <v>0</v>
      </c>
      <c r="T1742" s="50">
        <f t="shared" si="120"/>
        <v>0</v>
      </c>
      <c r="U1742" s="50">
        <f t="shared" si="121"/>
        <v>0</v>
      </c>
      <c r="V1742" s="50">
        <v>0.89</v>
      </c>
      <c r="W1742" s="50">
        <f>IF(OR(K1742&lt;=$Y$1,DAY(K1742)&gt;15,AND(YEAR(K1742)&amp;MONTH(K1742)=YEAR(L1742)&amp;MONTH(L1742),DAY(L1742)&lt;26)),"",IF(OR(L1742="",MONTH(K1742)&lt;&gt;MONTH(L1742)),NETWORKDAYS.INTL(K1742,DATE(2021,MONTH(K1742)+1,0),"0000000",'21年休息安排-固定'!$B$2:$B$105),NETWORKDAYS.INTL(K1742,L1742,"0000000",'21年休息安排-固定'!$B$2:$B$105)))</f>
        <v>18</v>
      </c>
      <c r="X1742" s="50" t="str">
        <f>IF(OR(L1742&gt;=$Z$1,L1742="",DAY(L1742)&lt;15,AND(YEAR(K1742)&amp;MONTH(K1742)=YEAR(L1742)&amp;MONTH(L1742),DAY(L1742)&lt;26)),"",IF(YEAR(K1742)&amp;MONTH(K1742)=YEAR(L1742)&amp;MONTH(L1742),NETWORKDAYS.INTL(K1742,L1742,"0000000",'21年休息安排-固定'!$B$2:$B$105),NETWORKDAYS.INTL(DATE(2021,MONTH(L1742),1),L1742,"0000000",'21年休息安排-固定'!$B$2:$B$105)))</f>
        <v/>
      </c>
    </row>
    <row r="1743" customHeight="1" spans="1:24">
      <c r="A1743" s="4" t="s">
        <v>2223</v>
      </c>
      <c r="B1743" s="4"/>
      <c r="C1743" s="6" t="s">
        <v>398</v>
      </c>
      <c r="D1743" s="4"/>
      <c r="E1743" s="4"/>
      <c r="F1743" s="4"/>
      <c r="G1743" s="4"/>
      <c r="H1743" s="4"/>
      <c r="I1743" s="4"/>
      <c r="J1743" s="4"/>
      <c r="K1743" s="45">
        <v>44405</v>
      </c>
      <c r="L1743" s="45"/>
      <c r="M1743" s="4"/>
      <c r="N1743" s="4"/>
      <c r="O1743" s="4"/>
      <c r="P1743" s="46"/>
      <c r="Q1743" s="46"/>
      <c r="R1743" s="49">
        <f t="shared" si="122"/>
        <v>0</v>
      </c>
      <c r="S1743" s="49">
        <f t="shared" si="123"/>
        <v>0</v>
      </c>
      <c r="T1743" s="50">
        <f t="shared" si="120"/>
        <v>0</v>
      </c>
      <c r="U1743" s="50">
        <f t="shared" si="121"/>
        <v>0</v>
      </c>
      <c r="V1743" s="50">
        <v>0.9</v>
      </c>
      <c r="W1743" s="50" t="str">
        <f>IF(OR(K1743&lt;=$Y$1,DAY(K1743)&gt;15,AND(YEAR(K1743)&amp;MONTH(K1743)=YEAR(L1743)&amp;MONTH(L1743),DAY(L1743)&lt;26)),"",IF(OR(L1743="",MONTH(K1743)&lt;&gt;MONTH(L1743)),NETWORKDAYS.INTL(K1743,DATE(2021,MONTH(K1743)+1,0),"0000000",'21年休息安排-固定'!$B$2:$B$105),NETWORKDAYS.INTL(K1743,L1743,"0000000",'21年休息安排-固定'!$B$2:$B$105)))</f>
        <v/>
      </c>
      <c r="X1743" s="50" t="str">
        <f>IF(OR(L1743&gt;=$Z$1,L1743="",DAY(L1743)&lt;15,AND(YEAR(K1743)&amp;MONTH(K1743)=YEAR(L1743)&amp;MONTH(L1743),DAY(L1743)&lt;26)),"",IF(YEAR(K1743)&amp;MONTH(K1743)=YEAR(L1743)&amp;MONTH(L1743),NETWORKDAYS.INTL(K1743,L1743,"0000000",'21年休息安排-固定'!$B$2:$B$105),NETWORKDAYS.INTL(DATE(2021,MONTH(L1743),1),L1743,"0000000",'21年休息安排-固定'!$B$2:$B$105)))</f>
        <v/>
      </c>
    </row>
    <row r="1744" customHeight="1" spans="1:24">
      <c r="A1744" s="4" t="s">
        <v>2224</v>
      </c>
      <c r="B1744" s="4"/>
      <c r="C1744" s="6" t="s">
        <v>399</v>
      </c>
      <c r="D1744" s="4"/>
      <c r="E1744" s="4"/>
      <c r="F1744" s="4"/>
      <c r="G1744" s="4"/>
      <c r="H1744" s="4"/>
      <c r="I1744" s="4"/>
      <c r="J1744" s="4"/>
      <c r="K1744" s="45">
        <v>44398</v>
      </c>
      <c r="L1744" s="45">
        <v>44406</v>
      </c>
      <c r="M1744" s="4"/>
      <c r="N1744" s="4"/>
      <c r="O1744" s="4"/>
      <c r="P1744" s="46"/>
      <c r="Q1744" s="46"/>
      <c r="R1744" s="49">
        <f t="shared" si="122"/>
        <v>0</v>
      </c>
      <c r="S1744" s="49">
        <f t="shared" si="123"/>
        <v>0</v>
      </c>
      <c r="T1744" s="50">
        <f t="shared" si="120"/>
        <v>0</v>
      </c>
      <c r="U1744" s="50">
        <f t="shared" si="121"/>
        <v>0</v>
      </c>
      <c r="V1744" s="50">
        <v>0.9</v>
      </c>
      <c r="W1744" s="50" t="str">
        <f>IF(OR(K1744&lt;=$Y$1,DAY(K1744)&gt;15,AND(YEAR(K1744)&amp;MONTH(K1744)=YEAR(L1744)&amp;MONTH(L1744),DAY(L1744)&lt;26)),"",IF(OR(L1744="",MONTH(K1744)&lt;&gt;MONTH(L1744)),NETWORKDAYS.INTL(K1744,DATE(2021,MONTH(K1744)+1,0),"0000000",'21年休息安排-固定'!$B$2:$B$105),NETWORKDAYS.INTL(K1744,L1744,"0000000",'21年休息安排-固定'!$B$2:$B$105)))</f>
        <v/>
      </c>
      <c r="X1744" s="50">
        <f>IF(OR(L1744&gt;=$Z$1,L1744="",DAY(L1744)&lt;15,AND(YEAR(K1744)&amp;MONTH(K1744)=YEAR(L1744)&amp;MONTH(L1744),DAY(L1744)&lt;26)),"",IF(YEAR(K1744)&amp;MONTH(K1744)=YEAR(L1744)&amp;MONTH(L1744),NETWORKDAYS.INTL(K1744,L1744,"0000000",'21年休息安排-固定'!$B$2:$B$105),NETWORKDAYS.INTL(DATE(2021,MONTH(L1744),1),L1744,"0000000",'21年休息安排-固定'!$B$2:$B$105)))</f>
        <v>7</v>
      </c>
    </row>
    <row r="1745" customHeight="1" spans="1:24">
      <c r="A1745" s="4" t="s">
        <v>2225</v>
      </c>
      <c r="B1745" s="4"/>
      <c r="C1745" s="6" t="s">
        <v>428</v>
      </c>
      <c r="D1745" s="4"/>
      <c r="E1745" s="4"/>
      <c r="F1745" s="4"/>
      <c r="G1745" s="4"/>
      <c r="H1745" s="4"/>
      <c r="I1745" s="4"/>
      <c r="J1745" s="4"/>
      <c r="K1745" s="45">
        <v>44397</v>
      </c>
      <c r="L1745" s="45"/>
      <c r="M1745" s="4"/>
      <c r="N1745" s="4"/>
      <c r="O1745" s="4"/>
      <c r="P1745" s="46"/>
      <c r="Q1745" s="46"/>
      <c r="R1745" s="49">
        <f t="shared" si="122"/>
        <v>0</v>
      </c>
      <c r="S1745" s="49">
        <f t="shared" si="123"/>
        <v>0</v>
      </c>
      <c r="T1745" s="50">
        <f t="shared" si="120"/>
        <v>0</v>
      </c>
      <c r="U1745" s="50">
        <f t="shared" si="121"/>
        <v>0</v>
      </c>
      <c r="V1745" s="50">
        <v>0.9</v>
      </c>
      <c r="W1745" s="50" t="str">
        <f>IF(OR(K1745&lt;=$Y$1,DAY(K1745)&gt;15,AND(YEAR(K1745)&amp;MONTH(K1745)=YEAR(L1745)&amp;MONTH(L1745),DAY(L1745)&lt;26)),"",IF(OR(L1745="",MONTH(K1745)&lt;&gt;MONTH(L1745)),NETWORKDAYS.INTL(K1745,DATE(2021,MONTH(K1745)+1,0),"0000000",'21年休息安排-固定'!$B$2:$B$105),NETWORKDAYS.INTL(K1745,L1745,"0000000",'21年休息安排-固定'!$B$2:$B$105)))</f>
        <v/>
      </c>
      <c r="X1745" s="50" t="str">
        <f>IF(OR(L1745&gt;=$Z$1,L1745="",DAY(L1745)&lt;15,AND(YEAR(K1745)&amp;MONTH(K1745)=YEAR(L1745)&amp;MONTH(L1745),DAY(L1745)&lt;26)),"",IF(YEAR(K1745)&amp;MONTH(K1745)=YEAR(L1745)&amp;MONTH(L1745),NETWORKDAYS.INTL(K1745,L1745,"0000000",'21年休息安排-固定'!$B$2:$B$105),NETWORKDAYS.INTL(DATE(2021,MONTH(L1745),1),L1745,"0000000",'21年休息安排-固定'!$B$2:$B$105)))</f>
        <v/>
      </c>
    </row>
    <row r="1746" customHeight="1" spans="1:24">
      <c r="A1746" s="4" t="s">
        <v>2226</v>
      </c>
      <c r="B1746" s="4"/>
      <c r="C1746" s="6" t="s">
        <v>2006</v>
      </c>
      <c r="D1746" s="4"/>
      <c r="E1746" s="4"/>
      <c r="F1746" s="4"/>
      <c r="G1746" s="4"/>
      <c r="H1746" s="4"/>
      <c r="I1746" s="4"/>
      <c r="J1746" s="4"/>
      <c r="K1746" s="45">
        <v>44382</v>
      </c>
      <c r="L1746" s="45">
        <v>44384</v>
      </c>
      <c r="M1746" s="4"/>
      <c r="N1746" s="4"/>
      <c r="O1746" s="4"/>
      <c r="P1746" s="46"/>
      <c r="Q1746" s="46"/>
      <c r="R1746" s="49">
        <f t="shared" si="122"/>
        <v>0</v>
      </c>
      <c r="S1746" s="49">
        <f t="shared" si="123"/>
        <v>0</v>
      </c>
      <c r="T1746" s="50">
        <f t="shared" si="120"/>
        <v>0</v>
      </c>
      <c r="U1746" s="50">
        <f t="shared" si="121"/>
        <v>0</v>
      </c>
      <c r="V1746" s="50">
        <v>0.9</v>
      </c>
      <c r="W1746" s="50" t="str">
        <f>IF(OR(K1746&lt;=$Y$1,DAY(K1746)&gt;15,AND(YEAR(K1746)&amp;MONTH(K1746)=YEAR(L1746)&amp;MONTH(L1746),DAY(L1746)&lt;26)),"",IF(OR(L1746="",MONTH(K1746)&lt;&gt;MONTH(L1746)),NETWORKDAYS.INTL(K1746,DATE(2021,MONTH(K1746)+1,0),"0000000",'21年休息安排-固定'!$B$2:$B$105),NETWORKDAYS.INTL(K1746,L1746,"0000000",'21年休息安排-固定'!$B$2:$B$105)))</f>
        <v/>
      </c>
      <c r="X1746" s="50" t="str">
        <f>IF(OR(L1746&gt;=$Z$1,L1746="",DAY(L1746)&lt;15,AND(YEAR(K1746)&amp;MONTH(K1746)=YEAR(L1746)&amp;MONTH(L1746),DAY(L1746)&lt;26)),"",IF(YEAR(K1746)&amp;MONTH(K1746)=YEAR(L1746)&amp;MONTH(L1746),NETWORKDAYS.INTL(K1746,L1746,"0000000",'21年休息安排-固定'!$B$2:$B$105),NETWORKDAYS.INTL(DATE(2021,MONTH(L1746),1),L1746,"0000000",'21年休息安排-固定'!$B$2:$B$105)))</f>
        <v/>
      </c>
    </row>
    <row r="1747" customHeight="1" spans="1:24">
      <c r="A1747" s="4" t="s">
        <v>2227</v>
      </c>
      <c r="B1747" s="4"/>
      <c r="C1747" s="6" t="s">
        <v>2228</v>
      </c>
      <c r="D1747" s="4"/>
      <c r="E1747" s="4"/>
      <c r="F1747" s="4"/>
      <c r="G1747" s="4"/>
      <c r="H1747" s="4"/>
      <c r="I1747" s="4"/>
      <c r="J1747" s="4"/>
      <c r="K1747" s="45">
        <v>44391</v>
      </c>
      <c r="L1747" s="45"/>
      <c r="M1747" s="4"/>
      <c r="N1747" s="4"/>
      <c r="O1747" s="4"/>
      <c r="P1747" s="46"/>
      <c r="Q1747" s="46"/>
      <c r="R1747" s="49">
        <f t="shared" si="122"/>
        <v>0</v>
      </c>
      <c r="S1747" s="49">
        <f t="shared" si="123"/>
        <v>0</v>
      </c>
      <c r="T1747" s="50">
        <f t="shared" si="120"/>
        <v>0</v>
      </c>
      <c r="U1747" s="50">
        <f t="shared" si="121"/>
        <v>0</v>
      </c>
      <c r="V1747" s="50">
        <v>0.9</v>
      </c>
      <c r="W1747" s="50">
        <f>IF(OR(K1747&lt;=$Y$1,DAY(K1747)&gt;15,AND(YEAR(K1747)&amp;MONTH(K1747)=YEAR(L1747)&amp;MONTH(L1747),DAY(L1747)&lt;26)),"",IF(OR(L1747="",MONTH(K1747)&lt;&gt;MONTH(L1747)),NETWORKDAYS.INTL(K1747,DATE(2021,MONTH(K1747)+1,0),"0000000",'21年休息安排-固定'!$B$2:$B$105),NETWORKDAYS.INTL(K1747,L1747,"0000000",'21年休息安排-固定'!$B$2:$B$105)))</f>
        <v>13</v>
      </c>
      <c r="X1747" s="50" t="str">
        <f>IF(OR(L1747&gt;=$Z$1,L1747="",DAY(L1747)&lt;15,AND(YEAR(K1747)&amp;MONTH(K1747)=YEAR(L1747)&amp;MONTH(L1747),DAY(L1747)&lt;26)),"",IF(YEAR(K1747)&amp;MONTH(K1747)=YEAR(L1747)&amp;MONTH(L1747),NETWORKDAYS.INTL(K1747,L1747,"0000000",'21年休息安排-固定'!$B$2:$B$105),NETWORKDAYS.INTL(DATE(2021,MONTH(L1747),1),L1747,"0000000",'21年休息安排-固定'!$B$2:$B$105)))</f>
        <v/>
      </c>
    </row>
    <row r="1748" customHeight="1" spans="1:24">
      <c r="A1748" s="4" t="s">
        <v>2229</v>
      </c>
      <c r="B1748" s="4"/>
      <c r="C1748" s="6" t="s">
        <v>2228</v>
      </c>
      <c r="D1748" s="4"/>
      <c r="E1748" s="4"/>
      <c r="F1748" s="4"/>
      <c r="G1748" s="4"/>
      <c r="H1748" s="4"/>
      <c r="I1748" s="4"/>
      <c r="J1748" s="4"/>
      <c r="K1748" s="45">
        <v>44391</v>
      </c>
      <c r="L1748" s="45"/>
      <c r="M1748" s="4"/>
      <c r="N1748" s="4"/>
      <c r="O1748" s="4"/>
      <c r="P1748" s="46"/>
      <c r="Q1748" s="46"/>
      <c r="R1748" s="49">
        <f t="shared" si="122"/>
        <v>0</v>
      </c>
      <c r="S1748" s="49">
        <f t="shared" si="123"/>
        <v>0</v>
      </c>
      <c r="T1748" s="50">
        <f t="shared" si="120"/>
        <v>0</v>
      </c>
      <c r="U1748" s="50">
        <f t="shared" si="121"/>
        <v>0</v>
      </c>
      <c r="V1748" s="50">
        <v>0.9</v>
      </c>
      <c r="W1748" s="50">
        <f>IF(OR(K1748&lt;=$Y$1,DAY(K1748)&gt;15,AND(YEAR(K1748)&amp;MONTH(K1748)=YEAR(L1748)&amp;MONTH(L1748),DAY(L1748)&lt;26)),"",IF(OR(L1748="",MONTH(K1748)&lt;&gt;MONTH(L1748)),NETWORKDAYS.INTL(K1748,DATE(2021,MONTH(K1748)+1,0),"0000000",'21年休息安排-固定'!$B$2:$B$105),NETWORKDAYS.INTL(K1748,L1748,"0000000",'21年休息安排-固定'!$B$2:$B$105)))</f>
        <v>13</v>
      </c>
      <c r="X1748" s="50" t="str">
        <f>IF(OR(L1748&gt;=$Z$1,L1748="",DAY(L1748)&lt;15,AND(YEAR(K1748)&amp;MONTH(K1748)=YEAR(L1748)&amp;MONTH(L1748),DAY(L1748)&lt;26)),"",IF(YEAR(K1748)&amp;MONTH(K1748)=YEAR(L1748)&amp;MONTH(L1748),NETWORKDAYS.INTL(K1748,L1748,"0000000",'21年休息安排-固定'!$B$2:$B$105),NETWORKDAYS.INTL(DATE(2021,MONTH(L1748),1),L1748,"0000000",'21年休息安排-固定'!$B$2:$B$105)))</f>
        <v/>
      </c>
    </row>
    <row r="1749" customHeight="1" spans="1:24">
      <c r="A1749" s="4" t="s">
        <v>2230</v>
      </c>
      <c r="B1749" s="4"/>
      <c r="C1749" s="6" t="s">
        <v>399</v>
      </c>
      <c r="D1749" s="4"/>
      <c r="E1749" s="4"/>
      <c r="F1749" s="4"/>
      <c r="G1749" s="4"/>
      <c r="H1749" s="4"/>
      <c r="I1749" s="4"/>
      <c r="J1749" s="4"/>
      <c r="K1749" s="45">
        <v>44412</v>
      </c>
      <c r="L1749" s="45"/>
      <c r="M1749" s="4"/>
      <c r="N1749" s="4"/>
      <c r="O1749" s="4"/>
      <c r="P1749" s="46"/>
      <c r="Q1749" s="46"/>
      <c r="R1749" s="49">
        <f t="shared" si="122"/>
        <v>0</v>
      </c>
      <c r="S1749" s="49">
        <f t="shared" si="123"/>
        <v>0</v>
      </c>
      <c r="T1749" s="50">
        <f t="shared" si="120"/>
        <v>0</v>
      </c>
      <c r="U1749" s="50">
        <f t="shared" si="121"/>
        <v>0</v>
      </c>
      <c r="V1749" s="50">
        <v>0.9</v>
      </c>
      <c r="W1749" s="50">
        <f>IF(OR(K1749&lt;=$Y$1,DAY(K1749)&gt;15,AND(YEAR(K1749)&amp;MONTH(K1749)=YEAR(L1749)&amp;MONTH(L1749),DAY(L1749)&lt;26)),"",IF(OR(L1749="",MONTH(K1749)&lt;&gt;MONTH(L1749)),NETWORKDAYS.INTL(K1749,DATE(2021,MONTH(K1749)+1,0),"0000000",'21年休息安排-固定'!$B$2:$B$105),NETWORKDAYS.INTL(K1749,L1749,"0000000",'21年休息安排-固定'!$B$2:$B$105)))</f>
        <v>20</v>
      </c>
      <c r="X1749" s="50" t="str">
        <f>IF(OR(L1749&gt;=$Z$1,L1749="",DAY(L1749)&lt;15,AND(YEAR(K1749)&amp;MONTH(K1749)=YEAR(L1749)&amp;MONTH(L1749),DAY(L1749)&lt;26)),"",IF(YEAR(K1749)&amp;MONTH(K1749)=YEAR(L1749)&amp;MONTH(L1749),NETWORKDAYS.INTL(K1749,L1749,"0000000",'21年休息安排-固定'!$B$2:$B$105),NETWORKDAYS.INTL(DATE(2021,MONTH(L1749),1),L1749,"0000000",'21年休息安排-固定'!$B$2:$B$105)))</f>
        <v/>
      </c>
    </row>
    <row r="1750" customHeight="1" spans="1:24">
      <c r="A1750" s="4" t="s">
        <v>2231</v>
      </c>
      <c r="B1750" s="4"/>
      <c r="C1750" s="6" t="s">
        <v>399</v>
      </c>
      <c r="D1750" s="4"/>
      <c r="E1750" s="4"/>
      <c r="F1750" s="4"/>
      <c r="G1750" s="4"/>
      <c r="H1750" s="4"/>
      <c r="I1750" s="4"/>
      <c r="J1750" s="4"/>
      <c r="K1750" s="45">
        <v>44412</v>
      </c>
      <c r="L1750" s="45"/>
      <c r="M1750" s="4"/>
      <c r="N1750" s="4"/>
      <c r="O1750" s="4"/>
      <c r="P1750" s="46"/>
      <c r="Q1750" s="46"/>
      <c r="R1750" s="49">
        <f t="shared" si="122"/>
        <v>0</v>
      </c>
      <c r="S1750" s="49">
        <f t="shared" si="123"/>
        <v>0</v>
      </c>
      <c r="T1750" s="50">
        <f t="shared" si="120"/>
        <v>0</v>
      </c>
      <c r="U1750" s="50">
        <f t="shared" si="121"/>
        <v>0</v>
      </c>
      <c r="V1750" s="50">
        <v>0.9</v>
      </c>
      <c r="W1750" s="50">
        <f>IF(OR(K1750&lt;=$Y$1,DAY(K1750)&gt;15,AND(YEAR(K1750)&amp;MONTH(K1750)=YEAR(L1750)&amp;MONTH(L1750),DAY(L1750)&lt;26)),"",IF(OR(L1750="",MONTH(K1750)&lt;&gt;MONTH(L1750)),NETWORKDAYS.INTL(K1750,DATE(2021,MONTH(K1750)+1,0),"0000000",'21年休息安排-固定'!$B$2:$B$105),NETWORKDAYS.INTL(K1750,L1750,"0000000",'21年休息安排-固定'!$B$2:$B$105)))</f>
        <v>20</v>
      </c>
      <c r="X1750" s="50" t="str">
        <f>IF(OR(L1750&gt;=$Z$1,L1750="",DAY(L1750)&lt;15,AND(YEAR(K1750)&amp;MONTH(K1750)=YEAR(L1750)&amp;MONTH(L1750),DAY(L1750)&lt;26)),"",IF(YEAR(K1750)&amp;MONTH(K1750)=YEAR(L1750)&amp;MONTH(L1750),NETWORKDAYS.INTL(K1750,L1750,"0000000",'21年休息安排-固定'!$B$2:$B$105),NETWORKDAYS.INTL(DATE(2021,MONTH(L1750),1),L1750,"0000000",'21年休息安排-固定'!$B$2:$B$105)))</f>
        <v/>
      </c>
    </row>
    <row r="1751" customHeight="1" spans="1:24">
      <c r="A1751" s="4" t="s">
        <v>2232</v>
      </c>
      <c r="B1751" s="4"/>
      <c r="C1751" s="6" t="s">
        <v>1851</v>
      </c>
      <c r="D1751" s="4"/>
      <c r="E1751" s="4"/>
      <c r="F1751" s="4"/>
      <c r="G1751" s="4"/>
      <c r="H1751" s="4"/>
      <c r="I1751" s="4"/>
      <c r="J1751" s="4"/>
      <c r="K1751" s="45">
        <v>44417</v>
      </c>
      <c r="L1751" s="45"/>
      <c r="M1751" s="4"/>
      <c r="N1751" s="4"/>
      <c r="O1751" s="4"/>
      <c r="P1751" s="46"/>
      <c r="Q1751" s="46"/>
      <c r="R1751" s="49">
        <f t="shared" si="122"/>
        <v>0</v>
      </c>
      <c r="S1751" s="49">
        <f t="shared" si="123"/>
        <v>0</v>
      </c>
      <c r="T1751" s="50">
        <f t="shared" si="120"/>
        <v>0</v>
      </c>
      <c r="U1751" s="50">
        <f t="shared" si="121"/>
        <v>0</v>
      </c>
      <c r="V1751" s="50">
        <v>0.9</v>
      </c>
      <c r="W1751" s="50">
        <f>IF(OR(K1751&lt;=$Y$1,DAY(K1751)&gt;15,AND(YEAR(K1751)&amp;MONTH(K1751)=YEAR(L1751)&amp;MONTH(L1751),DAY(L1751)&lt;26)),"",IF(OR(L1751="",MONTH(K1751)&lt;&gt;MONTH(L1751)),NETWORKDAYS.INTL(K1751,DATE(2021,MONTH(K1751)+1,0),"0000000",'21年休息安排-固定'!$B$2:$B$105),NETWORKDAYS.INTL(K1751,L1751,"0000000",'21年休息安排-固定'!$B$2:$B$105)))</f>
        <v>17</v>
      </c>
      <c r="X1751" s="50" t="str">
        <f>IF(OR(L1751&gt;=$Z$1,L1751="",DAY(L1751)&lt;15,AND(YEAR(K1751)&amp;MONTH(K1751)=YEAR(L1751)&amp;MONTH(L1751),DAY(L1751)&lt;26)),"",IF(YEAR(K1751)&amp;MONTH(K1751)=YEAR(L1751)&amp;MONTH(L1751),NETWORKDAYS.INTL(K1751,L1751,"0000000",'21年休息安排-固定'!$B$2:$B$105),NETWORKDAYS.INTL(DATE(2021,MONTH(L1751),1),L1751,"0000000",'21年休息安排-固定'!$B$2:$B$105)))</f>
        <v/>
      </c>
    </row>
    <row r="1752" customHeight="1" spans="1:24">
      <c r="A1752" s="4" t="s">
        <v>2233</v>
      </c>
      <c r="B1752" s="4"/>
      <c r="C1752" s="6" t="s">
        <v>1991</v>
      </c>
      <c r="D1752" s="4"/>
      <c r="E1752" s="4"/>
      <c r="F1752" s="4"/>
      <c r="G1752" s="4"/>
      <c r="H1752" s="4"/>
      <c r="I1752" s="4"/>
      <c r="J1752" s="4"/>
      <c r="K1752" s="45">
        <v>44418</v>
      </c>
      <c r="L1752" s="45"/>
      <c r="M1752" s="4"/>
      <c r="N1752" s="4"/>
      <c r="O1752" s="4"/>
      <c r="P1752" s="46"/>
      <c r="Q1752" s="46"/>
      <c r="R1752" s="49">
        <f t="shared" ref="R1752:R1811" si="124">P1752/21.75</f>
        <v>0</v>
      </c>
      <c r="S1752" s="49">
        <f t="shared" ref="S1752:S1811" si="125">Q1752/21.75</f>
        <v>0</v>
      </c>
      <c r="T1752" s="50">
        <f t="shared" ref="T1752:T1810" si="126">IFERROR(ROUND(Q1752/W1752,2),0)</f>
        <v>0</v>
      </c>
      <c r="U1752" s="50">
        <f t="shared" ref="U1752:U1810" si="127">IFERROR(ROUND(Q1752/X1752,2),0)</f>
        <v>0</v>
      </c>
      <c r="V1752" s="50">
        <v>0.9</v>
      </c>
      <c r="W1752" s="50">
        <f>IF(OR(K1752&lt;=$Y$1,DAY(K1752)&gt;15,AND(YEAR(K1752)&amp;MONTH(K1752)=YEAR(L1752)&amp;MONTH(L1752),DAY(L1752)&lt;26)),"",IF(OR(L1752="",MONTH(K1752)&lt;&gt;MONTH(L1752)),NETWORKDAYS.INTL(K1752,DATE(2021,MONTH(K1752)+1,0),"0000000",'21年休息安排-固定'!$B$2:$B$105),NETWORKDAYS.INTL(K1752,L1752,"0000000",'21年休息安排-固定'!$B$2:$B$105)))</f>
        <v>16</v>
      </c>
      <c r="X1752" s="50" t="str">
        <f>IF(OR(L1752&gt;=$Z$1,L1752="",DAY(L1752)&lt;15,AND(YEAR(K1752)&amp;MONTH(K1752)=YEAR(L1752)&amp;MONTH(L1752),DAY(L1752)&lt;26)),"",IF(YEAR(K1752)&amp;MONTH(K1752)=YEAR(L1752)&amp;MONTH(L1752),NETWORKDAYS.INTL(K1752,L1752,"0000000",'21年休息安排-固定'!$B$2:$B$105),NETWORKDAYS.INTL(DATE(2021,MONTH(L1752),1),L1752,"0000000",'21年休息安排-固定'!$B$2:$B$105)))</f>
        <v/>
      </c>
    </row>
    <row r="1753" customHeight="1" spans="1:24">
      <c r="A1753" s="4" t="s">
        <v>2234</v>
      </c>
      <c r="B1753" s="4"/>
      <c r="C1753" s="6" t="s">
        <v>399</v>
      </c>
      <c r="D1753" s="4"/>
      <c r="E1753" s="4"/>
      <c r="F1753" s="4"/>
      <c r="G1753" s="4"/>
      <c r="H1753" s="4"/>
      <c r="I1753" s="4"/>
      <c r="J1753" s="4"/>
      <c r="K1753" s="45">
        <v>44419</v>
      </c>
      <c r="L1753" s="45"/>
      <c r="M1753" s="4"/>
      <c r="N1753" s="4"/>
      <c r="O1753" s="4"/>
      <c r="P1753" s="46"/>
      <c r="Q1753" s="46"/>
      <c r="R1753" s="49">
        <f t="shared" si="124"/>
        <v>0</v>
      </c>
      <c r="S1753" s="49">
        <f t="shared" si="125"/>
        <v>0</v>
      </c>
      <c r="T1753" s="50">
        <f t="shared" si="126"/>
        <v>0</v>
      </c>
      <c r="U1753" s="50">
        <f t="shared" si="127"/>
        <v>0</v>
      </c>
      <c r="V1753" s="50">
        <v>0.9</v>
      </c>
      <c r="W1753" s="50">
        <f>IF(OR(K1753&lt;=$Y$1,DAY(K1753)&gt;15,AND(YEAR(K1753)&amp;MONTH(K1753)=YEAR(L1753)&amp;MONTH(L1753),DAY(L1753)&lt;26)),"",IF(OR(L1753="",MONTH(K1753)&lt;&gt;MONTH(L1753)),NETWORKDAYS.INTL(K1753,DATE(2021,MONTH(K1753)+1,0),"0000000",'21年休息安排-固定'!$B$2:$B$105),NETWORKDAYS.INTL(K1753,L1753,"0000000",'21年休息安排-固定'!$B$2:$B$105)))</f>
        <v>15</v>
      </c>
      <c r="X1753" s="50" t="str">
        <f>IF(OR(L1753&gt;=$Z$1,L1753="",DAY(L1753)&lt;15,AND(YEAR(K1753)&amp;MONTH(K1753)=YEAR(L1753)&amp;MONTH(L1753),DAY(L1753)&lt;26)),"",IF(YEAR(K1753)&amp;MONTH(K1753)=YEAR(L1753)&amp;MONTH(L1753),NETWORKDAYS.INTL(K1753,L1753,"0000000",'21年休息安排-固定'!$B$2:$B$105),NETWORKDAYS.INTL(DATE(2021,MONTH(L1753),1),L1753,"0000000",'21年休息安排-固定'!$B$2:$B$105)))</f>
        <v/>
      </c>
    </row>
    <row r="1754" customHeight="1" spans="1:24">
      <c r="A1754" s="4" t="s">
        <v>2235</v>
      </c>
      <c r="B1754" s="4"/>
      <c r="C1754" s="6" t="s">
        <v>399</v>
      </c>
      <c r="D1754" s="4"/>
      <c r="E1754" s="4"/>
      <c r="F1754" s="4"/>
      <c r="G1754" s="4"/>
      <c r="H1754" s="4"/>
      <c r="I1754" s="4"/>
      <c r="J1754" s="4"/>
      <c r="K1754" s="45">
        <v>44419</v>
      </c>
      <c r="L1754" s="45">
        <v>44504</v>
      </c>
      <c r="M1754" s="4"/>
      <c r="N1754" s="4"/>
      <c r="O1754" s="4"/>
      <c r="P1754" s="46"/>
      <c r="Q1754" s="46"/>
      <c r="R1754" s="49">
        <f t="shared" si="124"/>
        <v>0</v>
      </c>
      <c r="S1754" s="49">
        <f t="shared" si="125"/>
        <v>0</v>
      </c>
      <c r="T1754" s="50">
        <f t="shared" si="126"/>
        <v>0</v>
      </c>
      <c r="U1754" s="50">
        <f t="shared" si="127"/>
        <v>0</v>
      </c>
      <c r="V1754" s="50">
        <v>0.9</v>
      </c>
      <c r="W1754" s="50">
        <f>IF(OR(K1754&lt;=$Y$1,DAY(K1754)&gt;15,AND(YEAR(K1754)&amp;MONTH(K1754)=YEAR(L1754)&amp;MONTH(L1754),DAY(L1754)&lt;26)),"",IF(OR(L1754="",MONTH(K1754)&lt;&gt;MONTH(L1754)),NETWORKDAYS.INTL(K1754,DATE(2021,MONTH(K1754)+1,0),"0000000",'21年休息安排-固定'!$B$2:$B$105),NETWORKDAYS.INTL(K1754,L1754,"0000000",'21年休息安排-固定'!$B$2:$B$105)))</f>
        <v>15</v>
      </c>
      <c r="X1754" s="50" t="str">
        <f>IF(OR(L1754&gt;=$Z$1,L1754="",DAY(L1754)&lt;15,AND(YEAR(K1754)&amp;MONTH(K1754)=YEAR(L1754)&amp;MONTH(L1754),DAY(L1754)&lt;26)),"",IF(YEAR(K1754)&amp;MONTH(K1754)=YEAR(L1754)&amp;MONTH(L1754),NETWORKDAYS.INTL(K1754,L1754,"0000000",'21年休息安排-固定'!$B$2:$B$105),NETWORKDAYS.INTL(DATE(2021,MONTH(L1754),1),L1754,"0000000",'21年休息安排-固定'!$B$2:$B$105)))</f>
        <v/>
      </c>
    </row>
    <row r="1755" customHeight="1" spans="1:24">
      <c r="A1755" s="4" t="s">
        <v>2236</v>
      </c>
      <c r="B1755" s="4"/>
      <c r="C1755" s="6" t="s">
        <v>399</v>
      </c>
      <c r="D1755" s="4"/>
      <c r="E1755" s="4"/>
      <c r="F1755" s="4"/>
      <c r="G1755" s="4"/>
      <c r="H1755" s="4"/>
      <c r="I1755" s="4"/>
      <c r="J1755" s="4"/>
      <c r="K1755" s="45">
        <v>44419</v>
      </c>
      <c r="L1755" s="45"/>
      <c r="M1755" s="4"/>
      <c r="N1755" s="4"/>
      <c r="O1755" s="4"/>
      <c r="P1755" s="46"/>
      <c r="Q1755" s="46"/>
      <c r="R1755" s="49">
        <f t="shared" si="124"/>
        <v>0</v>
      </c>
      <c r="S1755" s="49">
        <f t="shared" si="125"/>
        <v>0</v>
      </c>
      <c r="T1755" s="50">
        <f t="shared" si="126"/>
        <v>0</v>
      </c>
      <c r="U1755" s="50">
        <f t="shared" si="127"/>
        <v>0</v>
      </c>
      <c r="V1755" s="50">
        <v>0.9</v>
      </c>
      <c r="W1755" s="50">
        <f>IF(OR(K1755&lt;=$Y$1,DAY(K1755)&gt;15,AND(YEAR(K1755)&amp;MONTH(K1755)=YEAR(L1755)&amp;MONTH(L1755),DAY(L1755)&lt;26)),"",IF(OR(L1755="",MONTH(K1755)&lt;&gt;MONTH(L1755)),NETWORKDAYS.INTL(K1755,DATE(2021,MONTH(K1755)+1,0),"0000000",'21年休息安排-固定'!$B$2:$B$105),NETWORKDAYS.INTL(K1755,L1755,"0000000",'21年休息安排-固定'!$B$2:$B$105)))</f>
        <v>15</v>
      </c>
      <c r="X1755" s="50" t="str">
        <f>IF(OR(L1755&gt;=$Z$1,L1755="",DAY(L1755)&lt;15,AND(YEAR(K1755)&amp;MONTH(K1755)=YEAR(L1755)&amp;MONTH(L1755),DAY(L1755)&lt;26)),"",IF(YEAR(K1755)&amp;MONTH(K1755)=YEAR(L1755)&amp;MONTH(L1755),NETWORKDAYS.INTL(K1755,L1755,"0000000",'21年休息安排-固定'!$B$2:$B$105),NETWORKDAYS.INTL(DATE(2021,MONTH(L1755),1),L1755,"0000000",'21年休息安排-固定'!$B$2:$B$105)))</f>
        <v/>
      </c>
    </row>
    <row r="1756" customHeight="1" spans="1:24">
      <c r="A1756" s="4" t="s">
        <v>2237</v>
      </c>
      <c r="B1756" s="4"/>
      <c r="C1756" s="6" t="s">
        <v>1851</v>
      </c>
      <c r="D1756" s="4"/>
      <c r="E1756" s="4"/>
      <c r="F1756" s="4"/>
      <c r="G1756" s="4"/>
      <c r="H1756" s="4"/>
      <c r="I1756" s="4"/>
      <c r="J1756" s="4"/>
      <c r="K1756" s="45">
        <v>44420</v>
      </c>
      <c r="L1756" s="45"/>
      <c r="M1756" s="4"/>
      <c r="N1756" s="4"/>
      <c r="O1756" s="4"/>
      <c r="P1756" s="46"/>
      <c r="Q1756" s="46"/>
      <c r="R1756" s="49">
        <f t="shared" si="124"/>
        <v>0</v>
      </c>
      <c r="S1756" s="49">
        <f t="shared" si="125"/>
        <v>0</v>
      </c>
      <c r="T1756" s="50">
        <f t="shared" si="126"/>
        <v>0</v>
      </c>
      <c r="U1756" s="50">
        <f t="shared" si="127"/>
        <v>0</v>
      </c>
      <c r="V1756" s="50">
        <v>0.9</v>
      </c>
      <c r="W1756" s="50">
        <f>IF(OR(K1756&lt;=$Y$1,DAY(K1756)&gt;15,AND(YEAR(K1756)&amp;MONTH(K1756)=YEAR(L1756)&amp;MONTH(L1756),DAY(L1756)&lt;26)),"",IF(OR(L1756="",MONTH(K1756)&lt;&gt;MONTH(L1756)),NETWORKDAYS.INTL(K1756,DATE(2021,MONTH(K1756)+1,0),"0000000",'21年休息安排-固定'!$B$2:$B$105),NETWORKDAYS.INTL(K1756,L1756,"0000000",'21年休息安排-固定'!$B$2:$B$105)))</f>
        <v>14</v>
      </c>
      <c r="X1756" s="50" t="str">
        <f>IF(OR(L1756&gt;=$Z$1,L1756="",DAY(L1756)&lt;15,AND(YEAR(K1756)&amp;MONTH(K1756)=YEAR(L1756)&amp;MONTH(L1756),DAY(L1756)&lt;26)),"",IF(YEAR(K1756)&amp;MONTH(K1756)=YEAR(L1756)&amp;MONTH(L1756),NETWORKDAYS.INTL(K1756,L1756,"0000000",'21年休息安排-固定'!$B$2:$B$105),NETWORKDAYS.INTL(DATE(2021,MONTH(L1756),1),L1756,"0000000",'21年休息安排-固定'!$B$2:$B$105)))</f>
        <v/>
      </c>
    </row>
    <row r="1757" customHeight="1" spans="1:24">
      <c r="A1757" s="4" t="s">
        <v>2238</v>
      </c>
      <c r="B1757" s="4"/>
      <c r="C1757" s="6" t="s">
        <v>1851</v>
      </c>
      <c r="D1757" s="4"/>
      <c r="E1757" s="4"/>
      <c r="F1757" s="4"/>
      <c r="G1757" s="4"/>
      <c r="H1757" s="4"/>
      <c r="I1757" s="4"/>
      <c r="J1757" s="4"/>
      <c r="K1757" s="45">
        <v>44421</v>
      </c>
      <c r="L1757" s="45"/>
      <c r="M1757" s="4"/>
      <c r="N1757" s="4"/>
      <c r="O1757" s="4"/>
      <c r="P1757" s="46"/>
      <c r="Q1757" s="46"/>
      <c r="R1757" s="49">
        <f t="shared" si="124"/>
        <v>0</v>
      </c>
      <c r="S1757" s="49">
        <f t="shared" si="125"/>
        <v>0</v>
      </c>
      <c r="T1757" s="50">
        <f t="shared" si="126"/>
        <v>0</v>
      </c>
      <c r="U1757" s="50">
        <f t="shared" si="127"/>
        <v>0</v>
      </c>
      <c r="V1757" s="50">
        <v>0.9</v>
      </c>
      <c r="W1757" s="50">
        <f>IF(OR(K1757&lt;=$Y$1,DAY(K1757)&gt;15,AND(YEAR(K1757)&amp;MONTH(K1757)=YEAR(L1757)&amp;MONTH(L1757),DAY(L1757)&lt;26)),"",IF(OR(L1757="",MONTH(K1757)&lt;&gt;MONTH(L1757)),NETWORKDAYS.INTL(K1757,DATE(2021,MONTH(K1757)+1,0),"0000000",'21年休息安排-固定'!$B$2:$B$105),NETWORKDAYS.INTL(K1757,L1757,"0000000",'21年休息安排-固定'!$B$2:$B$105)))</f>
        <v>13</v>
      </c>
      <c r="X1757" s="50" t="str">
        <f>IF(OR(L1757&gt;=$Z$1,L1757="",DAY(L1757)&lt;15,AND(YEAR(K1757)&amp;MONTH(K1757)=YEAR(L1757)&amp;MONTH(L1757),DAY(L1757)&lt;26)),"",IF(YEAR(K1757)&amp;MONTH(K1757)=YEAR(L1757)&amp;MONTH(L1757),NETWORKDAYS.INTL(K1757,L1757,"0000000",'21年休息安排-固定'!$B$2:$B$105),NETWORKDAYS.INTL(DATE(2021,MONTH(L1757),1),L1757,"0000000",'21年休息安排-固定'!$B$2:$B$105)))</f>
        <v/>
      </c>
    </row>
    <row r="1758" customHeight="1" spans="1:24">
      <c r="A1758" s="4" t="s">
        <v>2239</v>
      </c>
      <c r="B1758" s="4"/>
      <c r="C1758" s="6" t="s">
        <v>1851</v>
      </c>
      <c r="D1758" s="4"/>
      <c r="E1758" s="4"/>
      <c r="F1758" s="4"/>
      <c r="G1758" s="4"/>
      <c r="H1758" s="4"/>
      <c r="I1758" s="4"/>
      <c r="J1758" s="4"/>
      <c r="K1758" s="45">
        <v>44421</v>
      </c>
      <c r="L1758" s="45"/>
      <c r="M1758" s="4"/>
      <c r="N1758" s="4"/>
      <c r="O1758" s="4"/>
      <c r="P1758" s="46"/>
      <c r="Q1758" s="46"/>
      <c r="R1758" s="49">
        <f t="shared" si="124"/>
        <v>0</v>
      </c>
      <c r="S1758" s="49">
        <f t="shared" si="125"/>
        <v>0</v>
      </c>
      <c r="T1758" s="50">
        <f t="shared" si="126"/>
        <v>0</v>
      </c>
      <c r="U1758" s="50">
        <f t="shared" si="127"/>
        <v>0</v>
      </c>
      <c r="V1758" s="50">
        <v>0.9</v>
      </c>
      <c r="W1758" s="50">
        <f>IF(OR(K1758&lt;=$Y$1,DAY(K1758)&gt;15,AND(YEAR(K1758)&amp;MONTH(K1758)=YEAR(L1758)&amp;MONTH(L1758),DAY(L1758)&lt;26)),"",IF(OR(L1758="",MONTH(K1758)&lt;&gt;MONTH(L1758)),NETWORKDAYS.INTL(K1758,DATE(2021,MONTH(K1758)+1,0),"0000000",'21年休息安排-固定'!$B$2:$B$105),NETWORKDAYS.INTL(K1758,L1758,"0000000",'21年休息安排-固定'!$B$2:$B$105)))</f>
        <v>13</v>
      </c>
      <c r="X1758" s="50" t="str">
        <f>IF(OR(L1758&gt;=$Z$1,L1758="",DAY(L1758)&lt;15,AND(YEAR(K1758)&amp;MONTH(K1758)=YEAR(L1758)&amp;MONTH(L1758),DAY(L1758)&lt;26)),"",IF(YEAR(K1758)&amp;MONTH(K1758)=YEAR(L1758)&amp;MONTH(L1758),NETWORKDAYS.INTL(K1758,L1758,"0000000",'21年休息安排-固定'!$B$2:$B$105),NETWORKDAYS.INTL(DATE(2021,MONTH(L1758),1),L1758,"0000000",'21年休息安排-固定'!$B$2:$B$105)))</f>
        <v/>
      </c>
    </row>
    <row r="1759" customHeight="1" spans="1:24">
      <c r="A1759" s="4" t="s">
        <v>2240</v>
      </c>
      <c r="B1759" s="4"/>
      <c r="C1759" s="6" t="s">
        <v>1851</v>
      </c>
      <c r="D1759" s="4"/>
      <c r="E1759" s="4"/>
      <c r="F1759" s="4"/>
      <c r="G1759" s="4"/>
      <c r="H1759" s="4"/>
      <c r="I1759" s="4"/>
      <c r="J1759" s="4"/>
      <c r="K1759" s="45">
        <v>44440</v>
      </c>
      <c r="L1759" s="45"/>
      <c r="M1759" s="4"/>
      <c r="N1759" s="4"/>
      <c r="O1759" s="4"/>
      <c r="P1759" s="46"/>
      <c r="Q1759" s="46"/>
      <c r="R1759" s="49">
        <f t="shared" si="124"/>
        <v>0</v>
      </c>
      <c r="S1759" s="49">
        <f t="shared" si="125"/>
        <v>0</v>
      </c>
      <c r="T1759" s="50">
        <f t="shared" si="126"/>
        <v>0</v>
      </c>
      <c r="U1759" s="50">
        <f t="shared" si="127"/>
        <v>0</v>
      </c>
      <c r="V1759" s="50">
        <v>0.9</v>
      </c>
      <c r="W1759" s="50">
        <f>IF(OR(K1759&lt;=$Y$1,DAY(K1759)&gt;15,AND(YEAR(K1759)&amp;MONTH(K1759)=YEAR(L1759)&amp;MONTH(L1759),DAY(L1759)&lt;26)),"",IF(OR(L1759="",MONTH(K1759)&lt;&gt;MONTH(L1759)),NETWORKDAYS.INTL(K1759,DATE(2021,MONTH(K1759)+1,0),"0000000",'21年休息安排-固定'!$B$2:$B$105),NETWORKDAYS.INTL(K1759,L1759,"0000000",'21年休息安排-固定'!$B$2:$B$105)))</f>
        <v>23</v>
      </c>
      <c r="X1759" s="50" t="str">
        <f>IF(OR(L1759&gt;=$Z$1,L1759="",DAY(L1759)&lt;15,AND(YEAR(K1759)&amp;MONTH(K1759)=YEAR(L1759)&amp;MONTH(L1759),DAY(L1759)&lt;26)),"",IF(YEAR(K1759)&amp;MONTH(K1759)=YEAR(L1759)&amp;MONTH(L1759),NETWORKDAYS.INTL(K1759,L1759,"0000000",'21年休息安排-固定'!$B$2:$B$105),NETWORKDAYS.INTL(DATE(2021,MONTH(L1759),1),L1759,"0000000",'21年休息安排-固定'!$B$2:$B$105)))</f>
        <v/>
      </c>
    </row>
    <row r="1760" customHeight="1" spans="1:24">
      <c r="A1760" s="4" t="s">
        <v>2241</v>
      </c>
      <c r="B1760" s="4"/>
      <c r="C1760" s="6" t="s">
        <v>399</v>
      </c>
      <c r="D1760" s="4"/>
      <c r="E1760" s="4"/>
      <c r="F1760" s="4"/>
      <c r="G1760" s="4"/>
      <c r="H1760" s="4"/>
      <c r="I1760" s="4"/>
      <c r="J1760" s="4"/>
      <c r="K1760" s="45">
        <v>44431</v>
      </c>
      <c r="L1760" s="45"/>
      <c r="M1760" s="4"/>
      <c r="N1760" s="4"/>
      <c r="O1760" s="4"/>
      <c r="P1760" s="46"/>
      <c r="Q1760" s="46"/>
      <c r="R1760" s="49">
        <f t="shared" si="124"/>
        <v>0</v>
      </c>
      <c r="S1760" s="49">
        <f t="shared" si="125"/>
        <v>0</v>
      </c>
      <c r="T1760" s="50">
        <f t="shared" si="126"/>
        <v>0</v>
      </c>
      <c r="U1760" s="50">
        <f t="shared" si="127"/>
        <v>0</v>
      </c>
      <c r="V1760" s="50">
        <v>0.9</v>
      </c>
      <c r="W1760" s="50" t="str">
        <f>IF(OR(K1760&lt;=$Y$1,DAY(K1760)&gt;15,AND(YEAR(K1760)&amp;MONTH(K1760)=YEAR(L1760)&amp;MONTH(L1760),DAY(L1760)&lt;26)),"",IF(OR(L1760="",MONTH(K1760)&lt;&gt;MONTH(L1760)),NETWORKDAYS.INTL(K1760,DATE(2021,MONTH(K1760)+1,0),"0000000",'21年休息安排-固定'!$B$2:$B$105),NETWORKDAYS.INTL(K1760,L1760,"0000000",'21年休息安排-固定'!$B$2:$B$105)))</f>
        <v/>
      </c>
      <c r="X1760" s="50" t="str">
        <f>IF(OR(L1760&gt;=$Z$1,L1760="",DAY(L1760)&lt;15,AND(YEAR(K1760)&amp;MONTH(K1760)=YEAR(L1760)&amp;MONTH(L1760),DAY(L1760)&lt;26)),"",IF(YEAR(K1760)&amp;MONTH(K1760)=YEAR(L1760)&amp;MONTH(L1760),NETWORKDAYS.INTL(K1760,L1760,"0000000",'21年休息安排-固定'!$B$2:$B$105),NETWORKDAYS.INTL(DATE(2021,MONTH(L1760),1),L1760,"0000000",'21年休息安排-固定'!$B$2:$B$105)))</f>
        <v/>
      </c>
    </row>
    <row r="1761" customHeight="1" spans="1:24">
      <c r="A1761" s="4" t="s">
        <v>2242</v>
      </c>
      <c r="B1761" s="4"/>
      <c r="C1761" s="6" t="s">
        <v>1851</v>
      </c>
      <c r="D1761" s="4"/>
      <c r="E1761" s="4"/>
      <c r="F1761" s="4"/>
      <c r="G1761" s="4"/>
      <c r="H1761" s="4"/>
      <c r="I1761" s="4"/>
      <c r="J1761" s="4"/>
      <c r="K1761" s="45">
        <v>44431</v>
      </c>
      <c r="L1761" s="45"/>
      <c r="M1761" s="4"/>
      <c r="N1761" s="4"/>
      <c r="O1761" s="4"/>
      <c r="P1761" s="46"/>
      <c r="Q1761" s="46"/>
      <c r="R1761" s="49">
        <f t="shared" si="124"/>
        <v>0</v>
      </c>
      <c r="S1761" s="49">
        <f t="shared" si="125"/>
        <v>0</v>
      </c>
      <c r="T1761" s="50">
        <f t="shared" si="126"/>
        <v>0</v>
      </c>
      <c r="U1761" s="50">
        <f t="shared" si="127"/>
        <v>0</v>
      </c>
      <c r="V1761" s="50">
        <v>0.9</v>
      </c>
      <c r="W1761" s="50" t="str">
        <f>IF(OR(K1761&lt;=$Y$1,DAY(K1761)&gt;15,AND(YEAR(K1761)&amp;MONTH(K1761)=YEAR(L1761)&amp;MONTH(L1761),DAY(L1761)&lt;26)),"",IF(OR(L1761="",MONTH(K1761)&lt;&gt;MONTH(L1761)),NETWORKDAYS.INTL(K1761,DATE(2021,MONTH(K1761)+1,0),"0000000",'21年休息安排-固定'!$B$2:$B$105),NETWORKDAYS.INTL(K1761,L1761,"0000000",'21年休息安排-固定'!$B$2:$B$105)))</f>
        <v/>
      </c>
      <c r="X1761" s="50" t="str">
        <f>IF(OR(L1761&gt;=$Z$1,L1761="",DAY(L1761)&lt;15,AND(YEAR(K1761)&amp;MONTH(K1761)=YEAR(L1761)&amp;MONTH(L1761),DAY(L1761)&lt;26)),"",IF(YEAR(K1761)&amp;MONTH(K1761)=YEAR(L1761)&amp;MONTH(L1761),NETWORKDAYS.INTL(K1761,L1761,"0000000",'21年休息安排-固定'!$B$2:$B$105),NETWORKDAYS.INTL(DATE(2021,MONTH(L1761),1),L1761,"0000000",'21年休息安排-固定'!$B$2:$B$105)))</f>
        <v/>
      </c>
    </row>
    <row r="1762" customHeight="1" spans="1:24">
      <c r="A1762" s="4" t="s">
        <v>2243</v>
      </c>
      <c r="B1762" s="4"/>
      <c r="C1762" s="6" t="s">
        <v>399</v>
      </c>
      <c r="D1762" s="4"/>
      <c r="E1762" s="4"/>
      <c r="F1762" s="4"/>
      <c r="G1762" s="4"/>
      <c r="H1762" s="4"/>
      <c r="I1762" s="4"/>
      <c r="J1762" s="4"/>
      <c r="K1762" s="45">
        <v>44433</v>
      </c>
      <c r="L1762" s="45"/>
      <c r="M1762" s="4"/>
      <c r="N1762" s="4"/>
      <c r="O1762" s="4"/>
      <c r="P1762" s="46"/>
      <c r="Q1762" s="46"/>
      <c r="R1762" s="49">
        <f t="shared" si="124"/>
        <v>0</v>
      </c>
      <c r="S1762" s="49">
        <f t="shared" si="125"/>
        <v>0</v>
      </c>
      <c r="T1762" s="50">
        <f t="shared" si="126"/>
        <v>0</v>
      </c>
      <c r="U1762" s="50">
        <f t="shared" si="127"/>
        <v>0</v>
      </c>
      <c r="V1762" s="50">
        <v>0.9</v>
      </c>
      <c r="W1762" s="50" t="str">
        <f>IF(OR(K1762&lt;=$Y$1,DAY(K1762)&gt;15,AND(YEAR(K1762)&amp;MONTH(K1762)=YEAR(L1762)&amp;MONTH(L1762),DAY(L1762)&lt;26)),"",IF(OR(L1762="",MONTH(K1762)&lt;&gt;MONTH(L1762)),NETWORKDAYS.INTL(K1762,DATE(2021,MONTH(K1762)+1,0),"0000000",'21年休息安排-固定'!$B$2:$B$105),NETWORKDAYS.INTL(K1762,L1762,"0000000",'21年休息安排-固定'!$B$2:$B$105)))</f>
        <v/>
      </c>
      <c r="X1762" s="50" t="str">
        <f>IF(OR(L1762&gt;=$Z$1,L1762="",DAY(L1762)&lt;15,AND(YEAR(K1762)&amp;MONTH(K1762)=YEAR(L1762)&amp;MONTH(L1762),DAY(L1762)&lt;26)),"",IF(YEAR(K1762)&amp;MONTH(K1762)=YEAR(L1762)&amp;MONTH(L1762),NETWORKDAYS.INTL(K1762,L1762,"0000000",'21年休息安排-固定'!$B$2:$B$105),NETWORKDAYS.INTL(DATE(2021,MONTH(L1762),1),L1762,"0000000",'21年休息安排-固定'!$B$2:$B$105)))</f>
        <v/>
      </c>
    </row>
    <row r="1763" customHeight="1" spans="1:24">
      <c r="A1763" s="4" t="s">
        <v>2244</v>
      </c>
      <c r="B1763" s="4"/>
      <c r="C1763" s="6" t="s">
        <v>1851</v>
      </c>
      <c r="D1763" s="4"/>
      <c r="E1763" s="4"/>
      <c r="F1763" s="4"/>
      <c r="G1763" s="4"/>
      <c r="H1763" s="4"/>
      <c r="I1763" s="4"/>
      <c r="J1763" s="4"/>
      <c r="K1763" s="45">
        <v>44438</v>
      </c>
      <c r="L1763" s="45"/>
      <c r="M1763" s="4"/>
      <c r="N1763" s="4"/>
      <c r="O1763" s="4"/>
      <c r="P1763" s="46"/>
      <c r="Q1763" s="46"/>
      <c r="R1763" s="49">
        <f t="shared" si="124"/>
        <v>0</v>
      </c>
      <c r="S1763" s="49">
        <f t="shared" si="125"/>
        <v>0</v>
      </c>
      <c r="T1763" s="50">
        <f t="shared" si="126"/>
        <v>0</v>
      </c>
      <c r="U1763" s="50">
        <f t="shared" si="127"/>
        <v>0</v>
      </c>
      <c r="V1763" s="50">
        <v>0.9</v>
      </c>
      <c r="W1763" s="50" t="str">
        <f>IF(OR(K1763&lt;=$Y$1,DAY(K1763)&gt;15,AND(YEAR(K1763)&amp;MONTH(K1763)=YEAR(L1763)&amp;MONTH(L1763),DAY(L1763)&lt;26)),"",IF(OR(L1763="",MONTH(K1763)&lt;&gt;MONTH(L1763)),NETWORKDAYS.INTL(K1763,DATE(2021,MONTH(K1763)+1,0),"0000000",'21年休息安排-固定'!$B$2:$B$105),NETWORKDAYS.INTL(K1763,L1763,"0000000",'21年休息安排-固定'!$B$2:$B$105)))</f>
        <v/>
      </c>
      <c r="X1763" s="50" t="str">
        <f>IF(OR(L1763&gt;=$Z$1,L1763="",DAY(L1763)&lt;15,AND(YEAR(K1763)&amp;MONTH(K1763)=YEAR(L1763)&amp;MONTH(L1763),DAY(L1763)&lt;26)),"",IF(YEAR(K1763)&amp;MONTH(K1763)=YEAR(L1763)&amp;MONTH(L1763),NETWORKDAYS.INTL(K1763,L1763,"0000000",'21年休息安排-固定'!$B$2:$B$105),NETWORKDAYS.INTL(DATE(2021,MONTH(L1763),1),L1763,"0000000",'21年休息安排-固定'!$B$2:$B$105)))</f>
        <v/>
      </c>
    </row>
    <row r="1764" customHeight="1" spans="1:24">
      <c r="A1764" s="4" t="s">
        <v>2245</v>
      </c>
      <c r="B1764" s="4"/>
      <c r="C1764" s="6" t="s">
        <v>400</v>
      </c>
      <c r="D1764" s="4"/>
      <c r="E1764" s="4"/>
      <c r="F1764" s="4"/>
      <c r="G1764" s="4"/>
      <c r="H1764" s="4"/>
      <c r="I1764" s="4"/>
      <c r="J1764" s="4"/>
      <c r="K1764" s="45">
        <v>44410</v>
      </c>
      <c r="L1764" s="45"/>
      <c r="M1764" s="4"/>
      <c r="N1764" s="4"/>
      <c r="O1764" s="4"/>
      <c r="P1764" s="46"/>
      <c r="Q1764" s="46"/>
      <c r="R1764" s="49">
        <f t="shared" si="124"/>
        <v>0</v>
      </c>
      <c r="S1764" s="49">
        <f t="shared" si="125"/>
        <v>0</v>
      </c>
      <c r="T1764" s="50">
        <f t="shared" si="126"/>
        <v>0</v>
      </c>
      <c r="U1764" s="50">
        <f t="shared" si="127"/>
        <v>0</v>
      </c>
      <c r="V1764" s="50">
        <v>0.9</v>
      </c>
      <c r="W1764" s="50">
        <f>IF(OR(K1764&lt;=$Y$1,DAY(K1764)&gt;15,AND(YEAR(K1764)&amp;MONTH(K1764)=YEAR(L1764)&amp;MONTH(L1764),DAY(L1764)&lt;26)),"",IF(OR(L1764="",MONTH(K1764)&lt;&gt;MONTH(L1764)),NETWORKDAYS.INTL(K1764,DATE(2021,MONTH(K1764)+1,0),"0000000",'21年休息安排-固定'!$B$2:$B$105),NETWORKDAYS.INTL(K1764,L1764,"0000000",'21年休息安排-固定'!$B$2:$B$105)))</f>
        <v>22</v>
      </c>
      <c r="X1764" s="50" t="str">
        <f>IF(OR(L1764&gt;=$Z$1,L1764="",DAY(L1764)&lt;15,AND(YEAR(K1764)&amp;MONTH(K1764)=YEAR(L1764)&amp;MONTH(L1764),DAY(L1764)&lt;26)),"",IF(YEAR(K1764)&amp;MONTH(K1764)=YEAR(L1764)&amp;MONTH(L1764),NETWORKDAYS.INTL(K1764,L1764,"0000000",'21年休息安排-固定'!$B$2:$B$105),NETWORKDAYS.INTL(DATE(2021,MONTH(L1764),1),L1764,"0000000",'21年休息安排-固定'!$B$2:$B$105)))</f>
        <v/>
      </c>
    </row>
    <row r="1765" customHeight="1" spans="1:24">
      <c r="A1765" s="4" t="s">
        <v>2246</v>
      </c>
      <c r="B1765" s="4"/>
      <c r="C1765" s="6" t="s">
        <v>428</v>
      </c>
      <c r="D1765" s="4"/>
      <c r="E1765" s="4"/>
      <c r="F1765" s="4"/>
      <c r="G1765" s="4"/>
      <c r="H1765" s="4"/>
      <c r="I1765" s="4"/>
      <c r="J1765" s="4"/>
      <c r="K1765" s="45">
        <v>44411</v>
      </c>
      <c r="L1765" s="45"/>
      <c r="M1765" s="4"/>
      <c r="N1765" s="4"/>
      <c r="O1765" s="4"/>
      <c r="P1765" s="46"/>
      <c r="Q1765" s="46"/>
      <c r="R1765" s="49">
        <f t="shared" si="124"/>
        <v>0</v>
      </c>
      <c r="S1765" s="49">
        <f t="shared" si="125"/>
        <v>0</v>
      </c>
      <c r="T1765" s="50">
        <f t="shared" si="126"/>
        <v>0</v>
      </c>
      <c r="U1765" s="50">
        <f t="shared" si="127"/>
        <v>0</v>
      </c>
      <c r="V1765" s="50">
        <v>0.9</v>
      </c>
      <c r="W1765" s="50">
        <f>IF(OR(K1765&lt;=$Y$1,DAY(K1765)&gt;15,AND(YEAR(K1765)&amp;MONTH(K1765)=YEAR(L1765)&amp;MONTH(L1765),DAY(L1765)&lt;26)),"",IF(OR(L1765="",MONTH(K1765)&lt;&gt;MONTH(L1765)),NETWORKDAYS.INTL(K1765,DATE(2021,MONTH(K1765)+1,0),"0000000",'21年休息安排-固定'!$B$2:$B$105),NETWORKDAYS.INTL(K1765,L1765,"0000000",'21年休息安排-固定'!$B$2:$B$105)))</f>
        <v>21</v>
      </c>
      <c r="X1765" s="50" t="str">
        <f>IF(OR(L1765&gt;=$Z$1,L1765="",DAY(L1765)&lt;15,AND(YEAR(K1765)&amp;MONTH(K1765)=YEAR(L1765)&amp;MONTH(L1765),DAY(L1765)&lt;26)),"",IF(YEAR(K1765)&amp;MONTH(K1765)=YEAR(L1765)&amp;MONTH(L1765),NETWORKDAYS.INTL(K1765,L1765,"0000000",'21年休息安排-固定'!$B$2:$B$105),NETWORKDAYS.INTL(DATE(2021,MONTH(L1765),1),L1765,"0000000",'21年休息安排-固定'!$B$2:$B$105)))</f>
        <v/>
      </c>
    </row>
    <row r="1766" customHeight="1" spans="1:24">
      <c r="A1766" s="4" t="s">
        <v>2247</v>
      </c>
      <c r="B1766" s="4"/>
      <c r="C1766" s="6" t="s">
        <v>428</v>
      </c>
      <c r="D1766" s="4"/>
      <c r="E1766" s="4"/>
      <c r="F1766" s="4"/>
      <c r="G1766" s="4"/>
      <c r="H1766" s="4"/>
      <c r="I1766" s="4"/>
      <c r="J1766" s="4"/>
      <c r="K1766" s="45">
        <v>44412</v>
      </c>
      <c r="L1766" s="45"/>
      <c r="M1766" s="4"/>
      <c r="N1766" s="4"/>
      <c r="O1766" s="4"/>
      <c r="P1766" s="46"/>
      <c r="Q1766" s="46"/>
      <c r="R1766" s="49">
        <f t="shared" si="124"/>
        <v>0</v>
      </c>
      <c r="S1766" s="49">
        <f t="shared" si="125"/>
        <v>0</v>
      </c>
      <c r="T1766" s="50">
        <f t="shared" si="126"/>
        <v>0</v>
      </c>
      <c r="U1766" s="50">
        <f t="shared" si="127"/>
        <v>0</v>
      </c>
      <c r="V1766" s="50">
        <v>0.9</v>
      </c>
      <c r="W1766" s="50">
        <f>IF(OR(K1766&lt;=$Y$1,DAY(K1766)&gt;15,AND(YEAR(K1766)&amp;MONTH(K1766)=YEAR(L1766)&amp;MONTH(L1766),DAY(L1766)&lt;26)),"",IF(OR(L1766="",MONTH(K1766)&lt;&gt;MONTH(L1766)),NETWORKDAYS.INTL(K1766,DATE(2021,MONTH(K1766)+1,0),"0000000",'21年休息安排-固定'!$B$2:$B$105),NETWORKDAYS.INTL(K1766,L1766,"0000000",'21年休息安排-固定'!$B$2:$B$105)))</f>
        <v>20</v>
      </c>
      <c r="X1766" s="50" t="str">
        <f>IF(OR(L1766&gt;=$Z$1,L1766="",DAY(L1766)&lt;15,AND(YEAR(K1766)&amp;MONTH(K1766)=YEAR(L1766)&amp;MONTH(L1766),DAY(L1766)&lt;26)),"",IF(YEAR(K1766)&amp;MONTH(K1766)=YEAR(L1766)&amp;MONTH(L1766),NETWORKDAYS.INTL(K1766,L1766,"0000000",'21年休息安排-固定'!$B$2:$B$105),NETWORKDAYS.INTL(DATE(2021,MONTH(L1766),1),L1766,"0000000",'21年休息安排-固定'!$B$2:$B$105)))</f>
        <v/>
      </c>
    </row>
    <row r="1767" customHeight="1" spans="1:24">
      <c r="A1767" s="4" t="s">
        <v>2248</v>
      </c>
      <c r="B1767" s="4"/>
      <c r="C1767" s="6" t="s">
        <v>400</v>
      </c>
      <c r="D1767" s="4"/>
      <c r="E1767" s="4"/>
      <c r="F1767" s="4"/>
      <c r="G1767" s="4"/>
      <c r="H1767" s="4"/>
      <c r="I1767" s="4"/>
      <c r="J1767" s="4"/>
      <c r="K1767" s="45">
        <v>44412</v>
      </c>
      <c r="L1767" s="45"/>
      <c r="M1767" s="4"/>
      <c r="N1767" s="4"/>
      <c r="O1767" s="4"/>
      <c r="P1767" s="46"/>
      <c r="Q1767" s="46"/>
      <c r="R1767" s="49">
        <f t="shared" si="124"/>
        <v>0</v>
      </c>
      <c r="S1767" s="49">
        <f t="shared" si="125"/>
        <v>0</v>
      </c>
      <c r="T1767" s="50">
        <f t="shared" si="126"/>
        <v>0</v>
      </c>
      <c r="U1767" s="50">
        <f t="shared" si="127"/>
        <v>0</v>
      </c>
      <c r="V1767" s="50">
        <v>0.9</v>
      </c>
      <c r="W1767" s="50">
        <f>IF(OR(K1767&lt;=$Y$1,DAY(K1767)&gt;15,AND(YEAR(K1767)&amp;MONTH(K1767)=YEAR(L1767)&amp;MONTH(L1767),DAY(L1767)&lt;26)),"",IF(OR(L1767="",MONTH(K1767)&lt;&gt;MONTH(L1767)),NETWORKDAYS.INTL(K1767,DATE(2021,MONTH(K1767)+1,0),"0000000",'21年休息安排-固定'!$B$2:$B$105),NETWORKDAYS.INTL(K1767,L1767,"0000000",'21年休息安排-固定'!$B$2:$B$105)))</f>
        <v>20</v>
      </c>
      <c r="X1767" s="50" t="str">
        <f>IF(OR(L1767&gt;=$Z$1,L1767="",DAY(L1767)&lt;15,AND(YEAR(K1767)&amp;MONTH(K1767)=YEAR(L1767)&amp;MONTH(L1767),DAY(L1767)&lt;26)),"",IF(YEAR(K1767)&amp;MONTH(K1767)=YEAR(L1767)&amp;MONTH(L1767),NETWORKDAYS.INTL(K1767,L1767,"0000000",'21年休息安排-固定'!$B$2:$B$105),NETWORKDAYS.INTL(DATE(2021,MONTH(L1767),1),L1767,"0000000",'21年休息安排-固定'!$B$2:$B$105)))</f>
        <v/>
      </c>
    </row>
    <row r="1768" customHeight="1" spans="1:24">
      <c r="A1768" s="4" t="s">
        <v>2249</v>
      </c>
      <c r="B1768" s="4"/>
      <c r="C1768" s="6" t="s">
        <v>400</v>
      </c>
      <c r="D1768" s="4"/>
      <c r="E1768" s="4"/>
      <c r="F1768" s="4"/>
      <c r="G1768" s="4"/>
      <c r="H1768" s="4"/>
      <c r="I1768" s="4"/>
      <c r="J1768" s="4"/>
      <c r="K1768" s="45">
        <v>44412</v>
      </c>
      <c r="L1768" s="45"/>
      <c r="M1768" s="4"/>
      <c r="N1768" s="4"/>
      <c r="O1768" s="4"/>
      <c r="P1768" s="46"/>
      <c r="Q1768" s="46"/>
      <c r="R1768" s="49">
        <f t="shared" si="124"/>
        <v>0</v>
      </c>
      <c r="S1768" s="49">
        <f t="shared" si="125"/>
        <v>0</v>
      </c>
      <c r="T1768" s="50">
        <f t="shared" si="126"/>
        <v>0</v>
      </c>
      <c r="U1768" s="50">
        <f t="shared" si="127"/>
        <v>0</v>
      </c>
      <c r="V1768" s="50">
        <v>0.9</v>
      </c>
      <c r="W1768" s="50">
        <f>IF(OR(K1768&lt;=$Y$1,DAY(K1768)&gt;15,AND(YEAR(K1768)&amp;MONTH(K1768)=YEAR(L1768)&amp;MONTH(L1768),DAY(L1768)&lt;26)),"",IF(OR(L1768="",MONTH(K1768)&lt;&gt;MONTH(L1768)),NETWORKDAYS.INTL(K1768,DATE(2021,MONTH(K1768)+1,0),"0000000",'21年休息安排-固定'!$B$2:$B$105),NETWORKDAYS.INTL(K1768,L1768,"0000000",'21年休息安排-固定'!$B$2:$B$105)))</f>
        <v>20</v>
      </c>
      <c r="X1768" s="50" t="str">
        <f>IF(OR(L1768&gt;=$Z$1,L1768="",DAY(L1768)&lt;15,AND(YEAR(K1768)&amp;MONTH(K1768)=YEAR(L1768)&amp;MONTH(L1768),DAY(L1768)&lt;26)),"",IF(YEAR(K1768)&amp;MONTH(K1768)=YEAR(L1768)&amp;MONTH(L1768),NETWORKDAYS.INTL(K1768,L1768,"0000000",'21年休息安排-固定'!$B$2:$B$105),NETWORKDAYS.INTL(DATE(2021,MONTH(L1768),1),L1768,"0000000",'21年休息安排-固定'!$B$2:$B$105)))</f>
        <v/>
      </c>
    </row>
    <row r="1769" customHeight="1" spans="1:24">
      <c r="A1769" s="4" t="s">
        <v>2250</v>
      </c>
      <c r="B1769" s="4"/>
      <c r="C1769" s="6" t="s">
        <v>400</v>
      </c>
      <c r="D1769" s="4"/>
      <c r="E1769" s="4"/>
      <c r="F1769" s="4"/>
      <c r="G1769" s="4"/>
      <c r="H1769" s="4"/>
      <c r="I1769" s="4"/>
      <c r="J1769" s="4"/>
      <c r="K1769" s="45">
        <v>44403</v>
      </c>
      <c r="L1769" s="45"/>
      <c r="M1769" s="4"/>
      <c r="N1769" s="4"/>
      <c r="O1769" s="4"/>
      <c r="P1769" s="46"/>
      <c r="Q1769" s="46"/>
      <c r="R1769" s="49">
        <f t="shared" si="124"/>
        <v>0</v>
      </c>
      <c r="S1769" s="49">
        <f t="shared" si="125"/>
        <v>0</v>
      </c>
      <c r="T1769" s="50">
        <f t="shared" si="126"/>
        <v>0</v>
      </c>
      <c r="U1769" s="50">
        <f t="shared" si="127"/>
        <v>0</v>
      </c>
      <c r="V1769" s="50">
        <v>0.9</v>
      </c>
      <c r="W1769" s="50" t="str">
        <f>IF(OR(K1769&lt;=$Y$1,DAY(K1769)&gt;15,AND(YEAR(K1769)&amp;MONTH(K1769)=YEAR(L1769)&amp;MONTH(L1769),DAY(L1769)&lt;26)),"",IF(OR(L1769="",MONTH(K1769)&lt;&gt;MONTH(L1769)),NETWORKDAYS.INTL(K1769,DATE(2021,MONTH(K1769)+1,0),"0000000",'21年休息安排-固定'!$B$2:$B$105),NETWORKDAYS.INTL(K1769,L1769,"0000000",'21年休息安排-固定'!$B$2:$B$105)))</f>
        <v/>
      </c>
      <c r="X1769" s="50" t="str">
        <f>IF(OR(L1769&gt;=$Z$1,L1769="",DAY(L1769)&lt;15,AND(YEAR(K1769)&amp;MONTH(K1769)=YEAR(L1769)&amp;MONTH(L1769),DAY(L1769)&lt;26)),"",IF(YEAR(K1769)&amp;MONTH(K1769)=YEAR(L1769)&amp;MONTH(L1769),NETWORKDAYS.INTL(K1769,L1769,"0000000",'21年休息安排-固定'!$B$2:$B$105),NETWORKDAYS.INTL(DATE(2021,MONTH(L1769),1),L1769,"0000000",'21年休息安排-固定'!$B$2:$B$105)))</f>
        <v/>
      </c>
    </row>
    <row r="1770" customHeight="1" spans="1:24">
      <c r="A1770" s="4" t="s">
        <v>2251</v>
      </c>
      <c r="B1770" s="4"/>
      <c r="C1770" s="6" t="s">
        <v>401</v>
      </c>
      <c r="D1770" s="4"/>
      <c r="E1770" s="4"/>
      <c r="F1770" s="4"/>
      <c r="G1770" s="4"/>
      <c r="H1770" s="4"/>
      <c r="I1770" s="4"/>
      <c r="J1770" s="4"/>
      <c r="K1770" s="45">
        <v>44414</v>
      </c>
      <c r="L1770" s="45"/>
      <c r="M1770" s="4"/>
      <c r="N1770" s="4"/>
      <c r="O1770" s="4"/>
      <c r="P1770" s="46"/>
      <c r="Q1770" s="46"/>
      <c r="R1770" s="49">
        <f t="shared" si="124"/>
        <v>0</v>
      </c>
      <c r="S1770" s="49">
        <f t="shared" si="125"/>
        <v>0</v>
      </c>
      <c r="T1770" s="50">
        <f t="shared" si="126"/>
        <v>0</v>
      </c>
      <c r="U1770" s="50">
        <f t="shared" si="127"/>
        <v>0</v>
      </c>
      <c r="V1770" s="50">
        <v>0.9</v>
      </c>
      <c r="W1770" s="50">
        <f>IF(OR(K1770&lt;=$Y$1,DAY(K1770)&gt;15,AND(YEAR(K1770)&amp;MONTH(K1770)=YEAR(L1770)&amp;MONTH(L1770),DAY(L1770)&lt;26)),"",IF(OR(L1770="",MONTH(K1770)&lt;&gt;MONTH(L1770)),NETWORKDAYS.INTL(K1770,DATE(2021,MONTH(K1770)+1,0),"0000000",'21年休息安排-固定'!$B$2:$B$105),NETWORKDAYS.INTL(K1770,L1770,"0000000",'21年休息安排-固定'!$B$2:$B$105)))</f>
        <v>18</v>
      </c>
      <c r="X1770" s="50" t="str">
        <f>IF(OR(L1770&gt;=$Z$1,L1770="",DAY(L1770)&lt;15,AND(YEAR(K1770)&amp;MONTH(K1770)=YEAR(L1770)&amp;MONTH(L1770),DAY(L1770)&lt;26)),"",IF(YEAR(K1770)&amp;MONTH(K1770)=YEAR(L1770)&amp;MONTH(L1770),NETWORKDAYS.INTL(K1770,L1770,"0000000",'21年休息安排-固定'!$B$2:$B$105),NETWORKDAYS.INTL(DATE(2021,MONTH(L1770),1),L1770,"0000000",'21年休息安排-固定'!$B$2:$B$105)))</f>
        <v/>
      </c>
    </row>
    <row r="1771" customHeight="1" spans="1:24">
      <c r="A1771" s="4" t="s">
        <v>2252</v>
      </c>
      <c r="B1771" s="4"/>
      <c r="C1771" s="6" t="s">
        <v>428</v>
      </c>
      <c r="D1771" s="4"/>
      <c r="E1771" s="4"/>
      <c r="F1771" s="4"/>
      <c r="G1771" s="4"/>
      <c r="H1771" s="4"/>
      <c r="I1771" s="4"/>
      <c r="J1771" s="4"/>
      <c r="K1771" s="45">
        <v>44424</v>
      </c>
      <c r="L1771" s="45"/>
      <c r="M1771" s="4"/>
      <c r="N1771" s="4"/>
      <c r="O1771" s="4"/>
      <c r="P1771" s="46"/>
      <c r="Q1771" s="46"/>
      <c r="R1771" s="49">
        <f t="shared" si="124"/>
        <v>0</v>
      </c>
      <c r="S1771" s="49">
        <f t="shared" si="125"/>
        <v>0</v>
      </c>
      <c r="T1771" s="50">
        <f t="shared" si="126"/>
        <v>0</v>
      </c>
      <c r="U1771" s="50">
        <f t="shared" si="127"/>
        <v>0</v>
      </c>
      <c r="V1771" s="50">
        <v>0.9</v>
      </c>
      <c r="W1771" s="50" t="str">
        <f>IF(OR(K1771&lt;=$Y$1,DAY(K1771)&gt;15,AND(YEAR(K1771)&amp;MONTH(K1771)=YEAR(L1771)&amp;MONTH(L1771),DAY(L1771)&lt;26)),"",IF(OR(L1771="",MONTH(K1771)&lt;&gt;MONTH(L1771)),NETWORKDAYS.INTL(K1771,DATE(2021,MONTH(K1771)+1,0),"0000000",'21年休息安排-固定'!$B$2:$B$105),NETWORKDAYS.INTL(K1771,L1771,"0000000",'21年休息安排-固定'!$B$2:$B$105)))</f>
        <v/>
      </c>
      <c r="X1771" s="50" t="str">
        <f>IF(OR(L1771&gt;=$Z$1,L1771="",DAY(L1771)&lt;15,AND(YEAR(K1771)&amp;MONTH(K1771)=YEAR(L1771)&amp;MONTH(L1771),DAY(L1771)&lt;26)),"",IF(YEAR(K1771)&amp;MONTH(K1771)=YEAR(L1771)&amp;MONTH(L1771),NETWORKDAYS.INTL(K1771,L1771,"0000000",'21年休息安排-固定'!$B$2:$B$105),NETWORKDAYS.INTL(DATE(2021,MONTH(L1771),1),L1771,"0000000",'21年休息安排-固定'!$B$2:$B$105)))</f>
        <v/>
      </c>
    </row>
    <row r="1772" customHeight="1" spans="1:24">
      <c r="A1772" s="4" t="s">
        <v>2253</v>
      </c>
      <c r="B1772" s="4"/>
      <c r="C1772" s="6" t="s">
        <v>428</v>
      </c>
      <c r="D1772" s="4"/>
      <c r="E1772" s="4"/>
      <c r="F1772" s="4"/>
      <c r="G1772" s="4"/>
      <c r="H1772" s="4"/>
      <c r="I1772" s="4"/>
      <c r="J1772" s="4"/>
      <c r="K1772" s="45">
        <v>44414</v>
      </c>
      <c r="L1772" s="45"/>
      <c r="M1772" s="4"/>
      <c r="N1772" s="4"/>
      <c r="O1772" s="4"/>
      <c r="P1772" s="46"/>
      <c r="Q1772" s="46"/>
      <c r="R1772" s="49">
        <f t="shared" si="124"/>
        <v>0</v>
      </c>
      <c r="S1772" s="49">
        <f t="shared" si="125"/>
        <v>0</v>
      </c>
      <c r="T1772" s="50">
        <f t="shared" si="126"/>
        <v>0</v>
      </c>
      <c r="U1772" s="50">
        <f t="shared" si="127"/>
        <v>0</v>
      </c>
      <c r="V1772" s="50">
        <v>0.9</v>
      </c>
      <c r="W1772" s="50">
        <f>IF(OR(K1772&lt;=$Y$1,DAY(K1772)&gt;15,AND(YEAR(K1772)&amp;MONTH(K1772)=YEAR(L1772)&amp;MONTH(L1772),DAY(L1772)&lt;26)),"",IF(OR(L1772="",MONTH(K1772)&lt;&gt;MONTH(L1772)),NETWORKDAYS.INTL(K1772,DATE(2021,MONTH(K1772)+1,0),"0000000",'21年休息安排-固定'!$B$2:$B$105),NETWORKDAYS.INTL(K1772,L1772,"0000000",'21年休息安排-固定'!$B$2:$B$105)))</f>
        <v>18</v>
      </c>
      <c r="X1772" s="50" t="str">
        <f>IF(OR(L1772&gt;=$Z$1,L1772="",DAY(L1772)&lt;15,AND(YEAR(K1772)&amp;MONTH(K1772)=YEAR(L1772)&amp;MONTH(L1772),DAY(L1772)&lt;26)),"",IF(YEAR(K1772)&amp;MONTH(K1772)=YEAR(L1772)&amp;MONTH(L1772),NETWORKDAYS.INTL(K1772,L1772,"0000000",'21年休息安排-固定'!$B$2:$B$105),NETWORKDAYS.INTL(DATE(2021,MONTH(L1772),1),L1772,"0000000",'21年休息安排-固定'!$B$2:$B$105)))</f>
        <v/>
      </c>
    </row>
    <row r="1773" customHeight="1" spans="1:24">
      <c r="A1773" s="4" t="s">
        <v>2254</v>
      </c>
      <c r="B1773" s="4"/>
      <c r="C1773" s="6" t="s">
        <v>428</v>
      </c>
      <c r="D1773" s="4"/>
      <c r="E1773" s="4"/>
      <c r="F1773" s="4"/>
      <c r="G1773" s="4"/>
      <c r="H1773" s="4"/>
      <c r="I1773" s="4"/>
      <c r="J1773" s="4"/>
      <c r="K1773" s="45">
        <v>44414</v>
      </c>
      <c r="L1773" s="45"/>
      <c r="M1773" s="4"/>
      <c r="N1773" s="4"/>
      <c r="O1773" s="4"/>
      <c r="P1773" s="46"/>
      <c r="Q1773" s="46"/>
      <c r="R1773" s="49">
        <f t="shared" si="124"/>
        <v>0</v>
      </c>
      <c r="S1773" s="49">
        <f t="shared" si="125"/>
        <v>0</v>
      </c>
      <c r="T1773" s="50">
        <f t="shared" si="126"/>
        <v>0</v>
      </c>
      <c r="U1773" s="50">
        <f t="shared" si="127"/>
        <v>0</v>
      </c>
      <c r="V1773" s="50">
        <v>0.9</v>
      </c>
      <c r="W1773" s="50">
        <f>IF(OR(K1773&lt;=$Y$1,DAY(K1773)&gt;15,AND(YEAR(K1773)&amp;MONTH(K1773)=YEAR(L1773)&amp;MONTH(L1773),DAY(L1773)&lt;26)),"",IF(OR(L1773="",MONTH(K1773)&lt;&gt;MONTH(L1773)),NETWORKDAYS.INTL(K1773,DATE(2021,MONTH(K1773)+1,0),"0000000",'21年休息安排-固定'!$B$2:$B$105),NETWORKDAYS.INTL(K1773,L1773,"0000000",'21年休息安排-固定'!$B$2:$B$105)))</f>
        <v>18</v>
      </c>
      <c r="X1773" s="50" t="str">
        <f>IF(OR(L1773&gt;=$Z$1,L1773="",DAY(L1773)&lt;15,AND(YEAR(K1773)&amp;MONTH(K1773)=YEAR(L1773)&amp;MONTH(L1773),DAY(L1773)&lt;26)),"",IF(YEAR(K1773)&amp;MONTH(K1773)=YEAR(L1773)&amp;MONTH(L1773),NETWORKDAYS.INTL(K1773,L1773,"0000000",'21年休息安排-固定'!$B$2:$B$105),NETWORKDAYS.INTL(DATE(2021,MONTH(L1773),1),L1773,"0000000",'21年休息安排-固定'!$B$2:$B$105)))</f>
        <v/>
      </c>
    </row>
    <row r="1774" customHeight="1" spans="1:24">
      <c r="A1774" s="4" t="s">
        <v>2255</v>
      </c>
      <c r="B1774" s="4"/>
      <c r="C1774" s="6" t="s">
        <v>400</v>
      </c>
      <c r="D1774" s="4"/>
      <c r="E1774" s="4"/>
      <c r="F1774" s="4"/>
      <c r="G1774" s="4"/>
      <c r="H1774" s="4"/>
      <c r="I1774" s="4"/>
      <c r="J1774" s="4"/>
      <c r="K1774" s="45">
        <v>44419</v>
      </c>
      <c r="L1774" s="45"/>
      <c r="M1774" s="4"/>
      <c r="N1774" s="4"/>
      <c r="O1774" s="4"/>
      <c r="P1774" s="46"/>
      <c r="Q1774" s="46"/>
      <c r="R1774" s="49">
        <f t="shared" si="124"/>
        <v>0</v>
      </c>
      <c r="S1774" s="49">
        <f t="shared" si="125"/>
        <v>0</v>
      </c>
      <c r="T1774" s="50">
        <f t="shared" si="126"/>
        <v>0</v>
      </c>
      <c r="U1774" s="50">
        <f t="shared" si="127"/>
        <v>0</v>
      </c>
      <c r="V1774" s="50">
        <v>0.9</v>
      </c>
      <c r="W1774" s="50">
        <f>IF(OR(K1774&lt;=$Y$1,DAY(K1774)&gt;15,AND(YEAR(K1774)&amp;MONTH(K1774)=YEAR(L1774)&amp;MONTH(L1774),DAY(L1774)&lt;26)),"",IF(OR(L1774="",MONTH(K1774)&lt;&gt;MONTH(L1774)),NETWORKDAYS.INTL(K1774,DATE(2021,MONTH(K1774)+1,0),"0000000",'21年休息安排-固定'!$B$2:$B$105),NETWORKDAYS.INTL(K1774,L1774,"0000000",'21年休息安排-固定'!$B$2:$B$105)))</f>
        <v>15</v>
      </c>
      <c r="X1774" s="50" t="str">
        <f>IF(OR(L1774&gt;=$Z$1,L1774="",DAY(L1774)&lt;15,AND(YEAR(K1774)&amp;MONTH(K1774)=YEAR(L1774)&amp;MONTH(L1774),DAY(L1774)&lt;26)),"",IF(YEAR(K1774)&amp;MONTH(K1774)=YEAR(L1774)&amp;MONTH(L1774),NETWORKDAYS.INTL(K1774,L1774,"0000000",'21年休息安排-固定'!$B$2:$B$105),NETWORKDAYS.INTL(DATE(2021,MONTH(L1774),1),L1774,"0000000",'21年休息安排-固定'!$B$2:$B$105)))</f>
        <v/>
      </c>
    </row>
    <row r="1775" customHeight="1" spans="1:24">
      <c r="A1775" s="4" t="s">
        <v>2256</v>
      </c>
      <c r="B1775" s="4"/>
      <c r="C1775" s="6" t="s">
        <v>428</v>
      </c>
      <c r="D1775" s="4"/>
      <c r="E1775" s="4"/>
      <c r="F1775" s="4"/>
      <c r="G1775" s="4"/>
      <c r="H1775" s="4"/>
      <c r="I1775" s="4"/>
      <c r="J1775" s="4"/>
      <c r="K1775" s="45">
        <v>44418</v>
      </c>
      <c r="L1775" s="45"/>
      <c r="M1775" s="4"/>
      <c r="N1775" s="4"/>
      <c r="O1775" s="4"/>
      <c r="P1775" s="46"/>
      <c r="Q1775" s="46"/>
      <c r="R1775" s="49">
        <f t="shared" si="124"/>
        <v>0</v>
      </c>
      <c r="S1775" s="49">
        <f t="shared" si="125"/>
        <v>0</v>
      </c>
      <c r="T1775" s="50">
        <f t="shared" si="126"/>
        <v>0</v>
      </c>
      <c r="U1775" s="50">
        <f t="shared" si="127"/>
        <v>0</v>
      </c>
      <c r="V1775" s="50">
        <v>0.9</v>
      </c>
      <c r="W1775" s="50">
        <f>IF(OR(K1775&lt;=$Y$1,DAY(K1775)&gt;15,AND(YEAR(K1775)&amp;MONTH(K1775)=YEAR(L1775)&amp;MONTH(L1775),DAY(L1775)&lt;26)),"",IF(OR(L1775="",MONTH(K1775)&lt;&gt;MONTH(L1775)),NETWORKDAYS.INTL(K1775,DATE(2021,MONTH(K1775)+1,0),"0000000",'21年休息安排-固定'!$B$2:$B$105),NETWORKDAYS.INTL(K1775,L1775,"0000000",'21年休息安排-固定'!$B$2:$B$105)))</f>
        <v>16</v>
      </c>
      <c r="X1775" s="50" t="str">
        <f>IF(OR(L1775&gt;=$Z$1,L1775="",DAY(L1775)&lt;15,AND(YEAR(K1775)&amp;MONTH(K1775)=YEAR(L1775)&amp;MONTH(L1775),DAY(L1775)&lt;26)),"",IF(YEAR(K1775)&amp;MONTH(K1775)=YEAR(L1775)&amp;MONTH(L1775),NETWORKDAYS.INTL(K1775,L1775,"0000000",'21年休息安排-固定'!$B$2:$B$105),NETWORKDAYS.INTL(DATE(2021,MONTH(L1775),1),L1775,"0000000",'21年休息安排-固定'!$B$2:$B$105)))</f>
        <v/>
      </c>
    </row>
    <row r="1776" customHeight="1" spans="1:24">
      <c r="A1776" s="4" t="s">
        <v>2257</v>
      </c>
      <c r="B1776" s="4"/>
      <c r="C1776" s="6" t="s">
        <v>428</v>
      </c>
      <c r="D1776" s="4"/>
      <c r="E1776" s="4"/>
      <c r="F1776" s="4"/>
      <c r="G1776" s="4"/>
      <c r="H1776" s="4"/>
      <c r="I1776" s="4"/>
      <c r="J1776" s="4"/>
      <c r="K1776" s="45">
        <v>44419</v>
      </c>
      <c r="L1776" s="45"/>
      <c r="M1776" s="4"/>
      <c r="N1776" s="4"/>
      <c r="O1776" s="4"/>
      <c r="P1776" s="46"/>
      <c r="Q1776" s="46"/>
      <c r="R1776" s="49">
        <f t="shared" si="124"/>
        <v>0</v>
      </c>
      <c r="S1776" s="49">
        <f t="shared" si="125"/>
        <v>0</v>
      </c>
      <c r="T1776" s="50">
        <f t="shared" si="126"/>
        <v>0</v>
      </c>
      <c r="U1776" s="50">
        <f t="shared" si="127"/>
        <v>0</v>
      </c>
      <c r="V1776" s="50">
        <v>0.9</v>
      </c>
      <c r="W1776" s="50">
        <f>IF(OR(K1776&lt;=$Y$1,DAY(K1776)&gt;15,AND(YEAR(K1776)&amp;MONTH(K1776)=YEAR(L1776)&amp;MONTH(L1776),DAY(L1776)&lt;26)),"",IF(OR(L1776="",MONTH(K1776)&lt;&gt;MONTH(L1776)),NETWORKDAYS.INTL(K1776,DATE(2021,MONTH(K1776)+1,0),"0000000",'21年休息安排-固定'!$B$2:$B$105),NETWORKDAYS.INTL(K1776,L1776,"0000000",'21年休息安排-固定'!$B$2:$B$105)))</f>
        <v>15</v>
      </c>
      <c r="X1776" s="50" t="str">
        <f>IF(OR(L1776&gt;=$Z$1,L1776="",DAY(L1776)&lt;15,AND(YEAR(K1776)&amp;MONTH(K1776)=YEAR(L1776)&amp;MONTH(L1776),DAY(L1776)&lt;26)),"",IF(YEAR(K1776)&amp;MONTH(K1776)=YEAR(L1776)&amp;MONTH(L1776),NETWORKDAYS.INTL(K1776,L1776,"0000000",'21年休息安排-固定'!$B$2:$B$105),NETWORKDAYS.INTL(DATE(2021,MONTH(L1776),1),L1776,"0000000",'21年休息安排-固定'!$B$2:$B$105)))</f>
        <v/>
      </c>
    </row>
    <row r="1777" customHeight="1" spans="1:24">
      <c r="A1777" s="4" t="s">
        <v>2258</v>
      </c>
      <c r="B1777" s="4"/>
      <c r="C1777" s="6" t="s">
        <v>400</v>
      </c>
      <c r="D1777" s="4"/>
      <c r="E1777" s="4"/>
      <c r="F1777" s="4"/>
      <c r="G1777" s="4"/>
      <c r="H1777" s="4"/>
      <c r="I1777" s="4"/>
      <c r="J1777" s="4"/>
      <c r="K1777" s="45">
        <v>44419</v>
      </c>
      <c r="L1777" s="45"/>
      <c r="M1777" s="4"/>
      <c r="N1777" s="4"/>
      <c r="O1777" s="4"/>
      <c r="P1777" s="46"/>
      <c r="Q1777" s="46"/>
      <c r="R1777" s="49">
        <f t="shared" si="124"/>
        <v>0</v>
      </c>
      <c r="S1777" s="49">
        <f t="shared" si="125"/>
        <v>0</v>
      </c>
      <c r="T1777" s="50">
        <f t="shared" si="126"/>
        <v>0</v>
      </c>
      <c r="U1777" s="50">
        <f t="shared" si="127"/>
        <v>0</v>
      </c>
      <c r="V1777" s="50">
        <v>0.9</v>
      </c>
      <c r="W1777" s="50">
        <f>IF(OR(K1777&lt;=$Y$1,DAY(K1777)&gt;15,AND(YEAR(K1777)&amp;MONTH(K1777)=YEAR(L1777)&amp;MONTH(L1777),DAY(L1777)&lt;26)),"",IF(OR(L1777="",MONTH(K1777)&lt;&gt;MONTH(L1777)),NETWORKDAYS.INTL(K1777,DATE(2021,MONTH(K1777)+1,0),"0000000",'21年休息安排-固定'!$B$2:$B$105),NETWORKDAYS.INTL(K1777,L1777,"0000000",'21年休息安排-固定'!$B$2:$B$105)))</f>
        <v>15</v>
      </c>
      <c r="X1777" s="50" t="str">
        <f>IF(OR(L1777&gt;=$Z$1,L1777="",DAY(L1777)&lt;15,AND(YEAR(K1777)&amp;MONTH(K1777)=YEAR(L1777)&amp;MONTH(L1777),DAY(L1777)&lt;26)),"",IF(YEAR(K1777)&amp;MONTH(K1777)=YEAR(L1777)&amp;MONTH(L1777),NETWORKDAYS.INTL(K1777,L1777,"0000000",'21年休息安排-固定'!$B$2:$B$105),NETWORKDAYS.INTL(DATE(2021,MONTH(L1777),1),L1777,"0000000",'21年休息安排-固定'!$B$2:$B$105)))</f>
        <v/>
      </c>
    </row>
    <row r="1778" customHeight="1" spans="1:24">
      <c r="A1778" s="4" t="s">
        <v>2259</v>
      </c>
      <c r="B1778" s="4"/>
      <c r="C1778" s="6" t="s">
        <v>400</v>
      </c>
      <c r="D1778" s="4"/>
      <c r="E1778" s="4"/>
      <c r="F1778" s="4"/>
      <c r="G1778" s="4"/>
      <c r="H1778" s="4"/>
      <c r="I1778" s="4"/>
      <c r="J1778" s="4"/>
      <c r="K1778" s="45">
        <v>44419</v>
      </c>
      <c r="L1778" s="45"/>
      <c r="M1778" s="4"/>
      <c r="N1778" s="4"/>
      <c r="O1778" s="4"/>
      <c r="P1778" s="46"/>
      <c r="Q1778" s="46"/>
      <c r="R1778" s="49">
        <f t="shared" si="124"/>
        <v>0</v>
      </c>
      <c r="S1778" s="49">
        <f t="shared" si="125"/>
        <v>0</v>
      </c>
      <c r="T1778" s="50">
        <f t="shared" si="126"/>
        <v>0</v>
      </c>
      <c r="U1778" s="50">
        <f t="shared" si="127"/>
        <v>0</v>
      </c>
      <c r="V1778" s="50">
        <v>0.9</v>
      </c>
      <c r="W1778" s="50">
        <f>IF(OR(K1778&lt;=$Y$1,DAY(K1778)&gt;15,AND(YEAR(K1778)&amp;MONTH(K1778)=YEAR(L1778)&amp;MONTH(L1778),DAY(L1778)&lt;26)),"",IF(OR(L1778="",MONTH(K1778)&lt;&gt;MONTH(L1778)),NETWORKDAYS.INTL(K1778,DATE(2021,MONTH(K1778)+1,0),"0000000",'21年休息安排-固定'!$B$2:$B$105),NETWORKDAYS.INTL(K1778,L1778,"0000000",'21年休息安排-固定'!$B$2:$B$105)))</f>
        <v>15</v>
      </c>
      <c r="X1778" s="50" t="str">
        <f>IF(OR(L1778&gt;=$Z$1,L1778="",DAY(L1778)&lt;15,AND(YEAR(K1778)&amp;MONTH(K1778)=YEAR(L1778)&amp;MONTH(L1778),DAY(L1778)&lt;26)),"",IF(YEAR(K1778)&amp;MONTH(K1778)=YEAR(L1778)&amp;MONTH(L1778),NETWORKDAYS.INTL(K1778,L1778,"0000000",'21年休息安排-固定'!$B$2:$B$105),NETWORKDAYS.INTL(DATE(2021,MONTH(L1778),1),L1778,"0000000",'21年休息安排-固定'!$B$2:$B$105)))</f>
        <v/>
      </c>
    </row>
    <row r="1779" customHeight="1" spans="1:24">
      <c r="A1779" s="4" t="s">
        <v>2260</v>
      </c>
      <c r="B1779" s="4"/>
      <c r="C1779" s="6" t="s">
        <v>428</v>
      </c>
      <c r="D1779" s="4"/>
      <c r="E1779" s="4"/>
      <c r="F1779" s="4"/>
      <c r="G1779" s="4"/>
      <c r="H1779" s="4"/>
      <c r="I1779" s="4"/>
      <c r="J1779" s="4"/>
      <c r="K1779" s="45">
        <v>44424</v>
      </c>
      <c r="L1779" s="45"/>
      <c r="M1779" s="4"/>
      <c r="N1779" s="4"/>
      <c r="O1779" s="4"/>
      <c r="P1779" s="46"/>
      <c r="Q1779" s="46"/>
      <c r="R1779" s="49">
        <f t="shared" si="124"/>
        <v>0</v>
      </c>
      <c r="S1779" s="49">
        <f t="shared" si="125"/>
        <v>0</v>
      </c>
      <c r="T1779" s="50">
        <f t="shared" si="126"/>
        <v>0</v>
      </c>
      <c r="U1779" s="50">
        <f t="shared" si="127"/>
        <v>0</v>
      </c>
      <c r="V1779" s="50">
        <v>0.9</v>
      </c>
      <c r="W1779" s="50" t="str">
        <f>IF(OR(K1779&lt;=$Y$1,DAY(K1779)&gt;15,AND(YEAR(K1779)&amp;MONTH(K1779)=YEAR(L1779)&amp;MONTH(L1779),DAY(L1779)&lt;26)),"",IF(OR(L1779="",MONTH(K1779)&lt;&gt;MONTH(L1779)),NETWORKDAYS.INTL(K1779,DATE(2021,MONTH(K1779)+1,0),"0000000",'21年休息安排-固定'!$B$2:$B$105),NETWORKDAYS.INTL(K1779,L1779,"0000000",'21年休息安排-固定'!$B$2:$B$105)))</f>
        <v/>
      </c>
      <c r="X1779" s="50" t="str">
        <f>IF(OR(L1779&gt;=$Z$1,L1779="",DAY(L1779)&lt;15,AND(YEAR(K1779)&amp;MONTH(K1779)=YEAR(L1779)&amp;MONTH(L1779),DAY(L1779)&lt;26)),"",IF(YEAR(K1779)&amp;MONTH(K1779)=YEAR(L1779)&amp;MONTH(L1779),NETWORKDAYS.INTL(K1779,L1779,"0000000",'21年休息安排-固定'!$B$2:$B$105),NETWORKDAYS.INTL(DATE(2021,MONTH(L1779),1),L1779,"0000000",'21年休息安排-固定'!$B$2:$B$105)))</f>
        <v/>
      </c>
    </row>
    <row r="1780" customHeight="1" spans="1:24">
      <c r="A1780" s="4" t="s">
        <v>2261</v>
      </c>
      <c r="B1780" s="4"/>
      <c r="C1780" s="6" t="s">
        <v>428</v>
      </c>
      <c r="D1780" s="4"/>
      <c r="E1780" s="4"/>
      <c r="F1780" s="4"/>
      <c r="G1780" s="4"/>
      <c r="H1780" s="4"/>
      <c r="I1780" s="4"/>
      <c r="J1780" s="4"/>
      <c r="K1780" s="45">
        <v>44424</v>
      </c>
      <c r="L1780" s="45"/>
      <c r="M1780" s="4"/>
      <c r="N1780" s="4"/>
      <c r="O1780" s="4"/>
      <c r="P1780" s="46"/>
      <c r="Q1780" s="46"/>
      <c r="R1780" s="49">
        <f t="shared" si="124"/>
        <v>0</v>
      </c>
      <c r="S1780" s="49">
        <f t="shared" si="125"/>
        <v>0</v>
      </c>
      <c r="T1780" s="50">
        <f t="shared" si="126"/>
        <v>0</v>
      </c>
      <c r="U1780" s="50">
        <f t="shared" si="127"/>
        <v>0</v>
      </c>
      <c r="V1780" s="50">
        <v>0.9</v>
      </c>
      <c r="W1780" s="50" t="str">
        <f>IF(OR(K1780&lt;=$Y$1,DAY(K1780)&gt;15,AND(YEAR(K1780)&amp;MONTH(K1780)=YEAR(L1780)&amp;MONTH(L1780),DAY(L1780)&lt;26)),"",IF(OR(L1780="",MONTH(K1780)&lt;&gt;MONTH(L1780)),NETWORKDAYS.INTL(K1780,DATE(2021,MONTH(K1780)+1,0),"0000000",'21年休息安排-固定'!$B$2:$B$105),NETWORKDAYS.INTL(K1780,L1780,"0000000",'21年休息安排-固定'!$B$2:$B$105)))</f>
        <v/>
      </c>
      <c r="X1780" s="50" t="str">
        <f>IF(OR(L1780&gt;=$Z$1,L1780="",DAY(L1780)&lt;15,AND(YEAR(K1780)&amp;MONTH(K1780)=YEAR(L1780)&amp;MONTH(L1780),DAY(L1780)&lt;26)),"",IF(YEAR(K1780)&amp;MONTH(K1780)=YEAR(L1780)&amp;MONTH(L1780),NETWORKDAYS.INTL(K1780,L1780,"0000000",'21年休息安排-固定'!$B$2:$B$105),NETWORKDAYS.INTL(DATE(2021,MONTH(L1780),1),L1780,"0000000",'21年休息安排-固定'!$B$2:$B$105)))</f>
        <v/>
      </c>
    </row>
    <row r="1781" customHeight="1" spans="1:24">
      <c r="A1781" s="4" t="s">
        <v>2262</v>
      </c>
      <c r="B1781" s="4"/>
      <c r="C1781" s="6" t="s">
        <v>2228</v>
      </c>
      <c r="D1781" s="4"/>
      <c r="E1781" s="4"/>
      <c r="F1781" s="4"/>
      <c r="G1781" s="4"/>
      <c r="H1781" s="4"/>
      <c r="I1781" s="4"/>
      <c r="J1781" s="4"/>
      <c r="K1781" s="45">
        <v>44421</v>
      </c>
      <c r="L1781" s="45"/>
      <c r="M1781" s="4"/>
      <c r="N1781" s="4"/>
      <c r="O1781" s="4"/>
      <c r="P1781" s="46"/>
      <c r="Q1781" s="46"/>
      <c r="R1781" s="49">
        <f t="shared" si="124"/>
        <v>0</v>
      </c>
      <c r="S1781" s="49">
        <f t="shared" si="125"/>
        <v>0</v>
      </c>
      <c r="T1781" s="50">
        <f t="shared" si="126"/>
        <v>0</v>
      </c>
      <c r="U1781" s="50">
        <f t="shared" si="127"/>
        <v>0</v>
      </c>
      <c r="V1781" s="50">
        <v>0.9</v>
      </c>
      <c r="W1781" s="50">
        <f>IF(OR(K1781&lt;=$Y$1,DAY(K1781)&gt;15,AND(YEAR(K1781)&amp;MONTH(K1781)=YEAR(L1781)&amp;MONTH(L1781),DAY(L1781)&lt;26)),"",IF(OR(L1781="",MONTH(K1781)&lt;&gt;MONTH(L1781)),NETWORKDAYS.INTL(K1781,DATE(2021,MONTH(K1781)+1,0),"0000000",'21年休息安排-固定'!$B$2:$B$105),NETWORKDAYS.INTL(K1781,L1781,"0000000",'21年休息安排-固定'!$B$2:$B$105)))</f>
        <v>13</v>
      </c>
      <c r="X1781" s="50" t="str">
        <f>IF(OR(L1781&gt;=$Z$1,L1781="",DAY(L1781)&lt;15,AND(YEAR(K1781)&amp;MONTH(K1781)=YEAR(L1781)&amp;MONTH(L1781),DAY(L1781)&lt;26)),"",IF(YEAR(K1781)&amp;MONTH(K1781)=YEAR(L1781)&amp;MONTH(L1781),NETWORKDAYS.INTL(K1781,L1781,"0000000",'21年休息安排-固定'!$B$2:$B$105),NETWORKDAYS.INTL(DATE(2021,MONTH(L1781),1),L1781,"0000000",'21年休息安排-固定'!$B$2:$B$105)))</f>
        <v/>
      </c>
    </row>
    <row r="1782" customHeight="1" spans="1:24">
      <c r="A1782" s="4" t="s">
        <v>2263</v>
      </c>
      <c r="B1782" s="4"/>
      <c r="C1782" s="6" t="s">
        <v>401</v>
      </c>
      <c r="D1782" s="4"/>
      <c r="E1782" s="4"/>
      <c r="F1782" s="4"/>
      <c r="G1782" s="4"/>
      <c r="H1782" s="4"/>
      <c r="I1782" s="4"/>
      <c r="J1782" s="4"/>
      <c r="K1782" s="45">
        <v>44426</v>
      </c>
      <c r="L1782" s="45"/>
      <c r="M1782" s="4"/>
      <c r="N1782" s="4"/>
      <c r="O1782" s="4"/>
      <c r="P1782" s="46"/>
      <c r="Q1782" s="46"/>
      <c r="R1782" s="49">
        <f t="shared" si="124"/>
        <v>0</v>
      </c>
      <c r="S1782" s="49">
        <f t="shared" si="125"/>
        <v>0</v>
      </c>
      <c r="T1782" s="50">
        <f t="shared" si="126"/>
        <v>0</v>
      </c>
      <c r="U1782" s="50">
        <f t="shared" si="127"/>
        <v>0</v>
      </c>
      <c r="V1782" s="50">
        <v>0.9</v>
      </c>
      <c r="W1782" s="50" t="str">
        <f>IF(OR(K1782&lt;=$Y$1,DAY(K1782)&gt;15,AND(YEAR(K1782)&amp;MONTH(K1782)=YEAR(L1782)&amp;MONTH(L1782),DAY(L1782)&lt;26)),"",IF(OR(L1782="",MONTH(K1782)&lt;&gt;MONTH(L1782)),NETWORKDAYS.INTL(K1782,DATE(2021,MONTH(K1782)+1,0),"0000000",'21年休息安排-固定'!$B$2:$B$105),NETWORKDAYS.INTL(K1782,L1782,"0000000",'21年休息安排-固定'!$B$2:$B$105)))</f>
        <v/>
      </c>
      <c r="X1782" s="50" t="str">
        <f>IF(OR(L1782&gt;=$Z$1,L1782="",DAY(L1782)&lt;15,AND(YEAR(K1782)&amp;MONTH(K1782)=YEAR(L1782)&amp;MONTH(L1782),DAY(L1782)&lt;26)),"",IF(YEAR(K1782)&amp;MONTH(K1782)=YEAR(L1782)&amp;MONTH(L1782),NETWORKDAYS.INTL(K1782,L1782,"0000000",'21年休息安排-固定'!$B$2:$B$105),NETWORKDAYS.INTL(DATE(2021,MONTH(L1782),1),L1782,"0000000",'21年休息安排-固定'!$B$2:$B$105)))</f>
        <v/>
      </c>
    </row>
    <row r="1783" customHeight="1" spans="1:24">
      <c r="A1783" s="4" t="s">
        <v>2264</v>
      </c>
      <c r="B1783" s="4"/>
      <c r="C1783" s="6" t="s">
        <v>400</v>
      </c>
      <c r="D1783" s="4"/>
      <c r="E1783" s="4"/>
      <c r="F1783" s="4"/>
      <c r="G1783" s="4"/>
      <c r="H1783" s="4"/>
      <c r="I1783" s="4"/>
      <c r="J1783" s="4"/>
      <c r="K1783" s="45">
        <v>44426</v>
      </c>
      <c r="L1783" s="45"/>
      <c r="M1783" s="4"/>
      <c r="N1783" s="4"/>
      <c r="O1783" s="4"/>
      <c r="P1783" s="46"/>
      <c r="Q1783" s="46"/>
      <c r="R1783" s="49">
        <f t="shared" si="124"/>
        <v>0</v>
      </c>
      <c r="S1783" s="49">
        <f t="shared" si="125"/>
        <v>0</v>
      </c>
      <c r="T1783" s="50">
        <f t="shared" si="126"/>
        <v>0</v>
      </c>
      <c r="U1783" s="50">
        <f t="shared" si="127"/>
        <v>0</v>
      </c>
      <c r="V1783" s="50">
        <v>0.9</v>
      </c>
      <c r="W1783" s="50" t="str">
        <f>IF(OR(K1783&lt;=$Y$1,DAY(K1783)&gt;15,AND(YEAR(K1783)&amp;MONTH(K1783)=YEAR(L1783)&amp;MONTH(L1783),DAY(L1783)&lt;26)),"",IF(OR(L1783="",MONTH(K1783)&lt;&gt;MONTH(L1783)),NETWORKDAYS.INTL(K1783,DATE(2021,MONTH(K1783)+1,0),"0000000",'21年休息安排-固定'!$B$2:$B$105),NETWORKDAYS.INTL(K1783,L1783,"0000000",'21年休息安排-固定'!$B$2:$B$105)))</f>
        <v/>
      </c>
      <c r="X1783" s="50" t="str">
        <f>IF(OR(L1783&gt;=$Z$1,L1783="",DAY(L1783)&lt;15,AND(YEAR(K1783)&amp;MONTH(K1783)=YEAR(L1783)&amp;MONTH(L1783),DAY(L1783)&lt;26)),"",IF(YEAR(K1783)&amp;MONTH(K1783)=YEAR(L1783)&amp;MONTH(L1783),NETWORKDAYS.INTL(K1783,L1783,"0000000",'21年休息安排-固定'!$B$2:$B$105),NETWORKDAYS.INTL(DATE(2021,MONTH(L1783),1),L1783,"0000000",'21年休息安排-固定'!$B$2:$B$105)))</f>
        <v/>
      </c>
    </row>
    <row r="1784" customHeight="1" spans="1:24">
      <c r="A1784" s="4" t="s">
        <v>2265</v>
      </c>
      <c r="B1784" s="4"/>
      <c r="C1784" s="6" t="s">
        <v>428</v>
      </c>
      <c r="D1784" s="4"/>
      <c r="E1784" s="4"/>
      <c r="F1784" s="4"/>
      <c r="G1784" s="4"/>
      <c r="H1784" s="4"/>
      <c r="I1784" s="4"/>
      <c r="J1784" s="4"/>
      <c r="K1784" s="45">
        <v>44428</v>
      </c>
      <c r="L1784" s="45"/>
      <c r="M1784" s="4"/>
      <c r="N1784" s="4"/>
      <c r="O1784" s="4"/>
      <c r="P1784" s="46"/>
      <c r="Q1784" s="46"/>
      <c r="R1784" s="49">
        <f t="shared" si="124"/>
        <v>0</v>
      </c>
      <c r="S1784" s="49">
        <f t="shared" si="125"/>
        <v>0</v>
      </c>
      <c r="T1784" s="50">
        <f t="shared" si="126"/>
        <v>0</v>
      </c>
      <c r="U1784" s="50">
        <f t="shared" si="127"/>
        <v>0</v>
      </c>
      <c r="V1784" s="50">
        <v>0.9</v>
      </c>
      <c r="W1784" s="50" t="str">
        <f>IF(OR(K1784&lt;=$Y$1,DAY(K1784)&gt;15,AND(YEAR(K1784)&amp;MONTH(K1784)=YEAR(L1784)&amp;MONTH(L1784),DAY(L1784)&lt;26)),"",IF(OR(L1784="",MONTH(K1784)&lt;&gt;MONTH(L1784)),NETWORKDAYS.INTL(K1784,DATE(2021,MONTH(K1784)+1,0),"0000000",'21年休息安排-固定'!$B$2:$B$105),NETWORKDAYS.INTL(K1784,L1784,"0000000",'21年休息安排-固定'!$B$2:$B$105)))</f>
        <v/>
      </c>
      <c r="X1784" s="50" t="str">
        <f>IF(OR(L1784&gt;=$Z$1,L1784="",DAY(L1784)&lt;15,AND(YEAR(K1784)&amp;MONTH(K1784)=YEAR(L1784)&amp;MONTH(L1784),DAY(L1784)&lt;26)),"",IF(YEAR(K1784)&amp;MONTH(K1784)=YEAR(L1784)&amp;MONTH(L1784),NETWORKDAYS.INTL(K1784,L1784,"0000000",'21年休息安排-固定'!$B$2:$B$105),NETWORKDAYS.INTL(DATE(2021,MONTH(L1784),1),L1784,"0000000",'21年休息安排-固定'!$B$2:$B$105)))</f>
        <v/>
      </c>
    </row>
    <row r="1785" customHeight="1" spans="1:24">
      <c r="A1785" s="4" t="s">
        <v>2266</v>
      </c>
      <c r="B1785" s="4"/>
      <c r="C1785" s="6" t="s">
        <v>400</v>
      </c>
      <c r="D1785" s="4"/>
      <c r="E1785" s="4"/>
      <c r="F1785" s="4"/>
      <c r="G1785" s="4"/>
      <c r="H1785" s="4"/>
      <c r="I1785" s="4"/>
      <c r="J1785" s="4"/>
      <c r="K1785" s="45">
        <v>44431</v>
      </c>
      <c r="L1785" s="45"/>
      <c r="M1785" s="4"/>
      <c r="N1785" s="4"/>
      <c r="O1785" s="4"/>
      <c r="P1785" s="46"/>
      <c r="Q1785" s="46"/>
      <c r="R1785" s="49">
        <f t="shared" si="124"/>
        <v>0</v>
      </c>
      <c r="S1785" s="49">
        <f t="shared" si="125"/>
        <v>0</v>
      </c>
      <c r="T1785" s="50">
        <f t="shared" si="126"/>
        <v>0</v>
      </c>
      <c r="U1785" s="50">
        <f t="shared" si="127"/>
        <v>0</v>
      </c>
      <c r="V1785" s="50">
        <v>0.9</v>
      </c>
      <c r="W1785" s="50" t="str">
        <f>IF(OR(K1785&lt;=$Y$1,DAY(K1785)&gt;15,AND(YEAR(K1785)&amp;MONTH(K1785)=YEAR(L1785)&amp;MONTH(L1785),DAY(L1785)&lt;26)),"",IF(OR(L1785="",MONTH(K1785)&lt;&gt;MONTH(L1785)),NETWORKDAYS.INTL(K1785,DATE(2021,MONTH(K1785)+1,0),"0000000",'21年休息安排-固定'!$B$2:$B$105),NETWORKDAYS.INTL(K1785,L1785,"0000000",'21年休息安排-固定'!$B$2:$B$105)))</f>
        <v/>
      </c>
      <c r="X1785" s="50" t="str">
        <f>IF(OR(L1785&gt;=$Z$1,L1785="",DAY(L1785)&lt;15,AND(YEAR(K1785)&amp;MONTH(K1785)=YEAR(L1785)&amp;MONTH(L1785),DAY(L1785)&lt;26)),"",IF(YEAR(K1785)&amp;MONTH(K1785)=YEAR(L1785)&amp;MONTH(L1785),NETWORKDAYS.INTL(K1785,L1785,"0000000",'21年休息安排-固定'!$B$2:$B$105),NETWORKDAYS.INTL(DATE(2021,MONTH(L1785),1),L1785,"0000000",'21年休息安排-固定'!$B$2:$B$105)))</f>
        <v/>
      </c>
    </row>
    <row r="1786" customHeight="1" spans="1:24">
      <c r="A1786" s="4" t="s">
        <v>2267</v>
      </c>
      <c r="B1786" s="4"/>
      <c r="C1786" s="6" t="s">
        <v>2228</v>
      </c>
      <c r="D1786" s="4"/>
      <c r="E1786" s="4"/>
      <c r="F1786" s="4"/>
      <c r="G1786" s="4"/>
      <c r="H1786" s="4"/>
      <c r="I1786" s="4"/>
      <c r="J1786" s="4"/>
      <c r="K1786" s="45">
        <v>44432</v>
      </c>
      <c r="L1786" s="45"/>
      <c r="M1786" s="4"/>
      <c r="N1786" s="4"/>
      <c r="O1786" s="4"/>
      <c r="P1786" s="46"/>
      <c r="Q1786" s="46"/>
      <c r="R1786" s="49">
        <f t="shared" si="124"/>
        <v>0</v>
      </c>
      <c r="S1786" s="49">
        <f t="shared" si="125"/>
        <v>0</v>
      </c>
      <c r="T1786" s="50">
        <f t="shared" si="126"/>
        <v>0</v>
      </c>
      <c r="U1786" s="50">
        <f t="shared" si="127"/>
        <v>0</v>
      </c>
      <c r="V1786" s="50">
        <v>0.9</v>
      </c>
      <c r="W1786" s="50" t="str">
        <f>IF(OR(K1786&lt;=$Y$1,DAY(K1786)&gt;15,AND(YEAR(K1786)&amp;MONTH(K1786)=YEAR(L1786)&amp;MONTH(L1786),DAY(L1786)&lt;26)),"",IF(OR(L1786="",MONTH(K1786)&lt;&gt;MONTH(L1786)),NETWORKDAYS.INTL(K1786,DATE(2021,MONTH(K1786)+1,0),"0000000",'21年休息安排-固定'!$B$2:$B$105),NETWORKDAYS.INTL(K1786,L1786,"0000000",'21年休息安排-固定'!$B$2:$B$105)))</f>
        <v/>
      </c>
      <c r="X1786" s="50" t="str">
        <f>IF(OR(L1786&gt;=$Z$1,L1786="",DAY(L1786)&lt;15,AND(YEAR(K1786)&amp;MONTH(K1786)=YEAR(L1786)&amp;MONTH(L1786),DAY(L1786)&lt;26)),"",IF(YEAR(K1786)&amp;MONTH(K1786)=YEAR(L1786)&amp;MONTH(L1786),NETWORKDAYS.INTL(K1786,L1786,"0000000",'21年休息安排-固定'!$B$2:$B$105),NETWORKDAYS.INTL(DATE(2021,MONTH(L1786),1),L1786,"0000000",'21年休息安排-固定'!$B$2:$B$105)))</f>
        <v/>
      </c>
    </row>
    <row r="1787" customHeight="1" spans="1:24">
      <c r="A1787" s="4" t="s">
        <v>2268</v>
      </c>
      <c r="B1787" s="4"/>
      <c r="C1787" s="6" t="s">
        <v>428</v>
      </c>
      <c r="D1787" s="4"/>
      <c r="E1787" s="4"/>
      <c r="F1787" s="4"/>
      <c r="G1787" s="4"/>
      <c r="H1787" s="4"/>
      <c r="I1787" s="4"/>
      <c r="J1787" s="4"/>
      <c r="K1787" s="45">
        <v>44438</v>
      </c>
      <c r="L1787" s="45"/>
      <c r="M1787" s="4"/>
      <c r="N1787" s="4"/>
      <c r="O1787" s="4"/>
      <c r="P1787" s="46"/>
      <c r="Q1787" s="46"/>
      <c r="R1787" s="49">
        <f t="shared" si="124"/>
        <v>0</v>
      </c>
      <c r="S1787" s="49">
        <f t="shared" si="125"/>
        <v>0</v>
      </c>
      <c r="T1787" s="50">
        <f t="shared" si="126"/>
        <v>0</v>
      </c>
      <c r="U1787" s="50">
        <f t="shared" si="127"/>
        <v>0</v>
      </c>
      <c r="V1787" s="50">
        <v>0.9</v>
      </c>
      <c r="W1787" s="50" t="str">
        <f>IF(OR(K1787&lt;=$Y$1,DAY(K1787)&gt;15,AND(YEAR(K1787)&amp;MONTH(K1787)=YEAR(L1787)&amp;MONTH(L1787),DAY(L1787)&lt;26)),"",IF(OR(L1787="",MONTH(K1787)&lt;&gt;MONTH(L1787)),NETWORKDAYS.INTL(K1787,DATE(2021,MONTH(K1787)+1,0),"0000000",'21年休息安排-固定'!$B$2:$B$105),NETWORKDAYS.INTL(K1787,L1787,"0000000",'21年休息安排-固定'!$B$2:$B$105)))</f>
        <v/>
      </c>
      <c r="X1787" s="50" t="str">
        <f>IF(OR(L1787&gt;=$Z$1,L1787="",DAY(L1787)&lt;15,AND(YEAR(K1787)&amp;MONTH(K1787)=YEAR(L1787)&amp;MONTH(L1787),DAY(L1787)&lt;26)),"",IF(YEAR(K1787)&amp;MONTH(K1787)=YEAR(L1787)&amp;MONTH(L1787),NETWORKDAYS.INTL(K1787,L1787,"0000000",'21年休息安排-固定'!$B$2:$B$105),NETWORKDAYS.INTL(DATE(2021,MONTH(L1787),1),L1787,"0000000",'21年休息安排-固定'!$B$2:$B$105)))</f>
        <v/>
      </c>
    </row>
    <row r="1788" customHeight="1" spans="1:24">
      <c r="A1788" s="4" t="s">
        <v>2269</v>
      </c>
      <c r="B1788" s="4"/>
      <c r="C1788" s="6" t="s">
        <v>2228</v>
      </c>
      <c r="D1788" s="4"/>
      <c r="E1788" s="4"/>
      <c r="F1788" s="4"/>
      <c r="G1788" s="4"/>
      <c r="H1788" s="4"/>
      <c r="I1788" s="4"/>
      <c r="J1788" s="4"/>
      <c r="K1788" s="45">
        <v>44435</v>
      </c>
      <c r="L1788" s="45"/>
      <c r="M1788" s="4"/>
      <c r="N1788" s="4"/>
      <c r="O1788" s="4"/>
      <c r="P1788" s="46"/>
      <c r="Q1788" s="46"/>
      <c r="R1788" s="49">
        <f t="shared" si="124"/>
        <v>0</v>
      </c>
      <c r="S1788" s="49">
        <f t="shared" si="125"/>
        <v>0</v>
      </c>
      <c r="T1788" s="50">
        <f t="shared" si="126"/>
        <v>0</v>
      </c>
      <c r="U1788" s="50">
        <f t="shared" si="127"/>
        <v>0</v>
      </c>
      <c r="V1788" s="50">
        <v>0.9</v>
      </c>
      <c r="W1788" s="50" t="str">
        <f>IF(OR(K1788&lt;=$Y$1,DAY(K1788)&gt;15,AND(YEAR(K1788)&amp;MONTH(K1788)=YEAR(L1788)&amp;MONTH(L1788),DAY(L1788)&lt;26)),"",IF(OR(L1788="",MONTH(K1788)&lt;&gt;MONTH(L1788)),NETWORKDAYS.INTL(K1788,DATE(2021,MONTH(K1788)+1,0),"0000000",'21年休息安排-固定'!$B$2:$B$105),NETWORKDAYS.INTL(K1788,L1788,"0000000",'21年休息安排-固定'!$B$2:$B$105)))</f>
        <v/>
      </c>
      <c r="X1788" s="50" t="str">
        <f>IF(OR(L1788&gt;=$Z$1,L1788="",DAY(L1788)&lt;15,AND(YEAR(K1788)&amp;MONTH(K1788)=YEAR(L1788)&amp;MONTH(L1788),DAY(L1788)&lt;26)),"",IF(YEAR(K1788)&amp;MONTH(K1788)=YEAR(L1788)&amp;MONTH(L1788),NETWORKDAYS.INTL(K1788,L1788,"0000000",'21年休息安排-固定'!$B$2:$B$105),NETWORKDAYS.INTL(DATE(2021,MONTH(L1788),1),L1788,"0000000",'21年休息安排-固定'!$B$2:$B$105)))</f>
        <v/>
      </c>
    </row>
    <row r="1789" customHeight="1" spans="1:24">
      <c r="A1789" s="4" t="s">
        <v>2270</v>
      </c>
      <c r="B1789" s="4"/>
      <c r="C1789" s="6" t="s">
        <v>2228</v>
      </c>
      <c r="D1789" s="4"/>
      <c r="E1789" s="4"/>
      <c r="F1789" s="4"/>
      <c r="G1789" s="4"/>
      <c r="H1789" s="4"/>
      <c r="I1789" s="4"/>
      <c r="J1789" s="4"/>
      <c r="K1789" s="45">
        <v>44435</v>
      </c>
      <c r="L1789" s="45"/>
      <c r="M1789" s="4"/>
      <c r="N1789" s="4"/>
      <c r="O1789" s="4"/>
      <c r="P1789" s="46"/>
      <c r="Q1789" s="46"/>
      <c r="R1789" s="49">
        <f t="shared" si="124"/>
        <v>0</v>
      </c>
      <c r="S1789" s="49">
        <f t="shared" si="125"/>
        <v>0</v>
      </c>
      <c r="T1789" s="50">
        <f t="shared" si="126"/>
        <v>0</v>
      </c>
      <c r="U1789" s="50">
        <f t="shared" si="127"/>
        <v>0</v>
      </c>
      <c r="V1789" s="50">
        <v>0.9</v>
      </c>
      <c r="W1789" s="50" t="str">
        <f>IF(OR(K1789&lt;=$Y$1,DAY(K1789)&gt;15,AND(YEAR(K1789)&amp;MONTH(K1789)=YEAR(L1789)&amp;MONTH(L1789),DAY(L1789)&lt;26)),"",IF(OR(L1789="",MONTH(K1789)&lt;&gt;MONTH(L1789)),NETWORKDAYS.INTL(K1789,DATE(2021,MONTH(K1789)+1,0),"0000000",'21年休息安排-固定'!$B$2:$B$105),NETWORKDAYS.INTL(K1789,L1789,"0000000",'21年休息安排-固定'!$B$2:$B$105)))</f>
        <v/>
      </c>
      <c r="X1789" s="50" t="str">
        <f>IF(OR(L1789&gt;=$Z$1,L1789="",DAY(L1789)&lt;15,AND(YEAR(K1789)&amp;MONTH(K1789)=YEAR(L1789)&amp;MONTH(L1789),DAY(L1789)&lt;26)),"",IF(YEAR(K1789)&amp;MONTH(K1789)=YEAR(L1789)&amp;MONTH(L1789),NETWORKDAYS.INTL(K1789,L1789,"0000000",'21年休息安排-固定'!$B$2:$B$105),NETWORKDAYS.INTL(DATE(2021,MONTH(L1789),1),L1789,"0000000",'21年休息安排-固定'!$B$2:$B$105)))</f>
        <v/>
      </c>
    </row>
    <row r="1790" customHeight="1" spans="1:24">
      <c r="A1790" s="4" t="s">
        <v>2271</v>
      </c>
      <c r="B1790" s="4"/>
      <c r="C1790" s="6" t="s">
        <v>2228</v>
      </c>
      <c r="D1790" s="4"/>
      <c r="E1790" s="4"/>
      <c r="F1790" s="4"/>
      <c r="G1790" s="4"/>
      <c r="H1790" s="4"/>
      <c r="I1790" s="4"/>
      <c r="J1790" s="4"/>
      <c r="K1790" s="45">
        <v>44438</v>
      </c>
      <c r="L1790" s="45"/>
      <c r="M1790" s="4"/>
      <c r="N1790" s="4"/>
      <c r="O1790" s="4"/>
      <c r="P1790" s="46"/>
      <c r="Q1790" s="46"/>
      <c r="R1790" s="49">
        <f t="shared" si="124"/>
        <v>0</v>
      </c>
      <c r="S1790" s="49">
        <f t="shared" si="125"/>
        <v>0</v>
      </c>
      <c r="T1790" s="50">
        <f t="shared" si="126"/>
        <v>0</v>
      </c>
      <c r="U1790" s="50">
        <f t="shared" si="127"/>
        <v>0</v>
      </c>
      <c r="V1790" s="50">
        <v>0.9</v>
      </c>
      <c r="W1790" s="50" t="str">
        <f>IF(OR(K1790&lt;=$Y$1,DAY(K1790)&gt;15,AND(YEAR(K1790)&amp;MONTH(K1790)=YEAR(L1790)&amp;MONTH(L1790),DAY(L1790)&lt;26)),"",IF(OR(L1790="",MONTH(K1790)&lt;&gt;MONTH(L1790)),NETWORKDAYS.INTL(K1790,DATE(2021,MONTH(K1790)+1,0),"0000000",'21年休息安排-固定'!$B$2:$B$105),NETWORKDAYS.INTL(K1790,L1790,"0000000",'21年休息安排-固定'!$B$2:$B$105)))</f>
        <v/>
      </c>
      <c r="X1790" s="50" t="str">
        <f>IF(OR(L1790&gt;=$Z$1,L1790="",DAY(L1790)&lt;15,AND(YEAR(K1790)&amp;MONTH(K1790)=YEAR(L1790)&amp;MONTH(L1790),DAY(L1790)&lt;26)),"",IF(YEAR(K1790)&amp;MONTH(K1790)=YEAR(L1790)&amp;MONTH(L1790),NETWORKDAYS.INTL(K1790,L1790,"0000000",'21年休息安排-固定'!$B$2:$B$105),NETWORKDAYS.INTL(DATE(2021,MONTH(L1790),1),L1790,"0000000",'21年休息安排-固定'!$B$2:$B$105)))</f>
        <v/>
      </c>
    </row>
    <row r="1791" customHeight="1" spans="1:24">
      <c r="A1791" s="4" t="s">
        <v>2272</v>
      </c>
      <c r="B1791" s="4"/>
      <c r="C1791" s="6" t="s">
        <v>403</v>
      </c>
      <c r="D1791" s="4"/>
      <c r="E1791" s="4"/>
      <c r="F1791" s="4"/>
      <c r="G1791" s="4"/>
      <c r="H1791" s="4"/>
      <c r="I1791" s="4"/>
      <c r="J1791" s="4"/>
      <c r="K1791" s="45">
        <v>44410</v>
      </c>
      <c r="L1791" s="45"/>
      <c r="M1791" s="4"/>
      <c r="N1791" s="4"/>
      <c r="O1791" s="4"/>
      <c r="P1791" s="46"/>
      <c r="Q1791" s="46"/>
      <c r="R1791" s="49">
        <f t="shared" si="124"/>
        <v>0</v>
      </c>
      <c r="S1791" s="49">
        <f t="shared" si="125"/>
        <v>0</v>
      </c>
      <c r="T1791" s="50">
        <f t="shared" si="126"/>
        <v>0</v>
      </c>
      <c r="U1791" s="50">
        <f t="shared" si="127"/>
        <v>0</v>
      </c>
      <c r="V1791" s="50">
        <v>0.9</v>
      </c>
      <c r="W1791" s="50">
        <f>IF(OR(K1791&lt;=$Y$1,DAY(K1791)&gt;15,AND(YEAR(K1791)&amp;MONTH(K1791)=YEAR(L1791)&amp;MONTH(L1791),DAY(L1791)&lt;26)),"",IF(OR(L1791="",MONTH(K1791)&lt;&gt;MONTH(L1791)),NETWORKDAYS.INTL(K1791,DATE(2021,MONTH(K1791)+1,0),"0000000",'21年休息安排-固定'!$B$2:$B$105),NETWORKDAYS.INTL(K1791,L1791,"0000000",'21年休息安排-固定'!$B$2:$B$105)))</f>
        <v>22</v>
      </c>
      <c r="X1791" s="50" t="str">
        <f>IF(OR(L1791&gt;=$Z$1,L1791="",DAY(L1791)&lt;15,AND(YEAR(K1791)&amp;MONTH(K1791)=YEAR(L1791)&amp;MONTH(L1791),DAY(L1791)&lt;26)),"",IF(YEAR(K1791)&amp;MONTH(K1791)=YEAR(L1791)&amp;MONTH(L1791),NETWORKDAYS.INTL(K1791,L1791,"0000000",'21年休息安排-固定'!$B$2:$B$105),NETWORKDAYS.INTL(DATE(2021,MONTH(L1791),1),L1791,"0000000",'21年休息安排-固定'!$B$2:$B$105)))</f>
        <v/>
      </c>
    </row>
    <row r="1792" customHeight="1" spans="1:24">
      <c r="A1792" s="4" t="s">
        <v>2273</v>
      </c>
      <c r="B1792" s="4"/>
      <c r="C1792" s="6" t="s">
        <v>1020</v>
      </c>
      <c r="D1792" s="4"/>
      <c r="E1792" s="4"/>
      <c r="F1792" s="4"/>
      <c r="G1792" s="4"/>
      <c r="H1792" s="4"/>
      <c r="I1792" s="4"/>
      <c r="J1792" s="4"/>
      <c r="K1792" s="45">
        <v>44414</v>
      </c>
      <c r="L1792" s="45"/>
      <c r="M1792" s="4"/>
      <c r="N1792" s="4"/>
      <c r="O1792" s="4"/>
      <c r="P1792" s="46"/>
      <c r="Q1792" s="46"/>
      <c r="R1792" s="49">
        <f t="shared" si="124"/>
        <v>0</v>
      </c>
      <c r="S1792" s="49">
        <f t="shared" si="125"/>
        <v>0</v>
      </c>
      <c r="T1792" s="50">
        <f t="shared" si="126"/>
        <v>0</v>
      </c>
      <c r="U1792" s="50">
        <f t="shared" si="127"/>
        <v>0</v>
      </c>
      <c r="V1792" s="50">
        <v>0.9</v>
      </c>
      <c r="W1792" s="50">
        <f>IF(OR(K1792&lt;=$Y$1,DAY(K1792)&gt;15,AND(YEAR(K1792)&amp;MONTH(K1792)=YEAR(L1792)&amp;MONTH(L1792),DAY(L1792)&lt;26)),"",IF(OR(L1792="",MONTH(K1792)&lt;&gt;MONTH(L1792)),NETWORKDAYS.INTL(K1792,DATE(2021,MONTH(K1792)+1,0),"0000000",'21年休息安排-固定'!$B$2:$B$105),NETWORKDAYS.INTL(K1792,L1792,"0000000",'21年休息安排-固定'!$B$2:$B$105)))</f>
        <v>18</v>
      </c>
      <c r="X1792" s="50" t="str">
        <f>IF(OR(L1792&gt;=$Z$1,L1792="",DAY(L1792)&lt;15,AND(YEAR(K1792)&amp;MONTH(K1792)=YEAR(L1792)&amp;MONTH(L1792),DAY(L1792)&lt;26)),"",IF(YEAR(K1792)&amp;MONTH(K1792)=YEAR(L1792)&amp;MONTH(L1792),NETWORKDAYS.INTL(K1792,L1792,"0000000",'21年休息安排-固定'!$B$2:$B$105),NETWORKDAYS.INTL(DATE(2021,MONTH(L1792),1),L1792,"0000000",'21年休息安排-固定'!$B$2:$B$105)))</f>
        <v/>
      </c>
    </row>
    <row r="1793" customHeight="1" spans="1:24">
      <c r="A1793" s="4" t="s">
        <v>2274</v>
      </c>
      <c r="B1793" s="4"/>
      <c r="C1793" s="6" t="s">
        <v>403</v>
      </c>
      <c r="D1793" s="4"/>
      <c r="E1793" s="4"/>
      <c r="F1793" s="4"/>
      <c r="G1793" s="4"/>
      <c r="H1793" s="4"/>
      <c r="I1793" s="4"/>
      <c r="J1793" s="4"/>
      <c r="K1793" s="45">
        <v>44417</v>
      </c>
      <c r="L1793" s="45"/>
      <c r="M1793" s="4"/>
      <c r="N1793" s="4"/>
      <c r="O1793" s="4"/>
      <c r="P1793" s="46"/>
      <c r="Q1793" s="46"/>
      <c r="R1793" s="49">
        <f t="shared" si="124"/>
        <v>0</v>
      </c>
      <c r="S1793" s="49">
        <f t="shared" si="125"/>
        <v>0</v>
      </c>
      <c r="T1793" s="50">
        <f t="shared" si="126"/>
        <v>0</v>
      </c>
      <c r="U1793" s="50">
        <f t="shared" si="127"/>
        <v>0</v>
      </c>
      <c r="V1793" s="50">
        <v>0.9</v>
      </c>
      <c r="W1793" s="50">
        <f>IF(OR(K1793&lt;=$Y$1,DAY(K1793)&gt;15,AND(YEAR(K1793)&amp;MONTH(K1793)=YEAR(L1793)&amp;MONTH(L1793),DAY(L1793)&lt;26)),"",IF(OR(L1793="",MONTH(K1793)&lt;&gt;MONTH(L1793)),NETWORKDAYS.INTL(K1793,DATE(2021,MONTH(K1793)+1,0),"0000000",'21年休息安排-固定'!$B$2:$B$105),NETWORKDAYS.INTL(K1793,L1793,"0000000",'21年休息安排-固定'!$B$2:$B$105)))</f>
        <v>17</v>
      </c>
      <c r="X1793" s="50" t="str">
        <f>IF(OR(L1793&gt;=$Z$1,L1793="",DAY(L1793)&lt;15,AND(YEAR(K1793)&amp;MONTH(K1793)=YEAR(L1793)&amp;MONTH(L1793),DAY(L1793)&lt;26)),"",IF(YEAR(K1793)&amp;MONTH(K1793)=YEAR(L1793)&amp;MONTH(L1793),NETWORKDAYS.INTL(K1793,L1793,"0000000",'21年休息安排-固定'!$B$2:$B$105),NETWORKDAYS.INTL(DATE(2021,MONTH(L1793),1),L1793,"0000000",'21年休息安排-固定'!$B$2:$B$105)))</f>
        <v/>
      </c>
    </row>
    <row r="1794" customHeight="1" spans="1:24">
      <c r="A1794" s="4" t="s">
        <v>2275</v>
      </c>
      <c r="B1794" s="4"/>
      <c r="C1794" s="6" t="s">
        <v>1020</v>
      </c>
      <c r="D1794" s="4"/>
      <c r="E1794" s="4"/>
      <c r="F1794" s="4"/>
      <c r="G1794" s="4"/>
      <c r="H1794" s="4"/>
      <c r="I1794" s="4"/>
      <c r="J1794" s="4"/>
      <c r="K1794" s="45">
        <v>44417</v>
      </c>
      <c r="L1794" s="45"/>
      <c r="M1794" s="4"/>
      <c r="N1794" s="4"/>
      <c r="O1794" s="4"/>
      <c r="P1794" s="46"/>
      <c r="Q1794" s="46"/>
      <c r="R1794" s="49">
        <f t="shared" si="124"/>
        <v>0</v>
      </c>
      <c r="S1794" s="49">
        <f t="shared" si="125"/>
        <v>0</v>
      </c>
      <c r="T1794" s="50">
        <f t="shared" si="126"/>
        <v>0</v>
      </c>
      <c r="U1794" s="50">
        <f t="shared" si="127"/>
        <v>0</v>
      </c>
      <c r="V1794" s="50">
        <v>0.9</v>
      </c>
      <c r="W1794" s="50">
        <f>IF(OR(K1794&lt;=$Y$1,DAY(K1794)&gt;15,AND(YEAR(K1794)&amp;MONTH(K1794)=YEAR(L1794)&amp;MONTH(L1794),DAY(L1794)&lt;26)),"",IF(OR(L1794="",MONTH(K1794)&lt;&gt;MONTH(L1794)),NETWORKDAYS.INTL(K1794,DATE(2021,MONTH(K1794)+1,0),"0000000",'21年休息安排-固定'!$B$2:$B$105),NETWORKDAYS.INTL(K1794,L1794,"0000000",'21年休息安排-固定'!$B$2:$B$105)))</f>
        <v>17</v>
      </c>
      <c r="X1794" s="50" t="str">
        <f>IF(OR(L1794&gt;=$Z$1,L1794="",DAY(L1794)&lt;15,AND(YEAR(K1794)&amp;MONTH(K1794)=YEAR(L1794)&amp;MONTH(L1794),DAY(L1794)&lt;26)),"",IF(YEAR(K1794)&amp;MONTH(K1794)=YEAR(L1794)&amp;MONTH(L1794),NETWORKDAYS.INTL(K1794,L1794,"0000000",'21年休息安排-固定'!$B$2:$B$105),NETWORKDAYS.INTL(DATE(2021,MONTH(L1794),1),L1794,"0000000",'21年休息安排-固定'!$B$2:$B$105)))</f>
        <v/>
      </c>
    </row>
    <row r="1795" customHeight="1" spans="1:24">
      <c r="A1795" s="4" t="s">
        <v>2276</v>
      </c>
      <c r="B1795" s="4"/>
      <c r="C1795" s="6" t="s">
        <v>403</v>
      </c>
      <c r="D1795" s="4"/>
      <c r="E1795" s="4"/>
      <c r="F1795" s="4"/>
      <c r="G1795" s="4"/>
      <c r="H1795" s="4"/>
      <c r="I1795" s="4"/>
      <c r="J1795" s="4"/>
      <c r="K1795" s="45">
        <v>44418</v>
      </c>
      <c r="L1795" s="45"/>
      <c r="M1795" s="4"/>
      <c r="N1795" s="4"/>
      <c r="O1795" s="4"/>
      <c r="P1795" s="46"/>
      <c r="Q1795" s="46"/>
      <c r="R1795" s="49">
        <f t="shared" si="124"/>
        <v>0</v>
      </c>
      <c r="S1795" s="49">
        <f t="shared" si="125"/>
        <v>0</v>
      </c>
      <c r="T1795" s="50">
        <f t="shared" si="126"/>
        <v>0</v>
      </c>
      <c r="U1795" s="50">
        <f t="shared" si="127"/>
        <v>0</v>
      </c>
      <c r="V1795" s="50">
        <v>0.9</v>
      </c>
      <c r="W1795" s="50">
        <f>IF(OR(K1795&lt;=$Y$1,DAY(K1795)&gt;15,AND(YEAR(K1795)&amp;MONTH(K1795)=YEAR(L1795)&amp;MONTH(L1795),DAY(L1795)&lt;26)),"",IF(OR(L1795="",MONTH(K1795)&lt;&gt;MONTH(L1795)),NETWORKDAYS.INTL(K1795,DATE(2021,MONTH(K1795)+1,0),"0000000",'21年休息安排-固定'!$B$2:$B$105),NETWORKDAYS.INTL(K1795,L1795,"0000000",'21年休息安排-固定'!$B$2:$B$105)))</f>
        <v>16</v>
      </c>
      <c r="X1795" s="50" t="str">
        <f>IF(OR(L1795&gt;=$Z$1,L1795="",DAY(L1795)&lt;15,AND(YEAR(K1795)&amp;MONTH(K1795)=YEAR(L1795)&amp;MONTH(L1795),DAY(L1795)&lt;26)),"",IF(YEAR(K1795)&amp;MONTH(K1795)=YEAR(L1795)&amp;MONTH(L1795),NETWORKDAYS.INTL(K1795,L1795,"0000000",'21年休息安排-固定'!$B$2:$B$105),NETWORKDAYS.INTL(DATE(2021,MONTH(L1795),1),L1795,"0000000",'21年休息安排-固定'!$B$2:$B$105)))</f>
        <v/>
      </c>
    </row>
    <row r="1796" customHeight="1" spans="1:24">
      <c r="A1796" s="4" t="s">
        <v>2277</v>
      </c>
      <c r="B1796" s="4"/>
      <c r="C1796" s="6" t="s">
        <v>1020</v>
      </c>
      <c r="D1796" s="4"/>
      <c r="E1796" s="4"/>
      <c r="F1796" s="4"/>
      <c r="G1796" s="4"/>
      <c r="H1796" s="4"/>
      <c r="I1796" s="4"/>
      <c r="J1796" s="4"/>
      <c r="K1796" s="45">
        <v>44419</v>
      </c>
      <c r="L1796" s="45"/>
      <c r="M1796" s="4"/>
      <c r="N1796" s="4"/>
      <c r="O1796" s="4"/>
      <c r="P1796" s="46"/>
      <c r="Q1796" s="46"/>
      <c r="R1796" s="49">
        <f t="shared" si="124"/>
        <v>0</v>
      </c>
      <c r="S1796" s="49">
        <f t="shared" si="125"/>
        <v>0</v>
      </c>
      <c r="T1796" s="50">
        <f t="shared" si="126"/>
        <v>0</v>
      </c>
      <c r="U1796" s="50">
        <f t="shared" si="127"/>
        <v>0</v>
      </c>
      <c r="V1796" s="50">
        <v>0.9</v>
      </c>
      <c r="W1796" s="50">
        <f>IF(OR(K1796&lt;=$Y$1,DAY(K1796)&gt;15,AND(YEAR(K1796)&amp;MONTH(K1796)=YEAR(L1796)&amp;MONTH(L1796),DAY(L1796)&lt;26)),"",IF(OR(L1796="",MONTH(K1796)&lt;&gt;MONTH(L1796)),NETWORKDAYS.INTL(K1796,DATE(2021,MONTH(K1796)+1,0),"0000000",'21年休息安排-固定'!$B$2:$B$105),NETWORKDAYS.INTL(K1796,L1796,"0000000",'21年休息安排-固定'!$B$2:$B$105)))</f>
        <v>15</v>
      </c>
      <c r="X1796" s="50" t="str">
        <f>IF(OR(L1796&gt;=$Z$1,L1796="",DAY(L1796)&lt;15,AND(YEAR(K1796)&amp;MONTH(K1796)=YEAR(L1796)&amp;MONTH(L1796),DAY(L1796)&lt;26)),"",IF(YEAR(K1796)&amp;MONTH(K1796)=YEAR(L1796)&amp;MONTH(L1796),NETWORKDAYS.INTL(K1796,L1796,"0000000",'21年休息安排-固定'!$B$2:$B$105),NETWORKDAYS.INTL(DATE(2021,MONTH(L1796),1),L1796,"0000000",'21年休息安排-固定'!$B$2:$B$105)))</f>
        <v/>
      </c>
    </row>
    <row r="1797" customHeight="1" spans="1:24">
      <c r="A1797" s="4" t="s">
        <v>2278</v>
      </c>
      <c r="B1797" s="4"/>
      <c r="C1797" s="6" t="s">
        <v>941</v>
      </c>
      <c r="D1797" s="4"/>
      <c r="E1797" s="4"/>
      <c r="F1797" s="4"/>
      <c r="G1797" s="4"/>
      <c r="H1797" s="4"/>
      <c r="I1797" s="4"/>
      <c r="J1797" s="4"/>
      <c r="K1797" s="45">
        <v>44419</v>
      </c>
      <c r="L1797" s="45"/>
      <c r="M1797" s="4"/>
      <c r="N1797" s="4"/>
      <c r="O1797" s="4"/>
      <c r="P1797" s="46"/>
      <c r="Q1797" s="46"/>
      <c r="R1797" s="49">
        <f t="shared" si="124"/>
        <v>0</v>
      </c>
      <c r="S1797" s="49">
        <f t="shared" si="125"/>
        <v>0</v>
      </c>
      <c r="T1797" s="50">
        <f t="shared" si="126"/>
        <v>0</v>
      </c>
      <c r="U1797" s="50">
        <f t="shared" si="127"/>
        <v>0</v>
      </c>
      <c r="V1797" s="50">
        <v>0.9</v>
      </c>
      <c r="W1797" s="50">
        <f>IF(OR(K1797&lt;=$Y$1,DAY(K1797)&gt;15,AND(YEAR(K1797)&amp;MONTH(K1797)=YEAR(L1797)&amp;MONTH(L1797),DAY(L1797)&lt;26)),"",IF(OR(L1797="",MONTH(K1797)&lt;&gt;MONTH(L1797)),NETWORKDAYS.INTL(K1797,DATE(2021,MONTH(K1797)+1,0),"0000000",'21年休息安排-固定'!$B$2:$B$105),NETWORKDAYS.INTL(K1797,L1797,"0000000",'21年休息安排-固定'!$B$2:$B$105)))</f>
        <v>15</v>
      </c>
      <c r="X1797" s="50" t="str">
        <f>IF(OR(L1797&gt;=$Z$1,L1797="",DAY(L1797)&lt;15,AND(YEAR(K1797)&amp;MONTH(K1797)=YEAR(L1797)&amp;MONTH(L1797),DAY(L1797)&lt;26)),"",IF(YEAR(K1797)&amp;MONTH(K1797)=YEAR(L1797)&amp;MONTH(L1797),NETWORKDAYS.INTL(K1797,L1797,"0000000",'21年休息安排-固定'!$B$2:$B$105),NETWORKDAYS.INTL(DATE(2021,MONTH(L1797),1),L1797,"0000000",'21年休息安排-固定'!$B$2:$B$105)))</f>
        <v/>
      </c>
    </row>
    <row r="1798" customHeight="1" spans="1:24">
      <c r="A1798" s="4" t="s">
        <v>2279</v>
      </c>
      <c r="B1798" s="4"/>
      <c r="C1798" s="6" t="s">
        <v>403</v>
      </c>
      <c r="D1798" s="4"/>
      <c r="E1798" s="4"/>
      <c r="F1798" s="4"/>
      <c r="G1798" s="4"/>
      <c r="H1798" s="4"/>
      <c r="I1798" s="4"/>
      <c r="J1798" s="4"/>
      <c r="K1798" s="45">
        <v>44419</v>
      </c>
      <c r="L1798" s="45"/>
      <c r="M1798" s="4"/>
      <c r="N1798" s="4"/>
      <c r="O1798" s="4"/>
      <c r="P1798" s="46"/>
      <c r="Q1798" s="46"/>
      <c r="R1798" s="49">
        <f t="shared" si="124"/>
        <v>0</v>
      </c>
      <c r="S1798" s="49">
        <f t="shared" si="125"/>
        <v>0</v>
      </c>
      <c r="T1798" s="50">
        <f t="shared" si="126"/>
        <v>0</v>
      </c>
      <c r="U1798" s="50">
        <f t="shared" si="127"/>
        <v>0</v>
      </c>
      <c r="V1798" s="50">
        <v>0.9</v>
      </c>
      <c r="W1798" s="50">
        <f>IF(OR(K1798&lt;=$Y$1,DAY(K1798)&gt;15,AND(YEAR(K1798)&amp;MONTH(K1798)=YEAR(L1798)&amp;MONTH(L1798),DAY(L1798)&lt;26)),"",IF(OR(L1798="",MONTH(K1798)&lt;&gt;MONTH(L1798)),NETWORKDAYS.INTL(K1798,DATE(2021,MONTH(K1798)+1,0),"0000000",'21年休息安排-固定'!$B$2:$B$105),NETWORKDAYS.INTL(K1798,L1798,"0000000",'21年休息安排-固定'!$B$2:$B$105)))</f>
        <v>15</v>
      </c>
      <c r="X1798" s="50" t="str">
        <f>IF(OR(L1798&gt;=$Z$1,L1798="",DAY(L1798)&lt;15,AND(YEAR(K1798)&amp;MONTH(K1798)=YEAR(L1798)&amp;MONTH(L1798),DAY(L1798)&lt;26)),"",IF(YEAR(K1798)&amp;MONTH(K1798)=YEAR(L1798)&amp;MONTH(L1798),NETWORKDAYS.INTL(K1798,L1798,"0000000",'21年休息安排-固定'!$B$2:$B$105),NETWORKDAYS.INTL(DATE(2021,MONTH(L1798),1),L1798,"0000000",'21年休息安排-固定'!$B$2:$B$105)))</f>
        <v/>
      </c>
    </row>
    <row r="1799" customHeight="1" spans="1:24">
      <c r="A1799" s="4" t="s">
        <v>2280</v>
      </c>
      <c r="B1799" s="4"/>
      <c r="C1799" s="6" t="s">
        <v>1020</v>
      </c>
      <c r="D1799" s="4"/>
      <c r="E1799" s="4"/>
      <c r="F1799" s="4"/>
      <c r="G1799" s="4"/>
      <c r="H1799" s="4"/>
      <c r="I1799" s="4"/>
      <c r="J1799" s="4"/>
      <c r="K1799" s="45">
        <v>44421</v>
      </c>
      <c r="L1799" s="45"/>
      <c r="M1799" s="4"/>
      <c r="N1799" s="4"/>
      <c r="O1799" s="4"/>
      <c r="P1799" s="46"/>
      <c r="Q1799" s="46"/>
      <c r="R1799" s="49">
        <f t="shared" si="124"/>
        <v>0</v>
      </c>
      <c r="S1799" s="49">
        <f t="shared" si="125"/>
        <v>0</v>
      </c>
      <c r="T1799" s="50">
        <f t="shared" si="126"/>
        <v>0</v>
      </c>
      <c r="U1799" s="50">
        <f t="shared" si="127"/>
        <v>0</v>
      </c>
      <c r="V1799" s="50">
        <v>0.9</v>
      </c>
      <c r="W1799" s="50">
        <f>IF(OR(K1799&lt;=$Y$1,DAY(K1799)&gt;15,AND(YEAR(K1799)&amp;MONTH(K1799)=YEAR(L1799)&amp;MONTH(L1799),DAY(L1799)&lt;26)),"",IF(OR(L1799="",MONTH(K1799)&lt;&gt;MONTH(L1799)),NETWORKDAYS.INTL(K1799,DATE(2021,MONTH(K1799)+1,0),"0000000",'21年休息安排-固定'!$B$2:$B$105),NETWORKDAYS.INTL(K1799,L1799,"0000000",'21年休息安排-固定'!$B$2:$B$105)))</f>
        <v>13</v>
      </c>
      <c r="X1799" s="50" t="str">
        <f>IF(OR(L1799&gt;=$Z$1,L1799="",DAY(L1799)&lt;15,AND(YEAR(K1799)&amp;MONTH(K1799)=YEAR(L1799)&amp;MONTH(L1799),DAY(L1799)&lt;26)),"",IF(YEAR(K1799)&amp;MONTH(K1799)=YEAR(L1799)&amp;MONTH(L1799),NETWORKDAYS.INTL(K1799,L1799,"0000000",'21年休息安排-固定'!$B$2:$B$105),NETWORKDAYS.INTL(DATE(2021,MONTH(L1799),1),L1799,"0000000",'21年休息安排-固定'!$B$2:$B$105)))</f>
        <v/>
      </c>
    </row>
    <row r="1800" customHeight="1" spans="1:24">
      <c r="A1800" s="4" t="s">
        <v>2281</v>
      </c>
      <c r="B1800" s="4"/>
      <c r="C1800" s="6" t="s">
        <v>2282</v>
      </c>
      <c r="D1800" s="4"/>
      <c r="E1800" s="4"/>
      <c r="F1800" s="4"/>
      <c r="G1800" s="4"/>
      <c r="H1800" s="4"/>
      <c r="I1800" s="4"/>
      <c r="J1800" s="4"/>
      <c r="K1800" s="45">
        <v>44421</v>
      </c>
      <c r="L1800" s="45"/>
      <c r="M1800" s="4"/>
      <c r="N1800" s="4"/>
      <c r="O1800" s="4"/>
      <c r="P1800" s="46"/>
      <c r="Q1800" s="46"/>
      <c r="R1800" s="49">
        <f t="shared" si="124"/>
        <v>0</v>
      </c>
      <c r="S1800" s="49">
        <f t="shared" si="125"/>
        <v>0</v>
      </c>
      <c r="T1800" s="50">
        <f t="shared" si="126"/>
        <v>0</v>
      </c>
      <c r="U1800" s="50">
        <f t="shared" si="127"/>
        <v>0</v>
      </c>
      <c r="V1800" s="50">
        <v>0.9</v>
      </c>
      <c r="W1800" s="50">
        <f>IF(OR(K1800&lt;=$Y$1,DAY(K1800)&gt;15,AND(YEAR(K1800)&amp;MONTH(K1800)=YEAR(L1800)&amp;MONTH(L1800),DAY(L1800)&lt;26)),"",IF(OR(L1800="",MONTH(K1800)&lt;&gt;MONTH(L1800)),NETWORKDAYS.INTL(K1800,DATE(2021,MONTH(K1800)+1,0),"0000000",'21年休息安排-固定'!$B$2:$B$105),NETWORKDAYS.INTL(K1800,L1800,"0000000",'21年休息安排-固定'!$B$2:$B$105)))</f>
        <v>13</v>
      </c>
      <c r="X1800" s="50" t="str">
        <f>IF(OR(L1800&gt;=$Z$1,L1800="",DAY(L1800)&lt;15,AND(YEAR(K1800)&amp;MONTH(K1800)=YEAR(L1800)&amp;MONTH(L1800),DAY(L1800)&lt;26)),"",IF(YEAR(K1800)&amp;MONTH(K1800)=YEAR(L1800)&amp;MONTH(L1800),NETWORKDAYS.INTL(K1800,L1800,"0000000",'21年休息安排-固定'!$B$2:$B$105),NETWORKDAYS.INTL(DATE(2021,MONTH(L1800),1),L1800,"0000000",'21年休息安排-固定'!$B$2:$B$105)))</f>
        <v/>
      </c>
    </row>
    <row r="1801" customHeight="1" spans="1:24">
      <c r="A1801" s="4" t="s">
        <v>2283</v>
      </c>
      <c r="B1801" s="4"/>
      <c r="C1801" s="6" t="s">
        <v>26</v>
      </c>
      <c r="D1801" s="4"/>
      <c r="E1801" s="4"/>
      <c r="F1801" s="4"/>
      <c r="G1801" s="4"/>
      <c r="H1801" s="4"/>
      <c r="I1801" s="4"/>
      <c r="J1801" s="4"/>
      <c r="K1801" s="45">
        <v>44431</v>
      </c>
      <c r="L1801" s="45"/>
      <c r="M1801" s="4"/>
      <c r="N1801" s="4"/>
      <c r="O1801" s="4"/>
      <c r="P1801" s="46"/>
      <c r="Q1801" s="46"/>
      <c r="R1801" s="49">
        <f t="shared" si="124"/>
        <v>0</v>
      </c>
      <c r="S1801" s="49">
        <f t="shared" si="125"/>
        <v>0</v>
      </c>
      <c r="T1801" s="50">
        <f t="shared" si="126"/>
        <v>0</v>
      </c>
      <c r="U1801" s="50">
        <f t="shared" si="127"/>
        <v>0</v>
      </c>
      <c r="V1801" s="50">
        <v>0.9</v>
      </c>
      <c r="W1801" s="50" t="str">
        <f>IF(OR(K1801&lt;=$Y$1,DAY(K1801)&gt;15,AND(YEAR(K1801)&amp;MONTH(K1801)=YEAR(L1801)&amp;MONTH(L1801),DAY(L1801)&lt;26)),"",IF(OR(L1801="",MONTH(K1801)&lt;&gt;MONTH(L1801)),NETWORKDAYS.INTL(K1801,DATE(2021,MONTH(K1801)+1,0),"0000000",'21年休息安排-固定'!$B$2:$B$105),NETWORKDAYS.INTL(K1801,L1801,"0000000",'21年休息安排-固定'!$B$2:$B$105)))</f>
        <v/>
      </c>
      <c r="X1801" s="50" t="str">
        <f>IF(OR(L1801&gt;=$Z$1,L1801="",DAY(L1801)&lt;15,AND(YEAR(K1801)&amp;MONTH(K1801)=YEAR(L1801)&amp;MONTH(L1801),DAY(L1801)&lt;26)),"",IF(YEAR(K1801)&amp;MONTH(K1801)=YEAR(L1801)&amp;MONTH(L1801),NETWORKDAYS.INTL(K1801,L1801,"0000000",'21年休息安排-固定'!$B$2:$B$105),NETWORKDAYS.INTL(DATE(2021,MONTH(L1801),1),L1801,"0000000",'21年休息安排-固定'!$B$2:$B$105)))</f>
        <v/>
      </c>
    </row>
    <row r="1802" customHeight="1" spans="1:24">
      <c r="A1802" s="4" t="s">
        <v>2284</v>
      </c>
      <c r="B1802" s="4"/>
      <c r="C1802" s="6" t="s">
        <v>921</v>
      </c>
      <c r="D1802" s="4"/>
      <c r="E1802" s="4"/>
      <c r="F1802" s="4"/>
      <c r="G1802" s="4"/>
      <c r="H1802" s="4"/>
      <c r="I1802" s="4"/>
      <c r="J1802" s="4"/>
      <c r="K1802" s="45">
        <v>44431</v>
      </c>
      <c r="L1802" s="45"/>
      <c r="M1802" s="4"/>
      <c r="N1802" s="4"/>
      <c r="O1802" s="4"/>
      <c r="P1802" s="46"/>
      <c r="Q1802" s="46"/>
      <c r="R1802" s="49">
        <f t="shared" si="124"/>
        <v>0</v>
      </c>
      <c r="S1802" s="49">
        <f t="shared" si="125"/>
        <v>0</v>
      </c>
      <c r="T1802" s="50">
        <f t="shared" si="126"/>
        <v>0</v>
      </c>
      <c r="U1802" s="50">
        <f t="shared" si="127"/>
        <v>0</v>
      </c>
      <c r="V1802" s="50">
        <v>0.9</v>
      </c>
      <c r="W1802" s="50" t="str">
        <f>IF(OR(K1802&lt;=$Y$1,DAY(K1802)&gt;15,AND(YEAR(K1802)&amp;MONTH(K1802)=YEAR(L1802)&amp;MONTH(L1802),DAY(L1802)&lt;26)),"",IF(OR(L1802="",MONTH(K1802)&lt;&gt;MONTH(L1802)),NETWORKDAYS.INTL(K1802,DATE(2021,MONTH(K1802)+1,0),"0000000",'21年休息安排-固定'!$B$2:$B$105),NETWORKDAYS.INTL(K1802,L1802,"0000000",'21年休息安排-固定'!$B$2:$B$105)))</f>
        <v/>
      </c>
      <c r="X1802" s="50" t="str">
        <f>IF(OR(L1802&gt;=$Z$1,L1802="",DAY(L1802)&lt;15,AND(YEAR(K1802)&amp;MONTH(K1802)=YEAR(L1802)&amp;MONTH(L1802),DAY(L1802)&lt;26)),"",IF(YEAR(K1802)&amp;MONTH(K1802)=YEAR(L1802)&amp;MONTH(L1802),NETWORKDAYS.INTL(K1802,L1802,"0000000",'21年休息安排-固定'!$B$2:$B$105),NETWORKDAYS.INTL(DATE(2021,MONTH(L1802),1),L1802,"0000000",'21年休息安排-固定'!$B$2:$B$105)))</f>
        <v/>
      </c>
    </row>
    <row r="1803" customHeight="1" spans="1:24">
      <c r="A1803" s="4" t="s">
        <v>2285</v>
      </c>
      <c r="B1803" s="4"/>
      <c r="C1803" s="6" t="s">
        <v>26</v>
      </c>
      <c r="D1803" s="4"/>
      <c r="E1803" s="4"/>
      <c r="F1803" s="4"/>
      <c r="G1803" s="4"/>
      <c r="H1803" s="4"/>
      <c r="I1803" s="4"/>
      <c r="J1803" s="4"/>
      <c r="K1803" s="45">
        <v>44431</v>
      </c>
      <c r="L1803" s="45"/>
      <c r="M1803" s="4"/>
      <c r="N1803" s="4"/>
      <c r="O1803" s="4"/>
      <c r="P1803" s="46"/>
      <c r="Q1803" s="46"/>
      <c r="R1803" s="49">
        <f t="shared" si="124"/>
        <v>0</v>
      </c>
      <c r="S1803" s="49">
        <f t="shared" si="125"/>
        <v>0</v>
      </c>
      <c r="T1803" s="50">
        <f t="shared" si="126"/>
        <v>0</v>
      </c>
      <c r="U1803" s="50">
        <f t="shared" si="127"/>
        <v>0</v>
      </c>
      <c r="V1803" s="50">
        <v>0.9</v>
      </c>
      <c r="W1803" s="50" t="str">
        <f>IF(OR(K1803&lt;=$Y$1,DAY(K1803)&gt;15,AND(YEAR(K1803)&amp;MONTH(K1803)=YEAR(L1803)&amp;MONTH(L1803),DAY(L1803)&lt;26)),"",IF(OR(L1803="",MONTH(K1803)&lt;&gt;MONTH(L1803)),NETWORKDAYS.INTL(K1803,DATE(2021,MONTH(K1803)+1,0),"0000000",'21年休息安排-固定'!$B$2:$B$105),NETWORKDAYS.INTL(K1803,L1803,"0000000",'21年休息安排-固定'!$B$2:$B$105)))</f>
        <v/>
      </c>
      <c r="X1803" s="50" t="str">
        <f>IF(OR(L1803&gt;=$Z$1,L1803="",DAY(L1803)&lt;15,AND(YEAR(K1803)&amp;MONTH(K1803)=YEAR(L1803)&amp;MONTH(L1803),DAY(L1803)&lt;26)),"",IF(YEAR(K1803)&amp;MONTH(K1803)=YEAR(L1803)&amp;MONTH(L1803),NETWORKDAYS.INTL(K1803,L1803,"0000000",'21年休息安排-固定'!$B$2:$B$105),NETWORKDAYS.INTL(DATE(2021,MONTH(L1803),1),L1803,"0000000",'21年休息安排-固定'!$B$2:$B$105)))</f>
        <v/>
      </c>
    </row>
    <row r="1804" customHeight="1" spans="1:24">
      <c r="A1804" s="4" t="s">
        <v>2286</v>
      </c>
      <c r="B1804" s="4"/>
      <c r="C1804" s="6" t="s">
        <v>26</v>
      </c>
      <c r="D1804" s="4"/>
      <c r="E1804" s="4"/>
      <c r="F1804" s="4"/>
      <c r="G1804" s="4"/>
      <c r="H1804" s="4"/>
      <c r="I1804" s="4"/>
      <c r="J1804" s="4"/>
      <c r="K1804" s="45">
        <v>44431</v>
      </c>
      <c r="L1804" s="45"/>
      <c r="M1804" s="4"/>
      <c r="N1804" s="4"/>
      <c r="O1804" s="4"/>
      <c r="P1804" s="46"/>
      <c r="Q1804" s="46"/>
      <c r="R1804" s="49">
        <f t="shared" si="124"/>
        <v>0</v>
      </c>
      <c r="S1804" s="49">
        <f t="shared" si="125"/>
        <v>0</v>
      </c>
      <c r="T1804" s="50">
        <f t="shared" si="126"/>
        <v>0</v>
      </c>
      <c r="U1804" s="50">
        <f t="shared" si="127"/>
        <v>0</v>
      </c>
      <c r="V1804" s="50">
        <v>0.9</v>
      </c>
      <c r="W1804" s="50" t="str">
        <f>IF(OR(K1804&lt;=$Y$1,DAY(K1804)&gt;15,AND(YEAR(K1804)&amp;MONTH(K1804)=YEAR(L1804)&amp;MONTH(L1804),DAY(L1804)&lt;26)),"",IF(OR(L1804="",MONTH(K1804)&lt;&gt;MONTH(L1804)),NETWORKDAYS.INTL(K1804,DATE(2021,MONTH(K1804)+1,0),"0000000",'21年休息安排-固定'!$B$2:$B$105),NETWORKDAYS.INTL(K1804,L1804,"0000000",'21年休息安排-固定'!$B$2:$B$105)))</f>
        <v/>
      </c>
      <c r="X1804" s="50" t="str">
        <f>IF(OR(L1804&gt;=$Z$1,L1804="",DAY(L1804)&lt;15,AND(YEAR(K1804)&amp;MONTH(K1804)=YEAR(L1804)&amp;MONTH(L1804),DAY(L1804)&lt;26)),"",IF(YEAR(K1804)&amp;MONTH(K1804)=YEAR(L1804)&amp;MONTH(L1804),NETWORKDAYS.INTL(K1804,L1804,"0000000",'21年休息安排-固定'!$B$2:$B$105),NETWORKDAYS.INTL(DATE(2021,MONTH(L1804),1),L1804,"0000000",'21年休息安排-固定'!$B$2:$B$105)))</f>
        <v/>
      </c>
    </row>
    <row r="1805" customHeight="1" spans="1:24">
      <c r="A1805" s="4" t="s">
        <v>2287</v>
      </c>
      <c r="B1805" s="4"/>
      <c r="C1805" s="6" t="s">
        <v>921</v>
      </c>
      <c r="D1805" s="4"/>
      <c r="E1805" s="4"/>
      <c r="F1805" s="4"/>
      <c r="G1805" s="4"/>
      <c r="H1805" s="4"/>
      <c r="I1805" s="4"/>
      <c r="J1805" s="4"/>
      <c r="K1805" s="45">
        <v>44432</v>
      </c>
      <c r="L1805" s="45"/>
      <c r="M1805" s="4"/>
      <c r="N1805" s="4"/>
      <c r="O1805" s="4"/>
      <c r="P1805" s="46"/>
      <c r="Q1805" s="46"/>
      <c r="R1805" s="49">
        <f t="shared" si="124"/>
        <v>0</v>
      </c>
      <c r="S1805" s="49">
        <f t="shared" si="125"/>
        <v>0</v>
      </c>
      <c r="T1805" s="50">
        <f t="shared" si="126"/>
        <v>0</v>
      </c>
      <c r="U1805" s="50">
        <f t="shared" si="127"/>
        <v>0</v>
      </c>
      <c r="V1805" s="50">
        <v>0.9</v>
      </c>
      <c r="W1805" s="50" t="str">
        <f>IF(OR(K1805&lt;=$Y$1,DAY(K1805)&gt;15,AND(YEAR(K1805)&amp;MONTH(K1805)=YEAR(L1805)&amp;MONTH(L1805),DAY(L1805)&lt;26)),"",IF(OR(L1805="",MONTH(K1805)&lt;&gt;MONTH(L1805)),NETWORKDAYS.INTL(K1805,DATE(2021,MONTH(K1805)+1,0),"0000000",'21年休息安排-固定'!$B$2:$B$105),NETWORKDAYS.INTL(K1805,L1805,"0000000",'21年休息安排-固定'!$B$2:$B$105)))</f>
        <v/>
      </c>
      <c r="X1805" s="50" t="str">
        <f>IF(OR(L1805&gt;=$Z$1,L1805="",DAY(L1805)&lt;15,AND(YEAR(K1805)&amp;MONTH(K1805)=YEAR(L1805)&amp;MONTH(L1805),DAY(L1805)&lt;26)),"",IF(YEAR(K1805)&amp;MONTH(K1805)=YEAR(L1805)&amp;MONTH(L1805),NETWORKDAYS.INTL(K1805,L1805,"0000000",'21年休息安排-固定'!$B$2:$B$105),NETWORKDAYS.INTL(DATE(2021,MONTH(L1805),1),L1805,"0000000",'21年休息安排-固定'!$B$2:$B$105)))</f>
        <v/>
      </c>
    </row>
    <row r="1806" customHeight="1" spans="1:24">
      <c r="A1806" s="4" t="s">
        <v>2288</v>
      </c>
      <c r="B1806" s="4"/>
      <c r="C1806" s="6" t="s">
        <v>941</v>
      </c>
      <c r="D1806" s="4"/>
      <c r="E1806" s="4"/>
      <c r="F1806" s="4"/>
      <c r="G1806" s="4"/>
      <c r="H1806" s="4"/>
      <c r="I1806" s="4"/>
      <c r="J1806" s="4"/>
      <c r="K1806" s="45">
        <v>44433</v>
      </c>
      <c r="L1806" s="45"/>
      <c r="M1806" s="4"/>
      <c r="N1806" s="4"/>
      <c r="O1806" s="4"/>
      <c r="P1806" s="46"/>
      <c r="Q1806" s="46"/>
      <c r="R1806" s="49">
        <f t="shared" si="124"/>
        <v>0</v>
      </c>
      <c r="S1806" s="49">
        <f t="shared" si="125"/>
        <v>0</v>
      </c>
      <c r="T1806" s="50">
        <f t="shared" si="126"/>
        <v>0</v>
      </c>
      <c r="U1806" s="50">
        <f t="shared" si="127"/>
        <v>0</v>
      </c>
      <c r="V1806" s="50">
        <v>0.9</v>
      </c>
      <c r="W1806" s="50" t="str">
        <f>IF(OR(K1806&lt;=$Y$1,DAY(K1806)&gt;15,AND(YEAR(K1806)&amp;MONTH(K1806)=YEAR(L1806)&amp;MONTH(L1806),DAY(L1806)&lt;26)),"",IF(OR(L1806="",MONTH(K1806)&lt;&gt;MONTH(L1806)),NETWORKDAYS.INTL(K1806,DATE(2021,MONTH(K1806)+1,0),"0000000",'21年休息安排-固定'!$B$2:$B$105),NETWORKDAYS.INTL(K1806,L1806,"0000000",'21年休息安排-固定'!$B$2:$B$105)))</f>
        <v/>
      </c>
      <c r="X1806" s="50" t="str">
        <f>IF(OR(L1806&gt;=$Z$1,L1806="",DAY(L1806)&lt;15,AND(YEAR(K1806)&amp;MONTH(K1806)=YEAR(L1806)&amp;MONTH(L1806),DAY(L1806)&lt;26)),"",IF(YEAR(K1806)&amp;MONTH(K1806)=YEAR(L1806)&amp;MONTH(L1806),NETWORKDAYS.INTL(K1806,L1806,"0000000",'21年休息安排-固定'!$B$2:$B$105),NETWORKDAYS.INTL(DATE(2021,MONTH(L1806),1),L1806,"0000000",'21年休息安排-固定'!$B$2:$B$105)))</f>
        <v/>
      </c>
    </row>
    <row r="1807" customHeight="1" spans="1:24">
      <c r="A1807" s="4" t="s">
        <v>2289</v>
      </c>
      <c r="B1807" s="4"/>
      <c r="C1807" s="6" t="s">
        <v>1020</v>
      </c>
      <c r="D1807" s="4"/>
      <c r="E1807" s="4"/>
      <c r="F1807" s="4"/>
      <c r="G1807" s="4"/>
      <c r="H1807" s="4"/>
      <c r="I1807" s="4"/>
      <c r="J1807" s="4"/>
      <c r="K1807" s="45">
        <v>44438</v>
      </c>
      <c r="L1807" s="45"/>
      <c r="M1807" s="4"/>
      <c r="N1807" s="4"/>
      <c r="O1807" s="4"/>
      <c r="P1807" s="46"/>
      <c r="Q1807" s="46"/>
      <c r="R1807" s="49">
        <f t="shared" si="124"/>
        <v>0</v>
      </c>
      <c r="S1807" s="49">
        <f t="shared" si="125"/>
        <v>0</v>
      </c>
      <c r="T1807" s="50">
        <f t="shared" si="126"/>
        <v>0</v>
      </c>
      <c r="U1807" s="50">
        <f t="shared" si="127"/>
        <v>0</v>
      </c>
      <c r="V1807" s="50">
        <v>0.9</v>
      </c>
      <c r="W1807" s="50" t="str">
        <f>IF(OR(K1807&lt;=$Y$1,DAY(K1807)&gt;15,AND(YEAR(K1807)&amp;MONTH(K1807)=YEAR(L1807)&amp;MONTH(L1807),DAY(L1807)&lt;26)),"",IF(OR(L1807="",MONTH(K1807)&lt;&gt;MONTH(L1807)),NETWORKDAYS.INTL(K1807,DATE(2021,MONTH(K1807)+1,0),"0000000",'21年休息安排-固定'!$B$2:$B$105),NETWORKDAYS.INTL(K1807,L1807,"0000000",'21年休息安排-固定'!$B$2:$B$105)))</f>
        <v/>
      </c>
      <c r="X1807" s="50" t="str">
        <f>IF(OR(L1807&gt;=$Z$1,L1807="",DAY(L1807)&lt;15,AND(YEAR(K1807)&amp;MONTH(K1807)=YEAR(L1807)&amp;MONTH(L1807),DAY(L1807)&lt;26)),"",IF(YEAR(K1807)&amp;MONTH(K1807)=YEAR(L1807)&amp;MONTH(L1807),NETWORKDAYS.INTL(K1807,L1807,"0000000",'21年休息安排-固定'!$B$2:$B$105),NETWORKDAYS.INTL(DATE(2021,MONTH(L1807),1),L1807,"0000000",'21年休息安排-固定'!$B$2:$B$105)))</f>
        <v/>
      </c>
    </row>
    <row r="1808" customHeight="1" spans="1:24">
      <c r="A1808" s="4" t="s">
        <v>2290</v>
      </c>
      <c r="B1808" s="4"/>
      <c r="C1808" s="6" t="s">
        <v>1924</v>
      </c>
      <c r="D1808" s="4"/>
      <c r="E1808" s="4"/>
      <c r="F1808" s="4"/>
      <c r="G1808" s="4"/>
      <c r="H1808" s="4"/>
      <c r="I1808" s="4"/>
      <c r="J1808" s="4"/>
      <c r="K1808" s="45">
        <v>44439</v>
      </c>
      <c r="L1808" s="45"/>
      <c r="M1808" s="4"/>
      <c r="N1808" s="4"/>
      <c r="O1808" s="4"/>
      <c r="P1808" s="46"/>
      <c r="Q1808" s="46"/>
      <c r="R1808" s="49">
        <f t="shared" si="124"/>
        <v>0</v>
      </c>
      <c r="S1808" s="49">
        <f t="shared" si="125"/>
        <v>0</v>
      </c>
      <c r="T1808" s="50">
        <f t="shared" si="126"/>
        <v>0</v>
      </c>
      <c r="U1808" s="50">
        <f t="shared" si="127"/>
        <v>0</v>
      </c>
      <c r="V1808" s="50">
        <v>0.9</v>
      </c>
      <c r="W1808" s="50" t="str">
        <f>IF(OR(K1808&lt;=$Y$1,DAY(K1808)&gt;15,AND(YEAR(K1808)&amp;MONTH(K1808)=YEAR(L1808)&amp;MONTH(L1808),DAY(L1808)&lt;26)),"",IF(OR(L1808="",MONTH(K1808)&lt;&gt;MONTH(L1808)),NETWORKDAYS.INTL(K1808,DATE(2021,MONTH(K1808)+1,0),"0000000",'21年休息安排-固定'!$B$2:$B$105),NETWORKDAYS.INTL(K1808,L1808,"0000000",'21年休息安排-固定'!$B$2:$B$105)))</f>
        <v/>
      </c>
      <c r="X1808" s="50" t="str">
        <f>IF(OR(L1808&gt;=$Z$1,L1808="",DAY(L1808)&lt;15,AND(YEAR(K1808)&amp;MONTH(K1808)=YEAR(L1808)&amp;MONTH(L1808),DAY(L1808)&lt;26)),"",IF(YEAR(K1808)&amp;MONTH(K1808)=YEAR(L1808)&amp;MONTH(L1808),NETWORKDAYS.INTL(K1808,L1808,"0000000",'21年休息安排-固定'!$B$2:$B$105),NETWORKDAYS.INTL(DATE(2021,MONTH(L1808),1),L1808,"0000000",'21年休息安排-固定'!$B$2:$B$105)))</f>
        <v/>
      </c>
    </row>
    <row r="1809" customHeight="1" spans="1:24">
      <c r="A1809" s="4" t="s">
        <v>2291</v>
      </c>
      <c r="B1809" s="4"/>
      <c r="C1809" s="6" t="s">
        <v>403</v>
      </c>
      <c r="D1809" s="4"/>
      <c r="E1809" s="4"/>
      <c r="F1809" s="4"/>
      <c r="G1809" s="4"/>
      <c r="H1809" s="4"/>
      <c r="I1809" s="4"/>
      <c r="J1809" s="4"/>
      <c r="K1809" s="45">
        <v>44439</v>
      </c>
      <c r="L1809" s="45"/>
      <c r="M1809" s="4"/>
      <c r="N1809" s="4"/>
      <c r="O1809" s="4"/>
      <c r="P1809" s="46"/>
      <c r="Q1809" s="46"/>
      <c r="R1809" s="49">
        <f t="shared" si="124"/>
        <v>0</v>
      </c>
      <c r="S1809" s="49">
        <f t="shared" si="125"/>
        <v>0</v>
      </c>
      <c r="T1809" s="50">
        <f t="shared" si="126"/>
        <v>0</v>
      </c>
      <c r="U1809" s="50">
        <f t="shared" si="127"/>
        <v>0</v>
      </c>
      <c r="V1809" s="50">
        <v>0.9</v>
      </c>
      <c r="W1809" s="50" t="str">
        <f>IF(OR(K1809&lt;=$Y$1,DAY(K1809)&gt;15,AND(YEAR(K1809)&amp;MONTH(K1809)=YEAR(L1809)&amp;MONTH(L1809),DAY(L1809)&lt;26)),"",IF(OR(L1809="",MONTH(K1809)&lt;&gt;MONTH(L1809)),NETWORKDAYS.INTL(K1809,DATE(2021,MONTH(K1809)+1,0),"0000000",'21年休息安排-固定'!$B$2:$B$105),NETWORKDAYS.INTL(K1809,L1809,"0000000",'21年休息安排-固定'!$B$2:$B$105)))</f>
        <v/>
      </c>
      <c r="X1809" s="50" t="str">
        <f>IF(OR(L1809&gt;=$Z$1,L1809="",DAY(L1809)&lt;15,AND(YEAR(K1809)&amp;MONTH(K1809)=YEAR(L1809)&amp;MONTH(L1809),DAY(L1809)&lt;26)),"",IF(YEAR(K1809)&amp;MONTH(K1809)=YEAR(L1809)&amp;MONTH(L1809),NETWORKDAYS.INTL(K1809,L1809,"0000000",'21年休息安排-固定'!$B$2:$B$105),NETWORKDAYS.INTL(DATE(2021,MONTH(L1809),1),L1809,"0000000",'21年休息安排-固定'!$B$2:$B$105)))</f>
        <v/>
      </c>
    </row>
    <row r="1810" customHeight="1" spans="1:24">
      <c r="A1810" s="4" t="s">
        <v>2292</v>
      </c>
      <c r="B1810" s="4"/>
      <c r="C1810" s="6" t="s">
        <v>404</v>
      </c>
      <c r="D1810" s="4"/>
      <c r="E1810" s="4"/>
      <c r="F1810" s="4"/>
      <c r="G1810" s="4"/>
      <c r="H1810" s="4"/>
      <c r="I1810" s="4"/>
      <c r="J1810" s="4"/>
      <c r="K1810" s="45">
        <v>44414</v>
      </c>
      <c r="L1810" s="45"/>
      <c r="M1810" s="4"/>
      <c r="N1810" s="4"/>
      <c r="O1810" s="4"/>
      <c r="P1810" s="46"/>
      <c r="Q1810" s="46"/>
      <c r="R1810" s="49">
        <f t="shared" si="124"/>
        <v>0</v>
      </c>
      <c r="S1810" s="49">
        <f t="shared" si="125"/>
        <v>0</v>
      </c>
      <c r="T1810" s="50">
        <f t="shared" si="126"/>
        <v>0</v>
      </c>
      <c r="U1810" s="50">
        <f t="shared" si="127"/>
        <v>0</v>
      </c>
      <c r="V1810" s="50">
        <v>0.9</v>
      </c>
      <c r="W1810" s="50">
        <f>IF(OR(K1810&lt;=$Y$1,DAY(K1810)&gt;15,AND(YEAR(K1810)&amp;MONTH(K1810)=YEAR(L1810)&amp;MONTH(L1810),DAY(L1810)&lt;26)),"",IF(OR(L1810="",MONTH(K1810)&lt;&gt;MONTH(L1810)),NETWORKDAYS.INTL(K1810,DATE(2021,MONTH(K1810)+1,0),"0000000",'21年休息安排-固定'!$B$2:$B$105),NETWORKDAYS.INTL(K1810,L1810,"0000000",'21年休息安排-固定'!$B$2:$B$105)))</f>
        <v>18</v>
      </c>
      <c r="X1810" s="50" t="str">
        <f>IF(OR(L1810&gt;=$Z$1,L1810="",DAY(L1810)&lt;15,AND(YEAR(K1810)&amp;MONTH(K1810)=YEAR(L1810)&amp;MONTH(L1810),DAY(L1810)&lt;26)),"",IF(YEAR(K1810)&amp;MONTH(K1810)=YEAR(L1810)&amp;MONTH(L1810),NETWORKDAYS.INTL(K1810,L1810,"0000000",'21年休息安排-固定'!$B$2:$B$105),NETWORKDAYS.INTL(DATE(2021,MONTH(L1810),1),L1810,"0000000",'21年休息安排-固定'!$B$2:$B$105)))</f>
        <v/>
      </c>
    </row>
    <row r="1811" customHeight="1" spans="1:24">
      <c r="A1811" s="4" t="s">
        <v>2293</v>
      </c>
      <c r="B1811" s="4"/>
      <c r="C1811" s="6" t="s">
        <v>1846</v>
      </c>
      <c r="D1811" s="4"/>
      <c r="E1811" s="4"/>
      <c r="F1811" s="4"/>
      <c r="G1811" s="4"/>
      <c r="H1811" s="4"/>
      <c r="I1811" s="4"/>
      <c r="J1811" s="4"/>
      <c r="K1811" s="45">
        <v>44410</v>
      </c>
      <c r="L1811" s="45"/>
      <c r="M1811" s="4"/>
      <c r="N1811" s="4"/>
      <c r="O1811" s="4"/>
      <c r="P1811" s="46"/>
      <c r="Q1811" s="46"/>
      <c r="R1811" s="49">
        <f t="shared" si="124"/>
        <v>0</v>
      </c>
      <c r="S1811" s="49">
        <f t="shared" si="125"/>
        <v>0</v>
      </c>
      <c r="T1811" s="50">
        <f t="shared" ref="T1811:T1869" si="128">IFERROR(ROUND(Q1811/W1811,2),0)</f>
        <v>0</v>
      </c>
      <c r="U1811" s="50">
        <f t="shared" ref="U1811:U1869" si="129">IFERROR(ROUND(Q1811/X1811,2),0)</f>
        <v>0</v>
      </c>
      <c r="V1811" s="50">
        <v>0.9</v>
      </c>
      <c r="W1811" s="50">
        <f>IF(OR(K1811&lt;=$Y$1,DAY(K1811)&gt;15,AND(YEAR(K1811)&amp;MONTH(K1811)=YEAR(L1811)&amp;MONTH(L1811),DAY(L1811)&lt;26)),"",IF(OR(L1811="",MONTH(K1811)&lt;&gt;MONTH(L1811)),NETWORKDAYS.INTL(K1811,DATE(2021,MONTH(K1811)+1,0),"0000000",'21年休息安排-固定'!$B$2:$B$105),NETWORKDAYS.INTL(K1811,L1811,"0000000",'21年休息安排-固定'!$B$2:$B$105)))</f>
        <v>22</v>
      </c>
      <c r="X1811" s="50" t="str">
        <f>IF(OR(L1811&gt;=$Z$1,L1811="",DAY(L1811)&lt;15,AND(YEAR(K1811)&amp;MONTH(K1811)=YEAR(L1811)&amp;MONTH(L1811),DAY(L1811)&lt;26)),"",IF(YEAR(K1811)&amp;MONTH(K1811)=YEAR(L1811)&amp;MONTH(L1811),NETWORKDAYS.INTL(K1811,L1811,"0000000",'21年休息安排-固定'!$B$2:$B$105),NETWORKDAYS.INTL(DATE(2021,MONTH(L1811),1),L1811,"0000000",'21年休息安排-固定'!$B$2:$B$105)))</f>
        <v/>
      </c>
    </row>
    <row r="1812" customHeight="1" spans="1:24">
      <c r="A1812" s="4" t="s">
        <v>2294</v>
      </c>
      <c r="B1812" s="4"/>
      <c r="C1812" s="6" t="s">
        <v>2006</v>
      </c>
      <c r="D1812" s="4"/>
      <c r="E1812" s="4"/>
      <c r="F1812" s="4"/>
      <c r="G1812" s="4"/>
      <c r="H1812" s="4"/>
      <c r="I1812" s="4"/>
      <c r="J1812" s="4"/>
      <c r="K1812" s="45">
        <v>44410</v>
      </c>
      <c r="L1812" s="45"/>
      <c r="M1812" s="4"/>
      <c r="N1812" s="4"/>
      <c r="O1812" s="4"/>
      <c r="P1812" s="46"/>
      <c r="Q1812" s="46"/>
      <c r="R1812" s="49">
        <f t="shared" ref="R1812:R1869" si="130">P1812/21.75</f>
        <v>0</v>
      </c>
      <c r="S1812" s="49">
        <f t="shared" ref="S1812:S1869" si="131">Q1812/21.75</f>
        <v>0</v>
      </c>
      <c r="T1812" s="50">
        <f t="shared" si="128"/>
        <v>0</v>
      </c>
      <c r="U1812" s="50">
        <f t="shared" si="129"/>
        <v>0</v>
      </c>
      <c r="V1812" s="50">
        <v>0.9</v>
      </c>
      <c r="W1812" s="50">
        <f>IF(OR(K1812&lt;=$Y$1,DAY(K1812)&gt;15,AND(YEAR(K1812)&amp;MONTH(K1812)=YEAR(L1812)&amp;MONTH(L1812),DAY(L1812)&lt;26)),"",IF(OR(L1812="",MONTH(K1812)&lt;&gt;MONTH(L1812)),NETWORKDAYS.INTL(K1812,DATE(2021,MONTH(K1812)+1,0),"0000000",'21年休息安排-固定'!$B$2:$B$105),NETWORKDAYS.INTL(K1812,L1812,"0000000",'21年休息安排-固定'!$B$2:$B$105)))</f>
        <v>22</v>
      </c>
      <c r="X1812" s="50" t="str">
        <f>IF(OR(L1812&gt;=$Z$1,L1812="",DAY(L1812)&lt;15,AND(YEAR(K1812)&amp;MONTH(K1812)=YEAR(L1812)&amp;MONTH(L1812),DAY(L1812)&lt;26)),"",IF(YEAR(K1812)&amp;MONTH(K1812)=YEAR(L1812)&amp;MONTH(L1812),NETWORKDAYS.INTL(K1812,L1812,"0000000",'21年休息安排-固定'!$B$2:$B$105),NETWORKDAYS.INTL(DATE(2021,MONTH(L1812),1),L1812,"0000000",'21年休息安排-固定'!$B$2:$B$105)))</f>
        <v/>
      </c>
    </row>
    <row r="1813" customHeight="1" spans="1:24">
      <c r="A1813" s="4" t="s">
        <v>2295</v>
      </c>
      <c r="B1813" s="4"/>
      <c r="C1813" s="6" t="s">
        <v>2006</v>
      </c>
      <c r="D1813" s="4"/>
      <c r="E1813" s="4"/>
      <c r="F1813" s="4"/>
      <c r="G1813" s="4"/>
      <c r="H1813" s="4"/>
      <c r="I1813" s="4"/>
      <c r="J1813" s="4"/>
      <c r="K1813" s="45">
        <v>44411</v>
      </c>
      <c r="L1813" s="45"/>
      <c r="M1813" s="4"/>
      <c r="N1813" s="4"/>
      <c r="O1813" s="4"/>
      <c r="P1813" s="46"/>
      <c r="Q1813" s="46"/>
      <c r="R1813" s="49">
        <f t="shared" si="130"/>
        <v>0</v>
      </c>
      <c r="S1813" s="49">
        <f t="shared" si="131"/>
        <v>0</v>
      </c>
      <c r="T1813" s="50">
        <f t="shared" si="128"/>
        <v>0</v>
      </c>
      <c r="U1813" s="50">
        <f t="shared" si="129"/>
        <v>0</v>
      </c>
      <c r="V1813" s="50">
        <v>0.9</v>
      </c>
      <c r="W1813" s="50">
        <f>IF(OR(K1813&lt;=$Y$1,DAY(K1813)&gt;15,AND(YEAR(K1813)&amp;MONTH(K1813)=YEAR(L1813)&amp;MONTH(L1813),DAY(L1813)&lt;26)),"",IF(OR(L1813="",MONTH(K1813)&lt;&gt;MONTH(L1813)),NETWORKDAYS.INTL(K1813,DATE(2021,MONTH(K1813)+1,0),"0000000",'21年休息安排-固定'!$B$2:$B$105),NETWORKDAYS.INTL(K1813,L1813,"0000000",'21年休息安排-固定'!$B$2:$B$105)))</f>
        <v>21</v>
      </c>
      <c r="X1813" s="50" t="str">
        <f>IF(OR(L1813&gt;=$Z$1,L1813="",DAY(L1813)&lt;15,AND(YEAR(K1813)&amp;MONTH(K1813)=YEAR(L1813)&amp;MONTH(L1813),DAY(L1813)&lt;26)),"",IF(YEAR(K1813)&amp;MONTH(K1813)=YEAR(L1813)&amp;MONTH(L1813),NETWORKDAYS.INTL(K1813,L1813,"0000000",'21年休息安排-固定'!$B$2:$B$105),NETWORKDAYS.INTL(DATE(2021,MONTH(L1813),1),L1813,"0000000",'21年休息安排-固定'!$B$2:$B$105)))</f>
        <v/>
      </c>
    </row>
    <row r="1814" customHeight="1" spans="1:24">
      <c r="A1814" s="4" t="s">
        <v>2296</v>
      </c>
      <c r="B1814" s="4"/>
      <c r="C1814" s="6" t="s">
        <v>2006</v>
      </c>
      <c r="D1814" s="4"/>
      <c r="E1814" s="4"/>
      <c r="F1814" s="4"/>
      <c r="G1814" s="4"/>
      <c r="H1814" s="4"/>
      <c r="I1814" s="4"/>
      <c r="J1814" s="4"/>
      <c r="K1814" s="45">
        <v>44411</v>
      </c>
      <c r="L1814" s="45">
        <v>44481</v>
      </c>
      <c r="M1814" s="4"/>
      <c r="N1814" s="4"/>
      <c r="O1814" s="4"/>
      <c r="P1814" s="46"/>
      <c r="Q1814" s="46"/>
      <c r="R1814" s="49">
        <f t="shared" si="130"/>
        <v>0</v>
      </c>
      <c r="S1814" s="49">
        <f t="shared" si="131"/>
        <v>0</v>
      </c>
      <c r="T1814" s="50">
        <f t="shared" si="128"/>
        <v>0</v>
      </c>
      <c r="U1814" s="50">
        <f t="shared" si="129"/>
        <v>0</v>
      </c>
      <c r="V1814" s="50">
        <v>0.9</v>
      </c>
      <c r="W1814" s="50">
        <f>IF(OR(K1814&lt;=$Y$1,DAY(K1814)&gt;15,AND(YEAR(K1814)&amp;MONTH(K1814)=YEAR(L1814)&amp;MONTH(L1814),DAY(L1814)&lt;26)),"",IF(OR(L1814="",MONTH(K1814)&lt;&gt;MONTH(L1814)),NETWORKDAYS.INTL(K1814,DATE(2021,MONTH(K1814)+1,0),"0000000",'21年休息安排-固定'!$B$2:$B$105),NETWORKDAYS.INTL(K1814,L1814,"0000000",'21年休息安排-固定'!$B$2:$B$105)))</f>
        <v>21</v>
      </c>
      <c r="X1814" s="50" t="str">
        <f>IF(OR(L1814&gt;=$Z$1,L1814="",DAY(L1814)&lt;15,AND(YEAR(K1814)&amp;MONTH(K1814)=YEAR(L1814)&amp;MONTH(L1814),DAY(L1814)&lt;26)),"",IF(YEAR(K1814)&amp;MONTH(K1814)=YEAR(L1814)&amp;MONTH(L1814),NETWORKDAYS.INTL(K1814,L1814,"0000000",'21年休息安排-固定'!$B$2:$B$105),NETWORKDAYS.INTL(DATE(2021,MONTH(L1814),1),L1814,"0000000",'21年休息安排-固定'!$B$2:$B$105)))</f>
        <v/>
      </c>
    </row>
    <row r="1815" customHeight="1" spans="1:24">
      <c r="A1815" s="4" t="s">
        <v>2297</v>
      </c>
      <c r="B1815" s="4"/>
      <c r="C1815" s="6" t="s">
        <v>484</v>
      </c>
      <c r="D1815" s="4"/>
      <c r="E1815" s="4"/>
      <c r="F1815" s="4"/>
      <c r="G1815" s="4"/>
      <c r="H1815" s="4"/>
      <c r="I1815" s="4"/>
      <c r="J1815" s="4"/>
      <c r="K1815" s="45">
        <v>44412</v>
      </c>
      <c r="L1815" s="45"/>
      <c r="M1815" s="4"/>
      <c r="N1815" s="4"/>
      <c r="O1815" s="4"/>
      <c r="P1815" s="46"/>
      <c r="Q1815" s="46"/>
      <c r="R1815" s="49">
        <f t="shared" si="130"/>
        <v>0</v>
      </c>
      <c r="S1815" s="49">
        <f t="shared" si="131"/>
        <v>0</v>
      </c>
      <c r="T1815" s="50">
        <f t="shared" si="128"/>
        <v>0</v>
      </c>
      <c r="U1815" s="50">
        <f t="shared" si="129"/>
        <v>0</v>
      </c>
      <c r="V1815" s="50">
        <v>0.9</v>
      </c>
      <c r="W1815" s="50">
        <f>IF(OR(K1815&lt;=$Y$1,DAY(K1815)&gt;15,AND(YEAR(K1815)&amp;MONTH(K1815)=YEAR(L1815)&amp;MONTH(L1815),DAY(L1815)&lt;26)),"",IF(OR(L1815="",MONTH(K1815)&lt;&gt;MONTH(L1815)),NETWORKDAYS.INTL(K1815,DATE(2021,MONTH(K1815)+1,0),"0000000",'21年休息安排-固定'!$B$2:$B$105),NETWORKDAYS.INTL(K1815,L1815,"0000000",'21年休息安排-固定'!$B$2:$B$105)))</f>
        <v>20</v>
      </c>
      <c r="X1815" s="50" t="str">
        <f>IF(OR(L1815&gt;=$Z$1,L1815="",DAY(L1815)&lt;15,AND(YEAR(K1815)&amp;MONTH(K1815)=YEAR(L1815)&amp;MONTH(L1815),DAY(L1815)&lt;26)),"",IF(YEAR(K1815)&amp;MONTH(K1815)=YEAR(L1815)&amp;MONTH(L1815),NETWORKDAYS.INTL(K1815,L1815,"0000000",'21年休息安排-固定'!$B$2:$B$105),NETWORKDAYS.INTL(DATE(2021,MONTH(L1815),1),L1815,"0000000",'21年休息安排-固定'!$B$2:$B$105)))</f>
        <v/>
      </c>
    </row>
    <row r="1816" customHeight="1" spans="1:24">
      <c r="A1816" s="4" t="s">
        <v>2298</v>
      </c>
      <c r="B1816" s="4"/>
      <c r="C1816" s="6" t="s">
        <v>1846</v>
      </c>
      <c r="D1816" s="4"/>
      <c r="E1816" s="4"/>
      <c r="F1816" s="4"/>
      <c r="G1816" s="4"/>
      <c r="H1816" s="4"/>
      <c r="I1816" s="4"/>
      <c r="J1816" s="4"/>
      <c r="K1816" s="45">
        <v>44413</v>
      </c>
      <c r="L1816" s="45"/>
      <c r="M1816" s="4"/>
      <c r="N1816" s="4"/>
      <c r="O1816" s="4"/>
      <c r="P1816" s="46"/>
      <c r="Q1816" s="46"/>
      <c r="R1816" s="49">
        <f t="shared" si="130"/>
        <v>0</v>
      </c>
      <c r="S1816" s="49">
        <f t="shared" si="131"/>
        <v>0</v>
      </c>
      <c r="T1816" s="50">
        <f t="shared" si="128"/>
        <v>0</v>
      </c>
      <c r="U1816" s="50">
        <f t="shared" si="129"/>
        <v>0</v>
      </c>
      <c r="V1816" s="50">
        <v>0.9</v>
      </c>
      <c r="W1816" s="50">
        <f>IF(OR(K1816&lt;=$Y$1,DAY(K1816)&gt;15,AND(YEAR(K1816)&amp;MONTH(K1816)=YEAR(L1816)&amp;MONTH(L1816),DAY(L1816)&lt;26)),"",IF(OR(L1816="",MONTH(K1816)&lt;&gt;MONTH(L1816)),NETWORKDAYS.INTL(K1816,DATE(2021,MONTH(K1816)+1,0),"0000000",'21年休息安排-固定'!$B$2:$B$105),NETWORKDAYS.INTL(K1816,L1816,"0000000",'21年休息安排-固定'!$B$2:$B$105)))</f>
        <v>19</v>
      </c>
      <c r="X1816" s="50" t="str">
        <f>IF(OR(L1816&gt;=$Z$1,L1816="",DAY(L1816)&lt;15,AND(YEAR(K1816)&amp;MONTH(K1816)=YEAR(L1816)&amp;MONTH(L1816),DAY(L1816)&lt;26)),"",IF(YEAR(K1816)&amp;MONTH(K1816)=YEAR(L1816)&amp;MONTH(L1816),NETWORKDAYS.INTL(K1816,L1816,"0000000",'21年休息安排-固定'!$B$2:$B$105),NETWORKDAYS.INTL(DATE(2021,MONTH(L1816),1),L1816,"0000000",'21年休息安排-固定'!$B$2:$B$105)))</f>
        <v/>
      </c>
    </row>
    <row r="1817" customHeight="1" spans="1:24">
      <c r="A1817" s="4" t="s">
        <v>2299</v>
      </c>
      <c r="B1817" s="4"/>
      <c r="C1817" s="6" t="s">
        <v>2006</v>
      </c>
      <c r="D1817" s="4"/>
      <c r="E1817" s="4"/>
      <c r="F1817" s="4"/>
      <c r="G1817" s="4"/>
      <c r="H1817" s="4"/>
      <c r="I1817" s="4"/>
      <c r="J1817" s="4"/>
      <c r="K1817" s="45">
        <v>44412</v>
      </c>
      <c r="L1817" s="45"/>
      <c r="M1817" s="4"/>
      <c r="N1817" s="4"/>
      <c r="O1817" s="4"/>
      <c r="P1817" s="46"/>
      <c r="Q1817" s="46"/>
      <c r="R1817" s="49">
        <f t="shared" si="130"/>
        <v>0</v>
      </c>
      <c r="S1817" s="49">
        <f t="shared" si="131"/>
        <v>0</v>
      </c>
      <c r="T1817" s="50">
        <f t="shared" si="128"/>
        <v>0</v>
      </c>
      <c r="U1817" s="50">
        <f t="shared" si="129"/>
        <v>0</v>
      </c>
      <c r="V1817" s="50">
        <v>0.9</v>
      </c>
      <c r="W1817" s="50">
        <f>IF(OR(K1817&lt;=$Y$1,DAY(K1817)&gt;15,AND(YEAR(K1817)&amp;MONTH(K1817)=YEAR(L1817)&amp;MONTH(L1817),DAY(L1817)&lt;26)),"",IF(OR(L1817="",MONTH(K1817)&lt;&gt;MONTH(L1817)),NETWORKDAYS.INTL(K1817,DATE(2021,MONTH(K1817)+1,0),"0000000",'21年休息安排-固定'!$B$2:$B$105),NETWORKDAYS.INTL(K1817,L1817,"0000000",'21年休息安排-固定'!$B$2:$B$105)))</f>
        <v>20</v>
      </c>
      <c r="X1817" s="50" t="str">
        <f>IF(OR(L1817&gt;=$Z$1,L1817="",DAY(L1817)&lt;15,AND(YEAR(K1817)&amp;MONTH(K1817)=YEAR(L1817)&amp;MONTH(L1817),DAY(L1817)&lt;26)),"",IF(YEAR(K1817)&amp;MONTH(K1817)=YEAR(L1817)&amp;MONTH(L1817),NETWORKDAYS.INTL(K1817,L1817,"0000000",'21年休息安排-固定'!$B$2:$B$105),NETWORKDAYS.INTL(DATE(2021,MONTH(L1817),1),L1817,"0000000",'21年休息安排-固定'!$B$2:$B$105)))</f>
        <v/>
      </c>
    </row>
    <row r="1818" customHeight="1" spans="1:24">
      <c r="A1818" s="4" t="s">
        <v>2300</v>
      </c>
      <c r="B1818" s="4"/>
      <c r="C1818" s="6" t="s">
        <v>1846</v>
      </c>
      <c r="D1818" s="4"/>
      <c r="E1818" s="4"/>
      <c r="F1818" s="4"/>
      <c r="G1818" s="4"/>
      <c r="H1818" s="4"/>
      <c r="I1818" s="4"/>
      <c r="J1818" s="4"/>
      <c r="K1818" s="45">
        <v>44417</v>
      </c>
      <c r="L1818" s="45"/>
      <c r="M1818" s="4"/>
      <c r="N1818" s="4"/>
      <c r="O1818" s="4"/>
      <c r="P1818" s="46"/>
      <c r="Q1818" s="46"/>
      <c r="R1818" s="49">
        <f t="shared" si="130"/>
        <v>0</v>
      </c>
      <c r="S1818" s="49">
        <f t="shared" si="131"/>
        <v>0</v>
      </c>
      <c r="T1818" s="50">
        <f t="shared" si="128"/>
        <v>0</v>
      </c>
      <c r="U1818" s="50">
        <f t="shared" si="129"/>
        <v>0</v>
      </c>
      <c r="V1818" s="50">
        <v>0.9</v>
      </c>
      <c r="W1818" s="50">
        <f>IF(OR(K1818&lt;=$Y$1,DAY(K1818)&gt;15,AND(YEAR(K1818)&amp;MONTH(K1818)=YEAR(L1818)&amp;MONTH(L1818),DAY(L1818)&lt;26)),"",IF(OR(L1818="",MONTH(K1818)&lt;&gt;MONTH(L1818)),NETWORKDAYS.INTL(K1818,DATE(2021,MONTH(K1818)+1,0),"0000000",'21年休息安排-固定'!$B$2:$B$105),NETWORKDAYS.INTL(K1818,L1818,"0000000",'21年休息安排-固定'!$B$2:$B$105)))</f>
        <v>17</v>
      </c>
      <c r="X1818" s="50" t="str">
        <f>IF(OR(L1818&gt;=$Z$1,L1818="",DAY(L1818)&lt;15,AND(YEAR(K1818)&amp;MONTH(K1818)=YEAR(L1818)&amp;MONTH(L1818),DAY(L1818)&lt;26)),"",IF(YEAR(K1818)&amp;MONTH(K1818)=YEAR(L1818)&amp;MONTH(L1818),NETWORKDAYS.INTL(K1818,L1818,"0000000",'21年休息安排-固定'!$B$2:$B$105),NETWORKDAYS.INTL(DATE(2021,MONTH(L1818),1),L1818,"0000000",'21年休息安排-固定'!$B$2:$B$105)))</f>
        <v/>
      </c>
    </row>
    <row r="1819" customHeight="1" spans="1:24">
      <c r="A1819" s="4" t="s">
        <v>2301</v>
      </c>
      <c r="B1819" s="4"/>
      <c r="C1819" s="6" t="s">
        <v>404</v>
      </c>
      <c r="D1819" s="4"/>
      <c r="E1819" s="4"/>
      <c r="F1819" s="4"/>
      <c r="G1819" s="4"/>
      <c r="H1819" s="4"/>
      <c r="I1819" s="4"/>
      <c r="J1819" s="4"/>
      <c r="K1819" s="45">
        <v>44414</v>
      </c>
      <c r="L1819" s="45"/>
      <c r="M1819" s="4"/>
      <c r="N1819" s="4"/>
      <c r="O1819" s="4"/>
      <c r="P1819" s="46"/>
      <c r="Q1819" s="46"/>
      <c r="R1819" s="49">
        <f t="shared" si="130"/>
        <v>0</v>
      </c>
      <c r="S1819" s="49">
        <f t="shared" si="131"/>
        <v>0</v>
      </c>
      <c r="T1819" s="50">
        <f t="shared" si="128"/>
        <v>0</v>
      </c>
      <c r="U1819" s="50">
        <f t="shared" si="129"/>
        <v>0</v>
      </c>
      <c r="V1819" s="50">
        <v>0.9</v>
      </c>
      <c r="W1819" s="50">
        <f>IF(OR(K1819&lt;=$Y$1,DAY(K1819)&gt;15,AND(YEAR(K1819)&amp;MONTH(K1819)=YEAR(L1819)&amp;MONTH(L1819),DAY(L1819)&lt;26)),"",IF(OR(L1819="",MONTH(K1819)&lt;&gt;MONTH(L1819)),NETWORKDAYS.INTL(K1819,DATE(2021,MONTH(K1819)+1,0),"0000000",'21年休息安排-固定'!$B$2:$B$105),NETWORKDAYS.INTL(K1819,L1819,"0000000",'21年休息安排-固定'!$B$2:$B$105)))</f>
        <v>18</v>
      </c>
      <c r="X1819" s="50" t="str">
        <f>IF(OR(L1819&gt;=$Z$1,L1819="",DAY(L1819)&lt;15,AND(YEAR(K1819)&amp;MONTH(K1819)=YEAR(L1819)&amp;MONTH(L1819),DAY(L1819)&lt;26)),"",IF(YEAR(K1819)&amp;MONTH(K1819)=YEAR(L1819)&amp;MONTH(L1819),NETWORKDAYS.INTL(K1819,L1819,"0000000",'21年休息安排-固定'!$B$2:$B$105),NETWORKDAYS.INTL(DATE(2021,MONTH(L1819),1),L1819,"0000000",'21年休息安排-固定'!$B$2:$B$105)))</f>
        <v/>
      </c>
    </row>
    <row r="1820" customHeight="1" spans="1:24">
      <c r="A1820" s="4" t="s">
        <v>2302</v>
      </c>
      <c r="B1820" s="4"/>
      <c r="C1820" s="6" t="s">
        <v>1846</v>
      </c>
      <c r="D1820" s="4"/>
      <c r="E1820" s="4"/>
      <c r="F1820" s="4"/>
      <c r="G1820" s="4"/>
      <c r="H1820" s="4"/>
      <c r="I1820" s="4"/>
      <c r="J1820" s="4"/>
      <c r="K1820" s="45">
        <v>44417</v>
      </c>
      <c r="L1820" s="45"/>
      <c r="M1820" s="4"/>
      <c r="N1820" s="4"/>
      <c r="O1820" s="4"/>
      <c r="P1820" s="46"/>
      <c r="Q1820" s="46"/>
      <c r="R1820" s="49">
        <f t="shared" si="130"/>
        <v>0</v>
      </c>
      <c r="S1820" s="49">
        <f t="shared" si="131"/>
        <v>0</v>
      </c>
      <c r="T1820" s="50">
        <f t="shared" si="128"/>
        <v>0</v>
      </c>
      <c r="U1820" s="50">
        <f t="shared" si="129"/>
        <v>0</v>
      </c>
      <c r="V1820" s="50">
        <v>0.9</v>
      </c>
      <c r="W1820" s="50">
        <f>IF(OR(K1820&lt;=$Y$1,DAY(K1820)&gt;15,AND(YEAR(K1820)&amp;MONTH(K1820)=YEAR(L1820)&amp;MONTH(L1820),DAY(L1820)&lt;26)),"",IF(OR(L1820="",MONTH(K1820)&lt;&gt;MONTH(L1820)),NETWORKDAYS.INTL(K1820,DATE(2021,MONTH(K1820)+1,0),"0000000",'21年休息安排-固定'!$B$2:$B$105),NETWORKDAYS.INTL(K1820,L1820,"0000000",'21年休息安排-固定'!$B$2:$B$105)))</f>
        <v>17</v>
      </c>
      <c r="X1820" s="50" t="str">
        <f>IF(OR(L1820&gt;=$Z$1,L1820="",DAY(L1820)&lt;15,AND(YEAR(K1820)&amp;MONTH(K1820)=YEAR(L1820)&amp;MONTH(L1820),DAY(L1820)&lt;26)),"",IF(YEAR(K1820)&amp;MONTH(K1820)=YEAR(L1820)&amp;MONTH(L1820),NETWORKDAYS.INTL(K1820,L1820,"0000000",'21年休息安排-固定'!$B$2:$B$105),NETWORKDAYS.INTL(DATE(2021,MONTH(L1820),1),L1820,"0000000",'21年休息安排-固定'!$B$2:$B$105)))</f>
        <v/>
      </c>
    </row>
    <row r="1821" customHeight="1" spans="1:24">
      <c r="A1821" s="4" t="s">
        <v>2303</v>
      </c>
      <c r="B1821" s="4"/>
      <c r="C1821" s="6" t="s">
        <v>484</v>
      </c>
      <c r="D1821" s="4"/>
      <c r="E1821" s="4"/>
      <c r="F1821" s="4"/>
      <c r="G1821" s="4"/>
      <c r="H1821" s="4"/>
      <c r="I1821" s="4"/>
      <c r="J1821" s="4"/>
      <c r="K1821" s="45">
        <v>44417</v>
      </c>
      <c r="L1821" s="45"/>
      <c r="M1821" s="4"/>
      <c r="N1821" s="4"/>
      <c r="O1821" s="4"/>
      <c r="P1821" s="46"/>
      <c r="Q1821" s="46"/>
      <c r="R1821" s="49">
        <f t="shared" si="130"/>
        <v>0</v>
      </c>
      <c r="S1821" s="49">
        <f t="shared" si="131"/>
        <v>0</v>
      </c>
      <c r="T1821" s="50">
        <f t="shared" si="128"/>
        <v>0</v>
      </c>
      <c r="U1821" s="50">
        <f t="shared" si="129"/>
        <v>0</v>
      </c>
      <c r="V1821" s="50">
        <v>0.9</v>
      </c>
      <c r="W1821" s="50">
        <f>IF(OR(K1821&lt;=$Y$1,DAY(K1821)&gt;15,AND(YEAR(K1821)&amp;MONTH(K1821)=YEAR(L1821)&amp;MONTH(L1821),DAY(L1821)&lt;26)),"",IF(OR(L1821="",MONTH(K1821)&lt;&gt;MONTH(L1821)),NETWORKDAYS.INTL(K1821,DATE(2021,MONTH(K1821)+1,0),"0000000",'21年休息安排-固定'!$B$2:$B$105),NETWORKDAYS.INTL(K1821,L1821,"0000000",'21年休息安排-固定'!$B$2:$B$105)))</f>
        <v>17</v>
      </c>
      <c r="X1821" s="50" t="str">
        <f>IF(OR(L1821&gt;=$Z$1,L1821="",DAY(L1821)&lt;15,AND(YEAR(K1821)&amp;MONTH(K1821)=YEAR(L1821)&amp;MONTH(L1821),DAY(L1821)&lt;26)),"",IF(YEAR(K1821)&amp;MONTH(K1821)=YEAR(L1821)&amp;MONTH(L1821),NETWORKDAYS.INTL(K1821,L1821,"0000000",'21年休息安排-固定'!$B$2:$B$105),NETWORKDAYS.INTL(DATE(2021,MONTH(L1821),1),L1821,"0000000",'21年休息安排-固定'!$B$2:$B$105)))</f>
        <v/>
      </c>
    </row>
    <row r="1822" customHeight="1" spans="1:24">
      <c r="A1822" s="4" t="s">
        <v>2304</v>
      </c>
      <c r="B1822" s="4"/>
      <c r="C1822" s="6" t="s">
        <v>404</v>
      </c>
      <c r="D1822" s="4"/>
      <c r="E1822" s="4"/>
      <c r="F1822" s="4"/>
      <c r="G1822" s="4"/>
      <c r="H1822" s="4"/>
      <c r="I1822" s="4"/>
      <c r="J1822" s="4"/>
      <c r="K1822" s="45">
        <v>44421</v>
      </c>
      <c r="L1822" s="45"/>
      <c r="M1822" s="4"/>
      <c r="N1822" s="4"/>
      <c r="O1822" s="4"/>
      <c r="P1822" s="46"/>
      <c r="Q1822" s="46"/>
      <c r="R1822" s="49">
        <f t="shared" si="130"/>
        <v>0</v>
      </c>
      <c r="S1822" s="49">
        <f t="shared" si="131"/>
        <v>0</v>
      </c>
      <c r="T1822" s="50">
        <f t="shared" si="128"/>
        <v>0</v>
      </c>
      <c r="U1822" s="50">
        <f t="shared" si="129"/>
        <v>0</v>
      </c>
      <c r="V1822" s="50">
        <v>0.9</v>
      </c>
      <c r="W1822" s="50">
        <f>IF(OR(K1822&lt;=$Y$1,DAY(K1822)&gt;15,AND(YEAR(K1822)&amp;MONTH(K1822)=YEAR(L1822)&amp;MONTH(L1822),DAY(L1822)&lt;26)),"",IF(OR(L1822="",MONTH(K1822)&lt;&gt;MONTH(L1822)),NETWORKDAYS.INTL(K1822,DATE(2021,MONTH(K1822)+1,0),"0000000",'21年休息安排-固定'!$B$2:$B$105),NETWORKDAYS.INTL(K1822,L1822,"0000000",'21年休息安排-固定'!$B$2:$B$105)))</f>
        <v>13</v>
      </c>
      <c r="X1822" s="50" t="str">
        <f>IF(OR(L1822&gt;=$Z$1,L1822="",DAY(L1822)&lt;15,AND(YEAR(K1822)&amp;MONTH(K1822)=YEAR(L1822)&amp;MONTH(L1822),DAY(L1822)&lt;26)),"",IF(YEAR(K1822)&amp;MONTH(K1822)=YEAR(L1822)&amp;MONTH(L1822),NETWORKDAYS.INTL(K1822,L1822,"0000000",'21年休息安排-固定'!$B$2:$B$105),NETWORKDAYS.INTL(DATE(2021,MONTH(L1822),1),L1822,"0000000",'21年休息安排-固定'!$B$2:$B$105)))</f>
        <v/>
      </c>
    </row>
    <row r="1823" customHeight="1" spans="1:24">
      <c r="A1823" s="4" t="s">
        <v>2305</v>
      </c>
      <c r="B1823" s="4"/>
      <c r="C1823" s="6" t="s">
        <v>1846</v>
      </c>
      <c r="D1823" s="4"/>
      <c r="E1823" s="4"/>
      <c r="F1823" s="4"/>
      <c r="G1823" s="4"/>
      <c r="H1823" s="4"/>
      <c r="I1823" s="4"/>
      <c r="J1823" s="4"/>
      <c r="K1823" s="45">
        <v>44418</v>
      </c>
      <c r="L1823" s="45"/>
      <c r="M1823" s="4"/>
      <c r="N1823" s="4"/>
      <c r="O1823" s="4"/>
      <c r="P1823" s="46"/>
      <c r="Q1823" s="46"/>
      <c r="R1823" s="49">
        <f t="shared" si="130"/>
        <v>0</v>
      </c>
      <c r="S1823" s="49">
        <f t="shared" si="131"/>
        <v>0</v>
      </c>
      <c r="T1823" s="50">
        <f t="shared" si="128"/>
        <v>0</v>
      </c>
      <c r="U1823" s="50">
        <f t="shared" si="129"/>
        <v>0</v>
      </c>
      <c r="V1823" s="50">
        <v>0.9</v>
      </c>
      <c r="W1823" s="50">
        <f>IF(OR(K1823&lt;=$Y$1,DAY(K1823)&gt;15,AND(YEAR(K1823)&amp;MONTH(K1823)=YEAR(L1823)&amp;MONTH(L1823),DAY(L1823)&lt;26)),"",IF(OR(L1823="",MONTH(K1823)&lt;&gt;MONTH(L1823)),NETWORKDAYS.INTL(K1823,DATE(2021,MONTH(K1823)+1,0),"0000000",'21年休息安排-固定'!$B$2:$B$105),NETWORKDAYS.INTL(K1823,L1823,"0000000",'21年休息安排-固定'!$B$2:$B$105)))</f>
        <v>16</v>
      </c>
      <c r="X1823" s="50" t="str">
        <f>IF(OR(L1823&gt;=$Z$1,L1823="",DAY(L1823)&lt;15,AND(YEAR(K1823)&amp;MONTH(K1823)=YEAR(L1823)&amp;MONTH(L1823),DAY(L1823)&lt;26)),"",IF(YEAR(K1823)&amp;MONTH(K1823)=YEAR(L1823)&amp;MONTH(L1823),NETWORKDAYS.INTL(K1823,L1823,"0000000",'21年休息安排-固定'!$B$2:$B$105),NETWORKDAYS.INTL(DATE(2021,MONTH(L1823),1),L1823,"0000000",'21年休息安排-固定'!$B$2:$B$105)))</f>
        <v/>
      </c>
    </row>
    <row r="1824" customHeight="1" spans="1:24">
      <c r="A1824" s="4" t="s">
        <v>2306</v>
      </c>
      <c r="B1824" s="4"/>
      <c r="C1824" s="6" t="s">
        <v>404</v>
      </c>
      <c r="D1824" s="4"/>
      <c r="E1824" s="4"/>
      <c r="F1824" s="4"/>
      <c r="G1824" s="4"/>
      <c r="H1824" s="4"/>
      <c r="I1824" s="4"/>
      <c r="J1824" s="4"/>
      <c r="K1824" s="45">
        <v>44421</v>
      </c>
      <c r="L1824" s="45"/>
      <c r="M1824" s="4"/>
      <c r="N1824" s="4"/>
      <c r="O1824" s="4"/>
      <c r="P1824" s="46"/>
      <c r="Q1824" s="46"/>
      <c r="R1824" s="49">
        <f t="shared" si="130"/>
        <v>0</v>
      </c>
      <c r="S1824" s="49">
        <f t="shared" si="131"/>
        <v>0</v>
      </c>
      <c r="T1824" s="50">
        <f t="shared" si="128"/>
        <v>0</v>
      </c>
      <c r="U1824" s="50">
        <f t="shared" si="129"/>
        <v>0</v>
      </c>
      <c r="V1824" s="50">
        <v>0.9</v>
      </c>
      <c r="W1824" s="50">
        <f>IF(OR(K1824&lt;=$Y$1,DAY(K1824)&gt;15,AND(YEAR(K1824)&amp;MONTH(K1824)=YEAR(L1824)&amp;MONTH(L1824),DAY(L1824)&lt;26)),"",IF(OR(L1824="",MONTH(K1824)&lt;&gt;MONTH(L1824)),NETWORKDAYS.INTL(K1824,DATE(2021,MONTH(K1824)+1,0),"0000000",'21年休息安排-固定'!$B$2:$B$105),NETWORKDAYS.INTL(K1824,L1824,"0000000",'21年休息安排-固定'!$B$2:$B$105)))</f>
        <v>13</v>
      </c>
      <c r="X1824" s="50" t="str">
        <f>IF(OR(L1824&gt;=$Z$1,L1824="",DAY(L1824)&lt;15,AND(YEAR(K1824)&amp;MONTH(K1824)=YEAR(L1824)&amp;MONTH(L1824),DAY(L1824)&lt;26)),"",IF(YEAR(K1824)&amp;MONTH(K1824)=YEAR(L1824)&amp;MONTH(L1824),NETWORKDAYS.INTL(K1824,L1824,"0000000",'21年休息安排-固定'!$B$2:$B$105),NETWORKDAYS.INTL(DATE(2021,MONTH(L1824),1),L1824,"0000000",'21年休息安排-固定'!$B$2:$B$105)))</f>
        <v/>
      </c>
    </row>
    <row r="1825" customHeight="1" spans="1:24">
      <c r="A1825" s="4" t="s">
        <v>2307</v>
      </c>
      <c r="B1825" s="4"/>
      <c r="C1825" s="6" t="s">
        <v>484</v>
      </c>
      <c r="D1825" s="4"/>
      <c r="E1825" s="4"/>
      <c r="F1825" s="4"/>
      <c r="G1825" s="4"/>
      <c r="H1825" s="4"/>
      <c r="I1825" s="4"/>
      <c r="J1825" s="4"/>
      <c r="K1825" s="45">
        <v>44421</v>
      </c>
      <c r="L1825" s="45"/>
      <c r="M1825" s="4"/>
      <c r="N1825" s="4"/>
      <c r="O1825" s="4"/>
      <c r="P1825" s="46"/>
      <c r="Q1825" s="46"/>
      <c r="R1825" s="49">
        <f t="shared" si="130"/>
        <v>0</v>
      </c>
      <c r="S1825" s="49">
        <f t="shared" si="131"/>
        <v>0</v>
      </c>
      <c r="T1825" s="50">
        <f t="shared" si="128"/>
        <v>0</v>
      </c>
      <c r="U1825" s="50">
        <f t="shared" si="129"/>
        <v>0</v>
      </c>
      <c r="V1825" s="50">
        <v>0.9</v>
      </c>
      <c r="W1825" s="50">
        <f>IF(OR(K1825&lt;=$Y$1,DAY(K1825)&gt;15,AND(YEAR(K1825)&amp;MONTH(K1825)=YEAR(L1825)&amp;MONTH(L1825),DAY(L1825)&lt;26)),"",IF(OR(L1825="",MONTH(K1825)&lt;&gt;MONTH(L1825)),NETWORKDAYS.INTL(K1825,DATE(2021,MONTH(K1825)+1,0),"0000000",'21年休息安排-固定'!$B$2:$B$105),NETWORKDAYS.INTL(K1825,L1825,"0000000",'21年休息安排-固定'!$B$2:$B$105)))</f>
        <v>13</v>
      </c>
      <c r="X1825" s="50" t="str">
        <f>IF(OR(L1825&gt;=$Z$1,L1825="",DAY(L1825)&lt;15,AND(YEAR(K1825)&amp;MONTH(K1825)=YEAR(L1825)&amp;MONTH(L1825),DAY(L1825)&lt;26)),"",IF(YEAR(K1825)&amp;MONTH(K1825)=YEAR(L1825)&amp;MONTH(L1825),NETWORKDAYS.INTL(K1825,L1825,"0000000",'21年休息安排-固定'!$B$2:$B$105),NETWORKDAYS.INTL(DATE(2021,MONTH(L1825),1),L1825,"0000000",'21年休息安排-固定'!$B$2:$B$105)))</f>
        <v/>
      </c>
    </row>
    <row r="1826" customHeight="1" spans="1:24">
      <c r="A1826" s="4" t="s">
        <v>2308</v>
      </c>
      <c r="B1826" s="4"/>
      <c r="C1826" s="6" t="s">
        <v>484</v>
      </c>
      <c r="D1826" s="4"/>
      <c r="E1826" s="4"/>
      <c r="F1826" s="4"/>
      <c r="G1826" s="4"/>
      <c r="H1826" s="4"/>
      <c r="I1826" s="4"/>
      <c r="J1826" s="4"/>
      <c r="K1826" s="45">
        <v>44421</v>
      </c>
      <c r="L1826" s="45"/>
      <c r="M1826" s="4"/>
      <c r="N1826" s="4"/>
      <c r="O1826" s="4"/>
      <c r="P1826" s="46"/>
      <c r="Q1826" s="46"/>
      <c r="R1826" s="49">
        <f t="shared" si="130"/>
        <v>0</v>
      </c>
      <c r="S1826" s="49">
        <f t="shared" si="131"/>
        <v>0</v>
      </c>
      <c r="T1826" s="50">
        <f t="shared" si="128"/>
        <v>0</v>
      </c>
      <c r="U1826" s="50">
        <f t="shared" si="129"/>
        <v>0</v>
      </c>
      <c r="V1826" s="50">
        <v>0.9</v>
      </c>
      <c r="W1826" s="50">
        <f>IF(OR(K1826&lt;=$Y$1,DAY(K1826)&gt;15,AND(YEAR(K1826)&amp;MONTH(K1826)=YEAR(L1826)&amp;MONTH(L1826),DAY(L1826)&lt;26)),"",IF(OR(L1826="",MONTH(K1826)&lt;&gt;MONTH(L1826)),NETWORKDAYS.INTL(K1826,DATE(2021,MONTH(K1826)+1,0),"0000000",'21年休息安排-固定'!$B$2:$B$105),NETWORKDAYS.INTL(K1826,L1826,"0000000",'21年休息安排-固定'!$B$2:$B$105)))</f>
        <v>13</v>
      </c>
      <c r="X1826" s="50" t="str">
        <f>IF(OR(L1826&gt;=$Z$1,L1826="",DAY(L1826)&lt;15,AND(YEAR(K1826)&amp;MONTH(K1826)=YEAR(L1826)&amp;MONTH(L1826),DAY(L1826)&lt;26)),"",IF(YEAR(K1826)&amp;MONTH(K1826)=YEAR(L1826)&amp;MONTH(L1826),NETWORKDAYS.INTL(K1826,L1826,"0000000",'21年休息安排-固定'!$B$2:$B$105),NETWORKDAYS.INTL(DATE(2021,MONTH(L1826),1),L1826,"0000000",'21年休息安排-固定'!$B$2:$B$105)))</f>
        <v/>
      </c>
    </row>
    <row r="1827" customHeight="1" spans="1:24">
      <c r="A1827" s="4" t="s">
        <v>2309</v>
      </c>
      <c r="B1827" s="4"/>
      <c r="C1827" s="6" t="s">
        <v>404</v>
      </c>
      <c r="D1827" s="4"/>
      <c r="E1827" s="4"/>
      <c r="F1827" s="4"/>
      <c r="G1827" s="4"/>
      <c r="H1827" s="4"/>
      <c r="I1827" s="4"/>
      <c r="J1827" s="4"/>
      <c r="K1827" s="45">
        <v>44424</v>
      </c>
      <c r="L1827" s="45"/>
      <c r="M1827" s="4"/>
      <c r="N1827" s="4"/>
      <c r="O1827" s="4"/>
      <c r="P1827" s="46"/>
      <c r="Q1827" s="46"/>
      <c r="R1827" s="49">
        <f t="shared" si="130"/>
        <v>0</v>
      </c>
      <c r="S1827" s="49">
        <f t="shared" si="131"/>
        <v>0</v>
      </c>
      <c r="T1827" s="50">
        <f t="shared" si="128"/>
        <v>0</v>
      </c>
      <c r="U1827" s="50">
        <f t="shared" si="129"/>
        <v>0</v>
      </c>
      <c r="V1827" s="50">
        <v>0.9</v>
      </c>
      <c r="W1827" s="50" t="str">
        <f>IF(OR(K1827&lt;=$Y$1,DAY(K1827)&gt;15,AND(YEAR(K1827)&amp;MONTH(K1827)=YEAR(L1827)&amp;MONTH(L1827),DAY(L1827)&lt;26)),"",IF(OR(L1827="",MONTH(K1827)&lt;&gt;MONTH(L1827)),NETWORKDAYS.INTL(K1827,DATE(2021,MONTH(K1827)+1,0),"0000000",'21年休息安排-固定'!$B$2:$B$105),NETWORKDAYS.INTL(K1827,L1827,"0000000",'21年休息安排-固定'!$B$2:$B$105)))</f>
        <v/>
      </c>
      <c r="X1827" s="50" t="str">
        <f>IF(OR(L1827&gt;=$Z$1,L1827="",DAY(L1827)&lt;15,AND(YEAR(K1827)&amp;MONTH(K1827)=YEAR(L1827)&amp;MONTH(L1827),DAY(L1827)&lt;26)),"",IF(YEAR(K1827)&amp;MONTH(K1827)=YEAR(L1827)&amp;MONTH(L1827),NETWORKDAYS.INTL(K1827,L1827,"0000000",'21年休息安排-固定'!$B$2:$B$105),NETWORKDAYS.INTL(DATE(2021,MONTH(L1827),1),L1827,"0000000",'21年休息安排-固定'!$B$2:$B$105)))</f>
        <v/>
      </c>
    </row>
    <row r="1828" customHeight="1" spans="1:24">
      <c r="A1828" s="4" t="s">
        <v>2310</v>
      </c>
      <c r="B1828" s="4"/>
      <c r="C1828" s="6" t="s">
        <v>1846</v>
      </c>
      <c r="D1828" s="4"/>
      <c r="E1828" s="4"/>
      <c r="F1828" s="4"/>
      <c r="G1828" s="4"/>
      <c r="H1828" s="4"/>
      <c r="I1828" s="4"/>
      <c r="J1828" s="4"/>
      <c r="K1828" s="45">
        <v>44424</v>
      </c>
      <c r="L1828" s="45"/>
      <c r="M1828" s="4"/>
      <c r="N1828" s="4"/>
      <c r="O1828" s="4"/>
      <c r="P1828" s="46"/>
      <c r="Q1828" s="46"/>
      <c r="R1828" s="49">
        <f t="shared" si="130"/>
        <v>0</v>
      </c>
      <c r="S1828" s="49">
        <f t="shared" si="131"/>
        <v>0</v>
      </c>
      <c r="T1828" s="50">
        <f t="shared" si="128"/>
        <v>0</v>
      </c>
      <c r="U1828" s="50">
        <f t="shared" si="129"/>
        <v>0</v>
      </c>
      <c r="V1828" s="50">
        <v>0.9</v>
      </c>
      <c r="W1828" s="50" t="str">
        <f>IF(OR(K1828&lt;=$Y$1,DAY(K1828)&gt;15,AND(YEAR(K1828)&amp;MONTH(K1828)=YEAR(L1828)&amp;MONTH(L1828),DAY(L1828)&lt;26)),"",IF(OR(L1828="",MONTH(K1828)&lt;&gt;MONTH(L1828)),NETWORKDAYS.INTL(K1828,DATE(2021,MONTH(K1828)+1,0),"0000000",'21年休息安排-固定'!$B$2:$B$105),NETWORKDAYS.INTL(K1828,L1828,"0000000",'21年休息安排-固定'!$B$2:$B$105)))</f>
        <v/>
      </c>
      <c r="X1828" s="50" t="str">
        <f>IF(OR(L1828&gt;=$Z$1,L1828="",DAY(L1828)&lt;15,AND(YEAR(K1828)&amp;MONTH(K1828)=YEAR(L1828)&amp;MONTH(L1828),DAY(L1828)&lt;26)),"",IF(YEAR(K1828)&amp;MONTH(K1828)=YEAR(L1828)&amp;MONTH(L1828),NETWORKDAYS.INTL(K1828,L1828,"0000000",'21年休息安排-固定'!$B$2:$B$105),NETWORKDAYS.INTL(DATE(2021,MONTH(L1828),1),L1828,"0000000",'21年休息安排-固定'!$B$2:$B$105)))</f>
        <v/>
      </c>
    </row>
    <row r="1829" customHeight="1" spans="1:24">
      <c r="A1829" s="4" t="s">
        <v>2311</v>
      </c>
      <c r="B1829" s="4"/>
      <c r="C1829" s="6" t="s">
        <v>1846</v>
      </c>
      <c r="D1829" s="4"/>
      <c r="E1829" s="4"/>
      <c r="F1829" s="4"/>
      <c r="G1829" s="4"/>
      <c r="H1829" s="4"/>
      <c r="I1829" s="4"/>
      <c r="J1829" s="4"/>
      <c r="K1829" s="45">
        <v>44424</v>
      </c>
      <c r="L1829" s="45"/>
      <c r="M1829" s="4"/>
      <c r="N1829" s="4"/>
      <c r="O1829" s="4"/>
      <c r="P1829" s="46"/>
      <c r="Q1829" s="46"/>
      <c r="R1829" s="49">
        <f t="shared" si="130"/>
        <v>0</v>
      </c>
      <c r="S1829" s="49">
        <f t="shared" si="131"/>
        <v>0</v>
      </c>
      <c r="T1829" s="50">
        <f t="shared" si="128"/>
        <v>0</v>
      </c>
      <c r="U1829" s="50">
        <f t="shared" si="129"/>
        <v>0</v>
      </c>
      <c r="V1829" s="50">
        <v>0.9</v>
      </c>
      <c r="W1829" s="50" t="str">
        <f>IF(OR(K1829&lt;=$Y$1,DAY(K1829)&gt;15,AND(YEAR(K1829)&amp;MONTH(K1829)=YEAR(L1829)&amp;MONTH(L1829),DAY(L1829)&lt;26)),"",IF(OR(L1829="",MONTH(K1829)&lt;&gt;MONTH(L1829)),NETWORKDAYS.INTL(K1829,DATE(2021,MONTH(K1829)+1,0),"0000000",'21年休息安排-固定'!$B$2:$B$105),NETWORKDAYS.INTL(K1829,L1829,"0000000",'21年休息安排-固定'!$B$2:$B$105)))</f>
        <v/>
      </c>
      <c r="X1829" s="50" t="str">
        <f>IF(OR(L1829&gt;=$Z$1,L1829="",DAY(L1829)&lt;15,AND(YEAR(K1829)&amp;MONTH(K1829)=YEAR(L1829)&amp;MONTH(L1829),DAY(L1829)&lt;26)),"",IF(YEAR(K1829)&amp;MONTH(K1829)=YEAR(L1829)&amp;MONTH(L1829),NETWORKDAYS.INTL(K1829,L1829,"0000000",'21年休息安排-固定'!$B$2:$B$105),NETWORKDAYS.INTL(DATE(2021,MONTH(L1829),1),L1829,"0000000",'21年休息安排-固定'!$B$2:$B$105)))</f>
        <v/>
      </c>
    </row>
    <row r="1830" customHeight="1" spans="1:24">
      <c r="A1830" s="4" t="s">
        <v>2312</v>
      </c>
      <c r="B1830" s="4"/>
      <c r="C1830" s="6" t="s">
        <v>404</v>
      </c>
      <c r="D1830" s="4"/>
      <c r="E1830" s="4"/>
      <c r="F1830" s="4"/>
      <c r="G1830" s="4"/>
      <c r="H1830" s="4"/>
      <c r="I1830" s="4"/>
      <c r="J1830" s="4"/>
      <c r="K1830" s="45">
        <v>44425</v>
      </c>
      <c r="L1830" s="45"/>
      <c r="M1830" s="4"/>
      <c r="N1830" s="4"/>
      <c r="O1830" s="4"/>
      <c r="P1830" s="46"/>
      <c r="Q1830" s="46"/>
      <c r="R1830" s="49">
        <f t="shared" si="130"/>
        <v>0</v>
      </c>
      <c r="S1830" s="49">
        <f t="shared" si="131"/>
        <v>0</v>
      </c>
      <c r="T1830" s="50">
        <f t="shared" si="128"/>
        <v>0</v>
      </c>
      <c r="U1830" s="50">
        <f t="shared" si="129"/>
        <v>0</v>
      </c>
      <c r="V1830" s="50">
        <v>0.9</v>
      </c>
      <c r="W1830" s="50" t="str">
        <f>IF(OR(K1830&lt;=$Y$1,DAY(K1830)&gt;15,AND(YEAR(K1830)&amp;MONTH(K1830)=YEAR(L1830)&amp;MONTH(L1830),DAY(L1830)&lt;26)),"",IF(OR(L1830="",MONTH(K1830)&lt;&gt;MONTH(L1830)),NETWORKDAYS.INTL(K1830,DATE(2021,MONTH(K1830)+1,0),"0000000",'21年休息安排-固定'!$B$2:$B$105),NETWORKDAYS.INTL(K1830,L1830,"0000000",'21年休息安排-固定'!$B$2:$B$105)))</f>
        <v/>
      </c>
      <c r="X1830" s="50" t="str">
        <f>IF(OR(L1830&gt;=$Z$1,L1830="",DAY(L1830)&lt;15,AND(YEAR(K1830)&amp;MONTH(K1830)=YEAR(L1830)&amp;MONTH(L1830),DAY(L1830)&lt;26)),"",IF(YEAR(K1830)&amp;MONTH(K1830)=YEAR(L1830)&amp;MONTH(L1830),NETWORKDAYS.INTL(K1830,L1830,"0000000",'21年休息安排-固定'!$B$2:$B$105),NETWORKDAYS.INTL(DATE(2021,MONTH(L1830),1),L1830,"0000000",'21年休息安排-固定'!$B$2:$B$105)))</f>
        <v/>
      </c>
    </row>
    <row r="1831" customHeight="1" spans="1:24">
      <c r="A1831" s="4" t="s">
        <v>2313</v>
      </c>
      <c r="B1831" s="4"/>
      <c r="C1831" s="6" t="s">
        <v>1846</v>
      </c>
      <c r="D1831" s="4"/>
      <c r="E1831" s="4"/>
      <c r="F1831" s="4"/>
      <c r="G1831" s="4"/>
      <c r="H1831" s="4"/>
      <c r="I1831" s="4"/>
      <c r="J1831" s="4"/>
      <c r="K1831" s="45">
        <v>44425</v>
      </c>
      <c r="L1831" s="45"/>
      <c r="M1831" s="4"/>
      <c r="N1831" s="4"/>
      <c r="O1831" s="4"/>
      <c r="P1831" s="46"/>
      <c r="Q1831" s="46"/>
      <c r="R1831" s="49">
        <f t="shared" si="130"/>
        <v>0</v>
      </c>
      <c r="S1831" s="49">
        <f t="shared" si="131"/>
        <v>0</v>
      </c>
      <c r="T1831" s="50">
        <f t="shared" si="128"/>
        <v>0</v>
      </c>
      <c r="U1831" s="50">
        <f t="shared" si="129"/>
        <v>0</v>
      </c>
      <c r="V1831" s="50">
        <v>0.9</v>
      </c>
      <c r="W1831" s="50" t="str">
        <f>IF(OR(K1831&lt;=$Y$1,DAY(K1831)&gt;15,AND(YEAR(K1831)&amp;MONTH(K1831)=YEAR(L1831)&amp;MONTH(L1831),DAY(L1831)&lt;26)),"",IF(OR(L1831="",MONTH(K1831)&lt;&gt;MONTH(L1831)),NETWORKDAYS.INTL(K1831,DATE(2021,MONTH(K1831)+1,0),"0000000",'21年休息安排-固定'!$B$2:$B$105),NETWORKDAYS.INTL(K1831,L1831,"0000000",'21年休息安排-固定'!$B$2:$B$105)))</f>
        <v/>
      </c>
      <c r="X1831" s="50" t="str">
        <f>IF(OR(L1831&gt;=$Z$1,L1831="",DAY(L1831)&lt;15,AND(YEAR(K1831)&amp;MONTH(K1831)=YEAR(L1831)&amp;MONTH(L1831),DAY(L1831)&lt;26)),"",IF(YEAR(K1831)&amp;MONTH(K1831)=YEAR(L1831)&amp;MONTH(L1831),NETWORKDAYS.INTL(K1831,L1831,"0000000",'21年休息安排-固定'!$B$2:$B$105),NETWORKDAYS.INTL(DATE(2021,MONTH(L1831),1),L1831,"0000000",'21年休息安排-固定'!$B$2:$B$105)))</f>
        <v/>
      </c>
    </row>
    <row r="1832" customHeight="1" spans="1:24">
      <c r="A1832" s="4" t="s">
        <v>2314</v>
      </c>
      <c r="B1832" s="4"/>
      <c r="C1832" s="6" t="s">
        <v>2006</v>
      </c>
      <c r="D1832" s="4"/>
      <c r="E1832" s="4"/>
      <c r="F1832" s="4"/>
      <c r="G1832" s="4"/>
      <c r="H1832" s="4"/>
      <c r="I1832" s="4"/>
      <c r="J1832" s="4"/>
      <c r="K1832" s="45">
        <v>44425</v>
      </c>
      <c r="L1832" s="45"/>
      <c r="M1832" s="4"/>
      <c r="N1832" s="4"/>
      <c r="O1832" s="4"/>
      <c r="P1832" s="46"/>
      <c r="Q1832" s="46"/>
      <c r="R1832" s="49">
        <f t="shared" si="130"/>
        <v>0</v>
      </c>
      <c r="S1832" s="49">
        <f t="shared" si="131"/>
        <v>0</v>
      </c>
      <c r="T1832" s="50">
        <f t="shared" si="128"/>
        <v>0</v>
      </c>
      <c r="U1832" s="50">
        <f t="shared" si="129"/>
        <v>0</v>
      </c>
      <c r="V1832" s="50">
        <v>0.9</v>
      </c>
      <c r="W1832" s="50" t="str">
        <f>IF(OR(K1832&lt;=$Y$1,DAY(K1832)&gt;15,AND(YEAR(K1832)&amp;MONTH(K1832)=YEAR(L1832)&amp;MONTH(L1832),DAY(L1832)&lt;26)),"",IF(OR(L1832="",MONTH(K1832)&lt;&gt;MONTH(L1832)),NETWORKDAYS.INTL(K1832,DATE(2021,MONTH(K1832)+1,0),"0000000",'21年休息安排-固定'!$B$2:$B$105),NETWORKDAYS.INTL(K1832,L1832,"0000000",'21年休息安排-固定'!$B$2:$B$105)))</f>
        <v/>
      </c>
      <c r="X1832" s="50" t="str">
        <f>IF(OR(L1832&gt;=$Z$1,L1832="",DAY(L1832)&lt;15,AND(YEAR(K1832)&amp;MONTH(K1832)=YEAR(L1832)&amp;MONTH(L1832),DAY(L1832)&lt;26)),"",IF(YEAR(K1832)&amp;MONTH(K1832)=YEAR(L1832)&amp;MONTH(L1832),NETWORKDAYS.INTL(K1832,L1832,"0000000",'21年休息安排-固定'!$B$2:$B$105),NETWORKDAYS.INTL(DATE(2021,MONTH(L1832),1),L1832,"0000000",'21年休息安排-固定'!$B$2:$B$105)))</f>
        <v/>
      </c>
    </row>
    <row r="1833" customHeight="1" spans="1:24">
      <c r="A1833" s="4" t="s">
        <v>2315</v>
      </c>
      <c r="B1833" s="4"/>
      <c r="C1833" s="6" t="s">
        <v>484</v>
      </c>
      <c r="D1833" s="4"/>
      <c r="E1833" s="4"/>
      <c r="F1833" s="4"/>
      <c r="G1833" s="4"/>
      <c r="H1833" s="4"/>
      <c r="I1833" s="4"/>
      <c r="J1833" s="4"/>
      <c r="K1833" s="45">
        <v>44426</v>
      </c>
      <c r="L1833" s="45">
        <v>44446</v>
      </c>
      <c r="M1833" s="4"/>
      <c r="N1833" s="4"/>
      <c r="O1833" s="4"/>
      <c r="P1833" s="46"/>
      <c r="Q1833" s="46"/>
      <c r="R1833" s="49">
        <f t="shared" si="130"/>
        <v>0</v>
      </c>
      <c r="S1833" s="49">
        <f t="shared" si="131"/>
        <v>0</v>
      </c>
      <c r="T1833" s="50">
        <f t="shared" si="128"/>
        <v>0</v>
      </c>
      <c r="U1833" s="50">
        <f t="shared" si="129"/>
        <v>0</v>
      </c>
      <c r="V1833" s="50">
        <v>0.9</v>
      </c>
      <c r="W1833" s="50" t="str">
        <f>IF(OR(K1833&lt;=$Y$1,DAY(K1833)&gt;15,AND(YEAR(K1833)&amp;MONTH(K1833)=YEAR(L1833)&amp;MONTH(L1833),DAY(L1833)&lt;26)),"",IF(OR(L1833="",MONTH(K1833)&lt;&gt;MONTH(L1833)),NETWORKDAYS.INTL(K1833,DATE(2021,MONTH(K1833)+1,0),"0000000",'21年休息安排-固定'!$B$2:$B$105),NETWORKDAYS.INTL(K1833,L1833,"0000000",'21年休息安排-固定'!$B$2:$B$105)))</f>
        <v/>
      </c>
      <c r="X1833" s="50" t="str">
        <f>IF(OR(L1833&gt;=$Z$1,L1833="",DAY(L1833)&lt;15,AND(YEAR(K1833)&amp;MONTH(K1833)=YEAR(L1833)&amp;MONTH(L1833),DAY(L1833)&lt;26)),"",IF(YEAR(K1833)&amp;MONTH(K1833)=YEAR(L1833)&amp;MONTH(L1833),NETWORKDAYS.INTL(K1833,L1833,"0000000",'21年休息安排-固定'!$B$2:$B$105),NETWORKDAYS.INTL(DATE(2021,MONTH(L1833),1),L1833,"0000000",'21年休息安排-固定'!$B$2:$B$105)))</f>
        <v/>
      </c>
    </row>
    <row r="1834" customHeight="1" spans="1:24">
      <c r="A1834" s="4" t="s">
        <v>2316</v>
      </c>
      <c r="B1834" s="4"/>
      <c r="C1834" s="6" t="s">
        <v>1846</v>
      </c>
      <c r="D1834" s="4"/>
      <c r="E1834" s="4"/>
      <c r="F1834" s="4"/>
      <c r="G1834" s="4"/>
      <c r="H1834" s="4"/>
      <c r="I1834" s="4"/>
      <c r="J1834" s="4"/>
      <c r="K1834" s="45">
        <v>44426</v>
      </c>
      <c r="L1834" s="45"/>
      <c r="M1834" s="4"/>
      <c r="N1834" s="4"/>
      <c r="O1834" s="4"/>
      <c r="P1834" s="46"/>
      <c r="Q1834" s="46"/>
      <c r="R1834" s="49">
        <f t="shared" si="130"/>
        <v>0</v>
      </c>
      <c r="S1834" s="49">
        <f t="shared" si="131"/>
        <v>0</v>
      </c>
      <c r="T1834" s="50">
        <f t="shared" si="128"/>
        <v>0</v>
      </c>
      <c r="U1834" s="50">
        <f t="shared" si="129"/>
        <v>0</v>
      </c>
      <c r="V1834" s="50">
        <v>0.9</v>
      </c>
      <c r="W1834" s="50" t="str">
        <f>IF(OR(K1834&lt;=$Y$1,DAY(K1834)&gt;15,AND(YEAR(K1834)&amp;MONTH(K1834)=YEAR(L1834)&amp;MONTH(L1834),DAY(L1834)&lt;26)),"",IF(OR(L1834="",MONTH(K1834)&lt;&gt;MONTH(L1834)),NETWORKDAYS.INTL(K1834,DATE(2021,MONTH(K1834)+1,0),"0000000",'21年休息安排-固定'!$B$2:$B$105),NETWORKDAYS.INTL(K1834,L1834,"0000000",'21年休息安排-固定'!$B$2:$B$105)))</f>
        <v/>
      </c>
      <c r="X1834" s="50" t="str">
        <f>IF(OR(L1834&gt;=$Z$1,L1834="",DAY(L1834)&lt;15,AND(YEAR(K1834)&amp;MONTH(K1834)=YEAR(L1834)&amp;MONTH(L1834),DAY(L1834)&lt;26)),"",IF(YEAR(K1834)&amp;MONTH(K1834)=YEAR(L1834)&amp;MONTH(L1834),NETWORKDAYS.INTL(K1834,L1834,"0000000",'21年休息安排-固定'!$B$2:$B$105),NETWORKDAYS.INTL(DATE(2021,MONTH(L1834),1),L1834,"0000000",'21年休息安排-固定'!$B$2:$B$105)))</f>
        <v/>
      </c>
    </row>
    <row r="1835" customHeight="1" spans="1:24">
      <c r="A1835" s="4" t="s">
        <v>2317</v>
      </c>
      <c r="B1835" s="4"/>
      <c r="C1835" s="6" t="s">
        <v>2006</v>
      </c>
      <c r="D1835" s="4"/>
      <c r="E1835" s="4"/>
      <c r="F1835" s="4"/>
      <c r="G1835" s="4"/>
      <c r="H1835" s="4"/>
      <c r="I1835" s="4"/>
      <c r="J1835" s="4"/>
      <c r="K1835" s="45">
        <v>44426</v>
      </c>
      <c r="L1835" s="45"/>
      <c r="M1835" s="4"/>
      <c r="N1835" s="4"/>
      <c r="O1835" s="4"/>
      <c r="P1835" s="46"/>
      <c r="Q1835" s="46"/>
      <c r="R1835" s="49">
        <f t="shared" si="130"/>
        <v>0</v>
      </c>
      <c r="S1835" s="49">
        <f t="shared" si="131"/>
        <v>0</v>
      </c>
      <c r="T1835" s="50">
        <f t="shared" si="128"/>
        <v>0</v>
      </c>
      <c r="U1835" s="50">
        <f t="shared" si="129"/>
        <v>0</v>
      </c>
      <c r="V1835" s="50">
        <v>0.9</v>
      </c>
      <c r="W1835" s="50" t="str">
        <f>IF(OR(K1835&lt;=$Y$1,DAY(K1835)&gt;15,AND(YEAR(K1835)&amp;MONTH(K1835)=YEAR(L1835)&amp;MONTH(L1835),DAY(L1835)&lt;26)),"",IF(OR(L1835="",MONTH(K1835)&lt;&gt;MONTH(L1835)),NETWORKDAYS.INTL(K1835,DATE(2021,MONTH(K1835)+1,0),"0000000",'21年休息安排-固定'!$B$2:$B$105),NETWORKDAYS.INTL(K1835,L1835,"0000000",'21年休息安排-固定'!$B$2:$B$105)))</f>
        <v/>
      </c>
      <c r="X1835" s="50" t="str">
        <f>IF(OR(L1835&gt;=$Z$1,L1835="",DAY(L1835)&lt;15,AND(YEAR(K1835)&amp;MONTH(K1835)=YEAR(L1835)&amp;MONTH(L1835),DAY(L1835)&lt;26)),"",IF(YEAR(K1835)&amp;MONTH(K1835)=YEAR(L1835)&amp;MONTH(L1835),NETWORKDAYS.INTL(K1835,L1835,"0000000",'21年休息安排-固定'!$B$2:$B$105),NETWORKDAYS.INTL(DATE(2021,MONTH(L1835),1),L1835,"0000000",'21年休息安排-固定'!$B$2:$B$105)))</f>
        <v/>
      </c>
    </row>
    <row r="1836" customHeight="1" spans="1:24">
      <c r="A1836" s="4" t="s">
        <v>2318</v>
      </c>
      <c r="B1836" s="4"/>
      <c r="C1836" s="6" t="s">
        <v>404</v>
      </c>
      <c r="D1836" s="4"/>
      <c r="E1836" s="4"/>
      <c r="F1836" s="4"/>
      <c r="G1836" s="4"/>
      <c r="H1836" s="4"/>
      <c r="I1836" s="4"/>
      <c r="J1836" s="4"/>
      <c r="K1836" s="45">
        <v>44426</v>
      </c>
      <c r="L1836" s="45"/>
      <c r="M1836" s="4"/>
      <c r="N1836" s="4"/>
      <c r="O1836" s="4"/>
      <c r="P1836" s="46"/>
      <c r="Q1836" s="46"/>
      <c r="R1836" s="49">
        <f t="shared" si="130"/>
        <v>0</v>
      </c>
      <c r="S1836" s="49">
        <f t="shared" si="131"/>
        <v>0</v>
      </c>
      <c r="T1836" s="50">
        <f t="shared" si="128"/>
        <v>0</v>
      </c>
      <c r="U1836" s="50">
        <f t="shared" si="129"/>
        <v>0</v>
      </c>
      <c r="V1836" s="50">
        <v>0.9</v>
      </c>
      <c r="W1836" s="50" t="str">
        <f>IF(OR(K1836&lt;=$Y$1,DAY(K1836)&gt;15,AND(YEAR(K1836)&amp;MONTH(K1836)=YEAR(L1836)&amp;MONTH(L1836),DAY(L1836)&lt;26)),"",IF(OR(L1836="",MONTH(K1836)&lt;&gt;MONTH(L1836)),NETWORKDAYS.INTL(K1836,DATE(2021,MONTH(K1836)+1,0),"0000000",'21年休息安排-固定'!$B$2:$B$105),NETWORKDAYS.INTL(K1836,L1836,"0000000",'21年休息安排-固定'!$B$2:$B$105)))</f>
        <v/>
      </c>
      <c r="X1836" s="50" t="str">
        <f>IF(OR(L1836&gt;=$Z$1,L1836="",DAY(L1836)&lt;15,AND(YEAR(K1836)&amp;MONTH(K1836)=YEAR(L1836)&amp;MONTH(L1836),DAY(L1836)&lt;26)),"",IF(YEAR(K1836)&amp;MONTH(K1836)=YEAR(L1836)&amp;MONTH(L1836),NETWORKDAYS.INTL(K1836,L1836,"0000000",'21年休息安排-固定'!$B$2:$B$105),NETWORKDAYS.INTL(DATE(2021,MONTH(L1836),1),L1836,"0000000",'21年休息安排-固定'!$B$2:$B$105)))</f>
        <v/>
      </c>
    </row>
    <row r="1837" customHeight="1" spans="1:24">
      <c r="A1837" s="4" t="s">
        <v>2319</v>
      </c>
      <c r="B1837" s="4"/>
      <c r="C1837" s="6" t="s">
        <v>2083</v>
      </c>
      <c r="D1837" s="4"/>
      <c r="E1837" s="4"/>
      <c r="F1837" s="4"/>
      <c r="G1837" s="4"/>
      <c r="H1837" s="4"/>
      <c r="I1837" s="4"/>
      <c r="J1837" s="4"/>
      <c r="K1837" s="45">
        <v>44427</v>
      </c>
      <c r="L1837" s="45"/>
      <c r="M1837" s="4"/>
      <c r="N1837" s="4"/>
      <c r="O1837" s="4"/>
      <c r="P1837" s="46"/>
      <c r="Q1837" s="46"/>
      <c r="R1837" s="49">
        <f t="shared" si="130"/>
        <v>0</v>
      </c>
      <c r="S1837" s="49">
        <f t="shared" si="131"/>
        <v>0</v>
      </c>
      <c r="T1837" s="50">
        <f t="shared" si="128"/>
        <v>0</v>
      </c>
      <c r="U1837" s="50">
        <f t="shared" si="129"/>
        <v>0</v>
      </c>
      <c r="V1837" s="50">
        <v>0.9</v>
      </c>
      <c r="W1837" s="50" t="str">
        <f>IF(OR(K1837&lt;=$Y$1,DAY(K1837)&gt;15,AND(YEAR(K1837)&amp;MONTH(K1837)=YEAR(L1837)&amp;MONTH(L1837),DAY(L1837)&lt;26)),"",IF(OR(L1837="",MONTH(K1837)&lt;&gt;MONTH(L1837)),NETWORKDAYS.INTL(K1837,DATE(2021,MONTH(K1837)+1,0),"0000000",'21年休息安排-固定'!$B$2:$B$105),NETWORKDAYS.INTL(K1837,L1837,"0000000",'21年休息安排-固定'!$B$2:$B$105)))</f>
        <v/>
      </c>
      <c r="X1837" s="50" t="str">
        <f>IF(OR(L1837&gt;=$Z$1,L1837="",DAY(L1837)&lt;15,AND(YEAR(K1837)&amp;MONTH(K1837)=YEAR(L1837)&amp;MONTH(L1837),DAY(L1837)&lt;26)),"",IF(YEAR(K1837)&amp;MONTH(K1837)=YEAR(L1837)&amp;MONTH(L1837),NETWORKDAYS.INTL(K1837,L1837,"0000000",'21年休息安排-固定'!$B$2:$B$105),NETWORKDAYS.INTL(DATE(2021,MONTH(L1837),1),L1837,"0000000",'21年休息安排-固定'!$B$2:$B$105)))</f>
        <v/>
      </c>
    </row>
    <row r="1838" customHeight="1" spans="1:24">
      <c r="A1838" s="4" t="s">
        <v>2320</v>
      </c>
      <c r="B1838" s="4"/>
      <c r="C1838" s="6" t="s">
        <v>2092</v>
      </c>
      <c r="D1838" s="4"/>
      <c r="E1838" s="4"/>
      <c r="F1838" s="4"/>
      <c r="G1838" s="4"/>
      <c r="H1838" s="4"/>
      <c r="I1838" s="4"/>
      <c r="J1838" s="4"/>
      <c r="K1838" s="45">
        <v>44428</v>
      </c>
      <c r="L1838" s="45">
        <v>44495</v>
      </c>
      <c r="M1838" s="4"/>
      <c r="N1838" s="4"/>
      <c r="O1838" s="4"/>
      <c r="P1838" s="46"/>
      <c r="Q1838" s="46"/>
      <c r="R1838" s="49">
        <f t="shared" si="130"/>
        <v>0</v>
      </c>
      <c r="S1838" s="49">
        <f t="shared" si="131"/>
        <v>0</v>
      </c>
      <c r="T1838" s="50">
        <f t="shared" si="128"/>
        <v>0</v>
      </c>
      <c r="U1838" s="50">
        <f t="shared" si="129"/>
        <v>0</v>
      </c>
      <c r="V1838" s="50">
        <v>0.9</v>
      </c>
      <c r="W1838" s="50" t="str">
        <f>IF(OR(K1838&lt;=$Y$1,DAY(K1838)&gt;15,AND(YEAR(K1838)&amp;MONTH(K1838)=YEAR(L1838)&amp;MONTH(L1838),DAY(L1838)&lt;26)),"",IF(OR(L1838="",MONTH(K1838)&lt;&gt;MONTH(L1838)),NETWORKDAYS.INTL(K1838,DATE(2021,MONTH(K1838)+1,0),"0000000",'21年休息安排-固定'!$B$2:$B$105),NETWORKDAYS.INTL(K1838,L1838,"0000000",'21年休息安排-固定'!$B$2:$B$105)))</f>
        <v/>
      </c>
      <c r="X1838" s="50">
        <f>IF(OR(L1838&gt;=$Z$1,L1838="",DAY(L1838)&lt;15,AND(YEAR(K1838)&amp;MONTH(K1838)=YEAR(L1838)&amp;MONTH(L1838),DAY(L1838)&lt;26)),"",IF(YEAR(K1838)&amp;MONTH(K1838)=YEAR(L1838)&amp;MONTH(L1838),NETWORKDAYS.INTL(K1838,L1838,"0000000",'21年休息安排-固定'!$B$2:$B$105),NETWORKDAYS.INTL(DATE(2021,MONTH(L1838),1),L1838,"0000000",'21年休息安排-固定'!$B$2:$B$105)))</f>
        <v>17</v>
      </c>
    </row>
    <row r="1839" customHeight="1" spans="1:24">
      <c r="A1839" s="4" t="s">
        <v>2321</v>
      </c>
      <c r="B1839" s="4"/>
      <c r="C1839" s="6" t="s">
        <v>2092</v>
      </c>
      <c r="D1839" s="4"/>
      <c r="E1839" s="4"/>
      <c r="F1839" s="4"/>
      <c r="G1839" s="4"/>
      <c r="H1839" s="4"/>
      <c r="I1839" s="4"/>
      <c r="J1839" s="4"/>
      <c r="K1839" s="45">
        <v>44428</v>
      </c>
      <c r="L1839" s="45"/>
      <c r="M1839" s="4"/>
      <c r="N1839" s="4"/>
      <c r="O1839" s="4"/>
      <c r="P1839" s="46"/>
      <c r="Q1839" s="46"/>
      <c r="R1839" s="49">
        <f t="shared" si="130"/>
        <v>0</v>
      </c>
      <c r="S1839" s="49">
        <f t="shared" si="131"/>
        <v>0</v>
      </c>
      <c r="T1839" s="50">
        <f t="shared" si="128"/>
        <v>0</v>
      </c>
      <c r="U1839" s="50">
        <f t="shared" si="129"/>
        <v>0</v>
      </c>
      <c r="V1839" s="50">
        <v>0.9</v>
      </c>
      <c r="W1839" s="50" t="str">
        <f>IF(OR(K1839&lt;=$Y$1,DAY(K1839)&gt;15,AND(YEAR(K1839)&amp;MONTH(K1839)=YEAR(L1839)&amp;MONTH(L1839),DAY(L1839)&lt;26)),"",IF(OR(L1839="",MONTH(K1839)&lt;&gt;MONTH(L1839)),NETWORKDAYS.INTL(K1839,DATE(2021,MONTH(K1839)+1,0),"0000000",'21年休息安排-固定'!$B$2:$B$105),NETWORKDAYS.INTL(K1839,L1839,"0000000",'21年休息安排-固定'!$B$2:$B$105)))</f>
        <v/>
      </c>
      <c r="X1839" s="50" t="str">
        <f>IF(OR(L1839&gt;=$Z$1,L1839="",DAY(L1839)&lt;15,AND(YEAR(K1839)&amp;MONTH(K1839)=YEAR(L1839)&amp;MONTH(L1839),DAY(L1839)&lt;26)),"",IF(YEAR(K1839)&amp;MONTH(K1839)=YEAR(L1839)&amp;MONTH(L1839),NETWORKDAYS.INTL(K1839,L1839,"0000000",'21年休息安排-固定'!$B$2:$B$105),NETWORKDAYS.INTL(DATE(2021,MONTH(L1839),1),L1839,"0000000",'21年休息安排-固定'!$B$2:$B$105)))</f>
        <v/>
      </c>
    </row>
    <row r="1840" customHeight="1" spans="1:24">
      <c r="A1840" s="4" t="s">
        <v>2322</v>
      </c>
      <c r="B1840" s="4"/>
      <c r="C1840" s="6" t="s">
        <v>484</v>
      </c>
      <c r="D1840" s="4"/>
      <c r="E1840" s="4"/>
      <c r="F1840" s="4"/>
      <c r="G1840" s="4"/>
      <c r="H1840" s="4"/>
      <c r="I1840" s="4"/>
      <c r="J1840" s="4"/>
      <c r="K1840" s="45">
        <v>44428</v>
      </c>
      <c r="L1840" s="45"/>
      <c r="M1840" s="4"/>
      <c r="N1840" s="4"/>
      <c r="O1840" s="4"/>
      <c r="P1840" s="46"/>
      <c r="Q1840" s="46"/>
      <c r="R1840" s="49">
        <f t="shared" si="130"/>
        <v>0</v>
      </c>
      <c r="S1840" s="49">
        <f t="shared" si="131"/>
        <v>0</v>
      </c>
      <c r="T1840" s="50">
        <f t="shared" si="128"/>
        <v>0</v>
      </c>
      <c r="U1840" s="50">
        <f t="shared" si="129"/>
        <v>0</v>
      </c>
      <c r="V1840" s="50">
        <v>0.9</v>
      </c>
      <c r="W1840" s="50" t="str">
        <f>IF(OR(K1840&lt;=$Y$1,DAY(K1840)&gt;15,AND(YEAR(K1840)&amp;MONTH(K1840)=YEAR(L1840)&amp;MONTH(L1840),DAY(L1840)&lt;26)),"",IF(OR(L1840="",MONTH(K1840)&lt;&gt;MONTH(L1840)),NETWORKDAYS.INTL(K1840,DATE(2021,MONTH(K1840)+1,0),"0000000",'21年休息安排-固定'!$B$2:$B$105),NETWORKDAYS.INTL(K1840,L1840,"0000000",'21年休息安排-固定'!$B$2:$B$105)))</f>
        <v/>
      </c>
      <c r="X1840" s="50" t="str">
        <f>IF(OR(L1840&gt;=$Z$1,L1840="",DAY(L1840)&lt;15,AND(YEAR(K1840)&amp;MONTH(K1840)=YEAR(L1840)&amp;MONTH(L1840),DAY(L1840)&lt;26)),"",IF(YEAR(K1840)&amp;MONTH(K1840)=YEAR(L1840)&amp;MONTH(L1840),NETWORKDAYS.INTL(K1840,L1840,"0000000",'21年休息安排-固定'!$B$2:$B$105),NETWORKDAYS.INTL(DATE(2021,MONTH(L1840),1),L1840,"0000000",'21年休息安排-固定'!$B$2:$B$105)))</f>
        <v/>
      </c>
    </row>
    <row r="1841" customHeight="1" spans="1:24">
      <c r="A1841" s="4" t="s">
        <v>2323</v>
      </c>
      <c r="B1841" s="4"/>
      <c r="C1841" s="6" t="s">
        <v>1846</v>
      </c>
      <c r="D1841" s="4"/>
      <c r="E1841" s="4"/>
      <c r="F1841" s="4"/>
      <c r="G1841" s="4"/>
      <c r="H1841" s="4"/>
      <c r="I1841" s="4"/>
      <c r="J1841" s="4"/>
      <c r="K1841" s="45">
        <v>44431</v>
      </c>
      <c r="L1841" s="45"/>
      <c r="M1841" s="4"/>
      <c r="N1841" s="4"/>
      <c r="O1841" s="4"/>
      <c r="P1841" s="46"/>
      <c r="Q1841" s="46"/>
      <c r="R1841" s="49">
        <f t="shared" si="130"/>
        <v>0</v>
      </c>
      <c r="S1841" s="49">
        <f t="shared" si="131"/>
        <v>0</v>
      </c>
      <c r="T1841" s="50">
        <f t="shared" si="128"/>
        <v>0</v>
      </c>
      <c r="U1841" s="50">
        <f t="shared" si="129"/>
        <v>0</v>
      </c>
      <c r="V1841" s="50">
        <v>0.9</v>
      </c>
      <c r="W1841" s="50" t="str">
        <f>IF(OR(K1841&lt;=$Y$1,DAY(K1841)&gt;15,AND(YEAR(K1841)&amp;MONTH(K1841)=YEAR(L1841)&amp;MONTH(L1841),DAY(L1841)&lt;26)),"",IF(OR(L1841="",MONTH(K1841)&lt;&gt;MONTH(L1841)),NETWORKDAYS.INTL(K1841,DATE(2021,MONTH(K1841)+1,0),"0000000",'21年休息安排-固定'!$B$2:$B$105),NETWORKDAYS.INTL(K1841,L1841,"0000000",'21年休息安排-固定'!$B$2:$B$105)))</f>
        <v/>
      </c>
      <c r="X1841" s="50" t="str">
        <f>IF(OR(L1841&gt;=$Z$1,L1841="",DAY(L1841)&lt;15,AND(YEAR(K1841)&amp;MONTH(K1841)=YEAR(L1841)&amp;MONTH(L1841),DAY(L1841)&lt;26)),"",IF(YEAR(K1841)&amp;MONTH(K1841)=YEAR(L1841)&amp;MONTH(L1841),NETWORKDAYS.INTL(K1841,L1841,"0000000",'21年休息安排-固定'!$B$2:$B$105),NETWORKDAYS.INTL(DATE(2021,MONTH(L1841),1),L1841,"0000000",'21年休息安排-固定'!$B$2:$B$105)))</f>
        <v/>
      </c>
    </row>
    <row r="1842" customHeight="1" spans="1:24">
      <c r="A1842" s="4" t="s">
        <v>2324</v>
      </c>
      <c r="B1842" s="4"/>
      <c r="C1842" s="6" t="s">
        <v>404</v>
      </c>
      <c r="D1842" s="4"/>
      <c r="E1842" s="4"/>
      <c r="F1842" s="4"/>
      <c r="G1842" s="4"/>
      <c r="H1842" s="4"/>
      <c r="I1842" s="4"/>
      <c r="J1842" s="4"/>
      <c r="K1842" s="45">
        <v>44431</v>
      </c>
      <c r="L1842" s="45"/>
      <c r="M1842" s="4"/>
      <c r="N1842" s="4"/>
      <c r="O1842" s="4"/>
      <c r="P1842" s="46"/>
      <c r="Q1842" s="46"/>
      <c r="R1842" s="49">
        <f t="shared" si="130"/>
        <v>0</v>
      </c>
      <c r="S1842" s="49">
        <f t="shared" si="131"/>
        <v>0</v>
      </c>
      <c r="T1842" s="50">
        <f t="shared" si="128"/>
        <v>0</v>
      </c>
      <c r="U1842" s="50">
        <f t="shared" si="129"/>
        <v>0</v>
      </c>
      <c r="V1842" s="50">
        <v>0.9</v>
      </c>
      <c r="W1842" s="50" t="str">
        <f>IF(OR(K1842&lt;=$Y$1,DAY(K1842)&gt;15,AND(YEAR(K1842)&amp;MONTH(K1842)=YEAR(L1842)&amp;MONTH(L1842),DAY(L1842)&lt;26)),"",IF(OR(L1842="",MONTH(K1842)&lt;&gt;MONTH(L1842)),NETWORKDAYS.INTL(K1842,DATE(2021,MONTH(K1842)+1,0),"0000000",'21年休息安排-固定'!$B$2:$B$105),NETWORKDAYS.INTL(K1842,L1842,"0000000",'21年休息安排-固定'!$B$2:$B$105)))</f>
        <v/>
      </c>
      <c r="X1842" s="50" t="str">
        <f>IF(OR(L1842&gt;=$Z$1,L1842="",DAY(L1842)&lt;15,AND(YEAR(K1842)&amp;MONTH(K1842)=YEAR(L1842)&amp;MONTH(L1842),DAY(L1842)&lt;26)),"",IF(YEAR(K1842)&amp;MONTH(K1842)=YEAR(L1842)&amp;MONTH(L1842),NETWORKDAYS.INTL(K1842,L1842,"0000000",'21年休息安排-固定'!$B$2:$B$105),NETWORKDAYS.INTL(DATE(2021,MONTH(L1842),1),L1842,"0000000",'21年休息安排-固定'!$B$2:$B$105)))</f>
        <v/>
      </c>
    </row>
    <row r="1843" customHeight="1" spans="1:24">
      <c r="A1843" s="4" t="s">
        <v>2325</v>
      </c>
      <c r="B1843" s="4"/>
      <c r="C1843" s="6" t="s">
        <v>484</v>
      </c>
      <c r="D1843" s="4"/>
      <c r="E1843" s="4"/>
      <c r="F1843" s="4"/>
      <c r="G1843" s="4"/>
      <c r="H1843" s="4"/>
      <c r="I1843" s="4"/>
      <c r="J1843" s="4"/>
      <c r="K1843" s="45">
        <v>44431</v>
      </c>
      <c r="L1843" s="45"/>
      <c r="M1843" s="4"/>
      <c r="N1843" s="4"/>
      <c r="O1843" s="4"/>
      <c r="P1843" s="46"/>
      <c r="Q1843" s="46"/>
      <c r="R1843" s="49">
        <f t="shared" si="130"/>
        <v>0</v>
      </c>
      <c r="S1843" s="49">
        <f t="shared" si="131"/>
        <v>0</v>
      </c>
      <c r="T1843" s="50">
        <f t="shared" si="128"/>
        <v>0</v>
      </c>
      <c r="U1843" s="50">
        <f t="shared" si="129"/>
        <v>0</v>
      </c>
      <c r="V1843" s="50">
        <v>0.9</v>
      </c>
      <c r="W1843" s="50" t="str">
        <f>IF(OR(K1843&lt;=$Y$1,DAY(K1843)&gt;15,AND(YEAR(K1843)&amp;MONTH(K1843)=YEAR(L1843)&amp;MONTH(L1843),DAY(L1843)&lt;26)),"",IF(OR(L1843="",MONTH(K1843)&lt;&gt;MONTH(L1843)),NETWORKDAYS.INTL(K1843,DATE(2021,MONTH(K1843)+1,0),"0000000",'21年休息安排-固定'!$B$2:$B$105),NETWORKDAYS.INTL(K1843,L1843,"0000000",'21年休息安排-固定'!$B$2:$B$105)))</f>
        <v/>
      </c>
      <c r="X1843" s="50" t="str">
        <f>IF(OR(L1843&gt;=$Z$1,L1843="",DAY(L1843)&lt;15,AND(YEAR(K1843)&amp;MONTH(K1843)=YEAR(L1843)&amp;MONTH(L1843),DAY(L1843)&lt;26)),"",IF(YEAR(K1843)&amp;MONTH(K1843)=YEAR(L1843)&amp;MONTH(L1843),NETWORKDAYS.INTL(K1843,L1843,"0000000",'21年休息安排-固定'!$B$2:$B$105),NETWORKDAYS.INTL(DATE(2021,MONTH(L1843),1),L1843,"0000000",'21年休息安排-固定'!$B$2:$B$105)))</f>
        <v/>
      </c>
    </row>
    <row r="1844" customHeight="1" spans="1:24">
      <c r="A1844" s="4" t="s">
        <v>2326</v>
      </c>
      <c r="B1844" s="4"/>
      <c r="C1844" s="6" t="s">
        <v>484</v>
      </c>
      <c r="D1844" s="4"/>
      <c r="E1844" s="4"/>
      <c r="F1844" s="4"/>
      <c r="G1844" s="4"/>
      <c r="H1844" s="4"/>
      <c r="I1844" s="4"/>
      <c r="J1844" s="4"/>
      <c r="K1844" s="45">
        <v>44432</v>
      </c>
      <c r="L1844" s="45"/>
      <c r="M1844" s="4"/>
      <c r="N1844" s="4"/>
      <c r="O1844" s="4"/>
      <c r="P1844" s="46"/>
      <c r="Q1844" s="46"/>
      <c r="R1844" s="49">
        <f t="shared" si="130"/>
        <v>0</v>
      </c>
      <c r="S1844" s="49">
        <f t="shared" si="131"/>
        <v>0</v>
      </c>
      <c r="T1844" s="50">
        <f t="shared" si="128"/>
        <v>0</v>
      </c>
      <c r="U1844" s="50">
        <f t="shared" si="129"/>
        <v>0</v>
      </c>
      <c r="V1844" s="50">
        <v>0.9</v>
      </c>
      <c r="W1844" s="50" t="str">
        <f>IF(OR(K1844&lt;=$Y$1,DAY(K1844)&gt;15,AND(YEAR(K1844)&amp;MONTH(K1844)=YEAR(L1844)&amp;MONTH(L1844),DAY(L1844)&lt;26)),"",IF(OR(L1844="",MONTH(K1844)&lt;&gt;MONTH(L1844)),NETWORKDAYS.INTL(K1844,DATE(2021,MONTH(K1844)+1,0),"0000000",'21年休息安排-固定'!$B$2:$B$105),NETWORKDAYS.INTL(K1844,L1844,"0000000",'21年休息安排-固定'!$B$2:$B$105)))</f>
        <v/>
      </c>
      <c r="X1844" s="50" t="str">
        <f>IF(OR(L1844&gt;=$Z$1,L1844="",DAY(L1844)&lt;15,AND(YEAR(K1844)&amp;MONTH(K1844)=YEAR(L1844)&amp;MONTH(L1844),DAY(L1844)&lt;26)),"",IF(YEAR(K1844)&amp;MONTH(K1844)=YEAR(L1844)&amp;MONTH(L1844),NETWORKDAYS.INTL(K1844,L1844,"0000000",'21年休息安排-固定'!$B$2:$B$105),NETWORKDAYS.INTL(DATE(2021,MONTH(L1844),1),L1844,"0000000",'21年休息安排-固定'!$B$2:$B$105)))</f>
        <v/>
      </c>
    </row>
    <row r="1845" customHeight="1" spans="1:24">
      <c r="A1845" s="4" t="s">
        <v>2327</v>
      </c>
      <c r="B1845" s="4"/>
      <c r="C1845" s="6" t="s">
        <v>404</v>
      </c>
      <c r="D1845" s="4"/>
      <c r="E1845" s="4"/>
      <c r="F1845" s="4"/>
      <c r="G1845" s="4"/>
      <c r="H1845" s="4"/>
      <c r="I1845" s="4"/>
      <c r="J1845" s="4"/>
      <c r="K1845" s="45">
        <v>44440</v>
      </c>
      <c r="L1845" s="45"/>
      <c r="M1845" s="4"/>
      <c r="N1845" s="4"/>
      <c r="O1845" s="4"/>
      <c r="P1845" s="46"/>
      <c r="Q1845" s="46"/>
      <c r="R1845" s="49">
        <f t="shared" si="130"/>
        <v>0</v>
      </c>
      <c r="S1845" s="49">
        <f t="shared" si="131"/>
        <v>0</v>
      </c>
      <c r="T1845" s="50">
        <f t="shared" si="128"/>
        <v>0</v>
      </c>
      <c r="U1845" s="50">
        <f t="shared" si="129"/>
        <v>0</v>
      </c>
      <c r="V1845" s="50">
        <v>0.9</v>
      </c>
      <c r="W1845" s="50">
        <f>IF(OR(K1845&lt;=$Y$1,DAY(K1845)&gt;15,AND(YEAR(K1845)&amp;MONTH(K1845)=YEAR(L1845)&amp;MONTH(L1845),DAY(L1845)&lt;26)),"",IF(OR(L1845="",MONTH(K1845)&lt;&gt;MONTH(L1845)),NETWORKDAYS.INTL(K1845,DATE(2021,MONTH(K1845)+1,0),"0000000",'21年休息安排-固定'!$B$2:$B$105),NETWORKDAYS.INTL(K1845,L1845,"0000000",'21年休息安排-固定'!$B$2:$B$105)))</f>
        <v>23</v>
      </c>
      <c r="X1845" s="50" t="str">
        <f>IF(OR(L1845&gt;=$Z$1,L1845="",DAY(L1845)&lt;15,AND(YEAR(K1845)&amp;MONTH(K1845)=YEAR(L1845)&amp;MONTH(L1845),DAY(L1845)&lt;26)),"",IF(YEAR(K1845)&amp;MONTH(K1845)=YEAR(L1845)&amp;MONTH(L1845),NETWORKDAYS.INTL(K1845,L1845,"0000000",'21年休息安排-固定'!$B$2:$B$105),NETWORKDAYS.INTL(DATE(2021,MONTH(L1845),1),L1845,"0000000",'21年休息安排-固定'!$B$2:$B$105)))</f>
        <v/>
      </c>
    </row>
    <row r="1846" customHeight="1" spans="1:24">
      <c r="A1846" s="4" t="s">
        <v>2328</v>
      </c>
      <c r="B1846" s="4"/>
      <c r="C1846" s="6" t="s">
        <v>404</v>
      </c>
      <c r="D1846" s="4"/>
      <c r="E1846" s="4"/>
      <c r="F1846" s="4"/>
      <c r="G1846" s="4"/>
      <c r="H1846" s="4"/>
      <c r="I1846" s="4"/>
      <c r="J1846" s="4"/>
      <c r="K1846" s="45">
        <v>44431</v>
      </c>
      <c r="L1846" s="45"/>
      <c r="M1846" s="4"/>
      <c r="N1846" s="4"/>
      <c r="O1846" s="4"/>
      <c r="P1846" s="46"/>
      <c r="Q1846" s="46"/>
      <c r="R1846" s="49">
        <f t="shared" si="130"/>
        <v>0</v>
      </c>
      <c r="S1846" s="49">
        <f t="shared" si="131"/>
        <v>0</v>
      </c>
      <c r="T1846" s="50">
        <f t="shared" si="128"/>
        <v>0</v>
      </c>
      <c r="U1846" s="50">
        <f t="shared" si="129"/>
        <v>0</v>
      </c>
      <c r="V1846" s="50">
        <v>0.9</v>
      </c>
      <c r="W1846" s="50" t="str">
        <f>IF(OR(K1846&lt;=$Y$1,DAY(K1846)&gt;15,AND(YEAR(K1846)&amp;MONTH(K1846)=YEAR(L1846)&amp;MONTH(L1846),DAY(L1846)&lt;26)),"",IF(OR(L1846="",MONTH(K1846)&lt;&gt;MONTH(L1846)),NETWORKDAYS.INTL(K1846,DATE(2021,MONTH(K1846)+1,0),"0000000",'21年休息安排-固定'!$B$2:$B$105),NETWORKDAYS.INTL(K1846,L1846,"0000000",'21年休息安排-固定'!$B$2:$B$105)))</f>
        <v/>
      </c>
      <c r="X1846" s="50" t="str">
        <f>IF(OR(L1846&gt;=$Z$1,L1846="",DAY(L1846)&lt;15,AND(YEAR(K1846)&amp;MONTH(K1846)=YEAR(L1846)&amp;MONTH(L1846),DAY(L1846)&lt;26)),"",IF(YEAR(K1846)&amp;MONTH(K1846)=YEAR(L1846)&amp;MONTH(L1846),NETWORKDAYS.INTL(K1846,L1846,"0000000",'21年休息安排-固定'!$B$2:$B$105),NETWORKDAYS.INTL(DATE(2021,MONTH(L1846),1),L1846,"0000000",'21年休息安排-固定'!$B$2:$B$105)))</f>
        <v/>
      </c>
    </row>
    <row r="1847" customHeight="1" spans="1:24">
      <c r="A1847" s="4" t="s">
        <v>2329</v>
      </c>
      <c r="B1847" s="4"/>
      <c r="C1847" s="6" t="s">
        <v>484</v>
      </c>
      <c r="D1847" s="4"/>
      <c r="E1847" s="4"/>
      <c r="F1847" s="4"/>
      <c r="G1847" s="4"/>
      <c r="H1847" s="4"/>
      <c r="I1847" s="4"/>
      <c r="J1847" s="4"/>
      <c r="K1847" s="45">
        <v>44431</v>
      </c>
      <c r="L1847" s="45">
        <v>44449</v>
      </c>
      <c r="M1847" s="4"/>
      <c r="N1847" s="4"/>
      <c r="O1847" s="4"/>
      <c r="P1847" s="46"/>
      <c r="Q1847" s="46"/>
      <c r="R1847" s="49">
        <f t="shared" si="130"/>
        <v>0</v>
      </c>
      <c r="S1847" s="49">
        <f t="shared" si="131"/>
        <v>0</v>
      </c>
      <c r="T1847" s="50">
        <f t="shared" si="128"/>
        <v>0</v>
      </c>
      <c r="U1847" s="50">
        <f t="shared" si="129"/>
        <v>0</v>
      </c>
      <c r="V1847" s="50">
        <v>0.9</v>
      </c>
      <c r="W1847" s="50" t="str">
        <f>IF(OR(K1847&lt;=$Y$1,DAY(K1847)&gt;15,AND(YEAR(K1847)&amp;MONTH(K1847)=YEAR(L1847)&amp;MONTH(L1847),DAY(L1847)&lt;26)),"",IF(OR(L1847="",MONTH(K1847)&lt;&gt;MONTH(L1847)),NETWORKDAYS.INTL(K1847,DATE(2021,MONTH(K1847)+1,0),"0000000",'21年休息安排-固定'!$B$2:$B$105),NETWORKDAYS.INTL(K1847,L1847,"0000000",'21年休息安排-固定'!$B$2:$B$105)))</f>
        <v/>
      </c>
      <c r="X1847" s="50" t="str">
        <f>IF(OR(L1847&gt;=$Z$1,L1847="",DAY(L1847)&lt;15,AND(YEAR(K1847)&amp;MONTH(K1847)=YEAR(L1847)&amp;MONTH(L1847),DAY(L1847)&lt;26)),"",IF(YEAR(K1847)&amp;MONTH(K1847)=YEAR(L1847)&amp;MONTH(L1847),NETWORKDAYS.INTL(K1847,L1847,"0000000",'21年休息安排-固定'!$B$2:$B$105),NETWORKDAYS.INTL(DATE(2021,MONTH(L1847),1),L1847,"0000000",'21年休息安排-固定'!$B$2:$B$105)))</f>
        <v/>
      </c>
    </row>
    <row r="1848" customHeight="1" spans="1:24">
      <c r="A1848" s="4" t="s">
        <v>2330</v>
      </c>
      <c r="B1848" s="4"/>
      <c r="C1848" s="6" t="s">
        <v>404</v>
      </c>
      <c r="D1848" s="4"/>
      <c r="E1848" s="4"/>
      <c r="F1848" s="4"/>
      <c r="G1848" s="4"/>
      <c r="H1848" s="4"/>
      <c r="I1848" s="4"/>
      <c r="J1848" s="4"/>
      <c r="K1848" s="45">
        <v>44431</v>
      </c>
      <c r="L1848" s="45"/>
      <c r="M1848" s="4"/>
      <c r="N1848" s="4"/>
      <c r="O1848" s="4"/>
      <c r="P1848" s="46"/>
      <c r="Q1848" s="46"/>
      <c r="R1848" s="49">
        <f t="shared" si="130"/>
        <v>0</v>
      </c>
      <c r="S1848" s="49">
        <f t="shared" si="131"/>
        <v>0</v>
      </c>
      <c r="T1848" s="50">
        <f t="shared" si="128"/>
        <v>0</v>
      </c>
      <c r="U1848" s="50">
        <f t="shared" si="129"/>
        <v>0</v>
      </c>
      <c r="V1848" s="50">
        <v>0.9</v>
      </c>
      <c r="W1848" s="50" t="str">
        <f>IF(OR(K1848&lt;=$Y$1,DAY(K1848)&gt;15,AND(YEAR(K1848)&amp;MONTH(K1848)=YEAR(L1848)&amp;MONTH(L1848),DAY(L1848)&lt;26)),"",IF(OR(L1848="",MONTH(K1848)&lt;&gt;MONTH(L1848)),NETWORKDAYS.INTL(K1848,DATE(2021,MONTH(K1848)+1,0),"0000000",'21年休息安排-固定'!$B$2:$B$105),NETWORKDAYS.INTL(K1848,L1848,"0000000",'21年休息安排-固定'!$B$2:$B$105)))</f>
        <v/>
      </c>
      <c r="X1848" s="50" t="str">
        <f>IF(OR(L1848&gt;=$Z$1,L1848="",DAY(L1848)&lt;15,AND(YEAR(K1848)&amp;MONTH(K1848)=YEAR(L1848)&amp;MONTH(L1848),DAY(L1848)&lt;26)),"",IF(YEAR(K1848)&amp;MONTH(K1848)=YEAR(L1848)&amp;MONTH(L1848),NETWORKDAYS.INTL(K1848,L1848,"0000000",'21年休息安排-固定'!$B$2:$B$105),NETWORKDAYS.INTL(DATE(2021,MONTH(L1848),1),L1848,"0000000",'21年休息安排-固定'!$B$2:$B$105)))</f>
        <v/>
      </c>
    </row>
    <row r="1849" customHeight="1" spans="1:24">
      <c r="A1849" s="4" t="s">
        <v>2331</v>
      </c>
      <c r="B1849" s="4"/>
      <c r="C1849" s="6" t="s">
        <v>484</v>
      </c>
      <c r="D1849" s="4"/>
      <c r="E1849" s="4"/>
      <c r="F1849" s="4"/>
      <c r="G1849" s="4"/>
      <c r="H1849" s="4"/>
      <c r="I1849" s="4"/>
      <c r="J1849" s="4"/>
      <c r="K1849" s="45">
        <v>44431</v>
      </c>
      <c r="L1849" s="45"/>
      <c r="M1849" s="4"/>
      <c r="N1849" s="4"/>
      <c r="O1849" s="4"/>
      <c r="P1849" s="46"/>
      <c r="Q1849" s="46"/>
      <c r="R1849" s="49">
        <f t="shared" si="130"/>
        <v>0</v>
      </c>
      <c r="S1849" s="49">
        <f t="shared" si="131"/>
        <v>0</v>
      </c>
      <c r="T1849" s="50">
        <f t="shared" si="128"/>
        <v>0</v>
      </c>
      <c r="U1849" s="50">
        <f t="shared" si="129"/>
        <v>0</v>
      </c>
      <c r="V1849" s="50">
        <v>0.9</v>
      </c>
      <c r="W1849" s="50" t="str">
        <f>IF(OR(K1849&lt;=$Y$1,DAY(K1849)&gt;15,AND(YEAR(K1849)&amp;MONTH(K1849)=YEAR(L1849)&amp;MONTH(L1849),DAY(L1849)&lt;26)),"",IF(OR(L1849="",MONTH(K1849)&lt;&gt;MONTH(L1849)),NETWORKDAYS.INTL(K1849,DATE(2021,MONTH(K1849)+1,0),"0000000",'21年休息安排-固定'!$B$2:$B$105),NETWORKDAYS.INTL(K1849,L1849,"0000000",'21年休息安排-固定'!$B$2:$B$105)))</f>
        <v/>
      </c>
      <c r="X1849" s="50" t="str">
        <f>IF(OR(L1849&gt;=$Z$1,L1849="",DAY(L1849)&lt;15,AND(YEAR(K1849)&amp;MONTH(K1849)=YEAR(L1849)&amp;MONTH(L1849),DAY(L1849)&lt;26)),"",IF(YEAR(K1849)&amp;MONTH(K1849)=YEAR(L1849)&amp;MONTH(L1849),NETWORKDAYS.INTL(K1849,L1849,"0000000",'21年休息安排-固定'!$B$2:$B$105),NETWORKDAYS.INTL(DATE(2021,MONTH(L1849),1),L1849,"0000000",'21年休息安排-固定'!$B$2:$B$105)))</f>
        <v/>
      </c>
    </row>
    <row r="1850" customHeight="1" spans="1:24">
      <c r="A1850" s="4" t="s">
        <v>2332</v>
      </c>
      <c r="B1850" s="4"/>
      <c r="C1850" s="6" t="s">
        <v>484</v>
      </c>
      <c r="D1850" s="4"/>
      <c r="E1850" s="4"/>
      <c r="F1850" s="4"/>
      <c r="G1850" s="4"/>
      <c r="H1850" s="4"/>
      <c r="I1850" s="4"/>
      <c r="J1850" s="4"/>
      <c r="K1850" s="45">
        <v>44432</v>
      </c>
      <c r="L1850" s="45">
        <v>44449</v>
      </c>
      <c r="M1850" s="4"/>
      <c r="N1850" s="4"/>
      <c r="O1850" s="4"/>
      <c r="P1850" s="46"/>
      <c r="Q1850" s="46"/>
      <c r="R1850" s="49">
        <f t="shared" si="130"/>
        <v>0</v>
      </c>
      <c r="S1850" s="49">
        <f t="shared" si="131"/>
        <v>0</v>
      </c>
      <c r="T1850" s="50">
        <f t="shared" si="128"/>
        <v>0</v>
      </c>
      <c r="U1850" s="50">
        <f t="shared" si="129"/>
        <v>0</v>
      </c>
      <c r="V1850" s="50">
        <v>0.9</v>
      </c>
      <c r="W1850" s="50" t="str">
        <f>IF(OR(K1850&lt;=$Y$1,DAY(K1850)&gt;15,AND(YEAR(K1850)&amp;MONTH(K1850)=YEAR(L1850)&amp;MONTH(L1850),DAY(L1850)&lt;26)),"",IF(OR(L1850="",MONTH(K1850)&lt;&gt;MONTH(L1850)),NETWORKDAYS.INTL(K1850,DATE(2021,MONTH(K1850)+1,0),"0000000",'21年休息安排-固定'!$B$2:$B$105),NETWORKDAYS.INTL(K1850,L1850,"0000000",'21年休息安排-固定'!$B$2:$B$105)))</f>
        <v/>
      </c>
      <c r="X1850" s="50" t="str">
        <f>IF(OR(L1850&gt;=$Z$1,L1850="",DAY(L1850)&lt;15,AND(YEAR(K1850)&amp;MONTH(K1850)=YEAR(L1850)&amp;MONTH(L1850),DAY(L1850)&lt;26)),"",IF(YEAR(K1850)&amp;MONTH(K1850)=YEAR(L1850)&amp;MONTH(L1850),NETWORKDAYS.INTL(K1850,L1850,"0000000",'21年休息安排-固定'!$B$2:$B$105),NETWORKDAYS.INTL(DATE(2021,MONTH(L1850),1),L1850,"0000000",'21年休息安排-固定'!$B$2:$B$105)))</f>
        <v/>
      </c>
    </row>
    <row r="1851" customHeight="1" spans="1:24">
      <c r="A1851" s="4" t="s">
        <v>2333</v>
      </c>
      <c r="B1851" s="4"/>
      <c r="C1851" s="6" t="s">
        <v>1846</v>
      </c>
      <c r="D1851" s="4"/>
      <c r="E1851" s="4"/>
      <c r="F1851" s="4"/>
      <c r="G1851" s="4"/>
      <c r="H1851" s="4"/>
      <c r="I1851" s="4"/>
      <c r="J1851" s="4"/>
      <c r="K1851" s="45">
        <v>44433</v>
      </c>
      <c r="L1851" s="45"/>
      <c r="M1851" s="4"/>
      <c r="N1851" s="4"/>
      <c r="O1851" s="4"/>
      <c r="P1851" s="46"/>
      <c r="Q1851" s="46"/>
      <c r="R1851" s="49">
        <f t="shared" si="130"/>
        <v>0</v>
      </c>
      <c r="S1851" s="49">
        <f t="shared" si="131"/>
        <v>0</v>
      </c>
      <c r="T1851" s="50">
        <f t="shared" si="128"/>
        <v>0</v>
      </c>
      <c r="U1851" s="50">
        <f t="shared" si="129"/>
        <v>0</v>
      </c>
      <c r="V1851" s="50">
        <v>0.9</v>
      </c>
      <c r="W1851" s="50" t="str">
        <f>IF(OR(K1851&lt;=$Y$1,DAY(K1851)&gt;15,AND(YEAR(K1851)&amp;MONTH(K1851)=YEAR(L1851)&amp;MONTH(L1851),DAY(L1851)&lt;26)),"",IF(OR(L1851="",MONTH(K1851)&lt;&gt;MONTH(L1851)),NETWORKDAYS.INTL(K1851,DATE(2021,MONTH(K1851)+1,0),"0000000",'21年休息安排-固定'!$B$2:$B$105),NETWORKDAYS.INTL(K1851,L1851,"0000000",'21年休息安排-固定'!$B$2:$B$105)))</f>
        <v/>
      </c>
      <c r="X1851" s="50" t="str">
        <f>IF(OR(L1851&gt;=$Z$1,L1851="",DAY(L1851)&lt;15,AND(YEAR(K1851)&amp;MONTH(K1851)=YEAR(L1851)&amp;MONTH(L1851),DAY(L1851)&lt;26)),"",IF(YEAR(K1851)&amp;MONTH(K1851)=YEAR(L1851)&amp;MONTH(L1851),NETWORKDAYS.INTL(K1851,L1851,"0000000",'21年休息安排-固定'!$B$2:$B$105),NETWORKDAYS.INTL(DATE(2021,MONTH(L1851),1),L1851,"0000000",'21年休息安排-固定'!$B$2:$B$105)))</f>
        <v/>
      </c>
    </row>
    <row r="1852" customHeight="1" spans="1:24">
      <c r="A1852" s="4" t="s">
        <v>2334</v>
      </c>
      <c r="B1852" s="4"/>
      <c r="C1852" s="6" t="s">
        <v>404</v>
      </c>
      <c r="D1852" s="4"/>
      <c r="E1852" s="4"/>
      <c r="F1852" s="4"/>
      <c r="G1852" s="4"/>
      <c r="H1852" s="4"/>
      <c r="I1852" s="4"/>
      <c r="J1852" s="4"/>
      <c r="K1852" s="45">
        <v>44434</v>
      </c>
      <c r="L1852" s="45"/>
      <c r="M1852" s="4"/>
      <c r="N1852" s="4"/>
      <c r="O1852" s="4"/>
      <c r="P1852" s="46"/>
      <c r="Q1852" s="46"/>
      <c r="R1852" s="49">
        <f t="shared" si="130"/>
        <v>0</v>
      </c>
      <c r="S1852" s="49">
        <f t="shared" si="131"/>
        <v>0</v>
      </c>
      <c r="T1852" s="50">
        <f t="shared" si="128"/>
        <v>0</v>
      </c>
      <c r="U1852" s="50">
        <f t="shared" si="129"/>
        <v>0</v>
      </c>
      <c r="V1852" s="50">
        <v>0.9</v>
      </c>
      <c r="W1852" s="50" t="str">
        <f>IF(OR(K1852&lt;=$Y$1,DAY(K1852)&gt;15,AND(YEAR(K1852)&amp;MONTH(K1852)=YEAR(L1852)&amp;MONTH(L1852),DAY(L1852)&lt;26)),"",IF(OR(L1852="",MONTH(K1852)&lt;&gt;MONTH(L1852)),NETWORKDAYS.INTL(K1852,DATE(2021,MONTH(K1852)+1,0),"0000000",'21年休息安排-固定'!$B$2:$B$105),NETWORKDAYS.INTL(K1852,L1852,"0000000",'21年休息安排-固定'!$B$2:$B$105)))</f>
        <v/>
      </c>
      <c r="X1852" s="50" t="str">
        <f>IF(OR(L1852&gt;=$Z$1,L1852="",DAY(L1852)&lt;15,AND(YEAR(K1852)&amp;MONTH(K1852)=YEAR(L1852)&amp;MONTH(L1852),DAY(L1852)&lt;26)),"",IF(YEAR(K1852)&amp;MONTH(K1852)=YEAR(L1852)&amp;MONTH(L1852),NETWORKDAYS.INTL(K1852,L1852,"0000000",'21年休息安排-固定'!$B$2:$B$105),NETWORKDAYS.INTL(DATE(2021,MONTH(L1852),1),L1852,"0000000",'21年休息安排-固定'!$B$2:$B$105)))</f>
        <v/>
      </c>
    </row>
    <row r="1853" customHeight="1" spans="1:24">
      <c r="A1853" s="4" t="s">
        <v>2335</v>
      </c>
      <c r="B1853" s="4"/>
      <c r="C1853" s="6" t="s">
        <v>1846</v>
      </c>
      <c r="D1853" s="4"/>
      <c r="E1853" s="4"/>
      <c r="F1853" s="4"/>
      <c r="G1853" s="4"/>
      <c r="H1853" s="4"/>
      <c r="I1853" s="4"/>
      <c r="J1853" s="4"/>
      <c r="K1853" s="45">
        <v>44438</v>
      </c>
      <c r="L1853" s="45"/>
      <c r="M1853" s="4"/>
      <c r="N1853" s="4"/>
      <c r="O1853" s="4"/>
      <c r="P1853" s="46"/>
      <c r="Q1853" s="46"/>
      <c r="R1853" s="49">
        <f t="shared" si="130"/>
        <v>0</v>
      </c>
      <c r="S1853" s="49">
        <f t="shared" si="131"/>
        <v>0</v>
      </c>
      <c r="T1853" s="50">
        <f t="shared" si="128"/>
        <v>0</v>
      </c>
      <c r="U1853" s="50">
        <f t="shared" si="129"/>
        <v>0</v>
      </c>
      <c r="V1853" s="50">
        <v>0.9</v>
      </c>
      <c r="W1853" s="50" t="str">
        <f>IF(OR(K1853&lt;=$Y$1,DAY(K1853)&gt;15,AND(YEAR(K1853)&amp;MONTH(K1853)=YEAR(L1853)&amp;MONTH(L1853),DAY(L1853)&lt;26)),"",IF(OR(L1853="",MONTH(K1853)&lt;&gt;MONTH(L1853)),NETWORKDAYS.INTL(K1853,DATE(2021,MONTH(K1853)+1,0),"0000000",'21年休息安排-固定'!$B$2:$B$105),NETWORKDAYS.INTL(K1853,L1853,"0000000",'21年休息安排-固定'!$B$2:$B$105)))</f>
        <v/>
      </c>
      <c r="X1853" s="50" t="str">
        <f>IF(OR(L1853&gt;=$Z$1,L1853="",DAY(L1853)&lt;15,AND(YEAR(K1853)&amp;MONTH(K1853)=YEAR(L1853)&amp;MONTH(L1853),DAY(L1853)&lt;26)),"",IF(YEAR(K1853)&amp;MONTH(K1853)=YEAR(L1853)&amp;MONTH(L1853),NETWORKDAYS.INTL(K1853,L1853,"0000000",'21年休息安排-固定'!$B$2:$B$105),NETWORKDAYS.INTL(DATE(2021,MONTH(L1853),1),L1853,"0000000",'21年休息安排-固定'!$B$2:$B$105)))</f>
        <v/>
      </c>
    </row>
    <row r="1854" customHeight="1" spans="1:24">
      <c r="A1854" s="4" t="s">
        <v>2336</v>
      </c>
      <c r="B1854" s="4"/>
      <c r="C1854" s="6" t="s">
        <v>2092</v>
      </c>
      <c r="D1854" s="4"/>
      <c r="E1854" s="4"/>
      <c r="F1854" s="4"/>
      <c r="G1854" s="4"/>
      <c r="H1854" s="4"/>
      <c r="I1854" s="4"/>
      <c r="J1854" s="4"/>
      <c r="K1854" s="45">
        <v>44435</v>
      </c>
      <c r="L1854" s="45"/>
      <c r="M1854" s="4"/>
      <c r="N1854" s="4"/>
      <c r="O1854" s="4"/>
      <c r="P1854" s="46"/>
      <c r="Q1854" s="46"/>
      <c r="R1854" s="49">
        <f t="shared" si="130"/>
        <v>0</v>
      </c>
      <c r="S1854" s="49">
        <f t="shared" si="131"/>
        <v>0</v>
      </c>
      <c r="T1854" s="50">
        <f t="shared" si="128"/>
        <v>0</v>
      </c>
      <c r="U1854" s="50">
        <f t="shared" si="129"/>
        <v>0</v>
      </c>
      <c r="V1854" s="50">
        <v>0.9</v>
      </c>
      <c r="W1854" s="50" t="str">
        <f>IF(OR(K1854&lt;=$Y$1,DAY(K1854)&gt;15,AND(YEAR(K1854)&amp;MONTH(K1854)=YEAR(L1854)&amp;MONTH(L1854),DAY(L1854)&lt;26)),"",IF(OR(L1854="",MONTH(K1854)&lt;&gt;MONTH(L1854)),NETWORKDAYS.INTL(K1854,DATE(2021,MONTH(K1854)+1,0),"0000000",'21年休息安排-固定'!$B$2:$B$105),NETWORKDAYS.INTL(K1854,L1854,"0000000",'21年休息安排-固定'!$B$2:$B$105)))</f>
        <v/>
      </c>
      <c r="X1854" s="50" t="str">
        <f>IF(OR(L1854&gt;=$Z$1,L1854="",DAY(L1854)&lt;15,AND(YEAR(K1854)&amp;MONTH(K1854)=YEAR(L1854)&amp;MONTH(L1854),DAY(L1854)&lt;26)),"",IF(YEAR(K1854)&amp;MONTH(K1854)=YEAR(L1854)&amp;MONTH(L1854),NETWORKDAYS.INTL(K1854,L1854,"0000000",'21年休息安排-固定'!$B$2:$B$105),NETWORKDAYS.INTL(DATE(2021,MONTH(L1854),1),L1854,"0000000",'21年休息安排-固定'!$B$2:$B$105)))</f>
        <v/>
      </c>
    </row>
    <row r="1855" customHeight="1" spans="1:24">
      <c r="A1855" s="4" t="s">
        <v>2337</v>
      </c>
      <c r="B1855" s="4"/>
      <c r="C1855" s="6" t="s">
        <v>398</v>
      </c>
      <c r="D1855" s="4"/>
      <c r="E1855" s="4"/>
      <c r="F1855" s="4"/>
      <c r="G1855" s="4"/>
      <c r="H1855" s="4"/>
      <c r="I1855" s="4"/>
      <c r="J1855" s="4"/>
      <c r="K1855" s="45">
        <v>44419</v>
      </c>
      <c r="L1855" s="45"/>
      <c r="M1855" s="4"/>
      <c r="N1855" s="4"/>
      <c r="O1855" s="4"/>
      <c r="P1855" s="46"/>
      <c r="Q1855" s="46"/>
      <c r="R1855" s="49">
        <f t="shared" si="130"/>
        <v>0</v>
      </c>
      <c r="S1855" s="49">
        <f t="shared" si="131"/>
        <v>0</v>
      </c>
      <c r="T1855" s="50">
        <f t="shared" si="128"/>
        <v>0</v>
      </c>
      <c r="U1855" s="50">
        <f t="shared" si="129"/>
        <v>0</v>
      </c>
      <c r="V1855" s="50">
        <v>0.9</v>
      </c>
      <c r="W1855" s="50">
        <f>IF(OR(K1855&lt;=$Y$1,DAY(K1855)&gt;15,AND(YEAR(K1855)&amp;MONTH(K1855)=YEAR(L1855)&amp;MONTH(L1855),DAY(L1855)&lt;26)),"",IF(OR(L1855="",MONTH(K1855)&lt;&gt;MONTH(L1855)),NETWORKDAYS.INTL(K1855,DATE(2021,MONTH(K1855)+1,0),"0000000",'21年休息安排-固定'!$B$2:$B$105),NETWORKDAYS.INTL(K1855,L1855,"0000000",'21年休息安排-固定'!$B$2:$B$105)))</f>
        <v>15</v>
      </c>
      <c r="X1855" s="50" t="str">
        <f>IF(OR(L1855&gt;=$Z$1,L1855="",DAY(L1855)&lt;15,AND(YEAR(K1855)&amp;MONTH(K1855)=YEAR(L1855)&amp;MONTH(L1855),DAY(L1855)&lt;26)),"",IF(YEAR(K1855)&amp;MONTH(K1855)=YEAR(L1855)&amp;MONTH(L1855),NETWORKDAYS.INTL(K1855,L1855,"0000000",'21年休息安排-固定'!$B$2:$B$105),NETWORKDAYS.INTL(DATE(2021,MONTH(L1855),1),L1855,"0000000",'21年休息安排-固定'!$B$2:$B$105)))</f>
        <v/>
      </c>
    </row>
    <row r="1856" customHeight="1" spans="1:24">
      <c r="A1856" s="4" t="s">
        <v>2338</v>
      </c>
      <c r="B1856" s="4"/>
      <c r="C1856" s="6" t="s">
        <v>398</v>
      </c>
      <c r="D1856" s="4"/>
      <c r="E1856" s="4"/>
      <c r="F1856" s="4"/>
      <c r="G1856" s="4"/>
      <c r="H1856" s="4"/>
      <c r="I1856" s="4"/>
      <c r="J1856" s="4"/>
      <c r="K1856" s="45">
        <v>44426</v>
      </c>
      <c r="L1856" s="45"/>
      <c r="M1856" s="4"/>
      <c r="N1856" s="4"/>
      <c r="O1856" s="4"/>
      <c r="P1856" s="46"/>
      <c r="Q1856" s="46"/>
      <c r="R1856" s="49">
        <f t="shared" si="130"/>
        <v>0</v>
      </c>
      <c r="S1856" s="49">
        <f t="shared" si="131"/>
        <v>0</v>
      </c>
      <c r="T1856" s="50">
        <f t="shared" si="128"/>
        <v>0</v>
      </c>
      <c r="U1856" s="50">
        <f t="shared" si="129"/>
        <v>0</v>
      </c>
      <c r="V1856" s="50">
        <v>0.9</v>
      </c>
      <c r="W1856" s="50" t="str">
        <f>IF(OR(K1856&lt;=$Y$1,DAY(K1856)&gt;15,AND(YEAR(K1856)&amp;MONTH(K1856)=YEAR(L1856)&amp;MONTH(L1856),DAY(L1856)&lt;26)),"",IF(OR(L1856="",MONTH(K1856)&lt;&gt;MONTH(L1856)),NETWORKDAYS.INTL(K1856,DATE(2021,MONTH(K1856)+1,0),"0000000",'21年休息安排-固定'!$B$2:$B$105),NETWORKDAYS.INTL(K1856,L1856,"0000000",'21年休息安排-固定'!$B$2:$B$105)))</f>
        <v/>
      </c>
      <c r="X1856" s="50" t="str">
        <f>IF(OR(L1856&gt;=$Z$1,L1856="",DAY(L1856)&lt;15,AND(YEAR(K1856)&amp;MONTH(K1856)=YEAR(L1856)&amp;MONTH(L1856),DAY(L1856)&lt;26)),"",IF(YEAR(K1856)&amp;MONTH(K1856)=YEAR(L1856)&amp;MONTH(L1856),NETWORKDAYS.INTL(K1856,L1856,"0000000",'21年休息安排-固定'!$B$2:$B$105),NETWORKDAYS.INTL(DATE(2021,MONTH(L1856),1),L1856,"0000000",'21年休息安排-固定'!$B$2:$B$105)))</f>
        <v/>
      </c>
    </row>
    <row r="1857" customHeight="1" spans="1:24">
      <c r="A1857" s="4" t="s">
        <v>2339</v>
      </c>
      <c r="B1857" s="4"/>
      <c r="C1857" s="6" t="s">
        <v>398</v>
      </c>
      <c r="D1857" s="4"/>
      <c r="E1857" s="4"/>
      <c r="F1857" s="4"/>
      <c r="G1857" s="4"/>
      <c r="H1857" s="4"/>
      <c r="I1857" s="4"/>
      <c r="J1857" s="4"/>
      <c r="K1857" s="45">
        <v>44433</v>
      </c>
      <c r="L1857" s="45"/>
      <c r="M1857" s="4"/>
      <c r="N1857" s="4"/>
      <c r="O1857" s="4"/>
      <c r="P1857" s="46"/>
      <c r="Q1857" s="46"/>
      <c r="R1857" s="49">
        <f t="shared" si="130"/>
        <v>0</v>
      </c>
      <c r="S1857" s="49">
        <f t="shared" si="131"/>
        <v>0</v>
      </c>
      <c r="T1857" s="50">
        <f t="shared" si="128"/>
        <v>0</v>
      </c>
      <c r="U1857" s="50">
        <f t="shared" si="129"/>
        <v>0</v>
      </c>
      <c r="V1857" s="50">
        <v>0.9</v>
      </c>
      <c r="W1857" s="50" t="str">
        <f>IF(OR(K1857&lt;=$Y$1,DAY(K1857)&gt;15,AND(YEAR(K1857)&amp;MONTH(K1857)=YEAR(L1857)&amp;MONTH(L1857),DAY(L1857)&lt;26)),"",IF(OR(L1857="",MONTH(K1857)&lt;&gt;MONTH(L1857)),NETWORKDAYS.INTL(K1857,DATE(2021,MONTH(K1857)+1,0),"0000000",'21年休息安排-固定'!$B$2:$B$105),NETWORKDAYS.INTL(K1857,L1857,"0000000",'21年休息安排-固定'!$B$2:$B$105)))</f>
        <v/>
      </c>
      <c r="X1857" s="50" t="str">
        <f>IF(OR(L1857&gt;=$Z$1,L1857="",DAY(L1857)&lt;15,AND(YEAR(K1857)&amp;MONTH(K1857)=YEAR(L1857)&amp;MONTH(L1857),DAY(L1857)&lt;26)),"",IF(YEAR(K1857)&amp;MONTH(K1857)=YEAR(L1857)&amp;MONTH(L1857),NETWORKDAYS.INTL(K1857,L1857,"0000000",'21年休息安排-固定'!$B$2:$B$105),NETWORKDAYS.INTL(DATE(2021,MONTH(L1857),1),L1857,"0000000",'21年休息安排-固定'!$B$2:$B$105)))</f>
        <v/>
      </c>
    </row>
    <row r="1858" customHeight="1" spans="1:24">
      <c r="A1858" s="4" t="s">
        <v>2340</v>
      </c>
      <c r="B1858" s="4"/>
      <c r="C1858" s="6" t="s">
        <v>398</v>
      </c>
      <c r="D1858" s="4"/>
      <c r="E1858" s="4"/>
      <c r="F1858" s="4"/>
      <c r="G1858" s="4"/>
      <c r="H1858" s="4"/>
      <c r="I1858" s="4"/>
      <c r="J1858" s="4"/>
      <c r="K1858" s="45">
        <v>44433</v>
      </c>
      <c r="L1858" s="45"/>
      <c r="M1858" s="4"/>
      <c r="N1858" s="4"/>
      <c r="O1858" s="4"/>
      <c r="P1858" s="46"/>
      <c r="Q1858" s="46"/>
      <c r="R1858" s="49">
        <f t="shared" si="130"/>
        <v>0</v>
      </c>
      <c r="S1858" s="49">
        <f t="shared" si="131"/>
        <v>0</v>
      </c>
      <c r="T1858" s="50">
        <f t="shared" si="128"/>
        <v>0</v>
      </c>
      <c r="U1858" s="50">
        <f t="shared" si="129"/>
        <v>0</v>
      </c>
      <c r="V1858" s="50">
        <v>0.9</v>
      </c>
      <c r="W1858" s="50" t="str">
        <f>IF(OR(K1858&lt;=$Y$1,DAY(K1858)&gt;15,AND(YEAR(K1858)&amp;MONTH(K1858)=YEAR(L1858)&amp;MONTH(L1858),DAY(L1858)&lt;26)),"",IF(OR(L1858="",MONTH(K1858)&lt;&gt;MONTH(L1858)),NETWORKDAYS.INTL(K1858,DATE(2021,MONTH(K1858)+1,0),"0000000",'21年休息安排-固定'!$B$2:$B$105),NETWORKDAYS.INTL(K1858,L1858,"0000000",'21年休息安排-固定'!$B$2:$B$105)))</f>
        <v/>
      </c>
      <c r="X1858" s="50" t="str">
        <f>IF(OR(L1858&gt;=$Z$1,L1858="",DAY(L1858)&lt;15,AND(YEAR(K1858)&amp;MONTH(K1858)=YEAR(L1858)&amp;MONTH(L1858),DAY(L1858)&lt;26)),"",IF(YEAR(K1858)&amp;MONTH(K1858)=YEAR(L1858)&amp;MONTH(L1858),NETWORKDAYS.INTL(K1858,L1858,"0000000",'21年休息安排-固定'!$B$2:$B$105),NETWORKDAYS.INTL(DATE(2021,MONTH(L1858),1),L1858,"0000000",'21年休息安排-固定'!$B$2:$B$105)))</f>
        <v/>
      </c>
    </row>
    <row r="1859" customHeight="1" spans="1:24">
      <c r="A1859" s="4" t="s">
        <v>2341</v>
      </c>
      <c r="B1859" s="4"/>
      <c r="C1859" s="6" t="s">
        <v>399</v>
      </c>
      <c r="D1859" s="4"/>
      <c r="E1859" s="4"/>
      <c r="F1859" s="4"/>
      <c r="G1859" s="4"/>
      <c r="H1859" s="4"/>
      <c r="I1859" s="4"/>
      <c r="J1859" s="4"/>
      <c r="K1859" s="45">
        <v>44433</v>
      </c>
      <c r="L1859" s="45">
        <v>44435</v>
      </c>
      <c r="M1859" s="4"/>
      <c r="N1859" s="4"/>
      <c r="O1859" s="4"/>
      <c r="P1859" s="46"/>
      <c r="Q1859" s="46"/>
      <c r="R1859" s="49">
        <f t="shared" si="130"/>
        <v>0</v>
      </c>
      <c r="S1859" s="49">
        <f t="shared" si="131"/>
        <v>0</v>
      </c>
      <c r="T1859" s="50">
        <f t="shared" si="128"/>
        <v>0</v>
      </c>
      <c r="U1859" s="50">
        <f t="shared" si="129"/>
        <v>0</v>
      </c>
      <c r="V1859" s="50">
        <v>0.9</v>
      </c>
      <c r="W1859" s="50" t="str">
        <f>IF(OR(K1859&lt;=$Y$1,DAY(K1859)&gt;15,AND(YEAR(K1859)&amp;MONTH(K1859)=YEAR(L1859)&amp;MONTH(L1859),DAY(L1859)&lt;26)),"",IF(OR(L1859="",MONTH(K1859)&lt;&gt;MONTH(L1859)),NETWORKDAYS.INTL(K1859,DATE(2021,MONTH(K1859)+1,0),"0000000",'21年休息安排-固定'!$B$2:$B$105),NETWORKDAYS.INTL(K1859,L1859,"0000000",'21年休息安排-固定'!$B$2:$B$105)))</f>
        <v/>
      </c>
      <c r="X1859" s="50">
        <f>IF(OR(L1859&gt;=$Z$1,L1859="",DAY(L1859)&lt;15,AND(YEAR(K1859)&amp;MONTH(K1859)=YEAR(L1859)&amp;MONTH(L1859),DAY(L1859)&lt;26)),"",IF(YEAR(K1859)&amp;MONTH(K1859)=YEAR(L1859)&amp;MONTH(L1859),NETWORKDAYS.INTL(K1859,L1859,"0000000",'21年休息安排-固定'!$B$2:$B$105),NETWORKDAYS.INTL(DATE(2021,MONTH(L1859),1),L1859,"0000000",'21年休息安排-固定'!$B$2:$B$105)))</f>
        <v>3</v>
      </c>
    </row>
    <row r="1860" customHeight="1" spans="1:24">
      <c r="A1860" s="4" t="s">
        <v>2342</v>
      </c>
      <c r="B1860" s="4"/>
      <c r="C1860" s="6" t="s">
        <v>2282</v>
      </c>
      <c r="D1860" s="4"/>
      <c r="E1860" s="4"/>
      <c r="F1860" s="4"/>
      <c r="G1860" s="4"/>
      <c r="H1860" s="4"/>
      <c r="I1860" s="4"/>
      <c r="J1860" s="4"/>
      <c r="K1860" s="45">
        <v>44412</v>
      </c>
      <c r="L1860" s="45">
        <v>44413</v>
      </c>
      <c r="M1860" s="4"/>
      <c r="N1860" s="4"/>
      <c r="O1860" s="4"/>
      <c r="P1860" s="46"/>
      <c r="Q1860" s="46"/>
      <c r="R1860" s="49">
        <f t="shared" si="130"/>
        <v>0</v>
      </c>
      <c r="S1860" s="49">
        <f t="shared" si="131"/>
        <v>0</v>
      </c>
      <c r="T1860" s="50">
        <f t="shared" si="128"/>
        <v>0</v>
      </c>
      <c r="U1860" s="50">
        <f t="shared" si="129"/>
        <v>0</v>
      </c>
      <c r="V1860" s="50">
        <v>0.9</v>
      </c>
      <c r="W1860" s="50" t="str">
        <f>IF(OR(K1860&lt;=$Y$1,DAY(K1860)&gt;15,AND(YEAR(K1860)&amp;MONTH(K1860)=YEAR(L1860)&amp;MONTH(L1860),DAY(L1860)&lt;26)),"",IF(OR(L1860="",MONTH(K1860)&lt;&gt;MONTH(L1860)),NETWORKDAYS.INTL(K1860,DATE(2021,MONTH(K1860)+1,0),"0000000",'21年休息安排-固定'!$B$2:$B$105),NETWORKDAYS.INTL(K1860,L1860,"0000000",'21年休息安排-固定'!$B$2:$B$105)))</f>
        <v/>
      </c>
      <c r="X1860" s="50" t="str">
        <f>IF(OR(L1860&gt;=$Z$1,L1860="",DAY(L1860)&lt;15,AND(YEAR(K1860)&amp;MONTH(K1860)=YEAR(L1860)&amp;MONTH(L1860),DAY(L1860)&lt;26)),"",IF(YEAR(K1860)&amp;MONTH(K1860)=YEAR(L1860)&amp;MONTH(L1860),NETWORKDAYS.INTL(K1860,L1860,"0000000",'21年休息安排-固定'!$B$2:$B$105),NETWORKDAYS.INTL(DATE(2021,MONTH(L1860),1),L1860,"0000000",'21年休息安排-固定'!$B$2:$B$105)))</f>
        <v/>
      </c>
    </row>
    <row r="1861" customHeight="1" spans="1:24">
      <c r="A1861" s="4" t="s">
        <v>2343</v>
      </c>
      <c r="B1861" s="4"/>
      <c r="C1861" s="6" t="s">
        <v>1020</v>
      </c>
      <c r="D1861" s="4"/>
      <c r="E1861" s="4"/>
      <c r="F1861" s="4"/>
      <c r="G1861" s="4"/>
      <c r="H1861" s="4"/>
      <c r="I1861" s="4"/>
      <c r="J1861" s="4"/>
      <c r="K1861" s="45">
        <v>44412</v>
      </c>
      <c r="L1861" s="45"/>
      <c r="M1861" s="4"/>
      <c r="N1861" s="4"/>
      <c r="O1861" s="4"/>
      <c r="P1861" s="46"/>
      <c r="Q1861" s="46"/>
      <c r="R1861" s="49">
        <f t="shared" si="130"/>
        <v>0</v>
      </c>
      <c r="S1861" s="49">
        <f t="shared" si="131"/>
        <v>0</v>
      </c>
      <c r="T1861" s="50">
        <f t="shared" si="128"/>
        <v>0</v>
      </c>
      <c r="U1861" s="50">
        <f t="shared" si="129"/>
        <v>0</v>
      </c>
      <c r="V1861" s="50">
        <v>0.9</v>
      </c>
      <c r="W1861" s="50">
        <f>IF(OR(K1861&lt;=$Y$1,DAY(K1861)&gt;15,AND(YEAR(K1861)&amp;MONTH(K1861)=YEAR(L1861)&amp;MONTH(L1861),DAY(L1861)&lt;26)),"",IF(OR(L1861="",MONTH(K1861)&lt;&gt;MONTH(L1861)),NETWORKDAYS.INTL(K1861,DATE(2021,MONTH(K1861)+1,0),"0000000",'21年休息安排-固定'!$B$2:$B$105),NETWORKDAYS.INTL(K1861,L1861,"0000000",'21年休息安排-固定'!$B$2:$B$105)))</f>
        <v>20</v>
      </c>
      <c r="X1861" s="50" t="str">
        <f>IF(OR(L1861&gt;=$Z$1,L1861="",DAY(L1861)&lt;15,AND(YEAR(K1861)&amp;MONTH(K1861)=YEAR(L1861)&amp;MONTH(L1861),DAY(L1861)&lt;26)),"",IF(YEAR(K1861)&amp;MONTH(K1861)=YEAR(L1861)&amp;MONTH(L1861),NETWORKDAYS.INTL(K1861,L1861,"0000000",'21年休息安排-固定'!$B$2:$B$105),NETWORKDAYS.INTL(DATE(2021,MONTH(L1861),1),L1861,"0000000",'21年休息安排-固定'!$B$2:$B$105)))</f>
        <v/>
      </c>
    </row>
    <row r="1862" customHeight="1" spans="1:24">
      <c r="A1862" s="4" t="s">
        <v>2344</v>
      </c>
      <c r="B1862" s="4"/>
      <c r="C1862" s="6" t="s">
        <v>921</v>
      </c>
      <c r="D1862" s="4"/>
      <c r="E1862" s="4"/>
      <c r="F1862" s="4"/>
      <c r="G1862" s="4"/>
      <c r="H1862" s="4"/>
      <c r="I1862" s="4"/>
      <c r="J1862" s="4"/>
      <c r="K1862" s="45">
        <v>44412</v>
      </c>
      <c r="L1862" s="45"/>
      <c r="M1862" s="4"/>
      <c r="N1862" s="4"/>
      <c r="O1862" s="4"/>
      <c r="P1862" s="46"/>
      <c r="Q1862" s="46"/>
      <c r="R1862" s="49">
        <f t="shared" si="130"/>
        <v>0</v>
      </c>
      <c r="S1862" s="49">
        <f t="shared" si="131"/>
        <v>0</v>
      </c>
      <c r="T1862" s="50">
        <f t="shared" si="128"/>
        <v>0</v>
      </c>
      <c r="U1862" s="50">
        <f t="shared" si="129"/>
        <v>0</v>
      </c>
      <c r="V1862" s="50">
        <v>0.9</v>
      </c>
      <c r="W1862" s="50">
        <f>IF(OR(K1862&lt;=$Y$1,DAY(K1862)&gt;15,AND(YEAR(K1862)&amp;MONTH(K1862)=YEAR(L1862)&amp;MONTH(L1862),DAY(L1862)&lt;26)),"",IF(OR(L1862="",MONTH(K1862)&lt;&gt;MONTH(L1862)),NETWORKDAYS.INTL(K1862,DATE(2021,MONTH(K1862)+1,0),"0000000",'21年休息安排-固定'!$B$2:$B$105),NETWORKDAYS.INTL(K1862,L1862,"0000000",'21年休息安排-固定'!$B$2:$B$105)))</f>
        <v>20</v>
      </c>
      <c r="X1862" s="50" t="str">
        <f>IF(OR(L1862&gt;=$Z$1,L1862="",DAY(L1862)&lt;15,AND(YEAR(K1862)&amp;MONTH(K1862)=YEAR(L1862)&amp;MONTH(L1862),DAY(L1862)&lt;26)),"",IF(YEAR(K1862)&amp;MONTH(K1862)=YEAR(L1862)&amp;MONTH(L1862),NETWORKDAYS.INTL(K1862,L1862,"0000000",'21年休息安排-固定'!$B$2:$B$105),NETWORKDAYS.INTL(DATE(2021,MONTH(L1862),1),L1862,"0000000",'21年休息安排-固定'!$B$2:$B$105)))</f>
        <v/>
      </c>
    </row>
    <row r="1863" customHeight="1" spans="1:24">
      <c r="A1863" s="4" t="s">
        <v>2345</v>
      </c>
      <c r="B1863" s="4"/>
      <c r="C1863" s="6" t="s">
        <v>2006</v>
      </c>
      <c r="D1863" s="4"/>
      <c r="E1863" s="4"/>
      <c r="F1863" s="4"/>
      <c r="G1863" s="4"/>
      <c r="H1863" s="4"/>
      <c r="I1863" s="4"/>
      <c r="J1863" s="4"/>
      <c r="K1863" s="45">
        <v>44410</v>
      </c>
      <c r="L1863" s="45">
        <v>44411</v>
      </c>
      <c r="M1863" s="4"/>
      <c r="N1863" s="4"/>
      <c r="O1863" s="4"/>
      <c r="P1863" s="46"/>
      <c r="Q1863" s="46"/>
      <c r="R1863" s="49">
        <f t="shared" si="130"/>
        <v>0</v>
      </c>
      <c r="S1863" s="49">
        <f t="shared" si="131"/>
        <v>0</v>
      </c>
      <c r="T1863" s="50">
        <f t="shared" si="128"/>
        <v>0</v>
      </c>
      <c r="U1863" s="50">
        <f t="shared" si="129"/>
        <v>0</v>
      </c>
      <c r="V1863" s="50">
        <v>0.9</v>
      </c>
      <c r="W1863" s="50" t="str">
        <f>IF(OR(K1863&lt;=$Y$1,DAY(K1863)&gt;15,AND(YEAR(K1863)&amp;MONTH(K1863)=YEAR(L1863)&amp;MONTH(L1863),DAY(L1863)&lt;26)),"",IF(OR(L1863="",MONTH(K1863)&lt;&gt;MONTH(L1863)),NETWORKDAYS.INTL(K1863,DATE(2021,MONTH(K1863)+1,0),"0000000",'21年休息安排-固定'!$B$2:$B$105),NETWORKDAYS.INTL(K1863,L1863,"0000000",'21年休息安排-固定'!$B$2:$B$105)))</f>
        <v/>
      </c>
      <c r="X1863" s="50" t="str">
        <f>IF(OR(L1863&gt;=$Z$1,L1863="",DAY(L1863)&lt;15,AND(YEAR(K1863)&amp;MONTH(K1863)=YEAR(L1863)&amp;MONTH(L1863),DAY(L1863)&lt;26)),"",IF(YEAR(K1863)&amp;MONTH(K1863)=YEAR(L1863)&amp;MONTH(L1863),NETWORKDAYS.INTL(K1863,L1863,"0000000",'21年休息安排-固定'!$B$2:$B$105),NETWORKDAYS.INTL(DATE(2021,MONTH(L1863),1),L1863,"0000000",'21年休息安排-固定'!$B$2:$B$105)))</f>
        <v/>
      </c>
    </row>
    <row r="1864" customHeight="1" spans="1:24">
      <c r="A1864" s="4" t="s">
        <v>2346</v>
      </c>
      <c r="B1864" s="4"/>
      <c r="C1864" s="6" t="s">
        <v>484</v>
      </c>
      <c r="D1864" s="4"/>
      <c r="E1864" s="4"/>
      <c r="F1864" s="4"/>
      <c r="G1864" s="4"/>
      <c r="H1864" s="4"/>
      <c r="I1864" s="4"/>
      <c r="J1864" s="4"/>
      <c r="K1864" s="45">
        <v>44431</v>
      </c>
      <c r="L1864" s="45">
        <v>44432</v>
      </c>
      <c r="M1864" s="4"/>
      <c r="N1864" s="4"/>
      <c r="O1864" s="4"/>
      <c r="P1864" s="46"/>
      <c r="Q1864" s="46"/>
      <c r="R1864" s="49">
        <f t="shared" si="130"/>
        <v>0</v>
      </c>
      <c r="S1864" s="49">
        <f t="shared" si="131"/>
        <v>0</v>
      </c>
      <c r="T1864" s="50">
        <f t="shared" si="128"/>
        <v>0</v>
      </c>
      <c r="U1864" s="50">
        <f t="shared" si="129"/>
        <v>0</v>
      </c>
      <c r="V1864" s="50">
        <v>0.9</v>
      </c>
      <c r="W1864" s="50" t="str">
        <f>IF(OR(K1864&lt;=$Y$1,DAY(K1864)&gt;15,AND(YEAR(K1864)&amp;MONTH(K1864)=YEAR(L1864)&amp;MONTH(L1864),DAY(L1864)&lt;26)),"",IF(OR(L1864="",MONTH(K1864)&lt;&gt;MONTH(L1864)),NETWORKDAYS.INTL(K1864,DATE(2021,MONTH(K1864)+1,0),"0000000",'21年休息安排-固定'!$B$2:$B$105),NETWORKDAYS.INTL(K1864,L1864,"0000000",'21年休息安排-固定'!$B$2:$B$105)))</f>
        <v/>
      </c>
      <c r="X1864" s="50" t="str">
        <f>IF(OR(L1864&gt;=$Z$1,L1864="",DAY(L1864)&lt;15,AND(YEAR(K1864)&amp;MONTH(K1864)=YEAR(L1864)&amp;MONTH(L1864),DAY(L1864)&lt;26)),"",IF(YEAR(K1864)&amp;MONTH(K1864)=YEAR(L1864)&amp;MONTH(L1864),NETWORKDAYS.INTL(K1864,L1864,"0000000",'21年休息安排-固定'!$B$2:$B$105),NETWORKDAYS.INTL(DATE(2021,MONTH(L1864),1),L1864,"0000000",'21年休息安排-固定'!$B$2:$B$105)))</f>
        <v/>
      </c>
    </row>
    <row r="1865" customHeight="1" spans="1:24">
      <c r="A1865" s="4" t="s">
        <v>2347</v>
      </c>
      <c r="B1865" s="4"/>
      <c r="C1865" s="6" t="s">
        <v>2092</v>
      </c>
      <c r="D1865" s="4"/>
      <c r="E1865" s="4"/>
      <c r="F1865" s="4"/>
      <c r="G1865" s="4"/>
      <c r="H1865" s="4"/>
      <c r="I1865" s="4"/>
      <c r="J1865" s="4"/>
      <c r="K1865" s="45">
        <v>44410</v>
      </c>
      <c r="L1865" s="45">
        <v>44434</v>
      </c>
      <c r="M1865" s="4"/>
      <c r="N1865" s="4"/>
      <c r="O1865" s="4"/>
      <c r="P1865" s="46"/>
      <c r="Q1865" s="46"/>
      <c r="R1865" s="49">
        <f t="shared" si="130"/>
        <v>0</v>
      </c>
      <c r="S1865" s="49">
        <f t="shared" si="131"/>
        <v>0</v>
      </c>
      <c r="T1865" s="50">
        <f t="shared" si="128"/>
        <v>0</v>
      </c>
      <c r="U1865" s="50">
        <f t="shared" si="129"/>
        <v>0</v>
      </c>
      <c r="V1865" s="50">
        <v>0.9</v>
      </c>
      <c r="W1865" s="50">
        <f>IF(OR(K1865&lt;=$Y$1,DAY(K1865)&gt;15,AND(YEAR(K1865)&amp;MONTH(K1865)=YEAR(L1865)&amp;MONTH(L1865),DAY(L1865)&lt;26)),"",IF(OR(L1865="",MONTH(K1865)&lt;&gt;MONTH(L1865)),NETWORKDAYS.INTL(K1865,DATE(2021,MONTH(K1865)+1,0),"0000000",'21年休息安排-固定'!$B$2:$B$105),NETWORKDAYS.INTL(K1865,L1865,"0000000",'21年休息安排-固定'!$B$2:$B$105)))</f>
        <v>19</v>
      </c>
      <c r="X1865" s="50">
        <f>IF(OR(L1865&gt;=$Z$1,L1865="",DAY(L1865)&lt;15,AND(YEAR(K1865)&amp;MONTH(K1865)=YEAR(L1865)&amp;MONTH(L1865),DAY(L1865)&lt;26)),"",IF(YEAR(K1865)&amp;MONTH(K1865)=YEAR(L1865)&amp;MONTH(L1865),NETWORKDAYS.INTL(K1865,L1865,"0000000",'21年休息安排-固定'!$B$2:$B$105),NETWORKDAYS.INTL(DATE(2021,MONTH(L1865),1),L1865,"0000000",'21年休息安排-固定'!$B$2:$B$105)))</f>
        <v>19</v>
      </c>
    </row>
    <row r="1866" customHeight="1" spans="1:24">
      <c r="A1866" s="4" t="s">
        <v>2348</v>
      </c>
      <c r="B1866" s="4"/>
      <c r="C1866" s="6" t="s">
        <v>404</v>
      </c>
      <c r="D1866" s="4"/>
      <c r="E1866" s="4"/>
      <c r="F1866" s="4"/>
      <c r="G1866" s="4"/>
      <c r="H1866" s="4"/>
      <c r="I1866" s="4"/>
      <c r="J1866" s="4"/>
      <c r="K1866" s="45">
        <v>44417</v>
      </c>
      <c r="L1866" s="45">
        <v>44421</v>
      </c>
      <c r="M1866" s="4"/>
      <c r="N1866" s="4"/>
      <c r="O1866" s="4"/>
      <c r="P1866" s="46"/>
      <c r="Q1866" s="46"/>
      <c r="R1866" s="49">
        <f t="shared" si="130"/>
        <v>0</v>
      </c>
      <c r="S1866" s="49">
        <f t="shared" si="131"/>
        <v>0</v>
      </c>
      <c r="T1866" s="50">
        <f t="shared" si="128"/>
        <v>0</v>
      </c>
      <c r="U1866" s="50">
        <f t="shared" si="129"/>
        <v>0</v>
      </c>
      <c r="V1866" s="50">
        <v>0.9</v>
      </c>
      <c r="W1866" s="50" t="str">
        <f>IF(OR(K1866&lt;=$Y$1,DAY(K1866)&gt;15,AND(YEAR(K1866)&amp;MONTH(K1866)=YEAR(L1866)&amp;MONTH(L1866),DAY(L1866)&lt;26)),"",IF(OR(L1866="",MONTH(K1866)&lt;&gt;MONTH(L1866)),NETWORKDAYS.INTL(K1866,DATE(2021,MONTH(K1866)+1,0),"0000000",'21年休息安排-固定'!$B$2:$B$105),NETWORKDAYS.INTL(K1866,L1866,"0000000",'21年休息安排-固定'!$B$2:$B$105)))</f>
        <v/>
      </c>
      <c r="X1866" s="50" t="str">
        <f>IF(OR(L1866&gt;=$Z$1,L1866="",DAY(L1866)&lt;15,AND(YEAR(K1866)&amp;MONTH(K1866)=YEAR(L1866)&amp;MONTH(L1866),DAY(L1866)&lt;26)),"",IF(YEAR(K1866)&amp;MONTH(K1866)=YEAR(L1866)&amp;MONTH(L1866),NETWORKDAYS.INTL(K1866,L1866,"0000000",'21年休息安排-固定'!$B$2:$B$105),NETWORKDAYS.INTL(DATE(2021,MONTH(L1866),1),L1866,"0000000",'21年休息安排-固定'!$B$2:$B$105)))</f>
        <v/>
      </c>
    </row>
    <row r="1867" customHeight="1" spans="1:24">
      <c r="A1867" s="4" t="s">
        <v>2349</v>
      </c>
      <c r="B1867" s="4"/>
      <c r="C1867" s="6" t="s">
        <v>1846</v>
      </c>
      <c r="D1867" s="4"/>
      <c r="E1867" s="4"/>
      <c r="F1867" s="4"/>
      <c r="G1867" s="4"/>
      <c r="H1867" s="4"/>
      <c r="I1867" s="4"/>
      <c r="J1867" s="4"/>
      <c r="K1867" s="45">
        <v>44428</v>
      </c>
      <c r="L1867" s="45">
        <v>44432</v>
      </c>
      <c r="M1867" s="4"/>
      <c r="N1867" s="4"/>
      <c r="O1867" s="4"/>
      <c r="P1867" s="46"/>
      <c r="Q1867" s="46"/>
      <c r="R1867" s="49">
        <f t="shared" si="130"/>
        <v>0</v>
      </c>
      <c r="S1867" s="49">
        <f t="shared" si="131"/>
        <v>0</v>
      </c>
      <c r="T1867" s="50">
        <f t="shared" si="128"/>
        <v>0</v>
      </c>
      <c r="U1867" s="50">
        <f t="shared" si="129"/>
        <v>0</v>
      </c>
      <c r="V1867" s="50">
        <v>0.9</v>
      </c>
      <c r="W1867" s="50" t="str">
        <f>IF(OR(K1867&lt;=$Y$1,DAY(K1867)&gt;15,AND(YEAR(K1867)&amp;MONTH(K1867)=YEAR(L1867)&amp;MONTH(L1867),DAY(L1867)&lt;26)),"",IF(OR(L1867="",MONTH(K1867)&lt;&gt;MONTH(L1867)),NETWORKDAYS.INTL(K1867,DATE(2021,MONTH(K1867)+1,0),"0000000",'21年休息安排-固定'!$B$2:$B$105),NETWORKDAYS.INTL(K1867,L1867,"0000000",'21年休息安排-固定'!$B$2:$B$105)))</f>
        <v/>
      </c>
      <c r="X1867" s="50" t="str">
        <f>IF(OR(L1867&gt;=$Z$1,L1867="",DAY(L1867)&lt;15,AND(YEAR(K1867)&amp;MONTH(K1867)=YEAR(L1867)&amp;MONTH(L1867),DAY(L1867)&lt;26)),"",IF(YEAR(K1867)&amp;MONTH(K1867)=YEAR(L1867)&amp;MONTH(L1867),NETWORKDAYS.INTL(K1867,L1867,"0000000",'21年休息安排-固定'!$B$2:$B$105),NETWORKDAYS.INTL(DATE(2021,MONTH(L1867),1),L1867,"0000000",'21年休息安排-固定'!$B$2:$B$105)))</f>
        <v/>
      </c>
    </row>
    <row r="1868" customHeight="1" spans="1:24">
      <c r="A1868" s="4" t="s">
        <v>2350</v>
      </c>
      <c r="B1868" s="4"/>
      <c r="C1868" s="6" t="s">
        <v>2092</v>
      </c>
      <c r="D1868" s="4"/>
      <c r="E1868" s="4"/>
      <c r="F1868" s="4"/>
      <c r="G1868" s="4"/>
      <c r="H1868" s="4"/>
      <c r="I1868" s="4"/>
      <c r="J1868" s="4"/>
      <c r="K1868" s="45">
        <v>44431</v>
      </c>
      <c r="L1868" s="45">
        <v>44434</v>
      </c>
      <c r="M1868" s="4"/>
      <c r="N1868" s="4"/>
      <c r="O1868" s="4"/>
      <c r="P1868" s="46"/>
      <c r="Q1868" s="46"/>
      <c r="R1868" s="49">
        <f t="shared" si="130"/>
        <v>0</v>
      </c>
      <c r="S1868" s="49">
        <f t="shared" si="131"/>
        <v>0</v>
      </c>
      <c r="T1868" s="50">
        <f t="shared" si="128"/>
        <v>0</v>
      </c>
      <c r="U1868" s="50">
        <f t="shared" si="129"/>
        <v>0</v>
      </c>
      <c r="V1868" s="50">
        <v>0.9</v>
      </c>
      <c r="W1868" s="50" t="str">
        <f>IF(OR(K1868&lt;=$Y$1,DAY(K1868)&gt;15,AND(YEAR(K1868)&amp;MONTH(K1868)=YEAR(L1868)&amp;MONTH(L1868),DAY(L1868)&lt;26)),"",IF(OR(L1868="",MONTH(K1868)&lt;&gt;MONTH(L1868)),NETWORKDAYS.INTL(K1868,DATE(2021,MONTH(K1868)+1,0),"0000000",'21年休息安排-固定'!$B$2:$B$105),NETWORKDAYS.INTL(K1868,L1868,"0000000",'21年休息安排-固定'!$B$2:$B$105)))</f>
        <v/>
      </c>
      <c r="X1868" s="50">
        <f>IF(OR(L1868&gt;=$Z$1,L1868="",DAY(L1868)&lt;15,AND(YEAR(K1868)&amp;MONTH(K1868)=YEAR(L1868)&amp;MONTH(L1868),DAY(L1868)&lt;26)),"",IF(YEAR(K1868)&amp;MONTH(K1868)=YEAR(L1868)&amp;MONTH(L1868),NETWORKDAYS.INTL(K1868,L1868,"0000000",'21年休息安排-固定'!$B$2:$B$105),NETWORKDAYS.INTL(DATE(2021,MONTH(L1868),1),L1868,"0000000",'21年休息安排-固定'!$B$2:$B$105)))</f>
        <v>4</v>
      </c>
    </row>
    <row r="1869" customHeight="1" spans="1:24">
      <c r="A1869" s="4" t="s">
        <v>2351</v>
      </c>
      <c r="B1869" s="4"/>
      <c r="C1869" s="6" t="s">
        <v>1846</v>
      </c>
      <c r="D1869" s="4"/>
      <c r="E1869" s="4"/>
      <c r="F1869" s="4"/>
      <c r="G1869" s="4"/>
      <c r="H1869" s="4"/>
      <c r="I1869" s="4"/>
      <c r="J1869" s="4"/>
      <c r="K1869" s="45">
        <v>44433</v>
      </c>
      <c r="L1869" s="45">
        <v>44433</v>
      </c>
      <c r="M1869" s="4"/>
      <c r="N1869" s="4"/>
      <c r="O1869" s="4"/>
      <c r="P1869" s="46"/>
      <c r="Q1869" s="46"/>
      <c r="R1869" s="49">
        <f t="shared" si="130"/>
        <v>0</v>
      </c>
      <c r="S1869" s="49">
        <f t="shared" si="131"/>
        <v>0</v>
      </c>
      <c r="T1869" s="50">
        <f t="shared" si="128"/>
        <v>0</v>
      </c>
      <c r="U1869" s="50">
        <f t="shared" si="129"/>
        <v>0</v>
      </c>
      <c r="V1869" s="50">
        <v>0.9</v>
      </c>
      <c r="W1869" s="50" t="str">
        <f>IF(OR(K1869&lt;=$Y$1,DAY(K1869)&gt;15,AND(YEAR(K1869)&amp;MONTH(K1869)=YEAR(L1869)&amp;MONTH(L1869),DAY(L1869)&lt;26)),"",IF(OR(L1869="",MONTH(K1869)&lt;&gt;MONTH(L1869)),NETWORKDAYS.INTL(K1869,DATE(2021,MONTH(K1869)+1,0),"0000000",'21年休息安排-固定'!$B$2:$B$105),NETWORKDAYS.INTL(K1869,L1869,"0000000",'21年休息安排-固定'!$B$2:$B$105)))</f>
        <v/>
      </c>
      <c r="X1869" s="50" t="str">
        <f>IF(OR(L1869&gt;=$Z$1,L1869="",DAY(L1869)&lt;15,AND(YEAR(K1869)&amp;MONTH(K1869)=YEAR(L1869)&amp;MONTH(L1869),DAY(L1869)&lt;26)),"",IF(YEAR(K1869)&amp;MONTH(K1869)=YEAR(L1869)&amp;MONTH(L1869),NETWORKDAYS.INTL(K1869,L1869,"0000000",'21年休息安排-固定'!$B$2:$B$105),NETWORKDAYS.INTL(DATE(2021,MONTH(L1869),1),L1869,"0000000",'21年休息安排-固定'!$B$2:$B$105)))</f>
        <v/>
      </c>
    </row>
    <row r="1870" customHeight="1" spans="1:24">
      <c r="A1870" s="4" t="s">
        <v>2352</v>
      </c>
      <c r="B1870" s="4"/>
      <c r="C1870" s="6" t="s">
        <v>400</v>
      </c>
      <c r="D1870" s="4"/>
      <c r="E1870" s="4"/>
      <c r="F1870" s="4"/>
      <c r="G1870" s="4"/>
      <c r="H1870" s="4"/>
      <c r="I1870" s="4"/>
      <c r="J1870" s="4"/>
      <c r="K1870" s="45">
        <v>44433</v>
      </c>
      <c r="L1870" s="45"/>
      <c r="M1870" s="4"/>
      <c r="N1870" s="4"/>
      <c r="O1870" s="4"/>
      <c r="P1870" s="46"/>
      <c r="Q1870" s="46"/>
      <c r="R1870" s="49">
        <f t="shared" ref="R1870:R1929" si="132">P1870/21.75</f>
        <v>0</v>
      </c>
      <c r="S1870" s="49">
        <f t="shared" ref="S1870:S1929" si="133">Q1870/21.75</f>
        <v>0</v>
      </c>
      <c r="T1870" s="50">
        <f t="shared" ref="T1870:T1928" si="134">IFERROR(ROUND(Q1870/W1870,2),0)</f>
        <v>0</v>
      </c>
      <c r="U1870" s="50">
        <f t="shared" ref="U1870:U1928" si="135">IFERROR(ROUND(Q1870/X1870,2),0)</f>
        <v>0</v>
      </c>
      <c r="V1870" s="50">
        <v>0.9</v>
      </c>
      <c r="W1870" s="50" t="str">
        <f>IF(OR(K1870&lt;=$Y$1,DAY(K1870)&gt;15,AND(YEAR(K1870)&amp;MONTH(K1870)=YEAR(L1870)&amp;MONTH(L1870),DAY(L1870)&lt;26)),"",IF(OR(L1870="",MONTH(K1870)&lt;&gt;MONTH(L1870)),NETWORKDAYS.INTL(K1870,DATE(2021,MONTH(K1870)+1,0),"0000000",'21年休息安排-固定'!$B$2:$B$105),NETWORKDAYS.INTL(K1870,L1870,"0000000",'21年休息安排-固定'!$B$2:$B$105)))</f>
        <v/>
      </c>
      <c r="X1870" s="50" t="str">
        <f>IF(OR(L1870&gt;=$Z$1,L1870="",DAY(L1870)&lt;15,AND(YEAR(K1870)&amp;MONTH(K1870)=YEAR(L1870)&amp;MONTH(L1870),DAY(L1870)&lt;26)),"",IF(YEAR(K1870)&amp;MONTH(K1870)=YEAR(L1870)&amp;MONTH(L1870),NETWORKDAYS.INTL(K1870,L1870,"0000000",'21年休息安排-固定'!$B$2:$B$105),NETWORKDAYS.INTL(DATE(2021,MONTH(L1870),1),L1870,"0000000",'21年休息安排-固定'!$B$2:$B$105)))</f>
        <v/>
      </c>
    </row>
    <row r="1871" customHeight="1" spans="1:24">
      <c r="A1871" s="4" t="s">
        <v>2353</v>
      </c>
      <c r="B1871" s="4"/>
      <c r="C1871" s="6" t="s">
        <v>400</v>
      </c>
      <c r="D1871" s="4"/>
      <c r="E1871" s="4"/>
      <c r="F1871" s="4"/>
      <c r="G1871" s="4"/>
      <c r="H1871" s="4"/>
      <c r="I1871" s="4"/>
      <c r="J1871" s="4"/>
      <c r="K1871" s="45">
        <v>44438</v>
      </c>
      <c r="L1871" s="45"/>
      <c r="M1871" s="4"/>
      <c r="N1871" s="4"/>
      <c r="O1871" s="4"/>
      <c r="P1871" s="46"/>
      <c r="Q1871" s="46"/>
      <c r="R1871" s="49">
        <f t="shared" si="132"/>
        <v>0</v>
      </c>
      <c r="S1871" s="49">
        <f t="shared" si="133"/>
        <v>0</v>
      </c>
      <c r="T1871" s="50">
        <f t="shared" si="134"/>
        <v>0</v>
      </c>
      <c r="U1871" s="50">
        <f t="shared" si="135"/>
        <v>0</v>
      </c>
      <c r="V1871" s="50">
        <v>0.9</v>
      </c>
      <c r="W1871" s="50" t="str">
        <f>IF(OR(K1871&lt;=$Y$1,DAY(K1871)&gt;15,AND(YEAR(K1871)&amp;MONTH(K1871)=YEAR(L1871)&amp;MONTH(L1871),DAY(L1871)&lt;26)),"",IF(OR(L1871="",MONTH(K1871)&lt;&gt;MONTH(L1871)),NETWORKDAYS.INTL(K1871,DATE(2021,MONTH(K1871)+1,0),"0000000",'21年休息安排-固定'!$B$2:$B$105),NETWORKDAYS.INTL(K1871,L1871,"0000000",'21年休息安排-固定'!$B$2:$B$105)))</f>
        <v/>
      </c>
      <c r="X1871" s="50" t="str">
        <f>IF(OR(L1871&gt;=$Z$1,L1871="",DAY(L1871)&lt;15,AND(YEAR(K1871)&amp;MONTH(K1871)=YEAR(L1871)&amp;MONTH(L1871),DAY(L1871)&lt;26)),"",IF(YEAR(K1871)&amp;MONTH(K1871)=YEAR(L1871)&amp;MONTH(L1871),NETWORKDAYS.INTL(K1871,L1871,"0000000",'21年休息安排-固定'!$B$2:$B$105),NETWORKDAYS.INTL(DATE(2021,MONTH(L1871),1),L1871,"0000000",'21年休息安排-固定'!$B$2:$B$105)))</f>
        <v/>
      </c>
    </row>
    <row r="1872" customHeight="1" spans="1:24">
      <c r="A1872" s="4" t="s">
        <v>2354</v>
      </c>
      <c r="B1872" s="4"/>
      <c r="C1872" s="6" t="s">
        <v>400</v>
      </c>
      <c r="D1872" s="4"/>
      <c r="E1872" s="4"/>
      <c r="F1872" s="4"/>
      <c r="G1872" s="4"/>
      <c r="H1872" s="4"/>
      <c r="I1872" s="4"/>
      <c r="J1872" s="4"/>
      <c r="K1872" s="45">
        <v>44438</v>
      </c>
      <c r="L1872" s="45"/>
      <c r="M1872" s="4"/>
      <c r="N1872" s="4"/>
      <c r="O1872" s="4"/>
      <c r="P1872" s="46"/>
      <c r="Q1872" s="46"/>
      <c r="R1872" s="49">
        <f t="shared" si="132"/>
        <v>0</v>
      </c>
      <c r="S1872" s="49">
        <f t="shared" si="133"/>
        <v>0</v>
      </c>
      <c r="T1872" s="50">
        <f t="shared" si="134"/>
        <v>0</v>
      </c>
      <c r="U1872" s="50">
        <f t="shared" si="135"/>
        <v>0</v>
      </c>
      <c r="V1872" s="50">
        <v>0.9</v>
      </c>
      <c r="W1872" s="50" t="str">
        <f>IF(OR(K1872&lt;=$Y$1,DAY(K1872)&gt;15,AND(YEAR(K1872)&amp;MONTH(K1872)=YEAR(L1872)&amp;MONTH(L1872),DAY(L1872)&lt;26)),"",IF(OR(L1872="",MONTH(K1872)&lt;&gt;MONTH(L1872)),NETWORKDAYS.INTL(K1872,DATE(2021,MONTH(K1872)+1,0),"0000000",'21年休息安排-固定'!$B$2:$B$105),NETWORKDAYS.INTL(K1872,L1872,"0000000",'21年休息安排-固定'!$B$2:$B$105)))</f>
        <v/>
      </c>
      <c r="X1872" s="50" t="str">
        <f>IF(OR(L1872&gt;=$Z$1,L1872="",DAY(L1872)&lt;15,AND(YEAR(K1872)&amp;MONTH(K1872)=YEAR(L1872)&amp;MONTH(L1872),DAY(L1872)&lt;26)),"",IF(YEAR(K1872)&amp;MONTH(K1872)=YEAR(L1872)&amp;MONTH(L1872),NETWORKDAYS.INTL(K1872,L1872,"0000000",'21年休息安排-固定'!$B$2:$B$105),NETWORKDAYS.INTL(DATE(2021,MONTH(L1872),1),L1872,"0000000",'21年休息安排-固定'!$B$2:$B$105)))</f>
        <v/>
      </c>
    </row>
    <row r="1873" customHeight="1" spans="1:24">
      <c r="A1873" s="4" t="s">
        <v>2355</v>
      </c>
      <c r="B1873" s="4"/>
      <c r="C1873" s="6" t="s">
        <v>401</v>
      </c>
      <c r="D1873" s="4"/>
      <c r="E1873" s="4"/>
      <c r="F1873" s="4"/>
      <c r="G1873" s="4"/>
      <c r="H1873" s="4"/>
      <c r="I1873" s="4"/>
      <c r="J1873" s="4"/>
      <c r="K1873" s="45">
        <v>44440</v>
      </c>
      <c r="L1873" s="45"/>
      <c r="M1873" s="4"/>
      <c r="N1873" s="4"/>
      <c r="O1873" s="4"/>
      <c r="P1873" s="46"/>
      <c r="Q1873" s="46"/>
      <c r="R1873" s="49">
        <f t="shared" si="132"/>
        <v>0</v>
      </c>
      <c r="S1873" s="49">
        <f t="shared" si="133"/>
        <v>0</v>
      </c>
      <c r="T1873" s="50">
        <f t="shared" si="134"/>
        <v>0</v>
      </c>
      <c r="U1873" s="50">
        <f t="shared" si="135"/>
        <v>0</v>
      </c>
      <c r="V1873" s="50">
        <v>0.9</v>
      </c>
      <c r="W1873" s="50">
        <f>IF(OR(K1873&lt;=$Y$1,DAY(K1873)&gt;15,AND(YEAR(K1873)&amp;MONTH(K1873)=YEAR(L1873)&amp;MONTH(L1873),DAY(L1873)&lt;26)),"",IF(OR(L1873="",MONTH(K1873)&lt;&gt;MONTH(L1873)),NETWORKDAYS.INTL(K1873,DATE(2021,MONTH(K1873)+1,0),"0000000",'21年休息安排-固定'!$B$2:$B$105),NETWORKDAYS.INTL(K1873,L1873,"0000000",'21年休息安排-固定'!$B$2:$B$105)))</f>
        <v>23</v>
      </c>
      <c r="X1873" s="50" t="str">
        <f>IF(OR(L1873&gt;=$Z$1,L1873="",DAY(L1873)&lt;15,AND(YEAR(K1873)&amp;MONTH(K1873)=YEAR(L1873)&amp;MONTH(L1873),DAY(L1873)&lt;26)),"",IF(YEAR(K1873)&amp;MONTH(K1873)=YEAR(L1873)&amp;MONTH(L1873),NETWORKDAYS.INTL(K1873,L1873,"0000000",'21年休息安排-固定'!$B$2:$B$105),NETWORKDAYS.INTL(DATE(2021,MONTH(L1873),1),L1873,"0000000",'21年休息安排-固定'!$B$2:$B$105)))</f>
        <v/>
      </c>
    </row>
    <row r="1874" customHeight="1" spans="1:24">
      <c r="A1874" s="4" t="s">
        <v>2356</v>
      </c>
      <c r="B1874" s="4"/>
      <c r="C1874" s="6" t="s">
        <v>401</v>
      </c>
      <c r="D1874" s="4"/>
      <c r="E1874" s="4"/>
      <c r="F1874" s="4"/>
      <c r="G1874" s="4"/>
      <c r="H1874" s="4"/>
      <c r="I1874" s="4"/>
      <c r="J1874" s="4"/>
      <c r="K1874" s="45">
        <v>44445</v>
      </c>
      <c r="L1874" s="45"/>
      <c r="M1874" s="4"/>
      <c r="N1874" s="4"/>
      <c r="O1874" s="4"/>
      <c r="P1874" s="46"/>
      <c r="Q1874" s="46"/>
      <c r="R1874" s="49">
        <f t="shared" si="132"/>
        <v>0</v>
      </c>
      <c r="S1874" s="49">
        <f t="shared" si="133"/>
        <v>0</v>
      </c>
      <c r="T1874" s="50">
        <f t="shared" si="134"/>
        <v>0</v>
      </c>
      <c r="U1874" s="50">
        <f t="shared" si="135"/>
        <v>0</v>
      </c>
      <c r="V1874" s="50">
        <v>0.9</v>
      </c>
      <c r="W1874" s="50">
        <f>IF(OR(K1874&lt;=$Y$1,DAY(K1874)&gt;15,AND(YEAR(K1874)&amp;MONTH(K1874)=YEAR(L1874)&amp;MONTH(L1874),DAY(L1874)&lt;26)),"",IF(OR(L1874="",MONTH(K1874)&lt;&gt;MONTH(L1874)),NETWORKDAYS.INTL(K1874,DATE(2021,MONTH(K1874)+1,0),"0000000",'21年休息安排-固定'!$B$2:$B$105),NETWORKDAYS.INTL(K1874,L1874,"0000000",'21年休息安排-固定'!$B$2:$B$105)))</f>
        <v>20</v>
      </c>
      <c r="X1874" s="50" t="str">
        <f>IF(OR(L1874&gt;=$Z$1,L1874="",DAY(L1874)&lt;15,AND(YEAR(K1874)&amp;MONTH(K1874)=YEAR(L1874)&amp;MONTH(L1874),DAY(L1874)&lt;26)),"",IF(YEAR(K1874)&amp;MONTH(K1874)=YEAR(L1874)&amp;MONTH(L1874),NETWORKDAYS.INTL(K1874,L1874,"0000000",'21年休息安排-固定'!$B$2:$B$105),NETWORKDAYS.INTL(DATE(2021,MONTH(L1874),1),L1874,"0000000",'21年休息安排-固定'!$B$2:$B$105)))</f>
        <v/>
      </c>
    </row>
    <row r="1875" customHeight="1" spans="1:24">
      <c r="A1875" s="4" t="s">
        <v>2357</v>
      </c>
      <c r="B1875" s="4"/>
      <c r="C1875" s="6" t="s">
        <v>401</v>
      </c>
      <c r="D1875" s="4"/>
      <c r="E1875" s="4"/>
      <c r="F1875" s="4"/>
      <c r="G1875" s="4"/>
      <c r="H1875" s="4"/>
      <c r="I1875" s="4"/>
      <c r="J1875" s="4"/>
      <c r="K1875" s="45">
        <v>44454</v>
      </c>
      <c r="L1875" s="45"/>
      <c r="M1875" s="4"/>
      <c r="N1875" s="4"/>
      <c r="O1875" s="4"/>
      <c r="P1875" s="46"/>
      <c r="Q1875" s="46"/>
      <c r="R1875" s="49">
        <f t="shared" si="132"/>
        <v>0</v>
      </c>
      <c r="S1875" s="49">
        <f t="shared" si="133"/>
        <v>0</v>
      </c>
      <c r="T1875" s="50">
        <f t="shared" si="134"/>
        <v>0</v>
      </c>
      <c r="U1875" s="50">
        <f t="shared" si="135"/>
        <v>0</v>
      </c>
      <c r="V1875" s="50">
        <v>0.9</v>
      </c>
      <c r="W1875" s="50">
        <f>IF(OR(K1875&lt;=$Y$1,DAY(K1875)&gt;15,AND(YEAR(K1875)&amp;MONTH(K1875)=YEAR(L1875)&amp;MONTH(L1875),DAY(L1875)&lt;26)),"",IF(OR(L1875="",MONTH(K1875)&lt;&gt;MONTH(L1875)),NETWORKDAYS.INTL(K1875,DATE(2021,MONTH(K1875)+1,0),"0000000",'21年休息安排-固定'!$B$2:$B$105),NETWORKDAYS.INTL(K1875,L1875,"0000000",'21年休息安排-固定'!$B$2:$B$105)))</f>
        <v>13</v>
      </c>
      <c r="X1875" s="50" t="str">
        <f>IF(OR(L1875&gt;=$Z$1,L1875="",DAY(L1875)&lt;15,AND(YEAR(K1875)&amp;MONTH(K1875)=YEAR(L1875)&amp;MONTH(L1875),DAY(L1875)&lt;26)),"",IF(YEAR(K1875)&amp;MONTH(K1875)=YEAR(L1875)&amp;MONTH(L1875),NETWORKDAYS.INTL(K1875,L1875,"0000000",'21年休息安排-固定'!$B$2:$B$105),NETWORKDAYS.INTL(DATE(2021,MONTH(L1875),1),L1875,"0000000",'21年休息安排-固定'!$B$2:$B$105)))</f>
        <v/>
      </c>
    </row>
    <row r="1876" customHeight="1" spans="1:24">
      <c r="A1876" s="4" t="s">
        <v>2358</v>
      </c>
      <c r="B1876" s="4"/>
      <c r="C1876" s="6" t="s">
        <v>400</v>
      </c>
      <c r="D1876" s="4"/>
      <c r="E1876" s="4"/>
      <c r="F1876" s="4"/>
      <c r="G1876" s="4"/>
      <c r="H1876" s="4"/>
      <c r="I1876" s="4"/>
      <c r="J1876" s="4"/>
      <c r="K1876" s="45">
        <v>44445</v>
      </c>
      <c r="L1876" s="45"/>
      <c r="M1876" s="4"/>
      <c r="N1876" s="4"/>
      <c r="O1876" s="4"/>
      <c r="P1876" s="46"/>
      <c r="Q1876" s="46"/>
      <c r="R1876" s="49">
        <f t="shared" si="132"/>
        <v>0</v>
      </c>
      <c r="S1876" s="49">
        <f t="shared" si="133"/>
        <v>0</v>
      </c>
      <c r="T1876" s="50">
        <f t="shared" si="134"/>
        <v>0</v>
      </c>
      <c r="U1876" s="50">
        <f t="shared" si="135"/>
        <v>0</v>
      </c>
      <c r="V1876" s="50">
        <v>0.9</v>
      </c>
      <c r="W1876" s="50">
        <f>IF(OR(K1876&lt;=$Y$1,DAY(K1876)&gt;15,AND(YEAR(K1876)&amp;MONTH(K1876)=YEAR(L1876)&amp;MONTH(L1876),DAY(L1876)&lt;26)),"",IF(OR(L1876="",MONTH(K1876)&lt;&gt;MONTH(L1876)),NETWORKDAYS.INTL(K1876,DATE(2021,MONTH(K1876)+1,0),"0000000",'21年休息安排-固定'!$B$2:$B$105),NETWORKDAYS.INTL(K1876,L1876,"0000000",'21年休息安排-固定'!$B$2:$B$105)))</f>
        <v>20</v>
      </c>
      <c r="X1876" s="50" t="str">
        <f>IF(OR(L1876&gt;=$Z$1,L1876="",DAY(L1876)&lt;15,AND(YEAR(K1876)&amp;MONTH(K1876)=YEAR(L1876)&amp;MONTH(L1876),DAY(L1876)&lt;26)),"",IF(YEAR(K1876)&amp;MONTH(K1876)=YEAR(L1876)&amp;MONTH(L1876),NETWORKDAYS.INTL(K1876,L1876,"0000000",'21年休息安排-固定'!$B$2:$B$105),NETWORKDAYS.INTL(DATE(2021,MONTH(L1876),1),L1876,"0000000",'21年休息安排-固定'!$B$2:$B$105)))</f>
        <v/>
      </c>
    </row>
    <row r="1877" customHeight="1" spans="1:24">
      <c r="A1877" s="4" t="s">
        <v>2359</v>
      </c>
      <c r="B1877" s="4"/>
      <c r="C1877" s="6" t="s">
        <v>400</v>
      </c>
      <c r="D1877" s="4"/>
      <c r="E1877" s="4"/>
      <c r="F1877" s="4"/>
      <c r="G1877" s="4"/>
      <c r="H1877" s="4"/>
      <c r="I1877" s="4"/>
      <c r="J1877" s="4"/>
      <c r="K1877" s="45">
        <v>44445</v>
      </c>
      <c r="L1877" s="45"/>
      <c r="M1877" s="4"/>
      <c r="N1877" s="4"/>
      <c r="O1877" s="4"/>
      <c r="P1877" s="46"/>
      <c r="Q1877" s="46"/>
      <c r="R1877" s="49">
        <f t="shared" si="132"/>
        <v>0</v>
      </c>
      <c r="S1877" s="49">
        <f t="shared" si="133"/>
        <v>0</v>
      </c>
      <c r="T1877" s="50">
        <f t="shared" si="134"/>
        <v>0</v>
      </c>
      <c r="U1877" s="50">
        <f t="shared" si="135"/>
        <v>0</v>
      </c>
      <c r="V1877" s="50">
        <v>0.9</v>
      </c>
      <c r="W1877" s="50">
        <f>IF(OR(K1877&lt;=$Y$1,DAY(K1877)&gt;15,AND(YEAR(K1877)&amp;MONTH(K1877)=YEAR(L1877)&amp;MONTH(L1877),DAY(L1877)&lt;26)),"",IF(OR(L1877="",MONTH(K1877)&lt;&gt;MONTH(L1877)),NETWORKDAYS.INTL(K1877,DATE(2021,MONTH(K1877)+1,0),"0000000",'21年休息安排-固定'!$B$2:$B$105),NETWORKDAYS.INTL(K1877,L1877,"0000000",'21年休息安排-固定'!$B$2:$B$105)))</f>
        <v>20</v>
      </c>
      <c r="X1877" s="50" t="str">
        <f>IF(OR(L1877&gt;=$Z$1,L1877="",DAY(L1877)&lt;15,AND(YEAR(K1877)&amp;MONTH(K1877)=YEAR(L1877)&amp;MONTH(L1877),DAY(L1877)&lt;26)),"",IF(YEAR(K1877)&amp;MONTH(K1877)=YEAR(L1877)&amp;MONTH(L1877),NETWORKDAYS.INTL(K1877,L1877,"0000000",'21年休息安排-固定'!$B$2:$B$105),NETWORKDAYS.INTL(DATE(2021,MONTH(L1877),1),L1877,"0000000",'21年休息安排-固定'!$B$2:$B$105)))</f>
        <v/>
      </c>
    </row>
    <row r="1878" customHeight="1" spans="1:24">
      <c r="A1878" s="4" t="s">
        <v>2360</v>
      </c>
      <c r="B1878" s="4"/>
      <c r="C1878" s="6" t="s">
        <v>400</v>
      </c>
      <c r="D1878" s="4"/>
      <c r="E1878" s="4"/>
      <c r="F1878" s="4"/>
      <c r="G1878" s="4"/>
      <c r="H1878" s="4"/>
      <c r="I1878" s="4"/>
      <c r="J1878" s="4"/>
      <c r="K1878" s="45">
        <v>44445</v>
      </c>
      <c r="L1878" s="45"/>
      <c r="M1878" s="4"/>
      <c r="N1878" s="4"/>
      <c r="O1878" s="4"/>
      <c r="P1878" s="46"/>
      <c r="Q1878" s="46"/>
      <c r="R1878" s="49">
        <f t="shared" si="132"/>
        <v>0</v>
      </c>
      <c r="S1878" s="49">
        <f t="shared" si="133"/>
        <v>0</v>
      </c>
      <c r="T1878" s="50">
        <f t="shared" si="134"/>
        <v>0</v>
      </c>
      <c r="U1878" s="50">
        <f t="shared" si="135"/>
        <v>0</v>
      </c>
      <c r="V1878" s="50">
        <v>0.9</v>
      </c>
      <c r="W1878" s="50">
        <f>IF(OR(K1878&lt;=$Y$1,DAY(K1878)&gt;15,AND(YEAR(K1878)&amp;MONTH(K1878)=YEAR(L1878)&amp;MONTH(L1878),DAY(L1878)&lt;26)),"",IF(OR(L1878="",MONTH(K1878)&lt;&gt;MONTH(L1878)),NETWORKDAYS.INTL(K1878,DATE(2021,MONTH(K1878)+1,0),"0000000",'21年休息安排-固定'!$B$2:$B$105),NETWORKDAYS.INTL(K1878,L1878,"0000000",'21年休息安排-固定'!$B$2:$B$105)))</f>
        <v>20</v>
      </c>
      <c r="X1878" s="50" t="str">
        <f>IF(OR(L1878&gt;=$Z$1,L1878="",DAY(L1878)&lt;15,AND(YEAR(K1878)&amp;MONTH(K1878)=YEAR(L1878)&amp;MONTH(L1878),DAY(L1878)&lt;26)),"",IF(YEAR(K1878)&amp;MONTH(K1878)=YEAR(L1878)&amp;MONTH(L1878),NETWORKDAYS.INTL(K1878,L1878,"0000000",'21年休息安排-固定'!$B$2:$B$105),NETWORKDAYS.INTL(DATE(2021,MONTH(L1878),1),L1878,"0000000",'21年休息安排-固定'!$B$2:$B$105)))</f>
        <v/>
      </c>
    </row>
    <row r="1879" customHeight="1" spans="1:24">
      <c r="A1879" s="4" t="s">
        <v>2361</v>
      </c>
      <c r="B1879" s="4"/>
      <c r="C1879" s="6" t="s">
        <v>400</v>
      </c>
      <c r="D1879" s="4"/>
      <c r="E1879" s="4"/>
      <c r="F1879" s="4"/>
      <c r="G1879" s="4"/>
      <c r="H1879" s="4"/>
      <c r="I1879" s="4"/>
      <c r="J1879" s="4"/>
      <c r="K1879" s="45">
        <v>44447</v>
      </c>
      <c r="L1879" s="45"/>
      <c r="M1879" s="4"/>
      <c r="N1879" s="4"/>
      <c r="O1879" s="4"/>
      <c r="P1879" s="46"/>
      <c r="Q1879" s="46"/>
      <c r="R1879" s="49">
        <f t="shared" si="132"/>
        <v>0</v>
      </c>
      <c r="S1879" s="49">
        <f t="shared" si="133"/>
        <v>0</v>
      </c>
      <c r="T1879" s="50">
        <f t="shared" si="134"/>
        <v>0</v>
      </c>
      <c r="U1879" s="50">
        <f t="shared" si="135"/>
        <v>0</v>
      </c>
      <c r="V1879" s="50">
        <v>0.9</v>
      </c>
      <c r="W1879" s="50">
        <f>IF(OR(K1879&lt;=$Y$1,DAY(K1879)&gt;15,AND(YEAR(K1879)&amp;MONTH(K1879)=YEAR(L1879)&amp;MONTH(L1879),DAY(L1879)&lt;26)),"",IF(OR(L1879="",MONTH(K1879)&lt;&gt;MONTH(L1879)),NETWORKDAYS.INTL(K1879,DATE(2021,MONTH(K1879)+1,0),"0000000",'21年休息安排-固定'!$B$2:$B$105),NETWORKDAYS.INTL(K1879,L1879,"0000000",'21年休息安排-固定'!$B$2:$B$105)))</f>
        <v>18</v>
      </c>
      <c r="X1879" s="50" t="str">
        <f>IF(OR(L1879&gt;=$Z$1,L1879="",DAY(L1879)&lt;15,AND(YEAR(K1879)&amp;MONTH(K1879)=YEAR(L1879)&amp;MONTH(L1879),DAY(L1879)&lt;26)),"",IF(YEAR(K1879)&amp;MONTH(K1879)=YEAR(L1879)&amp;MONTH(L1879),NETWORKDAYS.INTL(K1879,L1879,"0000000",'21年休息安排-固定'!$B$2:$B$105),NETWORKDAYS.INTL(DATE(2021,MONTH(L1879),1),L1879,"0000000",'21年休息安排-固定'!$B$2:$B$105)))</f>
        <v/>
      </c>
    </row>
    <row r="1880" customHeight="1" spans="1:24">
      <c r="A1880" s="4" t="s">
        <v>2362</v>
      </c>
      <c r="B1880" s="4"/>
      <c r="C1880" s="6" t="s">
        <v>400</v>
      </c>
      <c r="D1880" s="4"/>
      <c r="E1880" s="4"/>
      <c r="F1880" s="4"/>
      <c r="G1880" s="4"/>
      <c r="H1880" s="4"/>
      <c r="I1880" s="4"/>
      <c r="J1880" s="4"/>
      <c r="K1880" s="45">
        <v>44452</v>
      </c>
      <c r="L1880" s="45"/>
      <c r="M1880" s="4"/>
      <c r="N1880" s="4"/>
      <c r="O1880" s="4"/>
      <c r="P1880" s="46"/>
      <c r="Q1880" s="46"/>
      <c r="R1880" s="49">
        <f t="shared" si="132"/>
        <v>0</v>
      </c>
      <c r="S1880" s="49">
        <f t="shared" si="133"/>
        <v>0</v>
      </c>
      <c r="T1880" s="50">
        <f t="shared" si="134"/>
        <v>0</v>
      </c>
      <c r="U1880" s="50">
        <f t="shared" si="135"/>
        <v>0</v>
      </c>
      <c r="V1880" s="50">
        <v>0.9</v>
      </c>
      <c r="W1880" s="50">
        <f>IF(OR(K1880&lt;=$Y$1,DAY(K1880)&gt;15,AND(YEAR(K1880)&amp;MONTH(K1880)=YEAR(L1880)&amp;MONTH(L1880),DAY(L1880)&lt;26)),"",IF(OR(L1880="",MONTH(K1880)&lt;&gt;MONTH(L1880)),NETWORKDAYS.INTL(K1880,DATE(2021,MONTH(K1880)+1,0),"0000000",'21年休息安排-固定'!$B$2:$B$105),NETWORKDAYS.INTL(K1880,L1880,"0000000",'21年休息安排-固定'!$B$2:$B$105)))</f>
        <v>15</v>
      </c>
      <c r="X1880" s="50" t="str">
        <f>IF(OR(L1880&gt;=$Z$1,L1880="",DAY(L1880)&lt;15,AND(YEAR(K1880)&amp;MONTH(K1880)=YEAR(L1880)&amp;MONTH(L1880),DAY(L1880)&lt;26)),"",IF(YEAR(K1880)&amp;MONTH(K1880)=YEAR(L1880)&amp;MONTH(L1880),NETWORKDAYS.INTL(K1880,L1880,"0000000",'21年休息安排-固定'!$B$2:$B$105),NETWORKDAYS.INTL(DATE(2021,MONTH(L1880),1),L1880,"0000000",'21年休息安排-固定'!$B$2:$B$105)))</f>
        <v/>
      </c>
    </row>
    <row r="1881" customHeight="1" spans="1:24">
      <c r="A1881" s="4" t="s">
        <v>2363</v>
      </c>
      <c r="B1881" s="4"/>
      <c r="C1881" s="6" t="s">
        <v>400</v>
      </c>
      <c r="D1881" s="4"/>
      <c r="E1881" s="4"/>
      <c r="F1881" s="4"/>
      <c r="G1881" s="4"/>
      <c r="H1881" s="4"/>
      <c r="I1881" s="4"/>
      <c r="J1881" s="4"/>
      <c r="K1881" s="45">
        <v>44454</v>
      </c>
      <c r="L1881" s="45"/>
      <c r="M1881" s="4"/>
      <c r="N1881" s="4"/>
      <c r="O1881" s="4"/>
      <c r="P1881" s="46"/>
      <c r="Q1881" s="46"/>
      <c r="R1881" s="49">
        <f t="shared" si="132"/>
        <v>0</v>
      </c>
      <c r="S1881" s="49">
        <f t="shared" si="133"/>
        <v>0</v>
      </c>
      <c r="T1881" s="50">
        <f t="shared" si="134"/>
        <v>0</v>
      </c>
      <c r="U1881" s="50">
        <f t="shared" si="135"/>
        <v>0</v>
      </c>
      <c r="V1881" s="50">
        <v>0.9</v>
      </c>
      <c r="W1881" s="50">
        <f>IF(OR(K1881&lt;=$Y$1,DAY(K1881)&gt;15,AND(YEAR(K1881)&amp;MONTH(K1881)=YEAR(L1881)&amp;MONTH(L1881),DAY(L1881)&lt;26)),"",IF(OR(L1881="",MONTH(K1881)&lt;&gt;MONTH(L1881)),NETWORKDAYS.INTL(K1881,DATE(2021,MONTH(K1881)+1,0),"0000000",'21年休息安排-固定'!$B$2:$B$105),NETWORKDAYS.INTL(K1881,L1881,"0000000",'21年休息安排-固定'!$B$2:$B$105)))</f>
        <v>13</v>
      </c>
      <c r="X1881" s="50" t="str">
        <f>IF(OR(L1881&gt;=$Z$1,L1881="",DAY(L1881)&lt;15,AND(YEAR(K1881)&amp;MONTH(K1881)=YEAR(L1881)&amp;MONTH(L1881),DAY(L1881)&lt;26)),"",IF(YEAR(K1881)&amp;MONTH(K1881)=YEAR(L1881)&amp;MONTH(L1881),NETWORKDAYS.INTL(K1881,L1881,"0000000",'21年休息安排-固定'!$B$2:$B$105),NETWORKDAYS.INTL(DATE(2021,MONTH(L1881),1),L1881,"0000000",'21年休息安排-固定'!$B$2:$B$105)))</f>
        <v/>
      </c>
    </row>
    <row r="1882" customHeight="1" spans="1:24">
      <c r="A1882" s="4" t="s">
        <v>2364</v>
      </c>
      <c r="B1882" s="4"/>
      <c r="C1882" s="6" t="s">
        <v>400</v>
      </c>
      <c r="D1882" s="4"/>
      <c r="E1882" s="4"/>
      <c r="F1882" s="4"/>
      <c r="G1882" s="4"/>
      <c r="H1882" s="4"/>
      <c r="I1882" s="4"/>
      <c r="J1882" s="4"/>
      <c r="K1882" s="45">
        <v>44457</v>
      </c>
      <c r="L1882" s="45"/>
      <c r="M1882" s="4"/>
      <c r="N1882" s="4"/>
      <c r="O1882" s="4"/>
      <c r="P1882" s="46"/>
      <c r="Q1882" s="46"/>
      <c r="R1882" s="49">
        <f t="shared" si="132"/>
        <v>0</v>
      </c>
      <c r="S1882" s="49">
        <f t="shared" si="133"/>
        <v>0</v>
      </c>
      <c r="T1882" s="50">
        <f t="shared" si="134"/>
        <v>0</v>
      </c>
      <c r="U1882" s="50">
        <f t="shared" si="135"/>
        <v>0</v>
      </c>
      <c r="V1882" s="50">
        <v>0.9</v>
      </c>
      <c r="W1882" s="50" t="str">
        <f>IF(OR(K1882&lt;=$Y$1,DAY(K1882)&gt;15,AND(YEAR(K1882)&amp;MONTH(K1882)=YEAR(L1882)&amp;MONTH(L1882),DAY(L1882)&lt;26)),"",IF(OR(L1882="",MONTH(K1882)&lt;&gt;MONTH(L1882)),NETWORKDAYS.INTL(K1882,DATE(2021,MONTH(K1882)+1,0),"0000000",'21年休息安排-固定'!$B$2:$B$105),NETWORKDAYS.INTL(K1882,L1882,"0000000",'21年休息安排-固定'!$B$2:$B$105)))</f>
        <v/>
      </c>
      <c r="X1882" s="50" t="str">
        <f>IF(OR(L1882&gt;=$Z$1,L1882="",DAY(L1882)&lt;15,AND(YEAR(K1882)&amp;MONTH(K1882)=YEAR(L1882)&amp;MONTH(L1882),DAY(L1882)&lt;26)),"",IF(YEAR(K1882)&amp;MONTH(K1882)=YEAR(L1882)&amp;MONTH(L1882),NETWORKDAYS.INTL(K1882,L1882,"0000000",'21年休息安排-固定'!$B$2:$B$105),NETWORKDAYS.INTL(DATE(2021,MONTH(L1882),1),L1882,"0000000",'21年休息安排-固定'!$B$2:$B$105)))</f>
        <v/>
      </c>
    </row>
    <row r="1883" customHeight="1" spans="1:24">
      <c r="A1883" s="4" t="s">
        <v>2365</v>
      </c>
      <c r="B1883" s="4"/>
      <c r="C1883" s="6" t="s">
        <v>400</v>
      </c>
      <c r="D1883" s="4"/>
      <c r="E1883" s="4"/>
      <c r="F1883" s="4"/>
      <c r="G1883" s="4"/>
      <c r="H1883" s="4"/>
      <c r="I1883" s="4"/>
      <c r="J1883" s="4"/>
      <c r="K1883" s="45">
        <v>44452</v>
      </c>
      <c r="L1883" s="45"/>
      <c r="M1883" s="4"/>
      <c r="N1883" s="4"/>
      <c r="O1883" s="4"/>
      <c r="P1883" s="46"/>
      <c r="Q1883" s="46"/>
      <c r="R1883" s="49">
        <f t="shared" si="132"/>
        <v>0</v>
      </c>
      <c r="S1883" s="49">
        <f t="shared" si="133"/>
        <v>0</v>
      </c>
      <c r="T1883" s="50">
        <f t="shared" si="134"/>
        <v>0</v>
      </c>
      <c r="U1883" s="50">
        <f t="shared" si="135"/>
        <v>0</v>
      </c>
      <c r="V1883" s="50">
        <v>0.9</v>
      </c>
      <c r="W1883" s="50">
        <f>IF(OR(K1883&lt;=$Y$1,DAY(K1883)&gt;15,AND(YEAR(K1883)&amp;MONTH(K1883)=YEAR(L1883)&amp;MONTH(L1883),DAY(L1883)&lt;26)),"",IF(OR(L1883="",MONTH(K1883)&lt;&gt;MONTH(L1883)),NETWORKDAYS.INTL(K1883,DATE(2021,MONTH(K1883)+1,0),"0000000",'21年休息安排-固定'!$B$2:$B$105),NETWORKDAYS.INTL(K1883,L1883,"0000000",'21年休息安排-固定'!$B$2:$B$105)))</f>
        <v>15</v>
      </c>
      <c r="X1883" s="50" t="str">
        <f>IF(OR(L1883&gt;=$Z$1,L1883="",DAY(L1883)&lt;15,AND(YEAR(K1883)&amp;MONTH(K1883)=YEAR(L1883)&amp;MONTH(L1883),DAY(L1883)&lt;26)),"",IF(YEAR(K1883)&amp;MONTH(K1883)=YEAR(L1883)&amp;MONTH(L1883),NETWORKDAYS.INTL(K1883,L1883,"0000000",'21年休息安排-固定'!$B$2:$B$105),NETWORKDAYS.INTL(DATE(2021,MONTH(L1883),1),L1883,"0000000",'21年休息安排-固定'!$B$2:$B$105)))</f>
        <v/>
      </c>
    </row>
    <row r="1884" customHeight="1" spans="1:24">
      <c r="A1884" s="4" t="s">
        <v>2366</v>
      </c>
      <c r="B1884" s="4"/>
      <c r="C1884" s="6" t="s">
        <v>398</v>
      </c>
      <c r="D1884" s="4"/>
      <c r="E1884" s="4"/>
      <c r="F1884" s="4"/>
      <c r="G1884" s="4"/>
      <c r="H1884" s="4"/>
      <c r="I1884" s="4"/>
      <c r="J1884" s="4"/>
      <c r="K1884" s="45">
        <v>44440</v>
      </c>
      <c r="L1884" s="45"/>
      <c r="M1884" s="4"/>
      <c r="N1884" s="4"/>
      <c r="O1884" s="4"/>
      <c r="P1884" s="46"/>
      <c r="Q1884" s="46"/>
      <c r="R1884" s="49">
        <f t="shared" si="132"/>
        <v>0</v>
      </c>
      <c r="S1884" s="49">
        <f t="shared" si="133"/>
        <v>0</v>
      </c>
      <c r="T1884" s="50">
        <f t="shared" si="134"/>
        <v>0</v>
      </c>
      <c r="U1884" s="50">
        <f t="shared" si="135"/>
        <v>0</v>
      </c>
      <c r="V1884" s="50">
        <v>0.9</v>
      </c>
      <c r="W1884" s="50">
        <f>IF(OR(K1884&lt;=$Y$1,DAY(K1884)&gt;15,AND(YEAR(K1884)&amp;MONTH(K1884)=YEAR(L1884)&amp;MONTH(L1884),DAY(L1884)&lt;26)),"",IF(OR(L1884="",MONTH(K1884)&lt;&gt;MONTH(L1884)),NETWORKDAYS.INTL(K1884,DATE(2021,MONTH(K1884)+1,0),"0000000",'21年休息安排-固定'!$B$2:$B$105),NETWORKDAYS.INTL(K1884,L1884,"0000000",'21年休息安排-固定'!$B$2:$B$105)))</f>
        <v>23</v>
      </c>
      <c r="X1884" s="50" t="str">
        <f>IF(OR(L1884&gt;=$Z$1,L1884="",DAY(L1884)&lt;15,AND(YEAR(K1884)&amp;MONTH(K1884)=YEAR(L1884)&amp;MONTH(L1884),DAY(L1884)&lt;26)),"",IF(YEAR(K1884)&amp;MONTH(K1884)=YEAR(L1884)&amp;MONTH(L1884),NETWORKDAYS.INTL(K1884,L1884,"0000000",'21年休息安排-固定'!$B$2:$B$105),NETWORKDAYS.INTL(DATE(2021,MONTH(L1884),1),L1884,"0000000",'21年休息安排-固定'!$B$2:$B$105)))</f>
        <v/>
      </c>
    </row>
    <row r="1885" customHeight="1" spans="1:24">
      <c r="A1885" s="4" t="s">
        <v>2367</v>
      </c>
      <c r="B1885" s="4"/>
      <c r="C1885" s="6" t="s">
        <v>398</v>
      </c>
      <c r="D1885" s="4"/>
      <c r="E1885" s="4"/>
      <c r="F1885" s="4"/>
      <c r="G1885" s="4"/>
      <c r="H1885" s="4"/>
      <c r="I1885" s="4"/>
      <c r="J1885" s="4"/>
      <c r="K1885" s="45">
        <v>44440</v>
      </c>
      <c r="L1885" s="45"/>
      <c r="M1885" s="4"/>
      <c r="N1885" s="4"/>
      <c r="O1885" s="4"/>
      <c r="P1885" s="46"/>
      <c r="Q1885" s="46"/>
      <c r="R1885" s="49">
        <f t="shared" si="132"/>
        <v>0</v>
      </c>
      <c r="S1885" s="49">
        <f t="shared" si="133"/>
        <v>0</v>
      </c>
      <c r="T1885" s="50">
        <f t="shared" si="134"/>
        <v>0</v>
      </c>
      <c r="U1885" s="50">
        <f t="shared" si="135"/>
        <v>0</v>
      </c>
      <c r="V1885" s="50">
        <v>0.9</v>
      </c>
      <c r="W1885" s="50">
        <f>IF(OR(K1885&lt;=$Y$1,DAY(K1885)&gt;15,AND(YEAR(K1885)&amp;MONTH(K1885)=YEAR(L1885)&amp;MONTH(L1885),DAY(L1885)&lt;26)),"",IF(OR(L1885="",MONTH(K1885)&lt;&gt;MONTH(L1885)),NETWORKDAYS.INTL(K1885,DATE(2021,MONTH(K1885)+1,0),"0000000",'21年休息安排-固定'!$B$2:$B$105),NETWORKDAYS.INTL(K1885,L1885,"0000000",'21年休息安排-固定'!$B$2:$B$105)))</f>
        <v>23</v>
      </c>
      <c r="X1885" s="50" t="str">
        <f>IF(OR(L1885&gt;=$Z$1,L1885="",DAY(L1885)&lt;15,AND(YEAR(K1885)&amp;MONTH(K1885)=YEAR(L1885)&amp;MONTH(L1885),DAY(L1885)&lt;26)),"",IF(YEAR(K1885)&amp;MONTH(K1885)=YEAR(L1885)&amp;MONTH(L1885),NETWORKDAYS.INTL(K1885,L1885,"0000000",'21年休息安排-固定'!$B$2:$B$105),NETWORKDAYS.INTL(DATE(2021,MONTH(L1885),1),L1885,"0000000",'21年休息安排-固定'!$B$2:$B$105)))</f>
        <v/>
      </c>
    </row>
    <row r="1886" customHeight="1" spans="1:24">
      <c r="A1886" s="4" t="s">
        <v>2368</v>
      </c>
      <c r="B1886" s="4"/>
      <c r="C1886" s="6" t="s">
        <v>398</v>
      </c>
      <c r="D1886" s="4"/>
      <c r="E1886" s="4"/>
      <c r="F1886" s="4"/>
      <c r="G1886" s="4"/>
      <c r="H1886" s="4"/>
      <c r="I1886" s="4"/>
      <c r="J1886" s="4"/>
      <c r="K1886" s="45">
        <v>44440</v>
      </c>
      <c r="L1886" s="45"/>
      <c r="M1886" s="4"/>
      <c r="N1886" s="4"/>
      <c r="O1886" s="4"/>
      <c r="P1886" s="46"/>
      <c r="Q1886" s="46"/>
      <c r="R1886" s="49">
        <f t="shared" si="132"/>
        <v>0</v>
      </c>
      <c r="S1886" s="49">
        <f t="shared" si="133"/>
        <v>0</v>
      </c>
      <c r="T1886" s="50">
        <f t="shared" si="134"/>
        <v>0</v>
      </c>
      <c r="U1886" s="50">
        <f t="shared" si="135"/>
        <v>0</v>
      </c>
      <c r="V1886" s="50">
        <v>0.9</v>
      </c>
      <c r="W1886" s="50">
        <f>IF(OR(K1886&lt;=$Y$1,DAY(K1886)&gt;15,AND(YEAR(K1886)&amp;MONTH(K1886)=YEAR(L1886)&amp;MONTH(L1886),DAY(L1886)&lt;26)),"",IF(OR(L1886="",MONTH(K1886)&lt;&gt;MONTH(L1886)),NETWORKDAYS.INTL(K1886,DATE(2021,MONTH(K1886)+1,0),"0000000",'21年休息安排-固定'!$B$2:$B$105),NETWORKDAYS.INTL(K1886,L1886,"0000000",'21年休息安排-固定'!$B$2:$B$105)))</f>
        <v>23</v>
      </c>
      <c r="X1886" s="50" t="str">
        <f>IF(OR(L1886&gt;=$Z$1,L1886="",DAY(L1886)&lt;15,AND(YEAR(K1886)&amp;MONTH(K1886)=YEAR(L1886)&amp;MONTH(L1886),DAY(L1886)&lt;26)),"",IF(YEAR(K1886)&amp;MONTH(K1886)=YEAR(L1886)&amp;MONTH(L1886),NETWORKDAYS.INTL(K1886,L1886,"0000000",'21年休息安排-固定'!$B$2:$B$105),NETWORKDAYS.INTL(DATE(2021,MONTH(L1886),1),L1886,"0000000",'21年休息安排-固定'!$B$2:$B$105)))</f>
        <v/>
      </c>
    </row>
    <row r="1887" customHeight="1" spans="1:24">
      <c r="A1887" s="4" t="s">
        <v>2369</v>
      </c>
      <c r="B1887" s="4"/>
      <c r="C1887" s="6" t="s">
        <v>398</v>
      </c>
      <c r="D1887" s="4"/>
      <c r="E1887" s="4"/>
      <c r="F1887" s="4"/>
      <c r="G1887" s="4"/>
      <c r="H1887" s="4"/>
      <c r="I1887" s="4"/>
      <c r="J1887" s="4"/>
      <c r="K1887" s="45">
        <v>44447</v>
      </c>
      <c r="L1887" s="45"/>
      <c r="M1887" s="4"/>
      <c r="N1887" s="4"/>
      <c r="O1887" s="4"/>
      <c r="P1887" s="46"/>
      <c r="Q1887" s="46"/>
      <c r="R1887" s="49">
        <f t="shared" si="132"/>
        <v>0</v>
      </c>
      <c r="S1887" s="49">
        <f t="shared" si="133"/>
        <v>0</v>
      </c>
      <c r="T1887" s="50">
        <f t="shared" si="134"/>
        <v>0</v>
      </c>
      <c r="U1887" s="50">
        <f t="shared" si="135"/>
        <v>0</v>
      </c>
      <c r="V1887" s="50">
        <v>0.9</v>
      </c>
      <c r="W1887" s="50">
        <f>IF(OR(K1887&lt;=$Y$1,DAY(K1887)&gt;15,AND(YEAR(K1887)&amp;MONTH(K1887)=YEAR(L1887)&amp;MONTH(L1887),DAY(L1887)&lt;26)),"",IF(OR(L1887="",MONTH(K1887)&lt;&gt;MONTH(L1887)),NETWORKDAYS.INTL(K1887,DATE(2021,MONTH(K1887)+1,0),"0000000",'21年休息安排-固定'!$B$2:$B$105),NETWORKDAYS.INTL(K1887,L1887,"0000000",'21年休息安排-固定'!$B$2:$B$105)))</f>
        <v>18</v>
      </c>
      <c r="X1887" s="50" t="str">
        <f>IF(OR(L1887&gt;=$Z$1,L1887="",DAY(L1887)&lt;15,AND(YEAR(K1887)&amp;MONTH(K1887)=YEAR(L1887)&amp;MONTH(L1887),DAY(L1887)&lt;26)),"",IF(YEAR(K1887)&amp;MONTH(K1887)=YEAR(L1887)&amp;MONTH(L1887),NETWORKDAYS.INTL(K1887,L1887,"0000000",'21年休息安排-固定'!$B$2:$B$105),NETWORKDAYS.INTL(DATE(2021,MONTH(L1887),1),L1887,"0000000",'21年休息安排-固定'!$B$2:$B$105)))</f>
        <v/>
      </c>
    </row>
    <row r="1888" customHeight="1" spans="1:24">
      <c r="A1888" s="4" t="s">
        <v>2370</v>
      </c>
      <c r="B1888" s="4"/>
      <c r="C1888" s="6" t="s">
        <v>398</v>
      </c>
      <c r="D1888" s="4"/>
      <c r="E1888" s="4"/>
      <c r="F1888" s="4"/>
      <c r="G1888" s="4"/>
      <c r="H1888" s="4"/>
      <c r="I1888" s="4"/>
      <c r="J1888" s="4"/>
      <c r="K1888" s="45">
        <v>44447</v>
      </c>
      <c r="L1888" s="45">
        <v>44526</v>
      </c>
      <c r="M1888" s="4"/>
      <c r="N1888" s="4"/>
      <c r="O1888" s="4"/>
      <c r="P1888" s="46"/>
      <c r="Q1888" s="46"/>
      <c r="R1888" s="49">
        <f t="shared" si="132"/>
        <v>0</v>
      </c>
      <c r="S1888" s="49">
        <f t="shared" si="133"/>
        <v>0</v>
      </c>
      <c r="T1888" s="50">
        <f t="shared" si="134"/>
        <v>0</v>
      </c>
      <c r="U1888" s="50">
        <f t="shared" si="135"/>
        <v>0</v>
      </c>
      <c r="V1888" s="50">
        <v>0.9</v>
      </c>
      <c r="W1888" s="50">
        <f>IF(OR(K1888&lt;=$Y$1,DAY(K1888)&gt;15,AND(YEAR(K1888)&amp;MONTH(K1888)=YEAR(L1888)&amp;MONTH(L1888),DAY(L1888)&lt;26)),"",IF(OR(L1888="",MONTH(K1888)&lt;&gt;MONTH(L1888)),NETWORKDAYS.INTL(K1888,DATE(2021,MONTH(K1888)+1,0),"0000000",'21年休息安排-固定'!$B$2:$B$105),NETWORKDAYS.INTL(K1888,L1888,"0000000",'21年休息安排-固定'!$B$2:$B$105)))</f>
        <v>18</v>
      </c>
      <c r="X1888" s="50">
        <f>IF(OR(L1888&gt;=$Z$1,L1888="",DAY(L1888)&lt;15,AND(YEAR(K1888)&amp;MONTH(K1888)=YEAR(L1888)&amp;MONTH(L1888),DAY(L1888)&lt;26)),"",IF(YEAR(K1888)&amp;MONTH(K1888)=YEAR(L1888)&amp;MONTH(L1888),NETWORKDAYS.INTL(K1888,L1888,"0000000",'21年休息安排-固定'!$B$2:$B$105),NETWORKDAYS.INTL(DATE(2021,MONTH(L1888),1),L1888,"0000000",'21年休息安排-固定'!$B$2:$B$105)))</f>
        <v>20</v>
      </c>
    </row>
    <row r="1889" customHeight="1" spans="1:24">
      <c r="A1889" s="4" t="s">
        <v>2371</v>
      </c>
      <c r="B1889" s="4"/>
      <c r="C1889" s="6" t="s">
        <v>398</v>
      </c>
      <c r="D1889" s="4"/>
      <c r="E1889" s="4"/>
      <c r="F1889" s="4"/>
      <c r="G1889" s="4"/>
      <c r="H1889" s="4"/>
      <c r="I1889" s="4"/>
      <c r="J1889" s="4"/>
      <c r="K1889" s="45">
        <v>44462</v>
      </c>
      <c r="L1889" s="45"/>
      <c r="M1889" s="4"/>
      <c r="N1889" s="4"/>
      <c r="O1889" s="4"/>
      <c r="P1889" s="46"/>
      <c r="Q1889" s="46"/>
      <c r="R1889" s="49">
        <f t="shared" si="132"/>
        <v>0</v>
      </c>
      <c r="S1889" s="49">
        <f t="shared" si="133"/>
        <v>0</v>
      </c>
      <c r="T1889" s="50">
        <f t="shared" si="134"/>
        <v>0</v>
      </c>
      <c r="U1889" s="50">
        <f t="shared" si="135"/>
        <v>0</v>
      </c>
      <c r="V1889" s="50">
        <v>0.9</v>
      </c>
      <c r="W1889" s="50" t="str">
        <f>IF(OR(K1889&lt;=$Y$1,DAY(K1889)&gt;15,AND(YEAR(K1889)&amp;MONTH(K1889)=YEAR(L1889)&amp;MONTH(L1889),DAY(L1889)&lt;26)),"",IF(OR(L1889="",MONTH(K1889)&lt;&gt;MONTH(L1889)),NETWORKDAYS.INTL(K1889,DATE(2021,MONTH(K1889)+1,0),"0000000",'21年休息安排-固定'!$B$2:$B$105),NETWORKDAYS.INTL(K1889,L1889,"0000000",'21年休息安排-固定'!$B$2:$B$105)))</f>
        <v/>
      </c>
      <c r="X1889" s="50" t="str">
        <f>IF(OR(L1889&gt;=$Z$1,L1889="",DAY(L1889)&lt;15,AND(YEAR(K1889)&amp;MONTH(K1889)=YEAR(L1889)&amp;MONTH(L1889),DAY(L1889)&lt;26)),"",IF(YEAR(K1889)&amp;MONTH(K1889)=YEAR(L1889)&amp;MONTH(L1889),NETWORKDAYS.INTL(K1889,L1889,"0000000",'21年休息安排-固定'!$B$2:$B$105),NETWORKDAYS.INTL(DATE(2021,MONTH(L1889),1),L1889,"0000000",'21年休息安排-固定'!$B$2:$B$105)))</f>
        <v/>
      </c>
    </row>
    <row r="1890" customHeight="1" spans="1:24">
      <c r="A1890" s="4" t="s">
        <v>2372</v>
      </c>
      <c r="B1890" s="4"/>
      <c r="C1890" s="6" t="s">
        <v>398</v>
      </c>
      <c r="D1890" s="4"/>
      <c r="E1890" s="4"/>
      <c r="F1890" s="4"/>
      <c r="G1890" s="4"/>
      <c r="H1890" s="4"/>
      <c r="I1890" s="4"/>
      <c r="J1890" s="4"/>
      <c r="K1890" s="45">
        <v>44462</v>
      </c>
      <c r="L1890" s="45"/>
      <c r="M1890" s="4"/>
      <c r="N1890" s="4"/>
      <c r="O1890" s="4"/>
      <c r="P1890" s="46"/>
      <c r="Q1890" s="46"/>
      <c r="R1890" s="49">
        <f t="shared" si="132"/>
        <v>0</v>
      </c>
      <c r="S1890" s="49">
        <f t="shared" si="133"/>
        <v>0</v>
      </c>
      <c r="T1890" s="50">
        <f t="shared" si="134"/>
        <v>0</v>
      </c>
      <c r="U1890" s="50">
        <f t="shared" si="135"/>
        <v>0</v>
      </c>
      <c r="V1890" s="50">
        <v>0.9</v>
      </c>
      <c r="W1890" s="50" t="str">
        <f>IF(OR(K1890&lt;=$Y$1,DAY(K1890)&gt;15,AND(YEAR(K1890)&amp;MONTH(K1890)=YEAR(L1890)&amp;MONTH(L1890),DAY(L1890)&lt;26)),"",IF(OR(L1890="",MONTH(K1890)&lt;&gt;MONTH(L1890)),NETWORKDAYS.INTL(K1890,DATE(2021,MONTH(K1890)+1,0),"0000000",'21年休息安排-固定'!$B$2:$B$105),NETWORKDAYS.INTL(K1890,L1890,"0000000",'21年休息安排-固定'!$B$2:$B$105)))</f>
        <v/>
      </c>
      <c r="X1890" s="50" t="str">
        <f>IF(OR(L1890&gt;=$Z$1,L1890="",DAY(L1890)&lt;15,AND(YEAR(K1890)&amp;MONTH(K1890)=YEAR(L1890)&amp;MONTH(L1890),DAY(L1890)&lt;26)),"",IF(YEAR(K1890)&amp;MONTH(K1890)=YEAR(L1890)&amp;MONTH(L1890),NETWORKDAYS.INTL(K1890,L1890,"0000000",'21年休息安排-固定'!$B$2:$B$105),NETWORKDAYS.INTL(DATE(2021,MONTH(L1890),1),L1890,"0000000",'21年休息安排-固定'!$B$2:$B$105)))</f>
        <v/>
      </c>
    </row>
    <row r="1891" customHeight="1" spans="1:24">
      <c r="A1891" s="4" t="s">
        <v>2373</v>
      </c>
      <c r="B1891" s="4"/>
      <c r="C1891" s="6" t="s">
        <v>398</v>
      </c>
      <c r="D1891" s="4"/>
      <c r="E1891" s="4"/>
      <c r="F1891" s="4"/>
      <c r="G1891" s="4"/>
      <c r="H1891" s="4"/>
      <c r="I1891" s="4"/>
      <c r="J1891" s="4"/>
      <c r="K1891" s="45">
        <v>44468</v>
      </c>
      <c r="L1891" s="45"/>
      <c r="M1891" s="4"/>
      <c r="N1891" s="4"/>
      <c r="O1891" s="4"/>
      <c r="P1891" s="46"/>
      <c r="Q1891" s="46"/>
      <c r="R1891" s="49">
        <f t="shared" si="132"/>
        <v>0</v>
      </c>
      <c r="S1891" s="49">
        <f t="shared" si="133"/>
        <v>0</v>
      </c>
      <c r="T1891" s="50">
        <f t="shared" si="134"/>
        <v>0</v>
      </c>
      <c r="U1891" s="50">
        <f t="shared" si="135"/>
        <v>0</v>
      </c>
      <c r="V1891" s="50">
        <v>0.9</v>
      </c>
      <c r="W1891" s="50" t="str">
        <f>IF(OR(K1891&lt;=$Y$1,DAY(K1891)&gt;15,AND(YEAR(K1891)&amp;MONTH(K1891)=YEAR(L1891)&amp;MONTH(L1891),DAY(L1891)&lt;26)),"",IF(OR(L1891="",MONTH(K1891)&lt;&gt;MONTH(L1891)),NETWORKDAYS.INTL(K1891,DATE(2021,MONTH(K1891)+1,0),"0000000",'21年休息安排-固定'!$B$2:$B$105),NETWORKDAYS.INTL(K1891,L1891,"0000000",'21年休息安排-固定'!$B$2:$B$105)))</f>
        <v/>
      </c>
      <c r="X1891" s="50" t="str">
        <f>IF(OR(L1891&gt;=$Z$1,L1891="",DAY(L1891)&lt;15,AND(YEAR(K1891)&amp;MONTH(K1891)=YEAR(L1891)&amp;MONTH(L1891),DAY(L1891)&lt;26)),"",IF(YEAR(K1891)&amp;MONTH(K1891)=YEAR(L1891)&amp;MONTH(L1891),NETWORKDAYS.INTL(K1891,L1891,"0000000",'21年休息安排-固定'!$B$2:$B$105),NETWORKDAYS.INTL(DATE(2021,MONTH(L1891),1),L1891,"0000000",'21年休息安排-固定'!$B$2:$B$105)))</f>
        <v/>
      </c>
    </row>
    <row r="1892" customHeight="1" spans="1:24">
      <c r="A1892" s="4" t="s">
        <v>2374</v>
      </c>
      <c r="B1892" s="4"/>
      <c r="C1892" s="6" t="s">
        <v>399</v>
      </c>
      <c r="D1892" s="4"/>
      <c r="E1892" s="4"/>
      <c r="F1892" s="4"/>
      <c r="G1892" s="4"/>
      <c r="H1892" s="4"/>
      <c r="I1892" s="4"/>
      <c r="J1892" s="4"/>
      <c r="K1892" s="45">
        <v>44446</v>
      </c>
      <c r="L1892" s="45">
        <v>44480</v>
      </c>
      <c r="M1892" s="4"/>
      <c r="N1892" s="4"/>
      <c r="O1892" s="4"/>
      <c r="P1892" s="46"/>
      <c r="Q1892" s="46"/>
      <c r="R1892" s="49">
        <f t="shared" si="132"/>
        <v>0</v>
      </c>
      <c r="S1892" s="49">
        <f t="shared" si="133"/>
        <v>0</v>
      </c>
      <c r="T1892" s="50">
        <f t="shared" si="134"/>
        <v>0</v>
      </c>
      <c r="U1892" s="50">
        <f t="shared" si="135"/>
        <v>0</v>
      </c>
      <c r="V1892" s="50">
        <v>0.9</v>
      </c>
      <c r="W1892" s="50">
        <f>IF(OR(K1892&lt;=$Y$1,DAY(K1892)&gt;15,AND(YEAR(K1892)&amp;MONTH(K1892)=YEAR(L1892)&amp;MONTH(L1892),DAY(L1892)&lt;26)),"",IF(OR(L1892="",MONTH(K1892)&lt;&gt;MONTH(L1892)),NETWORKDAYS.INTL(K1892,DATE(2021,MONTH(K1892)+1,0),"0000000",'21年休息安排-固定'!$B$2:$B$105),NETWORKDAYS.INTL(K1892,L1892,"0000000",'21年休息安排-固定'!$B$2:$B$105)))</f>
        <v>19</v>
      </c>
      <c r="X1892" s="50" t="str">
        <f>IF(OR(L1892&gt;=$Z$1,L1892="",DAY(L1892)&lt;15,AND(YEAR(K1892)&amp;MONTH(K1892)=YEAR(L1892)&amp;MONTH(L1892),DAY(L1892)&lt;26)),"",IF(YEAR(K1892)&amp;MONTH(K1892)=YEAR(L1892)&amp;MONTH(L1892),NETWORKDAYS.INTL(K1892,L1892,"0000000",'21年休息安排-固定'!$B$2:$B$105),NETWORKDAYS.INTL(DATE(2021,MONTH(L1892),1),L1892,"0000000",'21年休息安排-固定'!$B$2:$B$105)))</f>
        <v/>
      </c>
    </row>
    <row r="1893" customHeight="1" spans="1:24">
      <c r="A1893" s="4" t="s">
        <v>2375</v>
      </c>
      <c r="B1893" s="4"/>
      <c r="C1893" s="6" t="s">
        <v>399</v>
      </c>
      <c r="D1893" s="4"/>
      <c r="E1893" s="4"/>
      <c r="F1893" s="4"/>
      <c r="G1893" s="4"/>
      <c r="H1893" s="4"/>
      <c r="I1893" s="4"/>
      <c r="J1893" s="4"/>
      <c r="K1893" s="45">
        <v>44446</v>
      </c>
      <c r="L1893" s="45">
        <v>44546</v>
      </c>
      <c r="M1893" s="4"/>
      <c r="N1893" s="4"/>
      <c r="O1893" s="4"/>
      <c r="P1893" s="46"/>
      <c r="Q1893" s="46"/>
      <c r="R1893" s="49">
        <f t="shared" si="132"/>
        <v>0</v>
      </c>
      <c r="S1893" s="49">
        <f t="shared" si="133"/>
        <v>0</v>
      </c>
      <c r="T1893" s="50">
        <f t="shared" si="134"/>
        <v>0</v>
      </c>
      <c r="U1893" s="50">
        <f t="shared" si="135"/>
        <v>0</v>
      </c>
      <c r="V1893" s="50">
        <v>0.9</v>
      </c>
      <c r="W1893" s="50">
        <f>IF(OR(K1893&lt;=$Y$1,DAY(K1893)&gt;15,AND(YEAR(K1893)&amp;MONTH(K1893)=YEAR(L1893)&amp;MONTH(L1893),DAY(L1893)&lt;26)),"",IF(OR(L1893="",MONTH(K1893)&lt;&gt;MONTH(L1893)),NETWORKDAYS.INTL(K1893,DATE(2021,MONTH(K1893)+1,0),"0000000",'21年休息安排-固定'!$B$2:$B$105),NETWORKDAYS.INTL(K1893,L1893,"0000000",'21年休息安排-固定'!$B$2:$B$105)))</f>
        <v>19</v>
      </c>
      <c r="X1893" s="50">
        <f>IF(OR(L1893&gt;=$Z$1,L1893="",DAY(L1893)&lt;15,AND(YEAR(K1893)&amp;MONTH(K1893)=YEAR(L1893)&amp;MONTH(L1893),DAY(L1893)&lt;26)),"",IF(YEAR(K1893)&amp;MONTH(K1893)=YEAR(L1893)&amp;MONTH(L1893),NETWORKDAYS.INTL(K1893,L1893,"0000000",'21年休息安排-固定'!$B$2:$B$105),NETWORKDAYS.INTL(DATE(2021,MONTH(L1893),1),L1893,"0000000",'21年休息安排-固定'!$B$2:$B$105)))</f>
        <v>12</v>
      </c>
    </row>
    <row r="1894" customHeight="1" spans="1:24">
      <c r="A1894" s="4" t="s">
        <v>2376</v>
      </c>
      <c r="B1894" s="4"/>
      <c r="C1894" s="6" t="s">
        <v>399</v>
      </c>
      <c r="D1894" s="4"/>
      <c r="E1894" s="4"/>
      <c r="F1894" s="4"/>
      <c r="G1894" s="4"/>
      <c r="H1894" s="4"/>
      <c r="I1894" s="4"/>
      <c r="J1894" s="4"/>
      <c r="K1894" s="45">
        <v>44452</v>
      </c>
      <c r="L1894" s="45"/>
      <c r="M1894" s="4"/>
      <c r="N1894" s="4"/>
      <c r="O1894" s="4"/>
      <c r="P1894" s="46"/>
      <c r="Q1894" s="46"/>
      <c r="R1894" s="49">
        <f t="shared" si="132"/>
        <v>0</v>
      </c>
      <c r="S1894" s="49">
        <f t="shared" si="133"/>
        <v>0</v>
      </c>
      <c r="T1894" s="50">
        <f t="shared" si="134"/>
        <v>0</v>
      </c>
      <c r="U1894" s="50">
        <f t="shared" si="135"/>
        <v>0</v>
      </c>
      <c r="V1894" s="50">
        <v>0.9</v>
      </c>
      <c r="W1894" s="50">
        <f>IF(OR(K1894&lt;=$Y$1,DAY(K1894)&gt;15,AND(YEAR(K1894)&amp;MONTH(K1894)=YEAR(L1894)&amp;MONTH(L1894),DAY(L1894)&lt;26)),"",IF(OR(L1894="",MONTH(K1894)&lt;&gt;MONTH(L1894)),NETWORKDAYS.INTL(K1894,DATE(2021,MONTH(K1894)+1,0),"0000000",'21年休息安排-固定'!$B$2:$B$105),NETWORKDAYS.INTL(K1894,L1894,"0000000",'21年休息安排-固定'!$B$2:$B$105)))</f>
        <v>15</v>
      </c>
      <c r="X1894" s="50" t="str">
        <f>IF(OR(L1894&gt;=$Z$1,L1894="",DAY(L1894)&lt;15,AND(YEAR(K1894)&amp;MONTH(K1894)=YEAR(L1894)&amp;MONTH(L1894),DAY(L1894)&lt;26)),"",IF(YEAR(K1894)&amp;MONTH(K1894)=YEAR(L1894)&amp;MONTH(L1894),NETWORKDAYS.INTL(K1894,L1894,"0000000",'21年休息安排-固定'!$B$2:$B$105),NETWORKDAYS.INTL(DATE(2021,MONTH(L1894),1),L1894,"0000000",'21年休息安排-固定'!$B$2:$B$105)))</f>
        <v/>
      </c>
    </row>
    <row r="1895" customHeight="1" spans="1:24">
      <c r="A1895" s="4" t="s">
        <v>2377</v>
      </c>
      <c r="B1895" s="4"/>
      <c r="C1895" s="6" t="s">
        <v>399</v>
      </c>
      <c r="D1895" s="4"/>
      <c r="E1895" s="4"/>
      <c r="F1895" s="4"/>
      <c r="G1895" s="4"/>
      <c r="H1895" s="4"/>
      <c r="I1895" s="4"/>
      <c r="J1895" s="4"/>
      <c r="K1895" s="45">
        <v>44454</v>
      </c>
      <c r="L1895" s="45"/>
      <c r="M1895" s="4"/>
      <c r="N1895" s="4"/>
      <c r="O1895" s="4"/>
      <c r="P1895" s="46"/>
      <c r="Q1895" s="46"/>
      <c r="R1895" s="49">
        <f t="shared" si="132"/>
        <v>0</v>
      </c>
      <c r="S1895" s="49">
        <f t="shared" si="133"/>
        <v>0</v>
      </c>
      <c r="T1895" s="50">
        <f t="shared" si="134"/>
        <v>0</v>
      </c>
      <c r="U1895" s="50">
        <f t="shared" si="135"/>
        <v>0</v>
      </c>
      <c r="V1895" s="50">
        <v>0.9</v>
      </c>
      <c r="W1895" s="50">
        <f>IF(OR(K1895&lt;=$Y$1,DAY(K1895)&gt;15,AND(YEAR(K1895)&amp;MONTH(K1895)=YEAR(L1895)&amp;MONTH(L1895),DAY(L1895)&lt;26)),"",IF(OR(L1895="",MONTH(K1895)&lt;&gt;MONTH(L1895)),NETWORKDAYS.INTL(K1895,DATE(2021,MONTH(K1895)+1,0),"0000000",'21年休息安排-固定'!$B$2:$B$105),NETWORKDAYS.INTL(K1895,L1895,"0000000",'21年休息安排-固定'!$B$2:$B$105)))</f>
        <v>13</v>
      </c>
      <c r="X1895" s="50" t="str">
        <f>IF(OR(L1895&gt;=$Z$1,L1895="",DAY(L1895)&lt;15,AND(YEAR(K1895)&amp;MONTH(K1895)=YEAR(L1895)&amp;MONTH(L1895),DAY(L1895)&lt;26)),"",IF(YEAR(K1895)&amp;MONTH(K1895)=YEAR(L1895)&amp;MONTH(L1895),NETWORKDAYS.INTL(K1895,L1895,"0000000",'21年休息安排-固定'!$B$2:$B$105),NETWORKDAYS.INTL(DATE(2021,MONTH(L1895),1),L1895,"0000000",'21年休息安排-固定'!$B$2:$B$105)))</f>
        <v/>
      </c>
    </row>
    <row r="1896" customHeight="1" spans="1:24">
      <c r="A1896" s="4" t="s">
        <v>2378</v>
      </c>
      <c r="B1896" s="4"/>
      <c r="C1896" s="6" t="s">
        <v>399</v>
      </c>
      <c r="D1896" s="4"/>
      <c r="E1896" s="4"/>
      <c r="F1896" s="4"/>
      <c r="G1896" s="4"/>
      <c r="H1896" s="4"/>
      <c r="I1896" s="4"/>
      <c r="J1896" s="4"/>
      <c r="K1896" s="45">
        <v>44454</v>
      </c>
      <c r="L1896" s="45"/>
      <c r="M1896" s="4"/>
      <c r="N1896" s="4"/>
      <c r="O1896" s="4"/>
      <c r="P1896" s="46"/>
      <c r="Q1896" s="46"/>
      <c r="R1896" s="49">
        <f t="shared" si="132"/>
        <v>0</v>
      </c>
      <c r="S1896" s="49">
        <f t="shared" si="133"/>
        <v>0</v>
      </c>
      <c r="T1896" s="50">
        <f t="shared" si="134"/>
        <v>0</v>
      </c>
      <c r="U1896" s="50">
        <f t="shared" si="135"/>
        <v>0</v>
      </c>
      <c r="V1896" s="50">
        <v>0.9</v>
      </c>
      <c r="W1896" s="50">
        <f>IF(OR(K1896&lt;=$Y$1,DAY(K1896)&gt;15,AND(YEAR(K1896)&amp;MONTH(K1896)=YEAR(L1896)&amp;MONTH(L1896),DAY(L1896)&lt;26)),"",IF(OR(L1896="",MONTH(K1896)&lt;&gt;MONTH(L1896)),NETWORKDAYS.INTL(K1896,DATE(2021,MONTH(K1896)+1,0),"0000000",'21年休息安排-固定'!$B$2:$B$105),NETWORKDAYS.INTL(K1896,L1896,"0000000",'21年休息安排-固定'!$B$2:$B$105)))</f>
        <v>13</v>
      </c>
      <c r="X1896" s="50" t="str">
        <f>IF(OR(L1896&gt;=$Z$1,L1896="",DAY(L1896)&lt;15,AND(YEAR(K1896)&amp;MONTH(K1896)=YEAR(L1896)&amp;MONTH(L1896),DAY(L1896)&lt;26)),"",IF(YEAR(K1896)&amp;MONTH(K1896)=YEAR(L1896)&amp;MONTH(L1896),NETWORKDAYS.INTL(K1896,L1896,"0000000",'21年休息安排-固定'!$B$2:$B$105),NETWORKDAYS.INTL(DATE(2021,MONTH(L1896),1),L1896,"0000000",'21年休息安排-固定'!$B$2:$B$105)))</f>
        <v/>
      </c>
    </row>
    <row r="1897" customHeight="1" spans="1:24">
      <c r="A1897" s="4" t="s">
        <v>2379</v>
      </c>
      <c r="B1897" s="4"/>
      <c r="C1897" s="6" t="s">
        <v>399</v>
      </c>
      <c r="D1897" s="4"/>
      <c r="E1897" s="4"/>
      <c r="F1897" s="4"/>
      <c r="G1897" s="4"/>
      <c r="H1897" s="4"/>
      <c r="I1897" s="4"/>
      <c r="J1897" s="4"/>
      <c r="K1897" s="45">
        <v>44461</v>
      </c>
      <c r="L1897" s="45"/>
      <c r="M1897" s="4"/>
      <c r="N1897" s="4"/>
      <c r="O1897" s="4"/>
      <c r="P1897" s="46"/>
      <c r="Q1897" s="46"/>
      <c r="R1897" s="49">
        <f t="shared" si="132"/>
        <v>0</v>
      </c>
      <c r="S1897" s="49">
        <f t="shared" si="133"/>
        <v>0</v>
      </c>
      <c r="T1897" s="50">
        <f t="shared" si="134"/>
        <v>0</v>
      </c>
      <c r="U1897" s="50">
        <f t="shared" si="135"/>
        <v>0</v>
      </c>
      <c r="V1897" s="50">
        <v>0.9</v>
      </c>
      <c r="W1897" s="50" t="str">
        <f>IF(OR(K1897&lt;=$Y$1,DAY(K1897)&gt;15,AND(YEAR(K1897)&amp;MONTH(K1897)=YEAR(L1897)&amp;MONTH(L1897),DAY(L1897)&lt;26)),"",IF(OR(L1897="",MONTH(K1897)&lt;&gt;MONTH(L1897)),NETWORKDAYS.INTL(K1897,DATE(2021,MONTH(K1897)+1,0),"0000000",'21年休息安排-固定'!$B$2:$B$105),NETWORKDAYS.INTL(K1897,L1897,"0000000",'21年休息安排-固定'!$B$2:$B$105)))</f>
        <v/>
      </c>
      <c r="X1897" s="50" t="str">
        <f>IF(OR(L1897&gt;=$Z$1,L1897="",DAY(L1897)&lt;15,AND(YEAR(K1897)&amp;MONTH(K1897)=YEAR(L1897)&amp;MONTH(L1897),DAY(L1897)&lt;26)),"",IF(YEAR(K1897)&amp;MONTH(K1897)=YEAR(L1897)&amp;MONTH(L1897),NETWORKDAYS.INTL(K1897,L1897,"0000000",'21年休息安排-固定'!$B$2:$B$105),NETWORKDAYS.INTL(DATE(2021,MONTH(L1897),1),L1897,"0000000",'21年休息安排-固定'!$B$2:$B$105)))</f>
        <v/>
      </c>
    </row>
    <row r="1898" customHeight="1" spans="1:24">
      <c r="A1898" s="4" t="s">
        <v>2380</v>
      </c>
      <c r="B1898" s="4"/>
      <c r="C1898" s="6" t="s">
        <v>399</v>
      </c>
      <c r="D1898" s="4"/>
      <c r="E1898" s="4"/>
      <c r="F1898" s="4"/>
      <c r="G1898" s="4"/>
      <c r="H1898" s="4"/>
      <c r="I1898" s="4"/>
      <c r="J1898" s="4"/>
      <c r="K1898" s="45">
        <v>44461</v>
      </c>
      <c r="L1898" s="45"/>
      <c r="M1898" s="4"/>
      <c r="N1898" s="4"/>
      <c r="O1898" s="4"/>
      <c r="P1898" s="46"/>
      <c r="Q1898" s="46"/>
      <c r="R1898" s="49">
        <f t="shared" si="132"/>
        <v>0</v>
      </c>
      <c r="S1898" s="49">
        <f t="shared" si="133"/>
        <v>0</v>
      </c>
      <c r="T1898" s="50">
        <f t="shared" si="134"/>
        <v>0</v>
      </c>
      <c r="U1898" s="50">
        <f t="shared" si="135"/>
        <v>0</v>
      </c>
      <c r="V1898" s="50">
        <v>0.9</v>
      </c>
      <c r="W1898" s="50" t="str">
        <f>IF(OR(K1898&lt;=$Y$1,DAY(K1898)&gt;15,AND(YEAR(K1898)&amp;MONTH(K1898)=YEAR(L1898)&amp;MONTH(L1898),DAY(L1898)&lt;26)),"",IF(OR(L1898="",MONTH(K1898)&lt;&gt;MONTH(L1898)),NETWORKDAYS.INTL(K1898,DATE(2021,MONTH(K1898)+1,0),"0000000",'21年休息安排-固定'!$B$2:$B$105),NETWORKDAYS.INTL(K1898,L1898,"0000000",'21年休息安排-固定'!$B$2:$B$105)))</f>
        <v/>
      </c>
      <c r="X1898" s="50" t="str">
        <f>IF(OR(L1898&gt;=$Z$1,L1898="",DAY(L1898)&lt;15,AND(YEAR(K1898)&amp;MONTH(K1898)=YEAR(L1898)&amp;MONTH(L1898),DAY(L1898)&lt;26)),"",IF(YEAR(K1898)&amp;MONTH(K1898)=YEAR(L1898)&amp;MONTH(L1898),NETWORKDAYS.INTL(K1898,L1898,"0000000",'21年休息安排-固定'!$B$2:$B$105),NETWORKDAYS.INTL(DATE(2021,MONTH(L1898),1),L1898,"0000000",'21年休息安排-固定'!$B$2:$B$105)))</f>
        <v/>
      </c>
    </row>
    <row r="1899" customHeight="1" spans="1:24">
      <c r="A1899" s="4" t="s">
        <v>2381</v>
      </c>
      <c r="B1899" s="4"/>
      <c r="C1899" s="6" t="s">
        <v>399</v>
      </c>
      <c r="D1899" s="4"/>
      <c r="E1899" s="4"/>
      <c r="F1899" s="4"/>
      <c r="G1899" s="4"/>
      <c r="H1899" s="4"/>
      <c r="I1899" s="4"/>
      <c r="J1899" s="4"/>
      <c r="K1899" s="45">
        <v>44461</v>
      </c>
      <c r="L1899" s="45"/>
      <c r="M1899" s="4"/>
      <c r="N1899" s="4"/>
      <c r="O1899" s="4"/>
      <c r="P1899" s="46"/>
      <c r="Q1899" s="46"/>
      <c r="R1899" s="49">
        <f t="shared" si="132"/>
        <v>0</v>
      </c>
      <c r="S1899" s="49">
        <f t="shared" si="133"/>
        <v>0</v>
      </c>
      <c r="T1899" s="50">
        <f t="shared" si="134"/>
        <v>0</v>
      </c>
      <c r="U1899" s="50">
        <f t="shared" si="135"/>
        <v>0</v>
      </c>
      <c r="V1899" s="50">
        <v>0.9</v>
      </c>
      <c r="W1899" s="50" t="str">
        <f>IF(OR(K1899&lt;=$Y$1,DAY(K1899)&gt;15,AND(YEAR(K1899)&amp;MONTH(K1899)=YEAR(L1899)&amp;MONTH(L1899),DAY(L1899)&lt;26)),"",IF(OR(L1899="",MONTH(K1899)&lt;&gt;MONTH(L1899)),NETWORKDAYS.INTL(K1899,DATE(2021,MONTH(K1899)+1,0),"0000000",'21年休息安排-固定'!$B$2:$B$105),NETWORKDAYS.INTL(K1899,L1899,"0000000",'21年休息安排-固定'!$B$2:$B$105)))</f>
        <v/>
      </c>
      <c r="X1899" s="50" t="str">
        <f>IF(OR(L1899&gt;=$Z$1,L1899="",DAY(L1899)&lt;15,AND(YEAR(K1899)&amp;MONTH(K1899)=YEAR(L1899)&amp;MONTH(L1899),DAY(L1899)&lt;26)),"",IF(YEAR(K1899)&amp;MONTH(K1899)=YEAR(L1899)&amp;MONTH(L1899),NETWORKDAYS.INTL(K1899,L1899,"0000000",'21年休息安排-固定'!$B$2:$B$105),NETWORKDAYS.INTL(DATE(2021,MONTH(L1899),1),L1899,"0000000",'21年休息安排-固定'!$B$2:$B$105)))</f>
        <v/>
      </c>
    </row>
    <row r="1900" customHeight="1" spans="1:24">
      <c r="A1900" s="4" t="s">
        <v>2382</v>
      </c>
      <c r="B1900" s="4"/>
      <c r="C1900" s="6" t="s">
        <v>399</v>
      </c>
      <c r="D1900" s="4"/>
      <c r="E1900" s="4"/>
      <c r="F1900" s="4"/>
      <c r="G1900" s="4"/>
      <c r="H1900" s="4"/>
      <c r="I1900" s="4"/>
      <c r="J1900" s="4"/>
      <c r="K1900" s="45">
        <v>44461</v>
      </c>
      <c r="L1900" s="45"/>
      <c r="M1900" s="4"/>
      <c r="N1900" s="4"/>
      <c r="O1900" s="4"/>
      <c r="P1900" s="46"/>
      <c r="Q1900" s="46"/>
      <c r="R1900" s="49">
        <f t="shared" si="132"/>
        <v>0</v>
      </c>
      <c r="S1900" s="49">
        <f t="shared" si="133"/>
        <v>0</v>
      </c>
      <c r="T1900" s="50">
        <f t="shared" si="134"/>
        <v>0</v>
      </c>
      <c r="U1900" s="50">
        <f t="shared" si="135"/>
        <v>0</v>
      </c>
      <c r="V1900" s="50">
        <v>0.9</v>
      </c>
      <c r="W1900" s="50" t="str">
        <f>IF(OR(K1900&lt;=$Y$1,DAY(K1900)&gt;15,AND(YEAR(K1900)&amp;MONTH(K1900)=YEAR(L1900)&amp;MONTH(L1900),DAY(L1900)&lt;26)),"",IF(OR(L1900="",MONTH(K1900)&lt;&gt;MONTH(L1900)),NETWORKDAYS.INTL(K1900,DATE(2021,MONTH(K1900)+1,0),"0000000",'21年休息安排-固定'!$B$2:$B$105),NETWORKDAYS.INTL(K1900,L1900,"0000000",'21年休息安排-固定'!$B$2:$B$105)))</f>
        <v/>
      </c>
      <c r="X1900" s="50" t="str">
        <f>IF(OR(L1900&gt;=$Z$1,L1900="",DAY(L1900)&lt;15,AND(YEAR(K1900)&amp;MONTH(K1900)=YEAR(L1900)&amp;MONTH(L1900),DAY(L1900)&lt;26)),"",IF(YEAR(K1900)&amp;MONTH(K1900)=YEAR(L1900)&amp;MONTH(L1900),NETWORKDAYS.INTL(K1900,L1900,"0000000",'21年休息安排-固定'!$B$2:$B$105),NETWORKDAYS.INTL(DATE(2021,MONTH(L1900),1),L1900,"0000000",'21年休息安排-固定'!$B$2:$B$105)))</f>
        <v/>
      </c>
    </row>
    <row r="1901" customHeight="1" spans="1:24">
      <c r="A1901" s="4" t="s">
        <v>2383</v>
      </c>
      <c r="B1901" s="4"/>
      <c r="C1901" s="6" t="s">
        <v>399</v>
      </c>
      <c r="D1901" s="4"/>
      <c r="E1901" s="4"/>
      <c r="F1901" s="4"/>
      <c r="G1901" s="4"/>
      <c r="H1901" s="4"/>
      <c r="I1901" s="4"/>
      <c r="J1901" s="4"/>
      <c r="K1901" s="45">
        <v>44461</v>
      </c>
      <c r="L1901" s="45"/>
      <c r="M1901" s="4"/>
      <c r="N1901" s="4"/>
      <c r="O1901" s="4"/>
      <c r="P1901" s="46"/>
      <c r="Q1901" s="46"/>
      <c r="R1901" s="49">
        <f t="shared" si="132"/>
        <v>0</v>
      </c>
      <c r="S1901" s="49">
        <f t="shared" si="133"/>
        <v>0</v>
      </c>
      <c r="T1901" s="50">
        <f t="shared" si="134"/>
        <v>0</v>
      </c>
      <c r="U1901" s="50">
        <f t="shared" si="135"/>
        <v>0</v>
      </c>
      <c r="V1901" s="50">
        <v>0.9</v>
      </c>
      <c r="W1901" s="50" t="str">
        <f>IF(OR(K1901&lt;=$Y$1,DAY(K1901)&gt;15,AND(YEAR(K1901)&amp;MONTH(K1901)=YEAR(L1901)&amp;MONTH(L1901),DAY(L1901)&lt;26)),"",IF(OR(L1901="",MONTH(K1901)&lt;&gt;MONTH(L1901)),NETWORKDAYS.INTL(K1901,DATE(2021,MONTH(K1901)+1,0),"0000000",'21年休息安排-固定'!$B$2:$B$105),NETWORKDAYS.INTL(K1901,L1901,"0000000",'21年休息安排-固定'!$B$2:$B$105)))</f>
        <v/>
      </c>
      <c r="X1901" s="50" t="str">
        <f>IF(OR(L1901&gt;=$Z$1,L1901="",DAY(L1901)&lt;15,AND(YEAR(K1901)&amp;MONTH(K1901)=YEAR(L1901)&amp;MONTH(L1901),DAY(L1901)&lt;26)),"",IF(YEAR(K1901)&amp;MONTH(K1901)=YEAR(L1901)&amp;MONTH(L1901),NETWORKDAYS.INTL(K1901,L1901,"0000000",'21年休息安排-固定'!$B$2:$B$105),NETWORKDAYS.INTL(DATE(2021,MONTH(L1901),1),L1901,"0000000",'21年休息安排-固定'!$B$2:$B$105)))</f>
        <v/>
      </c>
    </row>
    <row r="1902" customHeight="1" spans="1:24">
      <c r="A1902" s="4" t="s">
        <v>2384</v>
      </c>
      <c r="B1902" s="4"/>
      <c r="C1902" s="6" t="s">
        <v>399</v>
      </c>
      <c r="D1902" s="4"/>
      <c r="E1902" s="4"/>
      <c r="F1902" s="4"/>
      <c r="G1902" s="4"/>
      <c r="H1902" s="4"/>
      <c r="I1902" s="4"/>
      <c r="J1902" s="4"/>
      <c r="K1902" s="45">
        <v>44466</v>
      </c>
      <c r="L1902" s="45"/>
      <c r="M1902" s="4"/>
      <c r="N1902" s="4"/>
      <c r="O1902" s="4"/>
      <c r="P1902" s="46"/>
      <c r="Q1902" s="46"/>
      <c r="R1902" s="49">
        <f t="shared" si="132"/>
        <v>0</v>
      </c>
      <c r="S1902" s="49">
        <f t="shared" si="133"/>
        <v>0</v>
      </c>
      <c r="T1902" s="50">
        <f t="shared" si="134"/>
        <v>0</v>
      </c>
      <c r="U1902" s="50">
        <f t="shared" si="135"/>
        <v>0</v>
      </c>
      <c r="V1902" s="50">
        <v>0.9</v>
      </c>
      <c r="W1902" s="50" t="str">
        <f>IF(OR(K1902&lt;=$Y$1,DAY(K1902)&gt;15,AND(YEAR(K1902)&amp;MONTH(K1902)=YEAR(L1902)&amp;MONTH(L1902),DAY(L1902)&lt;26)),"",IF(OR(L1902="",MONTH(K1902)&lt;&gt;MONTH(L1902)),NETWORKDAYS.INTL(K1902,DATE(2021,MONTH(K1902)+1,0),"0000000",'21年休息安排-固定'!$B$2:$B$105),NETWORKDAYS.INTL(K1902,L1902,"0000000",'21年休息安排-固定'!$B$2:$B$105)))</f>
        <v/>
      </c>
      <c r="X1902" s="50" t="str">
        <f>IF(OR(L1902&gt;=$Z$1,L1902="",DAY(L1902)&lt;15,AND(YEAR(K1902)&amp;MONTH(K1902)=YEAR(L1902)&amp;MONTH(L1902),DAY(L1902)&lt;26)),"",IF(YEAR(K1902)&amp;MONTH(K1902)=YEAR(L1902)&amp;MONTH(L1902),NETWORKDAYS.INTL(K1902,L1902,"0000000",'21年休息安排-固定'!$B$2:$B$105),NETWORKDAYS.INTL(DATE(2021,MONTH(L1902),1),L1902,"0000000",'21年休息安排-固定'!$B$2:$B$105)))</f>
        <v/>
      </c>
    </row>
    <row r="1903" customHeight="1" spans="1:24">
      <c r="A1903" s="4" t="s">
        <v>2385</v>
      </c>
      <c r="B1903" s="4"/>
      <c r="C1903" s="6" t="s">
        <v>399</v>
      </c>
      <c r="D1903" s="4"/>
      <c r="E1903" s="4"/>
      <c r="F1903" s="4"/>
      <c r="G1903" s="4"/>
      <c r="H1903" s="4"/>
      <c r="I1903" s="4"/>
      <c r="J1903" s="4"/>
      <c r="K1903" s="45">
        <v>44466</v>
      </c>
      <c r="L1903" s="45"/>
      <c r="M1903" s="4"/>
      <c r="N1903" s="4"/>
      <c r="O1903" s="4"/>
      <c r="P1903" s="46"/>
      <c r="Q1903" s="46"/>
      <c r="R1903" s="49">
        <f t="shared" si="132"/>
        <v>0</v>
      </c>
      <c r="S1903" s="49">
        <f t="shared" si="133"/>
        <v>0</v>
      </c>
      <c r="T1903" s="50">
        <f t="shared" si="134"/>
        <v>0</v>
      </c>
      <c r="U1903" s="50">
        <f t="shared" si="135"/>
        <v>0</v>
      </c>
      <c r="V1903" s="50">
        <v>0.9</v>
      </c>
      <c r="W1903" s="50" t="str">
        <f>IF(OR(K1903&lt;=$Y$1,DAY(K1903)&gt;15,AND(YEAR(K1903)&amp;MONTH(K1903)=YEAR(L1903)&amp;MONTH(L1903),DAY(L1903)&lt;26)),"",IF(OR(L1903="",MONTH(K1903)&lt;&gt;MONTH(L1903)),NETWORKDAYS.INTL(K1903,DATE(2021,MONTH(K1903)+1,0),"0000000",'21年休息安排-固定'!$B$2:$B$105),NETWORKDAYS.INTL(K1903,L1903,"0000000",'21年休息安排-固定'!$B$2:$B$105)))</f>
        <v/>
      </c>
      <c r="X1903" s="50" t="str">
        <f>IF(OR(L1903&gt;=$Z$1,L1903="",DAY(L1903)&lt;15,AND(YEAR(K1903)&amp;MONTH(K1903)=YEAR(L1903)&amp;MONTH(L1903),DAY(L1903)&lt;26)),"",IF(YEAR(K1903)&amp;MONTH(K1903)=YEAR(L1903)&amp;MONTH(L1903),NETWORKDAYS.INTL(K1903,L1903,"0000000",'21年休息安排-固定'!$B$2:$B$105),NETWORKDAYS.INTL(DATE(2021,MONTH(L1903),1),L1903,"0000000",'21年休息安排-固定'!$B$2:$B$105)))</f>
        <v/>
      </c>
    </row>
    <row r="1904" customHeight="1" spans="1:24">
      <c r="A1904" s="4" t="s">
        <v>2386</v>
      </c>
      <c r="B1904" s="4"/>
      <c r="C1904" s="6" t="s">
        <v>2228</v>
      </c>
      <c r="D1904" s="4"/>
      <c r="E1904" s="4"/>
      <c r="F1904" s="4"/>
      <c r="G1904" s="4"/>
      <c r="H1904" s="4"/>
      <c r="I1904" s="4"/>
      <c r="J1904" s="4"/>
      <c r="K1904" s="45">
        <v>44445</v>
      </c>
      <c r="L1904" s="45"/>
      <c r="M1904" s="4"/>
      <c r="N1904" s="4"/>
      <c r="O1904" s="4"/>
      <c r="P1904" s="46"/>
      <c r="Q1904" s="46"/>
      <c r="R1904" s="49">
        <f t="shared" si="132"/>
        <v>0</v>
      </c>
      <c r="S1904" s="49">
        <f t="shared" si="133"/>
        <v>0</v>
      </c>
      <c r="T1904" s="50">
        <f t="shared" si="134"/>
        <v>0</v>
      </c>
      <c r="U1904" s="50">
        <f t="shared" si="135"/>
        <v>0</v>
      </c>
      <c r="V1904" s="50">
        <v>0.9</v>
      </c>
      <c r="W1904" s="50">
        <f>IF(OR(K1904&lt;=$Y$1,DAY(K1904)&gt;15,AND(YEAR(K1904)&amp;MONTH(K1904)=YEAR(L1904)&amp;MONTH(L1904),DAY(L1904)&lt;26)),"",IF(OR(L1904="",MONTH(K1904)&lt;&gt;MONTH(L1904)),NETWORKDAYS.INTL(K1904,DATE(2021,MONTH(K1904)+1,0),"0000000",'21年休息安排-固定'!$B$2:$B$105),NETWORKDAYS.INTL(K1904,L1904,"0000000",'21年休息安排-固定'!$B$2:$B$105)))</f>
        <v>20</v>
      </c>
      <c r="X1904" s="50" t="str">
        <f>IF(OR(L1904&gt;=$Z$1,L1904="",DAY(L1904)&lt;15,AND(YEAR(K1904)&amp;MONTH(K1904)=YEAR(L1904)&amp;MONTH(L1904),DAY(L1904)&lt;26)),"",IF(YEAR(K1904)&amp;MONTH(K1904)=YEAR(L1904)&amp;MONTH(L1904),NETWORKDAYS.INTL(K1904,L1904,"0000000",'21年休息安排-固定'!$B$2:$B$105),NETWORKDAYS.INTL(DATE(2021,MONTH(L1904),1),L1904,"0000000",'21年休息安排-固定'!$B$2:$B$105)))</f>
        <v/>
      </c>
    </row>
    <row r="1905" customHeight="1" spans="1:24">
      <c r="A1905" s="4" t="s">
        <v>2387</v>
      </c>
      <c r="B1905" s="4"/>
      <c r="C1905" s="6" t="s">
        <v>2228</v>
      </c>
      <c r="D1905" s="4"/>
      <c r="E1905" s="4"/>
      <c r="F1905" s="4"/>
      <c r="G1905" s="4"/>
      <c r="H1905" s="4"/>
      <c r="I1905" s="4"/>
      <c r="J1905" s="4"/>
      <c r="K1905" s="45">
        <v>44449</v>
      </c>
      <c r="L1905" s="45"/>
      <c r="M1905" s="4"/>
      <c r="N1905" s="4"/>
      <c r="O1905" s="4"/>
      <c r="P1905" s="46"/>
      <c r="Q1905" s="46"/>
      <c r="R1905" s="49">
        <f t="shared" si="132"/>
        <v>0</v>
      </c>
      <c r="S1905" s="49">
        <f t="shared" si="133"/>
        <v>0</v>
      </c>
      <c r="T1905" s="50">
        <f t="shared" si="134"/>
        <v>0</v>
      </c>
      <c r="U1905" s="50">
        <f t="shared" si="135"/>
        <v>0</v>
      </c>
      <c r="V1905" s="50">
        <v>0.9</v>
      </c>
      <c r="W1905" s="50">
        <f>IF(OR(K1905&lt;=$Y$1,DAY(K1905)&gt;15,AND(YEAR(K1905)&amp;MONTH(K1905)=YEAR(L1905)&amp;MONTH(L1905),DAY(L1905)&lt;26)),"",IF(OR(L1905="",MONTH(K1905)&lt;&gt;MONTH(L1905)),NETWORKDAYS.INTL(K1905,DATE(2021,MONTH(K1905)+1,0),"0000000",'21年休息安排-固定'!$B$2:$B$105),NETWORKDAYS.INTL(K1905,L1905,"0000000",'21年休息安排-固定'!$B$2:$B$105)))</f>
        <v>16</v>
      </c>
      <c r="X1905" s="50" t="str">
        <f>IF(OR(L1905&gt;=$Z$1,L1905="",DAY(L1905)&lt;15,AND(YEAR(K1905)&amp;MONTH(K1905)=YEAR(L1905)&amp;MONTH(L1905),DAY(L1905)&lt;26)),"",IF(YEAR(K1905)&amp;MONTH(K1905)=YEAR(L1905)&amp;MONTH(L1905),NETWORKDAYS.INTL(K1905,L1905,"0000000",'21年休息安排-固定'!$B$2:$B$105),NETWORKDAYS.INTL(DATE(2021,MONTH(L1905),1),L1905,"0000000",'21年休息安排-固定'!$B$2:$B$105)))</f>
        <v/>
      </c>
    </row>
    <row r="1906" customHeight="1" spans="1:24">
      <c r="A1906" s="4" t="s">
        <v>2388</v>
      </c>
      <c r="B1906" s="4"/>
      <c r="C1906" s="6" t="s">
        <v>2228</v>
      </c>
      <c r="D1906" s="4"/>
      <c r="E1906" s="4"/>
      <c r="F1906" s="4"/>
      <c r="G1906" s="4"/>
      <c r="H1906" s="4"/>
      <c r="I1906" s="4"/>
      <c r="J1906" s="4"/>
      <c r="K1906" s="45">
        <v>44453</v>
      </c>
      <c r="L1906" s="45"/>
      <c r="M1906" s="4"/>
      <c r="N1906" s="4"/>
      <c r="O1906" s="4"/>
      <c r="P1906" s="46"/>
      <c r="Q1906" s="46"/>
      <c r="R1906" s="49">
        <f t="shared" si="132"/>
        <v>0</v>
      </c>
      <c r="S1906" s="49">
        <f t="shared" si="133"/>
        <v>0</v>
      </c>
      <c r="T1906" s="50">
        <f t="shared" si="134"/>
        <v>0</v>
      </c>
      <c r="U1906" s="50">
        <f t="shared" si="135"/>
        <v>0</v>
      </c>
      <c r="V1906" s="50">
        <v>0.9</v>
      </c>
      <c r="W1906" s="50">
        <f>IF(OR(K1906&lt;=$Y$1,DAY(K1906)&gt;15,AND(YEAR(K1906)&amp;MONTH(K1906)=YEAR(L1906)&amp;MONTH(L1906),DAY(L1906)&lt;26)),"",IF(OR(L1906="",MONTH(K1906)&lt;&gt;MONTH(L1906)),NETWORKDAYS.INTL(K1906,DATE(2021,MONTH(K1906)+1,0),"0000000",'21年休息安排-固定'!$B$2:$B$105),NETWORKDAYS.INTL(K1906,L1906,"0000000",'21年休息安排-固定'!$B$2:$B$105)))</f>
        <v>14</v>
      </c>
      <c r="X1906" s="50" t="str">
        <f>IF(OR(L1906&gt;=$Z$1,L1906="",DAY(L1906)&lt;15,AND(YEAR(K1906)&amp;MONTH(K1906)=YEAR(L1906)&amp;MONTH(L1906),DAY(L1906)&lt;26)),"",IF(YEAR(K1906)&amp;MONTH(K1906)=YEAR(L1906)&amp;MONTH(L1906),NETWORKDAYS.INTL(K1906,L1906,"0000000",'21年休息安排-固定'!$B$2:$B$105),NETWORKDAYS.INTL(DATE(2021,MONTH(L1906),1),L1906,"0000000",'21年休息安排-固定'!$B$2:$B$105)))</f>
        <v/>
      </c>
    </row>
    <row r="1907" customHeight="1" spans="1:24">
      <c r="A1907" s="4" t="s">
        <v>2389</v>
      </c>
      <c r="B1907" s="4"/>
      <c r="C1907" s="6" t="s">
        <v>2228</v>
      </c>
      <c r="D1907" s="4"/>
      <c r="E1907" s="4"/>
      <c r="F1907" s="4"/>
      <c r="G1907" s="4"/>
      <c r="H1907" s="4"/>
      <c r="I1907" s="4"/>
      <c r="J1907" s="4"/>
      <c r="K1907" s="45">
        <v>44454</v>
      </c>
      <c r="L1907" s="45"/>
      <c r="M1907" s="4"/>
      <c r="N1907" s="4"/>
      <c r="O1907" s="4"/>
      <c r="P1907" s="46"/>
      <c r="Q1907" s="46"/>
      <c r="R1907" s="49">
        <f t="shared" si="132"/>
        <v>0</v>
      </c>
      <c r="S1907" s="49">
        <f t="shared" si="133"/>
        <v>0</v>
      </c>
      <c r="T1907" s="50">
        <f t="shared" si="134"/>
        <v>0</v>
      </c>
      <c r="U1907" s="50">
        <f t="shared" si="135"/>
        <v>0</v>
      </c>
      <c r="V1907" s="50">
        <v>0.9</v>
      </c>
      <c r="W1907" s="50">
        <f>IF(OR(K1907&lt;=$Y$1,DAY(K1907)&gt;15,AND(YEAR(K1907)&amp;MONTH(K1907)=YEAR(L1907)&amp;MONTH(L1907),DAY(L1907)&lt;26)),"",IF(OR(L1907="",MONTH(K1907)&lt;&gt;MONTH(L1907)),NETWORKDAYS.INTL(K1907,DATE(2021,MONTH(K1907)+1,0),"0000000",'21年休息安排-固定'!$B$2:$B$105),NETWORKDAYS.INTL(K1907,L1907,"0000000",'21年休息安排-固定'!$B$2:$B$105)))</f>
        <v>13</v>
      </c>
      <c r="X1907" s="50" t="str">
        <f>IF(OR(L1907&gt;=$Z$1,L1907="",DAY(L1907)&lt;15,AND(YEAR(K1907)&amp;MONTH(K1907)=YEAR(L1907)&amp;MONTH(L1907),DAY(L1907)&lt;26)),"",IF(YEAR(K1907)&amp;MONTH(K1907)=YEAR(L1907)&amp;MONTH(L1907),NETWORKDAYS.INTL(K1907,L1907,"0000000",'21年休息安排-固定'!$B$2:$B$105),NETWORKDAYS.INTL(DATE(2021,MONTH(L1907),1),L1907,"0000000",'21年休息安排-固定'!$B$2:$B$105)))</f>
        <v/>
      </c>
    </row>
    <row r="1908" customHeight="1" spans="1:24">
      <c r="A1908" s="4" t="s">
        <v>2390</v>
      </c>
      <c r="B1908" s="4"/>
      <c r="C1908" s="6" t="s">
        <v>2228</v>
      </c>
      <c r="D1908" s="4"/>
      <c r="E1908" s="4"/>
      <c r="F1908" s="4"/>
      <c r="G1908" s="4"/>
      <c r="H1908" s="4"/>
      <c r="I1908" s="4"/>
      <c r="J1908" s="4"/>
      <c r="K1908" s="45">
        <v>44461</v>
      </c>
      <c r="L1908" s="45"/>
      <c r="M1908" s="4"/>
      <c r="N1908" s="4"/>
      <c r="O1908" s="4"/>
      <c r="P1908" s="46"/>
      <c r="Q1908" s="46"/>
      <c r="R1908" s="49">
        <f t="shared" si="132"/>
        <v>0</v>
      </c>
      <c r="S1908" s="49">
        <f t="shared" si="133"/>
        <v>0</v>
      </c>
      <c r="T1908" s="50">
        <f t="shared" si="134"/>
        <v>0</v>
      </c>
      <c r="U1908" s="50">
        <f t="shared" si="135"/>
        <v>0</v>
      </c>
      <c r="V1908" s="50">
        <v>0.9</v>
      </c>
      <c r="W1908" s="50" t="str">
        <f>IF(OR(K1908&lt;=$Y$1,DAY(K1908)&gt;15,AND(YEAR(K1908)&amp;MONTH(K1908)=YEAR(L1908)&amp;MONTH(L1908),DAY(L1908)&lt;26)),"",IF(OR(L1908="",MONTH(K1908)&lt;&gt;MONTH(L1908)),NETWORKDAYS.INTL(K1908,DATE(2021,MONTH(K1908)+1,0),"0000000",'21年休息安排-固定'!$B$2:$B$105),NETWORKDAYS.INTL(K1908,L1908,"0000000",'21年休息安排-固定'!$B$2:$B$105)))</f>
        <v/>
      </c>
      <c r="X1908" s="50" t="str">
        <f>IF(OR(L1908&gt;=$Z$1,L1908="",DAY(L1908)&lt;15,AND(YEAR(K1908)&amp;MONTH(K1908)=YEAR(L1908)&amp;MONTH(L1908),DAY(L1908)&lt;26)),"",IF(YEAR(K1908)&amp;MONTH(K1908)=YEAR(L1908)&amp;MONTH(L1908),NETWORKDAYS.INTL(K1908,L1908,"0000000",'21年休息安排-固定'!$B$2:$B$105),NETWORKDAYS.INTL(DATE(2021,MONTH(L1908),1),L1908,"0000000",'21年休息安排-固定'!$B$2:$B$105)))</f>
        <v/>
      </c>
    </row>
    <row r="1909" customHeight="1" spans="1:24">
      <c r="A1909" s="4" t="s">
        <v>2391</v>
      </c>
      <c r="B1909" s="4"/>
      <c r="C1909" s="6" t="s">
        <v>2006</v>
      </c>
      <c r="D1909" s="4"/>
      <c r="E1909" s="4"/>
      <c r="F1909" s="4"/>
      <c r="G1909" s="4"/>
      <c r="H1909" s="4"/>
      <c r="I1909" s="4"/>
      <c r="J1909" s="4"/>
      <c r="K1909" s="45">
        <v>44440</v>
      </c>
      <c r="L1909" s="45"/>
      <c r="M1909" s="4"/>
      <c r="N1909" s="4"/>
      <c r="O1909" s="4"/>
      <c r="P1909" s="46"/>
      <c r="Q1909" s="46"/>
      <c r="R1909" s="49">
        <f t="shared" si="132"/>
        <v>0</v>
      </c>
      <c r="S1909" s="49">
        <f t="shared" si="133"/>
        <v>0</v>
      </c>
      <c r="T1909" s="50">
        <f t="shared" si="134"/>
        <v>0</v>
      </c>
      <c r="U1909" s="50">
        <f t="shared" si="135"/>
        <v>0</v>
      </c>
      <c r="V1909" s="50">
        <v>0.9</v>
      </c>
      <c r="W1909" s="50">
        <f>IF(OR(K1909&lt;=$Y$1,DAY(K1909)&gt;15,AND(YEAR(K1909)&amp;MONTH(K1909)=YEAR(L1909)&amp;MONTH(L1909),DAY(L1909)&lt;26)),"",IF(OR(L1909="",MONTH(K1909)&lt;&gt;MONTH(L1909)),NETWORKDAYS.INTL(K1909,DATE(2021,MONTH(K1909)+1,0),"0000000",'21年休息安排-固定'!$B$2:$B$105),NETWORKDAYS.INTL(K1909,L1909,"0000000",'21年休息安排-固定'!$B$2:$B$105)))</f>
        <v>23</v>
      </c>
      <c r="X1909" s="50" t="str">
        <f>IF(OR(L1909&gt;=$Z$1,L1909="",DAY(L1909)&lt;15,AND(YEAR(K1909)&amp;MONTH(K1909)=YEAR(L1909)&amp;MONTH(L1909),DAY(L1909)&lt;26)),"",IF(YEAR(K1909)&amp;MONTH(K1909)=YEAR(L1909)&amp;MONTH(L1909),NETWORKDAYS.INTL(K1909,L1909,"0000000",'21年休息安排-固定'!$B$2:$B$105),NETWORKDAYS.INTL(DATE(2021,MONTH(L1909),1),L1909,"0000000",'21年休息安排-固定'!$B$2:$B$105)))</f>
        <v/>
      </c>
    </row>
    <row r="1910" customHeight="1" spans="1:24">
      <c r="A1910" s="4" t="s">
        <v>2392</v>
      </c>
      <c r="B1910" s="4"/>
      <c r="C1910" s="6" t="s">
        <v>2006</v>
      </c>
      <c r="D1910" s="4"/>
      <c r="E1910" s="4"/>
      <c r="F1910" s="4"/>
      <c r="G1910" s="4"/>
      <c r="H1910" s="4"/>
      <c r="I1910" s="4"/>
      <c r="J1910" s="4"/>
      <c r="K1910" s="45">
        <v>44440</v>
      </c>
      <c r="L1910" s="45">
        <v>44536</v>
      </c>
      <c r="M1910" s="4"/>
      <c r="N1910" s="4"/>
      <c r="O1910" s="4"/>
      <c r="P1910" s="46"/>
      <c r="Q1910" s="46"/>
      <c r="R1910" s="49">
        <f t="shared" si="132"/>
        <v>0</v>
      </c>
      <c r="S1910" s="49">
        <f t="shared" si="133"/>
        <v>0</v>
      </c>
      <c r="T1910" s="50">
        <f t="shared" si="134"/>
        <v>0</v>
      </c>
      <c r="U1910" s="50">
        <f t="shared" si="135"/>
        <v>0</v>
      </c>
      <c r="V1910" s="50">
        <v>0.9</v>
      </c>
      <c r="W1910" s="50">
        <f>IF(OR(K1910&lt;=$Y$1,DAY(K1910)&gt;15,AND(YEAR(K1910)&amp;MONTH(K1910)=YEAR(L1910)&amp;MONTH(L1910),DAY(L1910)&lt;26)),"",IF(OR(L1910="",MONTH(K1910)&lt;&gt;MONTH(L1910)),NETWORKDAYS.INTL(K1910,DATE(2021,MONTH(K1910)+1,0),"0000000",'21年休息安排-固定'!$B$2:$B$105),NETWORKDAYS.INTL(K1910,L1910,"0000000",'21年休息安排-固定'!$B$2:$B$105)))</f>
        <v>23</v>
      </c>
      <c r="X1910" s="50" t="str">
        <f>IF(OR(L1910&gt;=$Z$1,L1910="",DAY(L1910)&lt;15,AND(YEAR(K1910)&amp;MONTH(K1910)=YEAR(L1910)&amp;MONTH(L1910),DAY(L1910)&lt;26)),"",IF(YEAR(K1910)&amp;MONTH(K1910)=YEAR(L1910)&amp;MONTH(L1910),NETWORKDAYS.INTL(K1910,L1910,"0000000",'21年休息安排-固定'!$B$2:$B$105),NETWORKDAYS.INTL(DATE(2021,MONTH(L1910),1),L1910,"0000000",'21年休息安排-固定'!$B$2:$B$105)))</f>
        <v/>
      </c>
    </row>
    <row r="1911" customHeight="1" spans="1:24">
      <c r="A1911" s="4" t="s">
        <v>2393</v>
      </c>
      <c r="B1911" s="4"/>
      <c r="C1911" s="6" t="s">
        <v>2006</v>
      </c>
      <c r="D1911" s="4"/>
      <c r="E1911" s="4"/>
      <c r="F1911" s="4"/>
      <c r="G1911" s="4"/>
      <c r="H1911" s="4"/>
      <c r="I1911" s="4"/>
      <c r="J1911" s="4"/>
      <c r="K1911" s="45">
        <v>44441</v>
      </c>
      <c r="L1911" s="45"/>
      <c r="M1911" s="4"/>
      <c r="N1911" s="4"/>
      <c r="O1911" s="4"/>
      <c r="P1911" s="46"/>
      <c r="Q1911" s="46"/>
      <c r="R1911" s="49">
        <f t="shared" si="132"/>
        <v>0</v>
      </c>
      <c r="S1911" s="49">
        <f t="shared" si="133"/>
        <v>0</v>
      </c>
      <c r="T1911" s="50">
        <f t="shared" si="134"/>
        <v>0</v>
      </c>
      <c r="U1911" s="50">
        <f t="shared" si="135"/>
        <v>0</v>
      </c>
      <c r="V1911" s="50">
        <v>0.9</v>
      </c>
      <c r="W1911" s="50">
        <f>IF(OR(K1911&lt;=$Y$1,DAY(K1911)&gt;15,AND(YEAR(K1911)&amp;MONTH(K1911)=YEAR(L1911)&amp;MONTH(L1911),DAY(L1911)&lt;26)),"",IF(OR(L1911="",MONTH(K1911)&lt;&gt;MONTH(L1911)),NETWORKDAYS.INTL(K1911,DATE(2021,MONTH(K1911)+1,0),"0000000",'21年休息安排-固定'!$B$2:$B$105),NETWORKDAYS.INTL(K1911,L1911,"0000000",'21年休息安排-固定'!$B$2:$B$105)))</f>
        <v>22</v>
      </c>
      <c r="X1911" s="50" t="str">
        <f>IF(OR(L1911&gt;=$Z$1,L1911="",DAY(L1911)&lt;15,AND(YEAR(K1911)&amp;MONTH(K1911)=YEAR(L1911)&amp;MONTH(L1911),DAY(L1911)&lt;26)),"",IF(YEAR(K1911)&amp;MONTH(K1911)=YEAR(L1911)&amp;MONTH(L1911),NETWORKDAYS.INTL(K1911,L1911,"0000000",'21年休息安排-固定'!$B$2:$B$105),NETWORKDAYS.INTL(DATE(2021,MONTH(L1911),1),L1911,"0000000",'21年休息安排-固定'!$B$2:$B$105)))</f>
        <v/>
      </c>
    </row>
    <row r="1912" customHeight="1" spans="1:24">
      <c r="A1912" s="4" t="s">
        <v>2394</v>
      </c>
      <c r="B1912" s="4"/>
      <c r="C1912" s="6" t="s">
        <v>2006</v>
      </c>
      <c r="D1912" s="4"/>
      <c r="E1912" s="4"/>
      <c r="F1912" s="4"/>
      <c r="G1912" s="4"/>
      <c r="H1912" s="4"/>
      <c r="I1912" s="4"/>
      <c r="J1912" s="4"/>
      <c r="K1912" s="45">
        <v>44442</v>
      </c>
      <c r="L1912" s="45"/>
      <c r="M1912" s="4"/>
      <c r="N1912" s="4"/>
      <c r="O1912" s="4"/>
      <c r="P1912" s="46"/>
      <c r="Q1912" s="46"/>
      <c r="R1912" s="49">
        <f t="shared" si="132"/>
        <v>0</v>
      </c>
      <c r="S1912" s="49">
        <f t="shared" si="133"/>
        <v>0</v>
      </c>
      <c r="T1912" s="50">
        <f t="shared" si="134"/>
        <v>0</v>
      </c>
      <c r="U1912" s="50">
        <f t="shared" si="135"/>
        <v>0</v>
      </c>
      <c r="V1912" s="50">
        <v>0.9</v>
      </c>
      <c r="W1912" s="50">
        <f>IF(OR(K1912&lt;=$Y$1,DAY(K1912)&gt;15,AND(YEAR(K1912)&amp;MONTH(K1912)=YEAR(L1912)&amp;MONTH(L1912),DAY(L1912)&lt;26)),"",IF(OR(L1912="",MONTH(K1912)&lt;&gt;MONTH(L1912)),NETWORKDAYS.INTL(K1912,DATE(2021,MONTH(K1912)+1,0),"0000000",'21年休息安排-固定'!$B$2:$B$105),NETWORKDAYS.INTL(K1912,L1912,"0000000",'21年休息安排-固定'!$B$2:$B$105)))</f>
        <v>21</v>
      </c>
      <c r="X1912" s="50" t="str">
        <f>IF(OR(L1912&gt;=$Z$1,L1912="",DAY(L1912)&lt;15,AND(YEAR(K1912)&amp;MONTH(K1912)=YEAR(L1912)&amp;MONTH(L1912),DAY(L1912)&lt;26)),"",IF(YEAR(K1912)&amp;MONTH(K1912)=YEAR(L1912)&amp;MONTH(L1912),NETWORKDAYS.INTL(K1912,L1912,"0000000",'21年休息安排-固定'!$B$2:$B$105),NETWORKDAYS.INTL(DATE(2021,MONTH(L1912),1),L1912,"0000000",'21年休息安排-固定'!$B$2:$B$105)))</f>
        <v/>
      </c>
    </row>
    <row r="1913" customHeight="1" spans="1:24">
      <c r="A1913" s="4" t="s">
        <v>2395</v>
      </c>
      <c r="B1913" s="4"/>
      <c r="C1913" s="6" t="s">
        <v>2083</v>
      </c>
      <c r="D1913" s="4"/>
      <c r="E1913" s="4"/>
      <c r="F1913" s="4"/>
      <c r="G1913" s="4"/>
      <c r="H1913" s="4"/>
      <c r="I1913" s="4"/>
      <c r="J1913" s="4"/>
      <c r="K1913" s="45">
        <v>44442</v>
      </c>
      <c r="L1913" s="45">
        <v>44554</v>
      </c>
      <c r="M1913" s="4"/>
      <c r="N1913" s="4"/>
      <c r="O1913" s="4"/>
      <c r="P1913" s="46"/>
      <c r="Q1913" s="46"/>
      <c r="R1913" s="49">
        <f t="shared" si="132"/>
        <v>0</v>
      </c>
      <c r="S1913" s="49">
        <f t="shared" si="133"/>
        <v>0</v>
      </c>
      <c r="T1913" s="50">
        <f t="shared" si="134"/>
        <v>0</v>
      </c>
      <c r="U1913" s="50">
        <f t="shared" si="135"/>
        <v>0</v>
      </c>
      <c r="V1913" s="50">
        <v>0.9</v>
      </c>
      <c r="W1913" s="50">
        <f>IF(OR(K1913&lt;=$Y$1,DAY(K1913)&gt;15,AND(YEAR(K1913)&amp;MONTH(K1913)=YEAR(L1913)&amp;MONTH(L1913),DAY(L1913)&lt;26)),"",IF(OR(L1913="",MONTH(K1913)&lt;&gt;MONTH(L1913)),NETWORKDAYS.INTL(K1913,DATE(2021,MONTH(K1913)+1,0),"0000000",'21年休息安排-固定'!$B$2:$B$105),NETWORKDAYS.INTL(K1913,L1913,"0000000",'21年休息安排-固定'!$B$2:$B$105)))</f>
        <v>21</v>
      </c>
      <c r="X1913" s="50">
        <f>IF(OR(L1913&gt;=$Z$1,L1913="",DAY(L1913)&lt;15,AND(YEAR(K1913)&amp;MONTH(K1913)=YEAR(L1913)&amp;MONTH(L1913),DAY(L1913)&lt;26)),"",IF(YEAR(K1913)&amp;MONTH(K1913)=YEAR(L1913)&amp;MONTH(L1913),NETWORKDAYS.INTL(K1913,L1913,"0000000",'21年休息安排-固定'!$B$2:$B$105),NETWORKDAYS.INTL(DATE(2021,MONTH(L1913),1),L1913,"0000000",'21年休息安排-固定'!$B$2:$B$105)))</f>
        <v>18</v>
      </c>
    </row>
    <row r="1914" customHeight="1" spans="1:24">
      <c r="A1914" s="4" t="s">
        <v>2396</v>
      </c>
      <c r="B1914" s="4"/>
      <c r="C1914" s="6" t="s">
        <v>1846</v>
      </c>
      <c r="D1914" s="4"/>
      <c r="E1914" s="4"/>
      <c r="F1914" s="4"/>
      <c r="G1914" s="4"/>
      <c r="H1914" s="4"/>
      <c r="I1914" s="4"/>
      <c r="J1914" s="4"/>
      <c r="K1914" s="45">
        <v>44445</v>
      </c>
      <c r="L1914" s="45">
        <v>44536</v>
      </c>
      <c r="M1914" s="4"/>
      <c r="N1914" s="4"/>
      <c r="O1914" s="4"/>
      <c r="P1914" s="46"/>
      <c r="Q1914" s="46"/>
      <c r="R1914" s="49">
        <f t="shared" si="132"/>
        <v>0</v>
      </c>
      <c r="S1914" s="49">
        <f t="shared" si="133"/>
        <v>0</v>
      </c>
      <c r="T1914" s="50">
        <f t="shared" si="134"/>
        <v>0</v>
      </c>
      <c r="U1914" s="50">
        <f t="shared" si="135"/>
        <v>0</v>
      </c>
      <c r="V1914" s="50">
        <v>0.9</v>
      </c>
      <c r="W1914" s="50">
        <f>IF(OR(K1914&lt;=$Y$1,DAY(K1914)&gt;15,AND(YEAR(K1914)&amp;MONTH(K1914)=YEAR(L1914)&amp;MONTH(L1914),DAY(L1914)&lt;26)),"",IF(OR(L1914="",MONTH(K1914)&lt;&gt;MONTH(L1914)),NETWORKDAYS.INTL(K1914,DATE(2021,MONTH(K1914)+1,0),"0000000",'21年休息安排-固定'!$B$2:$B$105),NETWORKDAYS.INTL(K1914,L1914,"0000000",'21年休息安排-固定'!$B$2:$B$105)))</f>
        <v>20</v>
      </c>
      <c r="X1914" s="50" t="str">
        <f>IF(OR(L1914&gt;=$Z$1,L1914="",DAY(L1914)&lt;15,AND(YEAR(K1914)&amp;MONTH(K1914)=YEAR(L1914)&amp;MONTH(L1914),DAY(L1914)&lt;26)),"",IF(YEAR(K1914)&amp;MONTH(K1914)=YEAR(L1914)&amp;MONTH(L1914),NETWORKDAYS.INTL(K1914,L1914,"0000000",'21年休息安排-固定'!$B$2:$B$105),NETWORKDAYS.INTL(DATE(2021,MONTH(L1914),1),L1914,"0000000",'21年休息安排-固定'!$B$2:$B$105)))</f>
        <v/>
      </c>
    </row>
    <row r="1915" customHeight="1" spans="1:24">
      <c r="A1915" s="4" t="s">
        <v>2397</v>
      </c>
      <c r="B1915" s="4"/>
      <c r="C1915" s="6" t="s">
        <v>2006</v>
      </c>
      <c r="D1915" s="4"/>
      <c r="E1915" s="4"/>
      <c r="F1915" s="4"/>
      <c r="G1915" s="4"/>
      <c r="H1915" s="4"/>
      <c r="I1915" s="4"/>
      <c r="J1915" s="4"/>
      <c r="K1915" s="45">
        <v>44445</v>
      </c>
      <c r="L1915" s="45">
        <v>44491</v>
      </c>
      <c r="M1915" s="4"/>
      <c r="N1915" s="4"/>
      <c r="O1915" s="4"/>
      <c r="P1915" s="46"/>
      <c r="Q1915" s="46"/>
      <c r="R1915" s="49">
        <f t="shared" si="132"/>
        <v>0</v>
      </c>
      <c r="S1915" s="49">
        <f t="shared" si="133"/>
        <v>0</v>
      </c>
      <c r="T1915" s="50">
        <f t="shared" si="134"/>
        <v>0</v>
      </c>
      <c r="U1915" s="50">
        <f t="shared" si="135"/>
        <v>0</v>
      </c>
      <c r="V1915" s="50">
        <v>0.9</v>
      </c>
      <c r="W1915" s="50">
        <f>IF(OR(K1915&lt;=$Y$1,DAY(K1915)&gt;15,AND(YEAR(K1915)&amp;MONTH(K1915)=YEAR(L1915)&amp;MONTH(L1915),DAY(L1915)&lt;26)),"",IF(OR(L1915="",MONTH(K1915)&lt;&gt;MONTH(L1915)),NETWORKDAYS.INTL(K1915,DATE(2021,MONTH(K1915)+1,0),"0000000",'21年休息安排-固定'!$B$2:$B$105),NETWORKDAYS.INTL(K1915,L1915,"0000000",'21年休息安排-固定'!$B$2:$B$105)))</f>
        <v>20</v>
      </c>
      <c r="X1915" s="50">
        <f>IF(OR(L1915&gt;=$Z$1,L1915="",DAY(L1915)&lt;15,AND(YEAR(K1915)&amp;MONTH(K1915)=YEAR(L1915)&amp;MONTH(L1915),DAY(L1915)&lt;26)),"",IF(YEAR(K1915)&amp;MONTH(K1915)=YEAR(L1915)&amp;MONTH(L1915),NETWORKDAYS.INTL(K1915,L1915,"0000000",'21年休息安排-固定'!$B$2:$B$105),NETWORKDAYS.INTL(DATE(2021,MONTH(L1915),1),L1915,"0000000",'21年休息安排-固定'!$B$2:$B$105)))</f>
        <v>15</v>
      </c>
    </row>
    <row r="1916" customHeight="1" spans="1:24">
      <c r="A1916" s="4" t="s">
        <v>2398</v>
      </c>
      <c r="B1916" s="4"/>
      <c r="C1916" s="6" t="s">
        <v>1851</v>
      </c>
      <c r="D1916" s="4"/>
      <c r="E1916" s="4"/>
      <c r="F1916" s="4"/>
      <c r="G1916" s="4"/>
      <c r="H1916" s="4"/>
      <c r="I1916" s="4"/>
      <c r="J1916" s="4"/>
      <c r="K1916" s="45">
        <v>44447</v>
      </c>
      <c r="L1916" s="45"/>
      <c r="M1916" s="4"/>
      <c r="N1916" s="4"/>
      <c r="O1916" s="4"/>
      <c r="P1916" s="46"/>
      <c r="Q1916" s="46"/>
      <c r="R1916" s="49">
        <f t="shared" si="132"/>
        <v>0</v>
      </c>
      <c r="S1916" s="49">
        <f t="shared" si="133"/>
        <v>0</v>
      </c>
      <c r="T1916" s="50">
        <f t="shared" si="134"/>
        <v>0</v>
      </c>
      <c r="U1916" s="50">
        <f t="shared" si="135"/>
        <v>0</v>
      </c>
      <c r="V1916" s="50">
        <v>0.9</v>
      </c>
      <c r="W1916" s="50">
        <f>IF(OR(K1916&lt;=$Y$1,DAY(K1916)&gt;15,AND(YEAR(K1916)&amp;MONTH(K1916)=YEAR(L1916)&amp;MONTH(L1916),DAY(L1916)&lt;26)),"",IF(OR(L1916="",MONTH(K1916)&lt;&gt;MONTH(L1916)),NETWORKDAYS.INTL(K1916,DATE(2021,MONTH(K1916)+1,0),"0000000",'21年休息安排-固定'!$B$2:$B$105),NETWORKDAYS.INTL(K1916,L1916,"0000000",'21年休息安排-固定'!$B$2:$B$105)))</f>
        <v>18</v>
      </c>
      <c r="X1916" s="50" t="str">
        <f>IF(OR(L1916&gt;=$Z$1,L1916="",DAY(L1916)&lt;15,AND(YEAR(K1916)&amp;MONTH(K1916)=YEAR(L1916)&amp;MONTH(L1916),DAY(L1916)&lt;26)),"",IF(YEAR(K1916)&amp;MONTH(K1916)=YEAR(L1916)&amp;MONTH(L1916),NETWORKDAYS.INTL(K1916,L1916,"0000000",'21年休息安排-固定'!$B$2:$B$105),NETWORKDAYS.INTL(DATE(2021,MONTH(L1916),1),L1916,"0000000",'21年休息安排-固定'!$B$2:$B$105)))</f>
        <v/>
      </c>
    </row>
    <row r="1917" customHeight="1" spans="1:24">
      <c r="A1917" s="4" t="s">
        <v>2399</v>
      </c>
      <c r="B1917" s="4"/>
      <c r="C1917" s="6" t="s">
        <v>1851</v>
      </c>
      <c r="D1917" s="4"/>
      <c r="E1917" s="4"/>
      <c r="F1917" s="4"/>
      <c r="G1917" s="4"/>
      <c r="H1917" s="4"/>
      <c r="I1917" s="4"/>
      <c r="J1917" s="4"/>
      <c r="K1917" s="45">
        <v>44447</v>
      </c>
      <c r="L1917" s="45"/>
      <c r="M1917" s="4"/>
      <c r="N1917" s="4"/>
      <c r="O1917" s="4"/>
      <c r="P1917" s="46"/>
      <c r="Q1917" s="46"/>
      <c r="R1917" s="49">
        <f t="shared" si="132"/>
        <v>0</v>
      </c>
      <c r="S1917" s="49">
        <f t="shared" si="133"/>
        <v>0</v>
      </c>
      <c r="T1917" s="50">
        <f t="shared" si="134"/>
        <v>0</v>
      </c>
      <c r="U1917" s="50">
        <f t="shared" si="135"/>
        <v>0</v>
      </c>
      <c r="V1917" s="50">
        <v>0.9</v>
      </c>
      <c r="W1917" s="50">
        <f>IF(OR(K1917&lt;=$Y$1,DAY(K1917)&gt;15,AND(YEAR(K1917)&amp;MONTH(K1917)=YEAR(L1917)&amp;MONTH(L1917),DAY(L1917)&lt;26)),"",IF(OR(L1917="",MONTH(K1917)&lt;&gt;MONTH(L1917)),NETWORKDAYS.INTL(K1917,DATE(2021,MONTH(K1917)+1,0),"0000000",'21年休息安排-固定'!$B$2:$B$105),NETWORKDAYS.INTL(K1917,L1917,"0000000",'21年休息安排-固定'!$B$2:$B$105)))</f>
        <v>18</v>
      </c>
      <c r="X1917" s="50" t="str">
        <f>IF(OR(L1917&gt;=$Z$1,L1917="",DAY(L1917)&lt;15,AND(YEAR(K1917)&amp;MONTH(K1917)=YEAR(L1917)&amp;MONTH(L1917),DAY(L1917)&lt;26)),"",IF(YEAR(K1917)&amp;MONTH(K1917)=YEAR(L1917)&amp;MONTH(L1917),NETWORKDAYS.INTL(K1917,L1917,"0000000",'21年休息安排-固定'!$B$2:$B$105),NETWORKDAYS.INTL(DATE(2021,MONTH(L1917),1),L1917,"0000000",'21年休息安排-固定'!$B$2:$B$105)))</f>
        <v/>
      </c>
    </row>
    <row r="1918" customHeight="1" spans="1:24">
      <c r="A1918" s="4" t="s">
        <v>2400</v>
      </c>
      <c r="B1918" s="4"/>
      <c r="C1918" s="6" t="s">
        <v>1846</v>
      </c>
      <c r="D1918" s="4"/>
      <c r="E1918" s="4"/>
      <c r="F1918" s="4"/>
      <c r="G1918" s="4"/>
      <c r="H1918" s="4"/>
      <c r="I1918" s="4"/>
      <c r="J1918" s="4"/>
      <c r="K1918" s="45">
        <v>44449</v>
      </c>
      <c r="L1918" s="45"/>
      <c r="M1918" s="4"/>
      <c r="N1918" s="4"/>
      <c r="O1918" s="4"/>
      <c r="P1918" s="46"/>
      <c r="Q1918" s="46"/>
      <c r="R1918" s="49">
        <f t="shared" si="132"/>
        <v>0</v>
      </c>
      <c r="S1918" s="49">
        <f t="shared" si="133"/>
        <v>0</v>
      </c>
      <c r="T1918" s="50">
        <f t="shared" si="134"/>
        <v>0</v>
      </c>
      <c r="U1918" s="50">
        <f t="shared" si="135"/>
        <v>0</v>
      </c>
      <c r="V1918" s="50">
        <v>0.9</v>
      </c>
      <c r="W1918" s="50">
        <f>IF(OR(K1918&lt;=$Y$1,DAY(K1918)&gt;15,AND(YEAR(K1918)&amp;MONTH(K1918)=YEAR(L1918)&amp;MONTH(L1918),DAY(L1918)&lt;26)),"",IF(OR(L1918="",MONTH(K1918)&lt;&gt;MONTH(L1918)),NETWORKDAYS.INTL(K1918,DATE(2021,MONTH(K1918)+1,0),"0000000",'21年休息安排-固定'!$B$2:$B$105),NETWORKDAYS.INTL(K1918,L1918,"0000000",'21年休息安排-固定'!$B$2:$B$105)))</f>
        <v>16</v>
      </c>
      <c r="X1918" s="50" t="str">
        <f>IF(OR(L1918&gt;=$Z$1,L1918="",DAY(L1918)&lt;15,AND(YEAR(K1918)&amp;MONTH(K1918)=YEAR(L1918)&amp;MONTH(L1918),DAY(L1918)&lt;26)),"",IF(YEAR(K1918)&amp;MONTH(K1918)=YEAR(L1918)&amp;MONTH(L1918),NETWORKDAYS.INTL(K1918,L1918,"0000000",'21年休息安排-固定'!$B$2:$B$105),NETWORKDAYS.INTL(DATE(2021,MONTH(L1918),1),L1918,"0000000",'21年休息安排-固定'!$B$2:$B$105)))</f>
        <v/>
      </c>
    </row>
    <row r="1919" customHeight="1" spans="1:24">
      <c r="A1919" s="4" t="s">
        <v>2401</v>
      </c>
      <c r="B1919" s="4"/>
      <c r="C1919" s="6" t="s">
        <v>1851</v>
      </c>
      <c r="D1919" s="4"/>
      <c r="E1919" s="4"/>
      <c r="F1919" s="4"/>
      <c r="G1919" s="4"/>
      <c r="H1919" s="4"/>
      <c r="I1919" s="4"/>
      <c r="J1919" s="4"/>
      <c r="K1919" s="45">
        <v>44449</v>
      </c>
      <c r="L1919" s="45"/>
      <c r="M1919" s="4"/>
      <c r="N1919" s="4"/>
      <c r="O1919" s="4"/>
      <c r="P1919" s="46"/>
      <c r="Q1919" s="46"/>
      <c r="R1919" s="49">
        <f t="shared" si="132"/>
        <v>0</v>
      </c>
      <c r="S1919" s="49">
        <f t="shared" si="133"/>
        <v>0</v>
      </c>
      <c r="T1919" s="50">
        <f t="shared" si="134"/>
        <v>0</v>
      </c>
      <c r="U1919" s="50">
        <f t="shared" si="135"/>
        <v>0</v>
      </c>
      <c r="V1919" s="50">
        <v>0.9</v>
      </c>
      <c r="W1919" s="50">
        <f>IF(OR(K1919&lt;=$Y$1,DAY(K1919)&gt;15,AND(YEAR(K1919)&amp;MONTH(K1919)=YEAR(L1919)&amp;MONTH(L1919),DAY(L1919)&lt;26)),"",IF(OR(L1919="",MONTH(K1919)&lt;&gt;MONTH(L1919)),NETWORKDAYS.INTL(K1919,DATE(2021,MONTH(K1919)+1,0),"0000000",'21年休息安排-固定'!$B$2:$B$105),NETWORKDAYS.INTL(K1919,L1919,"0000000",'21年休息安排-固定'!$B$2:$B$105)))</f>
        <v>16</v>
      </c>
      <c r="X1919" s="50" t="str">
        <f>IF(OR(L1919&gt;=$Z$1,L1919="",DAY(L1919)&lt;15,AND(YEAR(K1919)&amp;MONTH(K1919)=YEAR(L1919)&amp;MONTH(L1919),DAY(L1919)&lt;26)),"",IF(YEAR(K1919)&amp;MONTH(K1919)=YEAR(L1919)&amp;MONTH(L1919),NETWORKDAYS.INTL(K1919,L1919,"0000000",'21年休息安排-固定'!$B$2:$B$105),NETWORKDAYS.INTL(DATE(2021,MONTH(L1919),1),L1919,"0000000",'21年休息安排-固定'!$B$2:$B$105)))</f>
        <v/>
      </c>
    </row>
    <row r="1920" customHeight="1" spans="1:24">
      <c r="A1920" s="4" t="s">
        <v>2402</v>
      </c>
      <c r="B1920" s="4"/>
      <c r="C1920" s="6" t="s">
        <v>1846</v>
      </c>
      <c r="D1920" s="4"/>
      <c r="E1920" s="4"/>
      <c r="F1920" s="4"/>
      <c r="G1920" s="4"/>
      <c r="H1920" s="4"/>
      <c r="I1920" s="4"/>
      <c r="J1920" s="4"/>
      <c r="K1920" s="45">
        <v>44452</v>
      </c>
      <c r="L1920" s="45"/>
      <c r="M1920" s="4"/>
      <c r="N1920" s="4"/>
      <c r="O1920" s="4"/>
      <c r="P1920" s="46"/>
      <c r="Q1920" s="46"/>
      <c r="R1920" s="49">
        <f t="shared" si="132"/>
        <v>0</v>
      </c>
      <c r="S1920" s="49">
        <f t="shared" si="133"/>
        <v>0</v>
      </c>
      <c r="T1920" s="50">
        <f t="shared" si="134"/>
        <v>0</v>
      </c>
      <c r="U1920" s="50">
        <f t="shared" si="135"/>
        <v>0</v>
      </c>
      <c r="V1920" s="50">
        <v>0.9</v>
      </c>
      <c r="W1920" s="50">
        <f>IF(OR(K1920&lt;=$Y$1,DAY(K1920)&gt;15,AND(YEAR(K1920)&amp;MONTH(K1920)=YEAR(L1920)&amp;MONTH(L1920),DAY(L1920)&lt;26)),"",IF(OR(L1920="",MONTH(K1920)&lt;&gt;MONTH(L1920)),NETWORKDAYS.INTL(K1920,DATE(2021,MONTH(K1920)+1,0),"0000000",'21年休息安排-固定'!$B$2:$B$105),NETWORKDAYS.INTL(K1920,L1920,"0000000",'21年休息安排-固定'!$B$2:$B$105)))</f>
        <v>15</v>
      </c>
      <c r="X1920" s="50" t="str">
        <f>IF(OR(L1920&gt;=$Z$1,L1920="",DAY(L1920)&lt;15,AND(YEAR(K1920)&amp;MONTH(K1920)=YEAR(L1920)&amp;MONTH(L1920),DAY(L1920)&lt;26)),"",IF(YEAR(K1920)&amp;MONTH(K1920)=YEAR(L1920)&amp;MONTH(L1920),NETWORKDAYS.INTL(K1920,L1920,"0000000",'21年休息安排-固定'!$B$2:$B$105),NETWORKDAYS.INTL(DATE(2021,MONTH(L1920),1),L1920,"0000000",'21年休息安排-固定'!$B$2:$B$105)))</f>
        <v/>
      </c>
    </row>
    <row r="1921" customHeight="1" spans="1:24">
      <c r="A1921" s="4" t="s">
        <v>2403</v>
      </c>
      <c r="B1921" s="4"/>
      <c r="C1921" s="6" t="s">
        <v>2006</v>
      </c>
      <c r="D1921" s="4"/>
      <c r="E1921" s="4"/>
      <c r="F1921" s="4"/>
      <c r="G1921" s="4"/>
      <c r="H1921" s="4"/>
      <c r="I1921" s="4"/>
      <c r="J1921" s="4"/>
      <c r="K1921" s="45">
        <v>44449</v>
      </c>
      <c r="L1921" s="45"/>
      <c r="M1921" s="4"/>
      <c r="N1921" s="4"/>
      <c r="O1921" s="4"/>
      <c r="P1921" s="46"/>
      <c r="Q1921" s="46"/>
      <c r="R1921" s="49">
        <f t="shared" si="132"/>
        <v>0</v>
      </c>
      <c r="S1921" s="49">
        <f t="shared" si="133"/>
        <v>0</v>
      </c>
      <c r="T1921" s="50">
        <f t="shared" si="134"/>
        <v>0</v>
      </c>
      <c r="U1921" s="50">
        <f t="shared" si="135"/>
        <v>0</v>
      </c>
      <c r="V1921" s="50">
        <v>0.9</v>
      </c>
      <c r="W1921" s="50">
        <f>IF(OR(K1921&lt;=$Y$1,DAY(K1921)&gt;15,AND(YEAR(K1921)&amp;MONTH(K1921)=YEAR(L1921)&amp;MONTH(L1921),DAY(L1921)&lt;26)),"",IF(OR(L1921="",MONTH(K1921)&lt;&gt;MONTH(L1921)),NETWORKDAYS.INTL(K1921,DATE(2021,MONTH(K1921)+1,0),"0000000",'21年休息安排-固定'!$B$2:$B$105),NETWORKDAYS.INTL(K1921,L1921,"0000000",'21年休息安排-固定'!$B$2:$B$105)))</f>
        <v>16</v>
      </c>
      <c r="X1921" s="50" t="str">
        <f>IF(OR(L1921&gt;=$Z$1,L1921="",DAY(L1921)&lt;15,AND(YEAR(K1921)&amp;MONTH(K1921)=YEAR(L1921)&amp;MONTH(L1921),DAY(L1921)&lt;26)),"",IF(YEAR(K1921)&amp;MONTH(K1921)=YEAR(L1921)&amp;MONTH(L1921),NETWORKDAYS.INTL(K1921,L1921,"0000000",'21年休息安排-固定'!$B$2:$B$105),NETWORKDAYS.INTL(DATE(2021,MONTH(L1921),1),L1921,"0000000",'21年休息安排-固定'!$B$2:$B$105)))</f>
        <v/>
      </c>
    </row>
    <row r="1922" customHeight="1" spans="1:24">
      <c r="A1922" s="4" t="s">
        <v>2404</v>
      </c>
      <c r="B1922" s="4"/>
      <c r="C1922" s="6" t="s">
        <v>2006</v>
      </c>
      <c r="D1922" s="4"/>
      <c r="E1922" s="4"/>
      <c r="F1922" s="4"/>
      <c r="G1922" s="4"/>
      <c r="H1922" s="4"/>
      <c r="I1922" s="4"/>
      <c r="J1922" s="4"/>
      <c r="K1922" s="45">
        <v>44449</v>
      </c>
      <c r="L1922" s="45"/>
      <c r="M1922" s="4"/>
      <c r="N1922" s="4"/>
      <c r="O1922" s="4"/>
      <c r="P1922" s="46"/>
      <c r="Q1922" s="46"/>
      <c r="R1922" s="49">
        <f t="shared" si="132"/>
        <v>0</v>
      </c>
      <c r="S1922" s="49">
        <f t="shared" si="133"/>
        <v>0</v>
      </c>
      <c r="T1922" s="50">
        <f t="shared" si="134"/>
        <v>0</v>
      </c>
      <c r="U1922" s="50">
        <f t="shared" si="135"/>
        <v>0</v>
      </c>
      <c r="V1922" s="50">
        <v>0.9</v>
      </c>
      <c r="W1922" s="50">
        <f>IF(OR(K1922&lt;=$Y$1,DAY(K1922)&gt;15,AND(YEAR(K1922)&amp;MONTH(K1922)=YEAR(L1922)&amp;MONTH(L1922),DAY(L1922)&lt;26)),"",IF(OR(L1922="",MONTH(K1922)&lt;&gt;MONTH(L1922)),NETWORKDAYS.INTL(K1922,DATE(2021,MONTH(K1922)+1,0),"0000000",'21年休息安排-固定'!$B$2:$B$105),NETWORKDAYS.INTL(K1922,L1922,"0000000",'21年休息安排-固定'!$B$2:$B$105)))</f>
        <v>16</v>
      </c>
      <c r="X1922" s="50" t="str">
        <f>IF(OR(L1922&gt;=$Z$1,L1922="",DAY(L1922)&lt;15,AND(YEAR(K1922)&amp;MONTH(K1922)=YEAR(L1922)&amp;MONTH(L1922),DAY(L1922)&lt;26)),"",IF(YEAR(K1922)&amp;MONTH(K1922)=YEAR(L1922)&amp;MONTH(L1922),NETWORKDAYS.INTL(K1922,L1922,"0000000",'21年休息安排-固定'!$B$2:$B$105),NETWORKDAYS.INTL(DATE(2021,MONTH(L1922),1),L1922,"0000000",'21年休息安排-固定'!$B$2:$B$105)))</f>
        <v/>
      </c>
    </row>
    <row r="1923" customHeight="1" spans="1:24">
      <c r="A1923" s="4" t="s">
        <v>2405</v>
      </c>
      <c r="B1923" s="4"/>
      <c r="C1923" s="6" t="s">
        <v>1846</v>
      </c>
      <c r="D1923" s="4"/>
      <c r="E1923" s="4"/>
      <c r="F1923" s="4"/>
      <c r="G1923" s="4"/>
      <c r="H1923" s="4"/>
      <c r="I1923" s="4"/>
      <c r="J1923" s="4"/>
      <c r="K1923" s="45">
        <v>44449</v>
      </c>
      <c r="L1923" s="45">
        <v>44498</v>
      </c>
      <c r="M1923" s="4"/>
      <c r="N1923" s="4"/>
      <c r="O1923" s="4"/>
      <c r="P1923" s="46"/>
      <c r="Q1923" s="46"/>
      <c r="R1923" s="49">
        <f t="shared" si="132"/>
        <v>0</v>
      </c>
      <c r="S1923" s="49">
        <f t="shared" si="133"/>
        <v>0</v>
      </c>
      <c r="T1923" s="50">
        <f t="shared" si="134"/>
        <v>0</v>
      </c>
      <c r="U1923" s="50">
        <f t="shared" si="135"/>
        <v>0</v>
      </c>
      <c r="V1923" s="50">
        <v>0.9</v>
      </c>
      <c r="W1923" s="50">
        <f>IF(OR(K1923&lt;=$Y$1,DAY(K1923)&gt;15,AND(YEAR(K1923)&amp;MONTH(K1923)=YEAR(L1923)&amp;MONTH(L1923),DAY(L1923)&lt;26)),"",IF(OR(L1923="",MONTH(K1923)&lt;&gt;MONTH(L1923)),NETWORKDAYS.INTL(K1923,DATE(2021,MONTH(K1923)+1,0),"0000000",'21年休息安排-固定'!$B$2:$B$105),NETWORKDAYS.INTL(K1923,L1923,"0000000",'21年休息安排-固定'!$B$2:$B$105)))</f>
        <v>16</v>
      </c>
      <c r="X1923" s="50">
        <f>IF(OR(L1923&gt;=$Z$1,L1923="",DAY(L1923)&lt;15,AND(YEAR(K1923)&amp;MONTH(K1923)=YEAR(L1923)&amp;MONTH(L1923),DAY(L1923)&lt;26)),"",IF(YEAR(K1923)&amp;MONTH(K1923)=YEAR(L1923)&amp;MONTH(L1923),NETWORKDAYS.INTL(K1923,L1923,"0000000",'21年休息安排-固定'!$B$2:$B$105),NETWORKDAYS.INTL(DATE(2021,MONTH(L1923),1),L1923,"0000000",'21年休息安排-固定'!$B$2:$B$105)))</f>
        <v>20</v>
      </c>
    </row>
    <row r="1924" customHeight="1" spans="1:24">
      <c r="A1924" s="4" t="s">
        <v>2406</v>
      </c>
      <c r="B1924" s="4"/>
      <c r="C1924" s="6" t="s">
        <v>1846</v>
      </c>
      <c r="D1924" s="4"/>
      <c r="E1924" s="4"/>
      <c r="F1924" s="4"/>
      <c r="G1924" s="4"/>
      <c r="H1924" s="4"/>
      <c r="I1924" s="4"/>
      <c r="J1924" s="4"/>
      <c r="K1924" s="45">
        <v>44453</v>
      </c>
      <c r="L1924" s="45"/>
      <c r="M1924" s="4"/>
      <c r="N1924" s="4"/>
      <c r="O1924" s="4"/>
      <c r="P1924" s="46"/>
      <c r="Q1924" s="46"/>
      <c r="R1924" s="49">
        <f t="shared" si="132"/>
        <v>0</v>
      </c>
      <c r="S1924" s="49">
        <f t="shared" si="133"/>
        <v>0</v>
      </c>
      <c r="T1924" s="50">
        <f t="shared" si="134"/>
        <v>0</v>
      </c>
      <c r="U1924" s="50">
        <f t="shared" si="135"/>
        <v>0</v>
      </c>
      <c r="V1924" s="50">
        <v>0.9</v>
      </c>
      <c r="W1924" s="50">
        <f>IF(OR(K1924&lt;=$Y$1,DAY(K1924)&gt;15,AND(YEAR(K1924)&amp;MONTH(K1924)=YEAR(L1924)&amp;MONTH(L1924),DAY(L1924)&lt;26)),"",IF(OR(L1924="",MONTH(K1924)&lt;&gt;MONTH(L1924)),NETWORKDAYS.INTL(K1924,DATE(2021,MONTH(K1924)+1,0),"0000000",'21年休息安排-固定'!$B$2:$B$105),NETWORKDAYS.INTL(K1924,L1924,"0000000",'21年休息安排-固定'!$B$2:$B$105)))</f>
        <v>14</v>
      </c>
      <c r="X1924" s="50" t="str">
        <f>IF(OR(L1924&gt;=$Z$1,L1924="",DAY(L1924)&lt;15,AND(YEAR(K1924)&amp;MONTH(K1924)=YEAR(L1924)&amp;MONTH(L1924),DAY(L1924)&lt;26)),"",IF(YEAR(K1924)&amp;MONTH(K1924)=YEAR(L1924)&amp;MONTH(L1924),NETWORKDAYS.INTL(K1924,L1924,"0000000",'21年休息安排-固定'!$B$2:$B$105),NETWORKDAYS.INTL(DATE(2021,MONTH(L1924),1),L1924,"0000000",'21年休息安排-固定'!$B$2:$B$105)))</f>
        <v/>
      </c>
    </row>
    <row r="1925" customHeight="1" spans="1:24">
      <c r="A1925" s="4" t="s">
        <v>2407</v>
      </c>
      <c r="B1925" s="4"/>
      <c r="C1925" s="6" t="s">
        <v>1846</v>
      </c>
      <c r="D1925" s="4"/>
      <c r="E1925" s="4"/>
      <c r="F1925" s="4"/>
      <c r="G1925" s="4"/>
      <c r="H1925" s="4"/>
      <c r="I1925" s="4"/>
      <c r="J1925" s="4"/>
      <c r="K1925" s="45">
        <v>44453</v>
      </c>
      <c r="L1925" s="45"/>
      <c r="M1925" s="4"/>
      <c r="N1925" s="4"/>
      <c r="O1925" s="4"/>
      <c r="P1925" s="46"/>
      <c r="Q1925" s="46"/>
      <c r="R1925" s="49">
        <f t="shared" si="132"/>
        <v>0</v>
      </c>
      <c r="S1925" s="49">
        <f t="shared" si="133"/>
        <v>0</v>
      </c>
      <c r="T1925" s="50">
        <f t="shared" si="134"/>
        <v>0</v>
      </c>
      <c r="U1925" s="50">
        <f t="shared" si="135"/>
        <v>0</v>
      </c>
      <c r="V1925" s="50">
        <v>0.9</v>
      </c>
      <c r="W1925" s="50">
        <f>IF(OR(K1925&lt;=$Y$1,DAY(K1925)&gt;15,AND(YEAR(K1925)&amp;MONTH(K1925)=YEAR(L1925)&amp;MONTH(L1925),DAY(L1925)&lt;26)),"",IF(OR(L1925="",MONTH(K1925)&lt;&gt;MONTH(L1925)),NETWORKDAYS.INTL(K1925,DATE(2021,MONTH(K1925)+1,0),"0000000",'21年休息安排-固定'!$B$2:$B$105),NETWORKDAYS.INTL(K1925,L1925,"0000000",'21年休息安排-固定'!$B$2:$B$105)))</f>
        <v>14</v>
      </c>
      <c r="X1925" s="50" t="str">
        <f>IF(OR(L1925&gt;=$Z$1,L1925="",DAY(L1925)&lt;15,AND(YEAR(K1925)&amp;MONTH(K1925)=YEAR(L1925)&amp;MONTH(L1925),DAY(L1925)&lt;26)),"",IF(YEAR(K1925)&amp;MONTH(K1925)=YEAR(L1925)&amp;MONTH(L1925),NETWORKDAYS.INTL(K1925,L1925,"0000000",'21年休息安排-固定'!$B$2:$B$105),NETWORKDAYS.INTL(DATE(2021,MONTH(L1925),1),L1925,"0000000",'21年休息安排-固定'!$B$2:$B$105)))</f>
        <v/>
      </c>
    </row>
    <row r="1926" customHeight="1" spans="1:24">
      <c r="A1926" s="4" t="s">
        <v>2408</v>
      </c>
      <c r="B1926" s="4"/>
      <c r="C1926" s="6" t="s">
        <v>1851</v>
      </c>
      <c r="D1926" s="4"/>
      <c r="E1926" s="4"/>
      <c r="F1926" s="4"/>
      <c r="G1926" s="4"/>
      <c r="H1926" s="4"/>
      <c r="I1926" s="4"/>
      <c r="J1926" s="4"/>
      <c r="K1926" s="45">
        <v>44453</v>
      </c>
      <c r="L1926" s="45"/>
      <c r="M1926" s="4"/>
      <c r="N1926" s="4"/>
      <c r="O1926" s="4"/>
      <c r="P1926" s="46"/>
      <c r="Q1926" s="46"/>
      <c r="R1926" s="49">
        <f t="shared" si="132"/>
        <v>0</v>
      </c>
      <c r="S1926" s="49">
        <f t="shared" si="133"/>
        <v>0</v>
      </c>
      <c r="T1926" s="50">
        <f t="shared" si="134"/>
        <v>0</v>
      </c>
      <c r="U1926" s="50">
        <f t="shared" si="135"/>
        <v>0</v>
      </c>
      <c r="V1926" s="50">
        <v>0.9</v>
      </c>
      <c r="W1926" s="50">
        <f>IF(OR(K1926&lt;=$Y$1,DAY(K1926)&gt;15,AND(YEAR(K1926)&amp;MONTH(K1926)=YEAR(L1926)&amp;MONTH(L1926),DAY(L1926)&lt;26)),"",IF(OR(L1926="",MONTH(K1926)&lt;&gt;MONTH(L1926)),NETWORKDAYS.INTL(K1926,DATE(2021,MONTH(K1926)+1,0),"0000000",'21年休息安排-固定'!$B$2:$B$105),NETWORKDAYS.INTL(K1926,L1926,"0000000",'21年休息安排-固定'!$B$2:$B$105)))</f>
        <v>14</v>
      </c>
      <c r="X1926" s="50" t="str">
        <f>IF(OR(L1926&gt;=$Z$1,L1926="",DAY(L1926)&lt;15,AND(YEAR(K1926)&amp;MONTH(K1926)=YEAR(L1926)&amp;MONTH(L1926),DAY(L1926)&lt;26)),"",IF(YEAR(K1926)&amp;MONTH(K1926)=YEAR(L1926)&amp;MONTH(L1926),NETWORKDAYS.INTL(K1926,L1926,"0000000",'21年休息安排-固定'!$B$2:$B$105),NETWORKDAYS.INTL(DATE(2021,MONTH(L1926),1),L1926,"0000000",'21年休息安排-固定'!$B$2:$B$105)))</f>
        <v/>
      </c>
    </row>
    <row r="1927" customHeight="1" spans="1:24">
      <c r="A1927" s="4" t="s">
        <v>2409</v>
      </c>
      <c r="B1927" s="4"/>
      <c r="C1927" s="6" t="s">
        <v>1846</v>
      </c>
      <c r="D1927" s="4"/>
      <c r="E1927" s="4"/>
      <c r="F1927" s="4"/>
      <c r="G1927" s="4"/>
      <c r="H1927" s="4"/>
      <c r="I1927" s="4"/>
      <c r="J1927" s="4"/>
      <c r="K1927" s="45">
        <v>44455</v>
      </c>
      <c r="L1927" s="45"/>
      <c r="M1927" s="4"/>
      <c r="N1927" s="4"/>
      <c r="O1927" s="4"/>
      <c r="P1927" s="46"/>
      <c r="Q1927" s="46"/>
      <c r="R1927" s="49">
        <f t="shared" si="132"/>
        <v>0</v>
      </c>
      <c r="S1927" s="49">
        <f t="shared" si="133"/>
        <v>0</v>
      </c>
      <c r="T1927" s="50">
        <f t="shared" si="134"/>
        <v>0</v>
      </c>
      <c r="U1927" s="50">
        <f t="shared" si="135"/>
        <v>0</v>
      </c>
      <c r="V1927" s="50">
        <v>0.9</v>
      </c>
      <c r="W1927" s="50" t="str">
        <f>IF(OR(K1927&lt;=$Y$1,DAY(K1927)&gt;15,AND(YEAR(K1927)&amp;MONTH(K1927)=YEAR(L1927)&amp;MONTH(L1927),DAY(L1927)&lt;26)),"",IF(OR(L1927="",MONTH(K1927)&lt;&gt;MONTH(L1927)),NETWORKDAYS.INTL(K1927,DATE(2021,MONTH(K1927)+1,0),"0000000",'21年休息安排-固定'!$B$2:$B$105),NETWORKDAYS.INTL(K1927,L1927,"0000000",'21年休息安排-固定'!$B$2:$B$105)))</f>
        <v/>
      </c>
      <c r="X1927" s="50" t="str">
        <f>IF(OR(L1927&gt;=$Z$1,L1927="",DAY(L1927)&lt;15,AND(YEAR(K1927)&amp;MONTH(K1927)=YEAR(L1927)&amp;MONTH(L1927),DAY(L1927)&lt;26)),"",IF(YEAR(K1927)&amp;MONTH(K1927)=YEAR(L1927)&amp;MONTH(L1927),NETWORKDAYS.INTL(K1927,L1927,"0000000",'21年休息安排-固定'!$B$2:$B$105),NETWORKDAYS.INTL(DATE(2021,MONTH(L1927),1),L1927,"0000000",'21年休息安排-固定'!$B$2:$B$105)))</f>
        <v/>
      </c>
    </row>
    <row r="1928" customHeight="1" spans="1:24">
      <c r="A1928" s="4" t="s">
        <v>2410</v>
      </c>
      <c r="B1928" s="4"/>
      <c r="C1928" s="6" t="s">
        <v>1851</v>
      </c>
      <c r="D1928" s="4"/>
      <c r="E1928" s="4"/>
      <c r="F1928" s="4"/>
      <c r="G1928" s="4"/>
      <c r="H1928" s="4"/>
      <c r="I1928" s="4"/>
      <c r="J1928" s="4"/>
      <c r="K1928" s="45">
        <v>44454</v>
      </c>
      <c r="L1928" s="45"/>
      <c r="M1928" s="4"/>
      <c r="N1928" s="4"/>
      <c r="O1928" s="4"/>
      <c r="P1928" s="46"/>
      <c r="Q1928" s="46"/>
      <c r="R1928" s="49">
        <f t="shared" si="132"/>
        <v>0</v>
      </c>
      <c r="S1928" s="49">
        <f t="shared" si="133"/>
        <v>0</v>
      </c>
      <c r="T1928" s="50">
        <f t="shared" si="134"/>
        <v>0</v>
      </c>
      <c r="U1928" s="50">
        <f t="shared" si="135"/>
        <v>0</v>
      </c>
      <c r="V1928" s="50">
        <v>0.9</v>
      </c>
      <c r="W1928" s="50">
        <f>IF(OR(K1928&lt;=$Y$1,DAY(K1928)&gt;15,AND(YEAR(K1928)&amp;MONTH(K1928)=YEAR(L1928)&amp;MONTH(L1928),DAY(L1928)&lt;26)),"",IF(OR(L1928="",MONTH(K1928)&lt;&gt;MONTH(L1928)),NETWORKDAYS.INTL(K1928,DATE(2021,MONTH(K1928)+1,0),"0000000",'21年休息安排-固定'!$B$2:$B$105),NETWORKDAYS.INTL(K1928,L1928,"0000000",'21年休息安排-固定'!$B$2:$B$105)))</f>
        <v>13</v>
      </c>
      <c r="X1928" s="50" t="str">
        <f>IF(OR(L1928&gt;=$Z$1,L1928="",DAY(L1928)&lt;15,AND(YEAR(K1928)&amp;MONTH(K1928)=YEAR(L1928)&amp;MONTH(L1928),DAY(L1928)&lt;26)),"",IF(YEAR(K1928)&amp;MONTH(K1928)=YEAR(L1928)&amp;MONTH(L1928),NETWORKDAYS.INTL(K1928,L1928,"0000000",'21年休息安排-固定'!$B$2:$B$105),NETWORKDAYS.INTL(DATE(2021,MONTH(L1928),1),L1928,"0000000",'21年休息安排-固定'!$B$2:$B$105)))</f>
        <v/>
      </c>
    </row>
    <row r="1929" customHeight="1" spans="1:24">
      <c r="A1929" s="4" t="s">
        <v>2411</v>
      </c>
      <c r="B1929" s="4"/>
      <c r="C1929" s="6" t="s">
        <v>2083</v>
      </c>
      <c r="D1929" s="4"/>
      <c r="E1929" s="4"/>
      <c r="F1929" s="4"/>
      <c r="G1929" s="4"/>
      <c r="H1929" s="4"/>
      <c r="I1929" s="4"/>
      <c r="J1929" s="4"/>
      <c r="K1929" s="45">
        <v>44454</v>
      </c>
      <c r="L1929" s="45"/>
      <c r="M1929" s="4"/>
      <c r="N1929" s="4"/>
      <c r="O1929" s="4"/>
      <c r="P1929" s="46"/>
      <c r="Q1929" s="46"/>
      <c r="R1929" s="49">
        <f t="shared" si="132"/>
        <v>0</v>
      </c>
      <c r="S1929" s="49">
        <f t="shared" si="133"/>
        <v>0</v>
      </c>
      <c r="T1929" s="50">
        <f t="shared" ref="T1929:T1986" si="136">IFERROR(ROUND(Q1929/W1929,2),0)</f>
        <v>0</v>
      </c>
      <c r="U1929" s="50">
        <f t="shared" ref="U1929:U1986" si="137">IFERROR(ROUND(Q1929/X1929,2),0)</f>
        <v>0</v>
      </c>
      <c r="V1929" s="50">
        <v>0.9</v>
      </c>
      <c r="W1929" s="50">
        <f>IF(OR(K1929&lt;=$Y$1,DAY(K1929)&gt;15,AND(YEAR(K1929)&amp;MONTH(K1929)=YEAR(L1929)&amp;MONTH(L1929),DAY(L1929)&lt;26)),"",IF(OR(L1929="",MONTH(K1929)&lt;&gt;MONTH(L1929)),NETWORKDAYS.INTL(K1929,DATE(2021,MONTH(K1929)+1,0),"0000000",'21年休息安排-固定'!$B$2:$B$105),NETWORKDAYS.INTL(K1929,L1929,"0000000",'21年休息安排-固定'!$B$2:$B$105)))</f>
        <v>13</v>
      </c>
      <c r="X1929" s="50" t="str">
        <f>IF(OR(L1929&gt;=$Z$1,L1929="",DAY(L1929)&lt;15,AND(YEAR(K1929)&amp;MONTH(K1929)=YEAR(L1929)&amp;MONTH(L1929),DAY(L1929)&lt;26)),"",IF(YEAR(K1929)&amp;MONTH(K1929)=YEAR(L1929)&amp;MONTH(L1929),NETWORKDAYS.INTL(K1929,L1929,"0000000",'21年休息安排-固定'!$B$2:$B$105),NETWORKDAYS.INTL(DATE(2021,MONTH(L1929),1),L1929,"0000000",'21年休息安排-固定'!$B$2:$B$105)))</f>
        <v/>
      </c>
    </row>
    <row r="1930" customHeight="1" spans="1:24">
      <c r="A1930" s="4" t="s">
        <v>2412</v>
      </c>
      <c r="B1930" s="4"/>
      <c r="C1930" s="6" t="s">
        <v>1846</v>
      </c>
      <c r="D1930" s="4"/>
      <c r="E1930" s="4"/>
      <c r="F1930" s="4"/>
      <c r="G1930" s="4"/>
      <c r="H1930" s="4"/>
      <c r="I1930" s="4"/>
      <c r="J1930" s="4"/>
      <c r="K1930" s="45">
        <v>44454</v>
      </c>
      <c r="L1930" s="45"/>
      <c r="M1930" s="4"/>
      <c r="N1930" s="4"/>
      <c r="O1930" s="4"/>
      <c r="P1930" s="46"/>
      <c r="Q1930" s="46"/>
      <c r="R1930" s="49">
        <f t="shared" ref="R1930:R1987" si="138">P1930/21.75</f>
        <v>0</v>
      </c>
      <c r="S1930" s="49">
        <f t="shared" ref="S1930:S1987" si="139">Q1930/21.75</f>
        <v>0</v>
      </c>
      <c r="T1930" s="50">
        <f t="shared" si="136"/>
        <v>0</v>
      </c>
      <c r="U1930" s="50">
        <f t="shared" si="137"/>
        <v>0</v>
      </c>
      <c r="V1930" s="50">
        <v>0.9</v>
      </c>
      <c r="W1930" s="50">
        <f>IF(OR(K1930&lt;=$Y$1,DAY(K1930)&gt;15,AND(YEAR(K1930)&amp;MONTH(K1930)=YEAR(L1930)&amp;MONTH(L1930),DAY(L1930)&lt;26)),"",IF(OR(L1930="",MONTH(K1930)&lt;&gt;MONTH(L1930)),NETWORKDAYS.INTL(K1930,DATE(2021,MONTH(K1930)+1,0),"0000000",'21年休息安排-固定'!$B$2:$B$105),NETWORKDAYS.INTL(K1930,L1930,"0000000",'21年休息安排-固定'!$B$2:$B$105)))</f>
        <v>13</v>
      </c>
      <c r="X1930" s="50" t="str">
        <f>IF(OR(L1930&gt;=$Z$1,L1930="",DAY(L1930)&lt;15,AND(YEAR(K1930)&amp;MONTH(K1930)=YEAR(L1930)&amp;MONTH(L1930),DAY(L1930)&lt;26)),"",IF(YEAR(K1930)&amp;MONTH(K1930)=YEAR(L1930)&amp;MONTH(L1930),NETWORKDAYS.INTL(K1930,L1930,"0000000",'21年休息安排-固定'!$B$2:$B$105),NETWORKDAYS.INTL(DATE(2021,MONTH(L1930),1),L1930,"0000000",'21年休息安排-固定'!$B$2:$B$105)))</f>
        <v/>
      </c>
    </row>
    <row r="1931" customHeight="1" spans="1:24">
      <c r="A1931" s="4" t="s">
        <v>2413</v>
      </c>
      <c r="B1931" s="4"/>
      <c r="C1931" s="6" t="s">
        <v>2006</v>
      </c>
      <c r="D1931" s="4"/>
      <c r="E1931" s="4"/>
      <c r="F1931" s="4"/>
      <c r="G1931" s="4"/>
      <c r="H1931" s="4"/>
      <c r="I1931" s="4"/>
      <c r="J1931" s="4"/>
      <c r="K1931" s="45">
        <v>44461</v>
      </c>
      <c r="L1931" s="45"/>
      <c r="M1931" s="4"/>
      <c r="N1931" s="4"/>
      <c r="O1931" s="4"/>
      <c r="P1931" s="46"/>
      <c r="Q1931" s="46"/>
      <c r="R1931" s="49">
        <f t="shared" si="138"/>
        <v>0</v>
      </c>
      <c r="S1931" s="49">
        <f t="shared" si="139"/>
        <v>0</v>
      </c>
      <c r="T1931" s="50">
        <f t="shared" si="136"/>
        <v>0</v>
      </c>
      <c r="U1931" s="50">
        <f t="shared" si="137"/>
        <v>0</v>
      </c>
      <c r="V1931" s="50">
        <v>0.9</v>
      </c>
      <c r="W1931" s="50" t="str">
        <f>IF(OR(K1931&lt;=$Y$1,DAY(K1931)&gt;15,AND(YEAR(K1931)&amp;MONTH(K1931)=YEAR(L1931)&amp;MONTH(L1931),DAY(L1931)&lt;26)),"",IF(OR(L1931="",MONTH(K1931)&lt;&gt;MONTH(L1931)),NETWORKDAYS.INTL(K1931,DATE(2021,MONTH(K1931)+1,0),"0000000",'21年休息安排-固定'!$B$2:$B$105),NETWORKDAYS.INTL(K1931,L1931,"0000000",'21年休息安排-固定'!$B$2:$B$105)))</f>
        <v/>
      </c>
      <c r="X1931" s="50" t="str">
        <f>IF(OR(L1931&gt;=$Z$1,L1931="",DAY(L1931)&lt;15,AND(YEAR(K1931)&amp;MONTH(K1931)=YEAR(L1931)&amp;MONTH(L1931),DAY(L1931)&lt;26)),"",IF(YEAR(K1931)&amp;MONTH(K1931)=YEAR(L1931)&amp;MONTH(L1931),NETWORKDAYS.INTL(K1931,L1931,"0000000",'21年休息安排-固定'!$B$2:$B$105),NETWORKDAYS.INTL(DATE(2021,MONTH(L1931),1),L1931,"0000000",'21年休息安排-固定'!$B$2:$B$105)))</f>
        <v/>
      </c>
    </row>
    <row r="1932" customHeight="1" spans="1:24">
      <c r="A1932" s="4" t="s">
        <v>2414</v>
      </c>
      <c r="B1932" s="4"/>
      <c r="C1932" s="6" t="s">
        <v>2006</v>
      </c>
      <c r="D1932" s="4"/>
      <c r="E1932" s="4"/>
      <c r="F1932" s="4"/>
      <c r="G1932" s="4"/>
      <c r="H1932" s="4"/>
      <c r="I1932" s="4"/>
      <c r="J1932" s="4"/>
      <c r="K1932" s="45">
        <v>44457</v>
      </c>
      <c r="L1932" s="45"/>
      <c r="M1932" s="4"/>
      <c r="N1932" s="4"/>
      <c r="O1932" s="4"/>
      <c r="P1932" s="46"/>
      <c r="Q1932" s="46"/>
      <c r="R1932" s="49">
        <f t="shared" si="138"/>
        <v>0</v>
      </c>
      <c r="S1932" s="49">
        <f t="shared" si="139"/>
        <v>0</v>
      </c>
      <c r="T1932" s="50">
        <f t="shared" si="136"/>
        <v>0</v>
      </c>
      <c r="U1932" s="50">
        <f t="shared" si="137"/>
        <v>0</v>
      </c>
      <c r="V1932" s="50">
        <v>0.9</v>
      </c>
      <c r="W1932" s="50" t="str">
        <f>IF(OR(K1932&lt;=$Y$1,DAY(K1932)&gt;15,AND(YEAR(K1932)&amp;MONTH(K1932)=YEAR(L1932)&amp;MONTH(L1932),DAY(L1932)&lt;26)),"",IF(OR(L1932="",MONTH(K1932)&lt;&gt;MONTH(L1932)),NETWORKDAYS.INTL(K1932,DATE(2021,MONTH(K1932)+1,0),"0000000",'21年休息安排-固定'!$B$2:$B$105),NETWORKDAYS.INTL(K1932,L1932,"0000000",'21年休息安排-固定'!$B$2:$B$105)))</f>
        <v/>
      </c>
      <c r="X1932" s="50" t="str">
        <f>IF(OR(L1932&gt;=$Z$1,L1932="",DAY(L1932)&lt;15,AND(YEAR(K1932)&amp;MONTH(K1932)=YEAR(L1932)&amp;MONTH(L1932),DAY(L1932)&lt;26)),"",IF(YEAR(K1932)&amp;MONTH(K1932)=YEAR(L1932)&amp;MONTH(L1932),NETWORKDAYS.INTL(K1932,L1932,"0000000",'21年休息安排-固定'!$B$2:$B$105),NETWORKDAYS.INTL(DATE(2021,MONTH(L1932),1),L1932,"0000000",'21年休息安排-固定'!$B$2:$B$105)))</f>
        <v/>
      </c>
    </row>
    <row r="1933" customHeight="1" spans="1:24">
      <c r="A1933" s="4" t="s">
        <v>2415</v>
      </c>
      <c r="B1933" s="4"/>
      <c r="C1933" s="6" t="s">
        <v>1846</v>
      </c>
      <c r="D1933" s="4"/>
      <c r="E1933" s="4"/>
      <c r="F1933" s="4"/>
      <c r="G1933" s="4"/>
      <c r="H1933" s="4"/>
      <c r="I1933" s="4"/>
      <c r="J1933" s="4"/>
      <c r="K1933" s="45">
        <v>44457</v>
      </c>
      <c r="L1933" s="45"/>
      <c r="M1933" s="4"/>
      <c r="N1933" s="4"/>
      <c r="O1933" s="4"/>
      <c r="P1933" s="46"/>
      <c r="Q1933" s="46"/>
      <c r="R1933" s="49">
        <f t="shared" si="138"/>
        <v>0</v>
      </c>
      <c r="S1933" s="49">
        <f t="shared" si="139"/>
        <v>0</v>
      </c>
      <c r="T1933" s="50">
        <f t="shared" si="136"/>
        <v>0</v>
      </c>
      <c r="U1933" s="50">
        <f t="shared" si="137"/>
        <v>0</v>
      </c>
      <c r="V1933" s="50">
        <v>0.9</v>
      </c>
      <c r="W1933" s="50" t="str">
        <f>IF(OR(K1933&lt;=$Y$1,DAY(K1933)&gt;15,AND(YEAR(K1933)&amp;MONTH(K1933)=YEAR(L1933)&amp;MONTH(L1933),DAY(L1933)&lt;26)),"",IF(OR(L1933="",MONTH(K1933)&lt;&gt;MONTH(L1933)),NETWORKDAYS.INTL(K1933,DATE(2021,MONTH(K1933)+1,0),"0000000",'21年休息安排-固定'!$B$2:$B$105),NETWORKDAYS.INTL(K1933,L1933,"0000000",'21年休息安排-固定'!$B$2:$B$105)))</f>
        <v/>
      </c>
      <c r="X1933" s="50" t="str">
        <f>IF(OR(L1933&gt;=$Z$1,L1933="",DAY(L1933)&lt;15,AND(YEAR(K1933)&amp;MONTH(K1933)=YEAR(L1933)&amp;MONTH(L1933),DAY(L1933)&lt;26)),"",IF(YEAR(K1933)&amp;MONTH(K1933)=YEAR(L1933)&amp;MONTH(L1933),NETWORKDAYS.INTL(K1933,L1933,"0000000",'21年休息安排-固定'!$B$2:$B$105),NETWORKDAYS.INTL(DATE(2021,MONTH(L1933),1),L1933,"0000000",'21年休息安排-固定'!$B$2:$B$105)))</f>
        <v/>
      </c>
    </row>
    <row r="1934" customHeight="1" spans="1:24">
      <c r="A1934" s="4" t="s">
        <v>2416</v>
      </c>
      <c r="B1934" s="4"/>
      <c r="C1934" s="6" t="s">
        <v>1851</v>
      </c>
      <c r="D1934" s="4"/>
      <c r="E1934" s="4"/>
      <c r="F1934" s="4"/>
      <c r="G1934" s="4"/>
      <c r="H1934" s="4"/>
      <c r="I1934" s="4"/>
      <c r="J1934" s="4"/>
      <c r="K1934" s="45">
        <v>44462</v>
      </c>
      <c r="L1934" s="45"/>
      <c r="M1934" s="4"/>
      <c r="N1934" s="4"/>
      <c r="O1934" s="4"/>
      <c r="P1934" s="46"/>
      <c r="Q1934" s="46"/>
      <c r="R1934" s="49">
        <f t="shared" si="138"/>
        <v>0</v>
      </c>
      <c r="S1934" s="49">
        <f t="shared" si="139"/>
        <v>0</v>
      </c>
      <c r="T1934" s="50">
        <f t="shared" si="136"/>
        <v>0</v>
      </c>
      <c r="U1934" s="50">
        <f t="shared" si="137"/>
        <v>0</v>
      </c>
      <c r="V1934" s="50">
        <v>0.9</v>
      </c>
      <c r="W1934" s="50" t="str">
        <f>IF(OR(K1934&lt;=$Y$1,DAY(K1934)&gt;15,AND(YEAR(K1934)&amp;MONTH(K1934)=YEAR(L1934)&amp;MONTH(L1934),DAY(L1934)&lt;26)),"",IF(OR(L1934="",MONTH(K1934)&lt;&gt;MONTH(L1934)),NETWORKDAYS.INTL(K1934,DATE(2021,MONTH(K1934)+1,0),"0000000",'21年休息安排-固定'!$B$2:$B$105),NETWORKDAYS.INTL(K1934,L1934,"0000000",'21年休息安排-固定'!$B$2:$B$105)))</f>
        <v/>
      </c>
      <c r="X1934" s="50" t="str">
        <f>IF(OR(L1934&gt;=$Z$1,L1934="",DAY(L1934)&lt;15,AND(YEAR(K1934)&amp;MONTH(K1934)=YEAR(L1934)&amp;MONTH(L1934),DAY(L1934)&lt;26)),"",IF(YEAR(K1934)&amp;MONTH(K1934)=YEAR(L1934)&amp;MONTH(L1934),NETWORKDAYS.INTL(K1934,L1934,"0000000",'21年休息安排-固定'!$B$2:$B$105),NETWORKDAYS.INTL(DATE(2021,MONTH(L1934),1),L1934,"0000000",'21年休息安排-固定'!$B$2:$B$105)))</f>
        <v/>
      </c>
    </row>
    <row r="1935" customHeight="1" spans="1:24">
      <c r="A1935" s="4" t="s">
        <v>2417</v>
      </c>
      <c r="B1935" s="4"/>
      <c r="C1935" s="6" t="s">
        <v>2006</v>
      </c>
      <c r="D1935" s="4"/>
      <c r="E1935" s="4"/>
      <c r="F1935" s="4"/>
      <c r="G1935" s="4"/>
      <c r="H1935" s="4"/>
      <c r="I1935" s="4"/>
      <c r="J1935" s="4"/>
      <c r="K1935" s="45">
        <v>44462</v>
      </c>
      <c r="L1935" s="45"/>
      <c r="M1935" s="4"/>
      <c r="N1935" s="4"/>
      <c r="O1935" s="4"/>
      <c r="P1935" s="46"/>
      <c r="Q1935" s="46"/>
      <c r="R1935" s="49">
        <f t="shared" si="138"/>
        <v>0</v>
      </c>
      <c r="S1935" s="49">
        <f t="shared" si="139"/>
        <v>0</v>
      </c>
      <c r="T1935" s="50">
        <f t="shared" si="136"/>
        <v>0</v>
      </c>
      <c r="U1935" s="50">
        <f t="shared" si="137"/>
        <v>0</v>
      </c>
      <c r="V1935" s="50">
        <v>0.9</v>
      </c>
      <c r="W1935" s="50" t="str">
        <f>IF(OR(K1935&lt;=$Y$1,DAY(K1935)&gt;15,AND(YEAR(K1935)&amp;MONTH(K1935)=YEAR(L1935)&amp;MONTH(L1935),DAY(L1935)&lt;26)),"",IF(OR(L1935="",MONTH(K1935)&lt;&gt;MONTH(L1935)),NETWORKDAYS.INTL(K1935,DATE(2021,MONTH(K1935)+1,0),"0000000",'21年休息安排-固定'!$B$2:$B$105),NETWORKDAYS.INTL(K1935,L1935,"0000000",'21年休息安排-固定'!$B$2:$B$105)))</f>
        <v/>
      </c>
      <c r="X1935" s="50" t="str">
        <f>IF(OR(L1935&gt;=$Z$1,L1935="",DAY(L1935)&lt;15,AND(YEAR(K1935)&amp;MONTH(K1935)=YEAR(L1935)&amp;MONTH(L1935),DAY(L1935)&lt;26)),"",IF(YEAR(K1935)&amp;MONTH(K1935)=YEAR(L1935)&amp;MONTH(L1935),NETWORKDAYS.INTL(K1935,L1935,"0000000",'21年休息安排-固定'!$B$2:$B$105),NETWORKDAYS.INTL(DATE(2021,MONTH(L1935),1),L1935,"0000000",'21年休息安排-固定'!$B$2:$B$105)))</f>
        <v/>
      </c>
    </row>
    <row r="1936" customHeight="1" spans="1:24">
      <c r="A1936" s="4" t="s">
        <v>2418</v>
      </c>
      <c r="B1936" s="4"/>
      <c r="C1936" s="6" t="s">
        <v>2083</v>
      </c>
      <c r="D1936" s="4"/>
      <c r="E1936" s="4"/>
      <c r="F1936" s="4"/>
      <c r="G1936" s="4"/>
      <c r="H1936" s="4"/>
      <c r="I1936" s="4"/>
      <c r="J1936" s="4"/>
      <c r="K1936" s="45">
        <v>44463</v>
      </c>
      <c r="L1936" s="45">
        <v>44498</v>
      </c>
      <c r="M1936" s="4"/>
      <c r="N1936" s="4"/>
      <c r="O1936" s="4"/>
      <c r="P1936" s="46"/>
      <c r="Q1936" s="46"/>
      <c r="R1936" s="49">
        <f t="shared" si="138"/>
        <v>0</v>
      </c>
      <c r="S1936" s="49">
        <f t="shared" si="139"/>
        <v>0</v>
      </c>
      <c r="T1936" s="50">
        <f t="shared" si="136"/>
        <v>0</v>
      </c>
      <c r="U1936" s="50">
        <f t="shared" si="137"/>
        <v>0</v>
      </c>
      <c r="V1936" s="50">
        <v>0.9</v>
      </c>
      <c r="W1936" s="50" t="str">
        <f>IF(OR(K1936&lt;=$Y$1,DAY(K1936)&gt;15,AND(YEAR(K1936)&amp;MONTH(K1936)=YEAR(L1936)&amp;MONTH(L1936),DAY(L1936)&lt;26)),"",IF(OR(L1936="",MONTH(K1936)&lt;&gt;MONTH(L1936)),NETWORKDAYS.INTL(K1936,DATE(2021,MONTH(K1936)+1,0),"0000000",'21年休息安排-固定'!$B$2:$B$105),NETWORKDAYS.INTL(K1936,L1936,"0000000",'21年休息安排-固定'!$B$2:$B$105)))</f>
        <v/>
      </c>
      <c r="X1936" s="50">
        <f>IF(OR(L1936&gt;=$Z$1,L1936="",DAY(L1936)&lt;15,AND(YEAR(K1936)&amp;MONTH(K1936)=YEAR(L1936)&amp;MONTH(L1936),DAY(L1936)&lt;26)),"",IF(YEAR(K1936)&amp;MONTH(K1936)=YEAR(L1936)&amp;MONTH(L1936),NETWORKDAYS.INTL(K1936,L1936,"0000000",'21年休息安排-固定'!$B$2:$B$105),NETWORKDAYS.INTL(DATE(2021,MONTH(L1936),1),L1936,"0000000",'21年休息安排-固定'!$B$2:$B$105)))</f>
        <v>20</v>
      </c>
    </row>
    <row r="1937" customHeight="1" spans="1:24">
      <c r="A1937" s="4" t="s">
        <v>2419</v>
      </c>
      <c r="B1937" s="4"/>
      <c r="C1937" s="6" t="s">
        <v>1851</v>
      </c>
      <c r="D1937" s="4"/>
      <c r="E1937" s="4"/>
      <c r="F1937" s="4"/>
      <c r="G1937" s="4"/>
      <c r="H1937" s="4"/>
      <c r="I1937" s="4"/>
      <c r="J1937" s="4"/>
      <c r="K1937" s="45">
        <v>44463</v>
      </c>
      <c r="L1937" s="45"/>
      <c r="M1937" s="4"/>
      <c r="N1937" s="4"/>
      <c r="O1937" s="4"/>
      <c r="P1937" s="46"/>
      <c r="Q1937" s="46"/>
      <c r="R1937" s="49">
        <f t="shared" si="138"/>
        <v>0</v>
      </c>
      <c r="S1937" s="49">
        <f t="shared" si="139"/>
        <v>0</v>
      </c>
      <c r="T1937" s="50">
        <f t="shared" si="136"/>
        <v>0</v>
      </c>
      <c r="U1937" s="50">
        <f t="shared" si="137"/>
        <v>0</v>
      </c>
      <c r="V1937" s="50">
        <v>0.9</v>
      </c>
      <c r="W1937" s="50" t="str">
        <f>IF(OR(K1937&lt;=$Y$1,DAY(K1937)&gt;15,AND(YEAR(K1937)&amp;MONTH(K1937)=YEAR(L1937)&amp;MONTH(L1937),DAY(L1937)&lt;26)),"",IF(OR(L1937="",MONTH(K1937)&lt;&gt;MONTH(L1937)),NETWORKDAYS.INTL(K1937,DATE(2021,MONTH(K1937)+1,0),"0000000",'21年休息安排-固定'!$B$2:$B$105),NETWORKDAYS.INTL(K1937,L1937,"0000000",'21年休息安排-固定'!$B$2:$B$105)))</f>
        <v/>
      </c>
      <c r="X1937" s="50" t="str">
        <f>IF(OR(L1937&gt;=$Z$1,L1937="",DAY(L1937)&lt;15,AND(YEAR(K1937)&amp;MONTH(K1937)=YEAR(L1937)&amp;MONTH(L1937),DAY(L1937)&lt;26)),"",IF(YEAR(K1937)&amp;MONTH(K1937)=YEAR(L1937)&amp;MONTH(L1937),NETWORKDAYS.INTL(K1937,L1937,"0000000",'21年休息安排-固定'!$B$2:$B$105),NETWORKDAYS.INTL(DATE(2021,MONTH(L1937),1),L1937,"0000000",'21年休息安排-固定'!$B$2:$B$105)))</f>
        <v/>
      </c>
    </row>
    <row r="1938" customHeight="1" spans="1:24">
      <c r="A1938" s="4" t="s">
        <v>2420</v>
      </c>
      <c r="B1938" s="4"/>
      <c r="C1938" s="6" t="s">
        <v>484</v>
      </c>
      <c r="D1938" s="4"/>
      <c r="E1938" s="4"/>
      <c r="F1938" s="4"/>
      <c r="G1938" s="4"/>
      <c r="H1938" s="4"/>
      <c r="I1938" s="4"/>
      <c r="J1938" s="4"/>
      <c r="K1938" s="45">
        <v>44442</v>
      </c>
      <c r="L1938" s="45"/>
      <c r="M1938" s="4"/>
      <c r="N1938" s="4"/>
      <c r="O1938" s="4"/>
      <c r="P1938" s="46"/>
      <c r="Q1938" s="46"/>
      <c r="R1938" s="49">
        <f t="shared" si="138"/>
        <v>0</v>
      </c>
      <c r="S1938" s="49">
        <f t="shared" si="139"/>
        <v>0</v>
      </c>
      <c r="T1938" s="50">
        <f t="shared" si="136"/>
        <v>0</v>
      </c>
      <c r="U1938" s="50">
        <f t="shared" si="137"/>
        <v>0</v>
      </c>
      <c r="V1938" s="50">
        <v>0.9</v>
      </c>
      <c r="W1938" s="50">
        <f>IF(OR(K1938&lt;=$Y$1,DAY(K1938)&gt;15,AND(YEAR(K1938)&amp;MONTH(K1938)=YEAR(L1938)&amp;MONTH(L1938),DAY(L1938)&lt;26)),"",IF(OR(L1938="",MONTH(K1938)&lt;&gt;MONTH(L1938)),NETWORKDAYS.INTL(K1938,DATE(2021,MONTH(K1938)+1,0),"0000000",'21年休息安排-固定'!$B$2:$B$105),NETWORKDAYS.INTL(K1938,L1938,"0000000",'21年休息安排-固定'!$B$2:$B$105)))</f>
        <v>21</v>
      </c>
      <c r="X1938" s="50" t="str">
        <f>IF(OR(L1938&gt;=$Z$1,L1938="",DAY(L1938)&lt;15,AND(YEAR(K1938)&amp;MONTH(K1938)=YEAR(L1938)&amp;MONTH(L1938),DAY(L1938)&lt;26)),"",IF(YEAR(K1938)&amp;MONTH(K1938)=YEAR(L1938)&amp;MONTH(L1938),NETWORKDAYS.INTL(K1938,L1938,"0000000",'21年休息安排-固定'!$B$2:$B$105),NETWORKDAYS.INTL(DATE(2021,MONTH(L1938),1),L1938,"0000000",'21年休息安排-固定'!$B$2:$B$105)))</f>
        <v/>
      </c>
    </row>
    <row r="1939" customHeight="1" spans="1:24">
      <c r="A1939" s="4" t="s">
        <v>2421</v>
      </c>
      <c r="B1939" s="4"/>
      <c r="C1939" s="6" t="s">
        <v>404</v>
      </c>
      <c r="D1939" s="4"/>
      <c r="E1939" s="4"/>
      <c r="F1939" s="4"/>
      <c r="G1939" s="4"/>
      <c r="H1939" s="4"/>
      <c r="I1939" s="4"/>
      <c r="J1939" s="4"/>
      <c r="K1939" s="45">
        <v>44446</v>
      </c>
      <c r="L1939" s="45"/>
      <c r="M1939" s="4"/>
      <c r="N1939" s="4"/>
      <c r="O1939" s="4"/>
      <c r="P1939" s="46"/>
      <c r="Q1939" s="46"/>
      <c r="R1939" s="49">
        <f t="shared" si="138"/>
        <v>0</v>
      </c>
      <c r="S1939" s="49">
        <f t="shared" si="139"/>
        <v>0</v>
      </c>
      <c r="T1939" s="50">
        <f t="shared" si="136"/>
        <v>0</v>
      </c>
      <c r="U1939" s="50">
        <f t="shared" si="137"/>
        <v>0</v>
      </c>
      <c r="V1939" s="50">
        <v>0.9</v>
      </c>
      <c r="W1939" s="50">
        <f>IF(OR(K1939&lt;=$Y$1,DAY(K1939)&gt;15,AND(YEAR(K1939)&amp;MONTH(K1939)=YEAR(L1939)&amp;MONTH(L1939),DAY(L1939)&lt;26)),"",IF(OR(L1939="",MONTH(K1939)&lt;&gt;MONTH(L1939)),NETWORKDAYS.INTL(K1939,DATE(2021,MONTH(K1939)+1,0),"0000000",'21年休息安排-固定'!$B$2:$B$105),NETWORKDAYS.INTL(K1939,L1939,"0000000",'21年休息安排-固定'!$B$2:$B$105)))</f>
        <v>19</v>
      </c>
      <c r="X1939" s="50" t="str">
        <f>IF(OR(L1939&gt;=$Z$1,L1939="",DAY(L1939)&lt;15,AND(YEAR(K1939)&amp;MONTH(K1939)=YEAR(L1939)&amp;MONTH(L1939),DAY(L1939)&lt;26)),"",IF(YEAR(K1939)&amp;MONTH(K1939)=YEAR(L1939)&amp;MONTH(L1939),NETWORKDAYS.INTL(K1939,L1939,"0000000",'21年休息安排-固定'!$B$2:$B$105),NETWORKDAYS.INTL(DATE(2021,MONTH(L1939),1),L1939,"0000000",'21年休息安排-固定'!$B$2:$B$105)))</f>
        <v/>
      </c>
    </row>
    <row r="1940" customHeight="1" spans="1:24">
      <c r="A1940" s="4" t="s">
        <v>2422</v>
      </c>
      <c r="B1940" s="4"/>
      <c r="C1940" s="6" t="s">
        <v>404</v>
      </c>
      <c r="D1940" s="4"/>
      <c r="E1940" s="4"/>
      <c r="F1940" s="4"/>
      <c r="G1940" s="4"/>
      <c r="H1940" s="4"/>
      <c r="I1940" s="4"/>
      <c r="J1940" s="4"/>
      <c r="K1940" s="45">
        <v>44452</v>
      </c>
      <c r="L1940" s="45"/>
      <c r="M1940" s="4"/>
      <c r="N1940" s="4"/>
      <c r="O1940" s="4"/>
      <c r="P1940" s="46"/>
      <c r="Q1940" s="46"/>
      <c r="R1940" s="49">
        <f t="shared" si="138"/>
        <v>0</v>
      </c>
      <c r="S1940" s="49">
        <f t="shared" si="139"/>
        <v>0</v>
      </c>
      <c r="T1940" s="50">
        <f t="shared" si="136"/>
        <v>0</v>
      </c>
      <c r="U1940" s="50">
        <f t="shared" si="137"/>
        <v>0</v>
      </c>
      <c r="V1940" s="50">
        <v>0.9</v>
      </c>
      <c r="W1940" s="50">
        <f>IF(OR(K1940&lt;=$Y$1,DAY(K1940)&gt;15,AND(YEAR(K1940)&amp;MONTH(K1940)=YEAR(L1940)&amp;MONTH(L1940),DAY(L1940)&lt;26)),"",IF(OR(L1940="",MONTH(K1940)&lt;&gt;MONTH(L1940)),NETWORKDAYS.INTL(K1940,DATE(2021,MONTH(K1940)+1,0),"0000000",'21年休息安排-固定'!$B$2:$B$105),NETWORKDAYS.INTL(K1940,L1940,"0000000",'21年休息安排-固定'!$B$2:$B$105)))</f>
        <v>15</v>
      </c>
      <c r="X1940" s="50" t="str">
        <f>IF(OR(L1940&gt;=$Z$1,L1940="",DAY(L1940)&lt;15,AND(YEAR(K1940)&amp;MONTH(K1940)=YEAR(L1940)&amp;MONTH(L1940),DAY(L1940)&lt;26)),"",IF(YEAR(K1940)&amp;MONTH(K1940)=YEAR(L1940)&amp;MONTH(L1940),NETWORKDAYS.INTL(K1940,L1940,"0000000",'21年休息安排-固定'!$B$2:$B$105),NETWORKDAYS.INTL(DATE(2021,MONTH(L1940),1),L1940,"0000000",'21年休息安排-固定'!$B$2:$B$105)))</f>
        <v/>
      </c>
    </row>
    <row r="1941" customHeight="1" spans="1:24">
      <c r="A1941" s="4" t="s">
        <v>2423</v>
      </c>
      <c r="B1941" s="4"/>
      <c r="C1941" s="6" t="s">
        <v>404</v>
      </c>
      <c r="D1941" s="4"/>
      <c r="E1941" s="4"/>
      <c r="F1941" s="4"/>
      <c r="G1941" s="4"/>
      <c r="H1941" s="4"/>
      <c r="I1941" s="4"/>
      <c r="J1941" s="4"/>
      <c r="K1941" s="45">
        <v>44452</v>
      </c>
      <c r="L1941" s="45"/>
      <c r="M1941" s="4"/>
      <c r="N1941" s="4"/>
      <c r="O1941" s="4"/>
      <c r="P1941" s="46"/>
      <c r="Q1941" s="46"/>
      <c r="R1941" s="49">
        <f t="shared" si="138"/>
        <v>0</v>
      </c>
      <c r="S1941" s="49">
        <f t="shared" si="139"/>
        <v>0</v>
      </c>
      <c r="T1941" s="50">
        <f t="shared" si="136"/>
        <v>0</v>
      </c>
      <c r="U1941" s="50">
        <f t="shared" si="137"/>
        <v>0</v>
      </c>
      <c r="V1941" s="50">
        <v>0.9</v>
      </c>
      <c r="W1941" s="50">
        <f>IF(OR(K1941&lt;=$Y$1,DAY(K1941)&gt;15,AND(YEAR(K1941)&amp;MONTH(K1941)=YEAR(L1941)&amp;MONTH(L1941),DAY(L1941)&lt;26)),"",IF(OR(L1941="",MONTH(K1941)&lt;&gt;MONTH(L1941)),NETWORKDAYS.INTL(K1941,DATE(2021,MONTH(K1941)+1,0),"0000000",'21年休息安排-固定'!$B$2:$B$105),NETWORKDAYS.INTL(K1941,L1941,"0000000",'21年休息安排-固定'!$B$2:$B$105)))</f>
        <v>15</v>
      </c>
      <c r="X1941" s="50" t="str">
        <f>IF(OR(L1941&gt;=$Z$1,L1941="",DAY(L1941)&lt;15,AND(YEAR(K1941)&amp;MONTH(K1941)=YEAR(L1941)&amp;MONTH(L1941),DAY(L1941)&lt;26)),"",IF(YEAR(K1941)&amp;MONTH(K1941)=YEAR(L1941)&amp;MONTH(L1941),NETWORKDAYS.INTL(K1941,L1941,"0000000",'21年休息安排-固定'!$B$2:$B$105),NETWORKDAYS.INTL(DATE(2021,MONTH(L1941),1),L1941,"0000000",'21年休息安排-固定'!$B$2:$B$105)))</f>
        <v/>
      </c>
    </row>
    <row r="1942" customHeight="1" spans="1:24">
      <c r="A1942" s="4" t="s">
        <v>2424</v>
      </c>
      <c r="B1942" s="4"/>
      <c r="C1942" s="6" t="s">
        <v>484</v>
      </c>
      <c r="D1942" s="4"/>
      <c r="E1942" s="4"/>
      <c r="F1942" s="4"/>
      <c r="G1942" s="4"/>
      <c r="H1942" s="4"/>
      <c r="I1942" s="4"/>
      <c r="J1942" s="4"/>
      <c r="K1942" s="45">
        <v>44453</v>
      </c>
      <c r="L1942" s="45">
        <v>44499</v>
      </c>
      <c r="M1942" s="4"/>
      <c r="N1942" s="4"/>
      <c r="O1942" s="4"/>
      <c r="P1942" s="46"/>
      <c r="Q1942" s="46"/>
      <c r="R1942" s="49">
        <f t="shared" si="138"/>
        <v>0</v>
      </c>
      <c r="S1942" s="49">
        <f t="shared" si="139"/>
        <v>0</v>
      </c>
      <c r="T1942" s="50">
        <f t="shared" si="136"/>
        <v>0</v>
      </c>
      <c r="U1942" s="50">
        <f t="shared" si="137"/>
        <v>0</v>
      </c>
      <c r="V1942" s="50">
        <v>0.9</v>
      </c>
      <c r="W1942" s="50">
        <f>IF(OR(K1942&lt;=$Y$1,DAY(K1942)&gt;15,AND(YEAR(K1942)&amp;MONTH(K1942)=YEAR(L1942)&amp;MONTH(L1942),DAY(L1942)&lt;26)),"",IF(OR(L1942="",MONTH(K1942)&lt;&gt;MONTH(L1942)),NETWORKDAYS.INTL(K1942,DATE(2021,MONTH(K1942)+1,0),"0000000",'21年休息安排-固定'!$B$2:$B$105),NETWORKDAYS.INTL(K1942,L1942,"0000000",'21年休息安排-固定'!$B$2:$B$105)))</f>
        <v>14</v>
      </c>
      <c r="X1942" s="50">
        <f>IF(OR(L1942&gt;=$Z$1,L1942="",DAY(L1942)&lt;15,AND(YEAR(K1942)&amp;MONTH(K1942)=YEAR(L1942)&amp;MONTH(L1942),DAY(L1942)&lt;26)),"",IF(YEAR(K1942)&amp;MONTH(K1942)=YEAR(L1942)&amp;MONTH(L1942),NETWORKDAYS.INTL(K1942,L1942,"0000000",'21年休息安排-固定'!$B$2:$B$105),NETWORKDAYS.INTL(DATE(2021,MONTH(L1942),1),L1942,"0000000",'21年休息安排-固定'!$B$2:$B$105)))</f>
        <v>20</v>
      </c>
    </row>
    <row r="1943" customHeight="1" spans="1:24">
      <c r="A1943" s="4" t="s">
        <v>2425</v>
      </c>
      <c r="B1943" s="4"/>
      <c r="C1943" s="6" t="s">
        <v>404</v>
      </c>
      <c r="D1943" s="4"/>
      <c r="E1943" s="4"/>
      <c r="F1943" s="4"/>
      <c r="G1943" s="4"/>
      <c r="H1943" s="4"/>
      <c r="I1943" s="4"/>
      <c r="J1943" s="4"/>
      <c r="K1943" s="45">
        <v>44454</v>
      </c>
      <c r="L1943" s="45">
        <v>44482</v>
      </c>
      <c r="M1943" s="4"/>
      <c r="N1943" s="4"/>
      <c r="O1943" s="4"/>
      <c r="P1943" s="46"/>
      <c r="Q1943" s="46"/>
      <c r="R1943" s="49">
        <f t="shared" si="138"/>
        <v>0</v>
      </c>
      <c r="S1943" s="49">
        <f t="shared" si="139"/>
        <v>0</v>
      </c>
      <c r="T1943" s="50">
        <f t="shared" si="136"/>
        <v>0</v>
      </c>
      <c r="U1943" s="50">
        <f t="shared" si="137"/>
        <v>0</v>
      </c>
      <c r="V1943" s="50">
        <v>0.9</v>
      </c>
      <c r="W1943" s="50">
        <f>IF(OR(K1943&lt;=$Y$1,DAY(K1943)&gt;15,AND(YEAR(K1943)&amp;MONTH(K1943)=YEAR(L1943)&amp;MONTH(L1943),DAY(L1943)&lt;26)),"",IF(OR(L1943="",MONTH(K1943)&lt;&gt;MONTH(L1943)),NETWORKDAYS.INTL(K1943,DATE(2021,MONTH(K1943)+1,0),"0000000",'21年休息安排-固定'!$B$2:$B$105),NETWORKDAYS.INTL(K1943,L1943,"0000000",'21年休息安排-固定'!$B$2:$B$105)))</f>
        <v>13</v>
      </c>
      <c r="X1943" s="50" t="str">
        <f>IF(OR(L1943&gt;=$Z$1,L1943="",DAY(L1943)&lt;15,AND(YEAR(K1943)&amp;MONTH(K1943)=YEAR(L1943)&amp;MONTH(L1943),DAY(L1943)&lt;26)),"",IF(YEAR(K1943)&amp;MONTH(K1943)=YEAR(L1943)&amp;MONTH(L1943),NETWORKDAYS.INTL(K1943,L1943,"0000000",'21年休息安排-固定'!$B$2:$B$105),NETWORKDAYS.INTL(DATE(2021,MONTH(L1943),1),L1943,"0000000",'21年休息安排-固定'!$B$2:$B$105)))</f>
        <v/>
      </c>
    </row>
    <row r="1944" customHeight="1" spans="1:24">
      <c r="A1944" s="4" t="s">
        <v>2426</v>
      </c>
      <c r="B1944" s="4"/>
      <c r="C1944" s="6" t="s">
        <v>484</v>
      </c>
      <c r="D1944" s="4"/>
      <c r="E1944" s="4"/>
      <c r="F1944" s="4"/>
      <c r="G1944" s="4"/>
      <c r="H1944" s="4"/>
      <c r="I1944" s="4"/>
      <c r="J1944" s="4"/>
      <c r="K1944" s="45">
        <v>44456</v>
      </c>
      <c r="L1944" s="45"/>
      <c r="M1944" s="4"/>
      <c r="N1944" s="4"/>
      <c r="O1944" s="4"/>
      <c r="P1944" s="46"/>
      <c r="Q1944" s="46"/>
      <c r="R1944" s="49">
        <f t="shared" si="138"/>
        <v>0</v>
      </c>
      <c r="S1944" s="49">
        <f t="shared" si="139"/>
        <v>0</v>
      </c>
      <c r="T1944" s="50">
        <f t="shared" si="136"/>
        <v>0</v>
      </c>
      <c r="U1944" s="50">
        <f t="shared" si="137"/>
        <v>0</v>
      </c>
      <c r="V1944" s="50">
        <v>0.9</v>
      </c>
      <c r="W1944" s="50" t="str">
        <f>IF(OR(K1944&lt;=$Y$1,DAY(K1944)&gt;15,AND(YEAR(K1944)&amp;MONTH(K1944)=YEAR(L1944)&amp;MONTH(L1944),DAY(L1944)&lt;26)),"",IF(OR(L1944="",MONTH(K1944)&lt;&gt;MONTH(L1944)),NETWORKDAYS.INTL(K1944,DATE(2021,MONTH(K1944)+1,0),"0000000",'21年休息安排-固定'!$B$2:$B$105),NETWORKDAYS.INTL(K1944,L1944,"0000000",'21年休息安排-固定'!$B$2:$B$105)))</f>
        <v/>
      </c>
      <c r="X1944" s="50" t="str">
        <f>IF(OR(L1944&gt;=$Z$1,L1944="",DAY(L1944)&lt;15,AND(YEAR(K1944)&amp;MONTH(K1944)=YEAR(L1944)&amp;MONTH(L1944),DAY(L1944)&lt;26)),"",IF(YEAR(K1944)&amp;MONTH(K1944)=YEAR(L1944)&amp;MONTH(L1944),NETWORKDAYS.INTL(K1944,L1944,"0000000",'21年休息安排-固定'!$B$2:$B$105),NETWORKDAYS.INTL(DATE(2021,MONTH(L1944),1),L1944,"0000000",'21年休息安排-固定'!$B$2:$B$105)))</f>
        <v/>
      </c>
    </row>
    <row r="1945" customHeight="1" spans="1:24">
      <c r="A1945" s="4" t="s">
        <v>2427</v>
      </c>
      <c r="B1945" s="4"/>
      <c r="C1945" s="6" t="s">
        <v>404</v>
      </c>
      <c r="D1945" s="4"/>
      <c r="E1945" s="4"/>
      <c r="F1945" s="4"/>
      <c r="G1945" s="4"/>
      <c r="H1945" s="4"/>
      <c r="I1945" s="4"/>
      <c r="J1945" s="4"/>
      <c r="K1945" s="45">
        <v>44462</v>
      </c>
      <c r="L1945" s="45"/>
      <c r="M1945" s="4"/>
      <c r="N1945" s="4"/>
      <c r="O1945" s="4"/>
      <c r="P1945" s="46"/>
      <c r="Q1945" s="46"/>
      <c r="R1945" s="49">
        <f t="shared" si="138"/>
        <v>0</v>
      </c>
      <c r="S1945" s="49">
        <f t="shared" si="139"/>
        <v>0</v>
      </c>
      <c r="T1945" s="50">
        <f t="shared" si="136"/>
        <v>0</v>
      </c>
      <c r="U1945" s="50">
        <f t="shared" si="137"/>
        <v>0</v>
      </c>
      <c r="V1945" s="50">
        <v>0.9</v>
      </c>
      <c r="W1945" s="50" t="str">
        <f>IF(OR(K1945&lt;=$Y$1,DAY(K1945)&gt;15,AND(YEAR(K1945)&amp;MONTH(K1945)=YEAR(L1945)&amp;MONTH(L1945),DAY(L1945)&lt;26)),"",IF(OR(L1945="",MONTH(K1945)&lt;&gt;MONTH(L1945)),NETWORKDAYS.INTL(K1945,DATE(2021,MONTH(K1945)+1,0),"0000000",'21年休息安排-固定'!$B$2:$B$105),NETWORKDAYS.INTL(K1945,L1945,"0000000",'21年休息安排-固定'!$B$2:$B$105)))</f>
        <v/>
      </c>
      <c r="X1945" s="50" t="str">
        <f>IF(OR(L1945&gt;=$Z$1,L1945="",DAY(L1945)&lt;15,AND(YEAR(K1945)&amp;MONTH(K1945)=YEAR(L1945)&amp;MONTH(L1945),DAY(L1945)&lt;26)),"",IF(YEAR(K1945)&amp;MONTH(K1945)=YEAR(L1945)&amp;MONTH(L1945),NETWORKDAYS.INTL(K1945,L1945,"0000000",'21年休息安排-固定'!$B$2:$B$105),NETWORKDAYS.INTL(DATE(2021,MONTH(L1945),1),L1945,"0000000",'21年休息安排-固定'!$B$2:$B$105)))</f>
        <v/>
      </c>
    </row>
    <row r="1946" customHeight="1" spans="1:24">
      <c r="A1946" s="4" t="s">
        <v>2428</v>
      </c>
      <c r="B1946" s="4"/>
      <c r="C1946" s="6" t="s">
        <v>404</v>
      </c>
      <c r="D1946" s="4"/>
      <c r="E1946" s="4"/>
      <c r="F1946" s="4"/>
      <c r="G1946" s="4"/>
      <c r="H1946" s="4"/>
      <c r="I1946" s="4"/>
      <c r="J1946" s="4"/>
      <c r="K1946" s="45">
        <v>44465</v>
      </c>
      <c r="L1946" s="45"/>
      <c r="M1946" s="4"/>
      <c r="N1946" s="4"/>
      <c r="O1946" s="4"/>
      <c r="P1946" s="46"/>
      <c r="Q1946" s="46"/>
      <c r="R1946" s="49">
        <f t="shared" si="138"/>
        <v>0</v>
      </c>
      <c r="S1946" s="49">
        <f t="shared" si="139"/>
        <v>0</v>
      </c>
      <c r="T1946" s="50">
        <f t="shared" si="136"/>
        <v>0</v>
      </c>
      <c r="U1946" s="50">
        <f t="shared" si="137"/>
        <v>0</v>
      </c>
      <c r="V1946" s="50">
        <v>0.9</v>
      </c>
      <c r="W1946" s="50" t="str">
        <f>IF(OR(K1946&lt;=$Y$1,DAY(K1946)&gt;15,AND(YEAR(K1946)&amp;MONTH(K1946)=YEAR(L1946)&amp;MONTH(L1946),DAY(L1946)&lt;26)),"",IF(OR(L1946="",MONTH(K1946)&lt;&gt;MONTH(L1946)),NETWORKDAYS.INTL(K1946,DATE(2021,MONTH(K1946)+1,0),"0000000",'21年休息安排-固定'!$B$2:$B$105),NETWORKDAYS.INTL(K1946,L1946,"0000000",'21年休息安排-固定'!$B$2:$B$105)))</f>
        <v/>
      </c>
      <c r="X1946" s="50" t="str">
        <f>IF(OR(L1946&gt;=$Z$1,L1946="",DAY(L1946)&lt;15,AND(YEAR(K1946)&amp;MONTH(K1946)=YEAR(L1946)&amp;MONTH(L1946),DAY(L1946)&lt;26)),"",IF(YEAR(K1946)&amp;MONTH(K1946)=YEAR(L1946)&amp;MONTH(L1946),NETWORKDAYS.INTL(K1946,L1946,"0000000",'21年休息安排-固定'!$B$2:$B$105),NETWORKDAYS.INTL(DATE(2021,MONTH(L1946),1),L1946,"0000000",'21年休息安排-固定'!$B$2:$B$105)))</f>
        <v/>
      </c>
    </row>
    <row r="1947" customHeight="1" spans="1:24">
      <c r="A1947" s="4" t="s">
        <v>2429</v>
      </c>
      <c r="B1947" s="4"/>
      <c r="C1947" s="6" t="s">
        <v>404</v>
      </c>
      <c r="D1947" s="4"/>
      <c r="E1947" s="4"/>
      <c r="F1947" s="4"/>
      <c r="G1947" s="4"/>
      <c r="H1947" s="4"/>
      <c r="I1947" s="4"/>
      <c r="J1947" s="4"/>
      <c r="K1947" s="45">
        <v>44465</v>
      </c>
      <c r="L1947" s="45"/>
      <c r="M1947" s="4"/>
      <c r="N1947" s="4"/>
      <c r="O1947" s="4"/>
      <c r="P1947" s="46"/>
      <c r="Q1947" s="46"/>
      <c r="R1947" s="49">
        <f t="shared" si="138"/>
        <v>0</v>
      </c>
      <c r="S1947" s="49">
        <f t="shared" si="139"/>
        <v>0</v>
      </c>
      <c r="T1947" s="50">
        <f t="shared" si="136"/>
        <v>0</v>
      </c>
      <c r="U1947" s="50">
        <f t="shared" si="137"/>
        <v>0</v>
      </c>
      <c r="V1947" s="50">
        <v>0.9</v>
      </c>
      <c r="W1947" s="50" t="str">
        <f>IF(OR(K1947&lt;=$Y$1,DAY(K1947)&gt;15,AND(YEAR(K1947)&amp;MONTH(K1947)=YEAR(L1947)&amp;MONTH(L1947),DAY(L1947)&lt;26)),"",IF(OR(L1947="",MONTH(K1947)&lt;&gt;MONTH(L1947)),NETWORKDAYS.INTL(K1947,DATE(2021,MONTH(K1947)+1,0),"0000000",'21年休息安排-固定'!$B$2:$B$105),NETWORKDAYS.INTL(K1947,L1947,"0000000",'21年休息安排-固定'!$B$2:$B$105)))</f>
        <v/>
      </c>
      <c r="X1947" s="50" t="str">
        <f>IF(OR(L1947&gt;=$Z$1,L1947="",DAY(L1947)&lt;15,AND(YEAR(K1947)&amp;MONTH(K1947)=YEAR(L1947)&amp;MONTH(L1947),DAY(L1947)&lt;26)),"",IF(YEAR(K1947)&amp;MONTH(K1947)=YEAR(L1947)&amp;MONTH(L1947),NETWORKDAYS.INTL(K1947,L1947,"0000000",'21年休息安排-固定'!$B$2:$B$105),NETWORKDAYS.INTL(DATE(2021,MONTH(L1947),1),L1947,"0000000",'21年休息安排-固定'!$B$2:$B$105)))</f>
        <v/>
      </c>
    </row>
    <row r="1948" customHeight="1" spans="1:24">
      <c r="A1948" s="4" t="s">
        <v>2430</v>
      </c>
      <c r="B1948" s="4"/>
      <c r="C1948" s="6" t="s">
        <v>484</v>
      </c>
      <c r="D1948" s="4"/>
      <c r="E1948" s="4"/>
      <c r="F1948" s="4"/>
      <c r="G1948" s="4"/>
      <c r="H1948" s="4"/>
      <c r="I1948" s="4"/>
      <c r="J1948" s="4"/>
      <c r="K1948" s="45">
        <v>44466</v>
      </c>
      <c r="L1948" s="45">
        <v>44484</v>
      </c>
      <c r="M1948" s="4"/>
      <c r="N1948" s="4"/>
      <c r="O1948" s="4"/>
      <c r="P1948" s="46"/>
      <c r="Q1948" s="46"/>
      <c r="R1948" s="49">
        <f t="shared" si="138"/>
        <v>0</v>
      </c>
      <c r="S1948" s="49">
        <f t="shared" si="139"/>
        <v>0</v>
      </c>
      <c r="T1948" s="50">
        <f t="shared" si="136"/>
        <v>0</v>
      </c>
      <c r="U1948" s="50">
        <f t="shared" si="137"/>
        <v>0</v>
      </c>
      <c r="V1948" s="50">
        <v>0.9</v>
      </c>
      <c r="W1948" s="50" t="str">
        <f>IF(OR(K1948&lt;=$Y$1,DAY(K1948)&gt;15,AND(YEAR(K1948)&amp;MONTH(K1948)=YEAR(L1948)&amp;MONTH(L1948),DAY(L1948)&lt;26)),"",IF(OR(L1948="",MONTH(K1948)&lt;&gt;MONTH(L1948)),NETWORKDAYS.INTL(K1948,DATE(2021,MONTH(K1948)+1,0),"0000000",'21年休息安排-固定'!$B$2:$B$105),NETWORKDAYS.INTL(K1948,L1948,"0000000",'21年休息安排-固定'!$B$2:$B$105)))</f>
        <v/>
      </c>
      <c r="X1948" s="50">
        <f>IF(OR(L1948&gt;=$Z$1,L1948="",DAY(L1948)&lt;15,AND(YEAR(K1948)&amp;MONTH(K1948)=YEAR(L1948)&amp;MONTH(L1948),DAY(L1948)&lt;26)),"",IF(YEAR(K1948)&amp;MONTH(K1948)=YEAR(L1948)&amp;MONTH(L1948),NETWORKDAYS.INTL(K1948,L1948,"0000000",'21年休息安排-固定'!$B$2:$B$105),NETWORKDAYS.INTL(DATE(2021,MONTH(L1948),1),L1948,"0000000",'21年休息安排-固定'!$B$2:$B$105)))</f>
        <v>10</v>
      </c>
    </row>
    <row r="1949" customHeight="1" spans="1:24">
      <c r="A1949" s="4" t="s">
        <v>2431</v>
      </c>
      <c r="B1949" s="4"/>
      <c r="C1949" s="6" t="s">
        <v>404</v>
      </c>
      <c r="D1949" s="4"/>
      <c r="E1949" s="4"/>
      <c r="F1949" s="4"/>
      <c r="G1949" s="4"/>
      <c r="H1949" s="4"/>
      <c r="I1949" s="4"/>
      <c r="J1949" s="4"/>
      <c r="K1949" s="45">
        <v>44466</v>
      </c>
      <c r="L1949" s="45"/>
      <c r="M1949" s="4"/>
      <c r="N1949" s="4"/>
      <c r="O1949" s="4"/>
      <c r="P1949" s="46"/>
      <c r="Q1949" s="46"/>
      <c r="R1949" s="49">
        <f t="shared" si="138"/>
        <v>0</v>
      </c>
      <c r="S1949" s="49">
        <f t="shared" si="139"/>
        <v>0</v>
      </c>
      <c r="T1949" s="50">
        <f t="shared" si="136"/>
        <v>0</v>
      </c>
      <c r="U1949" s="50">
        <f t="shared" si="137"/>
        <v>0</v>
      </c>
      <c r="V1949" s="50">
        <v>0.9</v>
      </c>
      <c r="W1949" s="50" t="str">
        <f>IF(OR(K1949&lt;=$Y$1,DAY(K1949)&gt;15,AND(YEAR(K1949)&amp;MONTH(K1949)=YEAR(L1949)&amp;MONTH(L1949),DAY(L1949)&lt;26)),"",IF(OR(L1949="",MONTH(K1949)&lt;&gt;MONTH(L1949)),NETWORKDAYS.INTL(K1949,DATE(2021,MONTH(K1949)+1,0),"0000000",'21年休息安排-固定'!$B$2:$B$105),NETWORKDAYS.INTL(K1949,L1949,"0000000",'21年休息安排-固定'!$B$2:$B$105)))</f>
        <v/>
      </c>
      <c r="X1949" s="50" t="str">
        <f>IF(OR(L1949&gt;=$Z$1,L1949="",DAY(L1949)&lt;15,AND(YEAR(K1949)&amp;MONTH(K1949)=YEAR(L1949)&amp;MONTH(L1949),DAY(L1949)&lt;26)),"",IF(YEAR(K1949)&amp;MONTH(K1949)=YEAR(L1949)&amp;MONTH(L1949),NETWORKDAYS.INTL(K1949,L1949,"0000000",'21年休息安排-固定'!$B$2:$B$105),NETWORKDAYS.INTL(DATE(2021,MONTH(L1949),1),L1949,"0000000",'21年休息安排-固定'!$B$2:$B$105)))</f>
        <v/>
      </c>
    </row>
    <row r="1950" customHeight="1" spans="1:24">
      <c r="A1950" s="4" t="s">
        <v>2432</v>
      </c>
      <c r="B1950" s="4"/>
      <c r="C1950" s="6" t="s">
        <v>1846</v>
      </c>
      <c r="D1950" s="4"/>
      <c r="E1950" s="4"/>
      <c r="F1950" s="4"/>
      <c r="G1950" s="4"/>
      <c r="H1950" s="4"/>
      <c r="I1950" s="4"/>
      <c r="J1950" s="4"/>
      <c r="K1950" s="45">
        <v>44467</v>
      </c>
      <c r="L1950" s="45"/>
      <c r="M1950" s="4"/>
      <c r="N1950" s="4"/>
      <c r="O1950" s="4"/>
      <c r="P1950" s="46"/>
      <c r="Q1950" s="46"/>
      <c r="R1950" s="49">
        <f t="shared" si="138"/>
        <v>0</v>
      </c>
      <c r="S1950" s="49">
        <f t="shared" si="139"/>
        <v>0</v>
      </c>
      <c r="T1950" s="50">
        <f t="shared" si="136"/>
        <v>0</v>
      </c>
      <c r="U1950" s="50">
        <f t="shared" si="137"/>
        <v>0</v>
      </c>
      <c r="V1950" s="50">
        <v>0.9</v>
      </c>
      <c r="W1950" s="50" t="str">
        <f>IF(OR(K1950&lt;=$Y$1,DAY(K1950)&gt;15,AND(YEAR(K1950)&amp;MONTH(K1950)=YEAR(L1950)&amp;MONTH(L1950),DAY(L1950)&lt;26)),"",IF(OR(L1950="",MONTH(K1950)&lt;&gt;MONTH(L1950)),NETWORKDAYS.INTL(K1950,DATE(2021,MONTH(K1950)+1,0),"0000000",'21年休息安排-固定'!$B$2:$B$105),NETWORKDAYS.INTL(K1950,L1950,"0000000",'21年休息安排-固定'!$B$2:$B$105)))</f>
        <v/>
      </c>
      <c r="X1950" s="50" t="str">
        <f>IF(OR(L1950&gt;=$Z$1,L1950="",DAY(L1950)&lt;15,AND(YEAR(K1950)&amp;MONTH(K1950)=YEAR(L1950)&amp;MONTH(L1950),DAY(L1950)&lt;26)),"",IF(YEAR(K1950)&amp;MONTH(K1950)=YEAR(L1950)&amp;MONTH(L1950),NETWORKDAYS.INTL(K1950,L1950,"0000000",'21年休息安排-固定'!$B$2:$B$105),NETWORKDAYS.INTL(DATE(2021,MONTH(L1950),1),L1950,"0000000",'21年休息安排-固定'!$B$2:$B$105)))</f>
        <v/>
      </c>
    </row>
    <row r="1951" customHeight="1" spans="1:24">
      <c r="A1951" s="4" t="s">
        <v>2433</v>
      </c>
      <c r="B1951" s="4"/>
      <c r="C1951" s="6" t="s">
        <v>1851</v>
      </c>
      <c r="D1951" s="4"/>
      <c r="E1951" s="4"/>
      <c r="F1951" s="4"/>
      <c r="G1951" s="4"/>
      <c r="H1951" s="4"/>
      <c r="I1951" s="4"/>
      <c r="J1951" s="4"/>
      <c r="K1951" s="45">
        <v>44467</v>
      </c>
      <c r="L1951" s="45"/>
      <c r="M1951" s="4"/>
      <c r="N1951" s="4"/>
      <c r="O1951" s="4"/>
      <c r="P1951" s="46"/>
      <c r="Q1951" s="46"/>
      <c r="R1951" s="49">
        <f t="shared" si="138"/>
        <v>0</v>
      </c>
      <c r="S1951" s="49">
        <f t="shared" si="139"/>
        <v>0</v>
      </c>
      <c r="T1951" s="50">
        <f t="shared" si="136"/>
        <v>0</v>
      </c>
      <c r="U1951" s="50">
        <f t="shared" si="137"/>
        <v>0</v>
      </c>
      <c r="V1951" s="50">
        <v>0.9</v>
      </c>
      <c r="W1951" s="50" t="str">
        <f>IF(OR(K1951&lt;=$Y$1,DAY(K1951)&gt;15,AND(YEAR(K1951)&amp;MONTH(K1951)=YEAR(L1951)&amp;MONTH(L1951),DAY(L1951)&lt;26)),"",IF(OR(L1951="",MONTH(K1951)&lt;&gt;MONTH(L1951)),NETWORKDAYS.INTL(K1951,DATE(2021,MONTH(K1951)+1,0),"0000000",'21年休息安排-固定'!$B$2:$B$105),NETWORKDAYS.INTL(K1951,L1951,"0000000",'21年休息安排-固定'!$B$2:$B$105)))</f>
        <v/>
      </c>
      <c r="X1951" s="50" t="str">
        <f>IF(OR(L1951&gt;=$Z$1,L1951="",DAY(L1951)&lt;15,AND(YEAR(K1951)&amp;MONTH(K1951)=YEAR(L1951)&amp;MONTH(L1951),DAY(L1951)&lt;26)),"",IF(YEAR(K1951)&amp;MONTH(K1951)=YEAR(L1951)&amp;MONTH(L1951),NETWORKDAYS.INTL(K1951,L1951,"0000000",'21年休息安排-固定'!$B$2:$B$105),NETWORKDAYS.INTL(DATE(2021,MONTH(L1951),1),L1951,"0000000",'21年休息安排-固定'!$B$2:$B$105)))</f>
        <v/>
      </c>
    </row>
    <row r="1952" customHeight="1" spans="1:24">
      <c r="A1952" s="4" t="s">
        <v>2434</v>
      </c>
      <c r="B1952" s="4"/>
      <c r="C1952" s="6" t="s">
        <v>484</v>
      </c>
      <c r="D1952" s="4"/>
      <c r="E1952" s="4"/>
      <c r="F1952" s="4"/>
      <c r="G1952" s="4"/>
      <c r="H1952" s="4"/>
      <c r="I1952" s="4"/>
      <c r="J1952" s="4"/>
      <c r="K1952" s="45">
        <v>44468</v>
      </c>
      <c r="L1952" s="45">
        <v>44491</v>
      </c>
      <c r="M1952" s="4"/>
      <c r="N1952" s="4"/>
      <c r="O1952" s="4"/>
      <c r="P1952" s="46"/>
      <c r="Q1952" s="46"/>
      <c r="R1952" s="49">
        <f t="shared" si="138"/>
        <v>0</v>
      </c>
      <c r="S1952" s="49">
        <f t="shared" si="139"/>
        <v>0</v>
      </c>
      <c r="T1952" s="50">
        <f t="shared" si="136"/>
        <v>0</v>
      </c>
      <c r="U1952" s="50">
        <f t="shared" si="137"/>
        <v>0</v>
      </c>
      <c r="V1952" s="50">
        <v>0.9</v>
      </c>
      <c r="W1952" s="50" t="str">
        <f>IF(OR(K1952&lt;=$Y$1,DAY(K1952)&gt;15,AND(YEAR(K1952)&amp;MONTH(K1952)=YEAR(L1952)&amp;MONTH(L1952),DAY(L1952)&lt;26)),"",IF(OR(L1952="",MONTH(K1952)&lt;&gt;MONTH(L1952)),NETWORKDAYS.INTL(K1952,DATE(2021,MONTH(K1952)+1,0),"0000000",'21年休息安排-固定'!$B$2:$B$105),NETWORKDAYS.INTL(K1952,L1952,"0000000",'21年休息安排-固定'!$B$2:$B$105)))</f>
        <v/>
      </c>
      <c r="X1952" s="50">
        <f>IF(OR(L1952&gt;=$Z$1,L1952="",DAY(L1952)&lt;15,AND(YEAR(K1952)&amp;MONTH(K1952)=YEAR(L1952)&amp;MONTH(L1952),DAY(L1952)&lt;26)),"",IF(YEAR(K1952)&amp;MONTH(K1952)=YEAR(L1952)&amp;MONTH(L1952),NETWORKDAYS.INTL(K1952,L1952,"0000000",'21年休息安排-固定'!$B$2:$B$105),NETWORKDAYS.INTL(DATE(2021,MONTH(L1952),1),L1952,"0000000",'21年休息安排-固定'!$B$2:$B$105)))</f>
        <v>15</v>
      </c>
    </row>
    <row r="1953" customHeight="1" spans="1:24">
      <c r="A1953" s="4" t="s">
        <v>2435</v>
      </c>
      <c r="B1953" s="4"/>
      <c r="C1953" s="6" t="s">
        <v>1851</v>
      </c>
      <c r="D1953" s="4"/>
      <c r="E1953" s="4"/>
      <c r="F1953" s="4"/>
      <c r="G1953" s="4"/>
      <c r="H1953" s="4"/>
      <c r="I1953" s="4"/>
      <c r="J1953" s="4"/>
      <c r="K1953" s="45">
        <v>44468</v>
      </c>
      <c r="L1953" s="45"/>
      <c r="M1953" s="4"/>
      <c r="N1953" s="4"/>
      <c r="O1953" s="4"/>
      <c r="P1953" s="46"/>
      <c r="Q1953" s="46"/>
      <c r="R1953" s="49">
        <f t="shared" si="138"/>
        <v>0</v>
      </c>
      <c r="S1953" s="49">
        <f t="shared" si="139"/>
        <v>0</v>
      </c>
      <c r="T1953" s="50">
        <f t="shared" si="136"/>
        <v>0</v>
      </c>
      <c r="U1953" s="50">
        <f t="shared" si="137"/>
        <v>0</v>
      </c>
      <c r="V1953" s="50">
        <v>0.9</v>
      </c>
      <c r="W1953" s="50" t="str">
        <f>IF(OR(K1953&lt;=$Y$1,DAY(K1953)&gt;15,AND(YEAR(K1953)&amp;MONTH(K1953)=YEAR(L1953)&amp;MONTH(L1953),DAY(L1953)&lt;26)),"",IF(OR(L1953="",MONTH(K1953)&lt;&gt;MONTH(L1953)),NETWORKDAYS.INTL(K1953,DATE(2021,MONTH(K1953)+1,0),"0000000",'21年休息安排-固定'!$B$2:$B$105),NETWORKDAYS.INTL(K1953,L1953,"0000000",'21年休息安排-固定'!$B$2:$B$105)))</f>
        <v/>
      </c>
      <c r="X1953" s="50" t="str">
        <f>IF(OR(L1953&gt;=$Z$1,L1953="",DAY(L1953)&lt;15,AND(YEAR(K1953)&amp;MONTH(K1953)=YEAR(L1953)&amp;MONTH(L1953),DAY(L1953)&lt;26)),"",IF(YEAR(K1953)&amp;MONTH(K1953)=YEAR(L1953)&amp;MONTH(L1953),NETWORKDAYS.INTL(K1953,L1953,"0000000",'21年休息安排-固定'!$B$2:$B$105),NETWORKDAYS.INTL(DATE(2021,MONTH(L1953),1),L1953,"0000000",'21年休息安排-固定'!$B$2:$B$105)))</f>
        <v/>
      </c>
    </row>
    <row r="1954" customHeight="1" spans="1:24">
      <c r="A1954" s="4" t="s">
        <v>2436</v>
      </c>
      <c r="B1954" s="4"/>
      <c r="C1954" s="6" t="s">
        <v>484</v>
      </c>
      <c r="D1954" s="4"/>
      <c r="E1954" s="4"/>
      <c r="F1954" s="4"/>
      <c r="G1954" s="4"/>
      <c r="H1954" s="4"/>
      <c r="I1954" s="4"/>
      <c r="J1954" s="4"/>
      <c r="K1954" s="45">
        <v>44468</v>
      </c>
      <c r="L1954" s="45"/>
      <c r="M1954" s="4"/>
      <c r="N1954" s="4"/>
      <c r="O1954" s="4"/>
      <c r="P1954" s="46"/>
      <c r="Q1954" s="46"/>
      <c r="R1954" s="49">
        <f t="shared" si="138"/>
        <v>0</v>
      </c>
      <c r="S1954" s="49">
        <f t="shared" si="139"/>
        <v>0</v>
      </c>
      <c r="T1954" s="50">
        <f t="shared" si="136"/>
        <v>0</v>
      </c>
      <c r="U1954" s="50">
        <f t="shared" si="137"/>
        <v>0</v>
      </c>
      <c r="V1954" s="50">
        <v>0.9</v>
      </c>
      <c r="W1954" s="50" t="str">
        <f>IF(OR(K1954&lt;=$Y$1,DAY(K1954)&gt;15,AND(YEAR(K1954)&amp;MONTH(K1954)=YEAR(L1954)&amp;MONTH(L1954),DAY(L1954)&lt;26)),"",IF(OR(L1954="",MONTH(K1954)&lt;&gt;MONTH(L1954)),NETWORKDAYS.INTL(K1954,DATE(2021,MONTH(K1954)+1,0),"0000000",'21年休息安排-固定'!$B$2:$B$105),NETWORKDAYS.INTL(K1954,L1954,"0000000",'21年休息安排-固定'!$B$2:$B$105)))</f>
        <v/>
      </c>
      <c r="X1954" s="50" t="str">
        <f>IF(OR(L1954&gt;=$Z$1,L1954="",DAY(L1954)&lt;15,AND(YEAR(K1954)&amp;MONTH(K1954)=YEAR(L1954)&amp;MONTH(L1954),DAY(L1954)&lt;26)),"",IF(YEAR(K1954)&amp;MONTH(K1954)=YEAR(L1954)&amp;MONTH(L1954),NETWORKDAYS.INTL(K1954,L1954,"0000000",'21年休息安排-固定'!$B$2:$B$105),NETWORKDAYS.INTL(DATE(2021,MONTH(L1954),1),L1954,"0000000",'21年休息安排-固定'!$B$2:$B$105)))</f>
        <v/>
      </c>
    </row>
    <row r="1955" customHeight="1" spans="1:24">
      <c r="A1955" s="4" t="s">
        <v>2437</v>
      </c>
      <c r="B1955" s="4"/>
      <c r="C1955" s="6" t="s">
        <v>1846</v>
      </c>
      <c r="D1955" s="4"/>
      <c r="E1955" s="4"/>
      <c r="F1955" s="4"/>
      <c r="G1955" s="4"/>
      <c r="H1955" s="4"/>
      <c r="I1955" s="4"/>
      <c r="J1955" s="4"/>
      <c r="K1955" s="45">
        <v>44469</v>
      </c>
      <c r="L1955" s="45">
        <v>44551</v>
      </c>
      <c r="M1955" s="4"/>
      <c r="N1955" s="4"/>
      <c r="O1955" s="4"/>
      <c r="P1955" s="46"/>
      <c r="Q1955" s="46"/>
      <c r="R1955" s="49">
        <f t="shared" si="138"/>
        <v>0</v>
      </c>
      <c r="S1955" s="49">
        <f t="shared" si="139"/>
        <v>0</v>
      </c>
      <c r="T1955" s="50">
        <f t="shared" si="136"/>
        <v>0</v>
      </c>
      <c r="U1955" s="50">
        <f t="shared" si="137"/>
        <v>0</v>
      </c>
      <c r="V1955" s="50">
        <v>0.9</v>
      </c>
      <c r="W1955" s="50" t="str">
        <f>IF(OR(K1955&lt;=$Y$1,DAY(K1955)&gt;15,AND(YEAR(K1955)&amp;MONTH(K1955)=YEAR(L1955)&amp;MONTH(L1955),DAY(L1955)&lt;26)),"",IF(OR(L1955="",MONTH(K1955)&lt;&gt;MONTH(L1955)),NETWORKDAYS.INTL(K1955,DATE(2021,MONTH(K1955)+1,0),"0000000",'21年休息安排-固定'!$B$2:$B$105),NETWORKDAYS.INTL(K1955,L1955,"0000000",'21年休息安排-固定'!$B$2:$B$105)))</f>
        <v/>
      </c>
      <c r="X1955" s="50">
        <f>IF(OR(L1955&gt;=$Z$1,L1955="",DAY(L1955)&lt;15,AND(YEAR(K1955)&amp;MONTH(K1955)=YEAR(L1955)&amp;MONTH(L1955),DAY(L1955)&lt;26)),"",IF(YEAR(K1955)&amp;MONTH(K1955)=YEAR(L1955)&amp;MONTH(L1955),NETWORKDAYS.INTL(K1955,L1955,"0000000",'21年休息安排-固定'!$B$2:$B$105),NETWORKDAYS.INTL(DATE(2021,MONTH(L1955),1),L1955,"0000000",'21年休息安排-固定'!$B$2:$B$105)))</f>
        <v>15</v>
      </c>
    </row>
    <row r="1956" customHeight="1" spans="1:24">
      <c r="A1956" s="4" t="s">
        <v>2438</v>
      </c>
      <c r="B1956" s="4"/>
      <c r="C1956" s="6" t="s">
        <v>2092</v>
      </c>
      <c r="D1956" s="4"/>
      <c r="E1956" s="4"/>
      <c r="F1956" s="4"/>
      <c r="G1956" s="4"/>
      <c r="H1956" s="4"/>
      <c r="I1956" s="4"/>
      <c r="J1956" s="4"/>
      <c r="K1956" s="45">
        <v>44469</v>
      </c>
      <c r="L1956" s="45">
        <v>44491</v>
      </c>
      <c r="M1956" s="4"/>
      <c r="N1956" s="4"/>
      <c r="O1956" s="4"/>
      <c r="P1956" s="46"/>
      <c r="Q1956" s="46"/>
      <c r="R1956" s="49">
        <f t="shared" si="138"/>
        <v>0</v>
      </c>
      <c r="S1956" s="49">
        <f t="shared" si="139"/>
        <v>0</v>
      </c>
      <c r="T1956" s="50">
        <f t="shared" si="136"/>
        <v>0</v>
      </c>
      <c r="U1956" s="50">
        <f t="shared" si="137"/>
        <v>0</v>
      </c>
      <c r="V1956" s="50">
        <v>0.9</v>
      </c>
      <c r="W1956" s="50" t="str">
        <f>IF(OR(K1956&lt;=$Y$1,DAY(K1956)&gt;15,AND(YEAR(K1956)&amp;MONTH(K1956)=YEAR(L1956)&amp;MONTH(L1956),DAY(L1956)&lt;26)),"",IF(OR(L1956="",MONTH(K1956)&lt;&gt;MONTH(L1956)),NETWORKDAYS.INTL(K1956,DATE(2021,MONTH(K1956)+1,0),"0000000",'21年休息安排-固定'!$B$2:$B$105),NETWORKDAYS.INTL(K1956,L1956,"0000000",'21年休息安排-固定'!$B$2:$B$105)))</f>
        <v/>
      </c>
      <c r="X1956" s="50">
        <f>IF(OR(L1956&gt;=$Z$1,L1956="",DAY(L1956)&lt;15,AND(YEAR(K1956)&amp;MONTH(K1956)=YEAR(L1956)&amp;MONTH(L1956),DAY(L1956)&lt;26)),"",IF(YEAR(K1956)&amp;MONTH(K1956)=YEAR(L1956)&amp;MONTH(L1956),NETWORKDAYS.INTL(K1956,L1956,"0000000",'21年休息安排-固定'!$B$2:$B$105),NETWORKDAYS.INTL(DATE(2021,MONTH(L1956),1),L1956,"0000000",'21年休息安排-固定'!$B$2:$B$105)))</f>
        <v>15</v>
      </c>
    </row>
    <row r="1957" customHeight="1" spans="1:24">
      <c r="A1957" s="4" t="s">
        <v>2439</v>
      </c>
      <c r="B1957" s="4"/>
      <c r="C1957" s="6" t="s">
        <v>1851</v>
      </c>
      <c r="D1957" s="4"/>
      <c r="E1957" s="4"/>
      <c r="F1957" s="4"/>
      <c r="G1957" s="4"/>
      <c r="H1957" s="4"/>
      <c r="I1957" s="4"/>
      <c r="J1957" s="4"/>
      <c r="K1957" s="45">
        <v>44441</v>
      </c>
      <c r="L1957" s="45"/>
      <c r="M1957" s="4"/>
      <c r="N1957" s="4"/>
      <c r="O1957" s="4"/>
      <c r="P1957" s="46"/>
      <c r="Q1957" s="46"/>
      <c r="R1957" s="49">
        <f t="shared" si="138"/>
        <v>0</v>
      </c>
      <c r="S1957" s="49">
        <f t="shared" si="139"/>
        <v>0</v>
      </c>
      <c r="T1957" s="50">
        <f t="shared" si="136"/>
        <v>0</v>
      </c>
      <c r="U1957" s="50">
        <f t="shared" si="137"/>
        <v>0</v>
      </c>
      <c r="V1957" s="50">
        <v>0.9</v>
      </c>
      <c r="W1957" s="50">
        <f>IF(OR(K1957&lt;=$Y$1,DAY(K1957)&gt;15,AND(YEAR(K1957)&amp;MONTH(K1957)=YEAR(L1957)&amp;MONTH(L1957),DAY(L1957)&lt;26)),"",IF(OR(L1957="",MONTH(K1957)&lt;&gt;MONTH(L1957)),NETWORKDAYS.INTL(K1957,DATE(2021,MONTH(K1957)+1,0),"0000000",'21年休息安排-固定'!$B$2:$B$105),NETWORKDAYS.INTL(K1957,L1957,"0000000",'21年休息安排-固定'!$B$2:$B$105)))</f>
        <v>22</v>
      </c>
      <c r="X1957" s="50" t="str">
        <f>IF(OR(L1957&gt;=$Z$1,L1957="",DAY(L1957)&lt;15,AND(YEAR(K1957)&amp;MONTH(K1957)=YEAR(L1957)&amp;MONTH(L1957),DAY(L1957)&lt;26)),"",IF(YEAR(K1957)&amp;MONTH(K1957)=YEAR(L1957)&amp;MONTH(L1957),NETWORKDAYS.INTL(K1957,L1957,"0000000",'21年休息安排-固定'!$B$2:$B$105),NETWORKDAYS.INTL(DATE(2021,MONTH(L1957),1),L1957,"0000000",'21年休息安排-固定'!$B$2:$B$105)))</f>
        <v/>
      </c>
    </row>
    <row r="1958" customHeight="1" spans="1:24">
      <c r="A1958" s="4" t="s">
        <v>2440</v>
      </c>
      <c r="B1958" s="4"/>
      <c r="C1958" s="6" t="s">
        <v>2006</v>
      </c>
      <c r="D1958" s="4"/>
      <c r="E1958" s="4"/>
      <c r="F1958" s="4"/>
      <c r="G1958" s="4"/>
      <c r="H1958" s="4"/>
      <c r="I1958" s="4"/>
      <c r="J1958" s="4"/>
      <c r="K1958" s="45">
        <v>44441</v>
      </c>
      <c r="L1958" s="45">
        <v>44445</v>
      </c>
      <c r="M1958" s="4"/>
      <c r="N1958" s="4"/>
      <c r="O1958" s="4"/>
      <c r="P1958" s="46"/>
      <c r="Q1958" s="46"/>
      <c r="R1958" s="49">
        <f t="shared" si="138"/>
        <v>0</v>
      </c>
      <c r="S1958" s="49">
        <f t="shared" si="139"/>
        <v>0</v>
      </c>
      <c r="T1958" s="50">
        <f t="shared" si="136"/>
        <v>0</v>
      </c>
      <c r="U1958" s="50">
        <f t="shared" si="137"/>
        <v>0</v>
      </c>
      <c r="V1958" s="50">
        <v>0.9</v>
      </c>
      <c r="W1958" s="50" t="str">
        <f>IF(OR(K1958&lt;=$Y$1,DAY(K1958)&gt;15,AND(YEAR(K1958)&amp;MONTH(K1958)=YEAR(L1958)&amp;MONTH(L1958),DAY(L1958)&lt;26)),"",IF(OR(L1958="",MONTH(K1958)&lt;&gt;MONTH(L1958)),NETWORKDAYS.INTL(K1958,DATE(2021,MONTH(K1958)+1,0),"0000000",'21年休息安排-固定'!$B$2:$B$105),NETWORKDAYS.INTL(K1958,L1958,"0000000",'21年休息安排-固定'!$B$2:$B$105)))</f>
        <v/>
      </c>
      <c r="X1958" s="50" t="str">
        <f>IF(OR(L1958&gt;=$Z$1,L1958="",DAY(L1958)&lt;15,AND(YEAR(K1958)&amp;MONTH(K1958)=YEAR(L1958)&amp;MONTH(L1958),DAY(L1958)&lt;26)),"",IF(YEAR(K1958)&amp;MONTH(K1958)=YEAR(L1958)&amp;MONTH(L1958),NETWORKDAYS.INTL(K1958,L1958,"0000000",'21年休息安排-固定'!$B$2:$B$105),NETWORKDAYS.INTL(DATE(2021,MONTH(L1958),1),L1958,"0000000",'21年休息安排-固定'!$B$2:$B$105)))</f>
        <v/>
      </c>
    </row>
    <row r="1959" customHeight="1" spans="1:24">
      <c r="A1959" s="4" t="s">
        <v>2441</v>
      </c>
      <c r="B1959" s="4"/>
      <c r="C1959" s="6" t="s">
        <v>1851</v>
      </c>
      <c r="D1959" s="4"/>
      <c r="E1959" s="4"/>
      <c r="F1959" s="4"/>
      <c r="G1959" s="4"/>
      <c r="H1959" s="4"/>
      <c r="I1959" s="4"/>
      <c r="J1959" s="4"/>
      <c r="K1959" s="45">
        <v>44442</v>
      </c>
      <c r="L1959" s="45"/>
      <c r="M1959" s="4"/>
      <c r="N1959" s="4"/>
      <c r="O1959" s="4"/>
      <c r="P1959" s="46"/>
      <c r="Q1959" s="46"/>
      <c r="R1959" s="49">
        <f t="shared" si="138"/>
        <v>0</v>
      </c>
      <c r="S1959" s="49">
        <f t="shared" si="139"/>
        <v>0</v>
      </c>
      <c r="T1959" s="50">
        <f t="shared" si="136"/>
        <v>0</v>
      </c>
      <c r="U1959" s="50">
        <f t="shared" si="137"/>
        <v>0</v>
      </c>
      <c r="V1959" s="50">
        <v>0.9</v>
      </c>
      <c r="W1959" s="50">
        <f>IF(OR(K1959&lt;=$Y$1,DAY(K1959)&gt;15,AND(YEAR(K1959)&amp;MONTH(K1959)=YEAR(L1959)&amp;MONTH(L1959),DAY(L1959)&lt;26)),"",IF(OR(L1959="",MONTH(K1959)&lt;&gt;MONTH(L1959)),NETWORKDAYS.INTL(K1959,DATE(2021,MONTH(K1959)+1,0),"0000000",'21年休息安排-固定'!$B$2:$B$105),NETWORKDAYS.INTL(K1959,L1959,"0000000",'21年休息安排-固定'!$B$2:$B$105)))</f>
        <v>21</v>
      </c>
      <c r="X1959" s="50" t="str">
        <f>IF(OR(L1959&gt;=$Z$1,L1959="",DAY(L1959)&lt;15,AND(YEAR(K1959)&amp;MONTH(K1959)=YEAR(L1959)&amp;MONTH(L1959),DAY(L1959)&lt;26)),"",IF(YEAR(K1959)&amp;MONTH(K1959)=YEAR(L1959)&amp;MONTH(L1959),NETWORKDAYS.INTL(K1959,L1959,"0000000",'21年休息安排-固定'!$B$2:$B$105),NETWORKDAYS.INTL(DATE(2021,MONTH(L1959),1),L1959,"0000000",'21年休息安排-固定'!$B$2:$B$105)))</f>
        <v/>
      </c>
    </row>
    <row r="1960" customHeight="1" spans="1:24">
      <c r="A1960" s="4" t="s">
        <v>2442</v>
      </c>
      <c r="B1960" s="4"/>
      <c r="C1960" s="6" t="s">
        <v>2006</v>
      </c>
      <c r="D1960" s="4"/>
      <c r="E1960" s="4"/>
      <c r="F1960" s="4"/>
      <c r="G1960" s="4"/>
      <c r="H1960" s="4"/>
      <c r="I1960" s="4"/>
      <c r="J1960" s="4"/>
      <c r="K1960" s="45">
        <v>44445</v>
      </c>
      <c r="L1960" s="45">
        <v>44446</v>
      </c>
      <c r="M1960" s="4"/>
      <c r="N1960" s="4"/>
      <c r="O1960" s="4"/>
      <c r="P1960" s="46"/>
      <c r="Q1960" s="46"/>
      <c r="R1960" s="49">
        <f t="shared" si="138"/>
        <v>0</v>
      </c>
      <c r="S1960" s="49">
        <f t="shared" si="139"/>
        <v>0</v>
      </c>
      <c r="T1960" s="50">
        <f t="shared" si="136"/>
        <v>0</v>
      </c>
      <c r="U1960" s="50">
        <f t="shared" si="137"/>
        <v>0</v>
      </c>
      <c r="V1960" s="50">
        <v>0.9</v>
      </c>
      <c r="W1960" s="50" t="str">
        <f>IF(OR(K1960&lt;=$Y$1,DAY(K1960)&gt;15,AND(YEAR(K1960)&amp;MONTH(K1960)=YEAR(L1960)&amp;MONTH(L1960),DAY(L1960)&lt;26)),"",IF(OR(L1960="",MONTH(K1960)&lt;&gt;MONTH(L1960)),NETWORKDAYS.INTL(K1960,DATE(2021,MONTH(K1960)+1,0),"0000000",'21年休息安排-固定'!$B$2:$B$105),NETWORKDAYS.INTL(K1960,L1960,"0000000",'21年休息安排-固定'!$B$2:$B$105)))</f>
        <v/>
      </c>
      <c r="X1960" s="50" t="str">
        <f>IF(OR(L1960&gt;=$Z$1,L1960="",DAY(L1960)&lt;15,AND(YEAR(K1960)&amp;MONTH(K1960)=YEAR(L1960)&amp;MONTH(L1960),DAY(L1960)&lt;26)),"",IF(YEAR(K1960)&amp;MONTH(K1960)=YEAR(L1960)&amp;MONTH(L1960),NETWORKDAYS.INTL(K1960,L1960,"0000000",'21年休息安排-固定'!$B$2:$B$105),NETWORKDAYS.INTL(DATE(2021,MONTH(L1960),1),L1960,"0000000",'21年休息安排-固定'!$B$2:$B$105)))</f>
        <v/>
      </c>
    </row>
    <row r="1961" customHeight="1" spans="1:24">
      <c r="A1961" s="4" t="s">
        <v>2443</v>
      </c>
      <c r="B1961" s="4"/>
      <c r="C1961" s="6" t="s">
        <v>1846</v>
      </c>
      <c r="D1961" s="4"/>
      <c r="E1961" s="4"/>
      <c r="F1961" s="4"/>
      <c r="G1961" s="4"/>
      <c r="H1961" s="4"/>
      <c r="I1961" s="4"/>
      <c r="J1961" s="4"/>
      <c r="K1961" s="45">
        <v>44445</v>
      </c>
      <c r="L1961" s="45">
        <v>44448</v>
      </c>
      <c r="M1961" s="4"/>
      <c r="N1961" s="4"/>
      <c r="O1961" s="4"/>
      <c r="P1961" s="46"/>
      <c r="Q1961" s="46"/>
      <c r="R1961" s="49">
        <f t="shared" si="138"/>
        <v>0</v>
      </c>
      <c r="S1961" s="49">
        <f t="shared" si="139"/>
        <v>0</v>
      </c>
      <c r="T1961" s="50">
        <f t="shared" si="136"/>
        <v>0</v>
      </c>
      <c r="U1961" s="50">
        <f t="shared" si="137"/>
        <v>0</v>
      </c>
      <c r="V1961" s="50">
        <v>0.9</v>
      </c>
      <c r="W1961" s="50" t="str">
        <f>IF(OR(K1961&lt;=$Y$1,DAY(K1961)&gt;15,AND(YEAR(K1961)&amp;MONTH(K1961)=YEAR(L1961)&amp;MONTH(L1961),DAY(L1961)&lt;26)),"",IF(OR(L1961="",MONTH(K1961)&lt;&gt;MONTH(L1961)),NETWORKDAYS.INTL(K1961,DATE(2021,MONTH(K1961)+1,0),"0000000",'21年休息安排-固定'!$B$2:$B$105),NETWORKDAYS.INTL(K1961,L1961,"0000000",'21年休息安排-固定'!$B$2:$B$105)))</f>
        <v/>
      </c>
      <c r="X1961" s="50" t="str">
        <f>IF(OR(L1961&gt;=$Z$1,L1961="",DAY(L1961)&lt;15,AND(YEAR(K1961)&amp;MONTH(K1961)=YEAR(L1961)&amp;MONTH(L1961),DAY(L1961)&lt;26)),"",IF(YEAR(K1961)&amp;MONTH(K1961)=YEAR(L1961)&amp;MONTH(L1961),NETWORKDAYS.INTL(K1961,L1961,"0000000",'21年休息安排-固定'!$B$2:$B$105),NETWORKDAYS.INTL(DATE(2021,MONTH(L1961),1),L1961,"0000000",'21年休息安排-固定'!$B$2:$B$105)))</f>
        <v/>
      </c>
    </row>
    <row r="1962" customHeight="1" spans="1:24">
      <c r="A1962" s="4" t="s">
        <v>2444</v>
      </c>
      <c r="B1962" s="4"/>
      <c r="C1962" s="6" t="s">
        <v>2006</v>
      </c>
      <c r="D1962" s="4"/>
      <c r="E1962" s="4"/>
      <c r="F1962" s="4"/>
      <c r="G1962" s="4"/>
      <c r="H1962" s="4"/>
      <c r="I1962" s="4"/>
      <c r="J1962" s="4"/>
      <c r="K1962" s="45">
        <v>44446</v>
      </c>
      <c r="L1962" s="45">
        <v>44446</v>
      </c>
      <c r="M1962" s="4"/>
      <c r="N1962" s="4"/>
      <c r="O1962" s="4"/>
      <c r="P1962" s="46"/>
      <c r="Q1962" s="46"/>
      <c r="R1962" s="49">
        <f t="shared" si="138"/>
        <v>0</v>
      </c>
      <c r="S1962" s="49">
        <f t="shared" si="139"/>
        <v>0</v>
      </c>
      <c r="T1962" s="50">
        <f t="shared" si="136"/>
        <v>0</v>
      </c>
      <c r="U1962" s="50">
        <f t="shared" si="137"/>
        <v>0</v>
      </c>
      <c r="V1962" s="50">
        <v>0.9</v>
      </c>
      <c r="W1962" s="50" t="str">
        <f>IF(OR(K1962&lt;=$Y$1,DAY(K1962)&gt;15,AND(YEAR(K1962)&amp;MONTH(K1962)=YEAR(L1962)&amp;MONTH(L1962),DAY(L1962)&lt;26)),"",IF(OR(L1962="",MONTH(K1962)&lt;&gt;MONTH(L1962)),NETWORKDAYS.INTL(K1962,DATE(2021,MONTH(K1962)+1,0),"0000000",'21年休息安排-固定'!$B$2:$B$105),NETWORKDAYS.INTL(K1962,L1962,"0000000",'21年休息安排-固定'!$B$2:$B$105)))</f>
        <v/>
      </c>
      <c r="X1962" s="50" t="str">
        <f>IF(OR(L1962&gt;=$Z$1,L1962="",DAY(L1962)&lt;15,AND(YEAR(K1962)&amp;MONTH(K1962)=YEAR(L1962)&amp;MONTH(L1962),DAY(L1962)&lt;26)),"",IF(YEAR(K1962)&amp;MONTH(K1962)=YEAR(L1962)&amp;MONTH(L1962),NETWORKDAYS.INTL(K1962,L1962,"0000000",'21年休息安排-固定'!$B$2:$B$105),NETWORKDAYS.INTL(DATE(2021,MONTH(L1962),1),L1962,"0000000",'21年休息安排-固定'!$B$2:$B$105)))</f>
        <v/>
      </c>
    </row>
    <row r="1963" customHeight="1" spans="1:24">
      <c r="A1963" s="4" t="s">
        <v>2445</v>
      </c>
      <c r="B1963" s="4"/>
      <c r="C1963" s="6" t="s">
        <v>1846</v>
      </c>
      <c r="D1963" s="4"/>
      <c r="E1963" s="4"/>
      <c r="F1963" s="4"/>
      <c r="G1963" s="4"/>
      <c r="H1963" s="4"/>
      <c r="I1963" s="4"/>
      <c r="J1963" s="4"/>
      <c r="K1963" s="45">
        <v>44447</v>
      </c>
      <c r="L1963" s="45">
        <v>44457</v>
      </c>
      <c r="M1963" s="4"/>
      <c r="N1963" s="4"/>
      <c r="O1963" s="4"/>
      <c r="P1963" s="46"/>
      <c r="Q1963" s="46"/>
      <c r="R1963" s="49">
        <f t="shared" si="138"/>
        <v>0</v>
      </c>
      <c r="S1963" s="49">
        <f t="shared" si="139"/>
        <v>0</v>
      </c>
      <c r="T1963" s="50">
        <f t="shared" si="136"/>
        <v>0</v>
      </c>
      <c r="U1963" s="50">
        <f t="shared" si="137"/>
        <v>0</v>
      </c>
      <c r="V1963" s="50">
        <v>0.9</v>
      </c>
      <c r="W1963" s="50" t="str">
        <f>IF(OR(K1963&lt;=$Y$1,DAY(K1963)&gt;15,AND(YEAR(K1963)&amp;MONTH(K1963)=YEAR(L1963)&amp;MONTH(L1963),DAY(L1963)&lt;26)),"",IF(OR(L1963="",MONTH(K1963)&lt;&gt;MONTH(L1963)),NETWORKDAYS.INTL(K1963,DATE(2021,MONTH(K1963)+1,0),"0000000",'21年休息安排-固定'!$B$2:$B$105),NETWORKDAYS.INTL(K1963,L1963,"0000000",'21年休息安排-固定'!$B$2:$B$105)))</f>
        <v/>
      </c>
      <c r="X1963" s="50" t="str">
        <f>IF(OR(L1963&gt;=$Z$1,L1963="",DAY(L1963)&lt;15,AND(YEAR(K1963)&amp;MONTH(K1963)=YEAR(L1963)&amp;MONTH(L1963),DAY(L1963)&lt;26)),"",IF(YEAR(K1963)&amp;MONTH(K1963)=YEAR(L1963)&amp;MONTH(L1963),NETWORKDAYS.INTL(K1963,L1963,"0000000",'21年休息安排-固定'!$B$2:$B$105),NETWORKDAYS.INTL(DATE(2021,MONTH(L1963),1),L1963,"0000000",'21年休息安排-固定'!$B$2:$B$105)))</f>
        <v/>
      </c>
    </row>
    <row r="1964" customHeight="1" spans="1:24">
      <c r="A1964" s="4" t="s">
        <v>2446</v>
      </c>
      <c r="B1964" s="4"/>
      <c r="C1964" s="6" t="s">
        <v>1846</v>
      </c>
      <c r="D1964" s="4"/>
      <c r="E1964" s="4"/>
      <c r="F1964" s="4"/>
      <c r="G1964" s="4"/>
      <c r="H1964" s="4"/>
      <c r="I1964" s="4"/>
      <c r="J1964" s="4"/>
      <c r="K1964" s="45">
        <v>44448</v>
      </c>
      <c r="L1964" s="45">
        <v>44449</v>
      </c>
      <c r="M1964" s="4"/>
      <c r="N1964" s="4"/>
      <c r="O1964" s="4"/>
      <c r="P1964" s="46"/>
      <c r="Q1964" s="46"/>
      <c r="R1964" s="49">
        <f t="shared" si="138"/>
        <v>0</v>
      </c>
      <c r="S1964" s="49">
        <f t="shared" si="139"/>
        <v>0</v>
      </c>
      <c r="T1964" s="50">
        <f t="shared" si="136"/>
        <v>0</v>
      </c>
      <c r="U1964" s="50">
        <f t="shared" si="137"/>
        <v>0</v>
      </c>
      <c r="V1964" s="50">
        <v>0.9</v>
      </c>
      <c r="W1964" s="50" t="str">
        <f>IF(OR(K1964&lt;=$Y$1,DAY(K1964)&gt;15,AND(YEAR(K1964)&amp;MONTH(K1964)=YEAR(L1964)&amp;MONTH(L1964),DAY(L1964)&lt;26)),"",IF(OR(L1964="",MONTH(K1964)&lt;&gt;MONTH(L1964)),NETWORKDAYS.INTL(K1964,DATE(2021,MONTH(K1964)+1,0),"0000000",'21年休息安排-固定'!$B$2:$B$105),NETWORKDAYS.INTL(K1964,L1964,"0000000",'21年休息安排-固定'!$B$2:$B$105)))</f>
        <v/>
      </c>
      <c r="X1964" s="50" t="str">
        <f>IF(OR(L1964&gt;=$Z$1,L1964="",DAY(L1964)&lt;15,AND(YEAR(K1964)&amp;MONTH(K1964)=YEAR(L1964)&amp;MONTH(L1964),DAY(L1964)&lt;26)),"",IF(YEAR(K1964)&amp;MONTH(K1964)=YEAR(L1964)&amp;MONTH(L1964),NETWORKDAYS.INTL(K1964,L1964,"0000000",'21年休息安排-固定'!$B$2:$B$105),NETWORKDAYS.INTL(DATE(2021,MONTH(L1964),1),L1964,"0000000",'21年休息安排-固定'!$B$2:$B$105)))</f>
        <v/>
      </c>
    </row>
    <row r="1965" customHeight="1" spans="1:24">
      <c r="A1965" s="4" t="s">
        <v>2447</v>
      </c>
      <c r="B1965" s="4"/>
      <c r="C1965" s="6" t="s">
        <v>484</v>
      </c>
      <c r="D1965" s="4"/>
      <c r="E1965" s="4"/>
      <c r="F1965" s="4"/>
      <c r="G1965" s="4"/>
      <c r="H1965" s="4"/>
      <c r="I1965" s="4"/>
      <c r="J1965" s="4"/>
      <c r="K1965" s="45">
        <v>44449</v>
      </c>
      <c r="L1965" s="45">
        <v>44449</v>
      </c>
      <c r="M1965" s="4"/>
      <c r="N1965" s="4"/>
      <c r="O1965" s="4"/>
      <c r="P1965" s="46"/>
      <c r="Q1965" s="46"/>
      <c r="R1965" s="49">
        <f t="shared" si="138"/>
        <v>0</v>
      </c>
      <c r="S1965" s="49">
        <f t="shared" si="139"/>
        <v>0</v>
      </c>
      <c r="T1965" s="50">
        <f t="shared" si="136"/>
        <v>0</v>
      </c>
      <c r="U1965" s="50">
        <f t="shared" si="137"/>
        <v>0</v>
      </c>
      <c r="V1965" s="50">
        <v>0.9</v>
      </c>
      <c r="W1965" s="50" t="str">
        <f>IF(OR(K1965&lt;=$Y$1,DAY(K1965)&gt;15,AND(YEAR(K1965)&amp;MONTH(K1965)=YEAR(L1965)&amp;MONTH(L1965),DAY(L1965)&lt;26)),"",IF(OR(L1965="",MONTH(K1965)&lt;&gt;MONTH(L1965)),NETWORKDAYS.INTL(K1965,DATE(2021,MONTH(K1965)+1,0),"0000000",'21年休息安排-固定'!$B$2:$B$105),NETWORKDAYS.INTL(K1965,L1965,"0000000",'21年休息安排-固定'!$B$2:$B$105)))</f>
        <v/>
      </c>
      <c r="X1965" s="50" t="str">
        <f>IF(OR(L1965&gt;=$Z$1,L1965="",DAY(L1965)&lt;15,AND(YEAR(K1965)&amp;MONTH(K1965)=YEAR(L1965)&amp;MONTH(L1965),DAY(L1965)&lt;26)),"",IF(YEAR(K1965)&amp;MONTH(K1965)=YEAR(L1965)&amp;MONTH(L1965),NETWORKDAYS.INTL(K1965,L1965,"0000000",'21年休息安排-固定'!$B$2:$B$105),NETWORKDAYS.INTL(DATE(2021,MONTH(L1965),1),L1965,"0000000",'21年休息安排-固定'!$B$2:$B$105)))</f>
        <v/>
      </c>
    </row>
    <row r="1966" customHeight="1" spans="1:24">
      <c r="A1966" s="4" t="s">
        <v>2448</v>
      </c>
      <c r="B1966" s="4"/>
      <c r="C1966" s="6" t="s">
        <v>1846</v>
      </c>
      <c r="D1966" s="4"/>
      <c r="E1966" s="4"/>
      <c r="F1966" s="4"/>
      <c r="G1966" s="4"/>
      <c r="H1966" s="4"/>
      <c r="I1966" s="4"/>
      <c r="J1966" s="4"/>
      <c r="K1966" s="45">
        <v>44456</v>
      </c>
      <c r="L1966" s="45">
        <v>44463</v>
      </c>
      <c r="M1966" s="4"/>
      <c r="N1966" s="4"/>
      <c r="O1966" s="4"/>
      <c r="P1966" s="46"/>
      <c r="Q1966" s="46"/>
      <c r="R1966" s="49">
        <f t="shared" si="138"/>
        <v>0</v>
      </c>
      <c r="S1966" s="49">
        <f t="shared" si="139"/>
        <v>0</v>
      </c>
      <c r="T1966" s="50">
        <f t="shared" si="136"/>
        <v>0</v>
      </c>
      <c r="U1966" s="50">
        <f t="shared" si="137"/>
        <v>0</v>
      </c>
      <c r="V1966" s="50">
        <v>0.9</v>
      </c>
      <c r="W1966" s="50" t="str">
        <f>IF(OR(K1966&lt;=$Y$1,DAY(K1966)&gt;15,AND(YEAR(K1966)&amp;MONTH(K1966)=YEAR(L1966)&amp;MONTH(L1966),DAY(L1966)&lt;26)),"",IF(OR(L1966="",MONTH(K1966)&lt;&gt;MONTH(L1966)),NETWORKDAYS.INTL(K1966,DATE(2021,MONTH(K1966)+1,0),"0000000",'21年休息安排-固定'!$B$2:$B$105),NETWORKDAYS.INTL(K1966,L1966,"0000000",'21年休息安排-固定'!$B$2:$B$105)))</f>
        <v/>
      </c>
      <c r="X1966" s="50" t="str">
        <f>IF(OR(L1966&gt;=$Z$1,L1966="",DAY(L1966)&lt;15,AND(YEAR(K1966)&amp;MONTH(K1966)=YEAR(L1966)&amp;MONTH(L1966),DAY(L1966)&lt;26)),"",IF(YEAR(K1966)&amp;MONTH(K1966)=YEAR(L1966)&amp;MONTH(L1966),NETWORKDAYS.INTL(K1966,L1966,"0000000",'21年休息安排-固定'!$B$2:$B$105),NETWORKDAYS.INTL(DATE(2021,MONTH(L1966),1),L1966,"0000000",'21年休息安排-固定'!$B$2:$B$105)))</f>
        <v/>
      </c>
    </row>
    <row r="1967" customHeight="1" spans="1:24">
      <c r="A1967" s="4" t="s">
        <v>2449</v>
      </c>
      <c r="B1967" s="4"/>
      <c r="C1967" s="6" t="s">
        <v>2006</v>
      </c>
      <c r="D1967" s="4"/>
      <c r="E1967" s="4"/>
      <c r="F1967" s="4"/>
      <c r="G1967" s="4"/>
      <c r="H1967" s="4"/>
      <c r="I1967" s="4"/>
      <c r="J1967" s="4"/>
      <c r="K1967" s="45">
        <v>44457</v>
      </c>
      <c r="L1967" s="45">
        <v>44457</v>
      </c>
      <c r="M1967" s="4"/>
      <c r="N1967" s="4"/>
      <c r="O1967" s="4"/>
      <c r="P1967" s="46"/>
      <c r="Q1967" s="46"/>
      <c r="R1967" s="49">
        <f t="shared" si="138"/>
        <v>0</v>
      </c>
      <c r="S1967" s="49">
        <f t="shared" si="139"/>
        <v>0</v>
      </c>
      <c r="T1967" s="50">
        <f t="shared" si="136"/>
        <v>0</v>
      </c>
      <c r="U1967" s="50">
        <f t="shared" si="137"/>
        <v>0</v>
      </c>
      <c r="V1967" s="50">
        <v>0.9</v>
      </c>
      <c r="W1967" s="50" t="str">
        <f>IF(OR(K1967&lt;=$Y$1,DAY(K1967)&gt;15,AND(YEAR(K1967)&amp;MONTH(K1967)=YEAR(L1967)&amp;MONTH(L1967),DAY(L1967)&lt;26)),"",IF(OR(L1967="",MONTH(K1967)&lt;&gt;MONTH(L1967)),NETWORKDAYS.INTL(K1967,DATE(2021,MONTH(K1967)+1,0),"0000000",'21年休息安排-固定'!$B$2:$B$105),NETWORKDAYS.INTL(K1967,L1967,"0000000",'21年休息安排-固定'!$B$2:$B$105)))</f>
        <v/>
      </c>
      <c r="X1967" s="50" t="str">
        <f>IF(OR(L1967&gt;=$Z$1,L1967="",DAY(L1967)&lt;15,AND(YEAR(K1967)&amp;MONTH(K1967)=YEAR(L1967)&amp;MONTH(L1967),DAY(L1967)&lt;26)),"",IF(YEAR(K1967)&amp;MONTH(K1967)=YEAR(L1967)&amp;MONTH(L1967),NETWORKDAYS.INTL(K1967,L1967,"0000000",'21年休息安排-固定'!$B$2:$B$105),NETWORKDAYS.INTL(DATE(2021,MONTH(L1967),1),L1967,"0000000",'21年休息安排-固定'!$B$2:$B$105)))</f>
        <v/>
      </c>
    </row>
    <row r="1968" customHeight="1" spans="1:24">
      <c r="A1968" s="4" t="s">
        <v>2450</v>
      </c>
      <c r="B1968" s="4"/>
      <c r="C1968" s="6" t="s">
        <v>1846</v>
      </c>
      <c r="D1968" s="4"/>
      <c r="E1968" s="4"/>
      <c r="F1968" s="4"/>
      <c r="G1968" s="4"/>
      <c r="H1968" s="4"/>
      <c r="I1968" s="4"/>
      <c r="J1968" s="4"/>
      <c r="K1968" s="45">
        <v>44461</v>
      </c>
      <c r="L1968" s="45">
        <v>44463</v>
      </c>
      <c r="M1968" s="4"/>
      <c r="N1968" s="4"/>
      <c r="O1968" s="4"/>
      <c r="P1968" s="46"/>
      <c r="Q1968" s="46"/>
      <c r="R1968" s="49">
        <f t="shared" si="138"/>
        <v>0</v>
      </c>
      <c r="S1968" s="49">
        <f t="shared" si="139"/>
        <v>0</v>
      </c>
      <c r="T1968" s="50">
        <f t="shared" si="136"/>
        <v>0</v>
      </c>
      <c r="U1968" s="50">
        <f t="shared" si="137"/>
        <v>0</v>
      </c>
      <c r="V1968" s="50">
        <v>0.9</v>
      </c>
      <c r="W1968" s="50" t="str">
        <f>IF(OR(K1968&lt;=$Y$1,DAY(K1968)&gt;15,AND(YEAR(K1968)&amp;MONTH(K1968)=YEAR(L1968)&amp;MONTH(L1968),DAY(L1968)&lt;26)),"",IF(OR(L1968="",MONTH(K1968)&lt;&gt;MONTH(L1968)),NETWORKDAYS.INTL(K1968,DATE(2021,MONTH(K1968)+1,0),"0000000",'21年休息安排-固定'!$B$2:$B$105),NETWORKDAYS.INTL(K1968,L1968,"0000000",'21年休息安排-固定'!$B$2:$B$105)))</f>
        <v/>
      </c>
      <c r="X1968" s="50" t="str">
        <f>IF(OR(L1968&gt;=$Z$1,L1968="",DAY(L1968)&lt;15,AND(YEAR(K1968)&amp;MONTH(K1968)=YEAR(L1968)&amp;MONTH(L1968),DAY(L1968)&lt;26)),"",IF(YEAR(K1968)&amp;MONTH(K1968)=YEAR(L1968)&amp;MONTH(L1968),NETWORKDAYS.INTL(K1968,L1968,"0000000",'21年休息安排-固定'!$B$2:$B$105),NETWORKDAYS.INTL(DATE(2021,MONTH(L1968),1),L1968,"0000000",'21年休息安排-固定'!$B$2:$B$105)))</f>
        <v/>
      </c>
    </row>
    <row r="1969" customHeight="1" spans="1:24">
      <c r="A1969" s="4" t="s">
        <v>2451</v>
      </c>
      <c r="B1969" s="4"/>
      <c r="C1969" s="6" t="s">
        <v>404</v>
      </c>
      <c r="D1969" s="4"/>
      <c r="E1969" s="4"/>
      <c r="F1969" s="4"/>
      <c r="G1969" s="4"/>
      <c r="H1969" s="4"/>
      <c r="I1969" s="4"/>
      <c r="J1969" s="4"/>
      <c r="K1969" s="45">
        <v>44461</v>
      </c>
      <c r="L1969" s="45">
        <v>44461</v>
      </c>
      <c r="M1969" s="4"/>
      <c r="N1969" s="4"/>
      <c r="O1969" s="4"/>
      <c r="P1969" s="46"/>
      <c r="Q1969" s="46"/>
      <c r="R1969" s="49">
        <f t="shared" si="138"/>
        <v>0</v>
      </c>
      <c r="S1969" s="49">
        <f t="shared" si="139"/>
        <v>0</v>
      </c>
      <c r="T1969" s="50">
        <f t="shared" si="136"/>
        <v>0</v>
      </c>
      <c r="U1969" s="50">
        <f t="shared" si="137"/>
        <v>0</v>
      </c>
      <c r="V1969" s="50">
        <v>0.9</v>
      </c>
      <c r="W1969" s="50" t="str">
        <f>IF(OR(K1969&lt;=$Y$1,DAY(K1969)&gt;15,AND(YEAR(K1969)&amp;MONTH(K1969)=YEAR(L1969)&amp;MONTH(L1969),DAY(L1969)&lt;26)),"",IF(OR(L1969="",MONTH(K1969)&lt;&gt;MONTH(L1969)),NETWORKDAYS.INTL(K1969,DATE(2021,MONTH(K1969)+1,0),"0000000",'21年休息安排-固定'!$B$2:$B$105),NETWORKDAYS.INTL(K1969,L1969,"0000000",'21年休息安排-固定'!$B$2:$B$105)))</f>
        <v/>
      </c>
      <c r="X1969" s="50" t="str">
        <f>IF(OR(L1969&gt;=$Z$1,L1969="",DAY(L1969)&lt;15,AND(YEAR(K1969)&amp;MONTH(K1969)=YEAR(L1969)&amp;MONTH(L1969),DAY(L1969)&lt;26)),"",IF(YEAR(K1969)&amp;MONTH(K1969)=YEAR(L1969)&amp;MONTH(L1969),NETWORKDAYS.INTL(K1969,L1969,"0000000",'21年休息安排-固定'!$B$2:$B$105),NETWORKDAYS.INTL(DATE(2021,MONTH(L1969),1),L1969,"0000000",'21年休息安排-固定'!$B$2:$B$105)))</f>
        <v/>
      </c>
    </row>
    <row r="1970" customHeight="1" spans="1:24">
      <c r="A1970" s="4" t="s">
        <v>2452</v>
      </c>
      <c r="B1970" s="4"/>
      <c r="C1970" s="6" t="s">
        <v>26</v>
      </c>
      <c r="D1970" s="4"/>
      <c r="E1970" s="4"/>
      <c r="F1970" s="4"/>
      <c r="G1970" s="4"/>
      <c r="H1970" s="4"/>
      <c r="I1970" s="4"/>
      <c r="J1970" s="4"/>
      <c r="K1970" s="45">
        <v>44442</v>
      </c>
      <c r="L1970" s="45"/>
      <c r="M1970" s="4"/>
      <c r="N1970" s="4"/>
      <c r="O1970" s="4"/>
      <c r="P1970" s="46"/>
      <c r="Q1970" s="46"/>
      <c r="R1970" s="49">
        <f t="shared" si="138"/>
        <v>0</v>
      </c>
      <c r="S1970" s="49">
        <f t="shared" si="139"/>
        <v>0</v>
      </c>
      <c r="T1970" s="50">
        <f t="shared" si="136"/>
        <v>0</v>
      </c>
      <c r="U1970" s="50">
        <f t="shared" si="137"/>
        <v>0</v>
      </c>
      <c r="V1970" s="50">
        <v>0.9</v>
      </c>
      <c r="W1970" s="50">
        <f>IF(OR(K1970&lt;=$Y$1,DAY(K1970)&gt;15,AND(YEAR(K1970)&amp;MONTH(K1970)=YEAR(L1970)&amp;MONTH(L1970),DAY(L1970)&lt;26)),"",IF(OR(L1970="",MONTH(K1970)&lt;&gt;MONTH(L1970)),NETWORKDAYS.INTL(K1970,DATE(2021,MONTH(K1970)+1,0),"0000000",'21年休息安排-固定'!$B$2:$B$105),NETWORKDAYS.INTL(K1970,L1970,"0000000",'21年休息安排-固定'!$B$2:$B$105)))</f>
        <v>21</v>
      </c>
      <c r="X1970" s="50" t="str">
        <f>IF(OR(L1970&gt;=$Z$1,L1970="",DAY(L1970)&lt;15,AND(YEAR(K1970)&amp;MONTH(K1970)=YEAR(L1970)&amp;MONTH(L1970),DAY(L1970)&lt;26)),"",IF(YEAR(K1970)&amp;MONTH(K1970)=YEAR(L1970)&amp;MONTH(L1970),NETWORKDAYS.INTL(K1970,L1970,"0000000",'21年休息安排-固定'!$B$2:$B$105),NETWORKDAYS.INTL(DATE(2021,MONTH(L1970),1),L1970,"0000000",'21年休息安排-固定'!$B$2:$B$105)))</f>
        <v/>
      </c>
    </row>
    <row r="1971" customHeight="1" spans="1:24">
      <c r="A1971" s="4" t="s">
        <v>2453</v>
      </c>
      <c r="B1971" s="4"/>
      <c r="C1971" s="6" t="s">
        <v>26</v>
      </c>
      <c r="D1971" s="4"/>
      <c r="E1971" s="4"/>
      <c r="F1971" s="4"/>
      <c r="G1971" s="4"/>
      <c r="H1971" s="4"/>
      <c r="I1971" s="4"/>
      <c r="J1971" s="4"/>
      <c r="K1971" s="45">
        <v>44446</v>
      </c>
      <c r="L1971" s="45"/>
      <c r="M1971" s="4"/>
      <c r="N1971" s="4"/>
      <c r="O1971" s="4"/>
      <c r="P1971" s="46"/>
      <c r="Q1971" s="46"/>
      <c r="R1971" s="49">
        <f t="shared" si="138"/>
        <v>0</v>
      </c>
      <c r="S1971" s="49">
        <f t="shared" si="139"/>
        <v>0</v>
      </c>
      <c r="T1971" s="50">
        <f t="shared" si="136"/>
        <v>0</v>
      </c>
      <c r="U1971" s="50">
        <f t="shared" si="137"/>
        <v>0</v>
      </c>
      <c r="V1971" s="50">
        <v>0.9</v>
      </c>
      <c r="W1971" s="50">
        <f>IF(OR(K1971&lt;=$Y$1,DAY(K1971)&gt;15,AND(YEAR(K1971)&amp;MONTH(K1971)=YEAR(L1971)&amp;MONTH(L1971),DAY(L1971)&lt;26)),"",IF(OR(L1971="",MONTH(K1971)&lt;&gt;MONTH(L1971)),NETWORKDAYS.INTL(K1971,DATE(2021,MONTH(K1971)+1,0),"0000000",'21年休息安排-固定'!$B$2:$B$105),NETWORKDAYS.INTL(K1971,L1971,"0000000",'21年休息安排-固定'!$B$2:$B$105)))</f>
        <v>19</v>
      </c>
      <c r="X1971" s="50" t="str">
        <f>IF(OR(L1971&gt;=$Z$1,L1971="",DAY(L1971)&lt;15,AND(YEAR(K1971)&amp;MONTH(K1971)=YEAR(L1971)&amp;MONTH(L1971),DAY(L1971)&lt;26)),"",IF(YEAR(K1971)&amp;MONTH(K1971)=YEAR(L1971)&amp;MONTH(L1971),NETWORKDAYS.INTL(K1971,L1971,"0000000",'21年休息安排-固定'!$B$2:$B$105),NETWORKDAYS.INTL(DATE(2021,MONTH(L1971),1),L1971,"0000000",'21年休息安排-固定'!$B$2:$B$105)))</f>
        <v/>
      </c>
    </row>
    <row r="1972" customHeight="1" spans="1:24">
      <c r="A1972" s="4" t="s">
        <v>2454</v>
      </c>
      <c r="B1972" s="4"/>
      <c r="C1972" s="6" t="s">
        <v>26</v>
      </c>
      <c r="D1972" s="4"/>
      <c r="E1972" s="4"/>
      <c r="F1972" s="4"/>
      <c r="G1972" s="4"/>
      <c r="H1972" s="4"/>
      <c r="I1972" s="4"/>
      <c r="J1972" s="4"/>
      <c r="K1972" s="45">
        <v>44446</v>
      </c>
      <c r="L1972" s="45"/>
      <c r="M1972" s="4"/>
      <c r="N1972" s="4"/>
      <c r="O1972" s="4"/>
      <c r="P1972" s="46"/>
      <c r="Q1972" s="46"/>
      <c r="R1972" s="49">
        <f t="shared" si="138"/>
        <v>0</v>
      </c>
      <c r="S1972" s="49">
        <f t="shared" si="139"/>
        <v>0</v>
      </c>
      <c r="T1972" s="50">
        <f t="shared" si="136"/>
        <v>0</v>
      </c>
      <c r="U1972" s="50">
        <f t="shared" si="137"/>
        <v>0</v>
      </c>
      <c r="V1972" s="50">
        <v>0.9</v>
      </c>
      <c r="W1972" s="50">
        <f>IF(OR(K1972&lt;=$Y$1,DAY(K1972)&gt;15,AND(YEAR(K1972)&amp;MONTH(K1972)=YEAR(L1972)&amp;MONTH(L1972),DAY(L1972)&lt;26)),"",IF(OR(L1972="",MONTH(K1972)&lt;&gt;MONTH(L1972)),NETWORKDAYS.INTL(K1972,DATE(2021,MONTH(K1972)+1,0),"0000000",'21年休息安排-固定'!$B$2:$B$105),NETWORKDAYS.INTL(K1972,L1972,"0000000",'21年休息安排-固定'!$B$2:$B$105)))</f>
        <v>19</v>
      </c>
      <c r="X1972" s="50" t="str">
        <f>IF(OR(L1972&gt;=$Z$1,L1972="",DAY(L1972)&lt;15,AND(YEAR(K1972)&amp;MONTH(K1972)=YEAR(L1972)&amp;MONTH(L1972),DAY(L1972)&lt;26)),"",IF(YEAR(K1972)&amp;MONTH(K1972)=YEAR(L1972)&amp;MONTH(L1972),NETWORKDAYS.INTL(K1972,L1972,"0000000",'21年休息安排-固定'!$B$2:$B$105),NETWORKDAYS.INTL(DATE(2021,MONTH(L1972),1),L1972,"0000000",'21年休息安排-固定'!$B$2:$B$105)))</f>
        <v/>
      </c>
    </row>
    <row r="1973" customHeight="1" spans="1:24">
      <c r="A1973" s="4" t="s">
        <v>2455</v>
      </c>
      <c r="B1973" s="4"/>
      <c r="C1973" s="6" t="s">
        <v>26</v>
      </c>
      <c r="D1973" s="4"/>
      <c r="E1973" s="4"/>
      <c r="F1973" s="4"/>
      <c r="G1973" s="4"/>
      <c r="H1973" s="4"/>
      <c r="I1973" s="4"/>
      <c r="J1973" s="4"/>
      <c r="K1973" s="45">
        <v>44448</v>
      </c>
      <c r="L1973" s="45"/>
      <c r="M1973" s="4"/>
      <c r="N1973" s="4"/>
      <c r="O1973" s="4"/>
      <c r="P1973" s="46"/>
      <c r="Q1973" s="46"/>
      <c r="R1973" s="49">
        <f t="shared" si="138"/>
        <v>0</v>
      </c>
      <c r="S1973" s="49">
        <f t="shared" si="139"/>
        <v>0</v>
      </c>
      <c r="T1973" s="50">
        <f t="shared" si="136"/>
        <v>0</v>
      </c>
      <c r="U1973" s="50">
        <f t="shared" si="137"/>
        <v>0</v>
      </c>
      <c r="V1973" s="50">
        <v>0.9</v>
      </c>
      <c r="W1973" s="50">
        <f>IF(OR(K1973&lt;=$Y$1,DAY(K1973)&gt;15,AND(YEAR(K1973)&amp;MONTH(K1973)=YEAR(L1973)&amp;MONTH(L1973),DAY(L1973)&lt;26)),"",IF(OR(L1973="",MONTH(K1973)&lt;&gt;MONTH(L1973)),NETWORKDAYS.INTL(K1973,DATE(2021,MONTH(K1973)+1,0),"0000000",'21年休息安排-固定'!$B$2:$B$105),NETWORKDAYS.INTL(K1973,L1973,"0000000",'21年休息安排-固定'!$B$2:$B$105)))</f>
        <v>17</v>
      </c>
      <c r="X1973" s="50" t="str">
        <f>IF(OR(L1973&gt;=$Z$1,L1973="",DAY(L1973)&lt;15,AND(YEAR(K1973)&amp;MONTH(K1973)=YEAR(L1973)&amp;MONTH(L1973),DAY(L1973)&lt;26)),"",IF(YEAR(K1973)&amp;MONTH(K1973)=YEAR(L1973)&amp;MONTH(L1973),NETWORKDAYS.INTL(K1973,L1973,"0000000",'21年休息安排-固定'!$B$2:$B$105),NETWORKDAYS.INTL(DATE(2021,MONTH(L1973),1),L1973,"0000000",'21年休息安排-固定'!$B$2:$B$105)))</f>
        <v/>
      </c>
    </row>
    <row r="1974" customHeight="1" spans="1:24">
      <c r="A1974" s="4" t="s">
        <v>2456</v>
      </c>
      <c r="B1974" s="4"/>
      <c r="C1974" s="6" t="s">
        <v>403</v>
      </c>
      <c r="D1974" s="4"/>
      <c r="E1974" s="4"/>
      <c r="F1974" s="4"/>
      <c r="G1974" s="4"/>
      <c r="H1974" s="4"/>
      <c r="I1974" s="4"/>
      <c r="J1974" s="4"/>
      <c r="K1974" s="45">
        <v>44448</v>
      </c>
      <c r="L1974" s="45"/>
      <c r="M1974" s="4"/>
      <c r="N1974" s="4"/>
      <c r="O1974" s="4"/>
      <c r="P1974" s="46"/>
      <c r="Q1974" s="46"/>
      <c r="R1974" s="49">
        <f t="shared" si="138"/>
        <v>0</v>
      </c>
      <c r="S1974" s="49">
        <f t="shared" si="139"/>
        <v>0</v>
      </c>
      <c r="T1974" s="50">
        <f t="shared" si="136"/>
        <v>0</v>
      </c>
      <c r="U1974" s="50">
        <f t="shared" si="137"/>
        <v>0</v>
      </c>
      <c r="V1974" s="50">
        <v>0.9</v>
      </c>
      <c r="W1974" s="50">
        <f>IF(OR(K1974&lt;=$Y$1,DAY(K1974)&gt;15,AND(YEAR(K1974)&amp;MONTH(K1974)=YEAR(L1974)&amp;MONTH(L1974),DAY(L1974)&lt;26)),"",IF(OR(L1974="",MONTH(K1974)&lt;&gt;MONTH(L1974)),NETWORKDAYS.INTL(K1974,DATE(2021,MONTH(K1974)+1,0),"0000000",'21年休息安排-固定'!$B$2:$B$105),NETWORKDAYS.INTL(K1974,L1974,"0000000",'21年休息安排-固定'!$B$2:$B$105)))</f>
        <v>17</v>
      </c>
      <c r="X1974" s="50" t="str">
        <f>IF(OR(L1974&gt;=$Z$1,L1974="",DAY(L1974)&lt;15,AND(YEAR(K1974)&amp;MONTH(K1974)=YEAR(L1974)&amp;MONTH(L1974),DAY(L1974)&lt;26)),"",IF(YEAR(K1974)&amp;MONTH(K1974)=YEAR(L1974)&amp;MONTH(L1974),NETWORKDAYS.INTL(K1974,L1974,"0000000",'21年休息安排-固定'!$B$2:$B$105),NETWORKDAYS.INTL(DATE(2021,MONTH(L1974),1),L1974,"0000000",'21年休息安排-固定'!$B$2:$B$105)))</f>
        <v/>
      </c>
    </row>
    <row r="1975" customHeight="1" spans="1:24">
      <c r="A1975" s="4" t="s">
        <v>2457</v>
      </c>
      <c r="B1975" s="4"/>
      <c r="C1975" s="6" t="s">
        <v>1020</v>
      </c>
      <c r="D1975" s="4"/>
      <c r="E1975" s="4"/>
      <c r="F1975" s="4"/>
      <c r="G1975" s="4"/>
      <c r="H1975" s="4"/>
      <c r="I1975" s="4"/>
      <c r="J1975" s="4"/>
      <c r="K1975" s="45">
        <v>44449</v>
      </c>
      <c r="L1975" s="45"/>
      <c r="M1975" s="4"/>
      <c r="N1975" s="4"/>
      <c r="O1975" s="4"/>
      <c r="P1975" s="46"/>
      <c r="Q1975" s="46"/>
      <c r="R1975" s="49">
        <f t="shared" si="138"/>
        <v>0</v>
      </c>
      <c r="S1975" s="49">
        <f t="shared" si="139"/>
        <v>0</v>
      </c>
      <c r="T1975" s="50">
        <f t="shared" si="136"/>
        <v>0</v>
      </c>
      <c r="U1975" s="50">
        <f t="shared" si="137"/>
        <v>0</v>
      </c>
      <c r="V1975" s="50">
        <v>0.9</v>
      </c>
      <c r="W1975" s="50">
        <f>IF(OR(K1975&lt;=$Y$1,DAY(K1975)&gt;15,AND(YEAR(K1975)&amp;MONTH(K1975)=YEAR(L1975)&amp;MONTH(L1975),DAY(L1975)&lt;26)),"",IF(OR(L1975="",MONTH(K1975)&lt;&gt;MONTH(L1975)),NETWORKDAYS.INTL(K1975,DATE(2021,MONTH(K1975)+1,0),"0000000",'21年休息安排-固定'!$B$2:$B$105),NETWORKDAYS.INTL(K1975,L1975,"0000000",'21年休息安排-固定'!$B$2:$B$105)))</f>
        <v>16</v>
      </c>
      <c r="X1975" s="50" t="str">
        <f>IF(OR(L1975&gt;=$Z$1,L1975="",DAY(L1975)&lt;15,AND(YEAR(K1975)&amp;MONTH(K1975)=YEAR(L1975)&amp;MONTH(L1975),DAY(L1975)&lt;26)),"",IF(YEAR(K1975)&amp;MONTH(K1975)=YEAR(L1975)&amp;MONTH(L1975),NETWORKDAYS.INTL(K1975,L1975,"0000000",'21年休息安排-固定'!$B$2:$B$105),NETWORKDAYS.INTL(DATE(2021,MONTH(L1975),1),L1975,"0000000",'21年休息安排-固定'!$B$2:$B$105)))</f>
        <v/>
      </c>
    </row>
    <row r="1976" customHeight="1" spans="1:24">
      <c r="A1976" s="4" t="s">
        <v>2458</v>
      </c>
      <c r="B1976" s="4"/>
      <c r="C1976" s="6" t="s">
        <v>26</v>
      </c>
      <c r="D1976" s="4"/>
      <c r="E1976" s="4"/>
      <c r="F1976" s="4"/>
      <c r="G1976" s="4"/>
      <c r="H1976" s="4"/>
      <c r="I1976" s="4"/>
      <c r="J1976" s="4"/>
      <c r="K1976" s="45">
        <v>44449</v>
      </c>
      <c r="L1976" s="45"/>
      <c r="M1976" s="4"/>
      <c r="N1976" s="4"/>
      <c r="O1976" s="4"/>
      <c r="P1976" s="46"/>
      <c r="Q1976" s="46"/>
      <c r="R1976" s="49">
        <f t="shared" si="138"/>
        <v>0</v>
      </c>
      <c r="S1976" s="49">
        <f t="shared" si="139"/>
        <v>0</v>
      </c>
      <c r="T1976" s="50">
        <f t="shared" si="136"/>
        <v>0</v>
      </c>
      <c r="U1976" s="50">
        <f t="shared" si="137"/>
        <v>0</v>
      </c>
      <c r="V1976" s="50">
        <v>0.9</v>
      </c>
      <c r="W1976" s="50">
        <f>IF(OR(K1976&lt;=$Y$1,DAY(K1976)&gt;15,AND(YEAR(K1976)&amp;MONTH(K1976)=YEAR(L1976)&amp;MONTH(L1976),DAY(L1976)&lt;26)),"",IF(OR(L1976="",MONTH(K1976)&lt;&gt;MONTH(L1976)),NETWORKDAYS.INTL(K1976,DATE(2021,MONTH(K1976)+1,0),"0000000",'21年休息安排-固定'!$B$2:$B$105),NETWORKDAYS.INTL(K1976,L1976,"0000000",'21年休息安排-固定'!$B$2:$B$105)))</f>
        <v>16</v>
      </c>
      <c r="X1976" s="50" t="str">
        <f>IF(OR(L1976&gt;=$Z$1,L1976="",DAY(L1976)&lt;15,AND(YEAR(K1976)&amp;MONTH(K1976)=YEAR(L1976)&amp;MONTH(L1976),DAY(L1976)&lt;26)),"",IF(YEAR(K1976)&amp;MONTH(K1976)=YEAR(L1976)&amp;MONTH(L1976),NETWORKDAYS.INTL(K1976,L1976,"0000000",'21年休息安排-固定'!$B$2:$B$105),NETWORKDAYS.INTL(DATE(2021,MONTH(L1976),1),L1976,"0000000",'21年休息安排-固定'!$B$2:$B$105)))</f>
        <v/>
      </c>
    </row>
    <row r="1977" customHeight="1" spans="1:24">
      <c r="A1977" s="4" t="s">
        <v>2459</v>
      </c>
      <c r="B1977" s="4"/>
      <c r="C1977" s="6" t="s">
        <v>480</v>
      </c>
      <c r="D1977" s="4"/>
      <c r="E1977" s="4"/>
      <c r="F1977" s="4"/>
      <c r="G1977" s="4"/>
      <c r="H1977" s="4"/>
      <c r="I1977" s="4"/>
      <c r="J1977" s="4"/>
      <c r="K1977" s="45">
        <v>44452</v>
      </c>
      <c r="L1977" s="45"/>
      <c r="M1977" s="4"/>
      <c r="N1977" s="4"/>
      <c r="O1977" s="4"/>
      <c r="P1977" s="46"/>
      <c r="Q1977" s="46"/>
      <c r="R1977" s="49">
        <f t="shared" si="138"/>
        <v>0</v>
      </c>
      <c r="S1977" s="49">
        <f t="shared" si="139"/>
        <v>0</v>
      </c>
      <c r="T1977" s="50">
        <f t="shared" si="136"/>
        <v>0</v>
      </c>
      <c r="U1977" s="50">
        <f t="shared" si="137"/>
        <v>0</v>
      </c>
      <c r="V1977" s="50">
        <v>0.9</v>
      </c>
      <c r="W1977" s="50">
        <f>IF(OR(K1977&lt;=$Y$1,DAY(K1977)&gt;15,AND(YEAR(K1977)&amp;MONTH(K1977)=YEAR(L1977)&amp;MONTH(L1977),DAY(L1977)&lt;26)),"",IF(OR(L1977="",MONTH(K1977)&lt;&gt;MONTH(L1977)),NETWORKDAYS.INTL(K1977,DATE(2021,MONTH(K1977)+1,0),"0000000",'21年休息安排-固定'!$B$2:$B$105),NETWORKDAYS.INTL(K1977,L1977,"0000000",'21年休息安排-固定'!$B$2:$B$105)))</f>
        <v>15</v>
      </c>
      <c r="X1977" s="50" t="str">
        <f>IF(OR(L1977&gt;=$Z$1,L1977="",DAY(L1977)&lt;15,AND(YEAR(K1977)&amp;MONTH(K1977)=YEAR(L1977)&amp;MONTH(L1977),DAY(L1977)&lt;26)),"",IF(YEAR(K1977)&amp;MONTH(K1977)=YEAR(L1977)&amp;MONTH(L1977),NETWORKDAYS.INTL(K1977,L1977,"0000000",'21年休息安排-固定'!$B$2:$B$105),NETWORKDAYS.INTL(DATE(2021,MONTH(L1977),1),L1977,"0000000",'21年休息安排-固定'!$B$2:$B$105)))</f>
        <v/>
      </c>
    </row>
    <row r="1978" customHeight="1" spans="1:24">
      <c r="A1978" s="4" t="s">
        <v>2460</v>
      </c>
      <c r="B1978" s="4"/>
      <c r="C1978" s="6" t="s">
        <v>941</v>
      </c>
      <c r="D1978" s="4"/>
      <c r="E1978" s="4"/>
      <c r="F1978" s="4"/>
      <c r="G1978" s="4"/>
      <c r="H1978" s="4"/>
      <c r="I1978" s="4"/>
      <c r="J1978" s="4"/>
      <c r="K1978" s="45">
        <v>44452</v>
      </c>
      <c r="L1978" s="45"/>
      <c r="M1978" s="4"/>
      <c r="N1978" s="4"/>
      <c r="O1978" s="4"/>
      <c r="P1978" s="46"/>
      <c r="Q1978" s="46"/>
      <c r="R1978" s="49">
        <f t="shared" si="138"/>
        <v>0</v>
      </c>
      <c r="S1978" s="49">
        <f t="shared" si="139"/>
        <v>0</v>
      </c>
      <c r="T1978" s="50">
        <f t="shared" si="136"/>
        <v>0</v>
      </c>
      <c r="U1978" s="50">
        <f t="shared" si="137"/>
        <v>0</v>
      </c>
      <c r="V1978" s="50">
        <v>0.9</v>
      </c>
      <c r="W1978" s="50">
        <f>IF(OR(K1978&lt;=$Y$1,DAY(K1978)&gt;15,AND(YEAR(K1978)&amp;MONTH(K1978)=YEAR(L1978)&amp;MONTH(L1978),DAY(L1978)&lt;26)),"",IF(OR(L1978="",MONTH(K1978)&lt;&gt;MONTH(L1978)),NETWORKDAYS.INTL(K1978,DATE(2021,MONTH(K1978)+1,0),"0000000",'21年休息安排-固定'!$B$2:$B$105),NETWORKDAYS.INTL(K1978,L1978,"0000000",'21年休息安排-固定'!$B$2:$B$105)))</f>
        <v>15</v>
      </c>
      <c r="X1978" s="50" t="str">
        <f>IF(OR(L1978&gt;=$Z$1,L1978="",DAY(L1978)&lt;15,AND(YEAR(K1978)&amp;MONTH(K1978)=YEAR(L1978)&amp;MONTH(L1978),DAY(L1978)&lt;26)),"",IF(YEAR(K1978)&amp;MONTH(K1978)=YEAR(L1978)&amp;MONTH(L1978),NETWORKDAYS.INTL(K1978,L1978,"0000000",'21年休息安排-固定'!$B$2:$B$105),NETWORKDAYS.INTL(DATE(2021,MONTH(L1978),1),L1978,"0000000",'21年休息安排-固定'!$B$2:$B$105)))</f>
        <v/>
      </c>
    </row>
    <row r="1979" customHeight="1" spans="1:24">
      <c r="A1979" s="4" t="s">
        <v>2461</v>
      </c>
      <c r="B1979" s="4"/>
      <c r="C1979" s="6" t="s">
        <v>2462</v>
      </c>
      <c r="D1979" s="4"/>
      <c r="E1979" s="4"/>
      <c r="F1979" s="4"/>
      <c r="G1979" s="4"/>
      <c r="H1979" s="4"/>
      <c r="I1979" s="4"/>
      <c r="J1979" s="4"/>
      <c r="K1979" s="45">
        <v>44453</v>
      </c>
      <c r="L1979" s="45"/>
      <c r="M1979" s="4"/>
      <c r="N1979" s="4"/>
      <c r="O1979" s="4"/>
      <c r="P1979" s="46"/>
      <c r="Q1979" s="46"/>
      <c r="R1979" s="49">
        <f t="shared" si="138"/>
        <v>0</v>
      </c>
      <c r="S1979" s="49">
        <f t="shared" si="139"/>
        <v>0</v>
      </c>
      <c r="T1979" s="50">
        <f t="shared" si="136"/>
        <v>0</v>
      </c>
      <c r="U1979" s="50">
        <f t="shared" si="137"/>
        <v>0</v>
      </c>
      <c r="V1979" s="50">
        <v>0.9</v>
      </c>
      <c r="W1979" s="50">
        <f>IF(OR(K1979&lt;=$Y$1,DAY(K1979)&gt;15,AND(YEAR(K1979)&amp;MONTH(K1979)=YEAR(L1979)&amp;MONTH(L1979),DAY(L1979)&lt;26)),"",IF(OR(L1979="",MONTH(K1979)&lt;&gt;MONTH(L1979)),NETWORKDAYS.INTL(K1979,DATE(2021,MONTH(K1979)+1,0),"0000000",'21年休息安排-固定'!$B$2:$B$105),NETWORKDAYS.INTL(K1979,L1979,"0000000",'21年休息安排-固定'!$B$2:$B$105)))</f>
        <v>14</v>
      </c>
      <c r="X1979" s="50" t="str">
        <f>IF(OR(L1979&gt;=$Z$1,L1979="",DAY(L1979)&lt;15,AND(YEAR(K1979)&amp;MONTH(K1979)=YEAR(L1979)&amp;MONTH(L1979),DAY(L1979)&lt;26)),"",IF(YEAR(K1979)&amp;MONTH(K1979)=YEAR(L1979)&amp;MONTH(L1979),NETWORKDAYS.INTL(K1979,L1979,"0000000",'21年休息安排-固定'!$B$2:$B$105),NETWORKDAYS.INTL(DATE(2021,MONTH(L1979),1),L1979,"0000000",'21年休息安排-固定'!$B$2:$B$105)))</f>
        <v/>
      </c>
    </row>
    <row r="1980" customHeight="1" spans="1:24">
      <c r="A1980" s="4" t="s">
        <v>2463</v>
      </c>
      <c r="B1980" s="4"/>
      <c r="C1980" s="6" t="s">
        <v>1020</v>
      </c>
      <c r="D1980" s="4"/>
      <c r="E1980" s="4"/>
      <c r="F1980" s="4"/>
      <c r="G1980" s="4"/>
      <c r="H1980" s="4"/>
      <c r="I1980" s="4"/>
      <c r="J1980" s="4"/>
      <c r="K1980" s="45">
        <v>44455</v>
      </c>
      <c r="L1980" s="45"/>
      <c r="M1980" s="4"/>
      <c r="N1980" s="4"/>
      <c r="O1980" s="4"/>
      <c r="P1980" s="46"/>
      <c r="Q1980" s="46"/>
      <c r="R1980" s="49">
        <f t="shared" si="138"/>
        <v>0</v>
      </c>
      <c r="S1980" s="49">
        <f t="shared" si="139"/>
        <v>0</v>
      </c>
      <c r="T1980" s="50">
        <f t="shared" si="136"/>
        <v>0</v>
      </c>
      <c r="U1980" s="50">
        <f t="shared" si="137"/>
        <v>0</v>
      </c>
      <c r="V1980" s="50">
        <v>0.9</v>
      </c>
      <c r="W1980" s="50" t="str">
        <f>IF(OR(K1980&lt;=$Y$1,DAY(K1980)&gt;15,AND(YEAR(K1980)&amp;MONTH(K1980)=YEAR(L1980)&amp;MONTH(L1980),DAY(L1980)&lt;26)),"",IF(OR(L1980="",MONTH(K1980)&lt;&gt;MONTH(L1980)),NETWORKDAYS.INTL(K1980,DATE(2021,MONTH(K1980)+1,0),"0000000",'21年休息安排-固定'!$B$2:$B$105),NETWORKDAYS.INTL(K1980,L1980,"0000000",'21年休息安排-固定'!$B$2:$B$105)))</f>
        <v/>
      </c>
      <c r="X1980" s="50" t="str">
        <f>IF(OR(L1980&gt;=$Z$1,L1980="",DAY(L1980)&lt;15,AND(YEAR(K1980)&amp;MONTH(K1980)=YEAR(L1980)&amp;MONTH(L1980),DAY(L1980)&lt;26)),"",IF(YEAR(K1980)&amp;MONTH(K1980)=YEAR(L1980)&amp;MONTH(L1980),NETWORKDAYS.INTL(K1980,L1980,"0000000",'21年休息安排-固定'!$B$2:$B$105),NETWORKDAYS.INTL(DATE(2021,MONTH(L1980),1),L1980,"0000000",'21年休息安排-固定'!$B$2:$B$105)))</f>
        <v/>
      </c>
    </row>
    <row r="1981" customHeight="1" spans="1:24">
      <c r="A1981" s="4" t="s">
        <v>2464</v>
      </c>
      <c r="B1981" s="4"/>
      <c r="C1981" s="6" t="s">
        <v>480</v>
      </c>
      <c r="D1981" s="4"/>
      <c r="E1981" s="4"/>
      <c r="F1981" s="4"/>
      <c r="G1981" s="4"/>
      <c r="H1981" s="4"/>
      <c r="I1981" s="4"/>
      <c r="J1981" s="4"/>
      <c r="K1981" s="45">
        <v>44457</v>
      </c>
      <c r="L1981" s="45"/>
      <c r="M1981" s="4"/>
      <c r="N1981" s="4"/>
      <c r="O1981" s="4"/>
      <c r="P1981" s="46"/>
      <c r="Q1981" s="46"/>
      <c r="R1981" s="49">
        <f t="shared" si="138"/>
        <v>0</v>
      </c>
      <c r="S1981" s="49">
        <f t="shared" si="139"/>
        <v>0</v>
      </c>
      <c r="T1981" s="50">
        <f t="shared" si="136"/>
        <v>0</v>
      </c>
      <c r="U1981" s="50">
        <f t="shared" si="137"/>
        <v>0</v>
      </c>
      <c r="V1981" s="50">
        <v>0.9</v>
      </c>
      <c r="W1981" s="50" t="str">
        <f>IF(OR(K1981&lt;=$Y$1,DAY(K1981)&gt;15,AND(YEAR(K1981)&amp;MONTH(K1981)=YEAR(L1981)&amp;MONTH(L1981),DAY(L1981)&lt;26)),"",IF(OR(L1981="",MONTH(K1981)&lt;&gt;MONTH(L1981)),NETWORKDAYS.INTL(K1981,DATE(2021,MONTH(K1981)+1,0),"0000000",'21年休息安排-固定'!$B$2:$B$105),NETWORKDAYS.INTL(K1981,L1981,"0000000",'21年休息安排-固定'!$B$2:$B$105)))</f>
        <v/>
      </c>
      <c r="X1981" s="50" t="str">
        <f>IF(OR(L1981&gt;=$Z$1,L1981="",DAY(L1981)&lt;15,AND(YEAR(K1981)&amp;MONTH(K1981)=YEAR(L1981)&amp;MONTH(L1981),DAY(L1981)&lt;26)),"",IF(YEAR(K1981)&amp;MONTH(K1981)=YEAR(L1981)&amp;MONTH(L1981),NETWORKDAYS.INTL(K1981,L1981,"0000000",'21年休息安排-固定'!$B$2:$B$105),NETWORKDAYS.INTL(DATE(2021,MONTH(L1981),1),L1981,"0000000",'21年休息安排-固定'!$B$2:$B$105)))</f>
        <v/>
      </c>
    </row>
    <row r="1982" customHeight="1" spans="1:24">
      <c r="A1982" s="4" t="s">
        <v>2465</v>
      </c>
      <c r="B1982" s="4"/>
      <c r="C1982" s="6" t="s">
        <v>941</v>
      </c>
      <c r="D1982" s="4"/>
      <c r="E1982" s="4"/>
      <c r="F1982" s="4"/>
      <c r="G1982" s="4"/>
      <c r="H1982" s="4"/>
      <c r="I1982" s="4"/>
      <c r="J1982" s="4"/>
      <c r="K1982" s="45">
        <v>44457</v>
      </c>
      <c r="L1982" s="45"/>
      <c r="M1982" s="4"/>
      <c r="N1982" s="4"/>
      <c r="O1982" s="4"/>
      <c r="P1982" s="46"/>
      <c r="Q1982" s="46"/>
      <c r="R1982" s="49">
        <f t="shared" si="138"/>
        <v>0</v>
      </c>
      <c r="S1982" s="49">
        <f t="shared" si="139"/>
        <v>0</v>
      </c>
      <c r="T1982" s="50">
        <f t="shared" si="136"/>
        <v>0</v>
      </c>
      <c r="U1982" s="50">
        <f t="shared" si="137"/>
        <v>0</v>
      </c>
      <c r="V1982" s="50">
        <v>0.9</v>
      </c>
      <c r="W1982" s="50" t="str">
        <f>IF(OR(K1982&lt;=$Y$1,DAY(K1982)&gt;15,AND(YEAR(K1982)&amp;MONTH(K1982)=YEAR(L1982)&amp;MONTH(L1982),DAY(L1982)&lt;26)),"",IF(OR(L1982="",MONTH(K1982)&lt;&gt;MONTH(L1982)),NETWORKDAYS.INTL(K1982,DATE(2021,MONTH(K1982)+1,0),"0000000",'21年休息安排-固定'!$B$2:$B$105),NETWORKDAYS.INTL(K1982,L1982,"0000000",'21年休息安排-固定'!$B$2:$B$105)))</f>
        <v/>
      </c>
      <c r="X1982" s="50" t="str">
        <f>IF(OR(L1982&gt;=$Z$1,L1982="",DAY(L1982)&lt;15,AND(YEAR(K1982)&amp;MONTH(K1982)=YEAR(L1982)&amp;MONTH(L1982),DAY(L1982)&lt;26)),"",IF(YEAR(K1982)&amp;MONTH(K1982)=YEAR(L1982)&amp;MONTH(L1982),NETWORKDAYS.INTL(K1982,L1982,"0000000",'21年休息安排-固定'!$B$2:$B$105),NETWORKDAYS.INTL(DATE(2021,MONTH(L1982),1),L1982,"0000000",'21年休息安排-固定'!$B$2:$B$105)))</f>
        <v/>
      </c>
    </row>
    <row r="1983" customHeight="1" spans="1:24">
      <c r="A1983" s="4" t="s">
        <v>2466</v>
      </c>
      <c r="B1983" s="4"/>
      <c r="C1983" s="6" t="s">
        <v>26</v>
      </c>
      <c r="D1983" s="4"/>
      <c r="E1983" s="4"/>
      <c r="F1983" s="4"/>
      <c r="G1983" s="4"/>
      <c r="H1983" s="4"/>
      <c r="I1983" s="4"/>
      <c r="J1983" s="4"/>
      <c r="K1983" s="45">
        <v>44462</v>
      </c>
      <c r="L1983" s="45"/>
      <c r="M1983" s="4"/>
      <c r="N1983" s="4"/>
      <c r="O1983" s="4"/>
      <c r="P1983" s="46"/>
      <c r="Q1983" s="46"/>
      <c r="R1983" s="49">
        <f t="shared" si="138"/>
        <v>0</v>
      </c>
      <c r="S1983" s="49">
        <f t="shared" si="139"/>
        <v>0</v>
      </c>
      <c r="T1983" s="50">
        <f t="shared" si="136"/>
        <v>0</v>
      </c>
      <c r="U1983" s="50">
        <f t="shared" si="137"/>
        <v>0</v>
      </c>
      <c r="V1983" s="50">
        <v>0.9</v>
      </c>
      <c r="W1983" s="50" t="str">
        <f>IF(OR(K1983&lt;=$Y$1,DAY(K1983)&gt;15,AND(YEAR(K1983)&amp;MONTH(K1983)=YEAR(L1983)&amp;MONTH(L1983),DAY(L1983)&lt;26)),"",IF(OR(L1983="",MONTH(K1983)&lt;&gt;MONTH(L1983)),NETWORKDAYS.INTL(K1983,DATE(2021,MONTH(K1983)+1,0),"0000000",'21年休息安排-固定'!$B$2:$B$105),NETWORKDAYS.INTL(K1983,L1983,"0000000",'21年休息安排-固定'!$B$2:$B$105)))</f>
        <v/>
      </c>
      <c r="X1983" s="50" t="str">
        <f>IF(OR(L1983&gt;=$Z$1,L1983="",DAY(L1983)&lt;15,AND(YEAR(K1983)&amp;MONTH(K1983)=YEAR(L1983)&amp;MONTH(L1983),DAY(L1983)&lt;26)),"",IF(YEAR(K1983)&amp;MONTH(K1983)=YEAR(L1983)&amp;MONTH(L1983),NETWORKDAYS.INTL(K1983,L1983,"0000000",'21年休息安排-固定'!$B$2:$B$105),NETWORKDAYS.INTL(DATE(2021,MONTH(L1983),1),L1983,"0000000",'21年休息安排-固定'!$B$2:$B$105)))</f>
        <v/>
      </c>
    </row>
    <row r="1984" customHeight="1" spans="1:24">
      <c r="A1984" s="4" t="s">
        <v>2467</v>
      </c>
      <c r="B1984" s="4"/>
      <c r="C1984" s="6" t="s">
        <v>1991</v>
      </c>
      <c r="D1984" s="4"/>
      <c r="E1984" s="4"/>
      <c r="F1984" s="4"/>
      <c r="G1984" s="4"/>
      <c r="H1984" s="4"/>
      <c r="I1984" s="4"/>
      <c r="J1984" s="4"/>
      <c r="K1984" s="45">
        <v>44440</v>
      </c>
      <c r="L1984" s="45"/>
      <c r="M1984" s="4"/>
      <c r="N1984" s="4"/>
      <c r="O1984" s="4"/>
      <c r="P1984" s="46"/>
      <c r="Q1984" s="46"/>
      <c r="R1984" s="49">
        <f t="shared" si="138"/>
        <v>0</v>
      </c>
      <c r="S1984" s="49">
        <f t="shared" si="139"/>
        <v>0</v>
      </c>
      <c r="T1984" s="50">
        <f t="shared" si="136"/>
        <v>0</v>
      </c>
      <c r="U1984" s="50">
        <f t="shared" si="137"/>
        <v>0</v>
      </c>
      <c r="V1984" s="50">
        <v>0.9</v>
      </c>
      <c r="W1984" s="50">
        <f>IF(OR(K1984&lt;=$Y$1,DAY(K1984)&gt;15,AND(YEAR(K1984)&amp;MONTH(K1984)=YEAR(L1984)&amp;MONTH(L1984),DAY(L1984)&lt;26)),"",IF(OR(L1984="",MONTH(K1984)&lt;&gt;MONTH(L1984)),NETWORKDAYS.INTL(K1984,DATE(2021,MONTH(K1984)+1,0),"0000000",'21年休息安排-固定'!$B$2:$B$105),NETWORKDAYS.INTL(K1984,L1984,"0000000",'21年休息安排-固定'!$B$2:$B$105)))</f>
        <v>23</v>
      </c>
      <c r="X1984" s="50" t="str">
        <f>IF(OR(L1984&gt;=$Z$1,L1984="",DAY(L1984)&lt;15,AND(YEAR(K1984)&amp;MONTH(K1984)=YEAR(L1984)&amp;MONTH(L1984),DAY(L1984)&lt;26)),"",IF(YEAR(K1984)&amp;MONTH(K1984)=YEAR(L1984)&amp;MONTH(L1984),NETWORKDAYS.INTL(K1984,L1984,"0000000",'21年休息安排-固定'!$B$2:$B$105),NETWORKDAYS.INTL(DATE(2021,MONTH(L1984),1),L1984,"0000000",'21年休息安排-固定'!$B$2:$B$105)))</f>
        <v/>
      </c>
    </row>
    <row r="1985" customHeight="1" spans="1:24">
      <c r="A1985" s="4" t="s">
        <v>2468</v>
      </c>
      <c r="B1985" s="4"/>
      <c r="C1985" s="6" t="s">
        <v>1991</v>
      </c>
      <c r="D1985" s="4"/>
      <c r="E1985" s="4"/>
      <c r="F1985" s="4"/>
      <c r="G1985" s="4"/>
      <c r="H1985" s="4"/>
      <c r="I1985" s="4"/>
      <c r="J1985" s="4"/>
      <c r="K1985" s="45">
        <v>44445</v>
      </c>
      <c r="L1985" s="45">
        <v>44478</v>
      </c>
      <c r="M1985" s="4"/>
      <c r="N1985" s="4"/>
      <c r="O1985" s="4"/>
      <c r="P1985" s="46"/>
      <c r="Q1985" s="46"/>
      <c r="R1985" s="49">
        <f t="shared" si="138"/>
        <v>0</v>
      </c>
      <c r="S1985" s="49">
        <f t="shared" si="139"/>
        <v>0</v>
      </c>
      <c r="T1985" s="50">
        <f t="shared" si="136"/>
        <v>0</v>
      </c>
      <c r="U1985" s="50">
        <f t="shared" si="137"/>
        <v>0</v>
      </c>
      <c r="V1985" s="50">
        <v>0.9</v>
      </c>
      <c r="W1985" s="50">
        <f>IF(OR(K1985&lt;=$Y$1,DAY(K1985)&gt;15,AND(YEAR(K1985)&amp;MONTH(K1985)=YEAR(L1985)&amp;MONTH(L1985),DAY(L1985)&lt;26)),"",IF(OR(L1985="",MONTH(K1985)&lt;&gt;MONTH(L1985)),NETWORKDAYS.INTL(K1985,DATE(2021,MONTH(K1985)+1,0),"0000000",'21年休息安排-固定'!$B$2:$B$105),NETWORKDAYS.INTL(K1985,L1985,"0000000",'21年休息安排-固定'!$B$2:$B$105)))</f>
        <v>20</v>
      </c>
      <c r="X1985" s="50" t="str">
        <f>IF(OR(L1985&gt;=$Z$1,L1985="",DAY(L1985)&lt;15,AND(YEAR(K1985)&amp;MONTH(K1985)=YEAR(L1985)&amp;MONTH(L1985),DAY(L1985)&lt;26)),"",IF(YEAR(K1985)&amp;MONTH(K1985)=YEAR(L1985)&amp;MONTH(L1985),NETWORKDAYS.INTL(K1985,L1985,"0000000",'21年休息安排-固定'!$B$2:$B$105),NETWORKDAYS.INTL(DATE(2021,MONTH(L1985),1),L1985,"0000000",'21年休息安排-固定'!$B$2:$B$105)))</f>
        <v/>
      </c>
    </row>
    <row r="1986" customHeight="1" spans="1:24">
      <c r="A1986" s="4" t="s">
        <v>2469</v>
      </c>
      <c r="B1986" s="4"/>
      <c r="C1986" s="6" t="s">
        <v>1991</v>
      </c>
      <c r="D1986" s="4"/>
      <c r="E1986" s="4"/>
      <c r="F1986" s="4"/>
      <c r="G1986" s="4"/>
      <c r="H1986" s="4"/>
      <c r="I1986" s="4"/>
      <c r="J1986" s="4"/>
      <c r="K1986" s="45">
        <v>44449</v>
      </c>
      <c r="L1986" s="45"/>
      <c r="M1986" s="4"/>
      <c r="N1986" s="4"/>
      <c r="O1986" s="4"/>
      <c r="P1986" s="46"/>
      <c r="Q1986" s="46"/>
      <c r="R1986" s="49">
        <f t="shared" si="138"/>
        <v>0</v>
      </c>
      <c r="S1986" s="49">
        <f t="shared" si="139"/>
        <v>0</v>
      </c>
      <c r="T1986" s="50">
        <f t="shared" si="136"/>
        <v>0</v>
      </c>
      <c r="U1986" s="50">
        <f t="shared" si="137"/>
        <v>0</v>
      </c>
      <c r="V1986" s="50">
        <v>0.9</v>
      </c>
      <c r="W1986" s="50">
        <f>IF(OR(K1986&lt;=$Y$1,DAY(K1986)&gt;15,AND(YEAR(K1986)&amp;MONTH(K1986)=YEAR(L1986)&amp;MONTH(L1986),DAY(L1986)&lt;26)),"",IF(OR(L1986="",MONTH(K1986)&lt;&gt;MONTH(L1986)),NETWORKDAYS.INTL(K1986,DATE(2021,MONTH(K1986)+1,0),"0000000",'21年休息安排-固定'!$B$2:$B$105),NETWORKDAYS.INTL(K1986,L1986,"0000000",'21年休息安排-固定'!$B$2:$B$105)))</f>
        <v>16</v>
      </c>
      <c r="X1986" s="50" t="str">
        <f>IF(OR(L1986&gt;=$Z$1,L1986="",DAY(L1986)&lt;15,AND(YEAR(K1986)&amp;MONTH(K1986)=YEAR(L1986)&amp;MONTH(L1986),DAY(L1986)&lt;26)),"",IF(YEAR(K1986)&amp;MONTH(K1986)=YEAR(L1986)&amp;MONTH(L1986),NETWORKDAYS.INTL(K1986,L1986,"0000000",'21年休息安排-固定'!$B$2:$B$105),NETWORKDAYS.INTL(DATE(2021,MONTH(L1986),1),L1986,"0000000",'21年休息安排-固定'!$B$2:$B$105)))</f>
        <v/>
      </c>
    </row>
    <row r="1987" customHeight="1" spans="1:24">
      <c r="A1987" s="4" t="s">
        <v>2470</v>
      </c>
      <c r="B1987" s="4"/>
      <c r="C1987" s="6" t="s">
        <v>1991</v>
      </c>
      <c r="D1987" s="4"/>
      <c r="E1987" s="4"/>
      <c r="F1987" s="4"/>
      <c r="G1987" s="4"/>
      <c r="H1987" s="4"/>
      <c r="I1987" s="4"/>
      <c r="J1987" s="4"/>
      <c r="K1987" s="45">
        <v>44452</v>
      </c>
      <c r="L1987" s="45"/>
      <c r="M1987" s="4"/>
      <c r="N1987" s="4"/>
      <c r="O1987" s="4"/>
      <c r="P1987" s="46"/>
      <c r="Q1987" s="46"/>
      <c r="R1987" s="49">
        <f t="shared" si="138"/>
        <v>0</v>
      </c>
      <c r="S1987" s="49">
        <f t="shared" si="139"/>
        <v>0</v>
      </c>
      <c r="T1987" s="50">
        <f t="shared" ref="T1987:T2036" si="140">IFERROR(ROUND(Q1987/W1987,2),0)</f>
        <v>0</v>
      </c>
      <c r="U1987" s="50">
        <f t="shared" ref="U1987:U2036" si="141">IFERROR(ROUND(Q1987/X1987,2),0)</f>
        <v>0</v>
      </c>
      <c r="V1987" s="50">
        <v>0.9</v>
      </c>
      <c r="W1987" s="50">
        <f>IF(OR(K1987&lt;=$Y$1,DAY(K1987)&gt;15,AND(YEAR(K1987)&amp;MONTH(K1987)=YEAR(L1987)&amp;MONTH(L1987),DAY(L1987)&lt;26)),"",IF(OR(L1987="",MONTH(K1987)&lt;&gt;MONTH(L1987)),NETWORKDAYS.INTL(K1987,DATE(2021,MONTH(K1987)+1,0),"0000000",'21年休息安排-固定'!$B$2:$B$105),NETWORKDAYS.INTL(K1987,L1987,"0000000",'21年休息安排-固定'!$B$2:$B$105)))</f>
        <v>15</v>
      </c>
      <c r="X1987" s="50" t="str">
        <f>IF(OR(L1987&gt;=$Z$1,L1987="",DAY(L1987)&lt;15,AND(YEAR(K1987)&amp;MONTH(K1987)=YEAR(L1987)&amp;MONTH(L1987),DAY(L1987)&lt;26)),"",IF(YEAR(K1987)&amp;MONTH(K1987)=YEAR(L1987)&amp;MONTH(L1987),NETWORKDAYS.INTL(K1987,L1987,"0000000",'21年休息安排-固定'!$B$2:$B$105),NETWORKDAYS.INTL(DATE(2021,MONTH(L1987),1),L1987,"0000000",'21年休息安排-固定'!$B$2:$B$105)))</f>
        <v/>
      </c>
    </row>
    <row r="1988" customHeight="1" spans="1:24">
      <c r="A1988" s="4" t="s">
        <v>2471</v>
      </c>
      <c r="B1988" s="4"/>
      <c r="C1988" s="6" t="s">
        <v>1991</v>
      </c>
      <c r="D1988" s="4"/>
      <c r="E1988" s="4"/>
      <c r="F1988" s="4"/>
      <c r="G1988" s="4"/>
      <c r="H1988" s="4"/>
      <c r="I1988" s="4"/>
      <c r="J1988" s="4"/>
      <c r="K1988" s="45">
        <v>44468</v>
      </c>
      <c r="L1988" s="45"/>
      <c r="M1988" s="4"/>
      <c r="N1988" s="4"/>
      <c r="O1988" s="4"/>
      <c r="P1988" s="46"/>
      <c r="Q1988" s="46"/>
      <c r="R1988" s="49">
        <f t="shared" ref="R1988:R2037" si="142">P1988/21.75</f>
        <v>0</v>
      </c>
      <c r="S1988" s="49">
        <f t="shared" ref="S1988:S2037" si="143">Q1988/21.75</f>
        <v>0</v>
      </c>
      <c r="T1988" s="50">
        <f t="shared" si="140"/>
        <v>0</v>
      </c>
      <c r="U1988" s="50">
        <f t="shared" si="141"/>
        <v>0</v>
      </c>
      <c r="V1988" s="50">
        <v>0.9</v>
      </c>
      <c r="W1988" s="50" t="str">
        <f>IF(OR(K1988&lt;=$Y$1,DAY(K1988)&gt;15,AND(YEAR(K1988)&amp;MONTH(K1988)=YEAR(L1988)&amp;MONTH(L1988),DAY(L1988)&lt;26)),"",IF(OR(L1988="",MONTH(K1988)&lt;&gt;MONTH(L1988)),NETWORKDAYS.INTL(K1988,DATE(2021,MONTH(K1988)+1,0),"0000000",'21年休息安排-固定'!$B$2:$B$105),NETWORKDAYS.INTL(K1988,L1988,"0000000",'21年休息安排-固定'!$B$2:$B$105)))</f>
        <v/>
      </c>
      <c r="X1988" s="50" t="str">
        <f>IF(OR(L1988&gt;=$Z$1,L1988="",DAY(L1988)&lt;15,AND(YEAR(K1988)&amp;MONTH(K1988)=YEAR(L1988)&amp;MONTH(L1988),DAY(L1988)&lt;26)),"",IF(YEAR(K1988)&amp;MONTH(K1988)=YEAR(L1988)&amp;MONTH(L1988),NETWORKDAYS.INTL(K1988,L1988,"0000000",'21年休息安排-固定'!$B$2:$B$105),NETWORKDAYS.INTL(DATE(2021,MONTH(L1988),1),L1988,"0000000",'21年休息安排-固定'!$B$2:$B$105)))</f>
        <v/>
      </c>
    </row>
    <row r="1989" customHeight="1" spans="1:24">
      <c r="A1989" s="4" t="s">
        <v>2472</v>
      </c>
      <c r="B1989" s="4"/>
      <c r="C1989" s="6" t="s">
        <v>2473</v>
      </c>
      <c r="D1989" s="4"/>
      <c r="E1989" s="4"/>
      <c r="F1989" s="4"/>
      <c r="G1989" s="4"/>
      <c r="H1989" s="4"/>
      <c r="I1989" s="4"/>
      <c r="J1989" s="4"/>
      <c r="K1989" s="45">
        <v>44469</v>
      </c>
      <c r="L1989" s="45">
        <v>44511</v>
      </c>
      <c r="M1989" s="4"/>
      <c r="N1989" s="4"/>
      <c r="O1989" s="4"/>
      <c r="P1989" s="46"/>
      <c r="Q1989" s="46"/>
      <c r="R1989" s="49">
        <f t="shared" si="142"/>
        <v>0</v>
      </c>
      <c r="S1989" s="49">
        <f t="shared" si="143"/>
        <v>0</v>
      </c>
      <c r="T1989" s="50">
        <f t="shared" si="140"/>
        <v>0</v>
      </c>
      <c r="U1989" s="50">
        <f t="shared" si="141"/>
        <v>0</v>
      </c>
      <c r="V1989" s="50">
        <v>0.9</v>
      </c>
      <c r="W1989" s="50" t="str">
        <f>IF(OR(K1989&lt;=$Y$1,DAY(K1989)&gt;15,AND(YEAR(K1989)&amp;MONTH(K1989)=YEAR(L1989)&amp;MONTH(L1989),DAY(L1989)&lt;26)),"",IF(OR(L1989="",MONTH(K1989)&lt;&gt;MONTH(L1989)),NETWORKDAYS.INTL(K1989,DATE(2021,MONTH(K1989)+1,0),"0000000",'21年休息安排-固定'!$B$2:$B$105),NETWORKDAYS.INTL(K1989,L1989,"0000000",'21年休息安排-固定'!$B$2:$B$105)))</f>
        <v/>
      </c>
      <c r="X1989" s="50" t="str">
        <f>IF(OR(L1989&gt;=$Z$1,L1989="",DAY(L1989)&lt;15,AND(YEAR(K1989)&amp;MONTH(K1989)=YEAR(L1989)&amp;MONTH(L1989),DAY(L1989)&lt;26)),"",IF(YEAR(K1989)&amp;MONTH(K1989)=YEAR(L1989)&amp;MONTH(L1989),NETWORKDAYS.INTL(K1989,L1989,"0000000",'21年休息安排-固定'!$B$2:$B$105),NETWORKDAYS.INTL(DATE(2021,MONTH(L1989),1),L1989,"0000000",'21年休息安排-固定'!$B$2:$B$105)))</f>
        <v/>
      </c>
    </row>
    <row r="1990" customHeight="1" spans="1:24">
      <c r="A1990" s="4" t="s">
        <v>2474</v>
      </c>
      <c r="B1990" s="4"/>
      <c r="C1990" s="6" t="s">
        <v>2473</v>
      </c>
      <c r="D1990" s="4"/>
      <c r="E1990" s="4"/>
      <c r="F1990" s="4"/>
      <c r="G1990" s="4"/>
      <c r="H1990" s="4"/>
      <c r="I1990" s="4"/>
      <c r="J1990" s="4"/>
      <c r="K1990" s="45">
        <v>44469</v>
      </c>
      <c r="L1990" s="45"/>
      <c r="M1990" s="4"/>
      <c r="N1990" s="4"/>
      <c r="O1990" s="4"/>
      <c r="P1990" s="46"/>
      <c r="Q1990" s="46"/>
      <c r="R1990" s="49">
        <f t="shared" si="142"/>
        <v>0</v>
      </c>
      <c r="S1990" s="49">
        <f t="shared" si="143"/>
        <v>0</v>
      </c>
      <c r="T1990" s="50">
        <f t="shared" si="140"/>
        <v>0</v>
      </c>
      <c r="U1990" s="50">
        <f t="shared" si="141"/>
        <v>0</v>
      </c>
      <c r="V1990" s="50">
        <v>0.9</v>
      </c>
      <c r="W1990" s="50" t="str">
        <f>IF(OR(K1990&lt;=$Y$1,DAY(K1990)&gt;15,AND(YEAR(K1990)&amp;MONTH(K1990)=YEAR(L1990)&amp;MONTH(L1990),DAY(L1990)&lt;26)),"",IF(OR(L1990="",MONTH(K1990)&lt;&gt;MONTH(L1990)),NETWORKDAYS.INTL(K1990,DATE(2021,MONTH(K1990)+1,0),"0000000",'21年休息安排-固定'!$B$2:$B$105),NETWORKDAYS.INTL(K1990,L1990,"0000000",'21年休息安排-固定'!$B$2:$B$105)))</f>
        <v/>
      </c>
      <c r="X1990" s="50" t="str">
        <f>IF(OR(L1990&gt;=$Z$1,L1990="",DAY(L1990)&lt;15,AND(YEAR(K1990)&amp;MONTH(K1990)=YEAR(L1990)&amp;MONTH(L1990),DAY(L1990)&lt;26)),"",IF(YEAR(K1990)&amp;MONTH(K1990)=YEAR(L1990)&amp;MONTH(L1990),NETWORKDAYS.INTL(K1990,L1990,"0000000",'21年休息安排-固定'!$B$2:$B$105),NETWORKDAYS.INTL(DATE(2021,MONTH(L1990),1),L1990,"0000000",'21年休息安排-固定'!$B$2:$B$105)))</f>
        <v/>
      </c>
    </row>
    <row r="1991" customHeight="1" spans="1:24">
      <c r="A1991" s="4" t="s">
        <v>2475</v>
      </c>
      <c r="B1991" s="4"/>
      <c r="C1991" s="6" t="s">
        <v>403</v>
      </c>
      <c r="D1991" s="4"/>
      <c r="E1991" s="4"/>
      <c r="F1991" s="4"/>
      <c r="G1991" s="4"/>
      <c r="H1991" s="4"/>
      <c r="I1991" s="4"/>
      <c r="J1991" s="4"/>
      <c r="K1991" s="45">
        <v>44397</v>
      </c>
      <c r="L1991" s="45"/>
      <c r="M1991" s="4"/>
      <c r="N1991" s="4"/>
      <c r="O1991" s="4"/>
      <c r="P1991" s="46"/>
      <c r="Q1991" s="46"/>
      <c r="R1991" s="49">
        <f t="shared" si="142"/>
        <v>0</v>
      </c>
      <c r="S1991" s="49">
        <f t="shared" si="143"/>
        <v>0</v>
      </c>
      <c r="T1991" s="50">
        <f t="shared" si="140"/>
        <v>0</v>
      </c>
      <c r="U1991" s="50">
        <f t="shared" si="141"/>
        <v>0</v>
      </c>
      <c r="V1991" s="50">
        <v>0.9</v>
      </c>
      <c r="W1991" s="50" t="str">
        <f>IF(OR(K1991&lt;=$Y$1,DAY(K1991)&gt;15,AND(YEAR(K1991)&amp;MONTH(K1991)=YEAR(L1991)&amp;MONTH(L1991),DAY(L1991)&lt;26)),"",IF(OR(L1991="",MONTH(K1991)&lt;&gt;MONTH(L1991)),NETWORKDAYS.INTL(K1991,DATE(2021,MONTH(K1991)+1,0),"0000000",'21年休息安排-固定'!$B$2:$B$105),NETWORKDAYS.INTL(K1991,L1991,"0000000",'21年休息安排-固定'!$B$2:$B$105)))</f>
        <v/>
      </c>
      <c r="X1991" s="50" t="str">
        <f>IF(OR(L1991&gt;=$Z$1,L1991="",DAY(L1991)&lt;15,AND(YEAR(K1991)&amp;MONTH(K1991)=YEAR(L1991)&amp;MONTH(L1991),DAY(L1991)&lt;26)),"",IF(YEAR(K1991)&amp;MONTH(K1991)=YEAR(L1991)&amp;MONTH(L1991),NETWORKDAYS.INTL(K1991,L1991,"0000000",'21年休息安排-固定'!$B$2:$B$105),NETWORKDAYS.INTL(DATE(2021,MONTH(L1991),1),L1991,"0000000",'21年休息安排-固定'!$B$2:$B$105)))</f>
        <v/>
      </c>
    </row>
    <row r="1992" customHeight="1" spans="1:24">
      <c r="A1992" s="4" t="s">
        <v>2476</v>
      </c>
      <c r="B1992" s="4"/>
      <c r="C1992" s="6" t="s">
        <v>404</v>
      </c>
      <c r="D1992" s="4"/>
      <c r="E1992" s="4"/>
      <c r="F1992" s="4"/>
      <c r="G1992" s="4"/>
      <c r="H1992" s="4"/>
      <c r="I1992" s="4"/>
      <c r="J1992" s="4"/>
      <c r="K1992" s="45">
        <v>44421</v>
      </c>
      <c r="L1992" s="45"/>
      <c r="M1992" s="4"/>
      <c r="N1992" s="4"/>
      <c r="O1992" s="4"/>
      <c r="P1992" s="46"/>
      <c r="Q1992" s="46"/>
      <c r="R1992" s="49">
        <f t="shared" si="142"/>
        <v>0</v>
      </c>
      <c r="S1992" s="49">
        <f t="shared" si="143"/>
        <v>0</v>
      </c>
      <c r="T1992" s="50">
        <f t="shared" si="140"/>
        <v>0</v>
      </c>
      <c r="U1992" s="50">
        <f t="shared" si="141"/>
        <v>0</v>
      </c>
      <c r="V1992" s="50">
        <v>0.9</v>
      </c>
      <c r="W1992" s="50">
        <f>IF(OR(K1992&lt;=$Y$1,DAY(K1992)&gt;15,AND(YEAR(K1992)&amp;MONTH(K1992)=YEAR(L1992)&amp;MONTH(L1992),DAY(L1992)&lt;26)),"",IF(OR(L1992="",MONTH(K1992)&lt;&gt;MONTH(L1992)),NETWORKDAYS.INTL(K1992,DATE(2021,MONTH(K1992)+1,0),"0000000",'21年休息安排-固定'!$B$2:$B$105),NETWORKDAYS.INTL(K1992,L1992,"0000000",'21年休息安排-固定'!$B$2:$B$105)))</f>
        <v>13</v>
      </c>
      <c r="X1992" s="50" t="str">
        <f>IF(OR(L1992&gt;=$Z$1,L1992="",DAY(L1992)&lt;15,AND(YEAR(K1992)&amp;MONTH(K1992)=YEAR(L1992)&amp;MONTH(L1992),DAY(L1992)&lt;26)),"",IF(YEAR(K1992)&amp;MONTH(K1992)=YEAR(L1992)&amp;MONTH(L1992),NETWORKDAYS.INTL(K1992,L1992,"0000000",'21年休息安排-固定'!$B$2:$B$105),NETWORKDAYS.INTL(DATE(2021,MONTH(L1992),1),L1992,"0000000",'21年休息安排-固定'!$B$2:$B$105)))</f>
        <v/>
      </c>
    </row>
    <row r="1993" customHeight="1" spans="1:24">
      <c r="A1993" s="4" t="s">
        <v>2477</v>
      </c>
      <c r="B1993" s="4"/>
      <c r="C1993" s="6" t="s">
        <v>1846</v>
      </c>
      <c r="D1993" s="4"/>
      <c r="E1993" s="4"/>
      <c r="F1993" s="4"/>
      <c r="G1993" s="4"/>
      <c r="H1993" s="4"/>
      <c r="I1993" s="4"/>
      <c r="J1993" s="4"/>
      <c r="K1993" s="45">
        <v>44424</v>
      </c>
      <c r="L1993" s="45"/>
      <c r="M1993" s="4"/>
      <c r="N1993" s="4"/>
      <c r="O1993" s="4"/>
      <c r="P1993" s="46"/>
      <c r="Q1993" s="46"/>
      <c r="R1993" s="49">
        <f t="shared" si="142"/>
        <v>0</v>
      </c>
      <c r="S1993" s="49">
        <f t="shared" si="143"/>
        <v>0</v>
      </c>
      <c r="T1993" s="50">
        <f t="shared" si="140"/>
        <v>0</v>
      </c>
      <c r="U1993" s="50">
        <f t="shared" si="141"/>
        <v>0</v>
      </c>
      <c r="V1993" s="50">
        <v>0.9</v>
      </c>
      <c r="W1993" s="50" t="str">
        <f>IF(OR(K1993&lt;=$Y$1,DAY(K1993)&gt;15,AND(YEAR(K1993)&amp;MONTH(K1993)=YEAR(L1993)&amp;MONTH(L1993),DAY(L1993)&lt;26)),"",IF(OR(L1993="",MONTH(K1993)&lt;&gt;MONTH(L1993)),NETWORKDAYS.INTL(K1993,DATE(2021,MONTH(K1993)+1,0),"0000000",'21年休息安排-固定'!$B$2:$B$105),NETWORKDAYS.INTL(K1993,L1993,"0000000",'21年休息安排-固定'!$B$2:$B$105)))</f>
        <v/>
      </c>
      <c r="X1993" s="50" t="str">
        <f>IF(OR(L1993&gt;=$Z$1,L1993="",DAY(L1993)&lt;15,AND(YEAR(K1993)&amp;MONTH(K1993)=YEAR(L1993)&amp;MONTH(L1993),DAY(L1993)&lt;26)),"",IF(YEAR(K1993)&amp;MONTH(K1993)=YEAR(L1993)&amp;MONTH(L1993),NETWORKDAYS.INTL(K1993,L1993,"0000000",'21年休息安排-固定'!$B$2:$B$105),NETWORKDAYS.INTL(DATE(2021,MONTH(L1993),1),L1993,"0000000",'21年休息安排-固定'!$B$2:$B$105)))</f>
        <v/>
      </c>
    </row>
    <row r="1994" customHeight="1" spans="1:24">
      <c r="A1994" s="4" t="s">
        <v>2478</v>
      </c>
      <c r="B1994" s="4"/>
      <c r="C1994" s="6" t="s">
        <v>1851</v>
      </c>
      <c r="D1994" s="4"/>
      <c r="E1994" s="4"/>
      <c r="F1994" s="4"/>
      <c r="G1994" s="4"/>
      <c r="H1994" s="4"/>
      <c r="I1994" s="4"/>
      <c r="J1994" s="4"/>
      <c r="K1994" s="45">
        <v>44478</v>
      </c>
      <c r="L1994" s="45"/>
      <c r="M1994" s="4"/>
      <c r="N1994" s="4"/>
      <c r="O1994" s="4"/>
      <c r="P1994" s="46"/>
      <c r="Q1994" s="46"/>
      <c r="R1994" s="49">
        <f t="shared" si="142"/>
        <v>0</v>
      </c>
      <c r="S1994" s="49">
        <f t="shared" si="143"/>
        <v>0</v>
      </c>
      <c r="T1994" s="50">
        <f t="shared" si="140"/>
        <v>0</v>
      </c>
      <c r="U1994" s="50">
        <f t="shared" si="141"/>
        <v>0</v>
      </c>
      <c r="V1994" s="50">
        <v>0.9</v>
      </c>
      <c r="W1994" s="50">
        <f>IF(OR(K1994&lt;=$Y$1,DAY(K1994)&gt;15,AND(YEAR(K1994)&amp;MONTH(K1994)=YEAR(L1994)&amp;MONTH(L1994),DAY(L1994)&lt;26)),"",IF(OR(L1994="",MONTH(K1994)&lt;&gt;MONTH(L1994)),NETWORKDAYS.INTL(K1994,DATE(2021,MONTH(K1994)+1,0),"0000000",'21年休息安排-固定'!$B$2:$B$105),NETWORKDAYS.INTL(K1994,L1994,"0000000",'21年休息安排-固定'!$B$2:$B$105)))</f>
        <v>16</v>
      </c>
      <c r="X1994" s="50" t="str">
        <f>IF(OR(L1994&gt;=$Z$1,L1994="",DAY(L1994)&lt;15,AND(YEAR(K1994)&amp;MONTH(K1994)=YEAR(L1994)&amp;MONTH(L1994),DAY(L1994)&lt;26)),"",IF(YEAR(K1994)&amp;MONTH(K1994)=YEAR(L1994)&amp;MONTH(L1994),NETWORKDAYS.INTL(K1994,L1994,"0000000",'21年休息安排-固定'!$B$2:$B$105),NETWORKDAYS.INTL(DATE(2021,MONTH(L1994),1),L1994,"0000000",'21年休息安排-固定'!$B$2:$B$105)))</f>
        <v/>
      </c>
    </row>
    <row r="1995" customHeight="1" spans="1:24">
      <c r="A1995" s="4" t="s">
        <v>2479</v>
      </c>
      <c r="B1995" s="4"/>
      <c r="C1995" s="6" t="s">
        <v>2006</v>
      </c>
      <c r="D1995" s="4"/>
      <c r="E1995" s="4"/>
      <c r="F1995" s="4"/>
      <c r="G1995" s="4"/>
      <c r="H1995" s="4"/>
      <c r="I1995" s="4"/>
      <c r="J1995" s="4"/>
      <c r="K1995" s="45">
        <v>44482</v>
      </c>
      <c r="L1995" s="45"/>
      <c r="M1995" s="4"/>
      <c r="N1995" s="4"/>
      <c r="O1995" s="4"/>
      <c r="P1995" s="46"/>
      <c r="Q1995" s="46"/>
      <c r="R1995" s="49">
        <f t="shared" si="142"/>
        <v>0</v>
      </c>
      <c r="S1995" s="49">
        <f t="shared" si="143"/>
        <v>0</v>
      </c>
      <c r="T1995" s="50">
        <f t="shared" si="140"/>
        <v>0</v>
      </c>
      <c r="U1995" s="50">
        <f t="shared" si="141"/>
        <v>0</v>
      </c>
      <c r="V1995" s="50">
        <v>0.9</v>
      </c>
      <c r="W1995" s="50">
        <f>IF(OR(K1995&lt;=$Y$1,DAY(K1995)&gt;15,AND(YEAR(K1995)&amp;MONTH(K1995)=YEAR(L1995)&amp;MONTH(L1995),DAY(L1995)&lt;26)),"",IF(OR(L1995="",MONTH(K1995)&lt;&gt;MONTH(L1995)),NETWORKDAYS.INTL(K1995,DATE(2021,MONTH(K1995)+1,0),"0000000",'21年休息安排-固定'!$B$2:$B$105),NETWORKDAYS.INTL(K1995,L1995,"0000000",'21年休息安排-固定'!$B$2:$B$105)))</f>
        <v>13</v>
      </c>
      <c r="X1995" s="50" t="str">
        <f>IF(OR(L1995&gt;=$Z$1,L1995="",DAY(L1995)&lt;15,AND(YEAR(K1995)&amp;MONTH(K1995)=YEAR(L1995)&amp;MONTH(L1995),DAY(L1995)&lt;26)),"",IF(YEAR(K1995)&amp;MONTH(K1995)=YEAR(L1995)&amp;MONTH(L1995),NETWORKDAYS.INTL(K1995,L1995,"0000000",'21年休息安排-固定'!$B$2:$B$105),NETWORKDAYS.INTL(DATE(2021,MONTH(L1995),1),L1995,"0000000",'21年休息安排-固定'!$B$2:$B$105)))</f>
        <v/>
      </c>
    </row>
    <row r="1996" customHeight="1" spans="1:24">
      <c r="A1996" s="4" t="s">
        <v>2480</v>
      </c>
      <c r="B1996" s="4"/>
      <c r="C1996" s="6" t="s">
        <v>1846</v>
      </c>
      <c r="D1996" s="4"/>
      <c r="E1996" s="4"/>
      <c r="F1996" s="4"/>
      <c r="G1996" s="4"/>
      <c r="H1996" s="4"/>
      <c r="I1996" s="4"/>
      <c r="J1996" s="4"/>
      <c r="K1996" s="45">
        <v>44488</v>
      </c>
      <c r="L1996" s="45"/>
      <c r="M1996" s="4"/>
      <c r="N1996" s="4"/>
      <c r="O1996" s="4"/>
      <c r="P1996" s="46"/>
      <c r="Q1996" s="46"/>
      <c r="R1996" s="49">
        <f t="shared" si="142"/>
        <v>0</v>
      </c>
      <c r="S1996" s="49">
        <f t="shared" si="143"/>
        <v>0</v>
      </c>
      <c r="T1996" s="50">
        <f t="shared" si="140"/>
        <v>0</v>
      </c>
      <c r="U1996" s="50">
        <f t="shared" si="141"/>
        <v>0</v>
      </c>
      <c r="V1996" s="50">
        <v>0.9</v>
      </c>
      <c r="W1996" s="50" t="str">
        <f>IF(OR(K1996&lt;=$Y$1,DAY(K1996)&gt;15,AND(YEAR(K1996)&amp;MONTH(K1996)=YEAR(L1996)&amp;MONTH(L1996),DAY(L1996)&lt;26)),"",IF(OR(L1996="",MONTH(K1996)&lt;&gt;MONTH(L1996)),NETWORKDAYS.INTL(K1996,DATE(2021,MONTH(K1996)+1,0),"0000000",'21年休息安排-固定'!$B$2:$B$105),NETWORKDAYS.INTL(K1996,L1996,"0000000",'21年休息安排-固定'!$B$2:$B$105)))</f>
        <v/>
      </c>
      <c r="X1996" s="50" t="str">
        <f>IF(OR(L1996&gt;=$Z$1,L1996="",DAY(L1996)&lt;15,AND(YEAR(K1996)&amp;MONTH(K1996)=YEAR(L1996)&amp;MONTH(L1996),DAY(L1996)&lt;26)),"",IF(YEAR(K1996)&amp;MONTH(K1996)=YEAR(L1996)&amp;MONTH(L1996),NETWORKDAYS.INTL(K1996,L1996,"0000000",'21年休息安排-固定'!$B$2:$B$105),NETWORKDAYS.INTL(DATE(2021,MONTH(L1996),1),L1996,"0000000",'21年休息安排-固定'!$B$2:$B$105)))</f>
        <v/>
      </c>
    </row>
    <row r="1997" customHeight="1" spans="1:24">
      <c r="A1997" s="4" t="s">
        <v>2481</v>
      </c>
      <c r="B1997" s="4"/>
      <c r="C1997" s="6" t="s">
        <v>2006</v>
      </c>
      <c r="D1997" s="4"/>
      <c r="E1997" s="4"/>
      <c r="F1997" s="4"/>
      <c r="G1997" s="4"/>
      <c r="H1997" s="4"/>
      <c r="I1997" s="4"/>
      <c r="J1997" s="4"/>
      <c r="K1997" s="45">
        <v>44488</v>
      </c>
      <c r="L1997" s="45"/>
      <c r="M1997" s="4"/>
      <c r="N1997" s="4"/>
      <c r="O1997" s="4"/>
      <c r="P1997" s="46"/>
      <c r="Q1997" s="46"/>
      <c r="R1997" s="49">
        <f t="shared" si="142"/>
        <v>0</v>
      </c>
      <c r="S1997" s="49">
        <f t="shared" si="143"/>
        <v>0</v>
      </c>
      <c r="T1997" s="50">
        <f t="shared" si="140"/>
        <v>0</v>
      </c>
      <c r="U1997" s="50">
        <f t="shared" si="141"/>
        <v>0</v>
      </c>
      <c r="V1997" s="50">
        <v>0.9</v>
      </c>
      <c r="W1997" s="50" t="str">
        <f>IF(OR(K1997&lt;=$Y$1,DAY(K1997)&gt;15,AND(YEAR(K1997)&amp;MONTH(K1997)=YEAR(L1997)&amp;MONTH(L1997),DAY(L1997)&lt;26)),"",IF(OR(L1997="",MONTH(K1997)&lt;&gt;MONTH(L1997)),NETWORKDAYS.INTL(K1997,DATE(2021,MONTH(K1997)+1,0),"0000000",'21年休息安排-固定'!$B$2:$B$105),NETWORKDAYS.INTL(K1997,L1997,"0000000",'21年休息安排-固定'!$B$2:$B$105)))</f>
        <v/>
      </c>
      <c r="X1997" s="50" t="str">
        <f>IF(OR(L1997&gt;=$Z$1,L1997="",DAY(L1997)&lt;15,AND(YEAR(K1997)&amp;MONTH(K1997)=YEAR(L1997)&amp;MONTH(L1997),DAY(L1997)&lt;26)),"",IF(YEAR(K1997)&amp;MONTH(K1997)=YEAR(L1997)&amp;MONTH(L1997),NETWORKDAYS.INTL(K1997,L1997,"0000000",'21年休息安排-固定'!$B$2:$B$105),NETWORKDAYS.INTL(DATE(2021,MONTH(L1997),1),L1997,"0000000",'21年休息安排-固定'!$B$2:$B$105)))</f>
        <v/>
      </c>
    </row>
    <row r="1998" customHeight="1" spans="1:24">
      <c r="A1998" s="4" t="s">
        <v>2482</v>
      </c>
      <c r="B1998" s="4"/>
      <c r="C1998" s="6" t="s">
        <v>2006</v>
      </c>
      <c r="D1998" s="4"/>
      <c r="E1998" s="4"/>
      <c r="F1998" s="4"/>
      <c r="G1998" s="4"/>
      <c r="H1998" s="4"/>
      <c r="I1998" s="4"/>
      <c r="J1998" s="4"/>
      <c r="K1998" s="45">
        <v>44488</v>
      </c>
      <c r="L1998" s="45"/>
      <c r="M1998" s="4"/>
      <c r="N1998" s="4"/>
      <c r="O1998" s="4"/>
      <c r="P1998" s="46"/>
      <c r="Q1998" s="46"/>
      <c r="R1998" s="49">
        <f t="shared" si="142"/>
        <v>0</v>
      </c>
      <c r="S1998" s="49">
        <f t="shared" si="143"/>
        <v>0</v>
      </c>
      <c r="T1998" s="50">
        <f t="shared" si="140"/>
        <v>0</v>
      </c>
      <c r="U1998" s="50">
        <f t="shared" si="141"/>
        <v>0</v>
      </c>
      <c r="V1998" s="50">
        <v>0.9</v>
      </c>
      <c r="W1998" s="50" t="str">
        <f>IF(OR(K1998&lt;=$Y$1,DAY(K1998)&gt;15,AND(YEAR(K1998)&amp;MONTH(K1998)=YEAR(L1998)&amp;MONTH(L1998),DAY(L1998)&lt;26)),"",IF(OR(L1998="",MONTH(K1998)&lt;&gt;MONTH(L1998)),NETWORKDAYS.INTL(K1998,DATE(2021,MONTH(K1998)+1,0),"0000000",'21年休息安排-固定'!$B$2:$B$105),NETWORKDAYS.INTL(K1998,L1998,"0000000",'21年休息安排-固定'!$B$2:$B$105)))</f>
        <v/>
      </c>
      <c r="X1998" s="50" t="str">
        <f>IF(OR(L1998&gt;=$Z$1,L1998="",DAY(L1998)&lt;15,AND(YEAR(K1998)&amp;MONTH(K1998)=YEAR(L1998)&amp;MONTH(L1998),DAY(L1998)&lt;26)),"",IF(YEAR(K1998)&amp;MONTH(K1998)=YEAR(L1998)&amp;MONTH(L1998),NETWORKDAYS.INTL(K1998,L1998,"0000000",'21年休息安排-固定'!$B$2:$B$105),NETWORKDAYS.INTL(DATE(2021,MONTH(L1998),1),L1998,"0000000",'21年休息安排-固定'!$B$2:$B$105)))</f>
        <v/>
      </c>
    </row>
    <row r="1999" customHeight="1" spans="1:24">
      <c r="A1999" s="4" t="s">
        <v>2483</v>
      </c>
      <c r="B1999" s="4"/>
      <c r="C1999" s="6" t="s">
        <v>2092</v>
      </c>
      <c r="D1999" s="4"/>
      <c r="E1999" s="4"/>
      <c r="F1999" s="4"/>
      <c r="G1999" s="4"/>
      <c r="H1999" s="4"/>
      <c r="I1999" s="4"/>
      <c r="J1999" s="4"/>
      <c r="K1999" s="45">
        <v>44489</v>
      </c>
      <c r="L1999" s="45"/>
      <c r="M1999" s="4"/>
      <c r="N1999" s="4"/>
      <c r="O1999" s="4"/>
      <c r="P1999" s="46"/>
      <c r="Q1999" s="46"/>
      <c r="R1999" s="49">
        <f t="shared" si="142"/>
        <v>0</v>
      </c>
      <c r="S1999" s="49">
        <f t="shared" si="143"/>
        <v>0</v>
      </c>
      <c r="T1999" s="50">
        <f t="shared" si="140"/>
        <v>0</v>
      </c>
      <c r="U1999" s="50">
        <f t="shared" si="141"/>
        <v>0</v>
      </c>
      <c r="V1999" s="50">
        <v>0.9</v>
      </c>
      <c r="W1999" s="50" t="str">
        <f>IF(OR(K1999&lt;=$Y$1,DAY(K1999)&gt;15,AND(YEAR(K1999)&amp;MONTH(K1999)=YEAR(L1999)&amp;MONTH(L1999),DAY(L1999)&lt;26)),"",IF(OR(L1999="",MONTH(K1999)&lt;&gt;MONTH(L1999)),NETWORKDAYS.INTL(K1999,DATE(2021,MONTH(K1999)+1,0),"0000000",'21年休息安排-固定'!$B$2:$B$105),NETWORKDAYS.INTL(K1999,L1999,"0000000",'21年休息安排-固定'!$B$2:$B$105)))</f>
        <v/>
      </c>
      <c r="X1999" s="50" t="str">
        <f>IF(OR(L1999&gt;=$Z$1,L1999="",DAY(L1999)&lt;15,AND(YEAR(K1999)&amp;MONTH(K1999)=YEAR(L1999)&amp;MONTH(L1999),DAY(L1999)&lt;26)),"",IF(YEAR(K1999)&amp;MONTH(K1999)=YEAR(L1999)&amp;MONTH(L1999),NETWORKDAYS.INTL(K1999,L1999,"0000000",'21年休息安排-固定'!$B$2:$B$105),NETWORKDAYS.INTL(DATE(2021,MONTH(L1999),1),L1999,"0000000",'21年休息安排-固定'!$B$2:$B$105)))</f>
        <v/>
      </c>
    </row>
    <row r="2000" customHeight="1" spans="1:24">
      <c r="A2000" s="4" t="s">
        <v>2484</v>
      </c>
      <c r="B2000" s="4"/>
      <c r="C2000" s="6" t="s">
        <v>2092</v>
      </c>
      <c r="D2000" s="4"/>
      <c r="E2000" s="4"/>
      <c r="F2000" s="4"/>
      <c r="G2000" s="4"/>
      <c r="H2000" s="4"/>
      <c r="I2000" s="4"/>
      <c r="J2000" s="4"/>
      <c r="K2000" s="45">
        <v>44489</v>
      </c>
      <c r="L2000" s="45"/>
      <c r="M2000" s="4"/>
      <c r="N2000" s="4"/>
      <c r="O2000" s="4"/>
      <c r="P2000" s="46"/>
      <c r="Q2000" s="46"/>
      <c r="R2000" s="49">
        <f t="shared" si="142"/>
        <v>0</v>
      </c>
      <c r="S2000" s="49">
        <f t="shared" si="143"/>
        <v>0</v>
      </c>
      <c r="T2000" s="50">
        <f t="shared" si="140"/>
        <v>0</v>
      </c>
      <c r="U2000" s="50">
        <f t="shared" si="141"/>
        <v>0</v>
      </c>
      <c r="V2000" s="50">
        <v>0.9</v>
      </c>
      <c r="W2000" s="50" t="str">
        <f>IF(OR(K2000&lt;=$Y$1,DAY(K2000)&gt;15,AND(YEAR(K2000)&amp;MONTH(K2000)=YEAR(L2000)&amp;MONTH(L2000),DAY(L2000)&lt;26)),"",IF(OR(L2000="",MONTH(K2000)&lt;&gt;MONTH(L2000)),NETWORKDAYS.INTL(K2000,DATE(2021,MONTH(K2000)+1,0),"0000000",'21年休息安排-固定'!$B$2:$B$105),NETWORKDAYS.INTL(K2000,L2000,"0000000",'21年休息安排-固定'!$B$2:$B$105)))</f>
        <v/>
      </c>
      <c r="X2000" s="50" t="str">
        <f>IF(OR(L2000&gt;=$Z$1,L2000="",DAY(L2000)&lt;15,AND(YEAR(K2000)&amp;MONTH(K2000)=YEAR(L2000)&amp;MONTH(L2000),DAY(L2000)&lt;26)),"",IF(YEAR(K2000)&amp;MONTH(K2000)=YEAR(L2000)&amp;MONTH(L2000),NETWORKDAYS.INTL(K2000,L2000,"0000000",'21年休息安排-固定'!$B$2:$B$105),NETWORKDAYS.INTL(DATE(2021,MONTH(L2000),1),L2000,"0000000",'21年休息安排-固定'!$B$2:$B$105)))</f>
        <v/>
      </c>
    </row>
    <row r="2001" customHeight="1" spans="1:24">
      <c r="A2001" s="4" t="s">
        <v>2485</v>
      </c>
      <c r="B2001" s="4"/>
      <c r="C2001" s="6" t="s">
        <v>1846</v>
      </c>
      <c r="D2001" s="4"/>
      <c r="E2001" s="4"/>
      <c r="F2001" s="4"/>
      <c r="G2001" s="4"/>
      <c r="H2001" s="4"/>
      <c r="I2001" s="4"/>
      <c r="J2001" s="4"/>
      <c r="K2001" s="45">
        <v>44489</v>
      </c>
      <c r="L2001" s="45"/>
      <c r="M2001" s="4"/>
      <c r="N2001" s="4"/>
      <c r="O2001" s="4"/>
      <c r="P2001" s="46"/>
      <c r="Q2001" s="46"/>
      <c r="R2001" s="49">
        <f t="shared" si="142"/>
        <v>0</v>
      </c>
      <c r="S2001" s="49">
        <f t="shared" si="143"/>
        <v>0</v>
      </c>
      <c r="T2001" s="50">
        <f t="shared" si="140"/>
        <v>0</v>
      </c>
      <c r="U2001" s="50">
        <f t="shared" si="141"/>
        <v>0</v>
      </c>
      <c r="V2001" s="50">
        <v>0.9</v>
      </c>
      <c r="W2001" s="50" t="str">
        <f>IF(OR(K2001&lt;=$Y$1,DAY(K2001)&gt;15,AND(YEAR(K2001)&amp;MONTH(K2001)=YEAR(L2001)&amp;MONTH(L2001),DAY(L2001)&lt;26)),"",IF(OR(L2001="",MONTH(K2001)&lt;&gt;MONTH(L2001)),NETWORKDAYS.INTL(K2001,DATE(2021,MONTH(K2001)+1,0),"0000000",'21年休息安排-固定'!$B$2:$B$105),NETWORKDAYS.INTL(K2001,L2001,"0000000",'21年休息安排-固定'!$B$2:$B$105)))</f>
        <v/>
      </c>
      <c r="X2001" s="50" t="str">
        <f>IF(OR(L2001&gt;=$Z$1,L2001="",DAY(L2001)&lt;15,AND(YEAR(K2001)&amp;MONTH(K2001)=YEAR(L2001)&amp;MONTH(L2001),DAY(L2001)&lt;26)),"",IF(YEAR(K2001)&amp;MONTH(K2001)=YEAR(L2001)&amp;MONTH(L2001),NETWORKDAYS.INTL(K2001,L2001,"0000000",'21年休息安排-固定'!$B$2:$B$105),NETWORKDAYS.INTL(DATE(2021,MONTH(L2001),1),L2001,"0000000",'21年休息安排-固定'!$B$2:$B$105)))</f>
        <v/>
      </c>
    </row>
    <row r="2002" customHeight="1" spans="1:24">
      <c r="A2002" s="4" t="s">
        <v>2486</v>
      </c>
      <c r="B2002" s="4"/>
      <c r="C2002" s="6" t="s">
        <v>2006</v>
      </c>
      <c r="D2002" s="4"/>
      <c r="E2002" s="4"/>
      <c r="F2002" s="4"/>
      <c r="G2002" s="4"/>
      <c r="H2002" s="4"/>
      <c r="I2002" s="4"/>
      <c r="J2002" s="4"/>
      <c r="K2002" s="45">
        <v>44489</v>
      </c>
      <c r="L2002" s="45"/>
      <c r="M2002" s="4"/>
      <c r="N2002" s="4"/>
      <c r="O2002" s="4"/>
      <c r="P2002" s="46"/>
      <c r="Q2002" s="46"/>
      <c r="R2002" s="49">
        <f t="shared" si="142"/>
        <v>0</v>
      </c>
      <c r="S2002" s="49">
        <f t="shared" si="143"/>
        <v>0</v>
      </c>
      <c r="T2002" s="50">
        <f t="shared" si="140"/>
        <v>0</v>
      </c>
      <c r="U2002" s="50">
        <f t="shared" si="141"/>
        <v>0</v>
      </c>
      <c r="V2002" s="50">
        <v>0.9</v>
      </c>
      <c r="W2002" s="50" t="str">
        <f>IF(OR(K2002&lt;=$Y$1,DAY(K2002)&gt;15,AND(YEAR(K2002)&amp;MONTH(K2002)=YEAR(L2002)&amp;MONTH(L2002),DAY(L2002)&lt;26)),"",IF(OR(L2002="",MONTH(K2002)&lt;&gt;MONTH(L2002)),NETWORKDAYS.INTL(K2002,DATE(2021,MONTH(K2002)+1,0),"0000000",'21年休息安排-固定'!$B$2:$B$105),NETWORKDAYS.INTL(K2002,L2002,"0000000",'21年休息安排-固定'!$B$2:$B$105)))</f>
        <v/>
      </c>
      <c r="X2002" s="50" t="str">
        <f>IF(OR(L2002&gt;=$Z$1,L2002="",DAY(L2002)&lt;15,AND(YEAR(K2002)&amp;MONTH(K2002)=YEAR(L2002)&amp;MONTH(L2002),DAY(L2002)&lt;26)),"",IF(YEAR(K2002)&amp;MONTH(K2002)=YEAR(L2002)&amp;MONTH(L2002),NETWORKDAYS.INTL(K2002,L2002,"0000000",'21年休息安排-固定'!$B$2:$B$105),NETWORKDAYS.INTL(DATE(2021,MONTH(L2002),1),L2002,"0000000",'21年休息安排-固定'!$B$2:$B$105)))</f>
        <v/>
      </c>
    </row>
    <row r="2003" customHeight="1" spans="1:24">
      <c r="A2003" s="4" t="s">
        <v>2487</v>
      </c>
      <c r="B2003" s="4"/>
      <c r="C2003" s="6" t="s">
        <v>1846</v>
      </c>
      <c r="D2003" s="4"/>
      <c r="E2003" s="4"/>
      <c r="F2003" s="4"/>
      <c r="G2003" s="4"/>
      <c r="H2003" s="4"/>
      <c r="I2003" s="4"/>
      <c r="J2003" s="4"/>
      <c r="K2003" s="45">
        <v>44495</v>
      </c>
      <c r="L2003" s="45">
        <v>44496</v>
      </c>
      <c r="M2003" s="4"/>
      <c r="N2003" s="4"/>
      <c r="O2003" s="4"/>
      <c r="P2003" s="46"/>
      <c r="Q2003" s="46"/>
      <c r="R2003" s="49">
        <f t="shared" si="142"/>
        <v>0</v>
      </c>
      <c r="S2003" s="49">
        <f t="shared" si="143"/>
        <v>0</v>
      </c>
      <c r="T2003" s="50">
        <f t="shared" si="140"/>
        <v>0</v>
      </c>
      <c r="U2003" s="50">
        <f t="shared" si="141"/>
        <v>0</v>
      </c>
      <c r="V2003" s="50">
        <v>0.9</v>
      </c>
      <c r="W2003" s="50" t="str">
        <f>IF(OR(K2003&lt;=$Y$1,DAY(K2003)&gt;15,AND(YEAR(K2003)&amp;MONTH(K2003)=YEAR(L2003)&amp;MONTH(L2003),DAY(L2003)&lt;26)),"",IF(OR(L2003="",MONTH(K2003)&lt;&gt;MONTH(L2003)),NETWORKDAYS.INTL(K2003,DATE(2021,MONTH(K2003)+1,0),"0000000",'21年休息安排-固定'!$B$2:$B$105),NETWORKDAYS.INTL(K2003,L2003,"0000000",'21年休息安排-固定'!$B$2:$B$105)))</f>
        <v/>
      </c>
      <c r="X2003" s="50">
        <f>IF(OR(L2003&gt;=$Z$1,L2003="",DAY(L2003)&lt;15,AND(YEAR(K2003)&amp;MONTH(K2003)=YEAR(L2003)&amp;MONTH(L2003),DAY(L2003)&lt;26)),"",IF(YEAR(K2003)&amp;MONTH(K2003)=YEAR(L2003)&amp;MONTH(L2003),NETWORKDAYS.INTL(K2003,L2003,"0000000",'21年休息安排-固定'!$B$2:$B$105),NETWORKDAYS.INTL(DATE(2021,MONTH(L2003),1),L2003,"0000000",'21年休息安排-固定'!$B$2:$B$105)))</f>
        <v>2</v>
      </c>
    </row>
    <row r="2004" customHeight="1" spans="1:24">
      <c r="A2004" s="4" t="s">
        <v>2488</v>
      </c>
      <c r="B2004" s="4"/>
      <c r="C2004" s="6" t="s">
        <v>404</v>
      </c>
      <c r="D2004" s="4"/>
      <c r="E2004" s="4"/>
      <c r="F2004" s="4"/>
      <c r="G2004" s="4"/>
      <c r="H2004" s="4"/>
      <c r="I2004" s="4"/>
      <c r="J2004" s="4"/>
      <c r="K2004" s="45">
        <v>44477</v>
      </c>
      <c r="L2004" s="45"/>
      <c r="M2004" s="4"/>
      <c r="N2004" s="4"/>
      <c r="O2004" s="4"/>
      <c r="P2004" s="46"/>
      <c r="Q2004" s="46"/>
      <c r="R2004" s="49">
        <f t="shared" si="142"/>
        <v>0</v>
      </c>
      <c r="S2004" s="49">
        <f t="shared" si="143"/>
        <v>0</v>
      </c>
      <c r="T2004" s="50">
        <f t="shared" si="140"/>
        <v>0</v>
      </c>
      <c r="U2004" s="50">
        <f t="shared" si="141"/>
        <v>0</v>
      </c>
      <c r="V2004" s="50">
        <v>0.9</v>
      </c>
      <c r="W2004" s="50">
        <f>IF(OR(K2004&lt;=$Y$1,DAY(K2004)&gt;15,AND(YEAR(K2004)&amp;MONTH(K2004)=YEAR(L2004)&amp;MONTH(L2004),DAY(L2004)&lt;26)),"",IF(OR(L2004="",MONTH(K2004)&lt;&gt;MONTH(L2004)),NETWORKDAYS.INTL(K2004,DATE(2021,MONTH(K2004)+1,0),"0000000",'21年休息安排-固定'!$B$2:$B$105),NETWORKDAYS.INTL(K2004,L2004,"0000000",'21年休息安排-固定'!$B$2:$B$105)))</f>
        <v>17</v>
      </c>
      <c r="X2004" s="50" t="str">
        <f>IF(OR(L2004&gt;=$Z$1,L2004="",DAY(L2004)&lt;15,AND(YEAR(K2004)&amp;MONTH(K2004)=YEAR(L2004)&amp;MONTH(L2004),DAY(L2004)&lt;26)),"",IF(YEAR(K2004)&amp;MONTH(K2004)=YEAR(L2004)&amp;MONTH(L2004),NETWORKDAYS.INTL(K2004,L2004,"0000000",'21年休息安排-固定'!$B$2:$B$105),NETWORKDAYS.INTL(DATE(2021,MONTH(L2004),1),L2004,"0000000",'21年休息安排-固定'!$B$2:$B$105)))</f>
        <v/>
      </c>
    </row>
    <row r="2005" customHeight="1" spans="1:24">
      <c r="A2005" s="4" t="s">
        <v>2489</v>
      </c>
      <c r="B2005" s="4"/>
      <c r="C2005" s="6" t="s">
        <v>404</v>
      </c>
      <c r="D2005" s="4"/>
      <c r="E2005" s="4"/>
      <c r="F2005" s="4"/>
      <c r="G2005" s="4"/>
      <c r="H2005" s="4"/>
      <c r="I2005" s="4"/>
      <c r="J2005" s="4"/>
      <c r="K2005" s="45">
        <v>44477</v>
      </c>
      <c r="L2005" s="45">
        <v>44501</v>
      </c>
      <c r="M2005" s="4"/>
      <c r="N2005" s="4"/>
      <c r="O2005" s="4"/>
      <c r="P2005" s="46"/>
      <c r="Q2005" s="46"/>
      <c r="R2005" s="49">
        <f t="shared" si="142"/>
        <v>0</v>
      </c>
      <c r="S2005" s="49">
        <f t="shared" si="143"/>
        <v>0</v>
      </c>
      <c r="T2005" s="50">
        <f t="shared" si="140"/>
        <v>0</v>
      </c>
      <c r="U2005" s="50">
        <f t="shared" si="141"/>
        <v>0</v>
      </c>
      <c r="V2005" s="50">
        <v>0.9</v>
      </c>
      <c r="W2005" s="50">
        <f>IF(OR(K2005&lt;=$Y$1,DAY(K2005)&gt;15,AND(YEAR(K2005)&amp;MONTH(K2005)=YEAR(L2005)&amp;MONTH(L2005),DAY(L2005)&lt;26)),"",IF(OR(L2005="",MONTH(K2005)&lt;&gt;MONTH(L2005)),NETWORKDAYS.INTL(K2005,DATE(2021,MONTH(K2005)+1,0),"0000000",'21年休息安排-固定'!$B$2:$B$105),NETWORKDAYS.INTL(K2005,L2005,"0000000",'21年休息安排-固定'!$B$2:$B$105)))</f>
        <v>17</v>
      </c>
      <c r="X2005" s="50" t="str">
        <f>IF(OR(L2005&gt;=$Z$1,L2005="",DAY(L2005)&lt;15,AND(YEAR(K2005)&amp;MONTH(K2005)=YEAR(L2005)&amp;MONTH(L2005),DAY(L2005)&lt;26)),"",IF(YEAR(K2005)&amp;MONTH(K2005)=YEAR(L2005)&amp;MONTH(L2005),NETWORKDAYS.INTL(K2005,L2005,"0000000",'21年休息安排-固定'!$B$2:$B$105),NETWORKDAYS.INTL(DATE(2021,MONTH(L2005),1),L2005,"0000000",'21年休息安排-固定'!$B$2:$B$105)))</f>
        <v/>
      </c>
    </row>
    <row r="2006" customHeight="1" spans="1:24">
      <c r="A2006" s="4" t="s">
        <v>2490</v>
      </c>
      <c r="B2006" s="4"/>
      <c r="C2006" s="6" t="s">
        <v>404</v>
      </c>
      <c r="D2006" s="4"/>
      <c r="E2006" s="4"/>
      <c r="F2006" s="4"/>
      <c r="G2006" s="4"/>
      <c r="H2006" s="4"/>
      <c r="I2006" s="4"/>
      <c r="J2006" s="4"/>
      <c r="K2006" s="45">
        <v>44480</v>
      </c>
      <c r="L2006" s="45"/>
      <c r="M2006" s="4"/>
      <c r="N2006" s="4"/>
      <c r="O2006" s="4"/>
      <c r="P2006" s="46"/>
      <c r="Q2006" s="46"/>
      <c r="R2006" s="49">
        <f t="shared" si="142"/>
        <v>0</v>
      </c>
      <c r="S2006" s="49">
        <f t="shared" si="143"/>
        <v>0</v>
      </c>
      <c r="T2006" s="50">
        <f t="shared" si="140"/>
        <v>0</v>
      </c>
      <c r="U2006" s="50">
        <f t="shared" si="141"/>
        <v>0</v>
      </c>
      <c r="V2006" s="50">
        <v>0.9</v>
      </c>
      <c r="W2006" s="50">
        <f>IF(OR(K2006&lt;=$Y$1,DAY(K2006)&gt;15,AND(YEAR(K2006)&amp;MONTH(K2006)=YEAR(L2006)&amp;MONTH(L2006),DAY(L2006)&lt;26)),"",IF(OR(L2006="",MONTH(K2006)&lt;&gt;MONTH(L2006)),NETWORKDAYS.INTL(K2006,DATE(2021,MONTH(K2006)+1,0),"0000000",'21年休息安排-固定'!$B$2:$B$105),NETWORKDAYS.INTL(K2006,L2006,"0000000",'21年休息安排-固定'!$B$2:$B$105)))</f>
        <v>15</v>
      </c>
      <c r="X2006" s="50" t="str">
        <f>IF(OR(L2006&gt;=$Z$1,L2006="",DAY(L2006)&lt;15,AND(YEAR(K2006)&amp;MONTH(K2006)=YEAR(L2006)&amp;MONTH(L2006),DAY(L2006)&lt;26)),"",IF(YEAR(K2006)&amp;MONTH(K2006)=YEAR(L2006)&amp;MONTH(L2006),NETWORKDAYS.INTL(K2006,L2006,"0000000",'21年休息安排-固定'!$B$2:$B$105),NETWORKDAYS.INTL(DATE(2021,MONTH(L2006),1),L2006,"0000000",'21年休息安排-固定'!$B$2:$B$105)))</f>
        <v/>
      </c>
    </row>
    <row r="2007" customHeight="1" spans="1:24">
      <c r="A2007" s="4" t="s">
        <v>2491</v>
      </c>
      <c r="B2007" s="4"/>
      <c r="C2007" s="6" t="s">
        <v>484</v>
      </c>
      <c r="D2007" s="4"/>
      <c r="E2007" s="4"/>
      <c r="F2007" s="4"/>
      <c r="G2007" s="4"/>
      <c r="H2007" s="4"/>
      <c r="I2007" s="4"/>
      <c r="J2007" s="4"/>
      <c r="K2007" s="45">
        <v>44481</v>
      </c>
      <c r="L2007" s="45"/>
      <c r="M2007" s="4"/>
      <c r="N2007" s="4"/>
      <c r="O2007" s="4"/>
      <c r="P2007" s="46"/>
      <c r="Q2007" s="46"/>
      <c r="R2007" s="49">
        <f t="shared" si="142"/>
        <v>0</v>
      </c>
      <c r="S2007" s="49">
        <f t="shared" si="143"/>
        <v>0</v>
      </c>
      <c r="T2007" s="50">
        <f t="shared" si="140"/>
        <v>0</v>
      </c>
      <c r="U2007" s="50">
        <f t="shared" si="141"/>
        <v>0</v>
      </c>
      <c r="V2007" s="50">
        <v>0.9</v>
      </c>
      <c r="W2007" s="50">
        <f>IF(OR(K2007&lt;=$Y$1,DAY(K2007)&gt;15,AND(YEAR(K2007)&amp;MONTH(K2007)=YEAR(L2007)&amp;MONTH(L2007),DAY(L2007)&lt;26)),"",IF(OR(L2007="",MONTH(K2007)&lt;&gt;MONTH(L2007)),NETWORKDAYS.INTL(K2007,DATE(2021,MONTH(K2007)+1,0),"0000000",'21年休息安排-固定'!$B$2:$B$105),NETWORKDAYS.INTL(K2007,L2007,"0000000",'21年休息安排-固定'!$B$2:$B$105)))</f>
        <v>14</v>
      </c>
      <c r="X2007" s="50" t="str">
        <f>IF(OR(L2007&gt;=$Z$1,L2007="",DAY(L2007)&lt;15,AND(YEAR(K2007)&amp;MONTH(K2007)=YEAR(L2007)&amp;MONTH(L2007),DAY(L2007)&lt;26)),"",IF(YEAR(K2007)&amp;MONTH(K2007)=YEAR(L2007)&amp;MONTH(L2007),NETWORKDAYS.INTL(K2007,L2007,"0000000",'21年休息安排-固定'!$B$2:$B$105),NETWORKDAYS.INTL(DATE(2021,MONTH(L2007),1),L2007,"0000000",'21年休息安排-固定'!$B$2:$B$105)))</f>
        <v/>
      </c>
    </row>
    <row r="2008" customHeight="1" spans="1:24">
      <c r="A2008" s="4" t="s">
        <v>2492</v>
      </c>
      <c r="B2008" s="4"/>
      <c r="C2008" s="6" t="s">
        <v>484</v>
      </c>
      <c r="D2008" s="4"/>
      <c r="E2008" s="4"/>
      <c r="F2008" s="4"/>
      <c r="G2008" s="4"/>
      <c r="H2008" s="4"/>
      <c r="I2008" s="4"/>
      <c r="J2008" s="4"/>
      <c r="K2008" s="45">
        <v>44484</v>
      </c>
      <c r="L2008" s="45"/>
      <c r="M2008" s="4"/>
      <c r="N2008" s="4"/>
      <c r="O2008" s="4"/>
      <c r="P2008" s="46"/>
      <c r="Q2008" s="46"/>
      <c r="R2008" s="49">
        <f t="shared" si="142"/>
        <v>0</v>
      </c>
      <c r="S2008" s="49">
        <f t="shared" si="143"/>
        <v>0</v>
      </c>
      <c r="T2008" s="50">
        <f t="shared" si="140"/>
        <v>0</v>
      </c>
      <c r="U2008" s="50">
        <f t="shared" si="141"/>
        <v>0</v>
      </c>
      <c r="V2008" s="50">
        <v>0.9</v>
      </c>
      <c r="W2008" s="50">
        <f>IF(OR(K2008&lt;=$Y$1,DAY(K2008)&gt;15,AND(YEAR(K2008)&amp;MONTH(K2008)=YEAR(L2008)&amp;MONTH(L2008),DAY(L2008)&lt;26)),"",IF(OR(L2008="",MONTH(K2008)&lt;&gt;MONTH(L2008)),NETWORKDAYS.INTL(K2008,DATE(2021,MONTH(K2008)+1,0),"0000000",'21年休息安排-固定'!$B$2:$B$105),NETWORKDAYS.INTL(K2008,L2008,"0000000",'21年休息安排-固定'!$B$2:$B$105)))</f>
        <v>11</v>
      </c>
      <c r="X2008" s="50" t="str">
        <f>IF(OR(L2008&gt;=$Z$1,L2008="",DAY(L2008)&lt;15,AND(YEAR(K2008)&amp;MONTH(K2008)=YEAR(L2008)&amp;MONTH(L2008),DAY(L2008)&lt;26)),"",IF(YEAR(K2008)&amp;MONTH(K2008)=YEAR(L2008)&amp;MONTH(L2008),NETWORKDAYS.INTL(K2008,L2008,"0000000",'21年休息安排-固定'!$B$2:$B$105),NETWORKDAYS.INTL(DATE(2021,MONTH(L2008),1),L2008,"0000000",'21年休息安排-固定'!$B$2:$B$105)))</f>
        <v/>
      </c>
    </row>
    <row r="2009" customHeight="1" spans="1:24">
      <c r="A2009" s="4" t="s">
        <v>2493</v>
      </c>
      <c r="B2009" s="4"/>
      <c r="C2009" s="6" t="s">
        <v>404</v>
      </c>
      <c r="D2009" s="4"/>
      <c r="E2009" s="4"/>
      <c r="F2009" s="4"/>
      <c r="G2009" s="4"/>
      <c r="H2009" s="4"/>
      <c r="I2009" s="4"/>
      <c r="J2009" s="4"/>
      <c r="K2009" s="45">
        <v>44487</v>
      </c>
      <c r="L2009" s="45">
        <v>44547</v>
      </c>
      <c r="M2009" s="4"/>
      <c r="N2009" s="4"/>
      <c r="O2009" s="4"/>
      <c r="P2009" s="46"/>
      <c r="Q2009" s="46"/>
      <c r="R2009" s="49">
        <f t="shared" si="142"/>
        <v>0</v>
      </c>
      <c r="S2009" s="49">
        <f t="shared" si="143"/>
        <v>0</v>
      </c>
      <c r="T2009" s="50">
        <f t="shared" si="140"/>
        <v>0</v>
      </c>
      <c r="U2009" s="50">
        <f t="shared" si="141"/>
        <v>0</v>
      </c>
      <c r="V2009" s="50">
        <v>0.9</v>
      </c>
      <c r="W2009" s="50" t="str">
        <f>IF(OR(K2009&lt;=$Y$1,DAY(K2009)&gt;15,AND(YEAR(K2009)&amp;MONTH(K2009)=YEAR(L2009)&amp;MONTH(L2009),DAY(L2009)&lt;26)),"",IF(OR(L2009="",MONTH(K2009)&lt;&gt;MONTH(L2009)),NETWORKDAYS.INTL(K2009,DATE(2021,MONTH(K2009)+1,0),"0000000",'21年休息安排-固定'!$B$2:$B$105),NETWORKDAYS.INTL(K2009,L2009,"0000000",'21年休息安排-固定'!$B$2:$B$105)))</f>
        <v/>
      </c>
      <c r="X2009" s="50">
        <f>IF(OR(L2009&gt;=$Z$1,L2009="",DAY(L2009)&lt;15,AND(YEAR(K2009)&amp;MONTH(K2009)=YEAR(L2009)&amp;MONTH(L2009),DAY(L2009)&lt;26)),"",IF(YEAR(K2009)&amp;MONTH(K2009)=YEAR(L2009)&amp;MONTH(L2009),NETWORKDAYS.INTL(K2009,L2009,"0000000",'21年休息安排-固定'!$B$2:$B$105),NETWORKDAYS.INTL(DATE(2021,MONTH(L2009),1),L2009,"0000000",'21年休息安排-固定'!$B$2:$B$105)))</f>
        <v>13</v>
      </c>
    </row>
    <row r="2010" customHeight="1" spans="1:24">
      <c r="A2010" s="4" t="s">
        <v>2494</v>
      </c>
      <c r="B2010" s="4"/>
      <c r="C2010" s="6" t="s">
        <v>404</v>
      </c>
      <c r="D2010" s="4"/>
      <c r="E2010" s="4"/>
      <c r="F2010" s="4"/>
      <c r="G2010" s="4"/>
      <c r="H2010" s="4"/>
      <c r="I2010" s="4"/>
      <c r="J2010" s="4"/>
      <c r="K2010" s="45">
        <v>44488</v>
      </c>
      <c r="L2010" s="45"/>
      <c r="M2010" s="4"/>
      <c r="N2010" s="4"/>
      <c r="O2010" s="4"/>
      <c r="P2010" s="46"/>
      <c r="Q2010" s="46"/>
      <c r="R2010" s="49">
        <f t="shared" si="142"/>
        <v>0</v>
      </c>
      <c r="S2010" s="49">
        <f t="shared" si="143"/>
        <v>0</v>
      </c>
      <c r="T2010" s="50">
        <f t="shared" si="140"/>
        <v>0</v>
      </c>
      <c r="U2010" s="50">
        <f t="shared" si="141"/>
        <v>0</v>
      </c>
      <c r="V2010" s="50">
        <v>0.9</v>
      </c>
      <c r="W2010" s="50" t="str">
        <f>IF(OR(K2010&lt;=$Y$1,DAY(K2010)&gt;15,AND(YEAR(K2010)&amp;MONTH(K2010)=YEAR(L2010)&amp;MONTH(L2010),DAY(L2010)&lt;26)),"",IF(OR(L2010="",MONTH(K2010)&lt;&gt;MONTH(L2010)),NETWORKDAYS.INTL(K2010,DATE(2021,MONTH(K2010)+1,0),"0000000",'21年休息安排-固定'!$B$2:$B$105),NETWORKDAYS.INTL(K2010,L2010,"0000000",'21年休息安排-固定'!$B$2:$B$105)))</f>
        <v/>
      </c>
      <c r="X2010" s="50" t="str">
        <f>IF(OR(L2010&gt;=$Z$1,L2010="",DAY(L2010)&lt;15,AND(YEAR(K2010)&amp;MONTH(K2010)=YEAR(L2010)&amp;MONTH(L2010),DAY(L2010)&lt;26)),"",IF(YEAR(K2010)&amp;MONTH(K2010)=YEAR(L2010)&amp;MONTH(L2010),NETWORKDAYS.INTL(K2010,L2010,"0000000",'21年休息安排-固定'!$B$2:$B$105),NETWORKDAYS.INTL(DATE(2021,MONTH(L2010),1),L2010,"0000000",'21年休息安排-固定'!$B$2:$B$105)))</f>
        <v/>
      </c>
    </row>
    <row r="2011" customHeight="1" spans="1:24">
      <c r="A2011" s="4" t="s">
        <v>2495</v>
      </c>
      <c r="B2011" s="4"/>
      <c r="C2011" s="6" t="s">
        <v>404</v>
      </c>
      <c r="D2011" s="4"/>
      <c r="E2011" s="4"/>
      <c r="F2011" s="4"/>
      <c r="G2011" s="4"/>
      <c r="H2011" s="4"/>
      <c r="I2011" s="4"/>
      <c r="J2011" s="4"/>
      <c r="K2011" s="45">
        <v>44494</v>
      </c>
      <c r="L2011" s="45"/>
      <c r="M2011" s="4"/>
      <c r="N2011" s="4"/>
      <c r="O2011" s="4"/>
      <c r="P2011" s="46"/>
      <c r="Q2011" s="46"/>
      <c r="R2011" s="49">
        <f t="shared" si="142"/>
        <v>0</v>
      </c>
      <c r="S2011" s="49">
        <f t="shared" si="143"/>
        <v>0</v>
      </c>
      <c r="T2011" s="50">
        <f t="shared" si="140"/>
        <v>0</v>
      </c>
      <c r="U2011" s="50">
        <f t="shared" si="141"/>
        <v>0</v>
      </c>
      <c r="V2011" s="50">
        <v>0.9</v>
      </c>
      <c r="W2011" s="50" t="str">
        <f>IF(OR(K2011&lt;=$Y$1,DAY(K2011)&gt;15,AND(YEAR(K2011)&amp;MONTH(K2011)=YEAR(L2011)&amp;MONTH(L2011),DAY(L2011)&lt;26)),"",IF(OR(L2011="",MONTH(K2011)&lt;&gt;MONTH(L2011)),NETWORKDAYS.INTL(K2011,DATE(2021,MONTH(K2011)+1,0),"0000000",'21年休息安排-固定'!$B$2:$B$105),NETWORKDAYS.INTL(K2011,L2011,"0000000",'21年休息安排-固定'!$B$2:$B$105)))</f>
        <v/>
      </c>
      <c r="X2011" s="50" t="str">
        <f>IF(OR(L2011&gt;=$Z$1,L2011="",DAY(L2011)&lt;15,AND(YEAR(K2011)&amp;MONTH(K2011)=YEAR(L2011)&amp;MONTH(L2011),DAY(L2011)&lt;26)),"",IF(YEAR(K2011)&amp;MONTH(K2011)=YEAR(L2011)&amp;MONTH(L2011),NETWORKDAYS.INTL(K2011,L2011,"0000000",'21年休息安排-固定'!$B$2:$B$105),NETWORKDAYS.INTL(DATE(2021,MONTH(L2011),1),L2011,"0000000",'21年休息安排-固定'!$B$2:$B$105)))</f>
        <v/>
      </c>
    </row>
    <row r="2012" customHeight="1" spans="1:24">
      <c r="A2012" s="4" t="s">
        <v>2496</v>
      </c>
      <c r="B2012" s="4"/>
      <c r="C2012" s="6" t="s">
        <v>404</v>
      </c>
      <c r="D2012" s="4"/>
      <c r="E2012" s="4"/>
      <c r="F2012" s="4"/>
      <c r="G2012" s="4"/>
      <c r="H2012" s="4"/>
      <c r="I2012" s="4"/>
      <c r="J2012" s="4"/>
      <c r="K2012" s="45">
        <v>44496</v>
      </c>
      <c r="L2012" s="45"/>
      <c r="M2012" s="4"/>
      <c r="N2012" s="4"/>
      <c r="O2012" s="4"/>
      <c r="P2012" s="46"/>
      <c r="Q2012" s="46"/>
      <c r="R2012" s="49">
        <f t="shared" si="142"/>
        <v>0</v>
      </c>
      <c r="S2012" s="49">
        <f t="shared" si="143"/>
        <v>0</v>
      </c>
      <c r="T2012" s="50">
        <f t="shared" si="140"/>
        <v>0</v>
      </c>
      <c r="U2012" s="50">
        <f t="shared" si="141"/>
        <v>0</v>
      </c>
      <c r="V2012" s="50">
        <v>0.9</v>
      </c>
      <c r="W2012" s="50" t="str">
        <f>IF(OR(K2012&lt;=$Y$1,DAY(K2012)&gt;15,AND(YEAR(K2012)&amp;MONTH(K2012)=YEAR(L2012)&amp;MONTH(L2012),DAY(L2012)&lt;26)),"",IF(OR(L2012="",MONTH(K2012)&lt;&gt;MONTH(L2012)),NETWORKDAYS.INTL(K2012,DATE(2021,MONTH(K2012)+1,0),"0000000",'21年休息安排-固定'!$B$2:$B$105),NETWORKDAYS.INTL(K2012,L2012,"0000000",'21年休息安排-固定'!$B$2:$B$105)))</f>
        <v/>
      </c>
      <c r="X2012" s="50" t="str">
        <f>IF(OR(L2012&gt;=$Z$1,L2012="",DAY(L2012)&lt;15,AND(YEAR(K2012)&amp;MONTH(K2012)=YEAR(L2012)&amp;MONTH(L2012),DAY(L2012)&lt;26)),"",IF(YEAR(K2012)&amp;MONTH(K2012)=YEAR(L2012)&amp;MONTH(L2012),NETWORKDAYS.INTL(K2012,L2012,"0000000",'21年休息安排-固定'!$B$2:$B$105),NETWORKDAYS.INTL(DATE(2021,MONTH(L2012),1),L2012,"0000000",'21年休息安排-固定'!$B$2:$B$105)))</f>
        <v/>
      </c>
    </row>
    <row r="2013" customHeight="1" spans="1:24">
      <c r="A2013" s="4" t="s">
        <v>2497</v>
      </c>
      <c r="B2013" s="4"/>
      <c r="C2013" s="6" t="s">
        <v>1851</v>
      </c>
      <c r="D2013" s="4"/>
      <c r="E2013" s="4"/>
      <c r="F2013" s="4"/>
      <c r="G2013" s="4"/>
      <c r="H2013" s="4"/>
      <c r="I2013" s="4"/>
      <c r="J2013" s="4"/>
      <c r="K2013" s="45">
        <v>44497</v>
      </c>
      <c r="L2013" s="45"/>
      <c r="M2013" s="4"/>
      <c r="N2013" s="4"/>
      <c r="O2013" s="4"/>
      <c r="P2013" s="46"/>
      <c r="Q2013" s="46"/>
      <c r="R2013" s="49">
        <f t="shared" si="142"/>
        <v>0</v>
      </c>
      <c r="S2013" s="49">
        <f t="shared" si="143"/>
        <v>0</v>
      </c>
      <c r="T2013" s="50">
        <f t="shared" si="140"/>
        <v>0</v>
      </c>
      <c r="U2013" s="50">
        <f t="shared" si="141"/>
        <v>0</v>
      </c>
      <c r="V2013" s="50">
        <v>0.9</v>
      </c>
      <c r="W2013" s="50" t="str">
        <f>IF(OR(K2013&lt;=$Y$1,DAY(K2013)&gt;15,AND(YEAR(K2013)&amp;MONTH(K2013)=YEAR(L2013)&amp;MONTH(L2013),DAY(L2013)&lt;26)),"",IF(OR(L2013="",MONTH(K2013)&lt;&gt;MONTH(L2013)),NETWORKDAYS.INTL(K2013,DATE(2021,MONTH(K2013)+1,0),"0000000",'21年休息安排-固定'!$B$2:$B$105),NETWORKDAYS.INTL(K2013,L2013,"0000000",'21年休息安排-固定'!$B$2:$B$105)))</f>
        <v/>
      </c>
      <c r="X2013" s="50" t="str">
        <f>IF(OR(L2013&gt;=$Z$1,L2013="",DAY(L2013)&lt;15,AND(YEAR(K2013)&amp;MONTH(K2013)=YEAR(L2013)&amp;MONTH(L2013),DAY(L2013)&lt;26)),"",IF(YEAR(K2013)&amp;MONTH(K2013)=YEAR(L2013)&amp;MONTH(L2013),NETWORKDAYS.INTL(K2013,L2013,"0000000",'21年休息安排-固定'!$B$2:$B$105),NETWORKDAYS.INTL(DATE(2021,MONTH(L2013),1),L2013,"0000000",'21年休息安排-固定'!$B$2:$B$105)))</f>
        <v/>
      </c>
    </row>
    <row r="2014" customHeight="1" spans="1:24">
      <c r="A2014" s="4" t="s">
        <v>2498</v>
      </c>
      <c r="B2014" s="4"/>
      <c r="C2014" s="6" t="s">
        <v>2006</v>
      </c>
      <c r="D2014" s="4"/>
      <c r="E2014" s="4"/>
      <c r="F2014" s="4"/>
      <c r="G2014" s="4"/>
      <c r="H2014" s="4"/>
      <c r="I2014" s="4"/>
      <c r="J2014" s="4"/>
      <c r="K2014" s="45">
        <v>44497</v>
      </c>
      <c r="L2014" s="45"/>
      <c r="M2014" s="4"/>
      <c r="N2014" s="4"/>
      <c r="O2014" s="4"/>
      <c r="P2014" s="46"/>
      <c r="Q2014" s="46"/>
      <c r="R2014" s="49">
        <f t="shared" si="142"/>
        <v>0</v>
      </c>
      <c r="S2014" s="49">
        <f t="shared" si="143"/>
        <v>0</v>
      </c>
      <c r="T2014" s="50">
        <f t="shared" si="140"/>
        <v>0</v>
      </c>
      <c r="U2014" s="50">
        <f t="shared" si="141"/>
        <v>0</v>
      </c>
      <c r="V2014" s="50">
        <v>0.9</v>
      </c>
      <c r="W2014" s="50" t="str">
        <f>IF(OR(K2014&lt;=$Y$1,DAY(K2014)&gt;15,AND(YEAR(K2014)&amp;MONTH(K2014)=YEAR(L2014)&amp;MONTH(L2014),DAY(L2014)&lt;26)),"",IF(OR(L2014="",MONTH(K2014)&lt;&gt;MONTH(L2014)),NETWORKDAYS.INTL(K2014,DATE(2021,MONTH(K2014)+1,0),"0000000",'21年休息安排-固定'!$B$2:$B$105),NETWORKDAYS.INTL(K2014,L2014,"0000000",'21年休息安排-固定'!$B$2:$B$105)))</f>
        <v/>
      </c>
      <c r="X2014" s="50" t="str">
        <f>IF(OR(L2014&gt;=$Z$1,L2014="",DAY(L2014)&lt;15,AND(YEAR(K2014)&amp;MONTH(K2014)=YEAR(L2014)&amp;MONTH(L2014),DAY(L2014)&lt;26)),"",IF(YEAR(K2014)&amp;MONTH(K2014)=YEAR(L2014)&amp;MONTH(L2014),NETWORKDAYS.INTL(K2014,L2014,"0000000",'21年休息安排-固定'!$B$2:$B$105),NETWORKDAYS.INTL(DATE(2021,MONTH(L2014),1),L2014,"0000000",'21年休息安排-固定'!$B$2:$B$105)))</f>
        <v/>
      </c>
    </row>
    <row r="2015" customHeight="1" spans="1:24">
      <c r="A2015" s="4" t="s">
        <v>2499</v>
      </c>
      <c r="B2015" s="4"/>
      <c r="C2015" s="6" t="s">
        <v>1846</v>
      </c>
      <c r="D2015" s="4"/>
      <c r="E2015" s="4"/>
      <c r="F2015" s="4"/>
      <c r="G2015" s="4"/>
      <c r="H2015" s="4"/>
      <c r="I2015" s="4"/>
      <c r="J2015" s="4"/>
      <c r="K2015" s="45">
        <v>44497</v>
      </c>
      <c r="L2015" s="45"/>
      <c r="M2015" s="4"/>
      <c r="N2015" s="4"/>
      <c r="O2015" s="4"/>
      <c r="P2015" s="46"/>
      <c r="Q2015" s="46"/>
      <c r="R2015" s="49">
        <f t="shared" si="142"/>
        <v>0</v>
      </c>
      <c r="S2015" s="49">
        <f t="shared" si="143"/>
        <v>0</v>
      </c>
      <c r="T2015" s="50">
        <f t="shared" si="140"/>
        <v>0</v>
      </c>
      <c r="U2015" s="50">
        <f t="shared" si="141"/>
        <v>0</v>
      </c>
      <c r="V2015" s="50">
        <v>0.9</v>
      </c>
      <c r="W2015" s="50" t="str">
        <f>IF(OR(K2015&lt;=$Y$1,DAY(K2015)&gt;15,AND(YEAR(K2015)&amp;MONTH(K2015)=YEAR(L2015)&amp;MONTH(L2015),DAY(L2015)&lt;26)),"",IF(OR(L2015="",MONTH(K2015)&lt;&gt;MONTH(L2015)),NETWORKDAYS.INTL(K2015,DATE(2021,MONTH(K2015)+1,0),"0000000",'21年休息安排-固定'!$B$2:$B$105),NETWORKDAYS.INTL(K2015,L2015,"0000000",'21年休息安排-固定'!$B$2:$B$105)))</f>
        <v/>
      </c>
      <c r="X2015" s="50" t="str">
        <f>IF(OR(L2015&gt;=$Z$1,L2015="",DAY(L2015)&lt;15,AND(YEAR(K2015)&amp;MONTH(K2015)=YEAR(L2015)&amp;MONTH(L2015),DAY(L2015)&lt;26)),"",IF(YEAR(K2015)&amp;MONTH(K2015)=YEAR(L2015)&amp;MONTH(L2015),NETWORKDAYS.INTL(K2015,L2015,"0000000",'21年休息安排-固定'!$B$2:$B$105),NETWORKDAYS.INTL(DATE(2021,MONTH(L2015),1),L2015,"0000000",'21年休息安排-固定'!$B$2:$B$105)))</f>
        <v/>
      </c>
    </row>
    <row r="2016" customHeight="1" spans="1:24">
      <c r="A2016" s="4" t="s">
        <v>2500</v>
      </c>
      <c r="B2016" s="4"/>
      <c r="C2016" s="6" t="s">
        <v>1851</v>
      </c>
      <c r="D2016" s="4"/>
      <c r="E2016" s="4"/>
      <c r="F2016" s="4"/>
      <c r="G2016" s="4"/>
      <c r="H2016" s="4"/>
      <c r="I2016" s="4"/>
      <c r="J2016" s="4"/>
      <c r="K2016" s="45">
        <v>44498</v>
      </c>
      <c r="L2016" s="45"/>
      <c r="M2016" s="4"/>
      <c r="N2016" s="4"/>
      <c r="O2016" s="4"/>
      <c r="P2016" s="46"/>
      <c r="Q2016" s="46"/>
      <c r="R2016" s="49">
        <f t="shared" si="142"/>
        <v>0</v>
      </c>
      <c r="S2016" s="49">
        <f t="shared" si="143"/>
        <v>0</v>
      </c>
      <c r="T2016" s="50">
        <f t="shared" si="140"/>
        <v>0</v>
      </c>
      <c r="U2016" s="50">
        <f t="shared" si="141"/>
        <v>0</v>
      </c>
      <c r="V2016" s="50">
        <v>0.9</v>
      </c>
      <c r="W2016" s="50" t="str">
        <f>IF(OR(K2016&lt;=$Y$1,DAY(K2016)&gt;15,AND(YEAR(K2016)&amp;MONTH(K2016)=YEAR(L2016)&amp;MONTH(L2016),DAY(L2016)&lt;26)),"",IF(OR(L2016="",MONTH(K2016)&lt;&gt;MONTH(L2016)),NETWORKDAYS.INTL(K2016,DATE(2021,MONTH(K2016)+1,0),"0000000",'21年休息安排-固定'!$B$2:$B$105),NETWORKDAYS.INTL(K2016,L2016,"0000000",'21年休息安排-固定'!$B$2:$B$105)))</f>
        <v/>
      </c>
      <c r="X2016" s="50" t="str">
        <f>IF(OR(L2016&gt;=$Z$1,L2016="",DAY(L2016)&lt;15,AND(YEAR(K2016)&amp;MONTH(K2016)=YEAR(L2016)&amp;MONTH(L2016),DAY(L2016)&lt;26)),"",IF(YEAR(K2016)&amp;MONTH(K2016)=YEAR(L2016)&amp;MONTH(L2016),NETWORKDAYS.INTL(K2016,L2016,"0000000",'21年休息安排-固定'!$B$2:$B$105),NETWORKDAYS.INTL(DATE(2021,MONTH(L2016),1),L2016,"0000000",'21年休息安排-固定'!$B$2:$B$105)))</f>
        <v/>
      </c>
    </row>
    <row r="2017" customHeight="1" spans="1:24">
      <c r="A2017" s="4" t="s">
        <v>2501</v>
      </c>
      <c r="B2017" s="4"/>
      <c r="C2017" s="6" t="s">
        <v>400</v>
      </c>
      <c r="D2017" s="4"/>
      <c r="E2017" s="4"/>
      <c r="F2017" s="4"/>
      <c r="G2017" s="4"/>
      <c r="H2017" s="4"/>
      <c r="I2017" s="4"/>
      <c r="J2017" s="4"/>
      <c r="K2017" s="45">
        <v>44482</v>
      </c>
      <c r="L2017" s="45"/>
      <c r="M2017" s="4"/>
      <c r="N2017" s="4"/>
      <c r="O2017" s="4"/>
      <c r="P2017" s="46"/>
      <c r="Q2017" s="46"/>
      <c r="R2017" s="49">
        <f t="shared" si="142"/>
        <v>0</v>
      </c>
      <c r="S2017" s="49">
        <f t="shared" si="143"/>
        <v>0</v>
      </c>
      <c r="T2017" s="50">
        <f t="shared" si="140"/>
        <v>0</v>
      </c>
      <c r="U2017" s="50">
        <f t="shared" si="141"/>
        <v>0</v>
      </c>
      <c r="V2017" s="50">
        <v>0.9</v>
      </c>
      <c r="W2017" s="50">
        <f>IF(OR(K2017&lt;=$Y$1,DAY(K2017)&gt;15,AND(YEAR(K2017)&amp;MONTH(K2017)=YEAR(L2017)&amp;MONTH(L2017),DAY(L2017)&lt;26)),"",IF(OR(L2017="",MONTH(K2017)&lt;&gt;MONTH(L2017)),NETWORKDAYS.INTL(K2017,DATE(2021,MONTH(K2017)+1,0),"0000000",'21年休息安排-固定'!$B$2:$B$105),NETWORKDAYS.INTL(K2017,L2017,"0000000",'21年休息安排-固定'!$B$2:$B$105)))</f>
        <v>13</v>
      </c>
      <c r="X2017" s="50" t="str">
        <f>IF(OR(L2017&gt;=$Z$1,L2017="",DAY(L2017)&lt;15,AND(YEAR(K2017)&amp;MONTH(K2017)=YEAR(L2017)&amp;MONTH(L2017),DAY(L2017)&lt;26)),"",IF(YEAR(K2017)&amp;MONTH(K2017)=YEAR(L2017)&amp;MONTH(L2017),NETWORKDAYS.INTL(K2017,L2017,"0000000",'21年休息安排-固定'!$B$2:$B$105),NETWORKDAYS.INTL(DATE(2021,MONTH(L2017),1),L2017,"0000000",'21年休息安排-固定'!$B$2:$B$105)))</f>
        <v/>
      </c>
    </row>
    <row r="2018" customHeight="1" spans="1:24">
      <c r="A2018" s="4" t="s">
        <v>2502</v>
      </c>
      <c r="B2018" s="4"/>
      <c r="C2018" s="6" t="s">
        <v>400</v>
      </c>
      <c r="D2018" s="4"/>
      <c r="E2018" s="4"/>
      <c r="F2018" s="4"/>
      <c r="G2018" s="4"/>
      <c r="H2018" s="4"/>
      <c r="I2018" s="4"/>
      <c r="J2018" s="4"/>
      <c r="K2018" s="45">
        <v>44482</v>
      </c>
      <c r="L2018" s="45"/>
      <c r="M2018" s="4"/>
      <c r="N2018" s="4"/>
      <c r="O2018" s="4"/>
      <c r="P2018" s="46"/>
      <c r="Q2018" s="46"/>
      <c r="R2018" s="49">
        <f t="shared" si="142"/>
        <v>0</v>
      </c>
      <c r="S2018" s="49">
        <f t="shared" si="143"/>
        <v>0</v>
      </c>
      <c r="T2018" s="50">
        <f t="shared" si="140"/>
        <v>0</v>
      </c>
      <c r="U2018" s="50">
        <f t="shared" si="141"/>
        <v>0</v>
      </c>
      <c r="V2018" s="50">
        <v>0.9</v>
      </c>
      <c r="W2018" s="50">
        <f>IF(OR(K2018&lt;=$Y$1,DAY(K2018)&gt;15,AND(YEAR(K2018)&amp;MONTH(K2018)=YEAR(L2018)&amp;MONTH(L2018),DAY(L2018)&lt;26)),"",IF(OR(L2018="",MONTH(K2018)&lt;&gt;MONTH(L2018)),NETWORKDAYS.INTL(K2018,DATE(2021,MONTH(K2018)+1,0),"0000000",'21年休息安排-固定'!$B$2:$B$105),NETWORKDAYS.INTL(K2018,L2018,"0000000",'21年休息安排-固定'!$B$2:$B$105)))</f>
        <v>13</v>
      </c>
      <c r="X2018" s="50" t="str">
        <f>IF(OR(L2018&gt;=$Z$1,L2018="",DAY(L2018)&lt;15,AND(YEAR(K2018)&amp;MONTH(K2018)=YEAR(L2018)&amp;MONTH(L2018),DAY(L2018)&lt;26)),"",IF(YEAR(K2018)&amp;MONTH(K2018)=YEAR(L2018)&amp;MONTH(L2018),NETWORKDAYS.INTL(K2018,L2018,"0000000",'21年休息安排-固定'!$B$2:$B$105),NETWORKDAYS.INTL(DATE(2021,MONTH(L2018),1),L2018,"0000000",'21年休息安排-固定'!$B$2:$B$105)))</f>
        <v/>
      </c>
    </row>
    <row r="2019" customHeight="1" spans="1:24">
      <c r="A2019" s="4" t="s">
        <v>2503</v>
      </c>
      <c r="B2019" s="4"/>
      <c r="C2019" s="6" t="s">
        <v>400</v>
      </c>
      <c r="D2019" s="4"/>
      <c r="E2019" s="4"/>
      <c r="F2019" s="4"/>
      <c r="G2019" s="4"/>
      <c r="H2019" s="4"/>
      <c r="I2019" s="4"/>
      <c r="J2019" s="4"/>
      <c r="K2019" s="45">
        <v>44482</v>
      </c>
      <c r="L2019" s="45"/>
      <c r="M2019" s="4"/>
      <c r="N2019" s="4"/>
      <c r="O2019" s="4"/>
      <c r="P2019" s="46"/>
      <c r="Q2019" s="46"/>
      <c r="R2019" s="49">
        <f t="shared" si="142"/>
        <v>0</v>
      </c>
      <c r="S2019" s="49">
        <f t="shared" si="143"/>
        <v>0</v>
      </c>
      <c r="T2019" s="50">
        <f t="shared" si="140"/>
        <v>0</v>
      </c>
      <c r="U2019" s="50">
        <f t="shared" si="141"/>
        <v>0</v>
      </c>
      <c r="V2019" s="50">
        <v>0.9</v>
      </c>
      <c r="W2019" s="50">
        <f>IF(OR(K2019&lt;=$Y$1,DAY(K2019)&gt;15,AND(YEAR(K2019)&amp;MONTH(K2019)=YEAR(L2019)&amp;MONTH(L2019),DAY(L2019)&lt;26)),"",IF(OR(L2019="",MONTH(K2019)&lt;&gt;MONTH(L2019)),NETWORKDAYS.INTL(K2019,DATE(2021,MONTH(K2019)+1,0),"0000000",'21年休息安排-固定'!$B$2:$B$105),NETWORKDAYS.INTL(K2019,L2019,"0000000",'21年休息安排-固定'!$B$2:$B$105)))</f>
        <v>13</v>
      </c>
      <c r="X2019" s="50" t="str">
        <f>IF(OR(L2019&gt;=$Z$1,L2019="",DAY(L2019)&lt;15,AND(YEAR(K2019)&amp;MONTH(K2019)=YEAR(L2019)&amp;MONTH(L2019),DAY(L2019)&lt;26)),"",IF(YEAR(K2019)&amp;MONTH(K2019)=YEAR(L2019)&amp;MONTH(L2019),NETWORKDAYS.INTL(K2019,L2019,"0000000",'21年休息安排-固定'!$B$2:$B$105),NETWORKDAYS.INTL(DATE(2021,MONTH(L2019),1),L2019,"0000000",'21年休息安排-固定'!$B$2:$B$105)))</f>
        <v/>
      </c>
    </row>
    <row r="2020" customHeight="1" spans="1:24">
      <c r="A2020" s="4" t="s">
        <v>2504</v>
      </c>
      <c r="B2020" s="4"/>
      <c r="C2020" s="6" t="s">
        <v>400</v>
      </c>
      <c r="D2020" s="4"/>
      <c r="E2020" s="4"/>
      <c r="F2020" s="4"/>
      <c r="G2020" s="4"/>
      <c r="H2020" s="4"/>
      <c r="I2020" s="4"/>
      <c r="J2020" s="4"/>
      <c r="K2020" s="45">
        <v>44487</v>
      </c>
      <c r="L2020" s="45"/>
      <c r="M2020" s="4"/>
      <c r="N2020" s="4"/>
      <c r="O2020" s="4"/>
      <c r="P2020" s="46"/>
      <c r="Q2020" s="46"/>
      <c r="R2020" s="49">
        <f t="shared" si="142"/>
        <v>0</v>
      </c>
      <c r="S2020" s="49">
        <f t="shared" si="143"/>
        <v>0</v>
      </c>
      <c r="T2020" s="50">
        <f t="shared" si="140"/>
        <v>0</v>
      </c>
      <c r="U2020" s="50">
        <f t="shared" si="141"/>
        <v>0</v>
      </c>
      <c r="V2020" s="50">
        <v>0.9</v>
      </c>
      <c r="W2020" s="50" t="str">
        <f>IF(OR(K2020&lt;=$Y$1,DAY(K2020)&gt;15,AND(YEAR(K2020)&amp;MONTH(K2020)=YEAR(L2020)&amp;MONTH(L2020),DAY(L2020)&lt;26)),"",IF(OR(L2020="",MONTH(K2020)&lt;&gt;MONTH(L2020)),NETWORKDAYS.INTL(K2020,DATE(2021,MONTH(K2020)+1,0),"0000000",'21年休息安排-固定'!$B$2:$B$105),NETWORKDAYS.INTL(K2020,L2020,"0000000",'21年休息安排-固定'!$B$2:$B$105)))</f>
        <v/>
      </c>
      <c r="X2020" s="50" t="str">
        <f>IF(OR(L2020&gt;=$Z$1,L2020="",DAY(L2020)&lt;15,AND(YEAR(K2020)&amp;MONTH(K2020)=YEAR(L2020)&amp;MONTH(L2020),DAY(L2020)&lt;26)),"",IF(YEAR(K2020)&amp;MONTH(K2020)=YEAR(L2020)&amp;MONTH(L2020),NETWORKDAYS.INTL(K2020,L2020,"0000000",'21年休息安排-固定'!$B$2:$B$105),NETWORKDAYS.INTL(DATE(2021,MONTH(L2020),1),L2020,"0000000",'21年休息安排-固定'!$B$2:$B$105)))</f>
        <v/>
      </c>
    </row>
    <row r="2021" customHeight="1" spans="1:24">
      <c r="A2021" s="4" t="s">
        <v>2505</v>
      </c>
      <c r="B2021" s="4"/>
      <c r="C2021" s="6" t="s">
        <v>400</v>
      </c>
      <c r="D2021" s="4"/>
      <c r="E2021" s="4"/>
      <c r="F2021" s="4"/>
      <c r="G2021" s="4"/>
      <c r="H2021" s="4"/>
      <c r="I2021" s="4"/>
      <c r="J2021" s="4"/>
      <c r="K2021" s="45">
        <v>44489</v>
      </c>
      <c r="L2021" s="45"/>
      <c r="M2021" s="4"/>
      <c r="N2021" s="4"/>
      <c r="O2021" s="4"/>
      <c r="P2021" s="46"/>
      <c r="Q2021" s="46"/>
      <c r="R2021" s="49">
        <f t="shared" si="142"/>
        <v>0</v>
      </c>
      <c r="S2021" s="49">
        <f t="shared" si="143"/>
        <v>0</v>
      </c>
      <c r="T2021" s="50">
        <f t="shared" si="140"/>
        <v>0</v>
      </c>
      <c r="U2021" s="50">
        <f t="shared" si="141"/>
        <v>0</v>
      </c>
      <c r="V2021" s="50">
        <v>0.9</v>
      </c>
      <c r="W2021" s="50" t="str">
        <f>IF(OR(K2021&lt;=$Y$1,DAY(K2021)&gt;15,AND(YEAR(K2021)&amp;MONTH(K2021)=YEAR(L2021)&amp;MONTH(L2021),DAY(L2021)&lt;26)),"",IF(OR(L2021="",MONTH(K2021)&lt;&gt;MONTH(L2021)),NETWORKDAYS.INTL(K2021,DATE(2021,MONTH(K2021)+1,0),"0000000",'21年休息安排-固定'!$B$2:$B$105),NETWORKDAYS.INTL(K2021,L2021,"0000000",'21年休息安排-固定'!$B$2:$B$105)))</f>
        <v/>
      </c>
      <c r="X2021" s="50" t="str">
        <f>IF(OR(L2021&gt;=$Z$1,L2021="",DAY(L2021)&lt;15,AND(YEAR(K2021)&amp;MONTH(K2021)=YEAR(L2021)&amp;MONTH(L2021),DAY(L2021)&lt;26)),"",IF(YEAR(K2021)&amp;MONTH(K2021)=YEAR(L2021)&amp;MONTH(L2021),NETWORKDAYS.INTL(K2021,L2021,"0000000",'21年休息安排-固定'!$B$2:$B$105),NETWORKDAYS.INTL(DATE(2021,MONTH(L2021),1),L2021,"0000000",'21年休息安排-固定'!$B$2:$B$105)))</f>
        <v/>
      </c>
    </row>
    <row r="2022" customHeight="1" spans="1:24">
      <c r="A2022" s="4" t="s">
        <v>2506</v>
      </c>
      <c r="B2022" s="4"/>
      <c r="C2022" s="6" t="s">
        <v>400</v>
      </c>
      <c r="D2022" s="4"/>
      <c r="E2022" s="4"/>
      <c r="F2022" s="4"/>
      <c r="G2022" s="4"/>
      <c r="H2022" s="4"/>
      <c r="I2022" s="4"/>
      <c r="J2022" s="4"/>
      <c r="K2022" s="45">
        <v>44496</v>
      </c>
      <c r="L2022" s="45"/>
      <c r="M2022" s="4"/>
      <c r="N2022" s="4"/>
      <c r="O2022" s="4"/>
      <c r="P2022" s="46"/>
      <c r="Q2022" s="46"/>
      <c r="R2022" s="49">
        <f t="shared" si="142"/>
        <v>0</v>
      </c>
      <c r="S2022" s="49">
        <f t="shared" si="143"/>
        <v>0</v>
      </c>
      <c r="T2022" s="50">
        <f t="shared" si="140"/>
        <v>0</v>
      </c>
      <c r="U2022" s="50">
        <f t="shared" si="141"/>
        <v>0</v>
      </c>
      <c r="V2022" s="50">
        <v>0.9</v>
      </c>
      <c r="W2022" s="50" t="str">
        <f>IF(OR(K2022&lt;=$Y$1,DAY(K2022)&gt;15,AND(YEAR(K2022)&amp;MONTH(K2022)=YEAR(L2022)&amp;MONTH(L2022),DAY(L2022)&lt;26)),"",IF(OR(L2022="",MONTH(K2022)&lt;&gt;MONTH(L2022)),NETWORKDAYS.INTL(K2022,DATE(2021,MONTH(K2022)+1,0),"0000000",'21年休息安排-固定'!$B$2:$B$105),NETWORKDAYS.INTL(K2022,L2022,"0000000",'21年休息安排-固定'!$B$2:$B$105)))</f>
        <v/>
      </c>
      <c r="X2022" s="50" t="str">
        <f>IF(OR(L2022&gt;=$Z$1,L2022="",DAY(L2022)&lt;15,AND(YEAR(K2022)&amp;MONTH(K2022)=YEAR(L2022)&amp;MONTH(L2022),DAY(L2022)&lt;26)),"",IF(YEAR(K2022)&amp;MONTH(K2022)=YEAR(L2022)&amp;MONTH(L2022),NETWORKDAYS.INTL(K2022,L2022,"0000000",'21年休息安排-固定'!$B$2:$B$105),NETWORKDAYS.INTL(DATE(2021,MONTH(L2022),1),L2022,"0000000",'21年休息安排-固定'!$B$2:$B$105)))</f>
        <v/>
      </c>
    </row>
    <row r="2023" customHeight="1" spans="1:24">
      <c r="A2023" s="4" t="s">
        <v>2507</v>
      </c>
      <c r="B2023" s="4"/>
      <c r="C2023" s="6" t="s">
        <v>400</v>
      </c>
      <c r="D2023" s="4"/>
      <c r="E2023" s="4"/>
      <c r="F2023" s="4"/>
      <c r="G2023" s="4"/>
      <c r="H2023" s="4"/>
      <c r="I2023" s="4"/>
      <c r="J2023" s="4"/>
      <c r="K2023" s="45">
        <v>44496</v>
      </c>
      <c r="L2023" s="45"/>
      <c r="M2023" s="4"/>
      <c r="N2023" s="4"/>
      <c r="O2023" s="4"/>
      <c r="P2023" s="46"/>
      <c r="Q2023" s="46"/>
      <c r="R2023" s="49">
        <f t="shared" si="142"/>
        <v>0</v>
      </c>
      <c r="S2023" s="49">
        <f t="shared" si="143"/>
        <v>0</v>
      </c>
      <c r="T2023" s="50">
        <f t="shared" si="140"/>
        <v>0</v>
      </c>
      <c r="U2023" s="50">
        <f t="shared" si="141"/>
        <v>0</v>
      </c>
      <c r="V2023" s="50">
        <v>0.9</v>
      </c>
      <c r="W2023" s="50" t="str">
        <f>IF(OR(K2023&lt;=$Y$1,DAY(K2023)&gt;15,AND(YEAR(K2023)&amp;MONTH(K2023)=YEAR(L2023)&amp;MONTH(L2023),DAY(L2023)&lt;26)),"",IF(OR(L2023="",MONTH(K2023)&lt;&gt;MONTH(L2023)),NETWORKDAYS.INTL(K2023,DATE(2021,MONTH(K2023)+1,0),"0000000",'21年休息安排-固定'!$B$2:$B$105),NETWORKDAYS.INTL(K2023,L2023,"0000000",'21年休息安排-固定'!$B$2:$B$105)))</f>
        <v/>
      </c>
      <c r="X2023" s="50" t="str">
        <f>IF(OR(L2023&gt;=$Z$1,L2023="",DAY(L2023)&lt;15,AND(YEAR(K2023)&amp;MONTH(K2023)=YEAR(L2023)&amp;MONTH(L2023),DAY(L2023)&lt;26)),"",IF(YEAR(K2023)&amp;MONTH(K2023)=YEAR(L2023)&amp;MONTH(L2023),NETWORKDAYS.INTL(K2023,L2023,"0000000",'21年休息安排-固定'!$B$2:$B$105),NETWORKDAYS.INTL(DATE(2021,MONTH(L2023),1),L2023,"0000000",'21年休息安排-固定'!$B$2:$B$105)))</f>
        <v/>
      </c>
    </row>
    <row r="2024" customHeight="1" spans="1:24">
      <c r="A2024" s="4" t="s">
        <v>2508</v>
      </c>
      <c r="B2024" s="4"/>
      <c r="C2024" s="6" t="s">
        <v>400</v>
      </c>
      <c r="D2024" s="4"/>
      <c r="E2024" s="4"/>
      <c r="F2024" s="4"/>
      <c r="G2024" s="4"/>
      <c r="H2024" s="4"/>
      <c r="I2024" s="4"/>
      <c r="J2024" s="4"/>
      <c r="K2024" s="45">
        <v>44496</v>
      </c>
      <c r="L2024" s="45"/>
      <c r="M2024" s="4"/>
      <c r="N2024" s="4"/>
      <c r="O2024" s="4"/>
      <c r="P2024" s="46"/>
      <c r="Q2024" s="46"/>
      <c r="R2024" s="49">
        <f t="shared" si="142"/>
        <v>0</v>
      </c>
      <c r="S2024" s="49">
        <f t="shared" si="143"/>
        <v>0</v>
      </c>
      <c r="T2024" s="50">
        <f t="shared" si="140"/>
        <v>0</v>
      </c>
      <c r="U2024" s="50">
        <f t="shared" si="141"/>
        <v>0</v>
      </c>
      <c r="V2024" s="50">
        <v>0.9</v>
      </c>
      <c r="W2024" s="50" t="str">
        <f>IF(OR(K2024&lt;=$Y$1,DAY(K2024)&gt;15,AND(YEAR(K2024)&amp;MONTH(K2024)=YEAR(L2024)&amp;MONTH(L2024),DAY(L2024)&lt;26)),"",IF(OR(L2024="",MONTH(K2024)&lt;&gt;MONTH(L2024)),NETWORKDAYS.INTL(K2024,DATE(2021,MONTH(K2024)+1,0),"0000000",'21年休息安排-固定'!$B$2:$B$105),NETWORKDAYS.INTL(K2024,L2024,"0000000",'21年休息安排-固定'!$B$2:$B$105)))</f>
        <v/>
      </c>
      <c r="X2024" s="50" t="str">
        <f>IF(OR(L2024&gt;=$Z$1,L2024="",DAY(L2024)&lt;15,AND(YEAR(K2024)&amp;MONTH(K2024)=YEAR(L2024)&amp;MONTH(L2024),DAY(L2024)&lt;26)),"",IF(YEAR(K2024)&amp;MONTH(K2024)=YEAR(L2024)&amp;MONTH(L2024),NETWORKDAYS.INTL(K2024,L2024,"0000000",'21年休息安排-固定'!$B$2:$B$105),NETWORKDAYS.INTL(DATE(2021,MONTH(L2024),1),L2024,"0000000",'21年休息安排-固定'!$B$2:$B$105)))</f>
        <v/>
      </c>
    </row>
    <row r="2025" customHeight="1" spans="1:24">
      <c r="A2025" s="4" t="s">
        <v>2509</v>
      </c>
      <c r="B2025" s="4"/>
      <c r="C2025" s="6" t="s">
        <v>400</v>
      </c>
      <c r="D2025" s="4"/>
      <c r="E2025" s="4"/>
      <c r="F2025" s="4"/>
      <c r="G2025" s="4"/>
      <c r="H2025" s="4"/>
      <c r="I2025" s="4"/>
      <c r="J2025" s="4"/>
      <c r="K2025" s="45">
        <v>44496</v>
      </c>
      <c r="L2025" s="45"/>
      <c r="M2025" s="4"/>
      <c r="N2025" s="4"/>
      <c r="O2025" s="4"/>
      <c r="P2025" s="46"/>
      <c r="Q2025" s="46"/>
      <c r="R2025" s="49">
        <f t="shared" si="142"/>
        <v>0</v>
      </c>
      <c r="S2025" s="49">
        <f t="shared" si="143"/>
        <v>0</v>
      </c>
      <c r="T2025" s="50">
        <f t="shared" si="140"/>
        <v>0</v>
      </c>
      <c r="U2025" s="50">
        <f t="shared" si="141"/>
        <v>0</v>
      </c>
      <c r="V2025" s="50">
        <v>0.9</v>
      </c>
      <c r="W2025" s="50" t="str">
        <f>IF(OR(K2025&lt;=$Y$1,DAY(K2025)&gt;15,AND(YEAR(K2025)&amp;MONTH(K2025)=YEAR(L2025)&amp;MONTH(L2025),DAY(L2025)&lt;26)),"",IF(OR(L2025="",MONTH(K2025)&lt;&gt;MONTH(L2025)),NETWORKDAYS.INTL(K2025,DATE(2021,MONTH(K2025)+1,0),"0000000",'21年休息安排-固定'!$B$2:$B$105),NETWORKDAYS.INTL(K2025,L2025,"0000000",'21年休息安排-固定'!$B$2:$B$105)))</f>
        <v/>
      </c>
      <c r="X2025" s="50" t="str">
        <f>IF(OR(L2025&gt;=$Z$1,L2025="",DAY(L2025)&lt;15,AND(YEAR(K2025)&amp;MONTH(K2025)=YEAR(L2025)&amp;MONTH(L2025),DAY(L2025)&lt;26)),"",IF(YEAR(K2025)&amp;MONTH(K2025)=YEAR(L2025)&amp;MONTH(L2025),NETWORKDAYS.INTL(K2025,L2025,"0000000",'21年休息安排-固定'!$B$2:$B$105),NETWORKDAYS.INTL(DATE(2021,MONTH(L2025),1),L2025,"0000000",'21年休息安排-固定'!$B$2:$B$105)))</f>
        <v/>
      </c>
    </row>
    <row r="2026" customHeight="1" spans="1:24">
      <c r="A2026" s="4" t="s">
        <v>2510</v>
      </c>
      <c r="B2026" s="4"/>
      <c r="C2026" s="6" t="s">
        <v>398</v>
      </c>
      <c r="D2026" s="4"/>
      <c r="E2026" s="4"/>
      <c r="F2026" s="4"/>
      <c r="G2026" s="4"/>
      <c r="H2026" s="4"/>
      <c r="I2026" s="4"/>
      <c r="J2026" s="4"/>
      <c r="K2026" s="45">
        <v>44482</v>
      </c>
      <c r="L2026" s="45"/>
      <c r="M2026" s="4"/>
      <c r="N2026" s="4"/>
      <c r="O2026" s="4"/>
      <c r="P2026" s="46"/>
      <c r="Q2026" s="46"/>
      <c r="R2026" s="49">
        <f t="shared" si="142"/>
        <v>0</v>
      </c>
      <c r="S2026" s="49">
        <f t="shared" si="143"/>
        <v>0</v>
      </c>
      <c r="T2026" s="50">
        <f t="shared" si="140"/>
        <v>0</v>
      </c>
      <c r="U2026" s="50">
        <f t="shared" si="141"/>
        <v>0</v>
      </c>
      <c r="V2026" s="50">
        <v>0.9</v>
      </c>
      <c r="W2026" s="50">
        <f>IF(OR(K2026&lt;=$Y$1,DAY(K2026)&gt;15,AND(YEAR(K2026)&amp;MONTH(K2026)=YEAR(L2026)&amp;MONTH(L2026),DAY(L2026)&lt;26)),"",IF(OR(L2026="",MONTH(K2026)&lt;&gt;MONTH(L2026)),NETWORKDAYS.INTL(K2026,DATE(2021,MONTH(K2026)+1,0),"0000000",'21年休息安排-固定'!$B$2:$B$105),NETWORKDAYS.INTL(K2026,L2026,"0000000",'21年休息安排-固定'!$B$2:$B$105)))</f>
        <v>13</v>
      </c>
      <c r="X2026" s="50" t="str">
        <f>IF(OR(L2026&gt;=$Z$1,L2026="",DAY(L2026)&lt;15,AND(YEAR(K2026)&amp;MONTH(K2026)=YEAR(L2026)&amp;MONTH(L2026),DAY(L2026)&lt;26)),"",IF(YEAR(K2026)&amp;MONTH(K2026)=YEAR(L2026)&amp;MONTH(L2026),NETWORKDAYS.INTL(K2026,L2026,"0000000",'21年休息安排-固定'!$B$2:$B$105),NETWORKDAYS.INTL(DATE(2021,MONTH(L2026),1),L2026,"0000000",'21年休息安排-固定'!$B$2:$B$105)))</f>
        <v/>
      </c>
    </row>
    <row r="2027" customHeight="1" spans="1:24">
      <c r="A2027" s="4" t="s">
        <v>2511</v>
      </c>
      <c r="B2027" s="4"/>
      <c r="C2027" s="6" t="s">
        <v>398</v>
      </c>
      <c r="D2027" s="4"/>
      <c r="E2027" s="4"/>
      <c r="F2027" s="4"/>
      <c r="G2027" s="4"/>
      <c r="H2027" s="4"/>
      <c r="I2027" s="4"/>
      <c r="J2027" s="4"/>
      <c r="K2027" s="45">
        <v>44482</v>
      </c>
      <c r="L2027" s="45"/>
      <c r="M2027" s="4"/>
      <c r="N2027" s="4"/>
      <c r="O2027" s="4"/>
      <c r="P2027" s="46"/>
      <c r="Q2027" s="46"/>
      <c r="R2027" s="49">
        <f t="shared" si="142"/>
        <v>0</v>
      </c>
      <c r="S2027" s="49">
        <f t="shared" si="143"/>
        <v>0</v>
      </c>
      <c r="T2027" s="50">
        <f t="shared" si="140"/>
        <v>0</v>
      </c>
      <c r="U2027" s="50">
        <f t="shared" si="141"/>
        <v>0</v>
      </c>
      <c r="V2027" s="50">
        <v>0.9</v>
      </c>
      <c r="W2027" s="50">
        <f>IF(OR(K2027&lt;=$Y$1,DAY(K2027)&gt;15,AND(YEAR(K2027)&amp;MONTH(K2027)=YEAR(L2027)&amp;MONTH(L2027),DAY(L2027)&lt;26)),"",IF(OR(L2027="",MONTH(K2027)&lt;&gt;MONTH(L2027)),NETWORKDAYS.INTL(K2027,DATE(2021,MONTH(K2027)+1,0),"0000000",'21年休息安排-固定'!$B$2:$B$105),NETWORKDAYS.INTL(K2027,L2027,"0000000",'21年休息安排-固定'!$B$2:$B$105)))</f>
        <v>13</v>
      </c>
      <c r="X2027" s="50" t="str">
        <f>IF(OR(L2027&gt;=$Z$1,L2027="",DAY(L2027)&lt;15,AND(YEAR(K2027)&amp;MONTH(K2027)=YEAR(L2027)&amp;MONTH(L2027),DAY(L2027)&lt;26)),"",IF(YEAR(K2027)&amp;MONTH(K2027)=YEAR(L2027)&amp;MONTH(L2027),NETWORKDAYS.INTL(K2027,L2027,"0000000",'21年休息安排-固定'!$B$2:$B$105),NETWORKDAYS.INTL(DATE(2021,MONTH(L2027),1),L2027,"0000000",'21年休息安排-固定'!$B$2:$B$105)))</f>
        <v/>
      </c>
    </row>
    <row r="2028" customHeight="1" spans="1:24">
      <c r="A2028" s="4" t="s">
        <v>2512</v>
      </c>
      <c r="B2028" s="4"/>
      <c r="C2028" s="6" t="s">
        <v>398</v>
      </c>
      <c r="D2028" s="4"/>
      <c r="E2028" s="4"/>
      <c r="F2028" s="4"/>
      <c r="G2028" s="4"/>
      <c r="H2028" s="4"/>
      <c r="I2028" s="4"/>
      <c r="J2028" s="4"/>
      <c r="K2028" s="45">
        <v>44482</v>
      </c>
      <c r="L2028" s="45"/>
      <c r="M2028" s="4"/>
      <c r="N2028" s="4"/>
      <c r="O2028" s="4"/>
      <c r="P2028" s="46"/>
      <c r="Q2028" s="46"/>
      <c r="R2028" s="49">
        <f t="shared" si="142"/>
        <v>0</v>
      </c>
      <c r="S2028" s="49">
        <f t="shared" si="143"/>
        <v>0</v>
      </c>
      <c r="T2028" s="50">
        <f t="shared" si="140"/>
        <v>0</v>
      </c>
      <c r="U2028" s="50">
        <f t="shared" si="141"/>
        <v>0</v>
      </c>
      <c r="V2028" s="50">
        <v>0.9</v>
      </c>
      <c r="W2028" s="50">
        <f>IF(OR(K2028&lt;=$Y$1,DAY(K2028)&gt;15,AND(YEAR(K2028)&amp;MONTH(K2028)=YEAR(L2028)&amp;MONTH(L2028),DAY(L2028)&lt;26)),"",IF(OR(L2028="",MONTH(K2028)&lt;&gt;MONTH(L2028)),NETWORKDAYS.INTL(K2028,DATE(2021,MONTH(K2028)+1,0),"0000000",'21年休息安排-固定'!$B$2:$B$105),NETWORKDAYS.INTL(K2028,L2028,"0000000",'21年休息安排-固定'!$B$2:$B$105)))</f>
        <v>13</v>
      </c>
      <c r="X2028" s="50" t="str">
        <f>IF(OR(L2028&gt;=$Z$1,L2028="",DAY(L2028)&lt;15,AND(YEAR(K2028)&amp;MONTH(K2028)=YEAR(L2028)&amp;MONTH(L2028),DAY(L2028)&lt;26)),"",IF(YEAR(K2028)&amp;MONTH(K2028)=YEAR(L2028)&amp;MONTH(L2028),NETWORKDAYS.INTL(K2028,L2028,"0000000",'21年休息安排-固定'!$B$2:$B$105),NETWORKDAYS.INTL(DATE(2021,MONTH(L2028),1),L2028,"0000000",'21年休息安排-固定'!$B$2:$B$105)))</f>
        <v/>
      </c>
    </row>
    <row r="2029" customHeight="1" spans="1:24">
      <c r="A2029" s="4" t="s">
        <v>2513</v>
      </c>
      <c r="B2029" s="4"/>
      <c r="C2029" s="6" t="s">
        <v>398</v>
      </c>
      <c r="D2029" s="4"/>
      <c r="E2029" s="4"/>
      <c r="F2029" s="4"/>
      <c r="G2029" s="4"/>
      <c r="H2029" s="4"/>
      <c r="I2029" s="4"/>
      <c r="J2029" s="4"/>
      <c r="K2029" s="45">
        <v>44489</v>
      </c>
      <c r="L2029" s="45"/>
      <c r="M2029" s="4"/>
      <c r="N2029" s="4"/>
      <c r="O2029" s="4"/>
      <c r="P2029" s="46"/>
      <c r="Q2029" s="46"/>
      <c r="R2029" s="49">
        <f t="shared" si="142"/>
        <v>0</v>
      </c>
      <c r="S2029" s="49">
        <f t="shared" si="143"/>
        <v>0</v>
      </c>
      <c r="T2029" s="50">
        <f t="shared" si="140"/>
        <v>0</v>
      </c>
      <c r="U2029" s="50">
        <f t="shared" si="141"/>
        <v>0</v>
      </c>
      <c r="V2029" s="50">
        <v>0.9</v>
      </c>
      <c r="W2029" s="50" t="str">
        <f>IF(OR(K2029&lt;=$Y$1,DAY(K2029)&gt;15,AND(YEAR(K2029)&amp;MONTH(K2029)=YEAR(L2029)&amp;MONTH(L2029),DAY(L2029)&lt;26)),"",IF(OR(L2029="",MONTH(K2029)&lt;&gt;MONTH(L2029)),NETWORKDAYS.INTL(K2029,DATE(2021,MONTH(K2029)+1,0),"0000000",'21年休息安排-固定'!$B$2:$B$105),NETWORKDAYS.INTL(K2029,L2029,"0000000",'21年休息安排-固定'!$B$2:$B$105)))</f>
        <v/>
      </c>
      <c r="X2029" s="50" t="str">
        <f>IF(OR(L2029&gt;=$Z$1,L2029="",DAY(L2029)&lt;15,AND(YEAR(K2029)&amp;MONTH(K2029)=YEAR(L2029)&amp;MONTH(L2029),DAY(L2029)&lt;26)),"",IF(YEAR(K2029)&amp;MONTH(K2029)=YEAR(L2029)&amp;MONTH(L2029),NETWORKDAYS.INTL(K2029,L2029,"0000000",'21年休息安排-固定'!$B$2:$B$105),NETWORKDAYS.INTL(DATE(2021,MONTH(L2029),1),L2029,"0000000",'21年休息安排-固定'!$B$2:$B$105)))</f>
        <v/>
      </c>
    </row>
    <row r="2030" customHeight="1" spans="1:24">
      <c r="A2030" s="4" t="s">
        <v>2514</v>
      </c>
      <c r="B2030" s="4"/>
      <c r="C2030" s="6" t="s">
        <v>398</v>
      </c>
      <c r="D2030" s="4"/>
      <c r="E2030" s="4"/>
      <c r="F2030" s="4"/>
      <c r="G2030" s="4"/>
      <c r="H2030" s="4"/>
      <c r="I2030" s="4"/>
      <c r="J2030" s="4"/>
      <c r="K2030" s="45">
        <v>44489</v>
      </c>
      <c r="L2030" s="45"/>
      <c r="M2030" s="4"/>
      <c r="N2030" s="4"/>
      <c r="O2030" s="4"/>
      <c r="P2030" s="46"/>
      <c r="Q2030" s="46"/>
      <c r="R2030" s="49">
        <f t="shared" si="142"/>
        <v>0</v>
      </c>
      <c r="S2030" s="49">
        <f t="shared" si="143"/>
        <v>0</v>
      </c>
      <c r="T2030" s="50">
        <f t="shared" si="140"/>
        <v>0</v>
      </c>
      <c r="U2030" s="50">
        <f t="shared" si="141"/>
        <v>0</v>
      </c>
      <c r="V2030" s="50">
        <v>0.9</v>
      </c>
      <c r="W2030" s="50" t="str">
        <f>IF(OR(K2030&lt;=$Y$1,DAY(K2030)&gt;15,AND(YEAR(K2030)&amp;MONTH(K2030)=YEAR(L2030)&amp;MONTH(L2030),DAY(L2030)&lt;26)),"",IF(OR(L2030="",MONTH(K2030)&lt;&gt;MONTH(L2030)),NETWORKDAYS.INTL(K2030,DATE(2021,MONTH(K2030)+1,0),"0000000",'21年休息安排-固定'!$B$2:$B$105),NETWORKDAYS.INTL(K2030,L2030,"0000000",'21年休息安排-固定'!$B$2:$B$105)))</f>
        <v/>
      </c>
      <c r="X2030" s="50" t="str">
        <f>IF(OR(L2030&gt;=$Z$1,L2030="",DAY(L2030)&lt;15,AND(YEAR(K2030)&amp;MONTH(K2030)=YEAR(L2030)&amp;MONTH(L2030),DAY(L2030)&lt;26)),"",IF(YEAR(K2030)&amp;MONTH(K2030)=YEAR(L2030)&amp;MONTH(L2030),NETWORKDAYS.INTL(K2030,L2030,"0000000",'21年休息安排-固定'!$B$2:$B$105),NETWORKDAYS.INTL(DATE(2021,MONTH(L2030),1),L2030,"0000000",'21年休息安排-固定'!$B$2:$B$105)))</f>
        <v/>
      </c>
    </row>
    <row r="2031" customHeight="1" spans="1:24">
      <c r="A2031" s="4" t="s">
        <v>2515</v>
      </c>
      <c r="B2031" s="4"/>
      <c r="C2031" s="6" t="s">
        <v>399</v>
      </c>
      <c r="D2031" s="4"/>
      <c r="E2031" s="4"/>
      <c r="F2031" s="4"/>
      <c r="G2031" s="4"/>
      <c r="H2031" s="4"/>
      <c r="I2031" s="4"/>
      <c r="J2031" s="4"/>
      <c r="K2031" s="45">
        <v>44494</v>
      </c>
      <c r="L2031" s="45"/>
      <c r="M2031" s="4"/>
      <c r="N2031" s="4"/>
      <c r="O2031" s="4"/>
      <c r="P2031" s="46"/>
      <c r="Q2031" s="46"/>
      <c r="R2031" s="49">
        <f t="shared" si="142"/>
        <v>0</v>
      </c>
      <c r="S2031" s="49">
        <f t="shared" si="143"/>
        <v>0</v>
      </c>
      <c r="T2031" s="50">
        <f t="shared" si="140"/>
        <v>0</v>
      </c>
      <c r="U2031" s="50">
        <f t="shared" si="141"/>
        <v>0</v>
      </c>
      <c r="V2031" s="50">
        <v>0.9</v>
      </c>
      <c r="W2031" s="50" t="str">
        <f>IF(OR(K2031&lt;=$Y$1,DAY(K2031)&gt;15,AND(YEAR(K2031)&amp;MONTH(K2031)=YEAR(L2031)&amp;MONTH(L2031),DAY(L2031)&lt;26)),"",IF(OR(L2031="",MONTH(K2031)&lt;&gt;MONTH(L2031)),NETWORKDAYS.INTL(K2031,DATE(2021,MONTH(K2031)+1,0),"0000000",'21年休息安排-固定'!$B$2:$B$105),NETWORKDAYS.INTL(K2031,L2031,"0000000",'21年休息安排-固定'!$B$2:$B$105)))</f>
        <v/>
      </c>
      <c r="X2031" s="50" t="str">
        <f>IF(OR(L2031&gt;=$Z$1,L2031="",DAY(L2031)&lt;15,AND(YEAR(K2031)&amp;MONTH(K2031)=YEAR(L2031)&amp;MONTH(L2031),DAY(L2031)&lt;26)),"",IF(YEAR(K2031)&amp;MONTH(K2031)=YEAR(L2031)&amp;MONTH(L2031),NETWORKDAYS.INTL(K2031,L2031,"0000000",'21年休息安排-固定'!$B$2:$B$105),NETWORKDAYS.INTL(DATE(2021,MONTH(L2031),1),L2031,"0000000",'21年休息安排-固定'!$B$2:$B$105)))</f>
        <v/>
      </c>
    </row>
    <row r="2032" customHeight="1" spans="1:24">
      <c r="A2032" s="4" t="s">
        <v>2516</v>
      </c>
      <c r="B2032" s="4"/>
      <c r="C2032" s="6" t="s">
        <v>399</v>
      </c>
      <c r="D2032" s="4"/>
      <c r="E2032" s="4"/>
      <c r="F2032" s="4"/>
      <c r="G2032" s="4"/>
      <c r="H2032" s="4"/>
      <c r="I2032" s="4"/>
      <c r="J2032" s="4"/>
      <c r="K2032" s="45">
        <v>44495</v>
      </c>
      <c r="L2032" s="45"/>
      <c r="M2032" s="4"/>
      <c r="N2032" s="4"/>
      <c r="O2032" s="4"/>
      <c r="P2032" s="46"/>
      <c r="Q2032" s="46"/>
      <c r="R2032" s="49">
        <f t="shared" si="142"/>
        <v>0</v>
      </c>
      <c r="S2032" s="49">
        <f t="shared" si="143"/>
        <v>0</v>
      </c>
      <c r="T2032" s="50">
        <f t="shared" si="140"/>
        <v>0</v>
      </c>
      <c r="U2032" s="50">
        <f t="shared" si="141"/>
        <v>0</v>
      </c>
      <c r="V2032" s="50">
        <v>0.9</v>
      </c>
      <c r="W2032" s="50" t="str">
        <f>IF(OR(K2032&lt;=$Y$1,DAY(K2032)&gt;15,AND(YEAR(K2032)&amp;MONTH(K2032)=YEAR(L2032)&amp;MONTH(L2032),DAY(L2032)&lt;26)),"",IF(OR(L2032="",MONTH(K2032)&lt;&gt;MONTH(L2032)),NETWORKDAYS.INTL(K2032,DATE(2021,MONTH(K2032)+1,0),"0000000",'21年休息安排-固定'!$B$2:$B$105),NETWORKDAYS.INTL(K2032,L2032,"0000000",'21年休息安排-固定'!$B$2:$B$105)))</f>
        <v/>
      </c>
      <c r="X2032" s="50" t="str">
        <f>IF(OR(L2032&gt;=$Z$1,L2032="",DAY(L2032)&lt;15,AND(YEAR(K2032)&amp;MONTH(K2032)=YEAR(L2032)&amp;MONTH(L2032),DAY(L2032)&lt;26)),"",IF(YEAR(K2032)&amp;MONTH(K2032)=YEAR(L2032)&amp;MONTH(L2032),NETWORKDAYS.INTL(K2032,L2032,"0000000",'21年休息安排-固定'!$B$2:$B$105),NETWORKDAYS.INTL(DATE(2021,MONTH(L2032),1),L2032,"0000000",'21年休息安排-固定'!$B$2:$B$105)))</f>
        <v/>
      </c>
    </row>
    <row r="2033" customHeight="1" spans="1:24">
      <c r="A2033" s="4" t="s">
        <v>2517</v>
      </c>
      <c r="B2033" s="4"/>
      <c r="C2033" s="6" t="s">
        <v>2473</v>
      </c>
      <c r="D2033" s="4"/>
      <c r="E2033" s="4"/>
      <c r="F2033" s="4"/>
      <c r="G2033" s="4"/>
      <c r="H2033" s="4"/>
      <c r="I2033" s="4"/>
      <c r="J2033" s="4"/>
      <c r="K2033" s="45">
        <v>44480</v>
      </c>
      <c r="L2033" s="45"/>
      <c r="M2033" s="4"/>
      <c r="N2033" s="4"/>
      <c r="O2033" s="4"/>
      <c r="P2033" s="46"/>
      <c r="Q2033" s="46"/>
      <c r="R2033" s="49">
        <f t="shared" si="142"/>
        <v>0</v>
      </c>
      <c r="S2033" s="49">
        <f t="shared" si="143"/>
        <v>0</v>
      </c>
      <c r="T2033" s="50">
        <f t="shared" si="140"/>
        <v>0</v>
      </c>
      <c r="U2033" s="50">
        <f t="shared" si="141"/>
        <v>0</v>
      </c>
      <c r="V2033" s="50">
        <v>0.9</v>
      </c>
      <c r="W2033" s="50">
        <f>IF(OR(K2033&lt;=$Y$1,DAY(K2033)&gt;15,AND(YEAR(K2033)&amp;MONTH(K2033)=YEAR(L2033)&amp;MONTH(L2033),DAY(L2033)&lt;26)),"",IF(OR(L2033="",MONTH(K2033)&lt;&gt;MONTH(L2033)),NETWORKDAYS.INTL(K2033,DATE(2021,MONTH(K2033)+1,0),"0000000",'21年休息安排-固定'!$B$2:$B$105),NETWORKDAYS.INTL(K2033,L2033,"0000000",'21年休息安排-固定'!$B$2:$B$105)))</f>
        <v>15</v>
      </c>
      <c r="X2033" s="50" t="str">
        <f>IF(OR(L2033&gt;=$Z$1,L2033="",DAY(L2033)&lt;15,AND(YEAR(K2033)&amp;MONTH(K2033)=YEAR(L2033)&amp;MONTH(L2033),DAY(L2033)&lt;26)),"",IF(YEAR(K2033)&amp;MONTH(K2033)=YEAR(L2033)&amp;MONTH(L2033),NETWORKDAYS.INTL(K2033,L2033,"0000000",'21年休息安排-固定'!$B$2:$B$105),NETWORKDAYS.INTL(DATE(2021,MONTH(L2033),1),L2033,"0000000",'21年休息安排-固定'!$B$2:$B$105)))</f>
        <v/>
      </c>
    </row>
    <row r="2034" customHeight="1" spans="1:24">
      <c r="A2034" s="4" t="s">
        <v>2518</v>
      </c>
      <c r="B2034" s="4"/>
      <c r="C2034" s="6" t="s">
        <v>2473</v>
      </c>
      <c r="D2034" s="4"/>
      <c r="E2034" s="4"/>
      <c r="F2034" s="4"/>
      <c r="G2034" s="4"/>
      <c r="H2034" s="4"/>
      <c r="I2034" s="4"/>
      <c r="J2034" s="4"/>
      <c r="K2034" s="45">
        <v>44484</v>
      </c>
      <c r="L2034" s="45">
        <v>44537</v>
      </c>
      <c r="M2034" s="4"/>
      <c r="N2034" s="4"/>
      <c r="O2034" s="4"/>
      <c r="P2034" s="46"/>
      <c r="Q2034" s="46"/>
      <c r="R2034" s="49">
        <f t="shared" si="142"/>
        <v>0</v>
      </c>
      <c r="S2034" s="49">
        <f t="shared" si="143"/>
        <v>0</v>
      </c>
      <c r="T2034" s="50">
        <f t="shared" si="140"/>
        <v>0</v>
      </c>
      <c r="U2034" s="50">
        <f t="shared" si="141"/>
        <v>0</v>
      </c>
      <c r="V2034" s="50">
        <v>0.9</v>
      </c>
      <c r="W2034" s="50">
        <f>IF(OR(K2034&lt;=$Y$1,DAY(K2034)&gt;15,AND(YEAR(K2034)&amp;MONTH(K2034)=YEAR(L2034)&amp;MONTH(L2034),DAY(L2034)&lt;26)),"",IF(OR(L2034="",MONTH(K2034)&lt;&gt;MONTH(L2034)),NETWORKDAYS.INTL(K2034,DATE(2021,MONTH(K2034)+1,0),"0000000",'21年休息安排-固定'!$B$2:$B$105),NETWORKDAYS.INTL(K2034,L2034,"0000000",'21年休息安排-固定'!$B$2:$B$105)))</f>
        <v>11</v>
      </c>
      <c r="X2034" s="50" t="str">
        <f>IF(OR(L2034&gt;=$Z$1,L2034="",DAY(L2034)&lt;15,AND(YEAR(K2034)&amp;MONTH(K2034)=YEAR(L2034)&amp;MONTH(L2034),DAY(L2034)&lt;26)),"",IF(YEAR(K2034)&amp;MONTH(K2034)=YEAR(L2034)&amp;MONTH(L2034),NETWORKDAYS.INTL(K2034,L2034,"0000000",'21年休息安排-固定'!$B$2:$B$105),NETWORKDAYS.INTL(DATE(2021,MONTH(L2034),1),L2034,"0000000",'21年休息安排-固定'!$B$2:$B$105)))</f>
        <v/>
      </c>
    </row>
    <row r="2035" customHeight="1" spans="1:24">
      <c r="A2035" s="4" t="s">
        <v>2519</v>
      </c>
      <c r="B2035" s="4"/>
      <c r="C2035" s="6" t="s">
        <v>2473</v>
      </c>
      <c r="D2035" s="4"/>
      <c r="E2035" s="4"/>
      <c r="F2035" s="4"/>
      <c r="G2035" s="4"/>
      <c r="H2035" s="4"/>
      <c r="I2035" s="4"/>
      <c r="J2035" s="4"/>
      <c r="K2035" s="45">
        <v>44487</v>
      </c>
      <c r="L2035" s="45"/>
      <c r="M2035" s="4"/>
      <c r="N2035" s="4"/>
      <c r="O2035" s="4"/>
      <c r="P2035" s="46"/>
      <c r="Q2035" s="46"/>
      <c r="R2035" s="49">
        <f t="shared" si="142"/>
        <v>0</v>
      </c>
      <c r="S2035" s="49">
        <f t="shared" si="143"/>
        <v>0</v>
      </c>
      <c r="T2035" s="50">
        <f t="shared" si="140"/>
        <v>0</v>
      </c>
      <c r="U2035" s="50">
        <f t="shared" si="141"/>
        <v>0</v>
      </c>
      <c r="V2035" s="50">
        <v>0.9</v>
      </c>
      <c r="W2035" s="50" t="str">
        <f>IF(OR(K2035&lt;=$Y$1,DAY(K2035)&gt;15,AND(YEAR(K2035)&amp;MONTH(K2035)=YEAR(L2035)&amp;MONTH(L2035),DAY(L2035)&lt;26)),"",IF(OR(L2035="",MONTH(K2035)&lt;&gt;MONTH(L2035)),NETWORKDAYS.INTL(K2035,DATE(2021,MONTH(K2035)+1,0),"0000000",'21年休息安排-固定'!$B$2:$B$105),NETWORKDAYS.INTL(K2035,L2035,"0000000",'21年休息安排-固定'!$B$2:$B$105)))</f>
        <v/>
      </c>
      <c r="X2035" s="50" t="str">
        <f>IF(OR(L2035&gt;=$Z$1,L2035="",DAY(L2035)&lt;15,AND(YEAR(K2035)&amp;MONTH(K2035)=YEAR(L2035)&amp;MONTH(L2035),DAY(L2035)&lt;26)),"",IF(YEAR(K2035)&amp;MONTH(K2035)=YEAR(L2035)&amp;MONTH(L2035),NETWORKDAYS.INTL(K2035,L2035,"0000000",'21年休息安排-固定'!$B$2:$B$105),NETWORKDAYS.INTL(DATE(2021,MONTH(L2035),1),L2035,"0000000",'21年休息安排-固定'!$B$2:$B$105)))</f>
        <v/>
      </c>
    </row>
    <row r="2036" customHeight="1" spans="1:24">
      <c r="A2036" s="4" t="s">
        <v>2520</v>
      </c>
      <c r="B2036" s="4"/>
      <c r="C2036" s="6" t="s">
        <v>2473</v>
      </c>
      <c r="D2036" s="4"/>
      <c r="E2036" s="4"/>
      <c r="F2036" s="4"/>
      <c r="G2036" s="4"/>
      <c r="H2036" s="4"/>
      <c r="I2036" s="4"/>
      <c r="J2036" s="4"/>
      <c r="K2036" s="45">
        <v>44494</v>
      </c>
      <c r="L2036" s="45"/>
      <c r="M2036" s="4"/>
      <c r="N2036" s="4"/>
      <c r="O2036" s="4"/>
      <c r="P2036" s="46"/>
      <c r="Q2036" s="46"/>
      <c r="R2036" s="49">
        <f t="shared" si="142"/>
        <v>0</v>
      </c>
      <c r="S2036" s="49">
        <f t="shared" si="143"/>
        <v>0</v>
      </c>
      <c r="T2036" s="50">
        <f t="shared" si="140"/>
        <v>0</v>
      </c>
      <c r="U2036" s="50">
        <f t="shared" si="141"/>
        <v>0</v>
      </c>
      <c r="V2036" s="50">
        <v>0.9</v>
      </c>
      <c r="W2036" s="50" t="str">
        <f>IF(OR(K2036&lt;=$Y$1,DAY(K2036)&gt;15,AND(YEAR(K2036)&amp;MONTH(K2036)=YEAR(L2036)&amp;MONTH(L2036),DAY(L2036)&lt;26)),"",IF(OR(L2036="",MONTH(K2036)&lt;&gt;MONTH(L2036)),NETWORKDAYS.INTL(K2036,DATE(2021,MONTH(K2036)+1,0),"0000000",'21年休息安排-固定'!$B$2:$B$105),NETWORKDAYS.INTL(K2036,L2036,"0000000",'21年休息安排-固定'!$B$2:$B$105)))</f>
        <v/>
      </c>
      <c r="X2036" s="50" t="str">
        <f>IF(OR(L2036&gt;=$Z$1,L2036="",DAY(L2036)&lt;15,AND(YEAR(K2036)&amp;MONTH(K2036)=YEAR(L2036)&amp;MONTH(L2036),DAY(L2036)&lt;26)),"",IF(YEAR(K2036)&amp;MONTH(K2036)=YEAR(L2036)&amp;MONTH(L2036),NETWORKDAYS.INTL(K2036,L2036,"0000000",'21年休息安排-固定'!$B$2:$B$105),NETWORKDAYS.INTL(DATE(2021,MONTH(L2036),1),L2036,"0000000",'21年休息安排-固定'!$B$2:$B$105)))</f>
        <v/>
      </c>
    </row>
    <row r="2037" customHeight="1" spans="1:24">
      <c r="A2037" s="4" t="s">
        <v>2521</v>
      </c>
      <c r="B2037" s="4"/>
      <c r="C2037" s="6" t="s">
        <v>2473</v>
      </c>
      <c r="D2037" s="4"/>
      <c r="E2037" s="4"/>
      <c r="F2037" s="4"/>
      <c r="G2037" s="4"/>
      <c r="H2037" s="4"/>
      <c r="I2037" s="4"/>
      <c r="J2037" s="4"/>
      <c r="K2037" s="45">
        <v>44498</v>
      </c>
      <c r="L2037" s="45">
        <v>44536</v>
      </c>
      <c r="M2037" s="4"/>
      <c r="N2037" s="4"/>
      <c r="O2037" s="4"/>
      <c r="P2037" s="46"/>
      <c r="Q2037" s="46"/>
      <c r="R2037" s="49">
        <f t="shared" si="142"/>
        <v>0</v>
      </c>
      <c r="S2037" s="49">
        <f t="shared" si="143"/>
        <v>0</v>
      </c>
      <c r="T2037" s="50">
        <f t="shared" ref="T2037:T2088" si="144">IFERROR(ROUND(Q2037/W2037,2),0)</f>
        <v>0</v>
      </c>
      <c r="U2037" s="50">
        <f t="shared" ref="U2037:U2088" si="145">IFERROR(ROUND(Q2037/X2037,2),0)</f>
        <v>0</v>
      </c>
      <c r="V2037" s="50">
        <v>0.9</v>
      </c>
      <c r="W2037" s="50" t="str">
        <f>IF(OR(K2037&lt;=$Y$1,DAY(K2037)&gt;15,AND(YEAR(K2037)&amp;MONTH(K2037)=YEAR(L2037)&amp;MONTH(L2037),DAY(L2037)&lt;26)),"",IF(OR(L2037="",MONTH(K2037)&lt;&gt;MONTH(L2037)),NETWORKDAYS.INTL(K2037,DATE(2021,MONTH(K2037)+1,0),"0000000",'21年休息安排-固定'!$B$2:$B$105),NETWORKDAYS.INTL(K2037,L2037,"0000000",'21年休息安排-固定'!$B$2:$B$105)))</f>
        <v/>
      </c>
      <c r="X2037" s="50" t="str">
        <f>IF(OR(L2037&gt;=$Z$1,L2037="",DAY(L2037)&lt;15,AND(YEAR(K2037)&amp;MONTH(K2037)=YEAR(L2037)&amp;MONTH(L2037),DAY(L2037)&lt;26)),"",IF(YEAR(K2037)&amp;MONTH(K2037)=YEAR(L2037)&amp;MONTH(L2037),NETWORKDAYS.INTL(K2037,L2037,"0000000",'21年休息安排-固定'!$B$2:$B$105),NETWORKDAYS.INTL(DATE(2021,MONTH(L2037),1),L2037,"0000000",'21年休息安排-固定'!$B$2:$B$105)))</f>
        <v/>
      </c>
    </row>
    <row r="2038" customHeight="1" spans="1:24">
      <c r="A2038" s="4" t="s">
        <v>2522</v>
      </c>
      <c r="B2038" s="4"/>
      <c r="C2038" s="6" t="s">
        <v>2473</v>
      </c>
      <c r="D2038" s="4"/>
      <c r="E2038" s="4"/>
      <c r="F2038" s="4"/>
      <c r="G2038" s="4"/>
      <c r="H2038" s="4"/>
      <c r="I2038" s="4"/>
      <c r="J2038" s="4"/>
      <c r="K2038" s="45">
        <v>44498</v>
      </c>
      <c r="L2038" s="45"/>
      <c r="M2038" s="4"/>
      <c r="N2038" s="4"/>
      <c r="O2038" s="4"/>
      <c r="P2038" s="46"/>
      <c r="Q2038" s="46"/>
      <c r="R2038" s="49">
        <f t="shared" ref="R2038:R2089" si="146">P2038/21.75</f>
        <v>0</v>
      </c>
      <c r="S2038" s="49">
        <f t="shared" ref="S2038:S2089" si="147">Q2038/21.75</f>
        <v>0</v>
      </c>
      <c r="T2038" s="50">
        <f t="shared" si="144"/>
        <v>0</v>
      </c>
      <c r="U2038" s="50">
        <f t="shared" si="145"/>
        <v>0</v>
      </c>
      <c r="V2038" s="50">
        <v>0.9</v>
      </c>
      <c r="W2038" s="50" t="str">
        <f>IF(OR(K2038&lt;=$Y$1,DAY(K2038)&gt;15,AND(YEAR(K2038)&amp;MONTH(K2038)=YEAR(L2038)&amp;MONTH(L2038),DAY(L2038)&lt;26)),"",IF(OR(L2038="",MONTH(K2038)&lt;&gt;MONTH(L2038)),NETWORKDAYS.INTL(K2038,DATE(2021,MONTH(K2038)+1,0),"0000000",'21年休息安排-固定'!$B$2:$B$105),NETWORKDAYS.INTL(K2038,L2038,"0000000",'21年休息安排-固定'!$B$2:$B$105)))</f>
        <v/>
      </c>
      <c r="X2038" s="50" t="str">
        <f>IF(OR(L2038&gt;=$Z$1,L2038="",DAY(L2038)&lt;15,AND(YEAR(K2038)&amp;MONTH(K2038)=YEAR(L2038)&amp;MONTH(L2038),DAY(L2038)&lt;26)),"",IF(YEAR(K2038)&amp;MONTH(K2038)=YEAR(L2038)&amp;MONTH(L2038),NETWORKDAYS.INTL(K2038,L2038,"0000000",'21年休息安排-固定'!$B$2:$B$105),NETWORKDAYS.INTL(DATE(2021,MONTH(L2038),1),L2038,"0000000",'21年休息安排-固定'!$B$2:$B$105)))</f>
        <v/>
      </c>
    </row>
    <row r="2039" customHeight="1" spans="1:24">
      <c r="A2039" s="4" t="s">
        <v>2523</v>
      </c>
      <c r="B2039" s="4"/>
      <c r="C2039" s="6" t="s">
        <v>941</v>
      </c>
      <c r="D2039" s="4"/>
      <c r="E2039" s="4"/>
      <c r="F2039" s="4"/>
      <c r="G2039" s="4"/>
      <c r="H2039" s="4"/>
      <c r="I2039" s="4"/>
      <c r="J2039" s="4"/>
      <c r="K2039" s="45">
        <v>44477</v>
      </c>
      <c r="L2039" s="45"/>
      <c r="M2039" s="4"/>
      <c r="N2039" s="4"/>
      <c r="O2039" s="4"/>
      <c r="P2039" s="46"/>
      <c r="Q2039" s="46"/>
      <c r="R2039" s="49">
        <f t="shared" si="146"/>
        <v>0</v>
      </c>
      <c r="S2039" s="49">
        <f t="shared" si="147"/>
        <v>0</v>
      </c>
      <c r="T2039" s="50">
        <f t="shared" si="144"/>
        <v>0</v>
      </c>
      <c r="U2039" s="50">
        <f t="shared" si="145"/>
        <v>0</v>
      </c>
      <c r="V2039" s="50">
        <v>0.9</v>
      </c>
      <c r="W2039" s="50">
        <f>IF(OR(K2039&lt;=$Y$1,DAY(K2039)&gt;15,AND(YEAR(K2039)&amp;MONTH(K2039)=YEAR(L2039)&amp;MONTH(L2039),DAY(L2039)&lt;26)),"",IF(OR(L2039="",MONTH(K2039)&lt;&gt;MONTH(L2039)),NETWORKDAYS.INTL(K2039,DATE(2021,MONTH(K2039)+1,0),"0000000",'21年休息安排-固定'!$B$2:$B$105),NETWORKDAYS.INTL(K2039,L2039,"0000000",'21年休息安排-固定'!$B$2:$B$105)))</f>
        <v>17</v>
      </c>
      <c r="X2039" s="50" t="str">
        <f>IF(OR(L2039&gt;=$Z$1,L2039="",DAY(L2039)&lt;15,AND(YEAR(K2039)&amp;MONTH(K2039)=YEAR(L2039)&amp;MONTH(L2039),DAY(L2039)&lt;26)),"",IF(YEAR(K2039)&amp;MONTH(K2039)=YEAR(L2039)&amp;MONTH(L2039),NETWORKDAYS.INTL(K2039,L2039,"0000000",'21年休息安排-固定'!$B$2:$B$105),NETWORKDAYS.INTL(DATE(2021,MONTH(L2039),1),L2039,"0000000",'21年休息安排-固定'!$B$2:$B$105)))</f>
        <v/>
      </c>
    </row>
    <row r="2040" customHeight="1" spans="1:24">
      <c r="A2040" s="4" t="s">
        <v>2524</v>
      </c>
      <c r="B2040" s="4"/>
      <c r="C2040" s="6" t="s">
        <v>921</v>
      </c>
      <c r="D2040" s="4"/>
      <c r="E2040" s="4"/>
      <c r="F2040" s="4"/>
      <c r="G2040" s="4"/>
      <c r="H2040" s="4"/>
      <c r="I2040" s="4"/>
      <c r="J2040" s="4"/>
      <c r="K2040" s="45">
        <v>44480</v>
      </c>
      <c r="L2040" s="45"/>
      <c r="M2040" s="4"/>
      <c r="N2040" s="4"/>
      <c r="O2040" s="4"/>
      <c r="P2040" s="46"/>
      <c r="Q2040" s="46"/>
      <c r="R2040" s="49">
        <f t="shared" si="146"/>
        <v>0</v>
      </c>
      <c r="S2040" s="49">
        <f t="shared" si="147"/>
        <v>0</v>
      </c>
      <c r="T2040" s="50">
        <f t="shared" si="144"/>
        <v>0</v>
      </c>
      <c r="U2040" s="50">
        <f t="shared" si="145"/>
        <v>0</v>
      </c>
      <c r="V2040" s="50">
        <v>0.9</v>
      </c>
      <c r="W2040" s="50">
        <f>IF(OR(K2040&lt;=$Y$1,DAY(K2040)&gt;15,AND(YEAR(K2040)&amp;MONTH(K2040)=YEAR(L2040)&amp;MONTH(L2040),DAY(L2040)&lt;26)),"",IF(OR(L2040="",MONTH(K2040)&lt;&gt;MONTH(L2040)),NETWORKDAYS.INTL(K2040,DATE(2021,MONTH(K2040)+1,0),"0000000",'21年休息安排-固定'!$B$2:$B$105),NETWORKDAYS.INTL(K2040,L2040,"0000000",'21年休息安排-固定'!$B$2:$B$105)))</f>
        <v>15</v>
      </c>
      <c r="X2040" s="50" t="str">
        <f>IF(OR(L2040&gt;=$Z$1,L2040="",DAY(L2040)&lt;15,AND(YEAR(K2040)&amp;MONTH(K2040)=YEAR(L2040)&amp;MONTH(L2040),DAY(L2040)&lt;26)),"",IF(YEAR(K2040)&amp;MONTH(K2040)=YEAR(L2040)&amp;MONTH(L2040),NETWORKDAYS.INTL(K2040,L2040,"0000000",'21年休息安排-固定'!$B$2:$B$105),NETWORKDAYS.INTL(DATE(2021,MONTH(L2040),1),L2040,"0000000",'21年休息安排-固定'!$B$2:$B$105)))</f>
        <v/>
      </c>
    </row>
    <row r="2041" customHeight="1" spans="1:24">
      <c r="A2041" s="4" t="s">
        <v>2525</v>
      </c>
      <c r="B2041" s="4"/>
      <c r="C2041" s="6" t="s">
        <v>1020</v>
      </c>
      <c r="D2041" s="4"/>
      <c r="E2041" s="4"/>
      <c r="F2041" s="4"/>
      <c r="G2041" s="4"/>
      <c r="H2041" s="4"/>
      <c r="I2041" s="4"/>
      <c r="J2041" s="4"/>
      <c r="K2041" s="45">
        <v>44482</v>
      </c>
      <c r="L2041" s="45"/>
      <c r="M2041" s="4"/>
      <c r="N2041" s="4"/>
      <c r="O2041" s="4"/>
      <c r="P2041" s="46"/>
      <c r="Q2041" s="46"/>
      <c r="R2041" s="49">
        <f t="shared" si="146"/>
        <v>0</v>
      </c>
      <c r="S2041" s="49">
        <f t="shared" si="147"/>
        <v>0</v>
      </c>
      <c r="T2041" s="50">
        <f t="shared" si="144"/>
        <v>0</v>
      </c>
      <c r="U2041" s="50">
        <f t="shared" si="145"/>
        <v>0</v>
      </c>
      <c r="V2041" s="50">
        <v>0.9</v>
      </c>
      <c r="W2041" s="50">
        <f>IF(OR(K2041&lt;=$Y$1,DAY(K2041)&gt;15,AND(YEAR(K2041)&amp;MONTH(K2041)=YEAR(L2041)&amp;MONTH(L2041),DAY(L2041)&lt;26)),"",IF(OR(L2041="",MONTH(K2041)&lt;&gt;MONTH(L2041)),NETWORKDAYS.INTL(K2041,DATE(2021,MONTH(K2041)+1,0),"0000000",'21年休息安排-固定'!$B$2:$B$105),NETWORKDAYS.INTL(K2041,L2041,"0000000",'21年休息安排-固定'!$B$2:$B$105)))</f>
        <v>13</v>
      </c>
      <c r="X2041" s="50" t="str">
        <f>IF(OR(L2041&gt;=$Z$1,L2041="",DAY(L2041)&lt;15,AND(YEAR(K2041)&amp;MONTH(K2041)=YEAR(L2041)&amp;MONTH(L2041),DAY(L2041)&lt;26)),"",IF(YEAR(K2041)&amp;MONTH(K2041)=YEAR(L2041)&amp;MONTH(L2041),NETWORKDAYS.INTL(K2041,L2041,"0000000",'21年休息安排-固定'!$B$2:$B$105),NETWORKDAYS.INTL(DATE(2021,MONTH(L2041),1),L2041,"0000000",'21年休息安排-固定'!$B$2:$B$105)))</f>
        <v/>
      </c>
    </row>
    <row r="2042" customHeight="1" spans="1:24">
      <c r="A2042" s="4" t="s">
        <v>2526</v>
      </c>
      <c r="B2042" s="4"/>
      <c r="C2042" s="6" t="s">
        <v>403</v>
      </c>
      <c r="D2042" s="4"/>
      <c r="E2042" s="4"/>
      <c r="F2042" s="4"/>
      <c r="G2042" s="4"/>
      <c r="H2042" s="4"/>
      <c r="I2042" s="4"/>
      <c r="J2042" s="4"/>
      <c r="K2042" s="45">
        <v>44482</v>
      </c>
      <c r="L2042" s="45"/>
      <c r="M2042" s="4"/>
      <c r="N2042" s="4"/>
      <c r="O2042" s="4"/>
      <c r="P2042" s="46"/>
      <c r="Q2042" s="46"/>
      <c r="R2042" s="49">
        <f t="shared" si="146"/>
        <v>0</v>
      </c>
      <c r="S2042" s="49">
        <f t="shared" si="147"/>
        <v>0</v>
      </c>
      <c r="T2042" s="50">
        <f t="shared" si="144"/>
        <v>0</v>
      </c>
      <c r="U2042" s="50">
        <f t="shared" si="145"/>
        <v>0</v>
      </c>
      <c r="V2042" s="50">
        <v>0.9</v>
      </c>
      <c r="W2042" s="50">
        <f>IF(OR(K2042&lt;=$Y$1,DAY(K2042)&gt;15,AND(YEAR(K2042)&amp;MONTH(K2042)=YEAR(L2042)&amp;MONTH(L2042),DAY(L2042)&lt;26)),"",IF(OR(L2042="",MONTH(K2042)&lt;&gt;MONTH(L2042)),NETWORKDAYS.INTL(K2042,DATE(2021,MONTH(K2042)+1,0),"0000000",'21年休息安排-固定'!$B$2:$B$105),NETWORKDAYS.INTL(K2042,L2042,"0000000",'21年休息安排-固定'!$B$2:$B$105)))</f>
        <v>13</v>
      </c>
      <c r="X2042" s="50" t="str">
        <f>IF(OR(L2042&gt;=$Z$1,L2042="",DAY(L2042)&lt;15,AND(YEAR(K2042)&amp;MONTH(K2042)=YEAR(L2042)&amp;MONTH(L2042),DAY(L2042)&lt;26)),"",IF(YEAR(K2042)&amp;MONTH(K2042)=YEAR(L2042)&amp;MONTH(L2042),NETWORKDAYS.INTL(K2042,L2042,"0000000",'21年休息安排-固定'!$B$2:$B$105),NETWORKDAYS.INTL(DATE(2021,MONTH(L2042),1),L2042,"0000000",'21年休息安排-固定'!$B$2:$B$105)))</f>
        <v/>
      </c>
    </row>
    <row r="2043" customHeight="1" spans="1:24">
      <c r="A2043" s="4" t="s">
        <v>2527</v>
      </c>
      <c r="B2043" s="4"/>
      <c r="C2043" s="6" t="s">
        <v>1020</v>
      </c>
      <c r="D2043" s="4"/>
      <c r="E2043" s="4"/>
      <c r="F2043" s="4"/>
      <c r="G2043" s="4"/>
      <c r="H2043" s="4"/>
      <c r="I2043" s="4"/>
      <c r="J2043" s="4"/>
      <c r="K2043" s="45">
        <v>44491</v>
      </c>
      <c r="L2043" s="45"/>
      <c r="M2043" s="4"/>
      <c r="N2043" s="4"/>
      <c r="O2043" s="4"/>
      <c r="P2043" s="46"/>
      <c r="Q2043" s="46"/>
      <c r="R2043" s="49">
        <f t="shared" si="146"/>
        <v>0</v>
      </c>
      <c r="S2043" s="49">
        <f t="shared" si="147"/>
        <v>0</v>
      </c>
      <c r="T2043" s="50">
        <f t="shared" si="144"/>
        <v>0</v>
      </c>
      <c r="U2043" s="50">
        <f t="shared" si="145"/>
        <v>0</v>
      </c>
      <c r="V2043" s="50">
        <v>0.9</v>
      </c>
      <c r="W2043" s="50" t="str">
        <f>IF(OR(K2043&lt;=$Y$1,DAY(K2043)&gt;15,AND(YEAR(K2043)&amp;MONTH(K2043)=YEAR(L2043)&amp;MONTH(L2043),DAY(L2043)&lt;26)),"",IF(OR(L2043="",MONTH(K2043)&lt;&gt;MONTH(L2043)),NETWORKDAYS.INTL(K2043,DATE(2021,MONTH(K2043)+1,0),"0000000",'21年休息安排-固定'!$B$2:$B$105),NETWORKDAYS.INTL(K2043,L2043,"0000000",'21年休息安排-固定'!$B$2:$B$105)))</f>
        <v/>
      </c>
      <c r="X2043" s="50" t="str">
        <f>IF(OR(L2043&gt;=$Z$1,L2043="",DAY(L2043)&lt;15,AND(YEAR(K2043)&amp;MONTH(K2043)=YEAR(L2043)&amp;MONTH(L2043),DAY(L2043)&lt;26)),"",IF(YEAR(K2043)&amp;MONTH(K2043)=YEAR(L2043)&amp;MONTH(L2043),NETWORKDAYS.INTL(K2043,L2043,"0000000",'21年休息安排-固定'!$B$2:$B$105),NETWORKDAYS.INTL(DATE(2021,MONTH(L2043),1),L2043,"0000000",'21年休息安排-固定'!$B$2:$B$105)))</f>
        <v/>
      </c>
    </row>
    <row r="2044" customHeight="1" spans="1:24">
      <c r="A2044" s="4" t="s">
        <v>2528</v>
      </c>
      <c r="B2044" s="4"/>
      <c r="C2044" s="6" t="s">
        <v>941</v>
      </c>
      <c r="D2044" s="4"/>
      <c r="E2044" s="4"/>
      <c r="F2044" s="4"/>
      <c r="G2044" s="4"/>
      <c r="H2044" s="4"/>
      <c r="I2044" s="4"/>
      <c r="J2044" s="4"/>
      <c r="K2044" s="45">
        <v>44494</v>
      </c>
      <c r="L2044" s="45"/>
      <c r="M2044" s="4"/>
      <c r="N2044" s="4"/>
      <c r="O2044" s="4"/>
      <c r="P2044" s="46"/>
      <c r="Q2044" s="46"/>
      <c r="R2044" s="49">
        <f t="shared" si="146"/>
        <v>0</v>
      </c>
      <c r="S2044" s="49">
        <f t="shared" si="147"/>
        <v>0</v>
      </c>
      <c r="T2044" s="50">
        <f t="shared" si="144"/>
        <v>0</v>
      </c>
      <c r="U2044" s="50">
        <f t="shared" si="145"/>
        <v>0</v>
      </c>
      <c r="V2044" s="50">
        <v>0.9</v>
      </c>
      <c r="W2044" s="50" t="str">
        <f>IF(OR(K2044&lt;=$Y$1,DAY(K2044)&gt;15,AND(YEAR(K2044)&amp;MONTH(K2044)=YEAR(L2044)&amp;MONTH(L2044),DAY(L2044)&lt;26)),"",IF(OR(L2044="",MONTH(K2044)&lt;&gt;MONTH(L2044)),NETWORKDAYS.INTL(K2044,DATE(2021,MONTH(K2044)+1,0),"0000000",'21年休息安排-固定'!$B$2:$B$105),NETWORKDAYS.INTL(K2044,L2044,"0000000",'21年休息安排-固定'!$B$2:$B$105)))</f>
        <v/>
      </c>
      <c r="X2044" s="50" t="str">
        <f>IF(OR(L2044&gt;=$Z$1,L2044="",DAY(L2044)&lt;15,AND(YEAR(K2044)&amp;MONTH(K2044)=YEAR(L2044)&amp;MONTH(L2044),DAY(L2044)&lt;26)),"",IF(YEAR(K2044)&amp;MONTH(K2044)=YEAR(L2044)&amp;MONTH(L2044),NETWORKDAYS.INTL(K2044,L2044,"0000000",'21年休息安排-固定'!$B$2:$B$105),NETWORKDAYS.INTL(DATE(2021,MONTH(L2044),1),L2044,"0000000",'21年休息安排-固定'!$B$2:$B$105)))</f>
        <v/>
      </c>
    </row>
    <row r="2045" customHeight="1" spans="1:24">
      <c r="A2045" s="4" t="s">
        <v>2529</v>
      </c>
      <c r="B2045" s="4"/>
      <c r="C2045" s="6" t="s">
        <v>2228</v>
      </c>
      <c r="D2045" s="4"/>
      <c r="E2045" s="4"/>
      <c r="F2045" s="4"/>
      <c r="G2045" s="4"/>
      <c r="H2045" s="4"/>
      <c r="I2045" s="4"/>
      <c r="J2045" s="4"/>
      <c r="K2045" s="45">
        <v>44487</v>
      </c>
      <c r="L2045" s="45"/>
      <c r="M2045" s="4"/>
      <c r="N2045" s="4"/>
      <c r="O2045" s="4"/>
      <c r="P2045" s="46"/>
      <c r="Q2045" s="46"/>
      <c r="R2045" s="49">
        <f t="shared" si="146"/>
        <v>0</v>
      </c>
      <c r="S2045" s="49">
        <f t="shared" si="147"/>
        <v>0</v>
      </c>
      <c r="T2045" s="50">
        <f t="shared" si="144"/>
        <v>0</v>
      </c>
      <c r="U2045" s="50">
        <f t="shared" si="145"/>
        <v>0</v>
      </c>
      <c r="V2045" s="50">
        <v>0.9</v>
      </c>
      <c r="W2045" s="50" t="str">
        <f>IF(OR(K2045&lt;=$Y$1,DAY(K2045)&gt;15,AND(YEAR(K2045)&amp;MONTH(K2045)=YEAR(L2045)&amp;MONTH(L2045),DAY(L2045)&lt;26)),"",IF(OR(L2045="",MONTH(K2045)&lt;&gt;MONTH(L2045)),NETWORKDAYS.INTL(K2045,DATE(2021,MONTH(K2045)+1,0),"0000000",'21年休息安排-固定'!$B$2:$B$105),NETWORKDAYS.INTL(K2045,L2045,"0000000",'21年休息安排-固定'!$B$2:$B$105)))</f>
        <v/>
      </c>
      <c r="X2045" s="50" t="str">
        <f>IF(OR(L2045&gt;=$Z$1,L2045="",DAY(L2045)&lt;15,AND(YEAR(K2045)&amp;MONTH(K2045)=YEAR(L2045)&amp;MONTH(L2045),DAY(L2045)&lt;26)),"",IF(YEAR(K2045)&amp;MONTH(K2045)=YEAR(L2045)&amp;MONTH(L2045),NETWORKDAYS.INTL(K2045,L2045,"0000000",'21年休息安排-固定'!$B$2:$B$105),NETWORKDAYS.INTL(DATE(2021,MONTH(L2045),1),L2045,"0000000",'21年休息安排-固定'!$B$2:$B$105)))</f>
        <v/>
      </c>
    </row>
    <row r="2046" customHeight="1" spans="1:24">
      <c r="A2046" s="4" t="s">
        <v>2530</v>
      </c>
      <c r="B2046" s="4"/>
      <c r="C2046" s="6" t="s">
        <v>2473</v>
      </c>
      <c r="D2046" s="4"/>
      <c r="E2046" s="4"/>
      <c r="F2046" s="4"/>
      <c r="G2046" s="4"/>
      <c r="H2046" s="4"/>
      <c r="I2046" s="4"/>
      <c r="J2046" s="4"/>
      <c r="K2046" s="45">
        <v>44477</v>
      </c>
      <c r="L2046" s="45">
        <v>44550</v>
      </c>
      <c r="M2046" s="4"/>
      <c r="N2046" s="4"/>
      <c r="O2046" s="4"/>
      <c r="P2046" s="46"/>
      <c r="Q2046" s="46"/>
      <c r="R2046" s="49">
        <f t="shared" si="146"/>
        <v>0</v>
      </c>
      <c r="S2046" s="49">
        <f t="shared" si="147"/>
        <v>0</v>
      </c>
      <c r="T2046" s="50">
        <f t="shared" si="144"/>
        <v>0</v>
      </c>
      <c r="U2046" s="50">
        <f t="shared" si="145"/>
        <v>0</v>
      </c>
      <c r="V2046" s="50">
        <v>0.9</v>
      </c>
      <c r="W2046" s="50">
        <f>IF(OR(K2046&lt;=$Y$1,DAY(K2046)&gt;15,AND(YEAR(K2046)&amp;MONTH(K2046)=YEAR(L2046)&amp;MONTH(L2046),DAY(L2046)&lt;26)),"",IF(OR(L2046="",MONTH(K2046)&lt;&gt;MONTH(L2046)),NETWORKDAYS.INTL(K2046,DATE(2021,MONTH(K2046)+1,0),"0000000",'21年休息安排-固定'!$B$2:$B$105),NETWORKDAYS.INTL(K2046,L2046,"0000000",'21年休息安排-固定'!$B$2:$B$105)))</f>
        <v>17</v>
      </c>
      <c r="X2046" s="50">
        <f>IF(OR(L2046&gt;=$Z$1,L2046="",DAY(L2046)&lt;15,AND(YEAR(K2046)&amp;MONTH(K2046)=YEAR(L2046)&amp;MONTH(L2046),DAY(L2046)&lt;26)),"",IF(YEAR(K2046)&amp;MONTH(K2046)=YEAR(L2046)&amp;MONTH(L2046),NETWORKDAYS.INTL(K2046,L2046,"0000000",'21年休息安排-固定'!$B$2:$B$105),NETWORKDAYS.INTL(DATE(2021,MONTH(L2046),1),L2046,"0000000",'21年休息安排-固定'!$B$2:$B$105)))</f>
        <v>14</v>
      </c>
    </row>
    <row r="2047" customHeight="1" spans="1:24">
      <c r="A2047" s="4" t="s">
        <v>2531</v>
      </c>
      <c r="B2047" s="4"/>
      <c r="C2047" s="6" t="s">
        <v>1020</v>
      </c>
      <c r="D2047" s="4"/>
      <c r="E2047" s="4"/>
      <c r="F2047" s="4"/>
      <c r="G2047" s="4"/>
      <c r="H2047" s="4"/>
      <c r="I2047" s="4"/>
      <c r="J2047" s="4"/>
      <c r="K2047" s="45">
        <v>44498</v>
      </c>
      <c r="L2047" s="45"/>
      <c r="M2047" s="4"/>
      <c r="N2047" s="4"/>
      <c r="O2047" s="4"/>
      <c r="P2047" s="46"/>
      <c r="Q2047" s="46"/>
      <c r="R2047" s="49">
        <f t="shared" si="146"/>
        <v>0</v>
      </c>
      <c r="S2047" s="49">
        <f t="shared" si="147"/>
        <v>0</v>
      </c>
      <c r="T2047" s="50">
        <f t="shared" si="144"/>
        <v>0</v>
      </c>
      <c r="U2047" s="50">
        <f t="shared" si="145"/>
        <v>0</v>
      </c>
      <c r="V2047" s="50">
        <v>0.9</v>
      </c>
      <c r="W2047" s="50" t="str">
        <f>IF(OR(K2047&lt;=$Y$1,DAY(K2047)&gt;15,AND(YEAR(K2047)&amp;MONTH(K2047)=YEAR(L2047)&amp;MONTH(L2047),DAY(L2047)&lt;26)),"",IF(OR(L2047="",MONTH(K2047)&lt;&gt;MONTH(L2047)),NETWORKDAYS.INTL(K2047,DATE(2021,MONTH(K2047)+1,0),"0000000",'21年休息安排-固定'!$B$2:$B$105),NETWORKDAYS.INTL(K2047,L2047,"0000000",'21年休息安排-固定'!$B$2:$B$105)))</f>
        <v/>
      </c>
      <c r="X2047" s="50" t="str">
        <f>IF(OR(L2047&gt;=$Z$1,L2047="",DAY(L2047)&lt;15,AND(YEAR(K2047)&amp;MONTH(K2047)=YEAR(L2047)&amp;MONTH(L2047),DAY(L2047)&lt;26)),"",IF(YEAR(K2047)&amp;MONTH(K2047)=YEAR(L2047)&amp;MONTH(L2047),NETWORKDAYS.INTL(K2047,L2047,"0000000",'21年休息安排-固定'!$B$2:$B$105),NETWORKDAYS.INTL(DATE(2021,MONTH(L2047),1),L2047,"0000000",'21年休息安排-固定'!$B$2:$B$105)))</f>
        <v/>
      </c>
    </row>
    <row r="2048" customHeight="1" spans="1:24">
      <c r="A2048" s="4" t="s">
        <v>2532</v>
      </c>
      <c r="B2048" s="4"/>
      <c r="C2048" s="6" t="s">
        <v>921</v>
      </c>
      <c r="D2048" s="4"/>
      <c r="E2048" s="4"/>
      <c r="F2048" s="4"/>
      <c r="G2048" s="4"/>
      <c r="H2048" s="4"/>
      <c r="I2048" s="4"/>
      <c r="J2048" s="4"/>
      <c r="K2048" s="45">
        <v>44497</v>
      </c>
      <c r="L2048" s="45"/>
      <c r="M2048" s="4"/>
      <c r="N2048" s="4"/>
      <c r="O2048" s="4"/>
      <c r="P2048" s="46"/>
      <c r="Q2048" s="46"/>
      <c r="R2048" s="49">
        <f t="shared" si="146"/>
        <v>0</v>
      </c>
      <c r="S2048" s="49">
        <f t="shared" si="147"/>
        <v>0</v>
      </c>
      <c r="T2048" s="50">
        <f t="shared" si="144"/>
        <v>0</v>
      </c>
      <c r="U2048" s="50">
        <f t="shared" si="145"/>
        <v>0</v>
      </c>
      <c r="V2048" s="50">
        <v>0.9</v>
      </c>
      <c r="W2048" s="50" t="str">
        <f>IF(OR(K2048&lt;=$Y$1,DAY(K2048)&gt;15,AND(YEAR(K2048)&amp;MONTH(K2048)=YEAR(L2048)&amp;MONTH(L2048),DAY(L2048)&lt;26)),"",IF(OR(L2048="",MONTH(K2048)&lt;&gt;MONTH(L2048)),NETWORKDAYS.INTL(K2048,DATE(2021,MONTH(K2048)+1,0),"0000000",'21年休息安排-固定'!$B$2:$B$105),NETWORKDAYS.INTL(K2048,L2048,"0000000",'21年休息安排-固定'!$B$2:$B$105)))</f>
        <v/>
      </c>
      <c r="X2048" s="50" t="str">
        <f>IF(OR(L2048&gt;=$Z$1,L2048="",DAY(L2048)&lt;15,AND(YEAR(K2048)&amp;MONTH(K2048)=YEAR(L2048)&amp;MONTH(L2048),DAY(L2048)&lt;26)),"",IF(YEAR(K2048)&amp;MONTH(K2048)=YEAR(L2048)&amp;MONTH(L2048),NETWORKDAYS.INTL(K2048,L2048,"0000000",'21年休息安排-固定'!$B$2:$B$105),NETWORKDAYS.INTL(DATE(2021,MONTH(L2048),1),L2048,"0000000",'21年休息安排-固定'!$B$2:$B$105)))</f>
        <v/>
      </c>
    </row>
    <row r="2049" customHeight="1" spans="1:24">
      <c r="A2049" s="4" t="s">
        <v>2533</v>
      </c>
      <c r="B2049" s="4"/>
      <c r="C2049" s="6" t="s">
        <v>1020</v>
      </c>
      <c r="D2049" s="4"/>
      <c r="E2049" s="4"/>
      <c r="F2049" s="4"/>
      <c r="G2049" s="4"/>
      <c r="H2049" s="4"/>
      <c r="I2049" s="4"/>
      <c r="J2049" s="4"/>
      <c r="K2049" s="45">
        <v>44466</v>
      </c>
      <c r="L2049" s="45"/>
      <c r="M2049" s="4"/>
      <c r="N2049" s="4"/>
      <c r="O2049" s="4"/>
      <c r="P2049" s="46"/>
      <c r="Q2049" s="46"/>
      <c r="R2049" s="49">
        <f t="shared" si="146"/>
        <v>0</v>
      </c>
      <c r="S2049" s="49">
        <f t="shared" si="147"/>
        <v>0</v>
      </c>
      <c r="T2049" s="50">
        <f t="shared" si="144"/>
        <v>0</v>
      </c>
      <c r="U2049" s="50">
        <f t="shared" si="145"/>
        <v>0</v>
      </c>
      <c r="V2049" s="50">
        <v>0.9</v>
      </c>
      <c r="W2049" s="50" t="str">
        <f>IF(OR(K2049&lt;=$Y$1,DAY(K2049)&gt;15,AND(YEAR(K2049)&amp;MONTH(K2049)=YEAR(L2049)&amp;MONTH(L2049),DAY(L2049)&lt;26)),"",IF(OR(L2049="",MONTH(K2049)&lt;&gt;MONTH(L2049)),NETWORKDAYS.INTL(K2049,DATE(2021,MONTH(K2049)+1,0),"0000000",'21年休息安排-固定'!$B$2:$B$105),NETWORKDAYS.INTL(K2049,L2049,"0000000",'21年休息安排-固定'!$B$2:$B$105)))</f>
        <v/>
      </c>
      <c r="X2049" s="50" t="str">
        <f>IF(OR(L2049&gt;=$Z$1,L2049="",DAY(L2049)&lt;15,AND(YEAR(K2049)&amp;MONTH(K2049)=YEAR(L2049)&amp;MONTH(L2049),DAY(L2049)&lt;26)),"",IF(YEAR(K2049)&amp;MONTH(K2049)=YEAR(L2049)&amp;MONTH(L2049),NETWORKDAYS.INTL(K2049,L2049,"0000000",'21年休息安排-固定'!$B$2:$B$105),NETWORKDAYS.INTL(DATE(2021,MONTH(L2049),1),L2049,"0000000",'21年休息安排-固定'!$B$2:$B$105)))</f>
        <v/>
      </c>
    </row>
    <row r="2050" customHeight="1" spans="1:24">
      <c r="A2050" s="4" t="s">
        <v>2534</v>
      </c>
      <c r="B2050" s="4"/>
      <c r="C2050" s="6" t="s">
        <v>403</v>
      </c>
      <c r="D2050" s="4"/>
      <c r="E2050" s="4"/>
      <c r="F2050" s="4"/>
      <c r="G2050" s="4"/>
      <c r="H2050" s="4"/>
      <c r="I2050" s="4"/>
      <c r="J2050" s="4"/>
      <c r="K2050" s="45">
        <v>44466</v>
      </c>
      <c r="L2050" s="45"/>
      <c r="M2050" s="4"/>
      <c r="N2050" s="4"/>
      <c r="O2050" s="4"/>
      <c r="P2050" s="46"/>
      <c r="Q2050" s="46"/>
      <c r="R2050" s="49">
        <f t="shared" si="146"/>
        <v>0</v>
      </c>
      <c r="S2050" s="49">
        <f t="shared" si="147"/>
        <v>0</v>
      </c>
      <c r="T2050" s="50">
        <f t="shared" si="144"/>
        <v>0</v>
      </c>
      <c r="U2050" s="50">
        <f t="shared" si="145"/>
        <v>0</v>
      </c>
      <c r="V2050" s="50">
        <v>0.9</v>
      </c>
      <c r="W2050" s="50" t="str">
        <f>IF(OR(K2050&lt;=$Y$1,DAY(K2050)&gt;15,AND(YEAR(K2050)&amp;MONTH(K2050)=YEAR(L2050)&amp;MONTH(L2050),DAY(L2050)&lt;26)),"",IF(OR(L2050="",MONTH(K2050)&lt;&gt;MONTH(L2050)),NETWORKDAYS.INTL(K2050,DATE(2021,MONTH(K2050)+1,0),"0000000",'21年休息安排-固定'!$B$2:$B$105),NETWORKDAYS.INTL(K2050,L2050,"0000000",'21年休息安排-固定'!$B$2:$B$105)))</f>
        <v/>
      </c>
      <c r="X2050" s="50" t="str">
        <f>IF(OR(L2050&gt;=$Z$1,L2050="",DAY(L2050)&lt;15,AND(YEAR(K2050)&amp;MONTH(K2050)=YEAR(L2050)&amp;MONTH(L2050),DAY(L2050)&lt;26)),"",IF(YEAR(K2050)&amp;MONTH(K2050)=YEAR(L2050)&amp;MONTH(L2050),NETWORKDAYS.INTL(K2050,L2050,"0000000",'21年休息安排-固定'!$B$2:$B$105),NETWORKDAYS.INTL(DATE(2021,MONTH(L2050),1),L2050,"0000000",'21年休息安排-固定'!$B$2:$B$105)))</f>
        <v/>
      </c>
    </row>
    <row r="2051" customHeight="1" spans="1:24">
      <c r="A2051" s="4" t="s">
        <v>2535</v>
      </c>
      <c r="B2051" s="4"/>
      <c r="C2051" s="6" t="s">
        <v>403</v>
      </c>
      <c r="D2051" s="4"/>
      <c r="E2051" s="4"/>
      <c r="F2051" s="4"/>
      <c r="G2051" s="4"/>
      <c r="H2051" s="4"/>
      <c r="I2051" s="4"/>
      <c r="J2051" s="4"/>
      <c r="K2051" s="45">
        <v>44467</v>
      </c>
      <c r="L2051" s="45"/>
      <c r="M2051" s="4"/>
      <c r="N2051" s="4"/>
      <c r="O2051" s="4"/>
      <c r="P2051" s="46"/>
      <c r="Q2051" s="46"/>
      <c r="R2051" s="49">
        <f t="shared" si="146"/>
        <v>0</v>
      </c>
      <c r="S2051" s="49">
        <f t="shared" si="147"/>
        <v>0</v>
      </c>
      <c r="T2051" s="50">
        <f t="shared" si="144"/>
        <v>0</v>
      </c>
      <c r="U2051" s="50">
        <f t="shared" si="145"/>
        <v>0</v>
      </c>
      <c r="V2051" s="50">
        <v>0.9</v>
      </c>
      <c r="W2051" s="50" t="str">
        <f>IF(OR(K2051&lt;=$Y$1,DAY(K2051)&gt;15,AND(YEAR(K2051)&amp;MONTH(K2051)=YEAR(L2051)&amp;MONTH(L2051),DAY(L2051)&lt;26)),"",IF(OR(L2051="",MONTH(K2051)&lt;&gt;MONTH(L2051)),NETWORKDAYS.INTL(K2051,DATE(2021,MONTH(K2051)+1,0),"0000000",'21年休息安排-固定'!$B$2:$B$105),NETWORKDAYS.INTL(K2051,L2051,"0000000",'21年休息安排-固定'!$B$2:$B$105)))</f>
        <v/>
      </c>
      <c r="X2051" s="50" t="str">
        <f>IF(OR(L2051&gt;=$Z$1,L2051="",DAY(L2051)&lt;15,AND(YEAR(K2051)&amp;MONTH(K2051)=YEAR(L2051)&amp;MONTH(L2051),DAY(L2051)&lt;26)),"",IF(YEAR(K2051)&amp;MONTH(K2051)=YEAR(L2051)&amp;MONTH(L2051),NETWORKDAYS.INTL(K2051,L2051,"0000000",'21年休息安排-固定'!$B$2:$B$105),NETWORKDAYS.INTL(DATE(2021,MONTH(L2051),1),L2051,"0000000",'21年休息安排-固定'!$B$2:$B$105)))</f>
        <v/>
      </c>
    </row>
    <row r="2052" customHeight="1" spans="1:24">
      <c r="A2052" s="4" t="s">
        <v>2536</v>
      </c>
      <c r="B2052" s="4"/>
      <c r="C2052" s="6" t="s">
        <v>941</v>
      </c>
      <c r="D2052" s="4"/>
      <c r="E2052" s="4"/>
      <c r="F2052" s="4"/>
      <c r="G2052" s="4"/>
      <c r="H2052" s="4"/>
      <c r="I2052" s="4"/>
      <c r="J2052" s="4"/>
      <c r="K2052" s="45">
        <v>44468</v>
      </c>
      <c r="L2052" s="45"/>
      <c r="M2052" s="4"/>
      <c r="N2052" s="4"/>
      <c r="O2052" s="4"/>
      <c r="P2052" s="46"/>
      <c r="Q2052" s="46"/>
      <c r="R2052" s="49">
        <f t="shared" si="146"/>
        <v>0</v>
      </c>
      <c r="S2052" s="49">
        <f t="shared" si="147"/>
        <v>0</v>
      </c>
      <c r="T2052" s="50">
        <f t="shared" si="144"/>
        <v>0</v>
      </c>
      <c r="U2052" s="50">
        <f t="shared" si="145"/>
        <v>0</v>
      </c>
      <c r="V2052" s="50">
        <v>0.9</v>
      </c>
      <c r="W2052" s="50" t="str">
        <f>IF(OR(K2052&lt;=$Y$1,DAY(K2052)&gt;15,AND(YEAR(K2052)&amp;MONTH(K2052)=YEAR(L2052)&amp;MONTH(L2052),DAY(L2052)&lt;26)),"",IF(OR(L2052="",MONTH(K2052)&lt;&gt;MONTH(L2052)),NETWORKDAYS.INTL(K2052,DATE(2021,MONTH(K2052)+1,0),"0000000",'21年休息安排-固定'!$B$2:$B$105),NETWORKDAYS.INTL(K2052,L2052,"0000000",'21年休息安排-固定'!$B$2:$B$105)))</f>
        <v/>
      </c>
      <c r="X2052" s="50" t="str">
        <f>IF(OR(L2052&gt;=$Z$1,L2052="",DAY(L2052)&lt;15,AND(YEAR(K2052)&amp;MONTH(K2052)=YEAR(L2052)&amp;MONTH(L2052),DAY(L2052)&lt;26)),"",IF(YEAR(K2052)&amp;MONTH(K2052)=YEAR(L2052)&amp;MONTH(L2052),NETWORKDAYS.INTL(K2052,L2052,"0000000",'21年休息安排-固定'!$B$2:$B$105),NETWORKDAYS.INTL(DATE(2021,MONTH(L2052),1),L2052,"0000000",'21年休息安排-固定'!$B$2:$B$105)))</f>
        <v/>
      </c>
    </row>
    <row r="2053" customHeight="1" spans="1:24">
      <c r="A2053" s="4" t="s">
        <v>2537</v>
      </c>
      <c r="B2053" s="4"/>
      <c r="C2053" s="6" t="s">
        <v>401</v>
      </c>
      <c r="D2053" s="4"/>
      <c r="E2053" s="4"/>
      <c r="F2053" s="4"/>
      <c r="G2053" s="4"/>
      <c r="H2053" s="4"/>
      <c r="I2053" s="4"/>
      <c r="J2053" s="4"/>
      <c r="K2053" s="45">
        <v>44478</v>
      </c>
      <c r="L2053" s="45"/>
      <c r="M2053" s="4"/>
      <c r="N2053" s="4"/>
      <c r="O2053" s="4"/>
      <c r="P2053" s="46"/>
      <c r="Q2053" s="46"/>
      <c r="R2053" s="49">
        <f t="shared" si="146"/>
        <v>0</v>
      </c>
      <c r="S2053" s="49">
        <f t="shared" si="147"/>
        <v>0</v>
      </c>
      <c r="T2053" s="50">
        <f t="shared" si="144"/>
        <v>0</v>
      </c>
      <c r="U2053" s="50">
        <f t="shared" si="145"/>
        <v>0</v>
      </c>
      <c r="V2053" s="50">
        <v>0.9</v>
      </c>
      <c r="W2053" s="50">
        <f>IF(OR(K2053&lt;=$Y$1,DAY(K2053)&gt;15,AND(YEAR(K2053)&amp;MONTH(K2053)=YEAR(L2053)&amp;MONTH(L2053),DAY(L2053)&lt;26)),"",IF(OR(L2053="",MONTH(K2053)&lt;&gt;MONTH(L2053)),NETWORKDAYS.INTL(K2053,DATE(2021,MONTH(K2053)+1,0),"0000000",'21年休息安排-固定'!$B$2:$B$105),NETWORKDAYS.INTL(K2053,L2053,"0000000",'21年休息安排-固定'!$B$2:$B$105)))</f>
        <v>16</v>
      </c>
      <c r="X2053" s="50" t="str">
        <f>IF(OR(L2053&gt;=$Z$1,L2053="",DAY(L2053)&lt;15,AND(YEAR(K2053)&amp;MONTH(K2053)=YEAR(L2053)&amp;MONTH(L2053),DAY(L2053)&lt;26)),"",IF(YEAR(K2053)&amp;MONTH(K2053)=YEAR(L2053)&amp;MONTH(L2053),NETWORKDAYS.INTL(K2053,L2053,"0000000",'21年休息安排-固定'!$B$2:$B$105),NETWORKDAYS.INTL(DATE(2021,MONTH(L2053),1),L2053,"0000000",'21年休息安排-固定'!$B$2:$B$105)))</f>
        <v/>
      </c>
    </row>
    <row r="2054" customHeight="1" spans="1:24">
      <c r="A2054" s="4" t="s">
        <v>2538</v>
      </c>
      <c r="B2054" s="4"/>
      <c r="C2054" s="6" t="s">
        <v>401</v>
      </c>
      <c r="D2054" s="4"/>
      <c r="E2054" s="4"/>
      <c r="F2054" s="4"/>
      <c r="G2054" s="4"/>
      <c r="H2054" s="4"/>
      <c r="I2054" s="4"/>
      <c r="J2054" s="4"/>
      <c r="K2054" s="45">
        <v>44494</v>
      </c>
      <c r="L2054" s="45"/>
      <c r="M2054" s="4"/>
      <c r="N2054" s="4"/>
      <c r="O2054" s="4"/>
      <c r="P2054" s="46"/>
      <c r="Q2054" s="46"/>
      <c r="R2054" s="49">
        <f t="shared" si="146"/>
        <v>0</v>
      </c>
      <c r="S2054" s="49">
        <f t="shared" si="147"/>
        <v>0</v>
      </c>
      <c r="T2054" s="50">
        <f t="shared" si="144"/>
        <v>0</v>
      </c>
      <c r="U2054" s="50">
        <f t="shared" si="145"/>
        <v>0</v>
      </c>
      <c r="V2054" s="50">
        <v>0.9</v>
      </c>
      <c r="W2054" s="50" t="str">
        <f>IF(OR(K2054&lt;=$Y$1,DAY(K2054)&gt;15,AND(YEAR(K2054)&amp;MONTH(K2054)=YEAR(L2054)&amp;MONTH(L2054),DAY(L2054)&lt;26)),"",IF(OR(L2054="",MONTH(K2054)&lt;&gt;MONTH(L2054)),NETWORKDAYS.INTL(K2054,DATE(2021,MONTH(K2054)+1,0),"0000000",'21年休息安排-固定'!$B$2:$B$105),NETWORKDAYS.INTL(K2054,L2054,"0000000",'21年休息安排-固定'!$B$2:$B$105)))</f>
        <v/>
      </c>
      <c r="X2054" s="50" t="str">
        <f>IF(OR(L2054&gt;=$Z$1,L2054="",DAY(L2054)&lt;15,AND(YEAR(K2054)&amp;MONTH(K2054)=YEAR(L2054)&amp;MONTH(L2054),DAY(L2054)&lt;26)),"",IF(YEAR(K2054)&amp;MONTH(K2054)=YEAR(L2054)&amp;MONTH(L2054),NETWORKDAYS.INTL(K2054,L2054,"0000000",'21年休息安排-固定'!$B$2:$B$105),NETWORKDAYS.INTL(DATE(2021,MONTH(L2054),1),L2054,"0000000",'21年休息安排-固定'!$B$2:$B$105)))</f>
        <v/>
      </c>
    </row>
    <row r="2055" customHeight="1" spans="1:24">
      <c r="A2055" s="4" t="s">
        <v>2539</v>
      </c>
      <c r="B2055" s="4"/>
      <c r="C2055" s="6" t="s">
        <v>401</v>
      </c>
      <c r="D2055" s="4"/>
      <c r="E2055" s="4"/>
      <c r="F2055" s="4"/>
      <c r="G2055" s="4"/>
      <c r="H2055" s="4"/>
      <c r="I2055" s="4"/>
      <c r="J2055" s="4"/>
      <c r="K2055" s="45">
        <v>44495</v>
      </c>
      <c r="L2055" s="45"/>
      <c r="M2055" s="4"/>
      <c r="N2055" s="4"/>
      <c r="O2055" s="4"/>
      <c r="P2055" s="46"/>
      <c r="Q2055" s="46"/>
      <c r="R2055" s="49">
        <f t="shared" si="146"/>
        <v>0</v>
      </c>
      <c r="S2055" s="49">
        <f t="shared" si="147"/>
        <v>0</v>
      </c>
      <c r="T2055" s="50">
        <f t="shared" si="144"/>
        <v>0</v>
      </c>
      <c r="U2055" s="50">
        <f t="shared" si="145"/>
        <v>0</v>
      </c>
      <c r="V2055" s="50">
        <v>0.9</v>
      </c>
      <c r="W2055" s="50" t="str">
        <f>IF(OR(K2055&lt;=$Y$1,DAY(K2055)&gt;15,AND(YEAR(K2055)&amp;MONTH(K2055)=YEAR(L2055)&amp;MONTH(L2055),DAY(L2055)&lt;26)),"",IF(OR(L2055="",MONTH(K2055)&lt;&gt;MONTH(L2055)),NETWORKDAYS.INTL(K2055,DATE(2021,MONTH(K2055)+1,0),"0000000",'21年休息安排-固定'!$B$2:$B$105),NETWORKDAYS.INTL(K2055,L2055,"0000000",'21年休息安排-固定'!$B$2:$B$105)))</f>
        <v/>
      </c>
      <c r="X2055" s="50" t="str">
        <f>IF(OR(L2055&gt;=$Z$1,L2055="",DAY(L2055)&lt;15,AND(YEAR(K2055)&amp;MONTH(K2055)=YEAR(L2055)&amp;MONTH(L2055),DAY(L2055)&lt;26)),"",IF(YEAR(K2055)&amp;MONTH(K2055)=YEAR(L2055)&amp;MONTH(L2055),NETWORKDAYS.INTL(K2055,L2055,"0000000",'21年休息安排-固定'!$B$2:$B$105),NETWORKDAYS.INTL(DATE(2021,MONTH(L2055),1),L2055,"0000000",'21年休息安排-固定'!$B$2:$B$105)))</f>
        <v/>
      </c>
    </row>
    <row r="2056" customHeight="1" spans="1:24">
      <c r="A2056" s="4" t="s">
        <v>2540</v>
      </c>
      <c r="B2056" s="4"/>
      <c r="C2056" s="6" t="s">
        <v>2541</v>
      </c>
      <c r="D2056" s="4"/>
      <c r="E2056" s="4"/>
      <c r="F2056" s="4"/>
      <c r="G2056" s="4"/>
      <c r="H2056" s="4"/>
      <c r="I2056" s="4"/>
      <c r="J2056" s="4"/>
      <c r="K2056" s="45">
        <v>44490</v>
      </c>
      <c r="L2056" s="45"/>
      <c r="M2056" s="4"/>
      <c r="N2056" s="4"/>
      <c r="O2056" s="4"/>
      <c r="P2056" s="46"/>
      <c r="Q2056" s="46"/>
      <c r="R2056" s="49">
        <f t="shared" si="146"/>
        <v>0</v>
      </c>
      <c r="S2056" s="49">
        <f t="shared" si="147"/>
        <v>0</v>
      </c>
      <c r="T2056" s="50">
        <f t="shared" si="144"/>
        <v>0</v>
      </c>
      <c r="U2056" s="50">
        <f t="shared" si="145"/>
        <v>0</v>
      </c>
      <c r="V2056" s="50">
        <v>0.9</v>
      </c>
      <c r="W2056" s="50" t="str">
        <f>IF(OR(K2056&lt;=$Y$1,DAY(K2056)&gt;15,AND(YEAR(K2056)&amp;MONTH(K2056)=YEAR(L2056)&amp;MONTH(L2056),DAY(L2056)&lt;26)),"",IF(OR(L2056="",MONTH(K2056)&lt;&gt;MONTH(L2056)),NETWORKDAYS.INTL(K2056,DATE(2021,MONTH(K2056)+1,0),"0000000",'21年休息安排-固定'!$B$2:$B$105),NETWORKDAYS.INTL(K2056,L2056,"0000000",'21年休息安排-固定'!$B$2:$B$105)))</f>
        <v/>
      </c>
      <c r="X2056" s="50" t="str">
        <f>IF(OR(L2056&gt;=$Z$1,L2056="",DAY(L2056)&lt;15,AND(YEAR(K2056)&amp;MONTH(K2056)=YEAR(L2056)&amp;MONTH(L2056),DAY(L2056)&lt;26)),"",IF(YEAR(K2056)&amp;MONTH(K2056)=YEAR(L2056)&amp;MONTH(L2056),NETWORKDAYS.INTL(K2056,L2056,"0000000",'21年休息安排-固定'!$B$2:$B$105),NETWORKDAYS.INTL(DATE(2021,MONTH(L2056),1),L2056,"0000000",'21年休息安排-固定'!$B$2:$B$105)))</f>
        <v/>
      </c>
    </row>
    <row r="2057" customHeight="1" spans="1:24">
      <c r="A2057" s="4" t="s">
        <v>2542</v>
      </c>
      <c r="B2057" s="4"/>
      <c r="C2057" s="6" t="s">
        <v>398</v>
      </c>
      <c r="D2057" s="4"/>
      <c r="E2057" s="4"/>
      <c r="F2057" s="4"/>
      <c r="G2057" s="4"/>
      <c r="H2057" s="4"/>
      <c r="I2057" s="4"/>
      <c r="J2057" s="4"/>
      <c r="K2057" s="45">
        <v>44503</v>
      </c>
      <c r="L2057" s="45"/>
      <c r="M2057" s="4"/>
      <c r="N2057" s="4"/>
      <c r="O2057" s="4"/>
      <c r="P2057" s="46"/>
      <c r="Q2057" s="46"/>
      <c r="R2057" s="49">
        <f t="shared" si="146"/>
        <v>0</v>
      </c>
      <c r="S2057" s="49">
        <f t="shared" si="147"/>
        <v>0</v>
      </c>
      <c r="T2057" s="50">
        <f t="shared" si="144"/>
        <v>0</v>
      </c>
      <c r="U2057" s="50">
        <f t="shared" si="145"/>
        <v>0</v>
      </c>
      <c r="V2057" s="50">
        <v>0.9</v>
      </c>
      <c r="W2057" s="50">
        <f>IF(OR(K2057&lt;=$Y$1,DAY(K2057)&gt;15,AND(YEAR(K2057)&amp;MONTH(K2057)=YEAR(L2057)&amp;MONTH(L2057),DAY(L2057)&lt;26)),"",IF(OR(L2057="",MONTH(K2057)&lt;&gt;MONTH(L2057)),NETWORKDAYS.INTL(K2057,DATE(2021,MONTH(K2057)+1,0),"0000000",'21年休息安排-固定'!$B$2:$B$105),NETWORKDAYS.INTL(K2057,L2057,"0000000",'21年休息安排-固定'!$B$2:$B$105)))</f>
        <v>20</v>
      </c>
      <c r="X2057" s="50" t="str">
        <f>IF(OR(L2057&gt;=$Z$1,L2057="",DAY(L2057)&lt;15,AND(YEAR(K2057)&amp;MONTH(K2057)=YEAR(L2057)&amp;MONTH(L2057),DAY(L2057)&lt;26)),"",IF(YEAR(K2057)&amp;MONTH(K2057)=YEAR(L2057)&amp;MONTH(L2057),NETWORKDAYS.INTL(K2057,L2057,"0000000",'21年休息安排-固定'!$B$2:$B$105),NETWORKDAYS.INTL(DATE(2021,MONTH(L2057),1),L2057,"0000000",'21年休息安排-固定'!$B$2:$B$105)))</f>
        <v/>
      </c>
    </row>
    <row r="2058" customHeight="1" spans="1:24">
      <c r="A2058" s="4" t="s">
        <v>2543</v>
      </c>
      <c r="B2058" s="4"/>
      <c r="C2058" s="6" t="s">
        <v>398</v>
      </c>
      <c r="D2058" s="4"/>
      <c r="E2058" s="4"/>
      <c r="F2058" s="4"/>
      <c r="G2058" s="4"/>
      <c r="H2058" s="4"/>
      <c r="I2058" s="4"/>
      <c r="J2058" s="4"/>
      <c r="K2058" s="45">
        <v>44510</v>
      </c>
      <c r="L2058" s="45">
        <v>44544</v>
      </c>
      <c r="M2058" s="4"/>
      <c r="N2058" s="4"/>
      <c r="O2058" s="4"/>
      <c r="P2058" s="46"/>
      <c r="Q2058" s="46"/>
      <c r="R2058" s="49">
        <f t="shared" si="146"/>
        <v>0</v>
      </c>
      <c r="S2058" s="49">
        <f t="shared" si="147"/>
        <v>0</v>
      </c>
      <c r="T2058" s="50">
        <f t="shared" si="144"/>
        <v>0</v>
      </c>
      <c r="U2058" s="50">
        <f t="shared" si="145"/>
        <v>0</v>
      </c>
      <c r="V2058" s="50">
        <v>0.9</v>
      </c>
      <c r="W2058" s="50">
        <f>IF(OR(K2058&lt;=$Y$1,DAY(K2058)&gt;15,AND(YEAR(K2058)&amp;MONTH(K2058)=YEAR(L2058)&amp;MONTH(L2058),DAY(L2058)&lt;26)),"",IF(OR(L2058="",MONTH(K2058)&lt;&gt;MONTH(L2058)),NETWORKDAYS.INTL(K2058,DATE(2021,MONTH(K2058)+1,0),"0000000",'21年休息安排-固定'!$B$2:$B$105),NETWORKDAYS.INTL(K2058,L2058,"0000000",'21年休息安排-固定'!$B$2:$B$105)))</f>
        <v>15</v>
      </c>
      <c r="X2058" s="50" t="str">
        <f>IF(OR(L2058&gt;=$Z$1,L2058="",DAY(L2058)&lt;15,AND(YEAR(K2058)&amp;MONTH(K2058)=YEAR(L2058)&amp;MONTH(L2058),DAY(L2058)&lt;26)),"",IF(YEAR(K2058)&amp;MONTH(K2058)=YEAR(L2058)&amp;MONTH(L2058),NETWORKDAYS.INTL(K2058,L2058,"0000000",'21年休息安排-固定'!$B$2:$B$105),NETWORKDAYS.INTL(DATE(2021,MONTH(L2058),1),L2058,"0000000",'21年休息安排-固定'!$B$2:$B$105)))</f>
        <v/>
      </c>
    </row>
    <row r="2059" customHeight="1" spans="1:24">
      <c r="A2059" s="4" t="s">
        <v>2544</v>
      </c>
      <c r="B2059" s="4"/>
      <c r="C2059" s="6" t="s">
        <v>398</v>
      </c>
      <c r="D2059" s="4"/>
      <c r="E2059" s="4"/>
      <c r="F2059" s="4"/>
      <c r="G2059" s="4"/>
      <c r="H2059" s="4"/>
      <c r="I2059" s="4"/>
      <c r="J2059" s="4"/>
      <c r="K2059" s="45">
        <v>44517</v>
      </c>
      <c r="L2059" s="45"/>
      <c r="M2059" s="4"/>
      <c r="N2059" s="4"/>
      <c r="O2059" s="4"/>
      <c r="P2059" s="46"/>
      <c r="Q2059" s="46"/>
      <c r="R2059" s="49">
        <f t="shared" si="146"/>
        <v>0</v>
      </c>
      <c r="S2059" s="49">
        <f t="shared" si="147"/>
        <v>0</v>
      </c>
      <c r="T2059" s="50">
        <f t="shared" si="144"/>
        <v>0</v>
      </c>
      <c r="U2059" s="50">
        <f t="shared" si="145"/>
        <v>0</v>
      </c>
      <c r="V2059" s="50">
        <v>0.9</v>
      </c>
      <c r="W2059" s="50" t="str">
        <f>IF(OR(K2059&lt;=$Y$1,DAY(K2059)&gt;15,AND(YEAR(K2059)&amp;MONTH(K2059)=YEAR(L2059)&amp;MONTH(L2059),DAY(L2059)&lt;26)),"",IF(OR(L2059="",MONTH(K2059)&lt;&gt;MONTH(L2059)),NETWORKDAYS.INTL(K2059,DATE(2021,MONTH(K2059)+1,0),"0000000",'21年休息安排-固定'!$B$2:$B$105),NETWORKDAYS.INTL(K2059,L2059,"0000000",'21年休息安排-固定'!$B$2:$B$105)))</f>
        <v/>
      </c>
      <c r="X2059" s="50" t="str">
        <f>IF(OR(L2059&gt;=$Z$1,L2059="",DAY(L2059)&lt;15,AND(YEAR(K2059)&amp;MONTH(K2059)=YEAR(L2059)&amp;MONTH(L2059),DAY(L2059)&lt;26)),"",IF(YEAR(K2059)&amp;MONTH(K2059)=YEAR(L2059)&amp;MONTH(L2059),NETWORKDAYS.INTL(K2059,L2059,"0000000",'21年休息安排-固定'!$B$2:$B$105),NETWORKDAYS.INTL(DATE(2021,MONTH(L2059),1),L2059,"0000000",'21年休息安排-固定'!$B$2:$B$105)))</f>
        <v/>
      </c>
    </row>
    <row r="2060" customHeight="1" spans="1:24">
      <c r="A2060" s="4" t="s">
        <v>2545</v>
      </c>
      <c r="B2060" s="4"/>
      <c r="C2060" s="6" t="s">
        <v>399</v>
      </c>
      <c r="D2060" s="4"/>
      <c r="E2060" s="4"/>
      <c r="F2060" s="4"/>
      <c r="G2060" s="4"/>
      <c r="H2060" s="4"/>
      <c r="I2060" s="4"/>
      <c r="J2060" s="4"/>
      <c r="K2060" s="45">
        <v>44503</v>
      </c>
      <c r="L2060" s="45"/>
      <c r="M2060" s="4"/>
      <c r="N2060" s="4"/>
      <c r="O2060" s="4"/>
      <c r="P2060" s="46"/>
      <c r="Q2060" s="46"/>
      <c r="R2060" s="49">
        <f t="shared" si="146"/>
        <v>0</v>
      </c>
      <c r="S2060" s="49">
        <f t="shared" si="147"/>
        <v>0</v>
      </c>
      <c r="T2060" s="50">
        <f t="shared" si="144"/>
        <v>0</v>
      </c>
      <c r="U2060" s="50">
        <f t="shared" si="145"/>
        <v>0</v>
      </c>
      <c r="V2060" s="50">
        <v>0.9</v>
      </c>
      <c r="W2060" s="50">
        <f>IF(OR(K2060&lt;=$Y$1,DAY(K2060)&gt;15,AND(YEAR(K2060)&amp;MONTH(K2060)=YEAR(L2060)&amp;MONTH(L2060),DAY(L2060)&lt;26)),"",IF(OR(L2060="",MONTH(K2060)&lt;&gt;MONTH(L2060)),NETWORKDAYS.INTL(K2060,DATE(2021,MONTH(K2060)+1,0),"0000000",'21年休息安排-固定'!$B$2:$B$105),NETWORKDAYS.INTL(K2060,L2060,"0000000",'21年休息安排-固定'!$B$2:$B$105)))</f>
        <v>20</v>
      </c>
      <c r="X2060" s="50" t="str">
        <f>IF(OR(L2060&gt;=$Z$1,L2060="",DAY(L2060)&lt;15,AND(YEAR(K2060)&amp;MONTH(K2060)=YEAR(L2060)&amp;MONTH(L2060),DAY(L2060)&lt;26)),"",IF(YEAR(K2060)&amp;MONTH(K2060)=YEAR(L2060)&amp;MONTH(L2060),NETWORKDAYS.INTL(K2060,L2060,"0000000",'21年休息安排-固定'!$B$2:$B$105),NETWORKDAYS.INTL(DATE(2021,MONTH(L2060),1),L2060,"0000000",'21年休息安排-固定'!$B$2:$B$105)))</f>
        <v/>
      </c>
    </row>
    <row r="2061" customHeight="1" spans="1:24">
      <c r="A2061" s="4" t="s">
        <v>2546</v>
      </c>
      <c r="B2061" s="4"/>
      <c r="C2061" s="6" t="s">
        <v>399</v>
      </c>
      <c r="D2061" s="4"/>
      <c r="E2061" s="4"/>
      <c r="F2061" s="4"/>
      <c r="G2061" s="4"/>
      <c r="H2061" s="4"/>
      <c r="I2061" s="4"/>
      <c r="J2061" s="4"/>
      <c r="K2061" s="45">
        <v>44510</v>
      </c>
      <c r="L2061" s="45"/>
      <c r="M2061" s="4"/>
      <c r="N2061" s="4"/>
      <c r="O2061" s="4"/>
      <c r="P2061" s="46"/>
      <c r="Q2061" s="46"/>
      <c r="R2061" s="49">
        <f t="shared" si="146"/>
        <v>0</v>
      </c>
      <c r="S2061" s="49">
        <f t="shared" si="147"/>
        <v>0</v>
      </c>
      <c r="T2061" s="50">
        <f t="shared" si="144"/>
        <v>0</v>
      </c>
      <c r="U2061" s="50">
        <f t="shared" si="145"/>
        <v>0</v>
      </c>
      <c r="V2061" s="50">
        <v>0.9</v>
      </c>
      <c r="W2061" s="50">
        <f>IF(OR(K2061&lt;=$Y$1,DAY(K2061)&gt;15,AND(YEAR(K2061)&amp;MONTH(K2061)=YEAR(L2061)&amp;MONTH(L2061),DAY(L2061)&lt;26)),"",IF(OR(L2061="",MONTH(K2061)&lt;&gt;MONTH(L2061)),NETWORKDAYS.INTL(K2061,DATE(2021,MONTH(K2061)+1,0),"0000000",'21年休息安排-固定'!$B$2:$B$105),NETWORKDAYS.INTL(K2061,L2061,"0000000",'21年休息安排-固定'!$B$2:$B$105)))</f>
        <v>15</v>
      </c>
      <c r="X2061" s="50" t="str">
        <f>IF(OR(L2061&gt;=$Z$1,L2061="",DAY(L2061)&lt;15,AND(YEAR(K2061)&amp;MONTH(K2061)=YEAR(L2061)&amp;MONTH(L2061),DAY(L2061)&lt;26)),"",IF(YEAR(K2061)&amp;MONTH(K2061)=YEAR(L2061)&amp;MONTH(L2061),NETWORKDAYS.INTL(K2061,L2061,"0000000",'21年休息安排-固定'!$B$2:$B$105),NETWORKDAYS.INTL(DATE(2021,MONTH(L2061),1),L2061,"0000000",'21年休息安排-固定'!$B$2:$B$105)))</f>
        <v/>
      </c>
    </row>
    <row r="2062" customHeight="1" spans="1:24">
      <c r="A2062" s="4" t="s">
        <v>2547</v>
      </c>
      <c r="B2062" s="4"/>
      <c r="C2062" s="6" t="s">
        <v>399</v>
      </c>
      <c r="D2062" s="4"/>
      <c r="E2062" s="4"/>
      <c r="F2062" s="4"/>
      <c r="G2062" s="4"/>
      <c r="H2062" s="4"/>
      <c r="I2062" s="4"/>
      <c r="J2062" s="4"/>
      <c r="K2062" s="45">
        <v>44510</v>
      </c>
      <c r="L2062" s="45"/>
      <c r="M2062" s="4"/>
      <c r="N2062" s="4"/>
      <c r="O2062" s="4"/>
      <c r="P2062" s="46"/>
      <c r="Q2062" s="46"/>
      <c r="R2062" s="49">
        <f t="shared" si="146"/>
        <v>0</v>
      </c>
      <c r="S2062" s="49">
        <f t="shared" si="147"/>
        <v>0</v>
      </c>
      <c r="T2062" s="50">
        <f t="shared" si="144"/>
        <v>0</v>
      </c>
      <c r="U2062" s="50">
        <f t="shared" si="145"/>
        <v>0</v>
      </c>
      <c r="V2062" s="50">
        <v>0.9</v>
      </c>
      <c r="W2062" s="50">
        <f>IF(OR(K2062&lt;=$Y$1,DAY(K2062)&gt;15,AND(YEAR(K2062)&amp;MONTH(K2062)=YEAR(L2062)&amp;MONTH(L2062),DAY(L2062)&lt;26)),"",IF(OR(L2062="",MONTH(K2062)&lt;&gt;MONTH(L2062)),NETWORKDAYS.INTL(K2062,DATE(2021,MONTH(K2062)+1,0),"0000000",'21年休息安排-固定'!$B$2:$B$105),NETWORKDAYS.INTL(K2062,L2062,"0000000",'21年休息安排-固定'!$B$2:$B$105)))</f>
        <v>15</v>
      </c>
      <c r="X2062" s="50" t="str">
        <f>IF(OR(L2062&gt;=$Z$1,L2062="",DAY(L2062)&lt;15,AND(YEAR(K2062)&amp;MONTH(K2062)=YEAR(L2062)&amp;MONTH(L2062),DAY(L2062)&lt;26)),"",IF(YEAR(K2062)&amp;MONTH(K2062)=YEAR(L2062)&amp;MONTH(L2062),NETWORKDAYS.INTL(K2062,L2062,"0000000",'21年休息安排-固定'!$B$2:$B$105),NETWORKDAYS.INTL(DATE(2021,MONTH(L2062),1),L2062,"0000000",'21年休息安排-固定'!$B$2:$B$105)))</f>
        <v/>
      </c>
    </row>
    <row r="2063" customHeight="1" spans="1:24">
      <c r="A2063" s="4" t="s">
        <v>2548</v>
      </c>
      <c r="B2063" s="4"/>
      <c r="C2063" s="6" t="s">
        <v>399</v>
      </c>
      <c r="D2063" s="4"/>
      <c r="E2063" s="4"/>
      <c r="F2063" s="4"/>
      <c r="G2063" s="4"/>
      <c r="H2063" s="4"/>
      <c r="I2063" s="4"/>
      <c r="J2063" s="4"/>
      <c r="K2063" s="45">
        <v>44522</v>
      </c>
      <c r="L2063" s="45"/>
      <c r="M2063" s="4"/>
      <c r="N2063" s="4"/>
      <c r="O2063" s="4"/>
      <c r="P2063" s="46"/>
      <c r="Q2063" s="46"/>
      <c r="R2063" s="49">
        <f t="shared" si="146"/>
        <v>0</v>
      </c>
      <c r="S2063" s="49">
        <f t="shared" si="147"/>
        <v>0</v>
      </c>
      <c r="T2063" s="50">
        <f t="shared" si="144"/>
        <v>0</v>
      </c>
      <c r="U2063" s="50">
        <f t="shared" si="145"/>
        <v>0</v>
      </c>
      <c r="V2063" s="50">
        <v>0.9</v>
      </c>
      <c r="W2063" s="50" t="str">
        <f>IF(OR(K2063&lt;=$Y$1,DAY(K2063)&gt;15,AND(YEAR(K2063)&amp;MONTH(K2063)=YEAR(L2063)&amp;MONTH(L2063),DAY(L2063)&lt;26)),"",IF(OR(L2063="",MONTH(K2063)&lt;&gt;MONTH(L2063)),NETWORKDAYS.INTL(K2063,DATE(2021,MONTH(K2063)+1,0),"0000000",'21年休息安排-固定'!$B$2:$B$105),NETWORKDAYS.INTL(K2063,L2063,"0000000",'21年休息安排-固定'!$B$2:$B$105)))</f>
        <v/>
      </c>
      <c r="X2063" s="50" t="str">
        <f>IF(OR(L2063&gt;=$Z$1,L2063="",DAY(L2063)&lt;15,AND(YEAR(K2063)&amp;MONTH(K2063)=YEAR(L2063)&amp;MONTH(L2063),DAY(L2063)&lt;26)),"",IF(YEAR(K2063)&amp;MONTH(K2063)=YEAR(L2063)&amp;MONTH(L2063),NETWORKDAYS.INTL(K2063,L2063,"0000000",'21年休息安排-固定'!$B$2:$B$105),NETWORKDAYS.INTL(DATE(2021,MONTH(L2063),1),L2063,"0000000",'21年休息安排-固定'!$B$2:$B$105)))</f>
        <v/>
      </c>
    </row>
    <row r="2064" customHeight="1" spans="1:24">
      <c r="A2064" s="4" t="s">
        <v>2549</v>
      </c>
      <c r="B2064" s="4"/>
      <c r="C2064" s="6" t="s">
        <v>401</v>
      </c>
      <c r="D2064" s="4"/>
      <c r="E2064" s="4"/>
      <c r="F2064" s="4"/>
      <c r="G2064" s="4"/>
      <c r="H2064" s="4"/>
      <c r="I2064" s="4"/>
      <c r="J2064" s="4"/>
      <c r="K2064" s="45">
        <v>44501</v>
      </c>
      <c r="L2064" s="45"/>
      <c r="M2064" s="4"/>
      <c r="N2064" s="4"/>
      <c r="O2064" s="4"/>
      <c r="P2064" s="46"/>
      <c r="Q2064" s="46"/>
      <c r="R2064" s="49">
        <f t="shared" si="146"/>
        <v>0</v>
      </c>
      <c r="S2064" s="49">
        <f t="shared" si="147"/>
        <v>0</v>
      </c>
      <c r="T2064" s="50">
        <f t="shared" si="144"/>
        <v>0</v>
      </c>
      <c r="U2064" s="50">
        <f t="shared" si="145"/>
        <v>0</v>
      </c>
      <c r="V2064" s="50">
        <v>0.9</v>
      </c>
      <c r="W2064" s="50">
        <f>IF(OR(K2064&lt;=$Y$1,DAY(K2064)&gt;15,AND(YEAR(K2064)&amp;MONTH(K2064)=YEAR(L2064)&amp;MONTH(L2064),DAY(L2064)&lt;26)),"",IF(OR(L2064="",MONTH(K2064)&lt;&gt;MONTH(L2064)),NETWORKDAYS.INTL(K2064,DATE(2021,MONTH(K2064)+1,0),"0000000",'21年休息安排-固定'!$B$2:$B$105),NETWORKDAYS.INTL(K2064,L2064,"0000000",'21年休息安排-固定'!$B$2:$B$105)))</f>
        <v>22</v>
      </c>
      <c r="X2064" s="50" t="str">
        <f>IF(OR(L2064&gt;=$Z$1,L2064="",DAY(L2064)&lt;15,AND(YEAR(K2064)&amp;MONTH(K2064)=YEAR(L2064)&amp;MONTH(L2064),DAY(L2064)&lt;26)),"",IF(YEAR(K2064)&amp;MONTH(K2064)=YEAR(L2064)&amp;MONTH(L2064),NETWORKDAYS.INTL(K2064,L2064,"0000000",'21年休息安排-固定'!$B$2:$B$105),NETWORKDAYS.INTL(DATE(2021,MONTH(L2064),1),L2064,"0000000",'21年休息安排-固定'!$B$2:$B$105)))</f>
        <v/>
      </c>
    </row>
    <row r="2065" customHeight="1" spans="1:24">
      <c r="A2065" s="4" t="s">
        <v>2550</v>
      </c>
      <c r="B2065" s="4"/>
      <c r="C2065" s="6" t="s">
        <v>401</v>
      </c>
      <c r="D2065" s="4"/>
      <c r="E2065" s="4"/>
      <c r="F2065" s="4"/>
      <c r="G2065" s="4"/>
      <c r="H2065" s="4"/>
      <c r="I2065" s="4"/>
      <c r="J2065" s="4"/>
      <c r="K2065" s="45">
        <v>44529</v>
      </c>
      <c r="L2065" s="45"/>
      <c r="M2065" s="4"/>
      <c r="N2065" s="4"/>
      <c r="O2065" s="4"/>
      <c r="P2065" s="46"/>
      <c r="Q2065" s="46"/>
      <c r="R2065" s="49">
        <f t="shared" si="146"/>
        <v>0</v>
      </c>
      <c r="S2065" s="49">
        <f t="shared" si="147"/>
        <v>0</v>
      </c>
      <c r="T2065" s="50">
        <f t="shared" si="144"/>
        <v>0</v>
      </c>
      <c r="U2065" s="50">
        <f t="shared" si="145"/>
        <v>0</v>
      </c>
      <c r="V2065" s="50">
        <v>0.9</v>
      </c>
      <c r="W2065" s="50" t="str">
        <f>IF(OR(K2065&lt;=$Y$1,DAY(K2065)&gt;15,AND(YEAR(K2065)&amp;MONTH(K2065)=YEAR(L2065)&amp;MONTH(L2065),DAY(L2065)&lt;26)),"",IF(OR(L2065="",MONTH(K2065)&lt;&gt;MONTH(L2065)),NETWORKDAYS.INTL(K2065,DATE(2021,MONTH(K2065)+1,0),"0000000",'21年休息安排-固定'!$B$2:$B$105),NETWORKDAYS.INTL(K2065,L2065,"0000000",'21年休息安排-固定'!$B$2:$B$105)))</f>
        <v/>
      </c>
      <c r="X2065" s="50" t="str">
        <f>IF(OR(L2065&gt;=$Z$1,L2065="",DAY(L2065)&lt;15,AND(YEAR(K2065)&amp;MONTH(K2065)=YEAR(L2065)&amp;MONTH(L2065),DAY(L2065)&lt;26)),"",IF(YEAR(K2065)&amp;MONTH(K2065)=YEAR(L2065)&amp;MONTH(L2065),NETWORKDAYS.INTL(K2065,L2065,"0000000",'21年休息安排-固定'!$B$2:$B$105),NETWORKDAYS.INTL(DATE(2021,MONTH(L2065),1),L2065,"0000000",'21年休息安排-固定'!$B$2:$B$105)))</f>
        <v/>
      </c>
    </row>
    <row r="2066" customHeight="1" spans="1:24">
      <c r="A2066" s="4" t="s">
        <v>2551</v>
      </c>
      <c r="B2066" s="4"/>
      <c r="C2066" s="6" t="s">
        <v>401</v>
      </c>
      <c r="D2066" s="4"/>
      <c r="E2066" s="4"/>
      <c r="F2066" s="4"/>
      <c r="G2066" s="4"/>
      <c r="H2066" s="4"/>
      <c r="I2066" s="4"/>
      <c r="J2066" s="4"/>
      <c r="K2066" s="45">
        <v>44511</v>
      </c>
      <c r="L2066" s="45"/>
      <c r="M2066" s="4"/>
      <c r="N2066" s="4"/>
      <c r="O2066" s="4"/>
      <c r="P2066" s="46"/>
      <c r="Q2066" s="46"/>
      <c r="R2066" s="49">
        <f t="shared" si="146"/>
        <v>0</v>
      </c>
      <c r="S2066" s="49">
        <f t="shared" si="147"/>
        <v>0</v>
      </c>
      <c r="T2066" s="50">
        <f t="shared" si="144"/>
        <v>0</v>
      </c>
      <c r="U2066" s="50">
        <f t="shared" si="145"/>
        <v>0</v>
      </c>
      <c r="V2066" s="50">
        <v>0.9</v>
      </c>
      <c r="W2066" s="50">
        <f>IF(OR(K2066&lt;=$Y$1,DAY(K2066)&gt;15,AND(YEAR(K2066)&amp;MONTH(K2066)=YEAR(L2066)&amp;MONTH(L2066),DAY(L2066)&lt;26)),"",IF(OR(L2066="",MONTH(K2066)&lt;&gt;MONTH(L2066)),NETWORKDAYS.INTL(K2066,DATE(2021,MONTH(K2066)+1,0),"0000000",'21年休息安排-固定'!$B$2:$B$105),NETWORKDAYS.INTL(K2066,L2066,"0000000",'21年休息安排-固定'!$B$2:$B$105)))</f>
        <v>14</v>
      </c>
      <c r="X2066" s="50" t="str">
        <f>IF(OR(L2066&gt;=$Z$1,L2066="",DAY(L2066)&lt;15,AND(YEAR(K2066)&amp;MONTH(K2066)=YEAR(L2066)&amp;MONTH(L2066),DAY(L2066)&lt;26)),"",IF(YEAR(K2066)&amp;MONTH(K2066)=YEAR(L2066)&amp;MONTH(L2066),NETWORKDAYS.INTL(K2066,L2066,"0000000",'21年休息安排-固定'!$B$2:$B$105),NETWORKDAYS.INTL(DATE(2021,MONTH(L2066),1),L2066,"0000000",'21年休息安排-固定'!$B$2:$B$105)))</f>
        <v/>
      </c>
    </row>
    <row r="2067" customHeight="1" spans="1:24">
      <c r="A2067" s="4" t="s">
        <v>2552</v>
      </c>
      <c r="B2067" s="4"/>
      <c r="C2067" s="6" t="s">
        <v>401</v>
      </c>
      <c r="D2067" s="4"/>
      <c r="E2067" s="4"/>
      <c r="F2067" s="4"/>
      <c r="G2067" s="4"/>
      <c r="H2067" s="4"/>
      <c r="I2067" s="4"/>
      <c r="J2067" s="4"/>
      <c r="K2067" s="45">
        <v>44508</v>
      </c>
      <c r="L2067" s="45"/>
      <c r="M2067" s="4"/>
      <c r="N2067" s="4"/>
      <c r="O2067" s="4"/>
      <c r="P2067" s="46"/>
      <c r="Q2067" s="46"/>
      <c r="R2067" s="49">
        <f t="shared" si="146"/>
        <v>0</v>
      </c>
      <c r="S2067" s="49">
        <f t="shared" si="147"/>
        <v>0</v>
      </c>
      <c r="T2067" s="50">
        <f t="shared" si="144"/>
        <v>0</v>
      </c>
      <c r="U2067" s="50">
        <f t="shared" si="145"/>
        <v>0</v>
      </c>
      <c r="V2067" s="50">
        <v>0.9</v>
      </c>
      <c r="W2067" s="50">
        <f>IF(OR(K2067&lt;=$Y$1,DAY(K2067)&gt;15,AND(YEAR(K2067)&amp;MONTH(K2067)=YEAR(L2067)&amp;MONTH(L2067),DAY(L2067)&lt;26)),"",IF(OR(L2067="",MONTH(K2067)&lt;&gt;MONTH(L2067)),NETWORKDAYS.INTL(K2067,DATE(2021,MONTH(K2067)+1,0),"0000000",'21年休息安排-固定'!$B$2:$B$105),NETWORKDAYS.INTL(K2067,L2067,"0000000",'21年休息安排-固定'!$B$2:$B$105)))</f>
        <v>17</v>
      </c>
      <c r="X2067" s="50" t="str">
        <f>IF(OR(L2067&gt;=$Z$1,L2067="",DAY(L2067)&lt;15,AND(YEAR(K2067)&amp;MONTH(K2067)=YEAR(L2067)&amp;MONTH(L2067),DAY(L2067)&lt;26)),"",IF(YEAR(K2067)&amp;MONTH(K2067)=YEAR(L2067)&amp;MONTH(L2067),NETWORKDAYS.INTL(K2067,L2067,"0000000",'21年休息安排-固定'!$B$2:$B$105),NETWORKDAYS.INTL(DATE(2021,MONTH(L2067),1),L2067,"0000000",'21年休息安排-固定'!$B$2:$B$105)))</f>
        <v/>
      </c>
    </row>
    <row r="2068" customHeight="1" spans="1:24">
      <c r="A2068" s="4" t="s">
        <v>2553</v>
      </c>
      <c r="B2068" s="4"/>
      <c r="C2068" s="6" t="s">
        <v>484</v>
      </c>
      <c r="D2068" s="4"/>
      <c r="E2068" s="4"/>
      <c r="F2068" s="4"/>
      <c r="G2068" s="4"/>
      <c r="H2068" s="4"/>
      <c r="I2068" s="4"/>
      <c r="J2068" s="4"/>
      <c r="K2068" s="45">
        <v>44501</v>
      </c>
      <c r="L2068" s="45"/>
      <c r="M2068" s="4"/>
      <c r="N2068" s="4"/>
      <c r="O2068" s="4"/>
      <c r="P2068" s="46"/>
      <c r="Q2068" s="46"/>
      <c r="R2068" s="49">
        <f t="shared" si="146"/>
        <v>0</v>
      </c>
      <c r="S2068" s="49">
        <f t="shared" si="147"/>
        <v>0</v>
      </c>
      <c r="T2068" s="50">
        <f t="shared" si="144"/>
        <v>0</v>
      </c>
      <c r="U2068" s="50">
        <f t="shared" si="145"/>
        <v>0</v>
      </c>
      <c r="V2068" s="50">
        <v>0.9</v>
      </c>
      <c r="W2068" s="50">
        <f>IF(OR(K2068&lt;=$Y$1,DAY(K2068)&gt;15,AND(YEAR(K2068)&amp;MONTH(K2068)=YEAR(L2068)&amp;MONTH(L2068),DAY(L2068)&lt;26)),"",IF(OR(L2068="",MONTH(K2068)&lt;&gt;MONTH(L2068)),NETWORKDAYS.INTL(K2068,DATE(2021,MONTH(K2068)+1,0),"0000000",'21年休息安排-固定'!$B$2:$B$105),NETWORKDAYS.INTL(K2068,L2068,"0000000",'21年休息安排-固定'!$B$2:$B$105)))</f>
        <v>22</v>
      </c>
      <c r="X2068" s="50" t="str">
        <f>IF(OR(L2068&gt;=$Z$1,L2068="",DAY(L2068)&lt;15,AND(YEAR(K2068)&amp;MONTH(K2068)=YEAR(L2068)&amp;MONTH(L2068),DAY(L2068)&lt;26)),"",IF(YEAR(K2068)&amp;MONTH(K2068)=YEAR(L2068)&amp;MONTH(L2068),NETWORKDAYS.INTL(K2068,L2068,"0000000",'21年休息安排-固定'!$B$2:$B$105),NETWORKDAYS.INTL(DATE(2021,MONTH(L2068),1),L2068,"0000000",'21年休息安排-固定'!$B$2:$B$105)))</f>
        <v/>
      </c>
    </row>
    <row r="2069" customHeight="1" spans="1:24">
      <c r="A2069" s="4" t="s">
        <v>2554</v>
      </c>
      <c r="B2069" s="4"/>
      <c r="C2069" s="6" t="s">
        <v>404</v>
      </c>
      <c r="D2069" s="4"/>
      <c r="E2069" s="4"/>
      <c r="F2069" s="4"/>
      <c r="G2069" s="4"/>
      <c r="H2069" s="4"/>
      <c r="I2069" s="4"/>
      <c r="J2069" s="4"/>
      <c r="K2069" s="45">
        <v>44501</v>
      </c>
      <c r="L2069" s="45"/>
      <c r="M2069" s="4"/>
      <c r="N2069" s="4"/>
      <c r="O2069" s="4"/>
      <c r="P2069" s="46"/>
      <c r="Q2069" s="46"/>
      <c r="R2069" s="49">
        <f t="shared" si="146"/>
        <v>0</v>
      </c>
      <c r="S2069" s="49">
        <f t="shared" si="147"/>
        <v>0</v>
      </c>
      <c r="T2069" s="50">
        <f t="shared" si="144"/>
        <v>0</v>
      </c>
      <c r="U2069" s="50">
        <f t="shared" si="145"/>
        <v>0</v>
      </c>
      <c r="V2069" s="50">
        <v>0.9</v>
      </c>
      <c r="W2069" s="50">
        <f>IF(OR(K2069&lt;=$Y$1,DAY(K2069)&gt;15,AND(YEAR(K2069)&amp;MONTH(K2069)=YEAR(L2069)&amp;MONTH(L2069),DAY(L2069)&lt;26)),"",IF(OR(L2069="",MONTH(K2069)&lt;&gt;MONTH(L2069)),NETWORKDAYS.INTL(K2069,DATE(2021,MONTH(K2069)+1,0),"0000000",'21年休息安排-固定'!$B$2:$B$105),NETWORKDAYS.INTL(K2069,L2069,"0000000",'21年休息安排-固定'!$B$2:$B$105)))</f>
        <v>22</v>
      </c>
      <c r="X2069" s="50" t="str">
        <f>IF(OR(L2069&gt;=$Z$1,L2069="",DAY(L2069)&lt;15,AND(YEAR(K2069)&amp;MONTH(K2069)=YEAR(L2069)&amp;MONTH(L2069),DAY(L2069)&lt;26)),"",IF(YEAR(K2069)&amp;MONTH(K2069)=YEAR(L2069)&amp;MONTH(L2069),NETWORKDAYS.INTL(K2069,L2069,"0000000",'21年休息安排-固定'!$B$2:$B$105),NETWORKDAYS.INTL(DATE(2021,MONTH(L2069),1),L2069,"0000000",'21年休息安排-固定'!$B$2:$B$105)))</f>
        <v/>
      </c>
    </row>
    <row r="2070" customHeight="1" spans="1:24">
      <c r="A2070" s="4" t="s">
        <v>2555</v>
      </c>
      <c r="B2070" s="4"/>
      <c r="C2070" s="6" t="s">
        <v>404</v>
      </c>
      <c r="D2070" s="4"/>
      <c r="E2070" s="4"/>
      <c r="F2070" s="4"/>
      <c r="G2070" s="4"/>
      <c r="H2070" s="4"/>
      <c r="I2070" s="4"/>
      <c r="J2070" s="4"/>
      <c r="K2070" s="45">
        <v>44501</v>
      </c>
      <c r="L2070" s="45"/>
      <c r="M2070" s="4"/>
      <c r="N2070" s="4"/>
      <c r="O2070" s="4"/>
      <c r="P2070" s="46"/>
      <c r="Q2070" s="46"/>
      <c r="R2070" s="49">
        <f t="shared" si="146"/>
        <v>0</v>
      </c>
      <c r="S2070" s="49">
        <f t="shared" si="147"/>
        <v>0</v>
      </c>
      <c r="T2070" s="50">
        <f t="shared" si="144"/>
        <v>0</v>
      </c>
      <c r="U2070" s="50">
        <f t="shared" si="145"/>
        <v>0</v>
      </c>
      <c r="V2070" s="50">
        <v>0.9</v>
      </c>
      <c r="W2070" s="50">
        <f>IF(OR(K2070&lt;=$Y$1,DAY(K2070)&gt;15,AND(YEAR(K2070)&amp;MONTH(K2070)=YEAR(L2070)&amp;MONTH(L2070),DAY(L2070)&lt;26)),"",IF(OR(L2070="",MONTH(K2070)&lt;&gt;MONTH(L2070)),NETWORKDAYS.INTL(K2070,DATE(2021,MONTH(K2070)+1,0),"0000000",'21年休息安排-固定'!$B$2:$B$105),NETWORKDAYS.INTL(K2070,L2070,"0000000",'21年休息安排-固定'!$B$2:$B$105)))</f>
        <v>22</v>
      </c>
      <c r="X2070" s="50" t="str">
        <f>IF(OR(L2070&gt;=$Z$1,L2070="",DAY(L2070)&lt;15,AND(YEAR(K2070)&amp;MONTH(K2070)=YEAR(L2070)&amp;MONTH(L2070),DAY(L2070)&lt;26)),"",IF(YEAR(K2070)&amp;MONTH(K2070)=YEAR(L2070)&amp;MONTH(L2070),NETWORKDAYS.INTL(K2070,L2070,"0000000",'21年休息安排-固定'!$B$2:$B$105),NETWORKDAYS.INTL(DATE(2021,MONTH(L2070),1),L2070,"0000000",'21年休息安排-固定'!$B$2:$B$105)))</f>
        <v/>
      </c>
    </row>
    <row r="2071" customHeight="1" spans="1:24">
      <c r="A2071" s="4" t="s">
        <v>2556</v>
      </c>
      <c r="B2071" s="4"/>
      <c r="C2071" s="6" t="s">
        <v>484</v>
      </c>
      <c r="D2071" s="4"/>
      <c r="E2071" s="4"/>
      <c r="F2071" s="4"/>
      <c r="G2071" s="4"/>
      <c r="H2071" s="4"/>
      <c r="I2071" s="4"/>
      <c r="J2071" s="4"/>
      <c r="K2071" s="45">
        <v>44501</v>
      </c>
      <c r="L2071" s="45"/>
      <c r="M2071" s="4"/>
      <c r="N2071" s="4"/>
      <c r="O2071" s="4"/>
      <c r="P2071" s="46"/>
      <c r="Q2071" s="46"/>
      <c r="R2071" s="49">
        <f t="shared" si="146"/>
        <v>0</v>
      </c>
      <c r="S2071" s="49">
        <f t="shared" si="147"/>
        <v>0</v>
      </c>
      <c r="T2071" s="50">
        <f t="shared" si="144"/>
        <v>0</v>
      </c>
      <c r="U2071" s="50">
        <f t="shared" si="145"/>
        <v>0</v>
      </c>
      <c r="V2071" s="50">
        <v>0.9</v>
      </c>
      <c r="W2071" s="50">
        <f>IF(OR(K2071&lt;=$Y$1,DAY(K2071)&gt;15,AND(YEAR(K2071)&amp;MONTH(K2071)=YEAR(L2071)&amp;MONTH(L2071),DAY(L2071)&lt;26)),"",IF(OR(L2071="",MONTH(K2071)&lt;&gt;MONTH(L2071)),NETWORKDAYS.INTL(K2071,DATE(2021,MONTH(K2071)+1,0),"0000000",'21年休息安排-固定'!$B$2:$B$105),NETWORKDAYS.INTL(K2071,L2071,"0000000",'21年休息安排-固定'!$B$2:$B$105)))</f>
        <v>22</v>
      </c>
      <c r="X2071" s="50" t="str">
        <f>IF(OR(L2071&gt;=$Z$1,L2071="",DAY(L2071)&lt;15,AND(YEAR(K2071)&amp;MONTH(K2071)=YEAR(L2071)&amp;MONTH(L2071),DAY(L2071)&lt;26)),"",IF(YEAR(K2071)&amp;MONTH(K2071)=YEAR(L2071)&amp;MONTH(L2071),NETWORKDAYS.INTL(K2071,L2071,"0000000",'21年休息安排-固定'!$B$2:$B$105),NETWORKDAYS.INTL(DATE(2021,MONTH(L2071),1),L2071,"0000000",'21年休息安排-固定'!$B$2:$B$105)))</f>
        <v/>
      </c>
    </row>
    <row r="2072" customHeight="1" spans="1:24">
      <c r="A2072" s="4" t="s">
        <v>2557</v>
      </c>
      <c r="B2072" s="4"/>
      <c r="C2072" s="6" t="s">
        <v>484</v>
      </c>
      <c r="D2072" s="4"/>
      <c r="E2072" s="4"/>
      <c r="F2072" s="4"/>
      <c r="G2072" s="4"/>
      <c r="H2072" s="4"/>
      <c r="I2072" s="4"/>
      <c r="J2072" s="4"/>
      <c r="K2072" s="45">
        <v>44501</v>
      </c>
      <c r="L2072" s="45"/>
      <c r="M2072" s="4"/>
      <c r="N2072" s="4"/>
      <c r="O2072" s="4"/>
      <c r="P2072" s="46"/>
      <c r="Q2072" s="46"/>
      <c r="R2072" s="49">
        <f t="shared" si="146"/>
        <v>0</v>
      </c>
      <c r="S2072" s="49">
        <f t="shared" si="147"/>
        <v>0</v>
      </c>
      <c r="T2072" s="50">
        <f t="shared" si="144"/>
        <v>0</v>
      </c>
      <c r="U2072" s="50">
        <f t="shared" si="145"/>
        <v>0</v>
      </c>
      <c r="V2072" s="50">
        <v>0.9</v>
      </c>
      <c r="W2072" s="50">
        <f>IF(OR(K2072&lt;=$Y$1,DAY(K2072)&gt;15,AND(YEAR(K2072)&amp;MONTH(K2072)=YEAR(L2072)&amp;MONTH(L2072),DAY(L2072)&lt;26)),"",IF(OR(L2072="",MONTH(K2072)&lt;&gt;MONTH(L2072)),NETWORKDAYS.INTL(K2072,DATE(2021,MONTH(K2072)+1,0),"0000000",'21年休息安排-固定'!$B$2:$B$105),NETWORKDAYS.INTL(K2072,L2072,"0000000",'21年休息安排-固定'!$B$2:$B$105)))</f>
        <v>22</v>
      </c>
      <c r="X2072" s="50" t="str">
        <f>IF(OR(L2072&gt;=$Z$1,L2072="",DAY(L2072)&lt;15,AND(YEAR(K2072)&amp;MONTH(K2072)=YEAR(L2072)&amp;MONTH(L2072),DAY(L2072)&lt;26)),"",IF(YEAR(K2072)&amp;MONTH(K2072)=YEAR(L2072)&amp;MONTH(L2072),NETWORKDAYS.INTL(K2072,L2072,"0000000",'21年休息安排-固定'!$B$2:$B$105),NETWORKDAYS.INTL(DATE(2021,MONTH(L2072),1),L2072,"0000000",'21年休息安排-固定'!$B$2:$B$105)))</f>
        <v/>
      </c>
    </row>
    <row r="2073" customHeight="1" spans="1:24">
      <c r="A2073" s="4" t="s">
        <v>2558</v>
      </c>
      <c r="B2073" s="4"/>
      <c r="C2073" s="6" t="s">
        <v>2006</v>
      </c>
      <c r="D2073" s="4"/>
      <c r="E2073" s="4"/>
      <c r="F2073" s="4"/>
      <c r="G2073" s="4"/>
      <c r="H2073" s="4"/>
      <c r="I2073" s="4"/>
      <c r="J2073" s="4"/>
      <c r="K2073" s="45">
        <v>44503</v>
      </c>
      <c r="L2073" s="45"/>
      <c r="M2073" s="4"/>
      <c r="N2073" s="4"/>
      <c r="O2073" s="4"/>
      <c r="P2073" s="46"/>
      <c r="Q2073" s="46"/>
      <c r="R2073" s="49">
        <f t="shared" si="146"/>
        <v>0</v>
      </c>
      <c r="S2073" s="49">
        <f t="shared" si="147"/>
        <v>0</v>
      </c>
      <c r="T2073" s="50">
        <f t="shared" si="144"/>
        <v>0</v>
      </c>
      <c r="U2073" s="50">
        <f t="shared" si="145"/>
        <v>0</v>
      </c>
      <c r="V2073" s="50">
        <v>0.9</v>
      </c>
      <c r="W2073" s="50">
        <f>IF(OR(K2073&lt;=$Y$1,DAY(K2073)&gt;15,AND(YEAR(K2073)&amp;MONTH(K2073)=YEAR(L2073)&amp;MONTH(L2073),DAY(L2073)&lt;26)),"",IF(OR(L2073="",MONTH(K2073)&lt;&gt;MONTH(L2073)),NETWORKDAYS.INTL(K2073,DATE(2021,MONTH(K2073)+1,0),"0000000",'21年休息安排-固定'!$B$2:$B$105),NETWORKDAYS.INTL(K2073,L2073,"0000000",'21年休息安排-固定'!$B$2:$B$105)))</f>
        <v>20</v>
      </c>
      <c r="X2073" s="50" t="str">
        <f>IF(OR(L2073&gt;=$Z$1,L2073="",DAY(L2073)&lt;15,AND(YEAR(K2073)&amp;MONTH(K2073)=YEAR(L2073)&amp;MONTH(L2073),DAY(L2073)&lt;26)),"",IF(YEAR(K2073)&amp;MONTH(K2073)=YEAR(L2073)&amp;MONTH(L2073),NETWORKDAYS.INTL(K2073,L2073,"0000000",'21年休息安排-固定'!$B$2:$B$105),NETWORKDAYS.INTL(DATE(2021,MONTH(L2073),1),L2073,"0000000",'21年休息安排-固定'!$B$2:$B$105)))</f>
        <v/>
      </c>
    </row>
    <row r="2074" customHeight="1" spans="1:24">
      <c r="A2074" s="4" t="s">
        <v>2559</v>
      </c>
      <c r="B2074" s="4"/>
      <c r="C2074" s="6" t="s">
        <v>484</v>
      </c>
      <c r="D2074" s="4"/>
      <c r="E2074" s="4"/>
      <c r="F2074" s="4"/>
      <c r="G2074" s="4"/>
      <c r="H2074" s="4"/>
      <c r="I2074" s="4"/>
      <c r="J2074" s="4"/>
      <c r="K2074" s="45">
        <v>44505</v>
      </c>
      <c r="L2074" s="45"/>
      <c r="M2074" s="4"/>
      <c r="N2074" s="4"/>
      <c r="O2074" s="4"/>
      <c r="P2074" s="46"/>
      <c r="Q2074" s="46"/>
      <c r="R2074" s="49">
        <f t="shared" si="146"/>
        <v>0</v>
      </c>
      <c r="S2074" s="49">
        <f t="shared" si="147"/>
        <v>0</v>
      </c>
      <c r="T2074" s="50">
        <f t="shared" si="144"/>
        <v>0</v>
      </c>
      <c r="U2074" s="50">
        <f t="shared" si="145"/>
        <v>0</v>
      </c>
      <c r="V2074" s="50">
        <v>0.9</v>
      </c>
      <c r="W2074" s="50">
        <f>IF(OR(K2074&lt;=$Y$1,DAY(K2074)&gt;15,AND(YEAR(K2074)&amp;MONTH(K2074)=YEAR(L2074)&amp;MONTH(L2074),DAY(L2074)&lt;26)),"",IF(OR(L2074="",MONTH(K2074)&lt;&gt;MONTH(L2074)),NETWORKDAYS.INTL(K2074,DATE(2021,MONTH(K2074)+1,0),"0000000",'21年休息安排-固定'!$B$2:$B$105),NETWORKDAYS.INTL(K2074,L2074,"0000000",'21年休息安排-固定'!$B$2:$B$105)))</f>
        <v>18</v>
      </c>
      <c r="X2074" s="50" t="str">
        <f>IF(OR(L2074&gt;=$Z$1,L2074="",DAY(L2074)&lt;15,AND(YEAR(K2074)&amp;MONTH(K2074)=YEAR(L2074)&amp;MONTH(L2074),DAY(L2074)&lt;26)),"",IF(YEAR(K2074)&amp;MONTH(K2074)=YEAR(L2074)&amp;MONTH(L2074),NETWORKDAYS.INTL(K2074,L2074,"0000000",'21年休息安排-固定'!$B$2:$B$105),NETWORKDAYS.INTL(DATE(2021,MONTH(L2074),1),L2074,"0000000",'21年休息安排-固定'!$B$2:$B$105)))</f>
        <v/>
      </c>
    </row>
    <row r="2075" customHeight="1" spans="1:24">
      <c r="A2075" s="4" t="s">
        <v>2560</v>
      </c>
      <c r="B2075" s="4"/>
      <c r="C2075" s="6" t="s">
        <v>1947</v>
      </c>
      <c r="D2075" s="4"/>
      <c r="E2075" s="4"/>
      <c r="F2075" s="4"/>
      <c r="G2075" s="4"/>
      <c r="H2075" s="4"/>
      <c r="I2075" s="4"/>
      <c r="J2075" s="4"/>
      <c r="K2075" s="45">
        <v>44508</v>
      </c>
      <c r="L2075" s="45"/>
      <c r="M2075" s="4"/>
      <c r="N2075" s="4"/>
      <c r="O2075" s="4"/>
      <c r="P2075" s="46"/>
      <c r="Q2075" s="46"/>
      <c r="R2075" s="49">
        <f t="shared" si="146"/>
        <v>0</v>
      </c>
      <c r="S2075" s="49">
        <f t="shared" si="147"/>
        <v>0</v>
      </c>
      <c r="T2075" s="50">
        <f t="shared" si="144"/>
        <v>0</v>
      </c>
      <c r="U2075" s="50">
        <f t="shared" si="145"/>
        <v>0</v>
      </c>
      <c r="V2075" s="50">
        <v>0.9</v>
      </c>
      <c r="W2075" s="50">
        <f>IF(OR(K2075&lt;=$Y$1,DAY(K2075)&gt;15,AND(YEAR(K2075)&amp;MONTH(K2075)=YEAR(L2075)&amp;MONTH(L2075),DAY(L2075)&lt;26)),"",IF(OR(L2075="",MONTH(K2075)&lt;&gt;MONTH(L2075)),NETWORKDAYS.INTL(K2075,DATE(2021,MONTH(K2075)+1,0),"0000000",'21年休息安排-固定'!$B$2:$B$105),NETWORKDAYS.INTL(K2075,L2075,"0000000",'21年休息安排-固定'!$B$2:$B$105)))</f>
        <v>17</v>
      </c>
      <c r="X2075" s="50" t="str">
        <f>IF(OR(L2075&gt;=$Z$1,L2075="",DAY(L2075)&lt;15,AND(YEAR(K2075)&amp;MONTH(K2075)=YEAR(L2075)&amp;MONTH(L2075),DAY(L2075)&lt;26)),"",IF(YEAR(K2075)&amp;MONTH(K2075)=YEAR(L2075)&amp;MONTH(L2075),NETWORKDAYS.INTL(K2075,L2075,"0000000",'21年休息安排-固定'!$B$2:$B$105),NETWORKDAYS.INTL(DATE(2021,MONTH(L2075),1),L2075,"0000000",'21年休息安排-固定'!$B$2:$B$105)))</f>
        <v/>
      </c>
    </row>
    <row r="2076" customHeight="1" spans="1:24">
      <c r="A2076" s="4" t="s">
        <v>2561</v>
      </c>
      <c r="B2076" s="4"/>
      <c r="C2076" s="6" t="s">
        <v>1851</v>
      </c>
      <c r="D2076" s="4"/>
      <c r="E2076" s="4"/>
      <c r="F2076" s="4"/>
      <c r="G2076" s="4"/>
      <c r="H2076" s="4"/>
      <c r="I2076" s="4"/>
      <c r="J2076" s="4"/>
      <c r="K2076" s="45">
        <v>44508</v>
      </c>
      <c r="L2076" s="45"/>
      <c r="M2076" s="4"/>
      <c r="N2076" s="4"/>
      <c r="O2076" s="4"/>
      <c r="P2076" s="46"/>
      <c r="Q2076" s="46"/>
      <c r="R2076" s="49">
        <f t="shared" si="146"/>
        <v>0</v>
      </c>
      <c r="S2076" s="49">
        <f t="shared" si="147"/>
        <v>0</v>
      </c>
      <c r="T2076" s="50">
        <f t="shared" si="144"/>
        <v>0</v>
      </c>
      <c r="U2076" s="50">
        <f t="shared" si="145"/>
        <v>0</v>
      </c>
      <c r="V2076" s="50">
        <v>0.9</v>
      </c>
      <c r="W2076" s="50">
        <f>IF(OR(K2076&lt;=$Y$1,DAY(K2076)&gt;15,AND(YEAR(K2076)&amp;MONTH(K2076)=YEAR(L2076)&amp;MONTH(L2076),DAY(L2076)&lt;26)),"",IF(OR(L2076="",MONTH(K2076)&lt;&gt;MONTH(L2076)),NETWORKDAYS.INTL(K2076,DATE(2021,MONTH(K2076)+1,0),"0000000",'21年休息安排-固定'!$B$2:$B$105),NETWORKDAYS.INTL(K2076,L2076,"0000000",'21年休息安排-固定'!$B$2:$B$105)))</f>
        <v>17</v>
      </c>
      <c r="X2076" s="50" t="str">
        <f>IF(OR(L2076&gt;=$Z$1,L2076="",DAY(L2076)&lt;15,AND(YEAR(K2076)&amp;MONTH(K2076)=YEAR(L2076)&amp;MONTH(L2076),DAY(L2076)&lt;26)),"",IF(YEAR(K2076)&amp;MONTH(K2076)=YEAR(L2076)&amp;MONTH(L2076),NETWORKDAYS.INTL(K2076,L2076,"0000000",'21年休息安排-固定'!$B$2:$B$105),NETWORKDAYS.INTL(DATE(2021,MONTH(L2076),1),L2076,"0000000",'21年休息安排-固定'!$B$2:$B$105)))</f>
        <v/>
      </c>
    </row>
    <row r="2077" customHeight="1" spans="1:24">
      <c r="A2077" s="4" t="s">
        <v>2562</v>
      </c>
      <c r="B2077" s="4"/>
      <c r="C2077" s="6" t="s">
        <v>404</v>
      </c>
      <c r="D2077" s="4"/>
      <c r="E2077" s="4"/>
      <c r="F2077" s="4"/>
      <c r="G2077" s="4"/>
      <c r="H2077" s="4"/>
      <c r="I2077" s="4"/>
      <c r="J2077" s="4"/>
      <c r="K2077" s="45">
        <v>44508</v>
      </c>
      <c r="L2077" s="45"/>
      <c r="M2077" s="4"/>
      <c r="N2077" s="4"/>
      <c r="O2077" s="4"/>
      <c r="P2077" s="46"/>
      <c r="Q2077" s="46"/>
      <c r="R2077" s="49">
        <f t="shared" si="146"/>
        <v>0</v>
      </c>
      <c r="S2077" s="49">
        <f t="shared" si="147"/>
        <v>0</v>
      </c>
      <c r="T2077" s="50">
        <f t="shared" si="144"/>
        <v>0</v>
      </c>
      <c r="U2077" s="50">
        <f t="shared" si="145"/>
        <v>0</v>
      </c>
      <c r="V2077" s="50">
        <v>0.9</v>
      </c>
      <c r="W2077" s="50">
        <f>IF(OR(K2077&lt;=$Y$1,DAY(K2077)&gt;15,AND(YEAR(K2077)&amp;MONTH(K2077)=YEAR(L2077)&amp;MONTH(L2077),DAY(L2077)&lt;26)),"",IF(OR(L2077="",MONTH(K2077)&lt;&gt;MONTH(L2077)),NETWORKDAYS.INTL(K2077,DATE(2021,MONTH(K2077)+1,0),"0000000",'21年休息安排-固定'!$B$2:$B$105),NETWORKDAYS.INTL(K2077,L2077,"0000000",'21年休息安排-固定'!$B$2:$B$105)))</f>
        <v>17</v>
      </c>
      <c r="X2077" s="50" t="str">
        <f>IF(OR(L2077&gt;=$Z$1,L2077="",DAY(L2077)&lt;15,AND(YEAR(K2077)&amp;MONTH(K2077)=YEAR(L2077)&amp;MONTH(L2077),DAY(L2077)&lt;26)),"",IF(YEAR(K2077)&amp;MONTH(K2077)=YEAR(L2077)&amp;MONTH(L2077),NETWORKDAYS.INTL(K2077,L2077,"0000000",'21年休息安排-固定'!$B$2:$B$105),NETWORKDAYS.INTL(DATE(2021,MONTH(L2077),1),L2077,"0000000",'21年休息安排-固定'!$B$2:$B$105)))</f>
        <v/>
      </c>
    </row>
    <row r="2078" customHeight="1" spans="1:24">
      <c r="A2078" s="4" t="s">
        <v>2563</v>
      </c>
      <c r="B2078" s="4"/>
      <c r="C2078" s="6" t="s">
        <v>404</v>
      </c>
      <c r="D2078" s="4"/>
      <c r="E2078" s="4"/>
      <c r="F2078" s="4"/>
      <c r="G2078" s="4"/>
      <c r="H2078" s="4"/>
      <c r="I2078" s="4"/>
      <c r="J2078" s="4"/>
      <c r="K2078" s="45">
        <v>44508</v>
      </c>
      <c r="L2078" s="45"/>
      <c r="M2078" s="4"/>
      <c r="N2078" s="4"/>
      <c r="O2078" s="4"/>
      <c r="P2078" s="46"/>
      <c r="Q2078" s="46"/>
      <c r="R2078" s="49">
        <f t="shared" si="146"/>
        <v>0</v>
      </c>
      <c r="S2078" s="49">
        <f t="shared" si="147"/>
        <v>0</v>
      </c>
      <c r="T2078" s="50">
        <f t="shared" si="144"/>
        <v>0</v>
      </c>
      <c r="U2078" s="50">
        <f t="shared" si="145"/>
        <v>0</v>
      </c>
      <c r="V2078" s="50">
        <v>0.9</v>
      </c>
      <c r="W2078" s="50">
        <f>IF(OR(K2078&lt;=$Y$1,DAY(K2078)&gt;15,AND(YEAR(K2078)&amp;MONTH(K2078)=YEAR(L2078)&amp;MONTH(L2078),DAY(L2078)&lt;26)),"",IF(OR(L2078="",MONTH(K2078)&lt;&gt;MONTH(L2078)),NETWORKDAYS.INTL(K2078,DATE(2021,MONTH(K2078)+1,0),"0000000",'21年休息安排-固定'!$B$2:$B$105),NETWORKDAYS.INTL(K2078,L2078,"0000000",'21年休息安排-固定'!$B$2:$B$105)))</f>
        <v>17</v>
      </c>
      <c r="X2078" s="50" t="str">
        <f>IF(OR(L2078&gt;=$Z$1,L2078="",DAY(L2078)&lt;15,AND(YEAR(K2078)&amp;MONTH(K2078)=YEAR(L2078)&amp;MONTH(L2078),DAY(L2078)&lt;26)),"",IF(YEAR(K2078)&amp;MONTH(K2078)=YEAR(L2078)&amp;MONTH(L2078),NETWORKDAYS.INTL(K2078,L2078,"0000000",'21年休息安排-固定'!$B$2:$B$105),NETWORKDAYS.INTL(DATE(2021,MONTH(L2078),1),L2078,"0000000",'21年休息安排-固定'!$B$2:$B$105)))</f>
        <v/>
      </c>
    </row>
    <row r="2079" customHeight="1" spans="1:24">
      <c r="A2079" s="4" t="s">
        <v>2564</v>
      </c>
      <c r="B2079" s="4"/>
      <c r="C2079" s="6" t="s">
        <v>404</v>
      </c>
      <c r="D2079" s="4"/>
      <c r="E2079" s="4"/>
      <c r="F2079" s="4"/>
      <c r="G2079" s="4"/>
      <c r="H2079" s="4"/>
      <c r="I2079" s="4"/>
      <c r="J2079" s="4"/>
      <c r="K2079" s="45">
        <v>44508</v>
      </c>
      <c r="L2079" s="45"/>
      <c r="M2079" s="4"/>
      <c r="N2079" s="4"/>
      <c r="O2079" s="4"/>
      <c r="P2079" s="46"/>
      <c r="Q2079" s="46"/>
      <c r="R2079" s="49">
        <f t="shared" si="146"/>
        <v>0</v>
      </c>
      <c r="S2079" s="49">
        <f t="shared" si="147"/>
        <v>0</v>
      </c>
      <c r="T2079" s="50">
        <f t="shared" si="144"/>
        <v>0</v>
      </c>
      <c r="U2079" s="50">
        <f t="shared" si="145"/>
        <v>0</v>
      </c>
      <c r="V2079" s="50">
        <v>0.9</v>
      </c>
      <c r="W2079" s="50">
        <f>IF(OR(K2079&lt;=$Y$1,DAY(K2079)&gt;15,AND(YEAR(K2079)&amp;MONTH(K2079)=YEAR(L2079)&amp;MONTH(L2079),DAY(L2079)&lt;26)),"",IF(OR(L2079="",MONTH(K2079)&lt;&gt;MONTH(L2079)),NETWORKDAYS.INTL(K2079,DATE(2021,MONTH(K2079)+1,0),"0000000",'21年休息安排-固定'!$B$2:$B$105),NETWORKDAYS.INTL(K2079,L2079,"0000000",'21年休息安排-固定'!$B$2:$B$105)))</f>
        <v>17</v>
      </c>
      <c r="X2079" s="50" t="str">
        <f>IF(OR(L2079&gt;=$Z$1,L2079="",DAY(L2079)&lt;15,AND(YEAR(K2079)&amp;MONTH(K2079)=YEAR(L2079)&amp;MONTH(L2079),DAY(L2079)&lt;26)),"",IF(YEAR(K2079)&amp;MONTH(K2079)=YEAR(L2079)&amp;MONTH(L2079),NETWORKDAYS.INTL(K2079,L2079,"0000000",'21年休息安排-固定'!$B$2:$B$105),NETWORKDAYS.INTL(DATE(2021,MONTH(L2079),1),L2079,"0000000",'21年休息安排-固定'!$B$2:$B$105)))</f>
        <v/>
      </c>
    </row>
    <row r="2080" customHeight="1" spans="1:24">
      <c r="A2080" s="4" t="s">
        <v>2565</v>
      </c>
      <c r="B2080" s="4"/>
      <c r="C2080" s="6" t="s">
        <v>404</v>
      </c>
      <c r="D2080" s="4"/>
      <c r="E2080" s="4"/>
      <c r="F2080" s="4"/>
      <c r="G2080" s="4"/>
      <c r="H2080" s="4"/>
      <c r="I2080" s="4"/>
      <c r="J2080" s="4"/>
      <c r="K2080" s="45">
        <v>44512</v>
      </c>
      <c r="L2080" s="45"/>
      <c r="M2080" s="4"/>
      <c r="N2080" s="4"/>
      <c r="O2080" s="4"/>
      <c r="P2080" s="46"/>
      <c r="Q2080" s="46"/>
      <c r="R2080" s="49">
        <f t="shared" si="146"/>
        <v>0</v>
      </c>
      <c r="S2080" s="49">
        <f t="shared" si="147"/>
        <v>0</v>
      </c>
      <c r="T2080" s="50">
        <f t="shared" si="144"/>
        <v>0</v>
      </c>
      <c r="U2080" s="50">
        <f t="shared" si="145"/>
        <v>0</v>
      </c>
      <c r="V2080" s="50">
        <v>0.9</v>
      </c>
      <c r="W2080" s="50">
        <f>IF(OR(K2080&lt;=$Y$1,DAY(K2080)&gt;15,AND(YEAR(K2080)&amp;MONTH(K2080)=YEAR(L2080)&amp;MONTH(L2080),DAY(L2080)&lt;26)),"",IF(OR(L2080="",MONTH(K2080)&lt;&gt;MONTH(L2080)),NETWORKDAYS.INTL(K2080,DATE(2021,MONTH(K2080)+1,0),"0000000",'21年休息安排-固定'!$B$2:$B$105),NETWORKDAYS.INTL(K2080,L2080,"0000000",'21年休息安排-固定'!$B$2:$B$105)))</f>
        <v>13</v>
      </c>
      <c r="X2080" s="50" t="str">
        <f>IF(OR(L2080&gt;=$Z$1,L2080="",DAY(L2080)&lt;15,AND(YEAR(K2080)&amp;MONTH(K2080)=YEAR(L2080)&amp;MONTH(L2080),DAY(L2080)&lt;26)),"",IF(YEAR(K2080)&amp;MONTH(K2080)=YEAR(L2080)&amp;MONTH(L2080),NETWORKDAYS.INTL(K2080,L2080,"0000000",'21年休息安排-固定'!$B$2:$B$105),NETWORKDAYS.INTL(DATE(2021,MONTH(L2080),1),L2080,"0000000",'21年休息安排-固定'!$B$2:$B$105)))</f>
        <v/>
      </c>
    </row>
    <row r="2081" customHeight="1" spans="1:24">
      <c r="A2081" s="4" t="s">
        <v>2566</v>
      </c>
      <c r="B2081" s="4"/>
      <c r="C2081" s="6" t="s">
        <v>1851</v>
      </c>
      <c r="D2081" s="4"/>
      <c r="E2081" s="4"/>
      <c r="F2081" s="4"/>
      <c r="G2081" s="4"/>
      <c r="H2081" s="4"/>
      <c r="I2081" s="4"/>
      <c r="J2081" s="4"/>
      <c r="K2081" s="45">
        <v>44510</v>
      </c>
      <c r="L2081" s="45"/>
      <c r="M2081" s="4"/>
      <c r="N2081" s="4"/>
      <c r="O2081" s="4"/>
      <c r="P2081" s="46"/>
      <c r="Q2081" s="46"/>
      <c r="R2081" s="49">
        <f t="shared" si="146"/>
        <v>0</v>
      </c>
      <c r="S2081" s="49">
        <f t="shared" si="147"/>
        <v>0</v>
      </c>
      <c r="T2081" s="50">
        <f t="shared" si="144"/>
        <v>0</v>
      </c>
      <c r="U2081" s="50">
        <f t="shared" si="145"/>
        <v>0</v>
      </c>
      <c r="V2081" s="50">
        <v>0.9</v>
      </c>
      <c r="W2081" s="50">
        <f>IF(OR(K2081&lt;=$Y$1,DAY(K2081)&gt;15,AND(YEAR(K2081)&amp;MONTH(K2081)=YEAR(L2081)&amp;MONTH(L2081),DAY(L2081)&lt;26)),"",IF(OR(L2081="",MONTH(K2081)&lt;&gt;MONTH(L2081)),NETWORKDAYS.INTL(K2081,DATE(2021,MONTH(K2081)+1,0),"0000000",'21年休息安排-固定'!$B$2:$B$105),NETWORKDAYS.INTL(K2081,L2081,"0000000",'21年休息安排-固定'!$B$2:$B$105)))</f>
        <v>15</v>
      </c>
      <c r="X2081" s="50" t="str">
        <f>IF(OR(L2081&gt;=$Z$1,L2081="",DAY(L2081)&lt;15,AND(YEAR(K2081)&amp;MONTH(K2081)=YEAR(L2081)&amp;MONTH(L2081),DAY(L2081)&lt;26)),"",IF(YEAR(K2081)&amp;MONTH(K2081)=YEAR(L2081)&amp;MONTH(L2081),NETWORKDAYS.INTL(K2081,L2081,"0000000",'21年休息安排-固定'!$B$2:$B$105),NETWORKDAYS.INTL(DATE(2021,MONTH(L2081),1),L2081,"0000000",'21年休息安排-固定'!$B$2:$B$105)))</f>
        <v/>
      </c>
    </row>
    <row r="2082" customHeight="1" spans="1:24">
      <c r="A2082" s="4" t="s">
        <v>2567</v>
      </c>
      <c r="B2082" s="4"/>
      <c r="C2082" s="6" t="s">
        <v>428</v>
      </c>
      <c r="D2082" s="4"/>
      <c r="E2082" s="4"/>
      <c r="F2082" s="4"/>
      <c r="G2082" s="4"/>
      <c r="H2082" s="4"/>
      <c r="I2082" s="4"/>
      <c r="J2082" s="4"/>
      <c r="K2082" s="45">
        <v>44510</v>
      </c>
      <c r="L2082" s="45"/>
      <c r="M2082" s="4"/>
      <c r="N2082" s="4"/>
      <c r="O2082" s="4"/>
      <c r="P2082" s="46"/>
      <c r="Q2082" s="46"/>
      <c r="R2082" s="49">
        <f t="shared" si="146"/>
        <v>0</v>
      </c>
      <c r="S2082" s="49">
        <f t="shared" si="147"/>
        <v>0</v>
      </c>
      <c r="T2082" s="50">
        <f t="shared" si="144"/>
        <v>0</v>
      </c>
      <c r="U2082" s="50">
        <f t="shared" si="145"/>
        <v>0</v>
      </c>
      <c r="V2082" s="50">
        <v>0.9</v>
      </c>
      <c r="W2082" s="50">
        <f>IF(OR(K2082&lt;=$Y$1,DAY(K2082)&gt;15,AND(YEAR(K2082)&amp;MONTH(K2082)=YEAR(L2082)&amp;MONTH(L2082),DAY(L2082)&lt;26)),"",IF(OR(L2082="",MONTH(K2082)&lt;&gt;MONTH(L2082)),NETWORKDAYS.INTL(K2082,DATE(2021,MONTH(K2082)+1,0),"0000000",'21年休息安排-固定'!$B$2:$B$105),NETWORKDAYS.INTL(K2082,L2082,"0000000",'21年休息安排-固定'!$B$2:$B$105)))</f>
        <v>15</v>
      </c>
      <c r="X2082" s="50" t="str">
        <f>IF(OR(L2082&gt;=$Z$1,L2082="",DAY(L2082)&lt;15,AND(YEAR(K2082)&amp;MONTH(K2082)=YEAR(L2082)&amp;MONTH(L2082),DAY(L2082)&lt;26)),"",IF(YEAR(K2082)&amp;MONTH(K2082)=YEAR(L2082)&amp;MONTH(L2082),NETWORKDAYS.INTL(K2082,L2082,"0000000",'21年休息安排-固定'!$B$2:$B$105),NETWORKDAYS.INTL(DATE(2021,MONTH(L2082),1),L2082,"0000000",'21年休息安排-固定'!$B$2:$B$105)))</f>
        <v/>
      </c>
    </row>
    <row r="2083" customHeight="1" spans="1:24">
      <c r="A2083" s="4" t="s">
        <v>2568</v>
      </c>
      <c r="B2083" s="4"/>
      <c r="C2083" s="6" t="s">
        <v>2083</v>
      </c>
      <c r="D2083" s="4"/>
      <c r="E2083" s="4"/>
      <c r="F2083" s="4"/>
      <c r="G2083" s="4"/>
      <c r="H2083" s="4"/>
      <c r="I2083" s="4"/>
      <c r="J2083" s="4"/>
      <c r="K2083" s="45">
        <v>44512</v>
      </c>
      <c r="L2083" s="45"/>
      <c r="M2083" s="4"/>
      <c r="N2083" s="4"/>
      <c r="O2083" s="4"/>
      <c r="P2083" s="46"/>
      <c r="Q2083" s="46"/>
      <c r="R2083" s="49">
        <f t="shared" si="146"/>
        <v>0</v>
      </c>
      <c r="S2083" s="49">
        <f t="shared" si="147"/>
        <v>0</v>
      </c>
      <c r="T2083" s="50">
        <f t="shared" si="144"/>
        <v>0</v>
      </c>
      <c r="U2083" s="50">
        <f t="shared" si="145"/>
        <v>0</v>
      </c>
      <c r="V2083" s="50">
        <v>0.9</v>
      </c>
      <c r="W2083" s="50">
        <f>IF(OR(K2083&lt;=$Y$1,DAY(K2083)&gt;15,AND(YEAR(K2083)&amp;MONTH(K2083)=YEAR(L2083)&amp;MONTH(L2083),DAY(L2083)&lt;26)),"",IF(OR(L2083="",MONTH(K2083)&lt;&gt;MONTH(L2083)),NETWORKDAYS.INTL(K2083,DATE(2021,MONTH(K2083)+1,0),"0000000",'21年休息安排-固定'!$B$2:$B$105),NETWORKDAYS.INTL(K2083,L2083,"0000000",'21年休息安排-固定'!$B$2:$B$105)))</f>
        <v>13</v>
      </c>
      <c r="X2083" s="50" t="str">
        <f>IF(OR(L2083&gt;=$Z$1,L2083="",DAY(L2083)&lt;15,AND(YEAR(K2083)&amp;MONTH(K2083)=YEAR(L2083)&amp;MONTH(L2083),DAY(L2083)&lt;26)),"",IF(YEAR(K2083)&amp;MONTH(K2083)=YEAR(L2083)&amp;MONTH(L2083),NETWORKDAYS.INTL(K2083,L2083,"0000000",'21年休息安排-固定'!$B$2:$B$105),NETWORKDAYS.INTL(DATE(2021,MONTH(L2083),1),L2083,"0000000",'21年休息安排-固定'!$B$2:$B$105)))</f>
        <v/>
      </c>
    </row>
    <row r="2084" customHeight="1" spans="1:24">
      <c r="A2084" s="4" t="s">
        <v>2569</v>
      </c>
      <c r="B2084" s="4"/>
      <c r="C2084" s="6" t="s">
        <v>484</v>
      </c>
      <c r="D2084" s="4"/>
      <c r="E2084" s="4"/>
      <c r="F2084" s="4"/>
      <c r="G2084" s="4"/>
      <c r="H2084" s="4"/>
      <c r="I2084" s="4"/>
      <c r="J2084" s="4"/>
      <c r="K2084" s="45">
        <v>44512</v>
      </c>
      <c r="L2084" s="45"/>
      <c r="M2084" s="4"/>
      <c r="N2084" s="4"/>
      <c r="O2084" s="4"/>
      <c r="P2084" s="46"/>
      <c r="Q2084" s="46"/>
      <c r="R2084" s="49">
        <f t="shared" si="146"/>
        <v>0</v>
      </c>
      <c r="S2084" s="49">
        <f t="shared" si="147"/>
        <v>0</v>
      </c>
      <c r="T2084" s="50">
        <f t="shared" si="144"/>
        <v>0</v>
      </c>
      <c r="U2084" s="50">
        <f t="shared" si="145"/>
        <v>0</v>
      </c>
      <c r="V2084" s="50">
        <v>0.9</v>
      </c>
      <c r="W2084" s="50">
        <f>IF(OR(K2084&lt;=$Y$1,DAY(K2084)&gt;15,AND(YEAR(K2084)&amp;MONTH(K2084)=YEAR(L2084)&amp;MONTH(L2084),DAY(L2084)&lt;26)),"",IF(OR(L2084="",MONTH(K2084)&lt;&gt;MONTH(L2084)),NETWORKDAYS.INTL(K2084,DATE(2021,MONTH(K2084)+1,0),"0000000",'21年休息安排-固定'!$B$2:$B$105),NETWORKDAYS.INTL(K2084,L2084,"0000000",'21年休息安排-固定'!$B$2:$B$105)))</f>
        <v>13</v>
      </c>
      <c r="X2084" s="50" t="str">
        <f>IF(OR(L2084&gt;=$Z$1,L2084="",DAY(L2084)&lt;15,AND(YEAR(K2084)&amp;MONTH(K2084)=YEAR(L2084)&amp;MONTH(L2084),DAY(L2084)&lt;26)),"",IF(YEAR(K2084)&amp;MONTH(K2084)=YEAR(L2084)&amp;MONTH(L2084),NETWORKDAYS.INTL(K2084,L2084,"0000000",'21年休息安排-固定'!$B$2:$B$105),NETWORKDAYS.INTL(DATE(2021,MONTH(L2084),1),L2084,"0000000",'21年休息安排-固定'!$B$2:$B$105)))</f>
        <v/>
      </c>
    </row>
    <row r="2085" customHeight="1" spans="1:24">
      <c r="A2085" s="4" t="s">
        <v>2570</v>
      </c>
      <c r="B2085" s="4"/>
      <c r="C2085" s="6" t="s">
        <v>484</v>
      </c>
      <c r="D2085" s="4"/>
      <c r="E2085" s="4"/>
      <c r="F2085" s="4"/>
      <c r="G2085" s="4"/>
      <c r="H2085" s="4"/>
      <c r="I2085" s="4"/>
      <c r="J2085" s="4"/>
      <c r="K2085" s="45">
        <v>44515</v>
      </c>
      <c r="L2085" s="45"/>
      <c r="M2085" s="4"/>
      <c r="N2085" s="4"/>
      <c r="O2085" s="4"/>
      <c r="P2085" s="46"/>
      <c r="Q2085" s="46"/>
      <c r="R2085" s="49">
        <f t="shared" si="146"/>
        <v>0</v>
      </c>
      <c r="S2085" s="49">
        <f t="shared" si="147"/>
        <v>0</v>
      </c>
      <c r="T2085" s="50">
        <f t="shared" si="144"/>
        <v>0</v>
      </c>
      <c r="U2085" s="50">
        <f t="shared" si="145"/>
        <v>0</v>
      </c>
      <c r="V2085" s="50">
        <v>0.9</v>
      </c>
      <c r="W2085" s="50">
        <f>IF(OR(K2085&lt;=$Y$1,DAY(K2085)&gt;15,AND(YEAR(K2085)&amp;MONTH(K2085)=YEAR(L2085)&amp;MONTH(L2085),DAY(L2085)&lt;26)),"",IF(OR(L2085="",MONTH(K2085)&lt;&gt;MONTH(L2085)),NETWORKDAYS.INTL(K2085,DATE(2021,MONTH(K2085)+1,0),"0000000",'21年休息安排-固定'!$B$2:$B$105),NETWORKDAYS.INTL(K2085,L2085,"0000000",'21年休息安排-固定'!$B$2:$B$105)))</f>
        <v>12</v>
      </c>
      <c r="X2085" s="50" t="str">
        <f>IF(OR(L2085&gt;=$Z$1,L2085="",DAY(L2085)&lt;15,AND(YEAR(K2085)&amp;MONTH(K2085)=YEAR(L2085)&amp;MONTH(L2085),DAY(L2085)&lt;26)),"",IF(YEAR(K2085)&amp;MONTH(K2085)=YEAR(L2085)&amp;MONTH(L2085),NETWORKDAYS.INTL(K2085,L2085,"0000000",'21年休息安排-固定'!$B$2:$B$105),NETWORKDAYS.INTL(DATE(2021,MONTH(L2085),1),L2085,"0000000",'21年休息安排-固定'!$B$2:$B$105)))</f>
        <v/>
      </c>
    </row>
    <row r="2086" customHeight="1" spans="1:24">
      <c r="A2086" s="4" t="s">
        <v>2571</v>
      </c>
      <c r="B2086" s="4"/>
      <c r="C2086" s="6" t="s">
        <v>1846</v>
      </c>
      <c r="D2086" s="4"/>
      <c r="E2086" s="4"/>
      <c r="F2086" s="4"/>
      <c r="G2086" s="4"/>
      <c r="H2086" s="4"/>
      <c r="I2086" s="4"/>
      <c r="J2086" s="4"/>
      <c r="K2086" s="45">
        <v>44515</v>
      </c>
      <c r="L2086" s="45"/>
      <c r="M2086" s="4"/>
      <c r="N2086" s="4"/>
      <c r="O2086" s="4"/>
      <c r="P2086" s="46"/>
      <c r="Q2086" s="46"/>
      <c r="R2086" s="49">
        <f t="shared" si="146"/>
        <v>0</v>
      </c>
      <c r="S2086" s="49">
        <f t="shared" si="147"/>
        <v>0</v>
      </c>
      <c r="T2086" s="50">
        <f t="shared" si="144"/>
        <v>0</v>
      </c>
      <c r="U2086" s="50">
        <f t="shared" si="145"/>
        <v>0</v>
      </c>
      <c r="V2086" s="50">
        <v>0.9</v>
      </c>
      <c r="W2086" s="50">
        <f>IF(OR(K2086&lt;=$Y$1,DAY(K2086)&gt;15,AND(YEAR(K2086)&amp;MONTH(K2086)=YEAR(L2086)&amp;MONTH(L2086),DAY(L2086)&lt;26)),"",IF(OR(L2086="",MONTH(K2086)&lt;&gt;MONTH(L2086)),NETWORKDAYS.INTL(K2086,DATE(2021,MONTH(K2086)+1,0),"0000000",'21年休息安排-固定'!$B$2:$B$105),NETWORKDAYS.INTL(K2086,L2086,"0000000",'21年休息安排-固定'!$B$2:$B$105)))</f>
        <v>12</v>
      </c>
      <c r="X2086" s="50" t="str">
        <f>IF(OR(L2086&gt;=$Z$1,L2086="",DAY(L2086)&lt;15,AND(YEAR(K2086)&amp;MONTH(K2086)=YEAR(L2086)&amp;MONTH(L2086),DAY(L2086)&lt;26)),"",IF(YEAR(K2086)&amp;MONTH(K2086)=YEAR(L2086)&amp;MONTH(L2086),NETWORKDAYS.INTL(K2086,L2086,"0000000",'21年休息安排-固定'!$B$2:$B$105),NETWORKDAYS.INTL(DATE(2021,MONTH(L2086),1),L2086,"0000000",'21年休息安排-固定'!$B$2:$B$105)))</f>
        <v/>
      </c>
    </row>
    <row r="2087" customHeight="1" spans="1:24">
      <c r="A2087" s="4" t="s">
        <v>2572</v>
      </c>
      <c r="B2087" s="4"/>
      <c r="C2087" s="6" t="s">
        <v>404</v>
      </c>
      <c r="D2087" s="4"/>
      <c r="E2087" s="4"/>
      <c r="F2087" s="4"/>
      <c r="G2087" s="4"/>
      <c r="H2087" s="4"/>
      <c r="I2087" s="4"/>
      <c r="J2087" s="4"/>
      <c r="K2087" s="45">
        <v>44515</v>
      </c>
      <c r="L2087" s="45"/>
      <c r="M2087" s="4"/>
      <c r="N2087" s="4"/>
      <c r="O2087" s="4"/>
      <c r="P2087" s="46"/>
      <c r="Q2087" s="46"/>
      <c r="R2087" s="49">
        <f t="shared" si="146"/>
        <v>0</v>
      </c>
      <c r="S2087" s="49">
        <f t="shared" si="147"/>
        <v>0</v>
      </c>
      <c r="T2087" s="50">
        <f t="shared" si="144"/>
        <v>0</v>
      </c>
      <c r="U2087" s="50">
        <f t="shared" si="145"/>
        <v>0</v>
      </c>
      <c r="V2087" s="50">
        <v>0.9</v>
      </c>
      <c r="W2087" s="50">
        <f>IF(OR(K2087&lt;=$Y$1,DAY(K2087)&gt;15,AND(YEAR(K2087)&amp;MONTH(K2087)=YEAR(L2087)&amp;MONTH(L2087),DAY(L2087)&lt;26)),"",IF(OR(L2087="",MONTH(K2087)&lt;&gt;MONTH(L2087)),NETWORKDAYS.INTL(K2087,DATE(2021,MONTH(K2087)+1,0),"0000000",'21年休息安排-固定'!$B$2:$B$105),NETWORKDAYS.INTL(K2087,L2087,"0000000",'21年休息安排-固定'!$B$2:$B$105)))</f>
        <v>12</v>
      </c>
      <c r="X2087" s="50" t="str">
        <f>IF(OR(L2087&gt;=$Z$1,L2087="",DAY(L2087)&lt;15,AND(YEAR(K2087)&amp;MONTH(K2087)=YEAR(L2087)&amp;MONTH(L2087),DAY(L2087)&lt;26)),"",IF(YEAR(K2087)&amp;MONTH(K2087)=YEAR(L2087)&amp;MONTH(L2087),NETWORKDAYS.INTL(K2087,L2087,"0000000",'21年休息安排-固定'!$B$2:$B$105),NETWORKDAYS.INTL(DATE(2021,MONTH(L2087),1),L2087,"0000000",'21年休息安排-固定'!$B$2:$B$105)))</f>
        <v/>
      </c>
    </row>
    <row r="2088" customHeight="1" spans="1:24">
      <c r="A2088" s="4" t="s">
        <v>2573</v>
      </c>
      <c r="B2088" s="4"/>
      <c r="C2088" s="6" t="s">
        <v>404</v>
      </c>
      <c r="D2088" s="4"/>
      <c r="E2088" s="4"/>
      <c r="F2088" s="4"/>
      <c r="G2088" s="4"/>
      <c r="H2088" s="4"/>
      <c r="I2088" s="4"/>
      <c r="J2088" s="4"/>
      <c r="K2088" s="45">
        <v>44517</v>
      </c>
      <c r="L2088" s="45"/>
      <c r="M2088" s="4"/>
      <c r="N2088" s="4"/>
      <c r="O2088" s="4"/>
      <c r="P2088" s="46"/>
      <c r="Q2088" s="46"/>
      <c r="R2088" s="49">
        <f t="shared" si="146"/>
        <v>0</v>
      </c>
      <c r="S2088" s="49">
        <f t="shared" si="147"/>
        <v>0</v>
      </c>
      <c r="T2088" s="50">
        <f t="shared" si="144"/>
        <v>0</v>
      </c>
      <c r="U2088" s="50">
        <f t="shared" si="145"/>
        <v>0</v>
      </c>
      <c r="V2088" s="50">
        <v>0.9</v>
      </c>
      <c r="W2088" s="50" t="str">
        <f>IF(OR(K2088&lt;=$Y$1,DAY(K2088)&gt;15,AND(YEAR(K2088)&amp;MONTH(K2088)=YEAR(L2088)&amp;MONTH(L2088),DAY(L2088)&lt;26)),"",IF(OR(L2088="",MONTH(K2088)&lt;&gt;MONTH(L2088)),NETWORKDAYS.INTL(K2088,DATE(2021,MONTH(K2088)+1,0),"0000000",'21年休息安排-固定'!$B$2:$B$105),NETWORKDAYS.INTL(K2088,L2088,"0000000",'21年休息安排-固定'!$B$2:$B$105)))</f>
        <v/>
      </c>
      <c r="X2088" s="50" t="str">
        <f>IF(OR(L2088&gt;=$Z$1,L2088="",DAY(L2088)&lt;15,AND(YEAR(K2088)&amp;MONTH(K2088)=YEAR(L2088)&amp;MONTH(L2088),DAY(L2088)&lt;26)),"",IF(YEAR(K2088)&amp;MONTH(K2088)=YEAR(L2088)&amp;MONTH(L2088),NETWORKDAYS.INTL(K2088,L2088,"0000000",'21年休息安排-固定'!$B$2:$B$105),NETWORKDAYS.INTL(DATE(2021,MONTH(L2088),1),L2088,"0000000",'21年休息安排-固定'!$B$2:$B$105)))</f>
        <v/>
      </c>
    </row>
    <row r="2089" customHeight="1" spans="1:24">
      <c r="A2089" s="4" t="s">
        <v>2574</v>
      </c>
      <c r="B2089" s="4"/>
      <c r="C2089" s="6" t="s">
        <v>1846</v>
      </c>
      <c r="D2089" s="4"/>
      <c r="E2089" s="4"/>
      <c r="F2089" s="4"/>
      <c r="G2089" s="4"/>
      <c r="H2089" s="4"/>
      <c r="I2089" s="4"/>
      <c r="J2089" s="4"/>
      <c r="K2089" s="45">
        <v>44518</v>
      </c>
      <c r="L2089" s="45">
        <v>44525</v>
      </c>
      <c r="M2089" s="4"/>
      <c r="N2089" s="4"/>
      <c r="O2089" s="4"/>
      <c r="P2089" s="46"/>
      <c r="Q2089" s="46"/>
      <c r="R2089" s="49">
        <f t="shared" si="146"/>
        <v>0</v>
      </c>
      <c r="S2089" s="49">
        <f t="shared" si="147"/>
        <v>0</v>
      </c>
      <c r="T2089" s="50">
        <f t="shared" ref="T2089:T2132" si="148">IFERROR(ROUND(Q2089/W2089,2),0)</f>
        <v>0</v>
      </c>
      <c r="U2089" s="50">
        <f t="shared" ref="U2089:U2132" si="149">IFERROR(ROUND(Q2089/X2089,2),0)</f>
        <v>0</v>
      </c>
      <c r="V2089" s="50">
        <v>0.9</v>
      </c>
      <c r="W2089" s="50" t="str">
        <f>IF(OR(K2089&lt;=$Y$1,DAY(K2089)&gt;15,AND(YEAR(K2089)&amp;MONTH(K2089)=YEAR(L2089)&amp;MONTH(L2089),DAY(L2089)&lt;26)),"",IF(OR(L2089="",MONTH(K2089)&lt;&gt;MONTH(L2089)),NETWORKDAYS.INTL(K2089,DATE(2021,MONTH(K2089)+1,0),"0000000",'21年休息安排-固定'!$B$2:$B$105),NETWORKDAYS.INTL(K2089,L2089,"0000000",'21年休息安排-固定'!$B$2:$B$105)))</f>
        <v/>
      </c>
      <c r="X2089" s="50" t="str">
        <f>IF(OR(L2089&gt;=$Z$1,L2089="",DAY(L2089)&lt;15,AND(YEAR(K2089)&amp;MONTH(K2089)=YEAR(L2089)&amp;MONTH(L2089),DAY(L2089)&lt;26)),"",IF(YEAR(K2089)&amp;MONTH(K2089)=YEAR(L2089)&amp;MONTH(L2089),NETWORKDAYS.INTL(K2089,L2089,"0000000",'21年休息安排-固定'!$B$2:$B$105),NETWORKDAYS.INTL(DATE(2021,MONTH(L2089),1),L2089,"0000000",'21年休息安排-固定'!$B$2:$B$105)))</f>
        <v/>
      </c>
    </row>
    <row r="2090" customHeight="1" spans="1:24">
      <c r="A2090" s="4" t="s">
        <v>2575</v>
      </c>
      <c r="B2090" s="4"/>
      <c r="C2090" s="6" t="s">
        <v>1846</v>
      </c>
      <c r="D2090" s="4"/>
      <c r="E2090" s="4"/>
      <c r="F2090" s="4"/>
      <c r="G2090" s="4"/>
      <c r="H2090" s="4"/>
      <c r="I2090" s="4"/>
      <c r="J2090" s="4"/>
      <c r="K2090" s="45">
        <v>44517</v>
      </c>
      <c r="L2090" s="45">
        <v>44561</v>
      </c>
      <c r="M2090" s="4"/>
      <c r="N2090" s="4"/>
      <c r="O2090" s="4"/>
      <c r="P2090" s="46"/>
      <c r="Q2090" s="46"/>
      <c r="R2090" s="49">
        <f t="shared" ref="R2090:R2132" si="150">P2090/21.75</f>
        <v>0</v>
      </c>
      <c r="S2090" s="49">
        <f t="shared" ref="S2090:S2132" si="151">Q2090/21.75</f>
        <v>0</v>
      </c>
      <c r="T2090" s="50">
        <f t="shared" si="148"/>
        <v>0</v>
      </c>
      <c r="U2090" s="50">
        <f t="shared" si="149"/>
        <v>0</v>
      </c>
      <c r="V2090" s="50">
        <v>0.9</v>
      </c>
      <c r="W2090" s="50" t="str">
        <f>IF(OR(K2090&lt;=$Y$1,DAY(K2090)&gt;15,AND(YEAR(K2090)&amp;MONTH(K2090)=YEAR(L2090)&amp;MONTH(L2090),DAY(L2090)&lt;26)),"",IF(OR(L2090="",MONTH(K2090)&lt;&gt;MONTH(L2090)),NETWORKDAYS.INTL(K2090,DATE(2021,MONTH(K2090)+1,0),"0000000",'21年休息安排-固定'!$B$2:$B$105),NETWORKDAYS.INTL(K2090,L2090,"0000000",'21年休息安排-固定'!$B$2:$B$105)))</f>
        <v/>
      </c>
      <c r="X2090" s="50" t="str">
        <f>IF(OR(L2090&gt;=$Z$1,L2090="",DAY(L2090)&lt;15,AND(YEAR(K2090)&amp;MONTH(K2090)=YEAR(L2090)&amp;MONTH(L2090),DAY(L2090)&lt;26)),"",IF(YEAR(K2090)&amp;MONTH(K2090)=YEAR(L2090)&amp;MONTH(L2090),NETWORKDAYS.INTL(K2090,L2090,"0000000",'21年休息安排-固定'!$B$2:$B$105),NETWORKDAYS.INTL(DATE(2021,MONTH(L2090),1),L2090,"0000000",'21年休息安排-固定'!$B$2:$B$105)))</f>
        <v/>
      </c>
    </row>
    <row r="2091" customHeight="1" spans="1:24">
      <c r="A2091" s="4" t="s">
        <v>2576</v>
      </c>
      <c r="B2091" s="4"/>
      <c r="C2091" s="6" t="s">
        <v>484</v>
      </c>
      <c r="D2091" s="4"/>
      <c r="E2091" s="4"/>
      <c r="F2091" s="4"/>
      <c r="G2091" s="4"/>
      <c r="H2091" s="4"/>
      <c r="I2091" s="4"/>
      <c r="J2091" s="4"/>
      <c r="K2091" s="45">
        <v>44519</v>
      </c>
      <c r="L2091" s="45"/>
      <c r="M2091" s="4"/>
      <c r="N2091" s="4"/>
      <c r="O2091" s="4"/>
      <c r="P2091" s="46"/>
      <c r="Q2091" s="46"/>
      <c r="R2091" s="49">
        <f t="shared" si="150"/>
        <v>0</v>
      </c>
      <c r="S2091" s="49">
        <f t="shared" si="151"/>
        <v>0</v>
      </c>
      <c r="T2091" s="50">
        <f t="shared" si="148"/>
        <v>0</v>
      </c>
      <c r="U2091" s="50">
        <f t="shared" si="149"/>
        <v>0</v>
      </c>
      <c r="V2091" s="50">
        <v>0.9</v>
      </c>
      <c r="W2091" s="50" t="str">
        <f>IF(OR(K2091&lt;=$Y$1,DAY(K2091)&gt;15,AND(YEAR(K2091)&amp;MONTH(K2091)=YEAR(L2091)&amp;MONTH(L2091),DAY(L2091)&lt;26)),"",IF(OR(L2091="",MONTH(K2091)&lt;&gt;MONTH(L2091)),NETWORKDAYS.INTL(K2091,DATE(2021,MONTH(K2091)+1,0),"0000000",'21年休息安排-固定'!$B$2:$B$105),NETWORKDAYS.INTL(K2091,L2091,"0000000",'21年休息安排-固定'!$B$2:$B$105)))</f>
        <v/>
      </c>
      <c r="X2091" s="50" t="str">
        <f>IF(OR(L2091&gt;=$Z$1,L2091="",DAY(L2091)&lt;15,AND(YEAR(K2091)&amp;MONTH(K2091)=YEAR(L2091)&amp;MONTH(L2091),DAY(L2091)&lt;26)),"",IF(YEAR(K2091)&amp;MONTH(K2091)=YEAR(L2091)&amp;MONTH(L2091),NETWORKDAYS.INTL(K2091,L2091,"0000000",'21年休息安排-固定'!$B$2:$B$105),NETWORKDAYS.INTL(DATE(2021,MONTH(L2091),1),L2091,"0000000",'21年休息安排-固定'!$B$2:$B$105)))</f>
        <v/>
      </c>
    </row>
    <row r="2092" customHeight="1" spans="1:24">
      <c r="A2092" s="4" t="s">
        <v>2577</v>
      </c>
      <c r="B2092" s="4"/>
      <c r="C2092" s="6" t="s">
        <v>484</v>
      </c>
      <c r="D2092" s="4"/>
      <c r="E2092" s="4"/>
      <c r="F2092" s="4"/>
      <c r="G2092" s="4"/>
      <c r="H2092" s="4"/>
      <c r="I2092" s="4"/>
      <c r="J2092" s="4"/>
      <c r="K2092" s="45">
        <v>44519</v>
      </c>
      <c r="L2092" s="45"/>
      <c r="M2092" s="4"/>
      <c r="N2092" s="4"/>
      <c r="O2092" s="4"/>
      <c r="P2092" s="46"/>
      <c r="Q2092" s="46"/>
      <c r="R2092" s="49">
        <f t="shared" si="150"/>
        <v>0</v>
      </c>
      <c r="S2092" s="49">
        <f t="shared" si="151"/>
        <v>0</v>
      </c>
      <c r="T2092" s="50">
        <f t="shared" si="148"/>
        <v>0</v>
      </c>
      <c r="U2092" s="50">
        <f t="shared" si="149"/>
        <v>0</v>
      </c>
      <c r="V2092" s="50">
        <v>0.9</v>
      </c>
      <c r="W2092" s="50" t="str">
        <f>IF(OR(K2092&lt;=$Y$1,DAY(K2092)&gt;15,AND(YEAR(K2092)&amp;MONTH(K2092)=YEAR(L2092)&amp;MONTH(L2092),DAY(L2092)&lt;26)),"",IF(OR(L2092="",MONTH(K2092)&lt;&gt;MONTH(L2092)),NETWORKDAYS.INTL(K2092,DATE(2021,MONTH(K2092)+1,0),"0000000",'21年休息安排-固定'!$B$2:$B$105),NETWORKDAYS.INTL(K2092,L2092,"0000000",'21年休息安排-固定'!$B$2:$B$105)))</f>
        <v/>
      </c>
      <c r="X2092" s="50" t="str">
        <f>IF(OR(L2092&gt;=$Z$1,L2092="",DAY(L2092)&lt;15,AND(YEAR(K2092)&amp;MONTH(K2092)=YEAR(L2092)&amp;MONTH(L2092),DAY(L2092)&lt;26)),"",IF(YEAR(K2092)&amp;MONTH(K2092)=YEAR(L2092)&amp;MONTH(L2092),NETWORKDAYS.INTL(K2092,L2092,"0000000",'21年休息安排-固定'!$B$2:$B$105),NETWORKDAYS.INTL(DATE(2021,MONTH(L2092),1),L2092,"0000000",'21年休息安排-固定'!$B$2:$B$105)))</f>
        <v/>
      </c>
    </row>
    <row r="2093" customHeight="1" spans="1:24">
      <c r="A2093" s="4" t="s">
        <v>2578</v>
      </c>
      <c r="B2093" s="4"/>
      <c r="C2093" s="6" t="s">
        <v>484</v>
      </c>
      <c r="D2093" s="4"/>
      <c r="E2093" s="4"/>
      <c r="F2093" s="4"/>
      <c r="G2093" s="4"/>
      <c r="H2093" s="4"/>
      <c r="I2093" s="4"/>
      <c r="J2093" s="4"/>
      <c r="K2093" s="45">
        <v>44522</v>
      </c>
      <c r="L2093" s="45"/>
      <c r="M2093" s="4"/>
      <c r="N2093" s="4"/>
      <c r="O2093" s="4"/>
      <c r="P2093" s="46"/>
      <c r="Q2093" s="46"/>
      <c r="R2093" s="49">
        <f t="shared" si="150"/>
        <v>0</v>
      </c>
      <c r="S2093" s="49">
        <f t="shared" si="151"/>
        <v>0</v>
      </c>
      <c r="T2093" s="50">
        <f t="shared" si="148"/>
        <v>0</v>
      </c>
      <c r="U2093" s="50">
        <f t="shared" si="149"/>
        <v>0</v>
      </c>
      <c r="V2093" s="50">
        <v>0.9</v>
      </c>
      <c r="W2093" s="50" t="str">
        <f>IF(OR(K2093&lt;=$Y$1,DAY(K2093)&gt;15,AND(YEAR(K2093)&amp;MONTH(K2093)=YEAR(L2093)&amp;MONTH(L2093),DAY(L2093)&lt;26)),"",IF(OR(L2093="",MONTH(K2093)&lt;&gt;MONTH(L2093)),NETWORKDAYS.INTL(K2093,DATE(2021,MONTH(K2093)+1,0),"0000000",'21年休息安排-固定'!$B$2:$B$105),NETWORKDAYS.INTL(K2093,L2093,"0000000",'21年休息安排-固定'!$B$2:$B$105)))</f>
        <v/>
      </c>
      <c r="X2093" s="50" t="str">
        <f>IF(OR(L2093&gt;=$Z$1,L2093="",DAY(L2093)&lt;15,AND(YEAR(K2093)&amp;MONTH(K2093)=YEAR(L2093)&amp;MONTH(L2093),DAY(L2093)&lt;26)),"",IF(YEAR(K2093)&amp;MONTH(K2093)=YEAR(L2093)&amp;MONTH(L2093),NETWORKDAYS.INTL(K2093,L2093,"0000000",'21年休息安排-固定'!$B$2:$B$105),NETWORKDAYS.INTL(DATE(2021,MONTH(L2093),1),L2093,"0000000",'21年休息安排-固定'!$B$2:$B$105)))</f>
        <v/>
      </c>
    </row>
    <row r="2094" customHeight="1" spans="1:24">
      <c r="A2094" s="4" t="s">
        <v>2579</v>
      </c>
      <c r="B2094" s="4"/>
      <c r="C2094" s="6" t="s">
        <v>2228</v>
      </c>
      <c r="D2094" s="4"/>
      <c r="E2094" s="4"/>
      <c r="F2094" s="4"/>
      <c r="G2094" s="4"/>
      <c r="H2094" s="4"/>
      <c r="I2094" s="4"/>
      <c r="J2094" s="4"/>
      <c r="K2094" s="45">
        <v>44524</v>
      </c>
      <c r="L2094" s="45"/>
      <c r="M2094" s="4"/>
      <c r="N2094" s="4"/>
      <c r="O2094" s="4"/>
      <c r="P2094" s="46"/>
      <c r="Q2094" s="46"/>
      <c r="R2094" s="49">
        <f t="shared" si="150"/>
        <v>0</v>
      </c>
      <c r="S2094" s="49">
        <f t="shared" si="151"/>
        <v>0</v>
      </c>
      <c r="T2094" s="50">
        <f t="shared" si="148"/>
        <v>0</v>
      </c>
      <c r="U2094" s="50">
        <f t="shared" si="149"/>
        <v>0</v>
      </c>
      <c r="V2094" s="50">
        <v>0.9</v>
      </c>
      <c r="W2094" s="50" t="str">
        <f>IF(OR(K2094&lt;=$Y$1,DAY(K2094)&gt;15,AND(YEAR(K2094)&amp;MONTH(K2094)=YEAR(L2094)&amp;MONTH(L2094),DAY(L2094)&lt;26)),"",IF(OR(L2094="",MONTH(K2094)&lt;&gt;MONTH(L2094)),NETWORKDAYS.INTL(K2094,DATE(2021,MONTH(K2094)+1,0),"0000000",'21年休息安排-固定'!$B$2:$B$105),NETWORKDAYS.INTL(K2094,L2094,"0000000",'21年休息安排-固定'!$B$2:$B$105)))</f>
        <v/>
      </c>
      <c r="X2094" s="50" t="str">
        <f>IF(OR(L2094&gt;=$Z$1,L2094="",DAY(L2094)&lt;15,AND(YEAR(K2094)&amp;MONTH(K2094)=YEAR(L2094)&amp;MONTH(L2094),DAY(L2094)&lt;26)),"",IF(YEAR(K2094)&amp;MONTH(K2094)=YEAR(L2094)&amp;MONTH(L2094),NETWORKDAYS.INTL(K2094,L2094,"0000000",'21年休息安排-固定'!$B$2:$B$105),NETWORKDAYS.INTL(DATE(2021,MONTH(L2094),1),L2094,"0000000",'21年休息安排-固定'!$B$2:$B$105)))</f>
        <v/>
      </c>
    </row>
    <row r="2095" customHeight="1" spans="1:24">
      <c r="A2095" s="4" t="s">
        <v>2580</v>
      </c>
      <c r="B2095" s="4"/>
      <c r="C2095" s="6" t="s">
        <v>404</v>
      </c>
      <c r="D2095" s="4"/>
      <c r="E2095" s="4"/>
      <c r="F2095" s="4"/>
      <c r="G2095" s="4"/>
      <c r="H2095" s="4"/>
      <c r="I2095" s="4"/>
      <c r="J2095" s="4"/>
      <c r="K2095" s="45">
        <v>44522</v>
      </c>
      <c r="L2095" s="45"/>
      <c r="M2095" s="4"/>
      <c r="N2095" s="4"/>
      <c r="O2095" s="4"/>
      <c r="P2095" s="46"/>
      <c r="Q2095" s="46"/>
      <c r="R2095" s="49">
        <f t="shared" si="150"/>
        <v>0</v>
      </c>
      <c r="S2095" s="49">
        <f t="shared" si="151"/>
        <v>0</v>
      </c>
      <c r="T2095" s="50">
        <f t="shared" si="148"/>
        <v>0</v>
      </c>
      <c r="U2095" s="50">
        <f t="shared" si="149"/>
        <v>0</v>
      </c>
      <c r="V2095" s="50">
        <v>0.9</v>
      </c>
      <c r="W2095" s="50" t="str">
        <f>IF(OR(K2095&lt;=$Y$1,DAY(K2095)&gt;15,AND(YEAR(K2095)&amp;MONTH(K2095)=YEAR(L2095)&amp;MONTH(L2095),DAY(L2095)&lt;26)),"",IF(OR(L2095="",MONTH(K2095)&lt;&gt;MONTH(L2095)),NETWORKDAYS.INTL(K2095,DATE(2021,MONTH(K2095)+1,0),"0000000",'21年休息安排-固定'!$B$2:$B$105),NETWORKDAYS.INTL(K2095,L2095,"0000000",'21年休息安排-固定'!$B$2:$B$105)))</f>
        <v/>
      </c>
      <c r="X2095" s="50" t="str">
        <f>IF(OR(L2095&gt;=$Z$1,L2095="",DAY(L2095)&lt;15,AND(YEAR(K2095)&amp;MONTH(K2095)=YEAR(L2095)&amp;MONTH(L2095),DAY(L2095)&lt;26)),"",IF(YEAR(K2095)&amp;MONTH(K2095)=YEAR(L2095)&amp;MONTH(L2095),NETWORKDAYS.INTL(K2095,L2095,"0000000",'21年休息安排-固定'!$B$2:$B$105),NETWORKDAYS.INTL(DATE(2021,MONTH(L2095),1),L2095,"0000000",'21年休息安排-固定'!$B$2:$B$105)))</f>
        <v/>
      </c>
    </row>
    <row r="2096" customHeight="1" spans="1:24">
      <c r="A2096" s="4" t="s">
        <v>2581</v>
      </c>
      <c r="B2096" s="4"/>
      <c r="C2096" s="6" t="s">
        <v>1851</v>
      </c>
      <c r="D2096" s="4"/>
      <c r="E2096" s="4"/>
      <c r="F2096" s="4"/>
      <c r="G2096" s="4"/>
      <c r="H2096" s="4"/>
      <c r="I2096" s="4"/>
      <c r="J2096" s="4"/>
      <c r="K2096" s="45">
        <v>44522</v>
      </c>
      <c r="L2096" s="45"/>
      <c r="M2096" s="4"/>
      <c r="N2096" s="4"/>
      <c r="O2096" s="4"/>
      <c r="P2096" s="46"/>
      <c r="Q2096" s="46"/>
      <c r="R2096" s="49">
        <f t="shared" si="150"/>
        <v>0</v>
      </c>
      <c r="S2096" s="49">
        <f t="shared" si="151"/>
        <v>0</v>
      </c>
      <c r="T2096" s="50">
        <f t="shared" si="148"/>
        <v>0</v>
      </c>
      <c r="U2096" s="50">
        <f t="shared" si="149"/>
        <v>0</v>
      </c>
      <c r="V2096" s="50">
        <v>0.9</v>
      </c>
      <c r="W2096" s="50" t="str">
        <f>IF(OR(K2096&lt;=$Y$1,DAY(K2096)&gt;15,AND(YEAR(K2096)&amp;MONTH(K2096)=YEAR(L2096)&amp;MONTH(L2096),DAY(L2096)&lt;26)),"",IF(OR(L2096="",MONTH(K2096)&lt;&gt;MONTH(L2096)),NETWORKDAYS.INTL(K2096,DATE(2021,MONTH(K2096)+1,0),"0000000",'21年休息安排-固定'!$B$2:$B$105),NETWORKDAYS.INTL(K2096,L2096,"0000000",'21年休息安排-固定'!$B$2:$B$105)))</f>
        <v/>
      </c>
      <c r="X2096" s="50" t="str">
        <f>IF(OR(L2096&gt;=$Z$1,L2096="",DAY(L2096)&lt;15,AND(YEAR(K2096)&amp;MONTH(K2096)=YEAR(L2096)&amp;MONTH(L2096),DAY(L2096)&lt;26)),"",IF(YEAR(K2096)&amp;MONTH(K2096)=YEAR(L2096)&amp;MONTH(L2096),NETWORKDAYS.INTL(K2096,L2096,"0000000",'21年休息安排-固定'!$B$2:$B$105),NETWORKDAYS.INTL(DATE(2021,MONTH(L2096),1),L2096,"0000000",'21年休息安排-固定'!$B$2:$B$105)))</f>
        <v/>
      </c>
    </row>
    <row r="2097" customHeight="1" spans="1:24">
      <c r="A2097" s="4" t="s">
        <v>2582</v>
      </c>
      <c r="B2097" s="4"/>
      <c r="C2097" s="6" t="s">
        <v>2092</v>
      </c>
      <c r="D2097" s="4"/>
      <c r="E2097" s="4"/>
      <c r="F2097" s="4"/>
      <c r="G2097" s="4"/>
      <c r="H2097" s="4"/>
      <c r="I2097" s="4"/>
      <c r="J2097" s="4"/>
      <c r="K2097" s="45">
        <v>44523</v>
      </c>
      <c r="L2097" s="45">
        <v>44544</v>
      </c>
      <c r="M2097" s="4"/>
      <c r="N2097" s="4"/>
      <c r="O2097" s="4"/>
      <c r="P2097" s="46"/>
      <c r="Q2097" s="46"/>
      <c r="R2097" s="49">
        <f t="shared" si="150"/>
        <v>0</v>
      </c>
      <c r="S2097" s="49">
        <f t="shared" si="151"/>
        <v>0</v>
      </c>
      <c r="T2097" s="50">
        <f t="shared" si="148"/>
        <v>0</v>
      </c>
      <c r="U2097" s="50">
        <f t="shared" si="149"/>
        <v>0</v>
      </c>
      <c r="V2097" s="50">
        <v>0.9</v>
      </c>
      <c r="W2097" s="50" t="str">
        <f>IF(OR(K2097&lt;=$Y$1,DAY(K2097)&gt;15,AND(YEAR(K2097)&amp;MONTH(K2097)=YEAR(L2097)&amp;MONTH(L2097),DAY(L2097)&lt;26)),"",IF(OR(L2097="",MONTH(K2097)&lt;&gt;MONTH(L2097)),NETWORKDAYS.INTL(K2097,DATE(2021,MONTH(K2097)+1,0),"0000000",'21年休息安排-固定'!$B$2:$B$105),NETWORKDAYS.INTL(K2097,L2097,"0000000",'21年休息安排-固定'!$B$2:$B$105)))</f>
        <v/>
      </c>
      <c r="X2097" s="50" t="str">
        <f>IF(OR(L2097&gt;=$Z$1,L2097="",DAY(L2097)&lt;15,AND(YEAR(K2097)&amp;MONTH(K2097)=YEAR(L2097)&amp;MONTH(L2097),DAY(L2097)&lt;26)),"",IF(YEAR(K2097)&amp;MONTH(K2097)=YEAR(L2097)&amp;MONTH(L2097),NETWORKDAYS.INTL(K2097,L2097,"0000000",'21年休息安排-固定'!$B$2:$B$105),NETWORKDAYS.INTL(DATE(2021,MONTH(L2097),1),L2097,"0000000",'21年休息安排-固定'!$B$2:$B$105)))</f>
        <v/>
      </c>
    </row>
    <row r="2098" customHeight="1" spans="1:24">
      <c r="A2098" s="4" t="s">
        <v>2583</v>
      </c>
      <c r="B2098" s="4"/>
      <c r="C2098" s="6" t="s">
        <v>484</v>
      </c>
      <c r="D2098" s="4"/>
      <c r="E2098" s="4"/>
      <c r="F2098" s="4"/>
      <c r="G2098" s="4"/>
      <c r="H2098" s="4"/>
      <c r="I2098" s="4"/>
      <c r="J2098" s="4"/>
      <c r="K2098" s="45">
        <v>44523</v>
      </c>
      <c r="L2098" s="45"/>
      <c r="M2098" s="4"/>
      <c r="N2098" s="4"/>
      <c r="O2098" s="4"/>
      <c r="P2098" s="46"/>
      <c r="Q2098" s="46"/>
      <c r="R2098" s="49">
        <f t="shared" si="150"/>
        <v>0</v>
      </c>
      <c r="S2098" s="49">
        <f t="shared" si="151"/>
        <v>0</v>
      </c>
      <c r="T2098" s="50">
        <f t="shared" si="148"/>
        <v>0</v>
      </c>
      <c r="U2098" s="50">
        <f t="shared" si="149"/>
        <v>0</v>
      </c>
      <c r="V2098" s="50">
        <v>0.9</v>
      </c>
      <c r="W2098" s="50" t="str">
        <f>IF(OR(K2098&lt;=$Y$1,DAY(K2098)&gt;15,AND(YEAR(K2098)&amp;MONTH(K2098)=YEAR(L2098)&amp;MONTH(L2098),DAY(L2098)&lt;26)),"",IF(OR(L2098="",MONTH(K2098)&lt;&gt;MONTH(L2098)),NETWORKDAYS.INTL(K2098,DATE(2021,MONTH(K2098)+1,0),"0000000",'21年休息安排-固定'!$B$2:$B$105),NETWORKDAYS.INTL(K2098,L2098,"0000000",'21年休息安排-固定'!$B$2:$B$105)))</f>
        <v/>
      </c>
      <c r="X2098" s="50" t="str">
        <f>IF(OR(L2098&gt;=$Z$1,L2098="",DAY(L2098)&lt;15,AND(YEAR(K2098)&amp;MONTH(K2098)=YEAR(L2098)&amp;MONTH(L2098),DAY(L2098)&lt;26)),"",IF(YEAR(K2098)&amp;MONTH(K2098)=YEAR(L2098)&amp;MONTH(L2098),NETWORKDAYS.INTL(K2098,L2098,"0000000",'21年休息安排-固定'!$B$2:$B$105),NETWORKDAYS.INTL(DATE(2021,MONTH(L2098),1),L2098,"0000000",'21年休息安排-固定'!$B$2:$B$105)))</f>
        <v/>
      </c>
    </row>
    <row r="2099" customHeight="1" spans="1:24">
      <c r="A2099" s="4" t="s">
        <v>2584</v>
      </c>
      <c r="B2099" s="4"/>
      <c r="C2099" s="6" t="s">
        <v>428</v>
      </c>
      <c r="D2099" s="4"/>
      <c r="E2099" s="4"/>
      <c r="F2099" s="4"/>
      <c r="G2099" s="4"/>
      <c r="H2099" s="4"/>
      <c r="I2099" s="4"/>
      <c r="J2099" s="4"/>
      <c r="K2099" s="45">
        <v>44523</v>
      </c>
      <c r="L2099" s="45"/>
      <c r="M2099" s="4"/>
      <c r="N2099" s="4"/>
      <c r="O2099" s="4"/>
      <c r="P2099" s="46"/>
      <c r="Q2099" s="46"/>
      <c r="R2099" s="49">
        <f t="shared" si="150"/>
        <v>0</v>
      </c>
      <c r="S2099" s="49">
        <f t="shared" si="151"/>
        <v>0</v>
      </c>
      <c r="T2099" s="50">
        <f t="shared" si="148"/>
        <v>0</v>
      </c>
      <c r="U2099" s="50">
        <f t="shared" si="149"/>
        <v>0</v>
      </c>
      <c r="V2099" s="50">
        <v>0.9</v>
      </c>
      <c r="W2099" s="50" t="str">
        <f>IF(OR(K2099&lt;=$Y$1,DAY(K2099)&gt;15,AND(YEAR(K2099)&amp;MONTH(K2099)=YEAR(L2099)&amp;MONTH(L2099),DAY(L2099)&lt;26)),"",IF(OR(L2099="",MONTH(K2099)&lt;&gt;MONTH(L2099)),NETWORKDAYS.INTL(K2099,DATE(2021,MONTH(K2099)+1,0),"0000000",'21年休息安排-固定'!$B$2:$B$105),NETWORKDAYS.INTL(K2099,L2099,"0000000",'21年休息安排-固定'!$B$2:$B$105)))</f>
        <v/>
      </c>
      <c r="X2099" s="50" t="str">
        <f>IF(OR(L2099&gt;=$Z$1,L2099="",DAY(L2099)&lt;15,AND(YEAR(K2099)&amp;MONTH(K2099)=YEAR(L2099)&amp;MONTH(L2099),DAY(L2099)&lt;26)),"",IF(YEAR(K2099)&amp;MONTH(K2099)=YEAR(L2099)&amp;MONTH(L2099),NETWORKDAYS.INTL(K2099,L2099,"0000000",'21年休息安排-固定'!$B$2:$B$105),NETWORKDAYS.INTL(DATE(2021,MONTH(L2099),1),L2099,"0000000",'21年休息安排-固定'!$B$2:$B$105)))</f>
        <v/>
      </c>
    </row>
    <row r="2100" customHeight="1" spans="1:24">
      <c r="A2100" s="4" t="s">
        <v>2585</v>
      </c>
      <c r="B2100" s="4"/>
      <c r="C2100" s="6" t="s">
        <v>2092</v>
      </c>
      <c r="D2100" s="4"/>
      <c r="E2100" s="4"/>
      <c r="F2100" s="4"/>
      <c r="G2100" s="4"/>
      <c r="H2100" s="4"/>
      <c r="I2100" s="4"/>
      <c r="J2100" s="4"/>
      <c r="K2100" s="45">
        <v>44523</v>
      </c>
      <c r="L2100" s="45"/>
      <c r="M2100" s="4"/>
      <c r="N2100" s="4"/>
      <c r="O2100" s="4"/>
      <c r="P2100" s="46"/>
      <c r="Q2100" s="46"/>
      <c r="R2100" s="49">
        <f t="shared" si="150"/>
        <v>0</v>
      </c>
      <c r="S2100" s="49">
        <f t="shared" si="151"/>
        <v>0</v>
      </c>
      <c r="T2100" s="50">
        <f t="shared" si="148"/>
        <v>0</v>
      </c>
      <c r="U2100" s="50">
        <f t="shared" si="149"/>
        <v>0</v>
      </c>
      <c r="V2100" s="50">
        <v>0.9</v>
      </c>
      <c r="W2100" s="50" t="str">
        <f>IF(OR(K2100&lt;=$Y$1,DAY(K2100)&gt;15,AND(YEAR(K2100)&amp;MONTH(K2100)=YEAR(L2100)&amp;MONTH(L2100),DAY(L2100)&lt;26)),"",IF(OR(L2100="",MONTH(K2100)&lt;&gt;MONTH(L2100)),NETWORKDAYS.INTL(K2100,DATE(2021,MONTH(K2100)+1,0),"0000000",'21年休息安排-固定'!$B$2:$B$105),NETWORKDAYS.INTL(K2100,L2100,"0000000",'21年休息安排-固定'!$B$2:$B$105)))</f>
        <v/>
      </c>
      <c r="X2100" s="50" t="str">
        <f>IF(OR(L2100&gt;=$Z$1,L2100="",DAY(L2100)&lt;15,AND(YEAR(K2100)&amp;MONTH(K2100)=YEAR(L2100)&amp;MONTH(L2100),DAY(L2100)&lt;26)),"",IF(YEAR(K2100)&amp;MONTH(K2100)=YEAR(L2100)&amp;MONTH(L2100),NETWORKDAYS.INTL(K2100,L2100,"0000000",'21年休息安排-固定'!$B$2:$B$105),NETWORKDAYS.INTL(DATE(2021,MONTH(L2100),1),L2100,"0000000",'21年休息安排-固定'!$B$2:$B$105)))</f>
        <v/>
      </c>
    </row>
    <row r="2101" customHeight="1" spans="1:24">
      <c r="A2101" s="4" t="s">
        <v>2586</v>
      </c>
      <c r="B2101" s="4"/>
      <c r="C2101" s="6" t="s">
        <v>1851</v>
      </c>
      <c r="D2101" s="4"/>
      <c r="E2101" s="4"/>
      <c r="F2101" s="4"/>
      <c r="G2101" s="4"/>
      <c r="H2101" s="4"/>
      <c r="I2101" s="4"/>
      <c r="J2101" s="4"/>
      <c r="K2101" s="45">
        <v>44524</v>
      </c>
      <c r="L2101" s="45"/>
      <c r="M2101" s="4"/>
      <c r="N2101" s="4"/>
      <c r="O2101" s="4"/>
      <c r="P2101" s="46"/>
      <c r="Q2101" s="46"/>
      <c r="R2101" s="49">
        <f t="shared" si="150"/>
        <v>0</v>
      </c>
      <c r="S2101" s="49">
        <f t="shared" si="151"/>
        <v>0</v>
      </c>
      <c r="T2101" s="50">
        <f t="shared" si="148"/>
        <v>0</v>
      </c>
      <c r="U2101" s="50">
        <f t="shared" si="149"/>
        <v>0</v>
      </c>
      <c r="V2101" s="50">
        <v>0.9</v>
      </c>
      <c r="W2101" s="50" t="str">
        <f>IF(OR(K2101&lt;=$Y$1,DAY(K2101)&gt;15,AND(YEAR(K2101)&amp;MONTH(K2101)=YEAR(L2101)&amp;MONTH(L2101),DAY(L2101)&lt;26)),"",IF(OR(L2101="",MONTH(K2101)&lt;&gt;MONTH(L2101)),NETWORKDAYS.INTL(K2101,DATE(2021,MONTH(K2101)+1,0),"0000000",'21年休息安排-固定'!$B$2:$B$105),NETWORKDAYS.INTL(K2101,L2101,"0000000",'21年休息安排-固定'!$B$2:$B$105)))</f>
        <v/>
      </c>
      <c r="X2101" s="50" t="str">
        <f>IF(OR(L2101&gt;=$Z$1,L2101="",DAY(L2101)&lt;15,AND(YEAR(K2101)&amp;MONTH(K2101)=YEAR(L2101)&amp;MONTH(L2101),DAY(L2101)&lt;26)),"",IF(YEAR(K2101)&amp;MONTH(K2101)=YEAR(L2101)&amp;MONTH(L2101),NETWORKDAYS.INTL(K2101,L2101,"0000000",'21年休息安排-固定'!$B$2:$B$105),NETWORKDAYS.INTL(DATE(2021,MONTH(L2101),1),L2101,"0000000",'21年休息安排-固定'!$B$2:$B$105)))</f>
        <v/>
      </c>
    </row>
    <row r="2102" customHeight="1" spans="1:24">
      <c r="A2102" s="4" t="s">
        <v>2587</v>
      </c>
      <c r="B2102" s="4"/>
      <c r="C2102" s="6" t="s">
        <v>1846</v>
      </c>
      <c r="D2102" s="4"/>
      <c r="E2102" s="4"/>
      <c r="F2102" s="4"/>
      <c r="G2102" s="4"/>
      <c r="H2102" s="4"/>
      <c r="I2102" s="4"/>
      <c r="J2102" s="4"/>
      <c r="K2102" s="45">
        <v>44525</v>
      </c>
      <c r="L2102" s="45"/>
      <c r="M2102" s="4"/>
      <c r="N2102" s="4"/>
      <c r="O2102" s="4"/>
      <c r="P2102" s="46"/>
      <c r="Q2102" s="46"/>
      <c r="R2102" s="49">
        <f t="shared" si="150"/>
        <v>0</v>
      </c>
      <c r="S2102" s="49">
        <f t="shared" si="151"/>
        <v>0</v>
      </c>
      <c r="T2102" s="50">
        <f t="shared" si="148"/>
        <v>0</v>
      </c>
      <c r="U2102" s="50">
        <f t="shared" si="149"/>
        <v>0</v>
      </c>
      <c r="V2102" s="50">
        <v>0.9</v>
      </c>
      <c r="W2102" s="50" t="str">
        <f>IF(OR(K2102&lt;=$Y$1,DAY(K2102)&gt;15,AND(YEAR(K2102)&amp;MONTH(K2102)=YEAR(L2102)&amp;MONTH(L2102),DAY(L2102)&lt;26)),"",IF(OR(L2102="",MONTH(K2102)&lt;&gt;MONTH(L2102)),NETWORKDAYS.INTL(K2102,DATE(2021,MONTH(K2102)+1,0),"0000000",'21年休息安排-固定'!$B$2:$B$105),NETWORKDAYS.INTL(K2102,L2102,"0000000",'21年休息安排-固定'!$B$2:$B$105)))</f>
        <v/>
      </c>
      <c r="X2102" s="50" t="str">
        <f>IF(OR(L2102&gt;=$Z$1,L2102="",DAY(L2102)&lt;15,AND(YEAR(K2102)&amp;MONTH(K2102)=YEAR(L2102)&amp;MONTH(L2102),DAY(L2102)&lt;26)),"",IF(YEAR(K2102)&amp;MONTH(K2102)=YEAR(L2102)&amp;MONTH(L2102),NETWORKDAYS.INTL(K2102,L2102,"0000000",'21年休息安排-固定'!$B$2:$B$105),NETWORKDAYS.INTL(DATE(2021,MONTH(L2102),1),L2102,"0000000",'21年休息安排-固定'!$B$2:$B$105)))</f>
        <v/>
      </c>
    </row>
    <row r="2103" customHeight="1" spans="1:24">
      <c r="A2103" s="4" t="s">
        <v>2588</v>
      </c>
      <c r="B2103" s="4"/>
      <c r="C2103" s="6" t="s">
        <v>2006</v>
      </c>
      <c r="D2103" s="4"/>
      <c r="E2103" s="4"/>
      <c r="F2103" s="4"/>
      <c r="G2103" s="4"/>
      <c r="H2103" s="4"/>
      <c r="I2103" s="4"/>
      <c r="J2103" s="4"/>
      <c r="K2103" s="45">
        <v>44525</v>
      </c>
      <c r="L2103" s="45">
        <v>44532</v>
      </c>
      <c r="M2103" s="4"/>
      <c r="N2103" s="4"/>
      <c r="O2103" s="4"/>
      <c r="P2103" s="46"/>
      <c r="Q2103" s="46"/>
      <c r="R2103" s="49">
        <f t="shared" si="150"/>
        <v>0</v>
      </c>
      <c r="S2103" s="49">
        <f t="shared" si="151"/>
        <v>0</v>
      </c>
      <c r="T2103" s="50">
        <f t="shared" si="148"/>
        <v>0</v>
      </c>
      <c r="U2103" s="50">
        <f t="shared" si="149"/>
        <v>0</v>
      </c>
      <c r="V2103" s="50">
        <v>0.9</v>
      </c>
      <c r="W2103" s="50" t="str">
        <f>IF(OR(K2103&lt;=$Y$1,DAY(K2103)&gt;15,AND(YEAR(K2103)&amp;MONTH(K2103)=YEAR(L2103)&amp;MONTH(L2103),DAY(L2103)&lt;26)),"",IF(OR(L2103="",MONTH(K2103)&lt;&gt;MONTH(L2103)),NETWORKDAYS.INTL(K2103,DATE(2021,MONTH(K2103)+1,0),"0000000",'21年休息安排-固定'!$B$2:$B$105),NETWORKDAYS.INTL(K2103,L2103,"0000000",'21年休息安排-固定'!$B$2:$B$105)))</f>
        <v/>
      </c>
      <c r="X2103" s="50" t="str">
        <f>IF(OR(L2103&gt;=$Z$1,L2103="",DAY(L2103)&lt;15,AND(YEAR(K2103)&amp;MONTH(K2103)=YEAR(L2103)&amp;MONTH(L2103),DAY(L2103)&lt;26)),"",IF(YEAR(K2103)&amp;MONTH(K2103)=YEAR(L2103)&amp;MONTH(L2103),NETWORKDAYS.INTL(K2103,L2103,"0000000",'21年休息安排-固定'!$B$2:$B$105),NETWORKDAYS.INTL(DATE(2021,MONTH(L2103),1),L2103,"0000000",'21年休息安排-固定'!$B$2:$B$105)))</f>
        <v/>
      </c>
    </row>
    <row r="2104" customHeight="1" spans="1:24">
      <c r="A2104" s="4" t="s">
        <v>2589</v>
      </c>
      <c r="B2104" s="4"/>
      <c r="C2104" s="6" t="s">
        <v>484</v>
      </c>
      <c r="D2104" s="4"/>
      <c r="E2104" s="4"/>
      <c r="F2104" s="4"/>
      <c r="G2104" s="4"/>
      <c r="H2104" s="4"/>
      <c r="I2104" s="4"/>
      <c r="J2104" s="4"/>
      <c r="K2104" s="45">
        <v>44525</v>
      </c>
      <c r="L2104" s="45">
        <v>44554</v>
      </c>
      <c r="M2104" s="4"/>
      <c r="N2104" s="4"/>
      <c r="O2104" s="4"/>
      <c r="P2104" s="46"/>
      <c r="Q2104" s="46"/>
      <c r="R2104" s="49">
        <f t="shared" si="150"/>
        <v>0</v>
      </c>
      <c r="S2104" s="49">
        <f t="shared" si="151"/>
        <v>0</v>
      </c>
      <c r="T2104" s="50">
        <f t="shared" si="148"/>
        <v>0</v>
      </c>
      <c r="U2104" s="50">
        <f t="shared" si="149"/>
        <v>0</v>
      </c>
      <c r="V2104" s="50">
        <v>0.9</v>
      </c>
      <c r="W2104" s="50" t="str">
        <f>IF(OR(K2104&lt;=$Y$1,DAY(K2104)&gt;15,AND(YEAR(K2104)&amp;MONTH(K2104)=YEAR(L2104)&amp;MONTH(L2104),DAY(L2104)&lt;26)),"",IF(OR(L2104="",MONTH(K2104)&lt;&gt;MONTH(L2104)),NETWORKDAYS.INTL(K2104,DATE(2021,MONTH(K2104)+1,0),"0000000",'21年休息安排-固定'!$B$2:$B$105),NETWORKDAYS.INTL(K2104,L2104,"0000000",'21年休息安排-固定'!$B$2:$B$105)))</f>
        <v/>
      </c>
      <c r="X2104" s="50">
        <f>IF(OR(L2104&gt;=$Z$1,L2104="",DAY(L2104)&lt;15,AND(YEAR(K2104)&amp;MONTH(K2104)=YEAR(L2104)&amp;MONTH(L2104),DAY(L2104)&lt;26)),"",IF(YEAR(K2104)&amp;MONTH(K2104)=YEAR(L2104)&amp;MONTH(L2104),NETWORKDAYS.INTL(K2104,L2104,"0000000",'21年休息安排-固定'!$B$2:$B$105),NETWORKDAYS.INTL(DATE(2021,MONTH(L2104),1),L2104,"0000000",'21年休息安排-固定'!$B$2:$B$105)))</f>
        <v>18</v>
      </c>
    </row>
    <row r="2105" customHeight="1" spans="1:24">
      <c r="A2105" s="4" t="s">
        <v>2590</v>
      </c>
      <c r="B2105" s="4"/>
      <c r="C2105" s="6" t="s">
        <v>1846</v>
      </c>
      <c r="D2105" s="4"/>
      <c r="E2105" s="4"/>
      <c r="F2105" s="4"/>
      <c r="G2105" s="4"/>
      <c r="H2105" s="4"/>
      <c r="I2105" s="4"/>
      <c r="J2105" s="4"/>
      <c r="K2105" s="45">
        <v>44526</v>
      </c>
      <c r="L2105" s="45"/>
      <c r="M2105" s="4"/>
      <c r="N2105" s="4"/>
      <c r="O2105" s="4"/>
      <c r="P2105" s="46"/>
      <c r="Q2105" s="46"/>
      <c r="R2105" s="49">
        <f t="shared" si="150"/>
        <v>0</v>
      </c>
      <c r="S2105" s="49">
        <f t="shared" si="151"/>
        <v>0</v>
      </c>
      <c r="T2105" s="50">
        <f t="shared" si="148"/>
        <v>0</v>
      </c>
      <c r="U2105" s="50">
        <f t="shared" si="149"/>
        <v>0</v>
      </c>
      <c r="V2105" s="50">
        <v>0.9</v>
      </c>
      <c r="W2105" s="50" t="str">
        <f>IF(OR(K2105&lt;=$Y$1,DAY(K2105)&gt;15,AND(YEAR(K2105)&amp;MONTH(K2105)=YEAR(L2105)&amp;MONTH(L2105),DAY(L2105)&lt;26)),"",IF(OR(L2105="",MONTH(K2105)&lt;&gt;MONTH(L2105)),NETWORKDAYS.INTL(K2105,DATE(2021,MONTH(K2105)+1,0),"0000000",'21年休息安排-固定'!$B$2:$B$105),NETWORKDAYS.INTL(K2105,L2105,"0000000",'21年休息安排-固定'!$B$2:$B$105)))</f>
        <v/>
      </c>
      <c r="X2105" s="50" t="str">
        <f>IF(OR(L2105&gt;=$Z$1,L2105="",DAY(L2105)&lt;15,AND(YEAR(K2105)&amp;MONTH(K2105)=YEAR(L2105)&amp;MONTH(L2105),DAY(L2105)&lt;26)),"",IF(YEAR(K2105)&amp;MONTH(K2105)=YEAR(L2105)&amp;MONTH(L2105),NETWORKDAYS.INTL(K2105,L2105,"0000000",'21年休息安排-固定'!$B$2:$B$105),NETWORKDAYS.INTL(DATE(2021,MONTH(L2105),1),L2105,"0000000",'21年休息安排-固定'!$B$2:$B$105)))</f>
        <v/>
      </c>
    </row>
    <row r="2106" customHeight="1" spans="1:24">
      <c r="A2106" s="4" t="s">
        <v>2591</v>
      </c>
      <c r="B2106" s="4"/>
      <c r="C2106" s="6" t="s">
        <v>428</v>
      </c>
      <c r="D2106" s="4"/>
      <c r="E2106" s="4"/>
      <c r="F2106" s="4"/>
      <c r="G2106" s="4"/>
      <c r="H2106" s="4"/>
      <c r="I2106" s="4"/>
      <c r="J2106" s="4"/>
      <c r="K2106" s="45">
        <v>44526</v>
      </c>
      <c r="L2106" s="45"/>
      <c r="M2106" s="4"/>
      <c r="N2106" s="4"/>
      <c r="O2106" s="4"/>
      <c r="P2106" s="46"/>
      <c r="Q2106" s="46"/>
      <c r="R2106" s="49">
        <f t="shared" si="150"/>
        <v>0</v>
      </c>
      <c r="S2106" s="49">
        <f t="shared" si="151"/>
        <v>0</v>
      </c>
      <c r="T2106" s="50">
        <f t="shared" si="148"/>
        <v>0</v>
      </c>
      <c r="U2106" s="50">
        <f t="shared" si="149"/>
        <v>0</v>
      </c>
      <c r="V2106" s="50">
        <v>0.9</v>
      </c>
      <c r="W2106" s="50" t="str">
        <f>IF(OR(K2106&lt;=$Y$1,DAY(K2106)&gt;15,AND(YEAR(K2106)&amp;MONTH(K2106)=YEAR(L2106)&amp;MONTH(L2106),DAY(L2106)&lt;26)),"",IF(OR(L2106="",MONTH(K2106)&lt;&gt;MONTH(L2106)),NETWORKDAYS.INTL(K2106,DATE(2021,MONTH(K2106)+1,0),"0000000",'21年休息安排-固定'!$B$2:$B$105),NETWORKDAYS.INTL(K2106,L2106,"0000000",'21年休息安排-固定'!$B$2:$B$105)))</f>
        <v/>
      </c>
      <c r="X2106" s="50" t="str">
        <f>IF(OR(L2106&gt;=$Z$1,L2106="",DAY(L2106)&lt;15,AND(YEAR(K2106)&amp;MONTH(K2106)=YEAR(L2106)&amp;MONTH(L2106),DAY(L2106)&lt;26)),"",IF(YEAR(K2106)&amp;MONTH(K2106)=YEAR(L2106)&amp;MONTH(L2106),NETWORKDAYS.INTL(K2106,L2106,"0000000",'21年休息安排-固定'!$B$2:$B$105),NETWORKDAYS.INTL(DATE(2021,MONTH(L2106),1),L2106,"0000000",'21年休息安排-固定'!$B$2:$B$105)))</f>
        <v/>
      </c>
    </row>
    <row r="2107" customHeight="1" spans="1:24">
      <c r="A2107" s="4" t="s">
        <v>2592</v>
      </c>
      <c r="B2107" s="4"/>
      <c r="C2107" s="6" t="s">
        <v>484</v>
      </c>
      <c r="D2107" s="4"/>
      <c r="E2107" s="4"/>
      <c r="F2107" s="4"/>
      <c r="G2107" s="4"/>
      <c r="H2107" s="4"/>
      <c r="I2107" s="4"/>
      <c r="J2107" s="4"/>
      <c r="K2107" s="45">
        <v>44526</v>
      </c>
      <c r="L2107" s="45"/>
      <c r="M2107" s="4"/>
      <c r="N2107" s="4"/>
      <c r="O2107" s="4"/>
      <c r="P2107" s="46"/>
      <c r="Q2107" s="46"/>
      <c r="R2107" s="49">
        <f t="shared" si="150"/>
        <v>0</v>
      </c>
      <c r="S2107" s="49">
        <f t="shared" si="151"/>
        <v>0</v>
      </c>
      <c r="T2107" s="50">
        <f t="shared" si="148"/>
        <v>0</v>
      </c>
      <c r="U2107" s="50">
        <f t="shared" si="149"/>
        <v>0</v>
      </c>
      <c r="V2107" s="50">
        <v>0.9</v>
      </c>
      <c r="W2107" s="50" t="str">
        <f>IF(OR(K2107&lt;=$Y$1,DAY(K2107)&gt;15,AND(YEAR(K2107)&amp;MONTH(K2107)=YEAR(L2107)&amp;MONTH(L2107),DAY(L2107)&lt;26)),"",IF(OR(L2107="",MONTH(K2107)&lt;&gt;MONTH(L2107)),NETWORKDAYS.INTL(K2107,DATE(2021,MONTH(K2107)+1,0),"0000000",'21年休息安排-固定'!$B$2:$B$105),NETWORKDAYS.INTL(K2107,L2107,"0000000",'21年休息安排-固定'!$B$2:$B$105)))</f>
        <v/>
      </c>
      <c r="X2107" s="50" t="str">
        <f>IF(OR(L2107&gt;=$Z$1,L2107="",DAY(L2107)&lt;15,AND(YEAR(K2107)&amp;MONTH(K2107)=YEAR(L2107)&amp;MONTH(L2107),DAY(L2107)&lt;26)),"",IF(YEAR(K2107)&amp;MONTH(K2107)=YEAR(L2107)&amp;MONTH(L2107),NETWORKDAYS.INTL(K2107,L2107,"0000000",'21年休息安排-固定'!$B$2:$B$105),NETWORKDAYS.INTL(DATE(2021,MONTH(L2107),1),L2107,"0000000",'21年休息安排-固定'!$B$2:$B$105)))</f>
        <v/>
      </c>
    </row>
    <row r="2108" customHeight="1" spans="1:24">
      <c r="A2108" s="4" t="s">
        <v>2593</v>
      </c>
      <c r="B2108" s="4"/>
      <c r="C2108" s="6" t="s">
        <v>484</v>
      </c>
      <c r="D2108" s="4"/>
      <c r="E2108" s="4"/>
      <c r="F2108" s="4"/>
      <c r="G2108" s="4"/>
      <c r="H2108" s="4"/>
      <c r="I2108" s="4"/>
      <c r="J2108" s="4"/>
      <c r="K2108" s="45">
        <v>44526</v>
      </c>
      <c r="L2108" s="45">
        <v>44568</v>
      </c>
      <c r="M2108" s="4"/>
      <c r="N2108" s="4"/>
      <c r="O2108" s="4"/>
      <c r="P2108" s="46"/>
      <c r="Q2108" s="46"/>
      <c r="R2108" s="49">
        <f t="shared" si="150"/>
        <v>0</v>
      </c>
      <c r="S2108" s="49">
        <f t="shared" si="151"/>
        <v>0</v>
      </c>
      <c r="T2108" s="50">
        <f t="shared" si="148"/>
        <v>0</v>
      </c>
      <c r="U2108" s="50">
        <f t="shared" si="149"/>
        <v>0</v>
      </c>
      <c r="V2108" s="50">
        <v>0.9</v>
      </c>
      <c r="W2108" s="50" t="str">
        <f>IF(OR(K2108&lt;=$Y$1,DAY(K2108)&gt;15,AND(YEAR(K2108)&amp;MONTH(K2108)=YEAR(L2108)&amp;MONTH(L2108),DAY(L2108)&lt;26)),"",IF(OR(L2108="",MONTH(K2108)&lt;&gt;MONTH(L2108)),NETWORKDAYS.INTL(K2108,DATE(2021,MONTH(K2108)+1,0),"0000000",'21年休息安排-固定'!$B$2:$B$105),NETWORKDAYS.INTL(K2108,L2108,"0000000",'21年休息安排-固定'!$B$2:$B$105)))</f>
        <v/>
      </c>
      <c r="X2108" s="50" t="str">
        <f>IF(OR(L2108&gt;=$Z$1,L2108="",DAY(L2108)&lt;15,AND(YEAR(K2108)&amp;MONTH(K2108)=YEAR(L2108)&amp;MONTH(L2108),DAY(L2108)&lt;26)),"",IF(YEAR(K2108)&amp;MONTH(K2108)=YEAR(L2108)&amp;MONTH(L2108),NETWORKDAYS.INTL(K2108,L2108,"0000000",'21年休息安排-固定'!$B$2:$B$105),NETWORKDAYS.INTL(DATE(2021,MONTH(L2108),1),L2108,"0000000",'21年休息安排-固定'!$B$2:$B$105)))</f>
        <v/>
      </c>
    </row>
    <row r="2109" customHeight="1" spans="1:24">
      <c r="A2109" s="4" t="s">
        <v>2594</v>
      </c>
      <c r="B2109" s="4"/>
      <c r="C2109" s="6" t="s">
        <v>2228</v>
      </c>
      <c r="D2109" s="4"/>
      <c r="E2109" s="4"/>
      <c r="F2109" s="4"/>
      <c r="G2109" s="4"/>
      <c r="H2109" s="4"/>
      <c r="I2109" s="4"/>
      <c r="J2109" s="4"/>
      <c r="K2109" s="45">
        <v>44529</v>
      </c>
      <c r="L2109" s="45"/>
      <c r="M2109" s="4"/>
      <c r="N2109" s="4"/>
      <c r="O2109" s="4"/>
      <c r="P2109" s="46"/>
      <c r="Q2109" s="46"/>
      <c r="R2109" s="49">
        <f t="shared" si="150"/>
        <v>0</v>
      </c>
      <c r="S2109" s="49">
        <f t="shared" si="151"/>
        <v>0</v>
      </c>
      <c r="T2109" s="50">
        <f t="shared" si="148"/>
        <v>0</v>
      </c>
      <c r="U2109" s="50">
        <f t="shared" si="149"/>
        <v>0</v>
      </c>
      <c r="V2109" s="50">
        <v>0.9</v>
      </c>
      <c r="W2109" s="50" t="str">
        <f>IF(OR(K2109&lt;=$Y$1,DAY(K2109)&gt;15,AND(YEAR(K2109)&amp;MONTH(K2109)=YEAR(L2109)&amp;MONTH(L2109),DAY(L2109)&lt;26)),"",IF(OR(L2109="",MONTH(K2109)&lt;&gt;MONTH(L2109)),NETWORKDAYS.INTL(K2109,DATE(2021,MONTH(K2109)+1,0),"0000000",'21年休息安排-固定'!$B$2:$B$105),NETWORKDAYS.INTL(K2109,L2109,"0000000",'21年休息安排-固定'!$B$2:$B$105)))</f>
        <v/>
      </c>
      <c r="X2109" s="50" t="str">
        <f>IF(OR(L2109&gt;=$Z$1,L2109="",DAY(L2109)&lt;15,AND(YEAR(K2109)&amp;MONTH(K2109)=YEAR(L2109)&amp;MONTH(L2109),DAY(L2109)&lt;26)),"",IF(YEAR(K2109)&amp;MONTH(K2109)=YEAR(L2109)&amp;MONTH(L2109),NETWORKDAYS.INTL(K2109,L2109,"0000000",'21年休息安排-固定'!$B$2:$B$105),NETWORKDAYS.INTL(DATE(2021,MONTH(L2109),1),L2109,"0000000",'21年休息安排-固定'!$B$2:$B$105)))</f>
        <v/>
      </c>
    </row>
    <row r="2110" customHeight="1" spans="1:24">
      <c r="A2110" s="4" t="s">
        <v>2595</v>
      </c>
      <c r="B2110" s="4"/>
      <c r="C2110" s="6" t="s">
        <v>2092</v>
      </c>
      <c r="D2110" s="4"/>
      <c r="E2110" s="4"/>
      <c r="F2110" s="4"/>
      <c r="G2110" s="4"/>
      <c r="H2110" s="4"/>
      <c r="I2110" s="4"/>
      <c r="J2110" s="4"/>
      <c r="K2110" s="45">
        <v>44529</v>
      </c>
      <c r="L2110" s="45"/>
      <c r="M2110" s="4"/>
      <c r="N2110" s="4"/>
      <c r="O2110" s="4"/>
      <c r="P2110" s="46"/>
      <c r="Q2110" s="46"/>
      <c r="R2110" s="49">
        <f t="shared" si="150"/>
        <v>0</v>
      </c>
      <c r="S2110" s="49">
        <f t="shared" si="151"/>
        <v>0</v>
      </c>
      <c r="T2110" s="50">
        <f t="shared" si="148"/>
        <v>0</v>
      </c>
      <c r="U2110" s="50">
        <f t="shared" si="149"/>
        <v>0</v>
      </c>
      <c r="V2110" s="50">
        <v>0.9</v>
      </c>
      <c r="W2110" s="50" t="str">
        <f>IF(OR(K2110&lt;=$Y$1,DAY(K2110)&gt;15,AND(YEAR(K2110)&amp;MONTH(K2110)=YEAR(L2110)&amp;MONTH(L2110),DAY(L2110)&lt;26)),"",IF(OR(L2110="",MONTH(K2110)&lt;&gt;MONTH(L2110)),NETWORKDAYS.INTL(K2110,DATE(2021,MONTH(K2110)+1,0),"0000000",'21年休息安排-固定'!$B$2:$B$105),NETWORKDAYS.INTL(K2110,L2110,"0000000",'21年休息安排-固定'!$B$2:$B$105)))</f>
        <v/>
      </c>
      <c r="X2110" s="50" t="str">
        <f>IF(OR(L2110&gt;=$Z$1,L2110="",DAY(L2110)&lt;15,AND(YEAR(K2110)&amp;MONTH(K2110)=YEAR(L2110)&amp;MONTH(L2110),DAY(L2110)&lt;26)),"",IF(YEAR(K2110)&amp;MONTH(K2110)=YEAR(L2110)&amp;MONTH(L2110),NETWORKDAYS.INTL(K2110,L2110,"0000000",'21年休息安排-固定'!$B$2:$B$105),NETWORKDAYS.INTL(DATE(2021,MONTH(L2110),1),L2110,"0000000",'21年休息安排-固定'!$B$2:$B$105)))</f>
        <v/>
      </c>
    </row>
    <row r="2111" customHeight="1" spans="1:24">
      <c r="A2111" s="4" t="s">
        <v>2596</v>
      </c>
      <c r="B2111" s="4"/>
      <c r="C2111" s="6" t="s">
        <v>1851</v>
      </c>
      <c r="D2111" s="4"/>
      <c r="E2111" s="4"/>
      <c r="F2111" s="4"/>
      <c r="G2111" s="4"/>
      <c r="H2111" s="4"/>
      <c r="I2111" s="4"/>
      <c r="J2111" s="4"/>
      <c r="K2111" s="45">
        <v>44524</v>
      </c>
      <c r="L2111" s="45"/>
      <c r="M2111" s="4"/>
      <c r="N2111" s="4"/>
      <c r="O2111" s="4"/>
      <c r="P2111" s="46"/>
      <c r="Q2111" s="46"/>
      <c r="R2111" s="49">
        <f t="shared" si="150"/>
        <v>0</v>
      </c>
      <c r="S2111" s="49">
        <f t="shared" si="151"/>
        <v>0</v>
      </c>
      <c r="T2111" s="50">
        <f t="shared" si="148"/>
        <v>0</v>
      </c>
      <c r="U2111" s="50">
        <f t="shared" si="149"/>
        <v>0</v>
      </c>
      <c r="V2111" s="50">
        <v>0.9</v>
      </c>
      <c r="W2111" s="50" t="str">
        <f>IF(OR(K2111&lt;=$Y$1,DAY(K2111)&gt;15,AND(YEAR(K2111)&amp;MONTH(K2111)=YEAR(L2111)&amp;MONTH(L2111),DAY(L2111)&lt;26)),"",IF(OR(L2111="",MONTH(K2111)&lt;&gt;MONTH(L2111)),NETWORKDAYS.INTL(K2111,DATE(2021,MONTH(K2111)+1,0),"0000000",'21年休息安排-固定'!$B$2:$B$105),NETWORKDAYS.INTL(K2111,L2111,"0000000",'21年休息安排-固定'!$B$2:$B$105)))</f>
        <v/>
      </c>
      <c r="X2111" s="50" t="str">
        <f>IF(OR(L2111&gt;=$Z$1,L2111="",DAY(L2111)&lt;15,AND(YEAR(K2111)&amp;MONTH(K2111)=YEAR(L2111)&amp;MONTH(L2111),DAY(L2111)&lt;26)),"",IF(YEAR(K2111)&amp;MONTH(K2111)=YEAR(L2111)&amp;MONTH(L2111),NETWORKDAYS.INTL(K2111,L2111,"0000000",'21年休息安排-固定'!$B$2:$B$105),NETWORKDAYS.INTL(DATE(2021,MONTH(L2111),1),L2111,"0000000",'21年休息安排-固定'!$B$2:$B$105)))</f>
        <v/>
      </c>
    </row>
    <row r="2112" customHeight="1" spans="1:24">
      <c r="A2112" s="4" t="s">
        <v>2597</v>
      </c>
      <c r="B2112" s="4"/>
      <c r="C2112" s="6" t="s">
        <v>1851</v>
      </c>
      <c r="D2112" s="4"/>
      <c r="E2112" s="4"/>
      <c r="F2112" s="4"/>
      <c r="G2112" s="4"/>
      <c r="H2112" s="4"/>
      <c r="I2112" s="4"/>
      <c r="J2112" s="4"/>
      <c r="K2112" s="45">
        <v>44529</v>
      </c>
      <c r="L2112" s="45"/>
      <c r="M2112" s="4"/>
      <c r="N2112" s="4"/>
      <c r="O2112" s="4"/>
      <c r="P2112" s="46"/>
      <c r="Q2112" s="46"/>
      <c r="R2112" s="49">
        <f t="shared" si="150"/>
        <v>0</v>
      </c>
      <c r="S2112" s="49">
        <f t="shared" si="151"/>
        <v>0</v>
      </c>
      <c r="T2112" s="50">
        <f t="shared" si="148"/>
        <v>0</v>
      </c>
      <c r="U2112" s="50">
        <f t="shared" si="149"/>
        <v>0</v>
      </c>
      <c r="V2112" s="50">
        <v>0.9</v>
      </c>
      <c r="W2112" s="50" t="str">
        <f>IF(OR(K2112&lt;=$Y$1,DAY(K2112)&gt;15,AND(YEAR(K2112)&amp;MONTH(K2112)=YEAR(L2112)&amp;MONTH(L2112),DAY(L2112)&lt;26)),"",IF(OR(L2112="",MONTH(K2112)&lt;&gt;MONTH(L2112)),NETWORKDAYS.INTL(K2112,DATE(2021,MONTH(K2112)+1,0),"0000000",'21年休息安排-固定'!$B$2:$B$105),NETWORKDAYS.INTL(K2112,L2112,"0000000",'21年休息安排-固定'!$B$2:$B$105)))</f>
        <v/>
      </c>
      <c r="X2112" s="50" t="str">
        <f>IF(OR(L2112&gt;=$Z$1,L2112="",DAY(L2112)&lt;15,AND(YEAR(K2112)&amp;MONTH(K2112)=YEAR(L2112)&amp;MONTH(L2112),DAY(L2112)&lt;26)),"",IF(YEAR(K2112)&amp;MONTH(K2112)=YEAR(L2112)&amp;MONTH(L2112),NETWORKDAYS.INTL(K2112,L2112,"0000000",'21年休息安排-固定'!$B$2:$B$105),NETWORKDAYS.INTL(DATE(2021,MONTH(L2112),1),L2112,"0000000",'21年休息安排-固定'!$B$2:$B$105)))</f>
        <v/>
      </c>
    </row>
    <row r="2113" customHeight="1" spans="1:24">
      <c r="A2113" s="4" t="s">
        <v>2598</v>
      </c>
      <c r="B2113" s="4"/>
      <c r="C2113" s="6" t="s">
        <v>484</v>
      </c>
      <c r="D2113" s="4"/>
      <c r="E2113" s="4"/>
      <c r="F2113" s="4"/>
      <c r="G2113" s="4"/>
      <c r="H2113" s="4"/>
      <c r="I2113" s="4"/>
      <c r="J2113" s="4"/>
      <c r="K2113" s="45">
        <v>44501</v>
      </c>
      <c r="L2113" s="45">
        <v>44512</v>
      </c>
      <c r="M2113" s="4"/>
      <c r="N2113" s="4"/>
      <c r="O2113" s="4"/>
      <c r="P2113" s="46"/>
      <c r="Q2113" s="46"/>
      <c r="R2113" s="49">
        <f t="shared" si="150"/>
        <v>0</v>
      </c>
      <c r="S2113" s="49">
        <f t="shared" si="151"/>
        <v>0</v>
      </c>
      <c r="T2113" s="50">
        <f t="shared" si="148"/>
        <v>0</v>
      </c>
      <c r="U2113" s="50">
        <f t="shared" si="149"/>
        <v>0</v>
      </c>
      <c r="V2113" s="50">
        <v>0.9</v>
      </c>
      <c r="W2113" s="50" t="str">
        <f>IF(OR(K2113&lt;=$Y$1,DAY(K2113)&gt;15,AND(YEAR(K2113)&amp;MONTH(K2113)=YEAR(L2113)&amp;MONTH(L2113),DAY(L2113)&lt;26)),"",IF(OR(L2113="",MONTH(K2113)&lt;&gt;MONTH(L2113)),NETWORKDAYS.INTL(K2113,DATE(2021,MONTH(K2113)+1,0),"0000000",'21年休息安排-固定'!$B$2:$B$105),NETWORKDAYS.INTL(K2113,L2113,"0000000",'21年休息安排-固定'!$B$2:$B$105)))</f>
        <v/>
      </c>
      <c r="X2113" s="50" t="str">
        <f>IF(OR(L2113&gt;=$Z$1,L2113="",DAY(L2113)&lt;15,AND(YEAR(K2113)&amp;MONTH(K2113)=YEAR(L2113)&amp;MONTH(L2113),DAY(L2113)&lt;26)),"",IF(YEAR(K2113)&amp;MONTH(K2113)=YEAR(L2113)&amp;MONTH(L2113),NETWORKDAYS.INTL(K2113,L2113,"0000000",'21年休息安排-固定'!$B$2:$B$105),NETWORKDAYS.INTL(DATE(2021,MONTH(L2113),1),L2113,"0000000",'21年休息安排-固定'!$B$2:$B$105)))</f>
        <v/>
      </c>
    </row>
    <row r="2114" customHeight="1" spans="1:24">
      <c r="A2114" s="4" t="s">
        <v>2599</v>
      </c>
      <c r="B2114" s="4"/>
      <c r="C2114" s="6" t="s">
        <v>1851</v>
      </c>
      <c r="D2114" s="4"/>
      <c r="E2114" s="4"/>
      <c r="F2114" s="4"/>
      <c r="G2114" s="4"/>
      <c r="H2114" s="4"/>
      <c r="I2114" s="4"/>
      <c r="J2114" s="4"/>
      <c r="K2114" s="45">
        <v>44510</v>
      </c>
      <c r="L2114" s="45"/>
      <c r="M2114" s="4"/>
      <c r="N2114" s="4"/>
      <c r="O2114" s="4"/>
      <c r="P2114" s="46"/>
      <c r="Q2114" s="46"/>
      <c r="R2114" s="49">
        <f t="shared" si="150"/>
        <v>0</v>
      </c>
      <c r="S2114" s="49">
        <f t="shared" si="151"/>
        <v>0</v>
      </c>
      <c r="T2114" s="50">
        <f t="shared" si="148"/>
        <v>0</v>
      </c>
      <c r="U2114" s="50">
        <f t="shared" si="149"/>
        <v>0</v>
      </c>
      <c r="V2114" s="50">
        <v>0.9</v>
      </c>
      <c r="W2114" s="50">
        <f>IF(OR(K2114&lt;=$Y$1,DAY(K2114)&gt;15,AND(YEAR(K2114)&amp;MONTH(K2114)=YEAR(L2114)&amp;MONTH(L2114),DAY(L2114)&lt;26)),"",IF(OR(L2114="",MONTH(K2114)&lt;&gt;MONTH(L2114)),NETWORKDAYS.INTL(K2114,DATE(2021,MONTH(K2114)+1,0),"0000000",'21年休息安排-固定'!$B$2:$B$105),NETWORKDAYS.INTL(K2114,L2114,"0000000",'21年休息安排-固定'!$B$2:$B$105)))</f>
        <v>15</v>
      </c>
      <c r="X2114" s="50" t="str">
        <f>IF(OR(L2114&gt;=$Z$1,L2114="",DAY(L2114)&lt;15,AND(YEAR(K2114)&amp;MONTH(K2114)=YEAR(L2114)&amp;MONTH(L2114),DAY(L2114)&lt;26)),"",IF(YEAR(K2114)&amp;MONTH(K2114)=YEAR(L2114)&amp;MONTH(L2114),NETWORKDAYS.INTL(K2114,L2114,"0000000",'21年休息安排-固定'!$B$2:$B$105),NETWORKDAYS.INTL(DATE(2021,MONTH(L2114),1),L2114,"0000000",'21年休息安排-固定'!$B$2:$B$105)))</f>
        <v/>
      </c>
    </row>
    <row r="2115" customHeight="1" spans="1:24">
      <c r="A2115" s="4" t="s">
        <v>2600</v>
      </c>
      <c r="B2115" s="4"/>
      <c r="C2115" s="6" t="s">
        <v>404</v>
      </c>
      <c r="D2115" s="4"/>
      <c r="E2115" s="4"/>
      <c r="F2115" s="4"/>
      <c r="G2115" s="4"/>
      <c r="H2115" s="4"/>
      <c r="I2115" s="4"/>
      <c r="J2115" s="4"/>
      <c r="K2115" s="45">
        <v>44530</v>
      </c>
      <c r="L2115" s="45">
        <v>44530</v>
      </c>
      <c r="M2115" s="4"/>
      <c r="N2115" s="4"/>
      <c r="O2115" s="4"/>
      <c r="P2115" s="46"/>
      <c r="Q2115" s="46"/>
      <c r="R2115" s="49">
        <f t="shared" si="150"/>
        <v>0</v>
      </c>
      <c r="S2115" s="49">
        <f t="shared" si="151"/>
        <v>0</v>
      </c>
      <c r="T2115" s="50">
        <f t="shared" si="148"/>
        <v>0</v>
      </c>
      <c r="U2115" s="50">
        <f t="shared" si="149"/>
        <v>0</v>
      </c>
      <c r="V2115" s="50">
        <v>0.9</v>
      </c>
      <c r="W2115" s="50" t="str">
        <f>IF(OR(K2115&lt;=$Y$1,DAY(K2115)&gt;15,AND(YEAR(K2115)&amp;MONTH(K2115)=YEAR(L2115)&amp;MONTH(L2115),DAY(L2115)&lt;26)),"",IF(OR(L2115="",MONTH(K2115)&lt;&gt;MONTH(L2115)),NETWORKDAYS.INTL(K2115,DATE(2021,MONTH(K2115)+1,0),"0000000",'21年休息安排-固定'!$B$2:$B$105),NETWORKDAYS.INTL(K2115,L2115,"0000000",'21年休息安排-固定'!$B$2:$B$105)))</f>
        <v/>
      </c>
      <c r="X2115" s="50">
        <f>IF(OR(L2115&gt;=$Z$1,L2115="",DAY(L2115)&lt;15,AND(YEAR(K2115)&amp;MONTH(K2115)=YEAR(L2115)&amp;MONTH(L2115),DAY(L2115)&lt;26)),"",IF(YEAR(K2115)&amp;MONTH(K2115)=YEAR(L2115)&amp;MONTH(L2115),NETWORKDAYS.INTL(K2115,L2115,"0000000",'21年休息安排-固定'!$B$2:$B$105),NETWORKDAYS.INTL(DATE(2021,MONTH(L2115),1),L2115,"0000000",'21年休息安排-固定'!$B$2:$B$105)))</f>
        <v>1</v>
      </c>
    </row>
    <row r="2116" customHeight="1" spans="1:24">
      <c r="A2116" s="4" t="s">
        <v>2601</v>
      </c>
      <c r="B2116" s="4"/>
      <c r="C2116" s="6" t="s">
        <v>400</v>
      </c>
      <c r="D2116" s="4"/>
      <c r="E2116" s="4"/>
      <c r="F2116" s="4"/>
      <c r="G2116" s="4"/>
      <c r="H2116" s="4"/>
      <c r="I2116" s="4"/>
      <c r="J2116" s="4"/>
      <c r="K2116" s="45">
        <v>44501</v>
      </c>
      <c r="L2116" s="45"/>
      <c r="M2116" s="4"/>
      <c r="N2116" s="4"/>
      <c r="O2116" s="4"/>
      <c r="P2116" s="46"/>
      <c r="Q2116" s="46"/>
      <c r="R2116" s="49">
        <f t="shared" si="150"/>
        <v>0</v>
      </c>
      <c r="S2116" s="49">
        <f t="shared" si="151"/>
        <v>0</v>
      </c>
      <c r="T2116" s="50">
        <f t="shared" si="148"/>
        <v>0</v>
      </c>
      <c r="U2116" s="50">
        <f t="shared" si="149"/>
        <v>0</v>
      </c>
      <c r="V2116" s="50">
        <v>0.9</v>
      </c>
      <c r="W2116" s="50">
        <f>IF(OR(K2116&lt;=$Y$1,DAY(K2116)&gt;15,AND(YEAR(K2116)&amp;MONTH(K2116)=YEAR(L2116)&amp;MONTH(L2116),DAY(L2116)&lt;26)),"",IF(OR(L2116="",MONTH(K2116)&lt;&gt;MONTH(L2116)),NETWORKDAYS.INTL(K2116,DATE(2021,MONTH(K2116)+1,0),"0000000",'21年休息安排-固定'!$B$2:$B$105),NETWORKDAYS.INTL(K2116,L2116,"0000000",'21年休息安排-固定'!$B$2:$B$105)))</f>
        <v>22</v>
      </c>
      <c r="X2116" s="50" t="str">
        <f>IF(OR(L2116&gt;=$Z$1,L2116="",DAY(L2116)&lt;15,AND(YEAR(K2116)&amp;MONTH(K2116)=YEAR(L2116)&amp;MONTH(L2116),DAY(L2116)&lt;26)),"",IF(YEAR(K2116)&amp;MONTH(K2116)=YEAR(L2116)&amp;MONTH(L2116),NETWORKDAYS.INTL(K2116,L2116,"0000000",'21年休息安排-固定'!$B$2:$B$105),NETWORKDAYS.INTL(DATE(2021,MONTH(L2116),1),L2116,"0000000",'21年休息安排-固定'!$B$2:$B$105)))</f>
        <v/>
      </c>
    </row>
    <row r="2117" customHeight="1" spans="1:24">
      <c r="A2117" s="4" t="s">
        <v>2602</v>
      </c>
      <c r="B2117" s="4"/>
      <c r="C2117" s="6" t="s">
        <v>400</v>
      </c>
      <c r="D2117" s="4"/>
      <c r="E2117" s="4"/>
      <c r="F2117" s="4"/>
      <c r="G2117" s="4"/>
      <c r="H2117" s="4"/>
      <c r="I2117" s="4"/>
      <c r="J2117" s="4"/>
      <c r="K2117" s="45">
        <v>44503</v>
      </c>
      <c r="L2117" s="45"/>
      <c r="M2117" s="4"/>
      <c r="N2117" s="4"/>
      <c r="O2117" s="4"/>
      <c r="P2117" s="46"/>
      <c r="Q2117" s="46"/>
      <c r="R2117" s="49">
        <f t="shared" si="150"/>
        <v>0</v>
      </c>
      <c r="S2117" s="49">
        <f t="shared" si="151"/>
        <v>0</v>
      </c>
      <c r="T2117" s="50">
        <f t="shared" si="148"/>
        <v>0</v>
      </c>
      <c r="U2117" s="50">
        <f t="shared" si="149"/>
        <v>0</v>
      </c>
      <c r="V2117" s="50">
        <v>0.9</v>
      </c>
      <c r="W2117" s="50">
        <f>IF(OR(K2117&lt;=$Y$1,DAY(K2117)&gt;15,AND(YEAR(K2117)&amp;MONTH(K2117)=YEAR(L2117)&amp;MONTH(L2117),DAY(L2117)&lt;26)),"",IF(OR(L2117="",MONTH(K2117)&lt;&gt;MONTH(L2117)),NETWORKDAYS.INTL(K2117,DATE(2021,MONTH(K2117)+1,0),"0000000",'21年休息安排-固定'!$B$2:$B$105),NETWORKDAYS.INTL(K2117,L2117,"0000000",'21年休息安排-固定'!$B$2:$B$105)))</f>
        <v>20</v>
      </c>
      <c r="X2117" s="50" t="str">
        <f>IF(OR(L2117&gt;=$Z$1,L2117="",DAY(L2117)&lt;15,AND(YEAR(K2117)&amp;MONTH(K2117)=YEAR(L2117)&amp;MONTH(L2117),DAY(L2117)&lt;26)),"",IF(YEAR(K2117)&amp;MONTH(K2117)=YEAR(L2117)&amp;MONTH(L2117),NETWORKDAYS.INTL(K2117,L2117,"0000000",'21年休息安排-固定'!$B$2:$B$105),NETWORKDAYS.INTL(DATE(2021,MONTH(L2117),1),L2117,"0000000",'21年休息安排-固定'!$B$2:$B$105)))</f>
        <v/>
      </c>
    </row>
    <row r="2118" customHeight="1" spans="1:24">
      <c r="A2118" s="4" t="s">
        <v>2603</v>
      </c>
      <c r="B2118" s="4"/>
      <c r="C2118" s="6" t="s">
        <v>400</v>
      </c>
      <c r="D2118" s="4"/>
      <c r="E2118" s="4"/>
      <c r="F2118" s="4"/>
      <c r="G2118" s="4"/>
      <c r="H2118" s="4"/>
      <c r="I2118" s="4"/>
      <c r="J2118" s="4"/>
      <c r="K2118" s="45">
        <v>44510</v>
      </c>
      <c r="L2118" s="45"/>
      <c r="M2118" s="4"/>
      <c r="N2118" s="4"/>
      <c r="O2118" s="4"/>
      <c r="P2118" s="46"/>
      <c r="Q2118" s="46"/>
      <c r="R2118" s="49">
        <f t="shared" si="150"/>
        <v>0</v>
      </c>
      <c r="S2118" s="49">
        <f t="shared" si="151"/>
        <v>0</v>
      </c>
      <c r="T2118" s="50">
        <f t="shared" si="148"/>
        <v>0</v>
      </c>
      <c r="U2118" s="50">
        <f t="shared" si="149"/>
        <v>0</v>
      </c>
      <c r="V2118" s="50">
        <v>0.9</v>
      </c>
      <c r="W2118" s="50">
        <f>IF(OR(K2118&lt;=$Y$1,DAY(K2118)&gt;15,AND(YEAR(K2118)&amp;MONTH(K2118)=YEAR(L2118)&amp;MONTH(L2118),DAY(L2118)&lt;26)),"",IF(OR(L2118="",MONTH(K2118)&lt;&gt;MONTH(L2118)),NETWORKDAYS.INTL(K2118,DATE(2021,MONTH(K2118)+1,0),"0000000",'21年休息安排-固定'!$B$2:$B$105),NETWORKDAYS.INTL(K2118,L2118,"0000000",'21年休息安排-固定'!$B$2:$B$105)))</f>
        <v>15</v>
      </c>
      <c r="X2118" s="50" t="str">
        <f>IF(OR(L2118&gt;=$Z$1,L2118="",DAY(L2118)&lt;15,AND(YEAR(K2118)&amp;MONTH(K2118)=YEAR(L2118)&amp;MONTH(L2118),DAY(L2118)&lt;26)),"",IF(YEAR(K2118)&amp;MONTH(K2118)=YEAR(L2118)&amp;MONTH(L2118),NETWORKDAYS.INTL(K2118,L2118,"0000000",'21年休息安排-固定'!$B$2:$B$105),NETWORKDAYS.INTL(DATE(2021,MONTH(L2118),1),L2118,"0000000",'21年休息安排-固定'!$B$2:$B$105)))</f>
        <v/>
      </c>
    </row>
    <row r="2119" customHeight="1" spans="1:24">
      <c r="A2119" s="4" t="s">
        <v>2604</v>
      </c>
      <c r="B2119" s="4"/>
      <c r="C2119" s="6" t="s">
        <v>400</v>
      </c>
      <c r="D2119" s="4"/>
      <c r="E2119" s="4"/>
      <c r="F2119" s="4"/>
      <c r="G2119" s="4"/>
      <c r="H2119" s="4"/>
      <c r="I2119" s="4"/>
      <c r="J2119" s="4"/>
      <c r="K2119" s="45">
        <v>44517</v>
      </c>
      <c r="L2119" s="45"/>
      <c r="M2119" s="4"/>
      <c r="N2119" s="4"/>
      <c r="O2119" s="4"/>
      <c r="P2119" s="46"/>
      <c r="Q2119" s="46"/>
      <c r="R2119" s="49">
        <f t="shared" si="150"/>
        <v>0</v>
      </c>
      <c r="S2119" s="49">
        <f t="shared" si="151"/>
        <v>0</v>
      </c>
      <c r="T2119" s="50">
        <f t="shared" si="148"/>
        <v>0</v>
      </c>
      <c r="U2119" s="50">
        <f t="shared" si="149"/>
        <v>0</v>
      </c>
      <c r="V2119" s="50">
        <v>0.9</v>
      </c>
      <c r="W2119" s="50" t="str">
        <f>IF(OR(K2119&lt;=$Y$1,DAY(K2119)&gt;15,AND(YEAR(K2119)&amp;MONTH(K2119)=YEAR(L2119)&amp;MONTH(L2119),DAY(L2119)&lt;26)),"",IF(OR(L2119="",MONTH(K2119)&lt;&gt;MONTH(L2119)),NETWORKDAYS.INTL(K2119,DATE(2021,MONTH(K2119)+1,0),"0000000",'21年休息安排-固定'!$B$2:$B$105),NETWORKDAYS.INTL(K2119,L2119,"0000000",'21年休息安排-固定'!$B$2:$B$105)))</f>
        <v/>
      </c>
      <c r="X2119" s="50" t="str">
        <f>IF(OR(L2119&gt;=$Z$1,L2119="",DAY(L2119)&lt;15,AND(YEAR(K2119)&amp;MONTH(K2119)=YEAR(L2119)&amp;MONTH(L2119),DAY(L2119)&lt;26)),"",IF(YEAR(K2119)&amp;MONTH(K2119)=YEAR(L2119)&amp;MONTH(L2119),NETWORKDAYS.INTL(K2119,L2119,"0000000",'21年休息安排-固定'!$B$2:$B$105),NETWORKDAYS.INTL(DATE(2021,MONTH(L2119),1),L2119,"0000000",'21年休息安排-固定'!$B$2:$B$105)))</f>
        <v/>
      </c>
    </row>
    <row r="2120" customHeight="1" spans="1:24">
      <c r="A2120" s="4" t="s">
        <v>2605</v>
      </c>
      <c r="B2120" s="4"/>
      <c r="C2120" s="6" t="s">
        <v>400</v>
      </c>
      <c r="D2120" s="4"/>
      <c r="E2120" s="4"/>
      <c r="F2120" s="4"/>
      <c r="G2120" s="4"/>
      <c r="H2120" s="4"/>
      <c r="I2120" s="4"/>
      <c r="J2120" s="4"/>
      <c r="K2120" s="45">
        <v>44517</v>
      </c>
      <c r="L2120" s="45"/>
      <c r="M2120" s="4"/>
      <c r="N2120" s="4"/>
      <c r="O2120" s="4"/>
      <c r="P2120" s="46"/>
      <c r="Q2120" s="46"/>
      <c r="R2120" s="49">
        <f t="shared" si="150"/>
        <v>0</v>
      </c>
      <c r="S2120" s="49">
        <f t="shared" si="151"/>
        <v>0</v>
      </c>
      <c r="T2120" s="50">
        <f t="shared" si="148"/>
        <v>0</v>
      </c>
      <c r="U2120" s="50">
        <f t="shared" si="149"/>
        <v>0</v>
      </c>
      <c r="V2120" s="50">
        <v>0.9</v>
      </c>
      <c r="W2120" s="50" t="str">
        <f>IF(OR(K2120&lt;=$Y$1,DAY(K2120)&gt;15,AND(YEAR(K2120)&amp;MONTH(K2120)=YEAR(L2120)&amp;MONTH(L2120),DAY(L2120)&lt;26)),"",IF(OR(L2120="",MONTH(K2120)&lt;&gt;MONTH(L2120)),NETWORKDAYS.INTL(K2120,DATE(2021,MONTH(K2120)+1,0),"0000000",'21年休息安排-固定'!$B$2:$B$105),NETWORKDAYS.INTL(K2120,L2120,"0000000",'21年休息安排-固定'!$B$2:$B$105)))</f>
        <v/>
      </c>
      <c r="X2120" s="50" t="str">
        <f>IF(OR(L2120&gt;=$Z$1,L2120="",DAY(L2120)&lt;15,AND(YEAR(K2120)&amp;MONTH(K2120)=YEAR(L2120)&amp;MONTH(L2120),DAY(L2120)&lt;26)),"",IF(YEAR(K2120)&amp;MONTH(K2120)=YEAR(L2120)&amp;MONTH(L2120),NETWORKDAYS.INTL(K2120,L2120,"0000000",'21年休息安排-固定'!$B$2:$B$105),NETWORKDAYS.INTL(DATE(2021,MONTH(L2120),1),L2120,"0000000",'21年休息安排-固定'!$B$2:$B$105)))</f>
        <v/>
      </c>
    </row>
    <row r="2121" customHeight="1" spans="1:24">
      <c r="A2121" s="4" t="s">
        <v>2606</v>
      </c>
      <c r="B2121" s="4"/>
      <c r="C2121" s="6" t="s">
        <v>400</v>
      </c>
      <c r="D2121" s="4"/>
      <c r="E2121" s="4"/>
      <c r="F2121" s="4"/>
      <c r="G2121" s="4"/>
      <c r="H2121" s="4"/>
      <c r="I2121" s="4"/>
      <c r="J2121" s="4"/>
      <c r="K2121" s="45">
        <v>44529</v>
      </c>
      <c r="L2121" s="45"/>
      <c r="M2121" s="4"/>
      <c r="N2121" s="4"/>
      <c r="O2121" s="4"/>
      <c r="P2121" s="46"/>
      <c r="Q2121" s="46"/>
      <c r="R2121" s="49">
        <f t="shared" si="150"/>
        <v>0</v>
      </c>
      <c r="S2121" s="49">
        <f t="shared" si="151"/>
        <v>0</v>
      </c>
      <c r="T2121" s="50">
        <f t="shared" si="148"/>
        <v>0</v>
      </c>
      <c r="U2121" s="50">
        <f t="shared" si="149"/>
        <v>0</v>
      </c>
      <c r="V2121" s="50">
        <v>0.9</v>
      </c>
      <c r="W2121" s="50" t="str">
        <f>IF(OR(K2121&lt;=$Y$1,DAY(K2121)&gt;15,AND(YEAR(K2121)&amp;MONTH(K2121)=YEAR(L2121)&amp;MONTH(L2121),DAY(L2121)&lt;26)),"",IF(OR(L2121="",MONTH(K2121)&lt;&gt;MONTH(L2121)),NETWORKDAYS.INTL(K2121,DATE(2021,MONTH(K2121)+1,0),"0000000",'21年休息安排-固定'!$B$2:$B$105),NETWORKDAYS.INTL(K2121,L2121,"0000000",'21年休息安排-固定'!$B$2:$B$105)))</f>
        <v/>
      </c>
      <c r="X2121" s="50" t="str">
        <f>IF(OR(L2121&gt;=$Z$1,L2121="",DAY(L2121)&lt;15,AND(YEAR(K2121)&amp;MONTH(K2121)=YEAR(L2121)&amp;MONTH(L2121),DAY(L2121)&lt;26)),"",IF(YEAR(K2121)&amp;MONTH(K2121)=YEAR(L2121)&amp;MONTH(L2121),NETWORKDAYS.INTL(K2121,L2121,"0000000",'21年休息安排-固定'!$B$2:$B$105),NETWORKDAYS.INTL(DATE(2021,MONTH(L2121),1),L2121,"0000000",'21年休息安排-固定'!$B$2:$B$105)))</f>
        <v/>
      </c>
    </row>
    <row r="2122" customHeight="1" spans="1:24">
      <c r="A2122" s="4" t="s">
        <v>2607</v>
      </c>
      <c r="B2122" s="4"/>
      <c r="C2122" s="6" t="s">
        <v>2228</v>
      </c>
      <c r="D2122" s="4"/>
      <c r="E2122" s="4"/>
      <c r="F2122" s="4"/>
      <c r="G2122" s="4"/>
      <c r="H2122" s="4"/>
      <c r="I2122" s="4"/>
      <c r="J2122" s="4"/>
      <c r="K2122" s="45">
        <v>44501</v>
      </c>
      <c r="L2122" s="45"/>
      <c r="M2122" s="4"/>
      <c r="N2122" s="4"/>
      <c r="O2122" s="4"/>
      <c r="P2122" s="46"/>
      <c r="Q2122" s="46"/>
      <c r="R2122" s="49">
        <f t="shared" si="150"/>
        <v>0</v>
      </c>
      <c r="S2122" s="49">
        <f t="shared" si="151"/>
        <v>0</v>
      </c>
      <c r="T2122" s="50">
        <f t="shared" si="148"/>
        <v>0</v>
      </c>
      <c r="U2122" s="50">
        <f t="shared" si="149"/>
        <v>0</v>
      </c>
      <c r="V2122" s="50">
        <v>0.9</v>
      </c>
      <c r="W2122" s="50">
        <f>IF(OR(K2122&lt;=$Y$1,DAY(K2122)&gt;15,AND(YEAR(K2122)&amp;MONTH(K2122)=YEAR(L2122)&amp;MONTH(L2122),DAY(L2122)&lt;26)),"",IF(OR(L2122="",MONTH(K2122)&lt;&gt;MONTH(L2122)),NETWORKDAYS.INTL(K2122,DATE(2021,MONTH(K2122)+1,0),"0000000",'21年休息安排-固定'!$B$2:$B$105),NETWORKDAYS.INTL(K2122,L2122,"0000000",'21年休息安排-固定'!$B$2:$B$105)))</f>
        <v>22</v>
      </c>
      <c r="X2122" s="50" t="str">
        <f>IF(OR(L2122&gt;=$Z$1,L2122="",DAY(L2122)&lt;15,AND(YEAR(K2122)&amp;MONTH(K2122)=YEAR(L2122)&amp;MONTH(L2122),DAY(L2122)&lt;26)),"",IF(YEAR(K2122)&amp;MONTH(K2122)=YEAR(L2122)&amp;MONTH(L2122),NETWORKDAYS.INTL(K2122,L2122,"0000000",'21年休息安排-固定'!$B$2:$B$105),NETWORKDAYS.INTL(DATE(2021,MONTH(L2122),1),L2122,"0000000",'21年休息安排-固定'!$B$2:$B$105)))</f>
        <v/>
      </c>
    </row>
    <row r="2123" customHeight="1" spans="1:24">
      <c r="A2123" s="4" t="s">
        <v>2608</v>
      </c>
      <c r="B2123" s="4"/>
      <c r="C2123" s="6" t="s">
        <v>402</v>
      </c>
      <c r="D2123" s="4"/>
      <c r="E2123" s="4"/>
      <c r="F2123" s="4"/>
      <c r="G2123" s="4"/>
      <c r="H2123" s="4"/>
      <c r="I2123" s="4"/>
      <c r="J2123" s="4"/>
      <c r="K2123" s="45">
        <v>44511</v>
      </c>
      <c r="L2123" s="45"/>
      <c r="M2123" s="4"/>
      <c r="N2123" s="4"/>
      <c r="O2123" s="4"/>
      <c r="P2123" s="46"/>
      <c r="Q2123" s="46"/>
      <c r="R2123" s="49">
        <f t="shared" si="150"/>
        <v>0</v>
      </c>
      <c r="S2123" s="49">
        <f t="shared" si="151"/>
        <v>0</v>
      </c>
      <c r="T2123" s="50">
        <f t="shared" si="148"/>
        <v>0</v>
      </c>
      <c r="U2123" s="50">
        <f t="shared" si="149"/>
        <v>0</v>
      </c>
      <c r="V2123" s="50">
        <v>0.9</v>
      </c>
      <c r="W2123" s="50">
        <f>IF(OR(K2123&lt;=$Y$1,DAY(K2123)&gt;15,AND(YEAR(K2123)&amp;MONTH(K2123)=YEAR(L2123)&amp;MONTH(L2123),DAY(L2123)&lt;26)),"",IF(OR(L2123="",MONTH(K2123)&lt;&gt;MONTH(L2123)),NETWORKDAYS.INTL(K2123,DATE(2021,MONTH(K2123)+1,0),"0000000",'21年休息安排-固定'!$B$2:$B$105),NETWORKDAYS.INTL(K2123,L2123,"0000000",'21年休息安排-固定'!$B$2:$B$105)))</f>
        <v>14</v>
      </c>
      <c r="X2123" s="50" t="str">
        <f>IF(OR(L2123&gt;=$Z$1,L2123="",DAY(L2123)&lt;15,AND(YEAR(K2123)&amp;MONTH(K2123)=YEAR(L2123)&amp;MONTH(L2123),DAY(L2123)&lt;26)),"",IF(YEAR(K2123)&amp;MONTH(K2123)=YEAR(L2123)&amp;MONTH(L2123),NETWORKDAYS.INTL(K2123,L2123,"0000000",'21年休息安排-固定'!$B$2:$B$105),NETWORKDAYS.INTL(DATE(2021,MONTH(L2123),1),L2123,"0000000",'21年休息安排-固定'!$B$2:$B$105)))</f>
        <v/>
      </c>
    </row>
    <row r="2124" customHeight="1" spans="1:24">
      <c r="A2124" s="4" t="s">
        <v>2609</v>
      </c>
      <c r="B2124" s="4"/>
      <c r="C2124" s="6" t="s">
        <v>2228</v>
      </c>
      <c r="D2124" s="4"/>
      <c r="E2124" s="4"/>
      <c r="F2124" s="4"/>
      <c r="G2124" s="4"/>
      <c r="H2124" s="4"/>
      <c r="I2124" s="4"/>
      <c r="J2124" s="4"/>
      <c r="K2124" s="45">
        <v>44515</v>
      </c>
      <c r="L2124" s="45"/>
      <c r="M2124" s="4"/>
      <c r="N2124" s="4"/>
      <c r="O2124" s="4"/>
      <c r="P2124" s="46"/>
      <c r="Q2124" s="46"/>
      <c r="R2124" s="49">
        <f t="shared" si="150"/>
        <v>0</v>
      </c>
      <c r="S2124" s="49">
        <f t="shared" si="151"/>
        <v>0</v>
      </c>
      <c r="T2124" s="50">
        <f t="shared" si="148"/>
        <v>0</v>
      </c>
      <c r="U2124" s="50">
        <f t="shared" si="149"/>
        <v>0</v>
      </c>
      <c r="V2124" s="50">
        <v>0.9</v>
      </c>
      <c r="W2124" s="50">
        <f>IF(OR(K2124&lt;=$Y$1,DAY(K2124)&gt;15,AND(YEAR(K2124)&amp;MONTH(K2124)=YEAR(L2124)&amp;MONTH(L2124),DAY(L2124)&lt;26)),"",IF(OR(L2124="",MONTH(K2124)&lt;&gt;MONTH(L2124)),NETWORKDAYS.INTL(K2124,DATE(2021,MONTH(K2124)+1,0),"0000000",'21年休息安排-固定'!$B$2:$B$105),NETWORKDAYS.INTL(K2124,L2124,"0000000",'21年休息安排-固定'!$B$2:$B$105)))</f>
        <v>12</v>
      </c>
      <c r="X2124" s="50" t="str">
        <f>IF(OR(L2124&gt;=$Z$1,L2124="",DAY(L2124)&lt;15,AND(YEAR(K2124)&amp;MONTH(K2124)=YEAR(L2124)&amp;MONTH(L2124),DAY(L2124)&lt;26)),"",IF(YEAR(K2124)&amp;MONTH(K2124)=YEAR(L2124)&amp;MONTH(L2124),NETWORKDAYS.INTL(K2124,L2124,"0000000",'21年休息安排-固定'!$B$2:$B$105),NETWORKDAYS.INTL(DATE(2021,MONTH(L2124),1),L2124,"0000000",'21年休息安排-固定'!$B$2:$B$105)))</f>
        <v/>
      </c>
    </row>
    <row r="2125" customHeight="1" spans="1:24">
      <c r="A2125" s="4" t="s">
        <v>2610</v>
      </c>
      <c r="B2125" s="4"/>
      <c r="C2125" s="6" t="s">
        <v>1851</v>
      </c>
      <c r="D2125" s="4"/>
      <c r="E2125" s="4"/>
      <c r="F2125" s="4"/>
      <c r="G2125" s="4"/>
      <c r="H2125" s="4"/>
      <c r="I2125" s="4"/>
      <c r="J2125" s="4"/>
      <c r="K2125" s="45">
        <v>44522</v>
      </c>
      <c r="L2125" s="45"/>
      <c r="M2125" s="4"/>
      <c r="N2125" s="4"/>
      <c r="O2125" s="4"/>
      <c r="P2125" s="46"/>
      <c r="Q2125" s="46"/>
      <c r="R2125" s="49">
        <f t="shared" si="150"/>
        <v>0</v>
      </c>
      <c r="S2125" s="49">
        <f t="shared" si="151"/>
        <v>0</v>
      </c>
      <c r="T2125" s="50">
        <f t="shared" si="148"/>
        <v>0</v>
      </c>
      <c r="U2125" s="50">
        <f t="shared" si="149"/>
        <v>0</v>
      </c>
      <c r="V2125" s="50">
        <v>0.9</v>
      </c>
      <c r="W2125" s="50" t="str">
        <f>IF(OR(K2125&lt;=$Y$1,DAY(K2125)&gt;15,AND(YEAR(K2125)&amp;MONTH(K2125)=YEAR(L2125)&amp;MONTH(L2125),DAY(L2125)&lt;26)),"",IF(OR(L2125="",MONTH(K2125)&lt;&gt;MONTH(L2125)),NETWORKDAYS.INTL(K2125,DATE(2021,MONTH(K2125)+1,0),"0000000",'21年休息安排-固定'!$B$2:$B$105),NETWORKDAYS.INTL(K2125,L2125,"0000000",'21年休息安排-固定'!$B$2:$B$105)))</f>
        <v/>
      </c>
      <c r="X2125" s="50" t="str">
        <f>IF(OR(L2125&gt;=$Z$1,L2125="",DAY(L2125)&lt;15,AND(YEAR(K2125)&amp;MONTH(K2125)=YEAR(L2125)&amp;MONTH(L2125),DAY(L2125)&lt;26)),"",IF(YEAR(K2125)&amp;MONTH(K2125)=YEAR(L2125)&amp;MONTH(L2125),NETWORKDAYS.INTL(K2125,L2125,"0000000",'21年休息安排-固定'!$B$2:$B$105),NETWORKDAYS.INTL(DATE(2021,MONTH(L2125),1),L2125,"0000000",'21年休息安排-固定'!$B$2:$B$105)))</f>
        <v/>
      </c>
    </row>
    <row r="2126" customHeight="1" spans="1:24">
      <c r="A2126" s="4" t="s">
        <v>2611</v>
      </c>
      <c r="B2126" s="4"/>
      <c r="C2126" s="6" t="s">
        <v>402</v>
      </c>
      <c r="D2126" s="4"/>
      <c r="E2126" s="4"/>
      <c r="F2126" s="4"/>
      <c r="G2126" s="4"/>
      <c r="H2126" s="4"/>
      <c r="I2126" s="4"/>
      <c r="J2126" s="4"/>
      <c r="K2126" s="45">
        <v>44526</v>
      </c>
      <c r="L2126" s="45"/>
      <c r="M2126" s="4"/>
      <c r="N2126" s="4"/>
      <c r="O2126" s="4"/>
      <c r="P2126" s="46"/>
      <c r="Q2126" s="46"/>
      <c r="R2126" s="49">
        <f t="shared" si="150"/>
        <v>0</v>
      </c>
      <c r="S2126" s="49">
        <f t="shared" si="151"/>
        <v>0</v>
      </c>
      <c r="T2126" s="50">
        <f t="shared" si="148"/>
        <v>0</v>
      </c>
      <c r="U2126" s="50">
        <f t="shared" si="149"/>
        <v>0</v>
      </c>
      <c r="V2126" s="50">
        <v>0.9</v>
      </c>
      <c r="W2126" s="50" t="str">
        <f>IF(OR(K2126&lt;=$Y$1,DAY(K2126)&gt;15,AND(YEAR(K2126)&amp;MONTH(K2126)=YEAR(L2126)&amp;MONTH(L2126),DAY(L2126)&lt;26)),"",IF(OR(L2126="",MONTH(K2126)&lt;&gt;MONTH(L2126)),NETWORKDAYS.INTL(K2126,DATE(2021,MONTH(K2126)+1,0),"0000000",'21年休息安排-固定'!$B$2:$B$105),NETWORKDAYS.INTL(K2126,L2126,"0000000",'21年休息安排-固定'!$B$2:$B$105)))</f>
        <v/>
      </c>
      <c r="X2126" s="50" t="str">
        <f>IF(OR(L2126&gt;=$Z$1,L2126="",DAY(L2126)&lt;15,AND(YEAR(K2126)&amp;MONTH(K2126)=YEAR(L2126)&amp;MONTH(L2126),DAY(L2126)&lt;26)),"",IF(YEAR(K2126)&amp;MONTH(K2126)=YEAR(L2126)&amp;MONTH(L2126),NETWORKDAYS.INTL(K2126,L2126,"0000000",'21年休息安排-固定'!$B$2:$B$105),NETWORKDAYS.INTL(DATE(2021,MONTH(L2126),1),L2126,"0000000",'21年休息安排-固定'!$B$2:$B$105)))</f>
        <v/>
      </c>
    </row>
    <row r="2127" customHeight="1" spans="1:24">
      <c r="A2127" s="4" t="s">
        <v>2612</v>
      </c>
      <c r="B2127" s="4"/>
      <c r="C2127" s="6" t="s">
        <v>491</v>
      </c>
      <c r="D2127" s="4"/>
      <c r="E2127" s="4"/>
      <c r="F2127" s="4"/>
      <c r="G2127" s="4"/>
      <c r="H2127" s="4"/>
      <c r="I2127" s="4"/>
      <c r="J2127" s="4"/>
      <c r="K2127" s="45">
        <v>44501</v>
      </c>
      <c r="L2127" s="45"/>
      <c r="M2127" s="4"/>
      <c r="N2127" s="4"/>
      <c r="O2127" s="4"/>
      <c r="P2127" s="46"/>
      <c r="Q2127" s="46"/>
      <c r="R2127" s="49">
        <f t="shared" si="150"/>
        <v>0</v>
      </c>
      <c r="S2127" s="49">
        <f t="shared" si="151"/>
        <v>0</v>
      </c>
      <c r="T2127" s="50">
        <f t="shared" si="148"/>
        <v>0</v>
      </c>
      <c r="U2127" s="50">
        <f t="shared" si="149"/>
        <v>0</v>
      </c>
      <c r="V2127" s="50">
        <v>0.9</v>
      </c>
      <c r="W2127" s="50">
        <f>IF(OR(K2127&lt;=$Y$1,DAY(K2127)&gt;15,AND(YEAR(K2127)&amp;MONTH(K2127)=YEAR(L2127)&amp;MONTH(L2127),DAY(L2127)&lt;26)),"",IF(OR(L2127="",MONTH(K2127)&lt;&gt;MONTH(L2127)),NETWORKDAYS.INTL(K2127,DATE(2021,MONTH(K2127)+1,0),"0000000",'21年休息安排-固定'!$B$2:$B$105),NETWORKDAYS.INTL(K2127,L2127,"0000000",'21年休息安排-固定'!$B$2:$B$105)))</f>
        <v>22</v>
      </c>
      <c r="X2127" s="50" t="str">
        <f>IF(OR(L2127&gt;=$Z$1,L2127="",DAY(L2127)&lt;15,AND(YEAR(K2127)&amp;MONTH(K2127)=YEAR(L2127)&amp;MONTH(L2127),DAY(L2127)&lt;26)),"",IF(YEAR(K2127)&amp;MONTH(K2127)=YEAR(L2127)&amp;MONTH(L2127),NETWORKDAYS.INTL(K2127,L2127,"0000000",'21年休息安排-固定'!$B$2:$B$105),NETWORKDAYS.INTL(DATE(2021,MONTH(L2127),1),L2127,"0000000",'21年休息安排-固定'!$B$2:$B$105)))</f>
        <v/>
      </c>
    </row>
    <row r="2128" customHeight="1" spans="1:24">
      <c r="A2128" s="4" t="s">
        <v>2613</v>
      </c>
      <c r="B2128" s="4"/>
      <c r="C2128" s="6" t="s">
        <v>1991</v>
      </c>
      <c r="D2128" s="4"/>
      <c r="E2128" s="4"/>
      <c r="F2128" s="4"/>
      <c r="G2128" s="4"/>
      <c r="H2128" s="4"/>
      <c r="I2128" s="4"/>
      <c r="J2128" s="4"/>
      <c r="K2128" s="45">
        <v>44501</v>
      </c>
      <c r="L2128" s="45"/>
      <c r="M2128" s="4"/>
      <c r="N2128" s="4"/>
      <c r="O2128" s="4"/>
      <c r="P2128" s="46"/>
      <c r="Q2128" s="46"/>
      <c r="R2128" s="49">
        <f t="shared" si="150"/>
        <v>0</v>
      </c>
      <c r="S2128" s="49">
        <f t="shared" si="151"/>
        <v>0</v>
      </c>
      <c r="T2128" s="50">
        <f t="shared" si="148"/>
        <v>0</v>
      </c>
      <c r="U2128" s="50">
        <f t="shared" si="149"/>
        <v>0</v>
      </c>
      <c r="V2128" s="50">
        <v>0.9</v>
      </c>
      <c r="W2128" s="50">
        <f>IF(OR(K2128&lt;=$Y$1,DAY(K2128)&gt;15,AND(YEAR(K2128)&amp;MONTH(K2128)=YEAR(L2128)&amp;MONTH(L2128),DAY(L2128)&lt;26)),"",IF(OR(L2128="",MONTH(K2128)&lt;&gt;MONTH(L2128)),NETWORKDAYS.INTL(K2128,DATE(2021,MONTH(K2128)+1,0),"0000000",'21年休息安排-固定'!$B$2:$B$105),NETWORKDAYS.INTL(K2128,L2128,"0000000",'21年休息安排-固定'!$B$2:$B$105)))</f>
        <v>22</v>
      </c>
      <c r="X2128" s="50" t="str">
        <f>IF(OR(L2128&gt;=$Z$1,L2128="",DAY(L2128)&lt;15,AND(YEAR(K2128)&amp;MONTH(K2128)=YEAR(L2128)&amp;MONTH(L2128),DAY(L2128)&lt;26)),"",IF(YEAR(K2128)&amp;MONTH(K2128)=YEAR(L2128)&amp;MONTH(L2128),NETWORKDAYS.INTL(K2128,L2128,"0000000",'21年休息安排-固定'!$B$2:$B$105),NETWORKDAYS.INTL(DATE(2021,MONTH(L2128),1),L2128,"0000000",'21年休息安排-固定'!$B$2:$B$105)))</f>
        <v/>
      </c>
    </row>
    <row r="2129" customHeight="1" spans="1:24">
      <c r="A2129" s="4" t="s">
        <v>2614</v>
      </c>
      <c r="B2129" s="4"/>
      <c r="C2129" s="6" t="s">
        <v>1991</v>
      </c>
      <c r="D2129" s="4"/>
      <c r="E2129" s="4"/>
      <c r="F2129" s="4"/>
      <c r="G2129" s="4"/>
      <c r="H2129" s="4"/>
      <c r="I2129" s="4"/>
      <c r="J2129" s="4"/>
      <c r="K2129" s="45">
        <v>44504</v>
      </c>
      <c r="L2129" s="45"/>
      <c r="M2129" s="4"/>
      <c r="N2129" s="4"/>
      <c r="O2129" s="4"/>
      <c r="P2129" s="46"/>
      <c r="Q2129" s="46"/>
      <c r="R2129" s="49">
        <f t="shared" si="150"/>
        <v>0</v>
      </c>
      <c r="S2129" s="49">
        <f t="shared" si="151"/>
        <v>0</v>
      </c>
      <c r="T2129" s="50">
        <f t="shared" si="148"/>
        <v>0</v>
      </c>
      <c r="U2129" s="50">
        <f t="shared" si="149"/>
        <v>0</v>
      </c>
      <c r="V2129" s="50">
        <v>0.9</v>
      </c>
      <c r="W2129" s="50">
        <f>IF(OR(K2129&lt;=$Y$1,DAY(K2129)&gt;15,AND(YEAR(K2129)&amp;MONTH(K2129)=YEAR(L2129)&amp;MONTH(L2129),DAY(L2129)&lt;26)),"",IF(OR(L2129="",MONTH(K2129)&lt;&gt;MONTH(L2129)),NETWORKDAYS.INTL(K2129,DATE(2021,MONTH(K2129)+1,0),"0000000",'21年休息安排-固定'!$B$2:$B$105),NETWORKDAYS.INTL(K2129,L2129,"0000000",'21年休息安排-固定'!$B$2:$B$105)))</f>
        <v>19</v>
      </c>
      <c r="X2129" s="50" t="str">
        <f>IF(OR(L2129&gt;=$Z$1,L2129="",DAY(L2129)&lt;15,AND(YEAR(K2129)&amp;MONTH(K2129)=YEAR(L2129)&amp;MONTH(L2129),DAY(L2129)&lt;26)),"",IF(YEAR(K2129)&amp;MONTH(K2129)=YEAR(L2129)&amp;MONTH(L2129),NETWORKDAYS.INTL(K2129,L2129,"0000000",'21年休息安排-固定'!$B$2:$B$105),NETWORKDAYS.INTL(DATE(2021,MONTH(L2129),1),L2129,"0000000",'21年休息安排-固定'!$B$2:$B$105)))</f>
        <v/>
      </c>
    </row>
    <row r="2130" customHeight="1" spans="1:24">
      <c r="A2130" s="4" t="s">
        <v>2615</v>
      </c>
      <c r="B2130" s="4"/>
      <c r="C2130" s="6" t="s">
        <v>491</v>
      </c>
      <c r="D2130" s="4"/>
      <c r="E2130" s="4"/>
      <c r="F2130" s="4"/>
      <c r="G2130" s="4"/>
      <c r="H2130" s="4"/>
      <c r="I2130" s="4"/>
      <c r="J2130" s="4"/>
      <c r="K2130" s="45">
        <v>44508</v>
      </c>
      <c r="L2130" s="45"/>
      <c r="M2130" s="4"/>
      <c r="N2130" s="4"/>
      <c r="O2130" s="4"/>
      <c r="P2130" s="46"/>
      <c r="Q2130" s="46"/>
      <c r="R2130" s="49">
        <f t="shared" si="150"/>
        <v>0</v>
      </c>
      <c r="S2130" s="49">
        <f t="shared" si="151"/>
        <v>0</v>
      </c>
      <c r="T2130" s="50">
        <f t="shared" si="148"/>
        <v>0</v>
      </c>
      <c r="U2130" s="50">
        <f t="shared" si="149"/>
        <v>0</v>
      </c>
      <c r="V2130" s="50">
        <v>0.9</v>
      </c>
      <c r="W2130" s="50">
        <f>IF(OR(K2130&lt;=$Y$1,DAY(K2130)&gt;15,AND(YEAR(K2130)&amp;MONTH(K2130)=YEAR(L2130)&amp;MONTH(L2130),DAY(L2130)&lt;26)),"",IF(OR(L2130="",MONTH(K2130)&lt;&gt;MONTH(L2130)),NETWORKDAYS.INTL(K2130,DATE(2021,MONTH(K2130)+1,0),"0000000",'21年休息安排-固定'!$B$2:$B$105),NETWORKDAYS.INTL(K2130,L2130,"0000000",'21年休息安排-固定'!$B$2:$B$105)))</f>
        <v>17</v>
      </c>
      <c r="X2130" s="50" t="str">
        <f>IF(OR(L2130&gt;=$Z$1,L2130="",DAY(L2130)&lt;15,AND(YEAR(K2130)&amp;MONTH(K2130)=YEAR(L2130)&amp;MONTH(L2130),DAY(L2130)&lt;26)),"",IF(YEAR(K2130)&amp;MONTH(K2130)=YEAR(L2130)&amp;MONTH(L2130),NETWORKDAYS.INTL(K2130,L2130,"0000000",'21年休息安排-固定'!$B$2:$B$105),NETWORKDAYS.INTL(DATE(2021,MONTH(L2130),1),L2130,"0000000",'21年休息安排-固定'!$B$2:$B$105)))</f>
        <v/>
      </c>
    </row>
    <row r="2131" customHeight="1" spans="1:24">
      <c r="A2131" s="4" t="s">
        <v>2616</v>
      </c>
      <c r="B2131" s="4"/>
      <c r="C2131" s="6" t="s">
        <v>1851</v>
      </c>
      <c r="D2131" s="4"/>
      <c r="E2131" s="4"/>
      <c r="F2131" s="4"/>
      <c r="G2131" s="4"/>
      <c r="H2131" s="4"/>
      <c r="I2131" s="4"/>
      <c r="J2131" s="4"/>
      <c r="K2131" s="45">
        <v>44515</v>
      </c>
      <c r="L2131" s="45"/>
      <c r="M2131" s="4"/>
      <c r="N2131" s="4"/>
      <c r="O2131" s="4"/>
      <c r="P2131" s="46"/>
      <c r="Q2131" s="46"/>
      <c r="R2131" s="49">
        <f t="shared" si="150"/>
        <v>0</v>
      </c>
      <c r="S2131" s="49">
        <f t="shared" si="151"/>
        <v>0</v>
      </c>
      <c r="T2131" s="50">
        <f t="shared" si="148"/>
        <v>0</v>
      </c>
      <c r="U2131" s="50">
        <f t="shared" si="149"/>
        <v>0</v>
      </c>
      <c r="V2131" s="50">
        <v>0.9</v>
      </c>
      <c r="W2131" s="50">
        <f>IF(OR(K2131&lt;=$Y$1,DAY(K2131)&gt;15,AND(YEAR(K2131)&amp;MONTH(K2131)=YEAR(L2131)&amp;MONTH(L2131),DAY(L2131)&lt;26)),"",IF(OR(L2131="",MONTH(K2131)&lt;&gt;MONTH(L2131)),NETWORKDAYS.INTL(K2131,DATE(2021,MONTH(K2131)+1,0),"0000000",'21年休息安排-固定'!$B$2:$B$105),NETWORKDAYS.INTL(K2131,L2131,"0000000",'21年休息安排-固定'!$B$2:$B$105)))</f>
        <v>12</v>
      </c>
      <c r="X2131" s="50" t="str">
        <f>IF(OR(L2131&gt;=$Z$1,L2131="",DAY(L2131)&lt;15,AND(YEAR(K2131)&amp;MONTH(K2131)=YEAR(L2131)&amp;MONTH(L2131),DAY(L2131)&lt;26)),"",IF(YEAR(K2131)&amp;MONTH(K2131)=YEAR(L2131)&amp;MONTH(L2131),NETWORKDAYS.INTL(K2131,L2131,"0000000",'21年休息安排-固定'!$B$2:$B$105),NETWORKDAYS.INTL(DATE(2021,MONTH(L2131),1),L2131,"0000000",'21年休息安排-固定'!$B$2:$B$105)))</f>
        <v/>
      </c>
    </row>
    <row r="2132" customHeight="1" spans="1:24">
      <c r="A2132" s="4" t="s">
        <v>2617</v>
      </c>
      <c r="B2132" s="4"/>
      <c r="C2132" s="6" t="s">
        <v>491</v>
      </c>
      <c r="D2132" s="4"/>
      <c r="E2132" s="4"/>
      <c r="F2132" s="4"/>
      <c r="G2132" s="4"/>
      <c r="H2132" s="4"/>
      <c r="I2132" s="4"/>
      <c r="J2132" s="4"/>
      <c r="K2132" s="45">
        <v>44515</v>
      </c>
      <c r="L2132" s="45"/>
      <c r="M2132" s="4"/>
      <c r="N2132" s="4"/>
      <c r="O2132" s="4"/>
      <c r="P2132" s="46"/>
      <c r="Q2132" s="46"/>
      <c r="R2132" s="49">
        <f t="shared" si="150"/>
        <v>0</v>
      </c>
      <c r="S2132" s="49">
        <f t="shared" si="151"/>
        <v>0</v>
      </c>
      <c r="T2132" s="50">
        <f t="shared" si="148"/>
        <v>0</v>
      </c>
      <c r="U2132" s="50">
        <f t="shared" si="149"/>
        <v>0</v>
      </c>
      <c r="V2132" s="50">
        <v>0.9</v>
      </c>
      <c r="W2132" s="50">
        <f>IF(OR(K2132&lt;=$Y$1,DAY(K2132)&gt;15,AND(YEAR(K2132)&amp;MONTH(K2132)=YEAR(L2132)&amp;MONTH(L2132),DAY(L2132)&lt;26)),"",IF(OR(L2132="",MONTH(K2132)&lt;&gt;MONTH(L2132)),NETWORKDAYS.INTL(K2132,DATE(2021,MONTH(K2132)+1,0),"0000000",'21年休息安排-固定'!$B$2:$B$105),NETWORKDAYS.INTL(K2132,L2132,"0000000",'21年休息安排-固定'!$B$2:$B$105)))</f>
        <v>12</v>
      </c>
      <c r="X2132" s="50" t="str">
        <f>IF(OR(L2132&gt;=$Z$1,L2132="",DAY(L2132)&lt;15,AND(YEAR(K2132)&amp;MONTH(K2132)=YEAR(L2132)&amp;MONTH(L2132),DAY(L2132)&lt;26)),"",IF(YEAR(K2132)&amp;MONTH(K2132)=YEAR(L2132)&amp;MONTH(L2132),NETWORKDAYS.INTL(K2132,L2132,"0000000",'21年休息安排-固定'!$B$2:$B$105),NETWORKDAYS.INTL(DATE(2021,MONTH(L2132),1),L2132,"0000000",'21年休息安排-固定'!$B$2:$B$105)))</f>
        <v/>
      </c>
    </row>
    <row r="2133" customHeight="1" spans="1:24">
      <c r="A2133" s="4" t="s">
        <v>2618</v>
      </c>
      <c r="B2133" s="4"/>
      <c r="C2133" s="6" t="s">
        <v>491</v>
      </c>
      <c r="D2133" s="4"/>
      <c r="E2133" s="4"/>
      <c r="F2133" s="4"/>
      <c r="G2133" s="4"/>
      <c r="H2133" s="4"/>
      <c r="I2133" s="4"/>
      <c r="J2133" s="4"/>
      <c r="K2133" s="45">
        <v>44523</v>
      </c>
      <c r="L2133" s="45"/>
      <c r="M2133" s="4"/>
      <c r="N2133" s="4"/>
      <c r="O2133" s="4"/>
      <c r="P2133" s="46"/>
      <c r="Q2133" s="46"/>
      <c r="R2133" s="49">
        <f t="shared" ref="R2133:R2187" si="152">P2133/21.75</f>
        <v>0</v>
      </c>
      <c r="S2133" s="49">
        <f t="shared" ref="S2133:S2187" si="153">Q2133/21.75</f>
        <v>0</v>
      </c>
      <c r="T2133" s="50">
        <f t="shared" ref="T2133:T2186" si="154">IFERROR(ROUND(Q2133/W2133,2),0)</f>
        <v>0</v>
      </c>
      <c r="U2133" s="50">
        <f t="shared" ref="U2133:U2186" si="155">IFERROR(ROUND(Q2133/X2133,2),0)</f>
        <v>0</v>
      </c>
      <c r="V2133" s="50">
        <v>0.9</v>
      </c>
      <c r="W2133" s="50" t="str">
        <f>IF(OR(K2133&lt;=$Y$1,DAY(K2133)&gt;15,AND(YEAR(K2133)&amp;MONTH(K2133)=YEAR(L2133)&amp;MONTH(L2133),DAY(L2133)&lt;26)),"",IF(OR(L2133="",MONTH(K2133)&lt;&gt;MONTH(L2133)),NETWORKDAYS.INTL(K2133,DATE(2021,MONTH(K2133)+1,0),"0000000",'21年休息安排-固定'!$B$2:$B$105),NETWORKDAYS.INTL(K2133,L2133,"0000000",'21年休息安排-固定'!$B$2:$B$105)))</f>
        <v/>
      </c>
      <c r="X2133" s="50" t="str">
        <f>IF(OR(L2133&gt;=$Z$1,L2133="",DAY(L2133)&lt;15,AND(YEAR(K2133)&amp;MONTH(K2133)=YEAR(L2133)&amp;MONTH(L2133),DAY(L2133)&lt;26)),"",IF(YEAR(K2133)&amp;MONTH(K2133)=YEAR(L2133)&amp;MONTH(L2133),NETWORKDAYS.INTL(K2133,L2133,"0000000",'21年休息安排-固定'!$B$2:$B$105),NETWORKDAYS.INTL(DATE(2021,MONTH(L2133),1),L2133,"0000000",'21年休息安排-固定'!$B$2:$B$105)))</f>
        <v/>
      </c>
    </row>
    <row r="2134" customHeight="1" spans="1:24">
      <c r="A2134" s="4" t="s">
        <v>2619</v>
      </c>
      <c r="B2134" s="4"/>
      <c r="C2134" s="6" t="s">
        <v>491</v>
      </c>
      <c r="D2134" s="4"/>
      <c r="E2134" s="4"/>
      <c r="F2134" s="4"/>
      <c r="G2134" s="4"/>
      <c r="H2134" s="4"/>
      <c r="I2134" s="4"/>
      <c r="J2134" s="4"/>
      <c r="K2134" s="45">
        <v>44510</v>
      </c>
      <c r="L2134" s="45">
        <v>44530</v>
      </c>
      <c r="M2134" s="4"/>
      <c r="N2134" s="4"/>
      <c r="O2134" s="4"/>
      <c r="P2134" s="46"/>
      <c r="Q2134" s="46"/>
      <c r="R2134" s="49">
        <f t="shared" si="152"/>
        <v>0</v>
      </c>
      <c r="S2134" s="49">
        <f t="shared" si="153"/>
        <v>0</v>
      </c>
      <c r="T2134" s="50">
        <f t="shared" si="154"/>
        <v>0</v>
      </c>
      <c r="U2134" s="50">
        <f t="shared" si="155"/>
        <v>0</v>
      </c>
      <c r="V2134" s="50">
        <v>0.9</v>
      </c>
      <c r="W2134" s="50">
        <f>IF(OR(K2134&lt;=$Y$1,DAY(K2134)&gt;15,AND(YEAR(K2134)&amp;MONTH(K2134)=YEAR(L2134)&amp;MONTH(L2134),DAY(L2134)&lt;26)),"",IF(OR(L2134="",MONTH(K2134)&lt;&gt;MONTH(L2134)),NETWORKDAYS.INTL(K2134,DATE(2021,MONTH(K2134)+1,0),"0000000",'21年休息安排-固定'!$B$2:$B$105),NETWORKDAYS.INTL(K2134,L2134,"0000000",'21年休息安排-固定'!$B$2:$B$105)))</f>
        <v>15</v>
      </c>
      <c r="X2134" s="50">
        <f>IF(OR(L2134&gt;=$Z$1,L2134="",DAY(L2134)&lt;15,AND(YEAR(K2134)&amp;MONTH(K2134)=YEAR(L2134)&amp;MONTH(L2134),DAY(L2134)&lt;26)),"",IF(YEAR(K2134)&amp;MONTH(K2134)=YEAR(L2134)&amp;MONTH(L2134),NETWORKDAYS.INTL(K2134,L2134,"0000000",'21年休息安排-固定'!$B$2:$B$105),NETWORKDAYS.INTL(DATE(2021,MONTH(L2134),1),L2134,"0000000",'21年休息安排-固定'!$B$2:$B$105)))</f>
        <v>15</v>
      </c>
    </row>
    <row r="2135" customHeight="1" spans="1:24">
      <c r="A2135" s="4" t="s">
        <v>2620</v>
      </c>
      <c r="B2135" s="4"/>
      <c r="C2135" s="6" t="s">
        <v>403</v>
      </c>
      <c r="D2135" s="4"/>
      <c r="E2135" s="4"/>
      <c r="F2135" s="4"/>
      <c r="G2135" s="4"/>
      <c r="H2135" s="4"/>
      <c r="I2135" s="4"/>
      <c r="J2135" s="4"/>
      <c r="K2135" s="45">
        <v>44501</v>
      </c>
      <c r="L2135" s="45"/>
      <c r="M2135" s="4"/>
      <c r="N2135" s="4"/>
      <c r="O2135" s="4"/>
      <c r="P2135" s="46"/>
      <c r="Q2135" s="46"/>
      <c r="R2135" s="49">
        <f t="shared" si="152"/>
        <v>0</v>
      </c>
      <c r="S2135" s="49">
        <f t="shared" si="153"/>
        <v>0</v>
      </c>
      <c r="T2135" s="50">
        <f t="shared" si="154"/>
        <v>0</v>
      </c>
      <c r="U2135" s="50">
        <f t="shared" si="155"/>
        <v>0</v>
      </c>
      <c r="V2135" s="50">
        <v>0.9</v>
      </c>
      <c r="W2135" s="50">
        <f>IF(OR(K2135&lt;=$Y$1,DAY(K2135)&gt;15,AND(YEAR(K2135)&amp;MONTH(K2135)=YEAR(L2135)&amp;MONTH(L2135),DAY(L2135)&lt;26)),"",IF(OR(L2135="",MONTH(K2135)&lt;&gt;MONTH(L2135)),NETWORKDAYS.INTL(K2135,DATE(2021,MONTH(K2135)+1,0),"0000000",'21年休息安排-固定'!$B$2:$B$105),NETWORKDAYS.INTL(K2135,L2135,"0000000",'21年休息安排-固定'!$B$2:$B$105)))</f>
        <v>22</v>
      </c>
      <c r="X2135" s="50" t="str">
        <f>IF(OR(L2135&gt;=$Z$1,L2135="",DAY(L2135)&lt;15,AND(YEAR(K2135)&amp;MONTH(K2135)=YEAR(L2135)&amp;MONTH(L2135),DAY(L2135)&lt;26)),"",IF(YEAR(K2135)&amp;MONTH(K2135)=YEAR(L2135)&amp;MONTH(L2135),NETWORKDAYS.INTL(K2135,L2135,"0000000",'21年休息安排-固定'!$B$2:$B$105),NETWORKDAYS.INTL(DATE(2021,MONTH(L2135),1),L2135,"0000000",'21年休息安排-固定'!$B$2:$B$105)))</f>
        <v/>
      </c>
    </row>
    <row r="2136" customHeight="1" spans="1:24">
      <c r="A2136" s="4" t="s">
        <v>2621</v>
      </c>
      <c r="B2136" s="4"/>
      <c r="C2136" s="6" t="s">
        <v>403</v>
      </c>
      <c r="D2136" s="4"/>
      <c r="E2136" s="4"/>
      <c r="F2136" s="4"/>
      <c r="G2136" s="4"/>
      <c r="H2136" s="4"/>
      <c r="I2136" s="4"/>
      <c r="J2136" s="4"/>
      <c r="K2136" s="45">
        <v>44502</v>
      </c>
      <c r="L2136" s="45"/>
      <c r="M2136" s="4"/>
      <c r="N2136" s="4"/>
      <c r="O2136" s="4"/>
      <c r="P2136" s="46"/>
      <c r="Q2136" s="46"/>
      <c r="R2136" s="49">
        <f t="shared" si="152"/>
        <v>0</v>
      </c>
      <c r="S2136" s="49">
        <f t="shared" si="153"/>
        <v>0</v>
      </c>
      <c r="T2136" s="50">
        <f t="shared" si="154"/>
        <v>0</v>
      </c>
      <c r="U2136" s="50">
        <f t="shared" si="155"/>
        <v>0</v>
      </c>
      <c r="V2136" s="50">
        <v>0.9</v>
      </c>
      <c r="W2136" s="50">
        <f>IF(OR(K2136&lt;=$Y$1,DAY(K2136)&gt;15,AND(YEAR(K2136)&amp;MONTH(K2136)=YEAR(L2136)&amp;MONTH(L2136),DAY(L2136)&lt;26)),"",IF(OR(L2136="",MONTH(K2136)&lt;&gt;MONTH(L2136)),NETWORKDAYS.INTL(K2136,DATE(2021,MONTH(K2136)+1,0),"0000000",'21年休息安排-固定'!$B$2:$B$105),NETWORKDAYS.INTL(K2136,L2136,"0000000",'21年休息安排-固定'!$B$2:$B$105)))</f>
        <v>21</v>
      </c>
      <c r="X2136" s="50" t="str">
        <f>IF(OR(L2136&gt;=$Z$1,L2136="",DAY(L2136)&lt;15,AND(YEAR(K2136)&amp;MONTH(K2136)=YEAR(L2136)&amp;MONTH(L2136),DAY(L2136)&lt;26)),"",IF(YEAR(K2136)&amp;MONTH(K2136)=YEAR(L2136)&amp;MONTH(L2136),NETWORKDAYS.INTL(K2136,L2136,"0000000",'21年休息安排-固定'!$B$2:$B$105),NETWORKDAYS.INTL(DATE(2021,MONTH(L2136),1),L2136,"0000000",'21年休息安排-固定'!$B$2:$B$105)))</f>
        <v/>
      </c>
    </row>
    <row r="2137" customHeight="1" spans="1:24">
      <c r="A2137" s="4" t="s">
        <v>2622</v>
      </c>
      <c r="B2137" s="4"/>
      <c r="C2137" s="6" t="s">
        <v>403</v>
      </c>
      <c r="D2137" s="4"/>
      <c r="E2137" s="4"/>
      <c r="F2137" s="4"/>
      <c r="G2137" s="4"/>
      <c r="H2137" s="4"/>
      <c r="I2137" s="4"/>
      <c r="J2137" s="4"/>
      <c r="K2137" s="45">
        <v>44504</v>
      </c>
      <c r="L2137" s="45"/>
      <c r="M2137" s="4"/>
      <c r="N2137" s="4"/>
      <c r="O2137" s="4"/>
      <c r="P2137" s="46"/>
      <c r="Q2137" s="46"/>
      <c r="R2137" s="49">
        <f t="shared" si="152"/>
        <v>0</v>
      </c>
      <c r="S2137" s="49">
        <f t="shared" si="153"/>
        <v>0</v>
      </c>
      <c r="T2137" s="50">
        <f t="shared" si="154"/>
        <v>0</v>
      </c>
      <c r="U2137" s="50">
        <f t="shared" si="155"/>
        <v>0</v>
      </c>
      <c r="V2137" s="50">
        <v>0.9</v>
      </c>
      <c r="W2137" s="50">
        <f>IF(OR(K2137&lt;=$Y$1,DAY(K2137)&gt;15,AND(YEAR(K2137)&amp;MONTH(K2137)=YEAR(L2137)&amp;MONTH(L2137),DAY(L2137)&lt;26)),"",IF(OR(L2137="",MONTH(K2137)&lt;&gt;MONTH(L2137)),NETWORKDAYS.INTL(K2137,DATE(2021,MONTH(K2137)+1,0),"0000000",'21年休息安排-固定'!$B$2:$B$105),NETWORKDAYS.INTL(K2137,L2137,"0000000",'21年休息安排-固定'!$B$2:$B$105)))</f>
        <v>19</v>
      </c>
      <c r="X2137" s="50" t="str">
        <f>IF(OR(L2137&gt;=$Z$1,L2137="",DAY(L2137)&lt;15,AND(YEAR(K2137)&amp;MONTH(K2137)=YEAR(L2137)&amp;MONTH(L2137),DAY(L2137)&lt;26)),"",IF(YEAR(K2137)&amp;MONTH(K2137)=YEAR(L2137)&amp;MONTH(L2137),NETWORKDAYS.INTL(K2137,L2137,"0000000",'21年休息安排-固定'!$B$2:$B$105),NETWORKDAYS.INTL(DATE(2021,MONTH(L2137),1),L2137,"0000000",'21年休息安排-固定'!$B$2:$B$105)))</f>
        <v/>
      </c>
    </row>
    <row r="2138" customHeight="1" spans="1:24">
      <c r="A2138" s="4" t="s">
        <v>2623</v>
      </c>
      <c r="B2138" s="4"/>
      <c r="C2138" s="6" t="s">
        <v>1020</v>
      </c>
      <c r="D2138" s="4"/>
      <c r="E2138" s="4"/>
      <c r="F2138" s="4"/>
      <c r="G2138" s="4"/>
      <c r="H2138" s="4"/>
      <c r="I2138" s="4"/>
      <c r="J2138" s="4"/>
      <c r="K2138" s="45">
        <v>44508</v>
      </c>
      <c r="L2138" s="45"/>
      <c r="M2138" s="4"/>
      <c r="N2138" s="4"/>
      <c r="O2138" s="4"/>
      <c r="P2138" s="46"/>
      <c r="Q2138" s="46"/>
      <c r="R2138" s="49">
        <f t="shared" si="152"/>
        <v>0</v>
      </c>
      <c r="S2138" s="49">
        <f t="shared" si="153"/>
        <v>0</v>
      </c>
      <c r="T2138" s="50">
        <f t="shared" si="154"/>
        <v>0</v>
      </c>
      <c r="U2138" s="50">
        <f t="shared" si="155"/>
        <v>0</v>
      </c>
      <c r="V2138" s="50">
        <v>0.9</v>
      </c>
      <c r="W2138" s="50">
        <f>IF(OR(K2138&lt;=$Y$1,DAY(K2138)&gt;15,AND(YEAR(K2138)&amp;MONTH(K2138)=YEAR(L2138)&amp;MONTH(L2138),DAY(L2138)&lt;26)),"",IF(OR(L2138="",MONTH(K2138)&lt;&gt;MONTH(L2138)),NETWORKDAYS.INTL(K2138,DATE(2021,MONTH(K2138)+1,0),"0000000",'21年休息安排-固定'!$B$2:$B$105),NETWORKDAYS.INTL(K2138,L2138,"0000000",'21年休息安排-固定'!$B$2:$B$105)))</f>
        <v>17</v>
      </c>
      <c r="X2138" s="50" t="str">
        <f>IF(OR(L2138&gt;=$Z$1,L2138="",DAY(L2138)&lt;15,AND(YEAR(K2138)&amp;MONTH(K2138)=YEAR(L2138)&amp;MONTH(L2138),DAY(L2138)&lt;26)),"",IF(YEAR(K2138)&amp;MONTH(K2138)=YEAR(L2138)&amp;MONTH(L2138),NETWORKDAYS.INTL(K2138,L2138,"0000000",'21年休息安排-固定'!$B$2:$B$105),NETWORKDAYS.INTL(DATE(2021,MONTH(L2138),1),L2138,"0000000",'21年休息安排-固定'!$B$2:$B$105)))</f>
        <v/>
      </c>
    </row>
    <row r="2139" customHeight="1" spans="1:24">
      <c r="A2139" s="4" t="s">
        <v>2624</v>
      </c>
      <c r="B2139" s="4"/>
      <c r="C2139" s="6" t="s">
        <v>403</v>
      </c>
      <c r="D2139" s="4"/>
      <c r="E2139" s="4"/>
      <c r="F2139" s="4"/>
      <c r="G2139" s="4"/>
      <c r="H2139" s="4"/>
      <c r="I2139" s="4"/>
      <c r="J2139" s="4"/>
      <c r="K2139" s="45">
        <v>44508</v>
      </c>
      <c r="L2139" s="45"/>
      <c r="M2139" s="4"/>
      <c r="N2139" s="4"/>
      <c r="O2139" s="4"/>
      <c r="P2139" s="46"/>
      <c r="Q2139" s="46"/>
      <c r="R2139" s="49">
        <f t="shared" si="152"/>
        <v>0</v>
      </c>
      <c r="S2139" s="49">
        <f t="shared" si="153"/>
        <v>0</v>
      </c>
      <c r="T2139" s="50">
        <f t="shared" si="154"/>
        <v>0</v>
      </c>
      <c r="U2139" s="50">
        <f t="shared" si="155"/>
        <v>0</v>
      </c>
      <c r="V2139" s="50">
        <v>0.9</v>
      </c>
      <c r="W2139" s="50">
        <f>IF(OR(K2139&lt;=$Y$1,DAY(K2139)&gt;15,AND(YEAR(K2139)&amp;MONTH(K2139)=YEAR(L2139)&amp;MONTH(L2139),DAY(L2139)&lt;26)),"",IF(OR(L2139="",MONTH(K2139)&lt;&gt;MONTH(L2139)),NETWORKDAYS.INTL(K2139,DATE(2021,MONTH(K2139)+1,0),"0000000",'21年休息安排-固定'!$B$2:$B$105),NETWORKDAYS.INTL(K2139,L2139,"0000000",'21年休息安排-固定'!$B$2:$B$105)))</f>
        <v>17</v>
      </c>
      <c r="X2139" s="50" t="str">
        <f>IF(OR(L2139&gt;=$Z$1,L2139="",DAY(L2139)&lt;15,AND(YEAR(K2139)&amp;MONTH(K2139)=YEAR(L2139)&amp;MONTH(L2139),DAY(L2139)&lt;26)),"",IF(YEAR(K2139)&amp;MONTH(K2139)=YEAR(L2139)&amp;MONTH(L2139),NETWORKDAYS.INTL(K2139,L2139,"0000000",'21年休息安排-固定'!$B$2:$B$105),NETWORKDAYS.INTL(DATE(2021,MONTH(L2139),1),L2139,"0000000",'21年休息安排-固定'!$B$2:$B$105)))</f>
        <v/>
      </c>
    </row>
    <row r="2140" customHeight="1" spans="1:24">
      <c r="A2140" s="4" t="s">
        <v>2625</v>
      </c>
      <c r="B2140" s="4"/>
      <c r="C2140" s="6" t="s">
        <v>1020</v>
      </c>
      <c r="D2140" s="4"/>
      <c r="E2140" s="4"/>
      <c r="F2140" s="4"/>
      <c r="G2140" s="4"/>
      <c r="H2140" s="4"/>
      <c r="I2140" s="4"/>
      <c r="J2140" s="4"/>
      <c r="K2140" s="45">
        <v>44508</v>
      </c>
      <c r="L2140" s="45"/>
      <c r="M2140" s="4"/>
      <c r="N2140" s="4"/>
      <c r="O2140" s="4"/>
      <c r="P2140" s="46"/>
      <c r="Q2140" s="46"/>
      <c r="R2140" s="49">
        <f t="shared" si="152"/>
        <v>0</v>
      </c>
      <c r="S2140" s="49">
        <f t="shared" si="153"/>
        <v>0</v>
      </c>
      <c r="T2140" s="50">
        <f t="shared" si="154"/>
        <v>0</v>
      </c>
      <c r="U2140" s="50">
        <f t="shared" si="155"/>
        <v>0</v>
      </c>
      <c r="V2140" s="50">
        <v>0.9</v>
      </c>
      <c r="W2140" s="50">
        <f>IF(OR(K2140&lt;=$Y$1,DAY(K2140)&gt;15,AND(YEAR(K2140)&amp;MONTH(K2140)=YEAR(L2140)&amp;MONTH(L2140),DAY(L2140)&lt;26)),"",IF(OR(L2140="",MONTH(K2140)&lt;&gt;MONTH(L2140)),NETWORKDAYS.INTL(K2140,DATE(2021,MONTH(K2140)+1,0),"0000000",'21年休息安排-固定'!$B$2:$B$105),NETWORKDAYS.INTL(K2140,L2140,"0000000",'21年休息安排-固定'!$B$2:$B$105)))</f>
        <v>17</v>
      </c>
      <c r="X2140" s="50" t="str">
        <f>IF(OR(L2140&gt;=$Z$1,L2140="",DAY(L2140)&lt;15,AND(YEAR(K2140)&amp;MONTH(K2140)=YEAR(L2140)&amp;MONTH(L2140),DAY(L2140)&lt;26)),"",IF(YEAR(K2140)&amp;MONTH(K2140)=YEAR(L2140)&amp;MONTH(L2140),NETWORKDAYS.INTL(K2140,L2140,"0000000",'21年休息安排-固定'!$B$2:$B$105),NETWORKDAYS.INTL(DATE(2021,MONTH(L2140),1),L2140,"0000000",'21年休息安排-固定'!$B$2:$B$105)))</f>
        <v/>
      </c>
    </row>
    <row r="2141" customHeight="1" spans="1:24">
      <c r="A2141" s="4" t="s">
        <v>2626</v>
      </c>
      <c r="B2141" s="4"/>
      <c r="C2141" s="6" t="s">
        <v>1020</v>
      </c>
      <c r="D2141" s="4"/>
      <c r="E2141" s="4"/>
      <c r="F2141" s="4"/>
      <c r="G2141" s="4"/>
      <c r="H2141" s="4"/>
      <c r="I2141" s="4"/>
      <c r="J2141" s="4"/>
      <c r="K2141" s="45">
        <v>44508</v>
      </c>
      <c r="L2141" s="45"/>
      <c r="M2141" s="4"/>
      <c r="N2141" s="4"/>
      <c r="O2141" s="4"/>
      <c r="P2141" s="46"/>
      <c r="Q2141" s="46"/>
      <c r="R2141" s="49">
        <f t="shared" si="152"/>
        <v>0</v>
      </c>
      <c r="S2141" s="49">
        <f t="shared" si="153"/>
        <v>0</v>
      </c>
      <c r="T2141" s="50">
        <f t="shared" si="154"/>
        <v>0</v>
      </c>
      <c r="U2141" s="50">
        <f t="shared" si="155"/>
        <v>0</v>
      </c>
      <c r="V2141" s="50">
        <v>0.9</v>
      </c>
      <c r="W2141" s="50">
        <f>IF(OR(K2141&lt;=$Y$1,DAY(K2141)&gt;15,AND(YEAR(K2141)&amp;MONTH(K2141)=YEAR(L2141)&amp;MONTH(L2141),DAY(L2141)&lt;26)),"",IF(OR(L2141="",MONTH(K2141)&lt;&gt;MONTH(L2141)),NETWORKDAYS.INTL(K2141,DATE(2021,MONTH(K2141)+1,0),"0000000",'21年休息安排-固定'!$B$2:$B$105),NETWORKDAYS.INTL(K2141,L2141,"0000000",'21年休息安排-固定'!$B$2:$B$105)))</f>
        <v>17</v>
      </c>
      <c r="X2141" s="50" t="str">
        <f>IF(OR(L2141&gt;=$Z$1,L2141="",DAY(L2141)&lt;15,AND(YEAR(K2141)&amp;MONTH(K2141)=YEAR(L2141)&amp;MONTH(L2141),DAY(L2141)&lt;26)),"",IF(YEAR(K2141)&amp;MONTH(K2141)=YEAR(L2141)&amp;MONTH(L2141),NETWORKDAYS.INTL(K2141,L2141,"0000000",'21年休息安排-固定'!$B$2:$B$105),NETWORKDAYS.INTL(DATE(2021,MONTH(L2141),1),L2141,"0000000",'21年休息安排-固定'!$B$2:$B$105)))</f>
        <v/>
      </c>
    </row>
    <row r="2142" customHeight="1" spans="1:24">
      <c r="A2142" s="4" t="s">
        <v>2627</v>
      </c>
      <c r="B2142" s="4"/>
      <c r="C2142" s="6" t="s">
        <v>1020</v>
      </c>
      <c r="D2142" s="4"/>
      <c r="E2142" s="4"/>
      <c r="F2142" s="4"/>
      <c r="G2142" s="4"/>
      <c r="H2142" s="4"/>
      <c r="I2142" s="4"/>
      <c r="J2142" s="4"/>
      <c r="K2142" s="45">
        <v>44508</v>
      </c>
      <c r="L2142" s="45"/>
      <c r="M2142" s="4"/>
      <c r="N2142" s="4"/>
      <c r="O2142" s="4"/>
      <c r="P2142" s="46"/>
      <c r="Q2142" s="46"/>
      <c r="R2142" s="49">
        <f t="shared" si="152"/>
        <v>0</v>
      </c>
      <c r="S2142" s="49">
        <f t="shared" si="153"/>
        <v>0</v>
      </c>
      <c r="T2142" s="50">
        <f t="shared" si="154"/>
        <v>0</v>
      </c>
      <c r="U2142" s="50">
        <f t="shared" si="155"/>
        <v>0</v>
      </c>
      <c r="V2142" s="50">
        <v>0.9</v>
      </c>
      <c r="W2142" s="50">
        <f>IF(OR(K2142&lt;=$Y$1,DAY(K2142)&gt;15,AND(YEAR(K2142)&amp;MONTH(K2142)=YEAR(L2142)&amp;MONTH(L2142),DAY(L2142)&lt;26)),"",IF(OR(L2142="",MONTH(K2142)&lt;&gt;MONTH(L2142)),NETWORKDAYS.INTL(K2142,DATE(2021,MONTH(K2142)+1,0),"0000000",'21年休息安排-固定'!$B$2:$B$105),NETWORKDAYS.INTL(K2142,L2142,"0000000",'21年休息安排-固定'!$B$2:$B$105)))</f>
        <v>17</v>
      </c>
      <c r="X2142" s="50" t="str">
        <f>IF(OR(L2142&gt;=$Z$1,L2142="",DAY(L2142)&lt;15,AND(YEAR(K2142)&amp;MONTH(K2142)=YEAR(L2142)&amp;MONTH(L2142),DAY(L2142)&lt;26)),"",IF(YEAR(K2142)&amp;MONTH(K2142)=YEAR(L2142)&amp;MONTH(L2142),NETWORKDAYS.INTL(K2142,L2142,"0000000",'21年休息安排-固定'!$B$2:$B$105),NETWORKDAYS.INTL(DATE(2021,MONTH(L2142),1),L2142,"0000000",'21年休息安排-固定'!$B$2:$B$105)))</f>
        <v/>
      </c>
    </row>
    <row r="2143" customHeight="1" spans="1:24">
      <c r="A2143" s="4" t="s">
        <v>2628</v>
      </c>
      <c r="B2143" s="4"/>
      <c r="C2143" s="6" t="s">
        <v>403</v>
      </c>
      <c r="D2143" s="4"/>
      <c r="E2143" s="4"/>
      <c r="F2143" s="4"/>
      <c r="G2143" s="4"/>
      <c r="H2143" s="4"/>
      <c r="I2143" s="4"/>
      <c r="J2143" s="4"/>
      <c r="K2143" s="45">
        <v>44509</v>
      </c>
      <c r="L2143" s="45"/>
      <c r="M2143" s="4"/>
      <c r="N2143" s="4"/>
      <c r="O2143" s="4"/>
      <c r="P2143" s="46"/>
      <c r="Q2143" s="46"/>
      <c r="R2143" s="49">
        <f t="shared" si="152"/>
        <v>0</v>
      </c>
      <c r="S2143" s="49">
        <f t="shared" si="153"/>
        <v>0</v>
      </c>
      <c r="T2143" s="50">
        <f t="shared" si="154"/>
        <v>0</v>
      </c>
      <c r="U2143" s="50">
        <f t="shared" si="155"/>
        <v>0</v>
      </c>
      <c r="V2143" s="50">
        <v>0.9</v>
      </c>
      <c r="W2143" s="50">
        <f>IF(OR(K2143&lt;=$Y$1,DAY(K2143)&gt;15,AND(YEAR(K2143)&amp;MONTH(K2143)=YEAR(L2143)&amp;MONTH(L2143),DAY(L2143)&lt;26)),"",IF(OR(L2143="",MONTH(K2143)&lt;&gt;MONTH(L2143)),NETWORKDAYS.INTL(K2143,DATE(2021,MONTH(K2143)+1,0),"0000000",'21年休息安排-固定'!$B$2:$B$105),NETWORKDAYS.INTL(K2143,L2143,"0000000",'21年休息安排-固定'!$B$2:$B$105)))</f>
        <v>16</v>
      </c>
      <c r="X2143" s="50" t="str">
        <f>IF(OR(L2143&gt;=$Z$1,L2143="",DAY(L2143)&lt;15,AND(YEAR(K2143)&amp;MONTH(K2143)=YEAR(L2143)&amp;MONTH(L2143),DAY(L2143)&lt;26)),"",IF(YEAR(K2143)&amp;MONTH(K2143)=YEAR(L2143)&amp;MONTH(L2143),NETWORKDAYS.INTL(K2143,L2143,"0000000",'21年休息安排-固定'!$B$2:$B$105),NETWORKDAYS.INTL(DATE(2021,MONTH(L2143),1),L2143,"0000000",'21年休息安排-固定'!$B$2:$B$105)))</f>
        <v/>
      </c>
    </row>
    <row r="2144" customHeight="1" spans="1:24">
      <c r="A2144" s="4" t="s">
        <v>2629</v>
      </c>
      <c r="B2144" s="4"/>
      <c r="C2144" s="6" t="s">
        <v>921</v>
      </c>
      <c r="D2144" s="4"/>
      <c r="E2144" s="4"/>
      <c r="F2144" s="4"/>
      <c r="G2144" s="4"/>
      <c r="H2144" s="4"/>
      <c r="I2144" s="4"/>
      <c r="J2144" s="4"/>
      <c r="K2144" s="45">
        <v>44512</v>
      </c>
      <c r="L2144" s="45"/>
      <c r="M2144" s="4"/>
      <c r="N2144" s="4"/>
      <c r="O2144" s="4"/>
      <c r="P2144" s="46"/>
      <c r="Q2144" s="46"/>
      <c r="R2144" s="49">
        <f t="shared" si="152"/>
        <v>0</v>
      </c>
      <c r="S2144" s="49">
        <f t="shared" si="153"/>
        <v>0</v>
      </c>
      <c r="T2144" s="50">
        <f t="shared" si="154"/>
        <v>0</v>
      </c>
      <c r="U2144" s="50">
        <f t="shared" si="155"/>
        <v>0</v>
      </c>
      <c r="V2144" s="50">
        <v>0.9</v>
      </c>
      <c r="W2144" s="50">
        <f>IF(OR(K2144&lt;=$Y$1,DAY(K2144)&gt;15,AND(YEAR(K2144)&amp;MONTH(K2144)=YEAR(L2144)&amp;MONTH(L2144),DAY(L2144)&lt;26)),"",IF(OR(L2144="",MONTH(K2144)&lt;&gt;MONTH(L2144)),NETWORKDAYS.INTL(K2144,DATE(2021,MONTH(K2144)+1,0),"0000000",'21年休息安排-固定'!$B$2:$B$105),NETWORKDAYS.INTL(K2144,L2144,"0000000",'21年休息安排-固定'!$B$2:$B$105)))</f>
        <v>13</v>
      </c>
      <c r="X2144" s="50" t="str">
        <f>IF(OR(L2144&gt;=$Z$1,L2144="",DAY(L2144)&lt;15,AND(YEAR(K2144)&amp;MONTH(K2144)=YEAR(L2144)&amp;MONTH(L2144),DAY(L2144)&lt;26)),"",IF(YEAR(K2144)&amp;MONTH(K2144)=YEAR(L2144)&amp;MONTH(L2144),NETWORKDAYS.INTL(K2144,L2144,"0000000",'21年休息安排-固定'!$B$2:$B$105),NETWORKDAYS.INTL(DATE(2021,MONTH(L2144),1),L2144,"0000000",'21年休息安排-固定'!$B$2:$B$105)))</f>
        <v/>
      </c>
    </row>
    <row r="2145" customHeight="1" spans="1:24">
      <c r="A2145" s="4" t="s">
        <v>2630</v>
      </c>
      <c r="B2145" s="4"/>
      <c r="C2145" s="6" t="s">
        <v>1020</v>
      </c>
      <c r="D2145" s="4"/>
      <c r="E2145" s="4"/>
      <c r="F2145" s="4"/>
      <c r="G2145" s="4"/>
      <c r="H2145" s="4"/>
      <c r="I2145" s="4"/>
      <c r="J2145" s="4"/>
      <c r="K2145" s="45">
        <v>44517</v>
      </c>
      <c r="L2145" s="45"/>
      <c r="M2145" s="4"/>
      <c r="N2145" s="4"/>
      <c r="O2145" s="4"/>
      <c r="P2145" s="46"/>
      <c r="Q2145" s="46"/>
      <c r="R2145" s="49">
        <f t="shared" si="152"/>
        <v>0</v>
      </c>
      <c r="S2145" s="49">
        <f t="shared" si="153"/>
        <v>0</v>
      </c>
      <c r="T2145" s="50">
        <f t="shared" si="154"/>
        <v>0</v>
      </c>
      <c r="U2145" s="50">
        <f t="shared" si="155"/>
        <v>0</v>
      </c>
      <c r="V2145" s="50">
        <v>0.9</v>
      </c>
      <c r="W2145" s="50" t="str">
        <f>IF(OR(K2145&lt;=$Y$1,DAY(K2145)&gt;15,AND(YEAR(K2145)&amp;MONTH(K2145)=YEAR(L2145)&amp;MONTH(L2145),DAY(L2145)&lt;26)),"",IF(OR(L2145="",MONTH(K2145)&lt;&gt;MONTH(L2145)),NETWORKDAYS.INTL(K2145,DATE(2021,MONTH(K2145)+1,0),"0000000",'21年休息安排-固定'!$B$2:$B$105),NETWORKDAYS.INTL(K2145,L2145,"0000000",'21年休息安排-固定'!$B$2:$B$105)))</f>
        <v/>
      </c>
      <c r="X2145" s="50" t="str">
        <f>IF(OR(L2145&gt;=$Z$1,L2145="",DAY(L2145)&lt;15,AND(YEAR(K2145)&amp;MONTH(K2145)=YEAR(L2145)&amp;MONTH(L2145),DAY(L2145)&lt;26)),"",IF(YEAR(K2145)&amp;MONTH(K2145)=YEAR(L2145)&amp;MONTH(L2145),NETWORKDAYS.INTL(K2145,L2145,"0000000",'21年休息安排-固定'!$B$2:$B$105),NETWORKDAYS.INTL(DATE(2021,MONTH(L2145),1),L2145,"0000000",'21年休息安排-固定'!$B$2:$B$105)))</f>
        <v/>
      </c>
    </row>
    <row r="2146" customHeight="1" spans="1:24">
      <c r="A2146" s="4" t="s">
        <v>2631</v>
      </c>
      <c r="B2146" s="4"/>
      <c r="C2146" s="6" t="s">
        <v>403</v>
      </c>
      <c r="D2146" s="4"/>
      <c r="E2146" s="4"/>
      <c r="F2146" s="4"/>
      <c r="G2146" s="4"/>
      <c r="H2146" s="4"/>
      <c r="I2146" s="4"/>
      <c r="J2146" s="4"/>
      <c r="K2146" s="45">
        <v>44517</v>
      </c>
      <c r="L2146" s="45"/>
      <c r="M2146" s="4"/>
      <c r="N2146" s="4"/>
      <c r="O2146" s="4"/>
      <c r="P2146" s="46"/>
      <c r="Q2146" s="46"/>
      <c r="R2146" s="49">
        <f t="shared" si="152"/>
        <v>0</v>
      </c>
      <c r="S2146" s="49">
        <f t="shared" si="153"/>
        <v>0</v>
      </c>
      <c r="T2146" s="50">
        <f t="shared" si="154"/>
        <v>0</v>
      </c>
      <c r="U2146" s="50">
        <f t="shared" si="155"/>
        <v>0</v>
      </c>
      <c r="V2146" s="50">
        <v>0.9</v>
      </c>
      <c r="W2146" s="50" t="str">
        <f>IF(OR(K2146&lt;=$Y$1,DAY(K2146)&gt;15,AND(YEAR(K2146)&amp;MONTH(K2146)=YEAR(L2146)&amp;MONTH(L2146),DAY(L2146)&lt;26)),"",IF(OR(L2146="",MONTH(K2146)&lt;&gt;MONTH(L2146)),NETWORKDAYS.INTL(K2146,DATE(2021,MONTH(K2146)+1,0),"0000000",'21年休息安排-固定'!$B$2:$B$105),NETWORKDAYS.INTL(K2146,L2146,"0000000",'21年休息安排-固定'!$B$2:$B$105)))</f>
        <v/>
      </c>
      <c r="X2146" s="50" t="str">
        <f>IF(OR(L2146&gt;=$Z$1,L2146="",DAY(L2146)&lt;15,AND(YEAR(K2146)&amp;MONTH(K2146)=YEAR(L2146)&amp;MONTH(L2146),DAY(L2146)&lt;26)),"",IF(YEAR(K2146)&amp;MONTH(K2146)=YEAR(L2146)&amp;MONTH(L2146),NETWORKDAYS.INTL(K2146,L2146,"0000000",'21年休息安排-固定'!$B$2:$B$105),NETWORKDAYS.INTL(DATE(2021,MONTH(L2146),1),L2146,"0000000",'21年休息安排-固定'!$B$2:$B$105)))</f>
        <v/>
      </c>
    </row>
    <row r="2147" customHeight="1" spans="1:24">
      <c r="A2147" s="4" t="s">
        <v>2632</v>
      </c>
      <c r="B2147" s="4"/>
      <c r="C2147" s="6" t="s">
        <v>921</v>
      </c>
      <c r="D2147" s="4"/>
      <c r="E2147" s="4"/>
      <c r="F2147" s="4"/>
      <c r="G2147" s="4"/>
      <c r="H2147" s="4"/>
      <c r="I2147" s="4"/>
      <c r="J2147" s="4"/>
      <c r="K2147" s="45">
        <v>44518</v>
      </c>
      <c r="L2147" s="45"/>
      <c r="M2147" s="4"/>
      <c r="N2147" s="4"/>
      <c r="O2147" s="4"/>
      <c r="P2147" s="46"/>
      <c r="Q2147" s="46"/>
      <c r="R2147" s="49">
        <f t="shared" si="152"/>
        <v>0</v>
      </c>
      <c r="S2147" s="49">
        <f t="shared" si="153"/>
        <v>0</v>
      </c>
      <c r="T2147" s="50">
        <f t="shared" si="154"/>
        <v>0</v>
      </c>
      <c r="U2147" s="50">
        <f t="shared" si="155"/>
        <v>0</v>
      </c>
      <c r="V2147" s="50">
        <v>0.9</v>
      </c>
      <c r="W2147" s="50" t="str">
        <f>IF(OR(K2147&lt;=$Y$1,DAY(K2147)&gt;15,AND(YEAR(K2147)&amp;MONTH(K2147)=YEAR(L2147)&amp;MONTH(L2147),DAY(L2147)&lt;26)),"",IF(OR(L2147="",MONTH(K2147)&lt;&gt;MONTH(L2147)),NETWORKDAYS.INTL(K2147,DATE(2021,MONTH(K2147)+1,0),"0000000",'21年休息安排-固定'!$B$2:$B$105),NETWORKDAYS.INTL(K2147,L2147,"0000000",'21年休息安排-固定'!$B$2:$B$105)))</f>
        <v/>
      </c>
      <c r="X2147" s="50" t="str">
        <f>IF(OR(L2147&gt;=$Z$1,L2147="",DAY(L2147)&lt;15,AND(YEAR(K2147)&amp;MONTH(K2147)=YEAR(L2147)&amp;MONTH(L2147),DAY(L2147)&lt;26)),"",IF(YEAR(K2147)&amp;MONTH(K2147)=YEAR(L2147)&amp;MONTH(L2147),NETWORKDAYS.INTL(K2147,L2147,"0000000",'21年休息安排-固定'!$B$2:$B$105),NETWORKDAYS.INTL(DATE(2021,MONTH(L2147),1),L2147,"0000000",'21年休息安排-固定'!$B$2:$B$105)))</f>
        <v/>
      </c>
    </row>
    <row r="2148" customHeight="1" spans="1:24">
      <c r="A2148" s="4" t="s">
        <v>2633</v>
      </c>
      <c r="B2148" s="4"/>
      <c r="C2148" s="6" t="s">
        <v>921</v>
      </c>
      <c r="D2148" s="4"/>
      <c r="E2148" s="4"/>
      <c r="F2148" s="4"/>
      <c r="G2148" s="4"/>
      <c r="H2148" s="4"/>
      <c r="I2148" s="4"/>
      <c r="J2148" s="4"/>
      <c r="K2148" s="45">
        <v>44519</v>
      </c>
      <c r="L2148" s="45"/>
      <c r="M2148" s="4"/>
      <c r="N2148" s="4"/>
      <c r="O2148" s="4"/>
      <c r="P2148" s="46"/>
      <c r="Q2148" s="46"/>
      <c r="R2148" s="49">
        <f t="shared" si="152"/>
        <v>0</v>
      </c>
      <c r="S2148" s="49">
        <f t="shared" si="153"/>
        <v>0</v>
      </c>
      <c r="T2148" s="50">
        <f t="shared" si="154"/>
        <v>0</v>
      </c>
      <c r="U2148" s="50">
        <f t="shared" si="155"/>
        <v>0</v>
      </c>
      <c r="V2148" s="50">
        <v>0.9</v>
      </c>
      <c r="W2148" s="50" t="str">
        <f>IF(OR(K2148&lt;=$Y$1,DAY(K2148)&gt;15,AND(YEAR(K2148)&amp;MONTH(K2148)=YEAR(L2148)&amp;MONTH(L2148),DAY(L2148)&lt;26)),"",IF(OR(L2148="",MONTH(K2148)&lt;&gt;MONTH(L2148)),NETWORKDAYS.INTL(K2148,DATE(2021,MONTH(K2148)+1,0),"0000000",'21年休息安排-固定'!$B$2:$B$105),NETWORKDAYS.INTL(K2148,L2148,"0000000",'21年休息安排-固定'!$B$2:$B$105)))</f>
        <v/>
      </c>
      <c r="X2148" s="50" t="str">
        <f>IF(OR(L2148&gt;=$Z$1,L2148="",DAY(L2148)&lt;15,AND(YEAR(K2148)&amp;MONTH(K2148)=YEAR(L2148)&amp;MONTH(L2148),DAY(L2148)&lt;26)),"",IF(YEAR(K2148)&amp;MONTH(K2148)=YEAR(L2148)&amp;MONTH(L2148),NETWORKDAYS.INTL(K2148,L2148,"0000000",'21年休息安排-固定'!$B$2:$B$105),NETWORKDAYS.INTL(DATE(2021,MONTH(L2148),1),L2148,"0000000",'21年休息安排-固定'!$B$2:$B$105)))</f>
        <v/>
      </c>
    </row>
    <row r="2149" customHeight="1" spans="1:24">
      <c r="A2149" s="4" t="s">
        <v>2634</v>
      </c>
      <c r="B2149" s="4"/>
      <c r="C2149" s="6" t="s">
        <v>921</v>
      </c>
      <c r="D2149" s="4"/>
      <c r="E2149" s="4"/>
      <c r="F2149" s="4"/>
      <c r="G2149" s="4"/>
      <c r="H2149" s="4"/>
      <c r="I2149" s="4"/>
      <c r="J2149" s="4"/>
      <c r="K2149" s="45">
        <v>44522</v>
      </c>
      <c r="L2149" s="45"/>
      <c r="M2149" s="4"/>
      <c r="N2149" s="4"/>
      <c r="O2149" s="4"/>
      <c r="P2149" s="46"/>
      <c r="Q2149" s="46"/>
      <c r="R2149" s="49">
        <f t="shared" si="152"/>
        <v>0</v>
      </c>
      <c r="S2149" s="49">
        <f t="shared" si="153"/>
        <v>0</v>
      </c>
      <c r="T2149" s="50">
        <f t="shared" si="154"/>
        <v>0</v>
      </c>
      <c r="U2149" s="50">
        <f t="shared" si="155"/>
        <v>0</v>
      </c>
      <c r="V2149" s="50">
        <v>0.9</v>
      </c>
      <c r="W2149" s="50" t="str">
        <f>IF(OR(K2149&lt;=$Y$1,DAY(K2149)&gt;15,AND(YEAR(K2149)&amp;MONTH(K2149)=YEAR(L2149)&amp;MONTH(L2149),DAY(L2149)&lt;26)),"",IF(OR(L2149="",MONTH(K2149)&lt;&gt;MONTH(L2149)),NETWORKDAYS.INTL(K2149,DATE(2021,MONTH(K2149)+1,0),"0000000",'21年休息安排-固定'!$B$2:$B$105),NETWORKDAYS.INTL(K2149,L2149,"0000000",'21年休息安排-固定'!$B$2:$B$105)))</f>
        <v/>
      </c>
      <c r="X2149" s="50" t="str">
        <f>IF(OR(L2149&gt;=$Z$1,L2149="",DAY(L2149)&lt;15,AND(YEAR(K2149)&amp;MONTH(K2149)=YEAR(L2149)&amp;MONTH(L2149),DAY(L2149)&lt;26)),"",IF(YEAR(K2149)&amp;MONTH(K2149)=YEAR(L2149)&amp;MONTH(L2149),NETWORKDAYS.INTL(K2149,L2149,"0000000",'21年休息安排-固定'!$B$2:$B$105),NETWORKDAYS.INTL(DATE(2021,MONTH(L2149),1),L2149,"0000000",'21年休息安排-固定'!$B$2:$B$105)))</f>
        <v/>
      </c>
    </row>
    <row r="2150" customHeight="1" spans="1:24">
      <c r="A2150" s="4" t="s">
        <v>2635</v>
      </c>
      <c r="B2150" s="4"/>
      <c r="C2150" s="6" t="s">
        <v>403</v>
      </c>
      <c r="D2150" s="4"/>
      <c r="E2150" s="4"/>
      <c r="F2150" s="4"/>
      <c r="G2150" s="4"/>
      <c r="H2150" s="4"/>
      <c r="I2150" s="4"/>
      <c r="J2150" s="4"/>
      <c r="K2150" s="45">
        <v>44522</v>
      </c>
      <c r="L2150" s="45"/>
      <c r="M2150" s="4"/>
      <c r="N2150" s="4"/>
      <c r="O2150" s="4"/>
      <c r="P2150" s="46"/>
      <c r="Q2150" s="46"/>
      <c r="R2150" s="49">
        <f t="shared" si="152"/>
        <v>0</v>
      </c>
      <c r="S2150" s="49">
        <f t="shared" si="153"/>
        <v>0</v>
      </c>
      <c r="T2150" s="50">
        <f t="shared" si="154"/>
        <v>0</v>
      </c>
      <c r="U2150" s="50">
        <f t="shared" si="155"/>
        <v>0</v>
      </c>
      <c r="V2150" s="50">
        <v>0.9</v>
      </c>
      <c r="W2150" s="50" t="str">
        <f>IF(OR(K2150&lt;=$Y$1,DAY(K2150)&gt;15,AND(YEAR(K2150)&amp;MONTH(K2150)=YEAR(L2150)&amp;MONTH(L2150),DAY(L2150)&lt;26)),"",IF(OR(L2150="",MONTH(K2150)&lt;&gt;MONTH(L2150)),NETWORKDAYS.INTL(K2150,DATE(2021,MONTH(K2150)+1,0),"0000000",'21年休息安排-固定'!$B$2:$B$105),NETWORKDAYS.INTL(K2150,L2150,"0000000",'21年休息安排-固定'!$B$2:$B$105)))</f>
        <v/>
      </c>
      <c r="X2150" s="50" t="str">
        <f>IF(OR(L2150&gt;=$Z$1,L2150="",DAY(L2150)&lt;15,AND(YEAR(K2150)&amp;MONTH(K2150)=YEAR(L2150)&amp;MONTH(L2150),DAY(L2150)&lt;26)),"",IF(YEAR(K2150)&amp;MONTH(K2150)=YEAR(L2150)&amp;MONTH(L2150),NETWORKDAYS.INTL(K2150,L2150,"0000000",'21年休息安排-固定'!$B$2:$B$105),NETWORKDAYS.INTL(DATE(2021,MONTH(L2150),1),L2150,"0000000",'21年休息安排-固定'!$B$2:$B$105)))</f>
        <v/>
      </c>
    </row>
    <row r="2151" customHeight="1" spans="1:24">
      <c r="A2151" s="4" t="s">
        <v>2636</v>
      </c>
      <c r="B2151" s="4"/>
      <c r="C2151" s="6" t="s">
        <v>403</v>
      </c>
      <c r="D2151" s="4"/>
      <c r="E2151" s="4"/>
      <c r="F2151" s="4"/>
      <c r="G2151" s="4"/>
      <c r="H2151" s="4"/>
      <c r="I2151" s="4"/>
      <c r="J2151" s="4"/>
      <c r="K2151" s="45">
        <v>44523</v>
      </c>
      <c r="L2151" s="45"/>
      <c r="M2151" s="4"/>
      <c r="N2151" s="4"/>
      <c r="O2151" s="4"/>
      <c r="P2151" s="46"/>
      <c r="Q2151" s="46"/>
      <c r="R2151" s="49">
        <f t="shared" si="152"/>
        <v>0</v>
      </c>
      <c r="S2151" s="49">
        <f t="shared" si="153"/>
        <v>0</v>
      </c>
      <c r="T2151" s="50">
        <f t="shared" si="154"/>
        <v>0</v>
      </c>
      <c r="U2151" s="50">
        <f t="shared" si="155"/>
        <v>0</v>
      </c>
      <c r="V2151" s="50">
        <v>0.9</v>
      </c>
      <c r="W2151" s="50" t="str">
        <f>IF(OR(K2151&lt;=$Y$1,DAY(K2151)&gt;15,AND(YEAR(K2151)&amp;MONTH(K2151)=YEAR(L2151)&amp;MONTH(L2151),DAY(L2151)&lt;26)),"",IF(OR(L2151="",MONTH(K2151)&lt;&gt;MONTH(L2151)),NETWORKDAYS.INTL(K2151,DATE(2021,MONTH(K2151)+1,0),"0000000",'21年休息安排-固定'!$B$2:$B$105),NETWORKDAYS.INTL(K2151,L2151,"0000000",'21年休息安排-固定'!$B$2:$B$105)))</f>
        <v/>
      </c>
      <c r="X2151" s="50" t="str">
        <f>IF(OR(L2151&gt;=$Z$1,L2151="",DAY(L2151)&lt;15,AND(YEAR(K2151)&amp;MONTH(K2151)=YEAR(L2151)&amp;MONTH(L2151),DAY(L2151)&lt;26)),"",IF(YEAR(K2151)&amp;MONTH(K2151)=YEAR(L2151)&amp;MONTH(L2151),NETWORKDAYS.INTL(K2151,L2151,"0000000",'21年休息安排-固定'!$B$2:$B$105),NETWORKDAYS.INTL(DATE(2021,MONTH(L2151),1),L2151,"0000000",'21年休息安排-固定'!$B$2:$B$105)))</f>
        <v/>
      </c>
    </row>
    <row r="2152" customHeight="1" spans="1:24">
      <c r="A2152" s="4" t="s">
        <v>2637</v>
      </c>
      <c r="B2152" s="4"/>
      <c r="C2152" s="6" t="s">
        <v>941</v>
      </c>
      <c r="D2152" s="4"/>
      <c r="E2152" s="4"/>
      <c r="F2152" s="4"/>
      <c r="G2152" s="4"/>
      <c r="H2152" s="4"/>
      <c r="I2152" s="4"/>
      <c r="J2152" s="4"/>
      <c r="K2152" s="45">
        <v>44523</v>
      </c>
      <c r="L2152" s="45"/>
      <c r="M2152" s="4"/>
      <c r="N2152" s="4"/>
      <c r="O2152" s="4"/>
      <c r="P2152" s="46"/>
      <c r="Q2152" s="46"/>
      <c r="R2152" s="49">
        <f t="shared" si="152"/>
        <v>0</v>
      </c>
      <c r="S2152" s="49">
        <f t="shared" si="153"/>
        <v>0</v>
      </c>
      <c r="T2152" s="50">
        <f t="shared" si="154"/>
        <v>0</v>
      </c>
      <c r="U2152" s="50">
        <f t="shared" si="155"/>
        <v>0</v>
      </c>
      <c r="V2152" s="50">
        <v>0.9</v>
      </c>
      <c r="W2152" s="50" t="str">
        <f>IF(OR(K2152&lt;=$Y$1,DAY(K2152)&gt;15,AND(YEAR(K2152)&amp;MONTH(K2152)=YEAR(L2152)&amp;MONTH(L2152),DAY(L2152)&lt;26)),"",IF(OR(L2152="",MONTH(K2152)&lt;&gt;MONTH(L2152)),NETWORKDAYS.INTL(K2152,DATE(2021,MONTH(K2152)+1,0),"0000000",'21年休息安排-固定'!$B$2:$B$105),NETWORKDAYS.INTL(K2152,L2152,"0000000",'21年休息安排-固定'!$B$2:$B$105)))</f>
        <v/>
      </c>
      <c r="X2152" s="50" t="str">
        <f>IF(OR(L2152&gt;=$Z$1,L2152="",DAY(L2152)&lt;15,AND(YEAR(K2152)&amp;MONTH(K2152)=YEAR(L2152)&amp;MONTH(L2152),DAY(L2152)&lt;26)),"",IF(YEAR(K2152)&amp;MONTH(K2152)=YEAR(L2152)&amp;MONTH(L2152),NETWORKDAYS.INTL(K2152,L2152,"0000000",'21年休息安排-固定'!$B$2:$B$105),NETWORKDAYS.INTL(DATE(2021,MONTH(L2152),1),L2152,"0000000",'21年休息安排-固定'!$B$2:$B$105)))</f>
        <v/>
      </c>
    </row>
    <row r="2153" customHeight="1" spans="1:24">
      <c r="A2153" s="4" t="s">
        <v>2638</v>
      </c>
      <c r="B2153" s="4"/>
      <c r="C2153" s="6" t="s">
        <v>921</v>
      </c>
      <c r="D2153" s="4"/>
      <c r="E2153" s="4"/>
      <c r="F2153" s="4"/>
      <c r="G2153" s="4"/>
      <c r="H2153" s="4"/>
      <c r="I2153" s="4"/>
      <c r="J2153" s="4"/>
      <c r="K2153" s="45">
        <v>44523</v>
      </c>
      <c r="L2153" s="45"/>
      <c r="M2153" s="4"/>
      <c r="N2153" s="4"/>
      <c r="O2153" s="4"/>
      <c r="P2153" s="46"/>
      <c r="Q2153" s="46"/>
      <c r="R2153" s="49">
        <f t="shared" si="152"/>
        <v>0</v>
      </c>
      <c r="S2153" s="49">
        <f t="shared" si="153"/>
        <v>0</v>
      </c>
      <c r="T2153" s="50">
        <f t="shared" si="154"/>
        <v>0</v>
      </c>
      <c r="U2153" s="50">
        <f t="shared" si="155"/>
        <v>0</v>
      </c>
      <c r="V2153" s="50">
        <v>0.9</v>
      </c>
      <c r="W2153" s="50" t="str">
        <f>IF(OR(K2153&lt;=$Y$1,DAY(K2153)&gt;15,AND(YEAR(K2153)&amp;MONTH(K2153)=YEAR(L2153)&amp;MONTH(L2153),DAY(L2153)&lt;26)),"",IF(OR(L2153="",MONTH(K2153)&lt;&gt;MONTH(L2153)),NETWORKDAYS.INTL(K2153,DATE(2021,MONTH(K2153)+1,0),"0000000",'21年休息安排-固定'!$B$2:$B$105),NETWORKDAYS.INTL(K2153,L2153,"0000000",'21年休息安排-固定'!$B$2:$B$105)))</f>
        <v/>
      </c>
      <c r="X2153" s="50" t="str">
        <f>IF(OR(L2153&gt;=$Z$1,L2153="",DAY(L2153)&lt;15,AND(YEAR(K2153)&amp;MONTH(K2153)=YEAR(L2153)&amp;MONTH(L2153),DAY(L2153)&lt;26)),"",IF(YEAR(K2153)&amp;MONTH(K2153)=YEAR(L2153)&amp;MONTH(L2153),NETWORKDAYS.INTL(K2153,L2153,"0000000",'21年休息安排-固定'!$B$2:$B$105),NETWORKDAYS.INTL(DATE(2021,MONTH(L2153),1),L2153,"0000000",'21年休息安排-固定'!$B$2:$B$105)))</f>
        <v/>
      </c>
    </row>
    <row r="2154" customHeight="1" spans="1:24">
      <c r="A2154" s="4" t="s">
        <v>2639</v>
      </c>
      <c r="B2154" s="4"/>
      <c r="C2154" s="6" t="s">
        <v>1020</v>
      </c>
      <c r="D2154" s="4"/>
      <c r="E2154" s="4"/>
      <c r="F2154" s="4"/>
      <c r="G2154" s="4"/>
      <c r="H2154" s="4"/>
      <c r="I2154" s="4"/>
      <c r="J2154" s="4"/>
      <c r="K2154" s="45">
        <v>44523</v>
      </c>
      <c r="L2154" s="45"/>
      <c r="M2154" s="4"/>
      <c r="N2154" s="4"/>
      <c r="O2154" s="4"/>
      <c r="P2154" s="46"/>
      <c r="Q2154" s="46"/>
      <c r="R2154" s="49">
        <f t="shared" si="152"/>
        <v>0</v>
      </c>
      <c r="S2154" s="49">
        <f t="shared" si="153"/>
        <v>0</v>
      </c>
      <c r="T2154" s="50">
        <f t="shared" si="154"/>
        <v>0</v>
      </c>
      <c r="U2154" s="50">
        <f t="shared" si="155"/>
        <v>0</v>
      </c>
      <c r="V2154" s="50">
        <v>0.9</v>
      </c>
      <c r="W2154" s="50" t="str">
        <f>IF(OR(K2154&lt;=$Y$1,DAY(K2154)&gt;15,AND(YEAR(K2154)&amp;MONTH(K2154)=YEAR(L2154)&amp;MONTH(L2154),DAY(L2154)&lt;26)),"",IF(OR(L2154="",MONTH(K2154)&lt;&gt;MONTH(L2154)),NETWORKDAYS.INTL(K2154,DATE(2021,MONTH(K2154)+1,0),"0000000",'21年休息安排-固定'!$B$2:$B$105),NETWORKDAYS.INTL(K2154,L2154,"0000000",'21年休息安排-固定'!$B$2:$B$105)))</f>
        <v/>
      </c>
      <c r="X2154" s="50" t="str">
        <f>IF(OR(L2154&gt;=$Z$1,L2154="",DAY(L2154)&lt;15,AND(YEAR(K2154)&amp;MONTH(K2154)=YEAR(L2154)&amp;MONTH(L2154),DAY(L2154)&lt;26)),"",IF(YEAR(K2154)&amp;MONTH(K2154)=YEAR(L2154)&amp;MONTH(L2154),NETWORKDAYS.INTL(K2154,L2154,"0000000",'21年休息安排-固定'!$B$2:$B$105),NETWORKDAYS.INTL(DATE(2021,MONTH(L2154),1),L2154,"0000000",'21年休息安排-固定'!$B$2:$B$105)))</f>
        <v/>
      </c>
    </row>
    <row r="2155" customHeight="1" spans="1:24">
      <c r="A2155" s="4" t="s">
        <v>2640</v>
      </c>
      <c r="B2155" s="4"/>
      <c r="C2155" s="6" t="s">
        <v>921</v>
      </c>
      <c r="D2155" s="4"/>
      <c r="E2155" s="4"/>
      <c r="F2155" s="4"/>
      <c r="G2155" s="4"/>
      <c r="H2155" s="4"/>
      <c r="I2155" s="4"/>
      <c r="J2155" s="4"/>
      <c r="K2155" s="45">
        <v>44524</v>
      </c>
      <c r="L2155" s="45"/>
      <c r="M2155" s="4"/>
      <c r="N2155" s="4"/>
      <c r="O2155" s="4"/>
      <c r="P2155" s="46"/>
      <c r="Q2155" s="46"/>
      <c r="R2155" s="49">
        <f t="shared" si="152"/>
        <v>0</v>
      </c>
      <c r="S2155" s="49">
        <f t="shared" si="153"/>
        <v>0</v>
      </c>
      <c r="T2155" s="50">
        <f t="shared" si="154"/>
        <v>0</v>
      </c>
      <c r="U2155" s="50">
        <f t="shared" si="155"/>
        <v>0</v>
      </c>
      <c r="V2155" s="50">
        <v>0.9</v>
      </c>
      <c r="W2155" s="50" t="str">
        <f>IF(OR(K2155&lt;=$Y$1,DAY(K2155)&gt;15,AND(YEAR(K2155)&amp;MONTH(K2155)=YEAR(L2155)&amp;MONTH(L2155),DAY(L2155)&lt;26)),"",IF(OR(L2155="",MONTH(K2155)&lt;&gt;MONTH(L2155)),NETWORKDAYS.INTL(K2155,DATE(2021,MONTH(K2155)+1,0),"0000000",'21年休息安排-固定'!$B$2:$B$105),NETWORKDAYS.INTL(K2155,L2155,"0000000",'21年休息安排-固定'!$B$2:$B$105)))</f>
        <v/>
      </c>
      <c r="X2155" s="50" t="str">
        <f>IF(OR(L2155&gt;=$Z$1,L2155="",DAY(L2155)&lt;15,AND(YEAR(K2155)&amp;MONTH(K2155)=YEAR(L2155)&amp;MONTH(L2155),DAY(L2155)&lt;26)),"",IF(YEAR(K2155)&amp;MONTH(K2155)=YEAR(L2155)&amp;MONTH(L2155),NETWORKDAYS.INTL(K2155,L2155,"0000000",'21年休息安排-固定'!$B$2:$B$105),NETWORKDAYS.INTL(DATE(2021,MONTH(L2155),1),L2155,"0000000",'21年休息安排-固定'!$B$2:$B$105)))</f>
        <v/>
      </c>
    </row>
    <row r="2156" customHeight="1" spans="1:24">
      <c r="A2156" s="4" t="s">
        <v>2641</v>
      </c>
      <c r="B2156" s="4"/>
      <c r="C2156" s="6" t="s">
        <v>403</v>
      </c>
      <c r="D2156" s="4"/>
      <c r="E2156" s="4"/>
      <c r="F2156" s="4"/>
      <c r="G2156" s="4"/>
      <c r="H2156" s="4"/>
      <c r="I2156" s="4"/>
      <c r="J2156" s="4"/>
      <c r="K2156" s="45">
        <v>44524</v>
      </c>
      <c r="L2156" s="45"/>
      <c r="M2156" s="4"/>
      <c r="N2156" s="4"/>
      <c r="O2156" s="4"/>
      <c r="P2156" s="46"/>
      <c r="Q2156" s="46"/>
      <c r="R2156" s="49">
        <f t="shared" si="152"/>
        <v>0</v>
      </c>
      <c r="S2156" s="49">
        <f t="shared" si="153"/>
        <v>0</v>
      </c>
      <c r="T2156" s="50">
        <f t="shared" si="154"/>
        <v>0</v>
      </c>
      <c r="U2156" s="50">
        <f t="shared" si="155"/>
        <v>0</v>
      </c>
      <c r="V2156" s="50">
        <v>0.9</v>
      </c>
      <c r="W2156" s="50" t="str">
        <f>IF(OR(K2156&lt;=$Y$1,DAY(K2156)&gt;15,AND(YEAR(K2156)&amp;MONTH(K2156)=YEAR(L2156)&amp;MONTH(L2156),DAY(L2156)&lt;26)),"",IF(OR(L2156="",MONTH(K2156)&lt;&gt;MONTH(L2156)),NETWORKDAYS.INTL(K2156,DATE(2021,MONTH(K2156)+1,0),"0000000",'21年休息安排-固定'!$B$2:$B$105),NETWORKDAYS.INTL(K2156,L2156,"0000000",'21年休息安排-固定'!$B$2:$B$105)))</f>
        <v/>
      </c>
      <c r="X2156" s="50" t="str">
        <f>IF(OR(L2156&gt;=$Z$1,L2156="",DAY(L2156)&lt;15,AND(YEAR(K2156)&amp;MONTH(K2156)=YEAR(L2156)&amp;MONTH(L2156),DAY(L2156)&lt;26)),"",IF(YEAR(K2156)&amp;MONTH(K2156)=YEAR(L2156)&amp;MONTH(L2156),NETWORKDAYS.INTL(K2156,L2156,"0000000",'21年休息安排-固定'!$B$2:$B$105),NETWORKDAYS.INTL(DATE(2021,MONTH(L2156),1),L2156,"0000000",'21年休息安排-固定'!$B$2:$B$105)))</f>
        <v/>
      </c>
    </row>
    <row r="2157" customHeight="1" spans="1:24">
      <c r="A2157" s="4" t="s">
        <v>2642</v>
      </c>
      <c r="B2157" s="4"/>
      <c r="C2157" s="6" t="s">
        <v>403</v>
      </c>
      <c r="D2157" s="4"/>
      <c r="E2157" s="4"/>
      <c r="F2157" s="4"/>
      <c r="G2157" s="4"/>
      <c r="H2157" s="4"/>
      <c r="I2157" s="4"/>
      <c r="J2157" s="4"/>
      <c r="K2157" s="45">
        <v>44525</v>
      </c>
      <c r="L2157" s="45"/>
      <c r="M2157" s="4"/>
      <c r="N2157" s="4"/>
      <c r="O2157" s="4"/>
      <c r="P2157" s="46"/>
      <c r="Q2157" s="46"/>
      <c r="R2157" s="49">
        <f t="shared" si="152"/>
        <v>0</v>
      </c>
      <c r="S2157" s="49">
        <f t="shared" si="153"/>
        <v>0</v>
      </c>
      <c r="T2157" s="50">
        <f t="shared" si="154"/>
        <v>0</v>
      </c>
      <c r="U2157" s="50">
        <f t="shared" si="155"/>
        <v>0</v>
      </c>
      <c r="V2157" s="50">
        <v>0.9</v>
      </c>
      <c r="W2157" s="50" t="str">
        <f>IF(OR(K2157&lt;=$Y$1,DAY(K2157)&gt;15,AND(YEAR(K2157)&amp;MONTH(K2157)=YEAR(L2157)&amp;MONTH(L2157),DAY(L2157)&lt;26)),"",IF(OR(L2157="",MONTH(K2157)&lt;&gt;MONTH(L2157)),NETWORKDAYS.INTL(K2157,DATE(2021,MONTH(K2157)+1,0),"0000000",'21年休息安排-固定'!$B$2:$B$105),NETWORKDAYS.INTL(K2157,L2157,"0000000",'21年休息安排-固定'!$B$2:$B$105)))</f>
        <v/>
      </c>
      <c r="X2157" s="50" t="str">
        <f>IF(OR(L2157&gt;=$Z$1,L2157="",DAY(L2157)&lt;15,AND(YEAR(K2157)&amp;MONTH(K2157)=YEAR(L2157)&amp;MONTH(L2157),DAY(L2157)&lt;26)),"",IF(YEAR(K2157)&amp;MONTH(K2157)=YEAR(L2157)&amp;MONTH(L2157),NETWORKDAYS.INTL(K2157,L2157,"0000000",'21年休息安排-固定'!$B$2:$B$105),NETWORKDAYS.INTL(DATE(2021,MONTH(L2157),1),L2157,"0000000",'21年休息安排-固定'!$B$2:$B$105)))</f>
        <v/>
      </c>
    </row>
    <row r="2158" customHeight="1" spans="1:24">
      <c r="A2158" s="4" t="s">
        <v>2643</v>
      </c>
      <c r="B2158" s="4"/>
      <c r="C2158" s="6" t="s">
        <v>26</v>
      </c>
      <c r="D2158" s="4"/>
      <c r="E2158" s="4"/>
      <c r="F2158" s="4"/>
      <c r="G2158" s="4"/>
      <c r="H2158" s="4"/>
      <c r="I2158" s="4"/>
      <c r="J2158" s="4"/>
      <c r="K2158" s="45">
        <v>44526</v>
      </c>
      <c r="L2158" s="45"/>
      <c r="M2158" s="4"/>
      <c r="N2158" s="4"/>
      <c r="O2158" s="4"/>
      <c r="P2158" s="46"/>
      <c r="Q2158" s="46"/>
      <c r="R2158" s="49">
        <f t="shared" si="152"/>
        <v>0</v>
      </c>
      <c r="S2158" s="49">
        <f t="shared" si="153"/>
        <v>0</v>
      </c>
      <c r="T2158" s="50">
        <f t="shared" si="154"/>
        <v>0</v>
      </c>
      <c r="U2158" s="50">
        <f t="shared" si="155"/>
        <v>0</v>
      </c>
      <c r="V2158" s="50">
        <v>0.9</v>
      </c>
      <c r="W2158" s="50" t="str">
        <f>IF(OR(K2158&lt;=$Y$1,DAY(K2158)&gt;15,AND(YEAR(K2158)&amp;MONTH(K2158)=YEAR(L2158)&amp;MONTH(L2158),DAY(L2158)&lt;26)),"",IF(OR(L2158="",MONTH(K2158)&lt;&gt;MONTH(L2158)),NETWORKDAYS.INTL(K2158,DATE(2021,MONTH(K2158)+1,0),"0000000",'21年休息安排-固定'!$B$2:$B$105),NETWORKDAYS.INTL(K2158,L2158,"0000000",'21年休息安排-固定'!$B$2:$B$105)))</f>
        <v/>
      </c>
      <c r="X2158" s="50" t="str">
        <f>IF(OR(L2158&gt;=$Z$1,L2158="",DAY(L2158)&lt;15,AND(YEAR(K2158)&amp;MONTH(K2158)=YEAR(L2158)&amp;MONTH(L2158),DAY(L2158)&lt;26)),"",IF(YEAR(K2158)&amp;MONTH(K2158)=YEAR(L2158)&amp;MONTH(L2158),NETWORKDAYS.INTL(K2158,L2158,"0000000",'21年休息安排-固定'!$B$2:$B$105),NETWORKDAYS.INTL(DATE(2021,MONTH(L2158),1),L2158,"0000000",'21年休息安排-固定'!$B$2:$B$105)))</f>
        <v/>
      </c>
    </row>
    <row r="2159" customHeight="1" spans="1:24">
      <c r="A2159" s="4" t="s">
        <v>2644</v>
      </c>
      <c r="B2159" s="4"/>
      <c r="C2159" s="6" t="s">
        <v>403</v>
      </c>
      <c r="D2159" s="4"/>
      <c r="E2159" s="4"/>
      <c r="F2159" s="4"/>
      <c r="G2159" s="4"/>
      <c r="H2159" s="4"/>
      <c r="I2159" s="4"/>
      <c r="J2159" s="4"/>
      <c r="K2159" s="45">
        <v>44526</v>
      </c>
      <c r="L2159" s="45"/>
      <c r="M2159" s="4"/>
      <c r="N2159" s="4"/>
      <c r="O2159" s="4"/>
      <c r="P2159" s="46"/>
      <c r="Q2159" s="46"/>
      <c r="R2159" s="49">
        <f t="shared" si="152"/>
        <v>0</v>
      </c>
      <c r="S2159" s="49">
        <f t="shared" si="153"/>
        <v>0</v>
      </c>
      <c r="T2159" s="50">
        <f t="shared" si="154"/>
        <v>0</v>
      </c>
      <c r="U2159" s="50">
        <f t="shared" si="155"/>
        <v>0</v>
      </c>
      <c r="V2159" s="50">
        <v>0.9</v>
      </c>
      <c r="W2159" s="50" t="str">
        <f>IF(OR(K2159&lt;=$Y$1,DAY(K2159)&gt;15,AND(YEAR(K2159)&amp;MONTH(K2159)=YEAR(L2159)&amp;MONTH(L2159),DAY(L2159)&lt;26)),"",IF(OR(L2159="",MONTH(K2159)&lt;&gt;MONTH(L2159)),NETWORKDAYS.INTL(K2159,DATE(2021,MONTH(K2159)+1,0),"0000000",'21年休息安排-固定'!$B$2:$B$105),NETWORKDAYS.INTL(K2159,L2159,"0000000",'21年休息安排-固定'!$B$2:$B$105)))</f>
        <v/>
      </c>
      <c r="X2159" s="50" t="str">
        <f>IF(OR(L2159&gt;=$Z$1,L2159="",DAY(L2159)&lt;15,AND(YEAR(K2159)&amp;MONTH(K2159)=YEAR(L2159)&amp;MONTH(L2159),DAY(L2159)&lt;26)),"",IF(YEAR(K2159)&amp;MONTH(K2159)=YEAR(L2159)&amp;MONTH(L2159),NETWORKDAYS.INTL(K2159,L2159,"0000000",'21年休息安排-固定'!$B$2:$B$105),NETWORKDAYS.INTL(DATE(2021,MONTH(L2159),1),L2159,"0000000",'21年休息安排-固定'!$B$2:$B$105)))</f>
        <v/>
      </c>
    </row>
    <row r="2160" customHeight="1" spans="1:24">
      <c r="A2160" s="4" t="s">
        <v>2645</v>
      </c>
      <c r="B2160" s="4"/>
      <c r="C2160" s="6" t="s">
        <v>941</v>
      </c>
      <c r="D2160" s="4"/>
      <c r="E2160" s="4"/>
      <c r="F2160" s="4"/>
      <c r="G2160" s="4"/>
      <c r="H2160" s="4"/>
      <c r="I2160" s="4"/>
      <c r="J2160" s="4"/>
      <c r="K2160" s="45">
        <v>44529</v>
      </c>
      <c r="L2160" s="45"/>
      <c r="M2160" s="4"/>
      <c r="N2160" s="4"/>
      <c r="O2160" s="4"/>
      <c r="P2160" s="46"/>
      <c r="Q2160" s="46"/>
      <c r="R2160" s="49">
        <f t="shared" si="152"/>
        <v>0</v>
      </c>
      <c r="S2160" s="49">
        <f t="shared" si="153"/>
        <v>0</v>
      </c>
      <c r="T2160" s="50">
        <f t="shared" si="154"/>
        <v>0</v>
      </c>
      <c r="U2160" s="50">
        <f t="shared" si="155"/>
        <v>0</v>
      </c>
      <c r="V2160" s="50">
        <v>0.9</v>
      </c>
      <c r="W2160" s="50" t="str">
        <f>IF(OR(K2160&lt;=$Y$1,DAY(K2160)&gt;15,AND(YEAR(K2160)&amp;MONTH(K2160)=YEAR(L2160)&amp;MONTH(L2160),DAY(L2160)&lt;26)),"",IF(OR(L2160="",MONTH(K2160)&lt;&gt;MONTH(L2160)),NETWORKDAYS.INTL(K2160,DATE(2021,MONTH(K2160)+1,0),"0000000",'21年休息安排-固定'!$B$2:$B$105),NETWORKDAYS.INTL(K2160,L2160,"0000000",'21年休息安排-固定'!$B$2:$B$105)))</f>
        <v/>
      </c>
      <c r="X2160" s="50" t="str">
        <f>IF(OR(L2160&gt;=$Z$1,L2160="",DAY(L2160)&lt;15,AND(YEAR(K2160)&amp;MONTH(K2160)=YEAR(L2160)&amp;MONTH(L2160),DAY(L2160)&lt;26)),"",IF(YEAR(K2160)&amp;MONTH(K2160)=YEAR(L2160)&amp;MONTH(L2160),NETWORKDAYS.INTL(K2160,L2160,"0000000",'21年休息安排-固定'!$B$2:$B$105),NETWORKDAYS.INTL(DATE(2021,MONTH(L2160),1),L2160,"0000000",'21年休息安排-固定'!$B$2:$B$105)))</f>
        <v/>
      </c>
    </row>
    <row r="2161" customHeight="1" spans="1:24">
      <c r="A2161" s="4" t="s">
        <v>2646</v>
      </c>
      <c r="B2161" s="4"/>
      <c r="C2161" s="6" t="s">
        <v>512</v>
      </c>
      <c r="D2161" s="4"/>
      <c r="E2161" s="4"/>
      <c r="F2161" s="4"/>
      <c r="G2161" s="4"/>
      <c r="H2161" s="4"/>
      <c r="I2161" s="4"/>
      <c r="J2161" s="4"/>
      <c r="K2161" s="45">
        <v>43402</v>
      </c>
      <c r="L2161" s="45"/>
      <c r="M2161" s="4"/>
      <c r="N2161" s="4"/>
      <c r="O2161" s="4"/>
      <c r="P2161" s="46"/>
      <c r="Q2161" s="46"/>
      <c r="R2161" s="49">
        <f t="shared" si="152"/>
        <v>0</v>
      </c>
      <c r="S2161" s="49">
        <f t="shared" si="153"/>
        <v>0</v>
      </c>
      <c r="T2161" s="50">
        <f t="shared" si="154"/>
        <v>0</v>
      </c>
      <c r="U2161" s="50">
        <f t="shared" si="155"/>
        <v>0</v>
      </c>
      <c r="V2161" s="50">
        <v>0.9</v>
      </c>
      <c r="W2161" s="50" t="str">
        <f>IF(OR(K2161&lt;=$Y$1,DAY(K2161)&gt;15,AND(YEAR(K2161)&amp;MONTH(K2161)=YEAR(L2161)&amp;MONTH(L2161),DAY(L2161)&lt;26)),"",IF(OR(L2161="",MONTH(K2161)&lt;&gt;MONTH(L2161)),NETWORKDAYS.INTL(K2161,DATE(2021,MONTH(K2161)+1,0),"0000000",'21年休息安排-固定'!$B$2:$B$105),NETWORKDAYS.INTL(K2161,L2161,"0000000",'21年休息安排-固定'!$B$2:$B$105)))</f>
        <v/>
      </c>
      <c r="X2161" s="50" t="str">
        <f>IF(OR(L2161&gt;=$Z$1,L2161="",DAY(L2161)&lt;15,AND(YEAR(K2161)&amp;MONTH(K2161)=YEAR(L2161)&amp;MONTH(L2161),DAY(L2161)&lt;26)),"",IF(YEAR(K2161)&amp;MONTH(K2161)=YEAR(L2161)&amp;MONTH(L2161),NETWORKDAYS.INTL(K2161,L2161,"0000000",'21年休息安排-固定'!$B$2:$B$105),NETWORKDAYS.INTL(DATE(2021,MONTH(L2161),1),L2161,"0000000",'21年休息安排-固定'!$B$2:$B$105)))</f>
        <v/>
      </c>
    </row>
    <row r="2162" customHeight="1" spans="1:24">
      <c r="A2162" s="4" t="s">
        <v>2647</v>
      </c>
      <c r="B2162" s="4"/>
      <c r="C2162" s="6" t="s">
        <v>491</v>
      </c>
      <c r="D2162" s="4"/>
      <c r="E2162" s="4"/>
      <c r="F2162" s="4"/>
      <c r="G2162" s="4"/>
      <c r="H2162" s="4"/>
      <c r="I2162" s="4"/>
      <c r="J2162" s="4"/>
      <c r="K2162" s="45">
        <v>44501</v>
      </c>
      <c r="L2162" s="45"/>
      <c r="M2162" s="4"/>
      <c r="N2162" s="4"/>
      <c r="O2162" s="4"/>
      <c r="P2162" s="46"/>
      <c r="Q2162" s="46"/>
      <c r="R2162" s="49">
        <f t="shared" si="152"/>
        <v>0</v>
      </c>
      <c r="S2162" s="49">
        <f t="shared" si="153"/>
        <v>0</v>
      </c>
      <c r="T2162" s="50">
        <f t="shared" si="154"/>
        <v>0</v>
      </c>
      <c r="U2162" s="50">
        <f t="shared" si="155"/>
        <v>0</v>
      </c>
      <c r="V2162" s="50">
        <v>0.9</v>
      </c>
      <c r="W2162" s="50">
        <f>IF(OR(K2162&lt;=$Y$1,DAY(K2162)&gt;15,AND(YEAR(K2162)&amp;MONTH(K2162)=YEAR(L2162)&amp;MONTH(L2162),DAY(L2162)&lt;26)),"",IF(OR(L2162="",MONTH(K2162)&lt;&gt;MONTH(L2162)),NETWORKDAYS.INTL(K2162,DATE(2021,MONTH(K2162)+1,0),"0000000",'21年休息安排-固定'!$B$2:$B$105),NETWORKDAYS.INTL(K2162,L2162,"0000000",'21年休息安排-固定'!$B$2:$B$105)))</f>
        <v>22</v>
      </c>
      <c r="X2162" s="50" t="str">
        <f>IF(OR(L2162&gt;=$Z$1,L2162="",DAY(L2162)&lt;15,AND(YEAR(K2162)&amp;MONTH(K2162)=YEAR(L2162)&amp;MONTH(L2162),DAY(L2162)&lt;26)),"",IF(YEAR(K2162)&amp;MONTH(K2162)=YEAR(L2162)&amp;MONTH(L2162),NETWORKDAYS.INTL(K2162,L2162,"0000000",'21年休息安排-固定'!$B$2:$B$105),NETWORKDAYS.INTL(DATE(2021,MONTH(L2162),1),L2162,"0000000",'21年休息安排-固定'!$B$2:$B$105)))</f>
        <v/>
      </c>
    </row>
    <row r="2163" customHeight="1" spans="1:24">
      <c r="A2163" s="4" t="s">
        <v>2648</v>
      </c>
      <c r="B2163" s="4"/>
      <c r="C2163" s="6" t="s">
        <v>402</v>
      </c>
      <c r="D2163" s="4"/>
      <c r="E2163" s="4"/>
      <c r="F2163" s="4"/>
      <c r="G2163" s="4"/>
      <c r="H2163" s="4"/>
      <c r="I2163" s="4"/>
      <c r="J2163" s="4"/>
      <c r="K2163" s="45">
        <v>44547</v>
      </c>
      <c r="L2163" s="45"/>
      <c r="M2163" s="4"/>
      <c r="N2163" s="4"/>
      <c r="O2163" s="4"/>
      <c r="P2163" s="46"/>
      <c r="Q2163" s="46"/>
      <c r="R2163" s="49">
        <f t="shared" si="152"/>
        <v>0</v>
      </c>
      <c r="S2163" s="49">
        <f t="shared" si="153"/>
        <v>0</v>
      </c>
      <c r="T2163" s="50">
        <f t="shared" si="154"/>
        <v>0</v>
      </c>
      <c r="U2163" s="50">
        <f t="shared" si="155"/>
        <v>0</v>
      </c>
      <c r="V2163" s="50">
        <v>0.9</v>
      </c>
      <c r="W2163" s="50" t="str">
        <f>IF(OR(K2163&lt;=$Y$1,DAY(K2163)&gt;15,AND(YEAR(K2163)&amp;MONTH(K2163)=YEAR(L2163)&amp;MONTH(L2163),DAY(L2163)&lt;26)),"",IF(OR(L2163="",MONTH(K2163)&lt;&gt;MONTH(L2163)),NETWORKDAYS.INTL(K2163,DATE(2021,MONTH(K2163)+1,0),"0000000",'21年休息安排-固定'!$B$2:$B$105),NETWORKDAYS.INTL(K2163,L2163,"0000000",'21年休息安排-固定'!$B$2:$B$105)))</f>
        <v/>
      </c>
      <c r="X2163" s="50" t="str">
        <f>IF(OR(L2163&gt;=$Z$1,L2163="",DAY(L2163)&lt;15,AND(YEAR(K2163)&amp;MONTH(K2163)=YEAR(L2163)&amp;MONTH(L2163),DAY(L2163)&lt;26)),"",IF(YEAR(K2163)&amp;MONTH(K2163)=YEAR(L2163)&amp;MONTH(L2163),NETWORKDAYS.INTL(K2163,L2163,"0000000",'21年休息安排-固定'!$B$2:$B$105),NETWORKDAYS.INTL(DATE(2021,MONTH(L2163),1),L2163,"0000000",'21年休息安排-固定'!$B$2:$B$105)))</f>
        <v/>
      </c>
    </row>
    <row r="2164" customHeight="1" spans="1:24">
      <c r="A2164" s="4" t="s">
        <v>2649</v>
      </c>
      <c r="B2164" s="4"/>
      <c r="C2164" s="6" t="s">
        <v>2228</v>
      </c>
      <c r="D2164" s="4"/>
      <c r="E2164" s="4"/>
      <c r="F2164" s="4"/>
      <c r="G2164" s="4"/>
      <c r="H2164" s="4"/>
      <c r="I2164" s="4"/>
      <c r="J2164" s="4"/>
      <c r="K2164" s="45">
        <v>44550</v>
      </c>
      <c r="L2164" s="45"/>
      <c r="M2164" s="4"/>
      <c r="N2164" s="4"/>
      <c r="O2164" s="4"/>
      <c r="P2164" s="46"/>
      <c r="Q2164" s="46"/>
      <c r="R2164" s="49">
        <f t="shared" si="152"/>
        <v>0</v>
      </c>
      <c r="S2164" s="49">
        <f t="shared" si="153"/>
        <v>0</v>
      </c>
      <c r="T2164" s="50">
        <f t="shared" si="154"/>
        <v>0</v>
      </c>
      <c r="U2164" s="50">
        <f t="shared" si="155"/>
        <v>0</v>
      </c>
      <c r="V2164" s="50">
        <v>0.9</v>
      </c>
      <c r="W2164" s="50" t="str">
        <f>IF(OR(K2164&lt;=$Y$1,DAY(K2164)&gt;15,AND(YEAR(K2164)&amp;MONTH(K2164)=YEAR(L2164)&amp;MONTH(L2164),DAY(L2164)&lt;26)),"",IF(OR(L2164="",MONTH(K2164)&lt;&gt;MONTH(L2164)),NETWORKDAYS.INTL(K2164,DATE(2021,MONTH(K2164)+1,0),"0000000",'21年休息安排-固定'!$B$2:$B$105),NETWORKDAYS.INTL(K2164,L2164,"0000000",'21年休息安排-固定'!$B$2:$B$105)))</f>
        <v/>
      </c>
      <c r="X2164" s="50" t="str">
        <f>IF(OR(L2164&gt;=$Z$1,L2164="",DAY(L2164)&lt;15,AND(YEAR(K2164)&amp;MONTH(K2164)=YEAR(L2164)&amp;MONTH(L2164),DAY(L2164)&lt;26)),"",IF(YEAR(K2164)&amp;MONTH(K2164)=YEAR(L2164)&amp;MONTH(L2164),NETWORKDAYS.INTL(K2164,L2164,"0000000",'21年休息安排-固定'!$B$2:$B$105),NETWORKDAYS.INTL(DATE(2021,MONTH(L2164),1),L2164,"0000000",'21年休息安排-固定'!$B$2:$B$105)))</f>
        <v/>
      </c>
    </row>
    <row r="2165" customHeight="1" spans="1:24">
      <c r="A2165" s="4" t="s">
        <v>2650</v>
      </c>
      <c r="B2165" s="4"/>
      <c r="C2165" s="6" t="s">
        <v>1851</v>
      </c>
      <c r="D2165" s="4"/>
      <c r="E2165" s="4"/>
      <c r="F2165" s="4"/>
      <c r="G2165" s="4"/>
      <c r="H2165" s="4"/>
      <c r="I2165" s="4"/>
      <c r="J2165" s="4"/>
      <c r="K2165" s="45">
        <v>44552</v>
      </c>
      <c r="L2165" s="45"/>
      <c r="M2165" s="4"/>
      <c r="N2165" s="4"/>
      <c r="O2165" s="4"/>
      <c r="P2165" s="46"/>
      <c r="Q2165" s="46"/>
      <c r="R2165" s="49">
        <f t="shared" si="152"/>
        <v>0</v>
      </c>
      <c r="S2165" s="49">
        <f t="shared" si="153"/>
        <v>0</v>
      </c>
      <c r="T2165" s="50">
        <f t="shared" si="154"/>
        <v>0</v>
      </c>
      <c r="U2165" s="50">
        <f t="shared" si="155"/>
        <v>0</v>
      </c>
      <c r="V2165" s="50">
        <v>0.9</v>
      </c>
      <c r="W2165" s="50" t="str">
        <f>IF(OR(K2165&lt;=$Y$1,DAY(K2165)&gt;15,AND(YEAR(K2165)&amp;MONTH(K2165)=YEAR(L2165)&amp;MONTH(L2165),DAY(L2165)&lt;26)),"",IF(OR(L2165="",MONTH(K2165)&lt;&gt;MONTH(L2165)),NETWORKDAYS.INTL(K2165,DATE(2021,MONTH(K2165)+1,0),"0000000",'21年休息安排-固定'!$B$2:$B$105),NETWORKDAYS.INTL(K2165,L2165,"0000000",'21年休息安排-固定'!$B$2:$B$105)))</f>
        <v/>
      </c>
      <c r="X2165" s="50" t="str">
        <f>IF(OR(L2165&gt;=$Z$1,L2165="",DAY(L2165)&lt;15,AND(YEAR(K2165)&amp;MONTH(K2165)=YEAR(L2165)&amp;MONTH(L2165),DAY(L2165)&lt;26)),"",IF(YEAR(K2165)&amp;MONTH(K2165)=YEAR(L2165)&amp;MONTH(L2165),NETWORKDAYS.INTL(K2165,L2165,"0000000",'21年休息安排-固定'!$B$2:$B$105),NETWORKDAYS.INTL(DATE(2021,MONTH(L2165),1),L2165,"0000000",'21年休息安排-固定'!$B$2:$B$105)))</f>
        <v/>
      </c>
    </row>
    <row r="2166" customHeight="1" spans="1:24">
      <c r="A2166" s="4" t="s">
        <v>2651</v>
      </c>
      <c r="B2166" s="4"/>
      <c r="C2166" s="6" t="s">
        <v>400</v>
      </c>
      <c r="D2166" s="4"/>
      <c r="E2166" s="4"/>
      <c r="F2166" s="4"/>
      <c r="G2166" s="4"/>
      <c r="H2166" s="4"/>
      <c r="I2166" s="4"/>
      <c r="J2166" s="4"/>
      <c r="K2166" s="45">
        <v>44533</v>
      </c>
      <c r="L2166" s="45"/>
      <c r="M2166" s="4"/>
      <c r="N2166" s="4"/>
      <c r="O2166" s="4"/>
      <c r="P2166" s="46"/>
      <c r="Q2166" s="46"/>
      <c r="R2166" s="49">
        <f t="shared" si="152"/>
        <v>0</v>
      </c>
      <c r="S2166" s="49">
        <f t="shared" si="153"/>
        <v>0</v>
      </c>
      <c r="T2166" s="50">
        <f t="shared" si="154"/>
        <v>0</v>
      </c>
      <c r="U2166" s="50">
        <f t="shared" si="155"/>
        <v>0</v>
      </c>
      <c r="V2166" s="50">
        <v>0.9</v>
      </c>
      <c r="W2166" s="50">
        <f>IF(OR(K2166&lt;=$Y$1,DAY(K2166)&gt;15,AND(YEAR(K2166)&amp;MONTH(K2166)=YEAR(L2166)&amp;MONTH(L2166),DAY(L2166)&lt;26)),"",IF(OR(L2166="",MONTH(K2166)&lt;&gt;MONTH(L2166)),NETWORKDAYS.INTL(K2166,DATE(2021,MONTH(K2166)+1,0),"0000000",'21年休息安排-固定'!$B$2:$B$105),NETWORKDAYS.INTL(K2166,L2166,"0000000",'21年休息安排-固定'!$B$2:$B$105)))</f>
        <v>21</v>
      </c>
      <c r="X2166" s="50" t="str">
        <f>IF(OR(L2166&gt;=$Z$1,L2166="",DAY(L2166)&lt;15,AND(YEAR(K2166)&amp;MONTH(K2166)=YEAR(L2166)&amp;MONTH(L2166),DAY(L2166)&lt;26)),"",IF(YEAR(K2166)&amp;MONTH(K2166)=YEAR(L2166)&amp;MONTH(L2166),NETWORKDAYS.INTL(K2166,L2166,"0000000",'21年休息安排-固定'!$B$2:$B$105),NETWORKDAYS.INTL(DATE(2021,MONTH(L2166),1),L2166,"0000000",'21年休息安排-固定'!$B$2:$B$105)))</f>
        <v/>
      </c>
    </row>
    <row r="2167" customHeight="1" spans="1:24">
      <c r="A2167" s="4" t="s">
        <v>2652</v>
      </c>
      <c r="B2167" s="4"/>
      <c r="C2167" s="6" t="s">
        <v>400</v>
      </c>
      <c r="D2167" s="4"/>
      <c r="E2167" s="4"/>
      <c r="F2167" s="4"/>
      <c r="G2167" s="4"/>
      <c r="H2167" s="4"/>
      <c r="I2167" s="4"/>
      <c r="J2167" s="4"/>
      <c r="K2167" s="45">
        <v>44536</v>
      </c>
      <c r="L2167" s="45"/>
      <c r="M2167" s="4"/>
      <c r="N2167" s="4"/>
      <c r="O2167" s="4"/>
      <c r="P2167" s="46"/>
      <c r="Q2167" s="46"/>
      <c r="R2167" s="49">
        <f t="shared" si="152"/>
        <v>0</v>
      </c>
      <c r="S2167" s="49">
        <f t="shared" si="153"/>
        <v>0</v>
      </c>
      <c r="T2167" s="50">
        <f t="shared" si="154"/>
        <v>0</v>
      </c>
      <c r="U2167" s="50">
        <f t="shared" si="155"/>
        <v>0</v>
      </c>
      <c r="V2167" s="50">
        <v>0.9</v>
      </c>
      <c r="W2167" s="50">
        <f>IF(OR(K2167&lt;=$Y$1,DAY(K2167)&gt;15,AND(YEAR(K2167)&amp;MONTH(K2167)=YEAR(L2167)&amp;MONTH(L2167),DAY(L2167)&lt;26)),"",IF(OR(L2167="",MONTH(K2167)&lt;&gt;MONTH(L2167)),NETWORKDAYS.INTL(K2167,DATE(2021,MONTH(K2167)+1,0),"0000000",'21年休息安排-固定'!$B$2:$B$105),NETWORKDAYS.INTL(K2167,L2167,"0000000",'21年休息安排-固定'!$B$2:$B$105)))</f>
        <v>20</v>
      </c>
      <c r="X2167" s="50" t="str">
        <f>IF(OR(L2167&gt;=$Z$1,L2167="",DAY(L2167)&lt;15,AND(YEAR(K2167)&amp;MONTH(K2167)=YEAR(L2167)&amp;MONTH(L2167),DAY(L2167)&lt;26)),"",IF(YEAR(K2167)&amp;MONTH(K2167)=YEAR(L2167)&amp;MONTH(L2167),NETWORKDAYS.INTL(K2167,L2167,"0000000",'21年休息安排-固定'!$B$2:$B$105),NETWORKDAYS.INTL(DATE(2021,MONTH(L2167),1),L2167,"0000000",'21年休息安排-固定'!$B$2:$B$105)))</f>
        <v/>
      </c>
    </row>
    <row r="2168" customHeight="1" spans="1:24">
      <c r="A2168" s="4" t="s">
        <v>2653</v>
      </c>
      <c r="B2168" s="4"/>
      <c r="C2168" s="6" t="s">
        <v>400</v>
      </c>
      <c r="D2168" s="4"/>
      <c r="E2168" s="4"/>
      <c r="F2168" s="4"/>
      <c r="G2168" s="4"/>
      <c r="H2168" s="4"/>
      <c r="I2168" s="4"/>
      <c r="J2168" s="4"/>
      <c r="K2168" s="45">
        <v>44538</v>
      </c>
      <c r="L2168" s="45"/>
      <c r="M2168" s="4"/>
      <c r="N2168" s="4"/>
      <c r="O2168" s="4"/>
      <c r="P2168" s="46"/>
      <c r="Q2168" s="46"/>
      <c r="R2168" s="49">
        <f t="shared" si="152"/>
        <v>0</v>
      </c>
      <c r="S2168" s="49">
        <f t="shared" si="153"/>
        <v>0</v>
      </c>
      <c r="T2168" s="50">
        <f t="shared" si="154"/>
        <v>0</v>
      </c>
      <c r="U2168" s="50">
        <f t="shared" si="155"/>
        <v>0</v>
      </c>
      <c r="V2168" s="50">
        <v>0.9</v>
      </c>
      <c r="W2168" s="50">
        <f>IF(OR(K2168&lt;=$Y$1,DAY(K2168)&gt;15,AND(YEAR(K2168)&amp;MONTH(K2168)=YEAR(L2168)&amp;MONTH(L2168),DAY(L2168)&lt;26)),"",IF(OR(L2168="",MONTH(K2168)&lt;&gt;MONTH(L2168)),NETWORKDAYS.INTL(K2168,DATE(2021,MONTH(K2168)+1,0),"0000000",'21年休息安排-固定'!$B$2:$B$105),NETWORKDAYS.INTL(K2168,L2168,"0000000",'21年休息安排-固定'!$B$2:$B$105)))</f>
        <v>18</v>
      </c>
      <c r="X2168" s="50" t="str">
        <f>IF(OR(L2168&gt;=$Z$1,L2168="",DAY(L2168)&lt;15,AND(YEAR(K2168)&amp;MONTH(K2168)=YEAR(L2168)&amp;MONTH(L2168),DAY(L2168)&lt;26)),"",IF(YEAR(K2168)&amp;MONTH(K2168)=YEAR(L2168)&amp;MONTH(L2168),NETWORKDAYS.INTL(K2168,L2168,"0000000",'21年休息安排-固定'!$B$2:$B$105),NETWORKDAYS.INTL(DATE(2021,MONTH(L2168),1),L2168,"0000000",'21年休息安排-固定'!$B$2:$B$105)))</f>
        <v/>
      </c>
    </row>
    <row r="2169" customHeight="1" spans="1:24">
      <c r="A2169" s="4" t="s">
        <v>2654</v>
      </c>
      <c r="B2169" s="4"/>
      <c r="C2169" s="6" t="s">
        <v>400</v>
      </c>
      <c r="D2169" s="4"/>
      <c r="E2169" s="4"/>
      <c r="F2169" s="4"/>
      <c r="G2169" s="4"/>
      <c r="H2169" s="4"/>
      <c r="I2169" s="4"/>
      <c r="J2169" s="4"/>
      <c r="K2169" s="45">
        <v>44543</v>
      </c>
      <c r="L2169" s="45"/>
      <c r="M2169" s="4"/>
      <c r="N2169" s="4"/>
      <c r="O2169" s="4"/>
      <c r="P2169" s="46"/>
      <c r="Q2169" s="46"/>
      <c r="R2169" s="49">
        <f t="shared" si="152"/>
        <v>0</v>
      </c>
      <c r="S2169" s="49">
        <f t="shared" si="153"/>
        <v>0</v>
      </c>
      <c r="T2169" s="50">
        <f t="shared" si="154"/>
        <v>0</v>
      </c>
      <c r="U2169" s="50">
        <f t="shared" si="155"/>
        <v>0</v>
      </c>
      <c r="V2169" s="50">
        <v>0.9</v>
      </c>
      <c r="W2169" s="50">
        <f>IF(OR(K2169&lt;=$Y$1,DAY(K2169)&gt;15,AND(YEAR(K2169)&amp;MONTH(K2169)=YEAR(L2169)&amp;MONTH(L2169),DAY(L2169)&lt;26)),"",IF(OR(L2169="",MONTH(K2169)&lt;&gt;MONTH(L2169)),NETWORKDAYS.INTL(K2169,DATE(2021,MONTH(K2169)+1,0),"0000000",'21年休息安排-固定'!$B$2:$B$105),NETWORKDAYS.INTL(K2169,L2169,"0000000",'21年休息安排-固定'!$B$2:$B$105)))</f>
        <v>15</v>
      </c>
      <c r="X2169" s="50" t="str">
        <f>IF(OR(L2169&gt;=$Z$1,L2169="",DAY(L2169)&lt;15,AND(YEAR(K2169)&amp;MONTH(K2169)=YEAR(L2169)&amp;MONTH(L2169),DAY(L2169)&lt;26)),"",IF(YEAR(K2169)&amp;MONTH(K2169)=YEAR(L2169)&amp;MONTH(L2169),NETWORKDAYS.INTL(K2169,L2169,"0000000",'21年休息安排-固定'!$B$2:$B$105),NETWORKDAYS.INTL(DATE(2021,MONTH(L2169),1),L2169,"0000000",'21年休息安排-固定'!$B$2:$B$105)))</f>
        <v/>
      </c>
    </row>
    <row r="2170" customHeight="1" spans="1:24">
      <c r="A2170" s="4" t="s">
        <v>2655</v>
      </c>
      <c r="B2170" s="4"/>
      <c r="C2170" s="6" t="s">
        <v>400</v>
      </c>
      <c r="D2170" s="4"/>
      <c r="E2170" s="4"/>
      <c r="F2170" s="4"/>
      <c r="G2170" s="4"/>
      <c r="H2170" s="4"/>
      <c r="I2170" s="4"/>
      <c r="J2170" s="4"/>
      <c r="K2170" s="45">
        <v>44543</v>
      </c>
      <c r="L2170" s="45"/>
      <c r="M2170" s="4"/>
      <c r="N2170" s="4"/>
      <c r="O2170" s="4"/>
      <c r="P2170" s="46"/>
      <c r="Q2170" s="46"/>
      <c r="R2170" s="49">
        <f t="shared" si="152"/>
        <v>0</v>
      </c>
      <c r="S2170" s="49">
        <f t="shared" si="153"/>
        <v>0</v>
      </c>
      <c r="T2170" s="50">
        <f t="shared" si="154"/>
        <v>0</v>
      </c>
      <c r="U2170" s="50">
        <f t="shared" si="155"/>
        <v>0</v>
      </c>
      <c r="V2170" s="50">
        <v>0.9</v>
      </c>
      <c r="W2170" s="50">
        <f>IF(OR(K2170&lt;=$Y$1,DAY(K2170)&gt;15,AND(YEAR(K2170)&amp;MONTH(K2170)=YEAR(L2170)&amp;MONTH(L2170),DAY(L2170)&lt;26)),"",IF(OR(L2170="",MONTH(K2170)&lt;&gt;MONTH(L2170)),NETWORKDAYS.INTL(K2170,DATE(2021,MONTH(K2170)+1,0),"0000000",'21年休息安排-固定'!$B$2:$B$105),NETWORKDAYS.INTL(K2170,L2170,"0000000",'21年休息安排-固定'!$B$2:$B$105)))</f>
        <v>15</v>
      </c>
      <c r="X2170" s="50" t="str">
        <f>IF(OR(L2170&gt;=$Z$1,L2170="",DAY(L2170)&lt;15,AND(YEAR(K2170)&amp;MONTH(K2170)=YEAR(L2170)&amp;MONTH(L2170),DAY(L2170)&lt;26)),"",IF(YEAR(K2170)&amp;MONTH(K2170)=YEAR(L2170)&amp;MONTH(L2170),NETWORKDAYS.INTL(K2170,L2170,"0000000",'21年休息安排-固定'!$B$2:$B$105),NETWORKDAYS.INTL(DATE(2021,MONTH(L2170),1),L2170,"0000000",'21年休息安排-固定'!$B$2:$B$105)))</f>
        <v/>
      </c>
    </row>
    <row r="2171" customHeight="1" spans="1:24">
      <c r="A2171" s="4" t="s">
        <v>2656</v>
      </c>
      <c r="B2171" s="4"/>
      <c r="C2171" s="6" t="s">
        <v>400</v>
      </c>
      <c r="D2171" s="4"/>
      <c r="E2171" s="4"/>
      <c r="F2171" s="4"/>
      <c r="G2171" s="4"/>
      <c r="H2171" s="4"/>
      <c r="I2171" s="4"/>
      <c r="J2171" s="4"/>
      <c r="K2171" s="45">
        <v>44543</v>
      </c>
      <c r="L2171" s="45"/>
      <c r="M2171" s="4"/>
      <c r="N2171" s="4"/>
      <c r="O2171" s="4"/>
      <c r="P2171" s="46"/>
      <c r="Q2171" s="46"/>
      <c r="R2171" s="49">
        <f t="shared" si="152"/>
        <v>0</v>
      </c>
      <c r="S2171" s="49">
        <f t="shared" si="153"/>
        <v>0</v>
      </c>
      <c r="T2171" s="50">
        <f t="shared" si="154"/>
        <v>0</v>
      </c>
      <c r="U2171" s="50">
        <f t="shared" si="155"/>
        <v>0</v>
      </c>
      <c r="V2171" s="50">
        <v>0.9</v>
      </c>
      <c r="W2171" s="50">
        <f>IF(OR(K2171&lt;=$Y$1,DAY(K2171)&gt;15,AND(YEAR(K2171)&amp;MONTH(K2171)=YEAR(L2171)&amp;MONTH(L2171),DAY(L2171)&lt;26)),"",IF(OR(L2171="",MONTH(K2171)&lt;&gt;MONTH(L2171)),NETWORKDAYS.INTL(K2171,DATE(2021,MONTH(K2171)+1,0),"0000000",'21年休息安排-固定'!$B$2:$B$105),NETWORKDAYS.INTL(K2171,L2171,"0000000",'21年休息安排-固定'!$B$2:$B$105)))</f>
        <v>15</v>
      </c>
      <c r="X2171" s="50" t="str">
        <f>IF(OR(L2171&gt;=$Z$1,L2171="",DAY(L2171)&lt;15,AND(YEAR(K2171)&amp;MONTH(K2171)=YEAR(L2171)&amp;MONTH(L2171),DAY(L2171)&lt;26)),"",IF(YEAR(K2171)&amp;MONTH(K2171)=YEAR(L2171)&amp;MONTH(L2171),NETWORKDAYS.INTL(K2171,L2171,"0000000",'21年休息安排-固定'!$B$2:$B$105),NETWORKDAYS.INTL(DATE(2021,MONTH(L2171),1),L2171,"0000000",'21年休息安排-固定'!$B$2:$B$105)))</f>
        <v/>
      </c>
    </row>
    <row r="2172" customHeight="1" spans="1:24">
      <c r="A2172" s="4" t="s">
        <v>2657</v>
      </c>
      <c r="B2172" s="4"/>
      <c r="C2172" s="6" t="s">
        <v>400</v>
      </c>
      <c r="D2172" s="4"/>
      <c r="E2172" s="4"/>
      <c r="F2172" s="4"/>
      <c r="G2172" s="4"/>
      <c r="H2172" s="4"/>
      <c r="I2172" s="4"/>
      <c r="J2172" s="4"/>
      <c r="K2172" s="45">
        <v>44545</v>
      </c>
      <c r="L2172" s="45"/>
      <c r="M2172" s="4"/>
      <c r="N2172" s="4"/>
      <c r="O2172" s="4"/>
      <c r="P2172" s="46"/>
      <c r="Q2172" s="46"/>
      <c r="R2172" s="49">
        <f t="shared" si="152"/>
        <v>0</v>
      </c>
      <c r="S2172" s="49">
        <f t="shared" si="153"/>
        <v>0</v>
      </c>
      <c r="T2172" s="50">
        <f t="shared" si="154"/>
        <v>0</v>
      </c>
      <c r="U2172" s="50">
        <f t="shared" si="155"/>
        <v>0</v>
      </c>
      <c r="V2172" s="50">
        <v>0.9</v>
      </c>
      <c r="W2172" s="50">
        <f>IF(OR(K2172&lt;=$Y$1,DAY(K2172)&gt;15,AND(YEAR(K2172)&amp;MONTH(K2172)=YEAR(L2172)&amp;MONTH(L2172),DAY(L2172)&lt;26)),"",IF(OR(L2172="",MONTH(K2172)&lt;&gt;MONTH(L2172)),NETWORKDAYS.INTL(K2172,DATE(2021,MONTH(K2172)+1,0),"0000000",'21年休息安排-固定'!$B$2:$B$105),NETWORKDAYS.INTL(K2172,L2172,"0000000",'21年休息安排-固定'!$B$2:$B$105)))</f>
        <v>13</v>
      </c>
      <c r="X2172" s="50" t="str">
        <f>IF(OR(L2172&gt;=$Z$1,L2172="",DAY(L2172)&lt;15,AND(YEAR(K2172)&amp;MONTH(K2172)=YEAR(L2172)&amp;MONTH(L2172),DAY(L2172)&lt;26)),"",IF(YEAR(K2172)&amp;MONTH(K2172)=YEAR(L2172)&amp;MONTH(L2172),NETWORKDAYS.INTL(K2172,L2172,"0000000",'21年休息安排-固定'!$B$2:$B$105),NETWORKDAYS.INTL(DATE(2021,MONTH(L2172),1),L2172,"0000000",'21年休息安排-固定'!$B$2:$B$105)))</f>
        <v/>
      </c>
    </row>
    <row r="2173" customHeight="1" spans="1:24">
      <c r="A2173" s="4" t="s">
        <v>2658</v>
      </c>
      <c r="B2173" s="4"/>
      <c r="C2173" s="6" t="s">
        <v>400</v>
      </c>
      <c r="D2173" s="4"/>
      <c r="E2173" s="4"/>
      <c r="F2173" s="4"/>
      <c r="G2173" s="4"/>
      <c r="H2173" s="4"/>
      <c r="I2173" s="4"/>
      <c r="J2173" s="4"/>
      <c r="K2173" s="45">
        <v>44545</v>
      </c>
      <c r="L2173" s="45"/>
      <c r="M2173" s="4"/>
      <c r="N2173" s="4"/>
      <c r="O2173" s="4"/>
      <c r="P2173" s="46"/>
      <c r="Q2173" s="46"/>
      <c r="R2173" s="49">
        <f t="shared" si="152"/>
        <v>0</v>
      </c>
      <c r="S2173" s="49">
        <f t="shared" si="153"/>
        <v>0</v>
      </c>
      <c r="T2173" s="50">
        <f t="shared" si="154"/>
        <v>0</v>
      </c>
      <c r="U2173" s="50">
        <f t="shared" si="155"/>
        <v>0</v>
      </c>
      <c r="V2173" s="50">
        <v>0.9</v>
      </c>
      <c r="W2173" s="50">
        <f>IF(OR(K2173&lt;=$Y$1,DAY(K2173)&gt;15,AND(YEAR(K2173)&amp;MONTH(K2173)=YEAR(L2173)&amp;MONTH(L2173),DAY(L2173)&lt;26)),"",IF(OR(L2173="",MONTH(K2173)&lt;&gt;MONTH(L2173)),NETWORKDAYS.INTL(K2173,DATE(2021,MONTH(K2173)+1,0),"0000000",'21年休息安排-固定'!$B$2:$B$105),NETWORKDAYS.INTL(K2173,L2173,"0000000",'21年休息安排-固定'!$B$2:$B$105)))</f>
        <v>13</v>
      </c>
      <c r="X2173" s="50" t="str">
        <f>IF(OR(L2173&gt;=$Z$1,L2173="",DAY(L2173)&lt;15,AND(YEAR(K2173)&amp;MONTH(K2173)=YEAR(L2173)&amp;MONTH(L2173),DAY(L2173)&lt;26)),"",IF(YEAR(K2173)&amp;MONTH(K2173)=YEAR(L2173)&amp;MONTH(L2173),NETWORKDAYS.INTL(K2173,L2173,"0000000",'21年休息安排-固定'!$B$2:$B$105),NETWORKDAYS.INTL(DATE(2021,MONTH(L2173),1),L2173,"0000000",'21年休息安排-固定'!$B$2:$B$105)))</f>
        <v/>
      </c>
    </row>
    <row r="2174" customHeight="1" spans="1:24">
      <c r="A2174" s="4" t="s">
        <v>2659</v>
      </c>
      <c r="B2174" s="4"/>
      <c r="C2174" s="6" t="s">
        <v>400</v>
      </c>
      <c r="D2174" s="4"/>
      <c r="E2174" s="4"/>
      <c r="F2174" s="4"/>
      <c r="G2174" s="4"/>
      <c r="H2174" s="4"/>
      <c r="I2174" s="4"/>
      <c r="J2174" s="4"/>
      <c r="K2174" s="45">
        <v>44545</v>
      </c>
      <c r="L2174" s="45"/>
      <c r="M2174" s="4"/>
      <c r="N2174" s="4"/>
      <c r="O2174" s="4"/>
      <c r="P2174" s="46"/>
      <c r="Q2174" s="46"/>
      <c r="R2174" s="49">
        <f t="shared" si="152"/>
        <v>0</v>
      </c>
      <c r="S2174" s="49">
        <f t="shared" si="153"/>
        <v>0</v>
      </c>
      <c r="T2174" s="50">
        <f t="shared" si="154"/>
        <v>0</v>
      </c>
      <c r="U2174" s="50">
        <f t="shared" si="155"/>
        <v>0</v>
      </c>
      <c r="V2174" s="50">
        <v>0.9</v>
      </c>
      <c r="W2174" s="50">
        <f>IF(OR(K2174&lt;=$Y$1,DAY(K2174)&gt;15,AND(YEAR(K2174)&amp;MONTH(K2174)=YEAR(L2174)&amp;MONTH(L2174),DAY(L2174)&lt;26)),"",IF(OR(L2174="",MONTH(K2174)&lt;&gt;MONTH(L2174)),NETWORKDAYS.INTL(K2174,DATE(2021,MONTH(K2174)+1,0),"0000000",'21年休息安排-固定'!$B$2:$B$105),NETWORKDAYS.INTL(K2174,L2174,"0000000",'21年休息安排-固定'!$B$2:$B$105)))</f>
        <v>13</v>
      </c>
      <c r="X2174" s="50" t="str">
        <f>IF(OR(L2174&gt;=$Z$1,L2174="",DAY(L2174)&lt;15,AND(YEAR(K2174)&amp;MONTH(K2174)=YEAR(L2174)&amp;MONTH(L2174),DAY(L2174)&lt;26)),"",IF(YEAR(K2174)&amp;MONTH(K2174)=YEAR(L2174)&amp;MONTH(L2174),NETWORKDAYS.INTL(K2174,L2174,"0000000",'21年休息安排-固定'!$B$2:$B$105),NETWORKDAYS.INTL(DATE(2021,MONTH(L2174),1),L2174,"0000000",'21年休息安排-固定'!$B$2:$B$105)))</f>
        <v/>
      </c>
    </row>
    <row r="2175" customHeight="1" spans="1:24">
      <c r="A2175" s="4" t="s">
        <v>2660</v>
      </c>
      <c r="B2175" s="4"/>
      <c r="C2175" s="6" t="s">
        <v>398</v>
      </c>
      <c r="D2175" s="4"/>
      <c r="E2175" s="4"/>
      <c r="F2175" s="4"/>
      <c r="G2175" s="4"/>
      <c r="H2175" s="4"/>
      <c r="I2175" s="4"/>
      <c r="J2175" s="4"/>
      <c r="K2175" s="45">
        <v>44531</v>
      </c>
      <c r="L2175" s="45"/>
      <c r="M2175" s="4"/>
      <c r="N2175" s="4"/>
      <c r="O2175" s="4"/>
      <c r="P2175" s="46"/>
      <c r="Q2175" s="46"/>
      <c r="R2175" s="49">
        <f t="shared" si="152"/>
        <v>0</v>
      </c>
      <c r="S2175" s="49">
        <f t="shared" si="153"/>
        <v>0</v>
      </c>
      <c r="T2175" s="50">
        <f t="shared" si="154"/>
        <v>0</v>
      </c>
      <c r="U2175" s="50">
        <f t="shared" si="155"/>
        <v>0</v>
      </c>
      <c r="V2175" s="50">
        <v>0.9</v>
      </c>
      <c r="W2175" s="50">
        <f>IF(OR(K2175&lt;=$Y$1,DAY(K2175)&gt;15,AND(YEAR(K2175)&amp;MONTH(K2175)=YEAR(L2175)&amp;MONTH(L2175),DAY(L2175)&lt;26)),"",IF(OR(L2175="",MONTH(K2175)&lt;&gt;MONTH(L2175)),NETWORKDAYS.INTL(K2175,DATE(2021,MONTH(K2175)+1,0),"0000000",'21年休息安排-固定'!$B$2:$B$105),NETWORKDAYS.INTL(K2175,L2175,"0000000",'21年休息安排-固定'!$B$2:$B$105)))</f>
        <v>23</v>
      </c>
      <c r="X2175" s="50" t="str">
        <f>IF(OR(L2175&gt;=$Z$1,L2175="",DAY(L2175)&lt;15,AND(YEAR(K2175)&amp;MONTH(K2175)=YEAR(L2175)&amp;MONTH(L2175),DAY(L2175)&lt;26)),"",IF(YEAR(K2175)&amp;MONTH(K2175)=YEAR(L2175)&amp;MONTH(L2175),NETWORKDAYS.INTL(K2175,L2175,"0000000",'21年休息安排-固定'!$B$2:$B$105),NETWORKDAYS.INTL(DATE(2021,MONTH(L2175),1),L2175,"0000000",'21年休息安排-固定'!$B$2:$B$105)))</f>
        <v/>
      </c>
    </row>
    <row r="2176" customHeight="1" spans="1:24">
      <c r="A2176" s="4" t="s">
        <v>2661</v>
      </c>
      <c r="B2176" s="4"/>
      <c r="C2176" s="6" t="s">
        <v>499</v>
      </c>
      <c r="D2176" s="4"/>
      <c r="E2176" s="4"/>
      <c r="F2176" s="4"/>
      <c r="G2176" s="4"/>
      <c r="H2176" s="4"/>
      <c r="I2176" s="4"/>
      <c r="J2176" s="4"/>
      <c r="K2176" s="45">
        <v>44536</v>
      </c>
      <c r="L2176" s="45"/>
      <c r="M2176" s="4"/>
      <c r="N2176" s="4"/>
      <c r="O2176" s="4"/>
      <c r="P2176" s="46"/>
      <c r="Q2176" s="46"/>
      <c r="R2176" s="49">
        <f t="shared" si="152"/>
        <v>0</v>
      </c>
      <c r="S2176" s="49">
        <f t="shared" si="153"/>
        <v>0</v>
      </c>
      <c r="T2176" s="50">
        <f t="shared" si="154"/>
        <v>0</v>
      </c>
      <c r="U2176" s="50">
        <f t="shared" si="155"/>
        <v>0</v>
      </c>
      <c r="V2176" s="50">
        <v>0.9</v>
      </c>
      <c r="W2176" s="50">
        <f>IF(OR(K2176&lt;=$Y$1,DAY(K2176)&gt;15,AND(YEAR(K2176)&amp;MONTH(K2176)=YEAR(L2176)&amp;MONTH(L2176),DAY(L2176)&lt;26)),"",IF(OR(L2176="",MONTH(K2176)&lt;&gt;MONTH(L2176)),NETWORKDAYS.INTL(K2176,DATE(2021,MONTH(K2176)+1,0),"0000000",'21年休息安排-固定'!$B$2:$B$105),NETWORKDAYS.INTL(K2176,L2176,"0000000",'21年休息安排-固定'!$B$2:$B$105)))</f>
        <v>20</v>
      </c>
      <c r="X2176" s="50" t="str">
        <f>IF(OR(L2176&gt;=$Z$1,L2176="",DAY(L2176)&lt;15,AND(YEAR(K2176)&amp;MONTH(K2176)=YEAR(L2176)&amp;MONTH(L2176),DAY(L2176)&lt;26)),"",IF(YEAR(K2176)&amp;MONTH(K2176)=YEAR(L2176)&amp;MONTH(L2176),NETWORKDAYS.INTL(K2176,L2176,"0000000",'21年休息安排-固定'!$B$2:$B$105),NETWORKDAYS.INTL(DATE(2021,MONTH(L2176),1),L2176,"0000000",'21年休息安排-固定'!$B$2:$B$105)))</f>
        <v/>
      </c>
    </row>
    <row r="2177" customHeight="1" spans="1:24">
      <c r="A2177" s="4" t="s">
        <v>2662</v>
      </c>
      <c r="B2177" s="4"/>
      <c r="C2177" s="6" t="s">
        <v>398</v>
      </c>
      <c r="D2177" s="4"/>
      <c r="E2177" s="4"/>
      <c r="F2177" s="4"/>
      <c r="G2177" s="4"/>
      <c r="H2177" s="4"/>
      <c r="I2177" s="4"/>
      <c r="J2177" s="4"/>
      <c r="K2177" s="45">
        <v>44538</v>
      </c>
      <c r="L2177" s="45"/>
      <c r="M2177" s="4"/>
      <c r="N2177" s="4"/>
      <c r="O2177" s="4"/>
      <c r="P2177" s="46"/>
      <c r="Q2177" s="46"/>
      <c r="R2177" s="49">
        <f t="shared" si="152"/>
        <v>0</v>
      </c>
      <c r="S2177" s="49">
        <f t="shared" si="153"/>
        <v>0</v>
      </c>
      <c r="T2177" s="50">
        <f t="shared" si="154"/>
        <v>0</v>
      </c>
      <c r="U2177" s="50">
        <f t="shared" si="155"/>
        <v>0</v>
      </c>
      <c r="V2177" s="50">
        <v>0.9</v>
      </c>
      <c r="W2177" s="50">
        <f>IF(OR(K2177&lt;=$Y$1,DAY(K2177)&gt;15,AND(YEAR(K2177)&amp;MONTH(K2177)=YEAR(L2177)&amp;MONTH(L2177),DAY(L2177)&lt;26)),"",IF(OR(L2177="",MONTH(K2177)&lt;&gt;MONTH(L2177)),NETWORKDAYS.INTL(K2177,DATE(2021,MONTH(K2177)+1,0),"0000000",'21年休息安排-固定'!$B$2:$B$105),NETWORKDAYS.INTL(K2177,L2177,"0000000",'21年休息安排-固定'!$B$2:$B$105)))</f>
        <v>18</v>
      </c>
      <c r="X2177" s="50" t="str">
        <f>IF(OR(L2177&gt;=$Z$1,L2177="",DAY(L2177)&lt;15,AND(YEAR(K2177)&amp;MONTH(K2177)=YEAR(L2177)&amp;MONTH(L2177),DAY(L2177)&lt;26)),"",IF(YEAR(K2177)&amp;MONTH(K2177)=YEAR(L2177)&amp;MONTH(L2177),NETWORKDAYS.INTL(K2177,L2177,"0000000",'21年休息安排-固定'!$B$2:$B$105),NETWORKDAYS.INTL(DATE(2021,MONTH(L2177),1),L2177,"0000000",'21年休息安排-固定'!$B$2:$B$105)))</f>
        <v/>
      </c>
    </row>
    <row r="2178" customHeight="1" spans="1:24">
      <c r="A2178" s="4" t="s">
        <v>2663</v>
      </c>
      <c r="B2178" s="4"/>
      <c r="C2178" s="6" t="s">
        <v>398</v>
      </c>
      <c r="D2178" s="4"/>
      <c r="E2178" s="4"/>
      <c r="F2178" s="4"/>
      <c r="G2178" s="4"/>
      <c r="H2178" s="4"/>
      <c r="I2178" s="4"/>
      <c r="J2178" s="4"/>
      <c r="K2178" s="45">
        <v>44552</v>
      </c>
      <c r="L2178" s="45"/>
      <c r="M2178" s="4"/>
      <c r="N2178" s="4"/>
      <c r="O2178" s="4"/>
      <c r="P2178" s="46"/>
      <c r="Q2178" s="46"/>
      <c r="R2178" s="49">
        <f t="shared" si="152"/>
        <v>0</v>
      </c>
      <c r="S2178" s="49">
        <f t="shared" si="153"/>
        <v>0</v>
      </c>
      <c r="T2178" s="50">
        <f t="shared" si="154"/>
        <v>0</v>
      </c>
      <c r="U2178" s="50">
        <f t="shared" si="155"/>
        <v>0</v>
      </c>
      <c r="V2178" s="50">
        <v>0.9</v>
      </c>
      <c r="W2178" s="50" t="str">
        <f>IF(OR(K2178&lt;=$Y$1,DAY(K2178)&gt;15,AND(YEAR(K2178)&amp;MONTH(K2178)=YEAR(L2178)&amp;MONTH(L2178),DAY(L2178)&lt;26)),"",IF(OR(L2178="",MONTH(K2178)&lt;&gt;MONTH(L2178)),NETWORKDAYS.INTL(K2178,DATE(2021,MONTH(K2178)+1,0),"0000000",'21年休息安排-固定'!$B$2:$B$105),NETWORKDAYS.INTL(K2178,L2178,"0000000",'21年休息安排-固定'!$B$2:$B$105)))</f>
        <v/>
      </c>
      <c r="X2178" s="50" t="str">
        <f>IF(OR(L2178&gt;=$Z$1,L2178="",DAY(L2178)&lt;15,AND(YEAR(K2178)&amp;MONTH(K2178)=YEAR(L2178)&amp;MONTH(L2178),DAY(L2178)&lt;26)),"",IF(YEAR(K2178)&amp;MONTH(K2178)=YEAR(L2178)&amp;MONTH(L2178),NETWORKDAYS.INTL(K2178,L2178,"0000000",'21年休息安排-固定'!$B$2:$B$105),NETWORKDAYS.INTL(DATE(2021,MONTH(L2178),1),L2178,"0000000",'21年休息安排-固定'!$B$2:$B$105)))</f>
        <v/>
      </c>
    </row>
    <row r="2179" customHeight="1" spans="1:24">
      <c r="A2179" s="4" t="s">
        <v>2664</v>
      </c>
      <c r="B2179" s="4"/>
      <c r="C2179" s="6" t="s">
        <v>398</v>
      </c>
      <c r="D2179" s="4"/>
      <c r="E2179" s="4"/>
      <c r="F2179" s="4"/>
      <c r="G2179" s="4"/>
      <c r="H2179" s="4"/>
      <c r="I2179" s="4"/>
      <c r="J2179" s="4"/>
      <c r="K2179" s="45">
        <v>44559</v>
      </c>
      <c r="L2179" s="45"/>
      <c r="M2179" s="4"/>
      <c r="N2179" s="4"/>
      <c r="O2179" s="4"/>
      <c r="P2179" s="46"/>
      <c r="Q2179" s="46"/>
      <c r="R2179" s="49">
        <f t="shared" si="152"/>
        <v>0</v>
      </c>
      <c r="S2179" s="49">
        <f t="shared" si="153"/>
        <v>0</v>
      </c>
      <c r="T2179" s="50">
        <f t="shared" si="154"/>
        <v>0</v>
      </c>
      <c r="U2179" s="50">
        <f t="shared" si="155"/>
        <v>0</v>
      </c>
      <c r="V2179" s="50">
        <v>0.9</v>
      </c>
      <c r="W2179" s="50" t="str">
        <f>IF(OR(K2179&lt;=$Y$1,DAY(K2179)&gt;15,AND(YEAR(K2179)&amp;MONTH(K2179)=YEAR(L2179)&amp;MONTH(L2179),DAY(L2179)&lt;26)),"",IF(OR(L2179="",MONTH(K2179)&lt;&gt;MONTH(L2179)),NETWORKDAYS.INTL(K2179,DATE(2021,MONTH(K2179)+1,0),"0000000",'21年休息安排-固定'!$B$2:$B$105),NETWORKDAYS.INTL(K2179,L2179,"0000000",'21年休息安排-固定'!$B$2:$B$105)))</f>
        <v/>
      </c>
      <c r="X2179" s="50" t="str">
        <f>IF(OR(L2179&gt;=$Z$1,L2179="",DAY(L2179)&lt;15,AND(YEAR(K2179)&amp;MONTH(K2179)=YEAR(L2179)&amp;MONTH(L2179),DAY(L2179)&lt;26)),"",IF(YEAR(K2179)&amp;MONTH(K2179)=YEAR(L2179)&amp;MONTH(L2179),NETWORKDAYS.INTL(K2179,L2179,"0000000",'21年休息安排-固定'!$B$2:$B$105),NETWORKDAYS.INTL(DATE(2021,MONTH(L2179),1),L2179,"0000000",'21年休息安排-固定'!$B$2:$B$105)))</f>
        <v/>
      </c>
    </row>
    <row r="2180" customHeight="1" spans="1:24">
      <c r="A2180" s="4" t="s">
        <v>2665</v>
      </c>
      <c r="B2180" s="4"/>
      <c r="C2180" s="6" t="s">
        <v>399</v>
      </c>
      <c r="D2180" s="4"/>
      <c r="E2180" s="4"/>
      <c r="F2180" s="4"/>
      <c r="G2180" s="4"/>
      <c r="H2180" s="4"/>
      <c r="I2180" s="4"/>
      <c r="J2180" s="4"/>
      <c r="K2180" s="45">
        <v>44531</v>
      </c>
      <c r="L2180" s="45"/>
      <c r="M2180" s="4"/>
      <c r="N2180" s="4"/>
      <c r="O2180" s="4"/>
      <c r="P2180" s="46"/>
      <c r="Q2180" s="46"/>
      <c r="R2180" s="49">
        <f t="shared" si="152"/>
        <v>0</v>
      </c>
      <c r="S2180" s="49">
        <f t="shared" si="153"/>
        <v>0</v>
      </c>
      <c r="T2180" s="50">
        <f t="shared" si="154"/>
        <v>0</v>
      </c>
      <c r="U2180" s="50">
        <f t="shared" si="155"/>
        <v>0</v>
      </c>
      <c r="V2180" s="50">
        <v>0.9</v>
      </c>
      <c r="W2180" s="50">
        <f>IF(OR(K2180&lt;=$Y$1,DAY(K2180)&gt;15,AND(YEAR(K2180)&amp;MONTH(K2180)=YEAR(L2180)&amp;MONTH(L2180),DAY(L2180)&lt;26)),"",IF(OR(L2180="",MONTH(K2180)&lt;&gt;MONTH(L2180)),NETWORKDAYS.INTL(K2180,DATE(2021,MONTH(K2180)+1,0),"0000000",'21年休息安排-固定'!$B$2:$B$105),NETWORKDAYS.INTL(K2180,L2180,"0000000",'21年休息安排-固定'!$B$2:$B$105)))</f>
        <v>23</v>
      </c>
      <c r="X2180" s="50" t="str">
        <f>IF(OR(L2180&gt;=$Z$1,L2180="",DAY(L2180)&lt;15,AND(YEAR(K2180)&amp;MONTH(K2180)=YEAR(L2180)&amp;MONTH(L2180),DAY(L2180)&lt;26)),"",IF(YEAR(K2180)&amp;MONTH(K2180)=YEAR(L2180)&amp;MONTH(L2180),NETWORKDAYS.INTL(K2180,L2180,"0000000",'21年休息安排-固定'!$B$2:$B$105),NETWORKDAYS.INTL(DATE(2021,MONTH(L2180),1),L2180,"0000000",'21年休息安排-固定'!$B$2:$B$105)))</f>
        <v/>
      </c>
    </row>
    <row r="2181" customHeight="1" spans="1:24">
      <c r="A2181" s="4" t="s">
        <v>2666</v>
      </c>
      <c r="B2181" s="4"/>
      <c r="C2181" s="6" t="s">
        <v>399</v>
      </c>
      <c r="D2181" s="4"/>
      <c r="E2181" s="4"/>
      <c r="F2181" s="4"/>
      <c r="G2181" s="4"/>
      <c r="H2181" s="4"/>
      <c r="I2181" s="4"/>
      <c r="J2181" s="4"/>
      <c r="K2181" s="45">
        <v>44536</v>
      </c>
      <c r="L2181" s="45"/>
      <c r="M2181" s="4"/>
      <c r="N2181" s="4"/>
      <c r="O2181" s="4"/>
      <c r="P2181" s="46"/>
      <c r="Q2181" s="46"/>
      <c r="R2181" s="49">
        <f t="shared" si="152"/>
        <v>0</v>
      </c>
      <c r="S2181" s="49">
        <f t="shared" si="153"/>
        <v>0</v>
      </c>
      <c r="T2181" s="50">
        <f t="shared" si="154"/>
        <v>0</v>
      </c>
      <c r="U2181" s="50">
        <f t="shared" si="155"/>
        <v>0</v>
      </c>
      <c r="V2181" s="50">
        <v>0.9</v>
      </c>
      <c r="W2181" s="50">
        <f>IF(OR(K2181&lt;=$Y$1,DAY(K2181)&gt;15,AND(YEAR(K2181)&amp;MONTH(K2181)=YEAR(L2181)&amp;MONTH(L2181),DAY(L2181)&lt;26)),"",IF(OR(L2181="",MONTH(K2181)&lt;&gt;MONTH(L2181)),NETWORKDAYS.INTL(K2181,DATE(2021,MONTH(K2181)+1,0),"0000000",'21年休息安排-固定'!$B$2:$B$105),NETWORKDAYS.INTL(K2181,L2181,"0000000",'21年休息安排-固定'!$B$2:$B$105)))</f>
        <v>20</v>
      </c>
      <c r="X2181" s="50" t="str">
        <f>IF(OR(L2181&gt;=$Z$1,L2181="",DAY(L2181)&lt;15,AND(YEAR(K2181)&amp;MONTH(K2181)=YEAR(L2181)&amp;MONTH(L2181),DAY(L2181)&lt;26)),"",IF(YEAR(K2181)&amp;MONTH(K2181)=YEAR(L2181)&amp;MONTH(L2181),NETWORKDAYS.INTL(K2181,L2181,"0000000",'21年休息安排-固定'!$B$2:$B$105),NETWORKDAYS.INTL(DATE(2021,MONTH(L2181),1),L2181,"0000000",'21年休息安排-固定'!$B$2:$B$105)))</f>
        <v/>
      </c>
    </row>
    <row r="2182" customHeight="1" spans="1:24">
      <c r="A2182" s="4" t="s">
        <v>2667</v>
      </c>
      <c r="B2182" s="4"/>
      <c r="C2182" s="6" t="s">
        <v>399</v>
      </c>
      <c r="D2182" s="4"/>
      <c r="E2182" s="4"/>
      <c r="F2182" s="4"/>
      <c r="G2182" s="4"/>
      <c r="H2182" s="4"/>
      <c r="I2182" s="4"/>
      <c r="J2182" s="4"/>
      <c r="K2182" s="45">
        <v>44538</v>
      </c>
      <c r="L2182" s="45"/>
      <c r="M2182" s="4"/>
      <c r="N2182" s="4"/>
      <c r="O2182" s="4"/>
      <c r="P2182" s="46"/>
      <c r="Q2182" s="46"/>
      <c r="R2182" s="49">
        <f t="shared" si="152"/>
        <v>0</v>
      </c>
      <c r="S2182" s="49">
        <f t="shared" si="153"/>
        <v>0</v>
      </c>
      <c r="T2182" s="50">
        <f t="shared" si="154"/>
        <v>0</v>
      </c>
      <c r="U2182" s="50">
        <f t="shared" si="155"/>
        <v>0</v>
      </c>
      <c r="V2182" s="50">
        <v>0.9</v>
      </c>
      <c r="W2182" s="50">
        <f>IF(OR(K2182&lt;=$Y$1,DAY(K2182)&gt;15,AND(YEAR(K2182)&amp;MONTH(K2182)=YEAR(L2182)&amp;MONTH(L2182),DAY(L2182)&lt;26)),"",IF(OR(L2182="",MONTH(K2182)&lt;&gt;MONTH(L2182)),NETWORKDAYS.INTL(K2182,DATE(2021,MONTH(K2182)+1,0),"0000000",'21年休息安排-固定'!$B$2:$B$105),NETWORKDAYS.INTL(K2182,L2182,"0000000",'21年休息安排-固定'!$B$2:$B$105)))</f>
        <v>18</v>
      </c>
      <c r="X2182" s="50" t="str">
        <f>IF(OR(L2182&gt;=$Z$1,L2182="",DAY(L2182)&lt;15,AND(YEAR(K2182)&amp;MONTH(K2182)=YEAR(L2182)&amp;MONTH(L2182),DAY(L2182)&lt;26)),"",IF(YEAR(K2182)&amp;MONTH(K2182)=YEAR(L2182)&amp;MONTH(L2182),NETWORKDAYS.INTL(K2182,L2182,"0000000",'21年休息安排-固定'!$B$2:$B$105),NETWORKDAYS.INTL(DATE(2021,MONTH(L2182),1),L2182,"0000000",'21年休息安排-固定'!$B$2:$B$105)))</f>
        <v/>
      </c>
    </row>
    <row r="2183" customHeight="1" spans="1:24">
      <c r="A2183" s="4" t="s">
        <v>2668</v>
      </c>
      <c r="B2183" s="4"/>
      <c r="C2183" s="6" t="s">
        <v>399</v>
      </c>
      <c r="D2183" s="4"/>
      <c r="E2183" s="4"/>
      <c r="F2183" s="4"/>
      <c r="G2183" s="4"/>
      <c r="H2183" s="4"/>
      <c r="I2183" s="4"/>
      <c r="J2183" s="4"/>
      <c r="K2183" s="45">
        <v>44538</v>
      </c>
      <c r="L2183" s="45"/>
      <c r="M2183" s="4"/>
      <c r="N2183" s="4"/>
      <c r="O2183" s="4"/>
      <c r="P2183" s="46"/>
      <c r="Q2183" s="46"/>
      <c r="R2183" s="49">
        <f t="shared" si="152"/>
        <v>0</v>
      </c>
      <c r="S2183" s="49">
        <f t="shared" si="153"/>
        <v>0</v>
      </c>
      <c r="T2183" s="50">
        <f t="shared" si="154"/>
        <v>0</v>
      </c>
      <c r="U2183" s="50">
        <f t="shared" si="155"/>
        <v>0</v>
      </c>
      <c r="V2183" s="50">
        <v>0.9</v>
      </c>
      <c r="W2183" s="50">
        <f>IF(OR(K2183&lt;=$Y$1,DAY(K2183)&gt;15,AND(YEAR(K2183)&amp;MONTH(K2183)=YEAR(L2183)&amp;MONTH(L2183),DAY(L2183)&lt;26)),"",IF(OR(L2183="",MONTH(K2183)&lt;&gt;MONTH(L2183)),NETWORKDAYS.INTL(K2183,DATE(2021,MONTH(K2183)+1,0),"0000000",'21年休息安排-固定'!$B$2:$B$105),NETWORKDAYS.INTL(K2183,L2183,"0000000",'21年休息安排-固定'!$B$2:$B$105)))</f>
        <v>18</v>
      </c>
      <c r="X2183" s="50" t="str">
        <f>IF(OR(L2183&gt;=$Z$1,L2183="",DAY(L2183)&lt;15,AND(YEAR(K2183)&amp;MONTH(K2183)=YEAR(L2183)&amp;MONTH(L2183),DAY(L2183)&lt;26)),"",IF(YEAR(K2183)&amp;MONTH(K2183)=YEAR(L2183)&amp;MONTH(L2183),NETWORKDAYS.INTL(K2183,L2183,"0000000",'21年休息安排-固定'!$B$2:$B$105),NETWORKDAYS.INTL(DATE(2021,MONTH(L2183),1),L2183,"0000000",'21年休息安排-固定'!$B$2:$B$105)))</f>
        <v/>
      </c>
    </row>
    <row r="2184" customHeight="1" spans="1:24">
      <c r="A2184" s="4" t="s">
        <v>2669</v>
      </c>
      <c r="B2184" s="4"/>
      <c r="C2184" s="6" t="s">
        <v>399</v>
      </c>
      <c r="D2184" s="4"/>
      <c r="E2184" s="4"/>
      <c r="F2184" s="4"/>
      <c r="G2184" s="4"/>
      <c r="H2184" s="4"/>
      <c r="I2184" s="4"/>
      <c r="J2184" s="4"/>
      <c r="K2184" s="45">
        <v>44545</v>
      </c>
      <c r="L2184" s="45"/>
      <c r="M2184" s="4"/>
      <c r="N2184" s="4"/>
      <c r="O2184" s="4"/>
      <c r="P2184" s="46"/>
      <c r="Q2184" s="46"/>
      <c r="R2184" s="49">
        <f t="shared" si="152"/>
        <v>0</v>
      </c>
      <c r="S2184" s="49">
        <f t="shared" si="153"/>
        <v>0</v>
      </c>
      <c r="T2184" s="50">
        <f t="shared" si="154"/>
        <v>0</v>
      </c>
      <c r="U2184" s="50">
        <f t="shared" si="155"/>
        <v>0</v>
      </c>
      <c r="V2184" s="50">
        <v>0.9</v>
      </c>
      <c r="W2184" s="50">
        <f>IF(OR(K2184&lt;=$Y$1,DAY(K2184)&gt;15,AND(YEAR(K2184)&amp;MONTH(K2184)=YEAR(L2184)&amp;MONTH(L2184),DAY(L2184)&lt;26)),"",IF(OR(L2184="",MONTH(K2184)&lt;&gt;MONTH(L2184)),NETWORKDAYS.INTL(K2184,DATE(2021,MONTH(K2184)+1,0),"0000000",'21年休息安排-固定'!$B$2:$B$105),NETWORKDAYS.INTL(K2184,L2184,"0000000",'21年休息安排-固定'!$B$2:$B$105)))</f>
        <v>13</v>
      </c>
      <c r="X2184" s="50" t="str">
        <f>IF(OR(L2184&gt;=$Z$1,L2184="",DAY(L2184)&lt;15,AND(YEAR(K2184)&amp;MONTH(K2184)=YEAR(L2184)&amp;MONTH(L2184),DAY(L2184)&lt;26)),"",IF(YEAR(K2184)&amp;MONTH(K2184)=YEAR(L2184)&amp;MONTH(L2184),NETWORKDAYS.INTL(K2184,L2184,"0000000",'21年休息安排-固定'!$B$2:$B$105),NETWORKDAYS.INTL(DATE(2021,MONTH(L2184),1),L2184,"0000000",'21年休息安排-固定'!$B$2:$B$105)))</f>
        <v/>
      </c>
    </row>
    <row r="2185" customHeight="1" spans="1:24">
      <c r="A2185" s="4" t="s">
        <v>2670</v>
      </c>
      <c r="B2185" s="4"/>
      <c r="C2185" s="6" t="s">
        <v>399</v>
      </c>
      <c r="D2185" s="4"/>
      <c r="E2185" s="4"/>
      <c r="F2185" s="4"/>
      <c r="G2185" s="4"/>
      <c r="H2185" s="4"/>
      <c r="I2185" s="4"/>
      <c r="J2185" s="4"/>
      <c r="K2185" s="45">
        <v>44550</v>
      </c>
      <c r="L2185" s="45"/>
      <c r="M2185" s="4"/>
      <c r="N2185" s="4"/>
      <c r="O2185" s="4"/>
      <c r="P2185" s="46"/>
      <c r="Q2185" s="46"/>
      <c r="R2185" s="49">
        <f t="shared" si="152"/>
        <v>0</v>
      </c>
      <c r="S2185" s="49">
        <f t="shared" si="153"/>
        <v>0</v>
      </c>
      <c r="T2185" s="50">
        <f t="shared" si="154"/>
        <v>0</v>
      </c>
      <c r="U2185" s="50">
        <f t="shared" si="155"/>
        <v>0</v>
      </c>
      <c r="V2185" s="50">
        <v>0.9</v>
      </c>
      <c r="W2185" s="50" t="str">
        <f>IF(OR(K2185&lt;=$Y$1,DAY(K2185)&gt;15,AND(YEAR(K2185)&amp;MONTH(K2185)=YEAR(L2185)&amp;MONTH(L2185),DAY(L2185)&lt;26)),"",IF(OR(L2185="",MONTH(K2185)&lt;&gt;MONTH(L2185)),NETWORKDAYS.INTL(K2185,DATE(2021,MONTH(K2185)+1,0),"0000000",'21年休息安排-固定'!$B$2:$B$105),NETWORKDAYS.INTL(K2185,L2185,"0000000",'21年休息安排-固定'!$B$2:$B$105)))</f>
        <v/>
      </c>
      <c r="X2185" s="50" t="str">
        <f>IF(OR(L2185&gt;=$Z$1,L2185="",DAY(L2185)&lt;15,AND(YEAR(K2185)&amp;MONTH(K2185)=YEAR(L2185)&amp;MONTH(L2185),DAY(L2185)&lt;26)),"",IF(YEAR(K2185)&amp;MONTH(K2185)=YEAR(L2185)&amp;MONTH(L2185),NETWORKDAYS.INTL(K2185,L2185,"0000000",'21年休息安排-固定'!$B$2:$B$105),NETWORKDAYS.INTL(DATE(2021,MONTH(L2185),1),L2185,"0000000",'21年休息安排-固定'!$B$2:$B$105)))</f>
        <v/>
      </c>
    </row>
    <row r="2186" customHeight="1" spans="1:24">
      <c r="A2186" s="4" t="s">
        <v>2671</v>
      </c>
      <c r="B2186" s="4"/>
      <c r="C2186" s="6" t="s">
        <v>399</v>
      </c>
      <c r="D2186" s="4"/>
      <c r="E2186" s="4"/>
      <c r="F2186" s="4"/>
      <c r="G2186" s="4"/>
      <c r="H2186" s="4"/>
      <c r="I2186" s="4"/>
      <c r="J2186" s="4"/>
      <c r="K2186" s="45">
        <v>44550</v>
      </c>
      <c r="L2186" s="45"/>
      <c r="M2186" s="4"/>
      <c r="N2186" s="4"/>
      <c r="O2186" s="4"/>
      <c r="P2186" s="46"/>
      <c r="Q2186" s="46"/>
      <c r="R2186" s="49">
        <f t="shared" si="152"/>
        <v>0</v>
      </c>
      <c r="S2186" s="49">
        <f t="shared" si="153"/>
        <v>0</v>
      </c>
      <c r="T2186" s="50">
        <f t="shared" si="154"/>
        <v>0</v>
      </c>
      <c r="U2186" s="50">
        <f t="shared" si="155"/>
        <v>0</v>
      </c>
      <c r="V2186" s="50">
        <v>0.9</v>
      </c>
      <c r="W2186" s="50" t="str">
        <f>IF(OR(K2186&lt;=$Y$1,DAY(K2186)&gt;15,AND(YEAR(K2186)&amp;MONTH(K2186)=YEAR(L2186)&amp;MONTH(L2186),DAY(L2186)&lt;26)),"",IF(OR(L2186="",MONTH(K2186)&lt;&gt;MONTH(L2186)),NETWORKDAYS.INTL(K2186,DATE(2021,MONTH(K2186)+1,0),"0000000",'21年休息安排-固定'!$B$2:$B$105),NETWORKDAYS.INTL(K2186,L2186,"0000000",'21年休息安排-固定'!$B$2:$B$105)))</f>
        <v/>
      </c>
      <c r="X2186" s="50" t="str">
        <f>IF(OR(L2186&gt;=$Z$1,L2186="",DAY(L2186)&lt;15,AND(YEAR(K2186)&amp;MONTH(K2186)=YEAR(L2186)&amp;MONTH(L2186),DAY(L2186)&lt;26)),"",IF(YEAR(K2186)&amp;MONTH(K2186)=YEAR(L2186)&amp;MONTH(L2186),NETWORKDAYS.INTL(K2186,L2186,"0000000",'21年休息安排-固定'!$B$2:$B$105),NETWORKDAYS.INTL(DATE(2021,MONTH(L2186),1),L2186,"0000000",'21年休息安排-固定'!$B$2:$B$105)))</f>
        <v/>
      </c>
    </row>
    <row r="2187" customHeight="1" spans="1:24">
      <c r="A2187" s="4" t="s">
        <v>2672</v>
      </c>
      <c r="B2187" s="4"/>
      <c r="C2187" s="6" t="s">
        <v>399</v>
      </c>
      <c r="D2187" s="4"/>
      <c r="E2187" s="4"/>
      <c r="F2187" s="4"/>
      <c r="G2187" s="4"/>
      <c r="H2187" s="4"/>
      <c r="I2187" s="4"/>
      <c r="J2187" s="4"/>
      <c r="K2187" s="45">
        <v>44550</v>
      </c>
      <c r="L2187" s="45"/>
      <c r="M2187" s="4"/>
      <c r="N2187" s="4"/>
      <c r="O2187" s="4"/>
      <c r="P2187" s="46"/>
      <c r="Q2187" s="46"/>
      <c r="R2187" s="49">
        <f t="shared" si="152"/>
        <v>0</v>
      </c>
      <c r="S2187" s="49">
        <f t="shared" si="153"/>
        <v>0</v>
      </c>
      <c r="T2187" s="50">
        <f t="shared" ref="T2187:T2237" si="156">IFERROR(ROUND(Q2187/W2187,2),0)</f>
        <v>0</v>
      </c>
      <c r="U2187" s="50">
        <f t="shared" ref="U2187:U2237" si="157">IFERROR(ROUND(Q2187/X2187,2),0)</f>
        <v>0</v>
      </c>
      <c r="V2187" s="50">
        <v>0.9</v>
      </c>
      <c r="W2187" s="50" t="str">
        <f>IF(OR(K2187&lt;=$Y$1,DAY(K2187)&gt;15,AND(YEAR(K2187)&amp;MONTH(K2187)=YEAR(L2187)&amp;MONTH(L2187),DAY(L2187)&lt;26)),"",IF(OR(L2187="",MONTH(K2187)&lt;&gt;MONTH(L2187)),NETWORKDAYS.INTL(K2187,DATE(2021,MONTH(K2187)+1,0),"0000000",'21年休息安排-固定'!$B$2:$B$105),NETWORKDAYS.INTL(K2187,L2187,"0000000",'21年休息安排-固定'!$B$2:$B$105)))</f>
        <v/>
      </c>
      <c r="X2187" s="50" t="str">
        <f>IF(OR(L2187&gt;=$Z$1,L2187="",DAY(L2187)&lt;15,AND(YEAR(K2187)&amp;MONTH(K2187)=YEAR(L2187)&amp;MONTH(L2187),DAY(L2187)&lt;26)),"",IF(YEAR(K2187)&amp;MONTH(K2187)=YEAR(L2187)&amp;MONTH(L2187),NETWORKDAYS.INTL(K2187,L2187,"0000000",'21年休息安排-固定'!$B$2:$B$105),NETWORKDAYS.INTL(DATE(2021,MONTH(L2187),1),L2187,"0000000",'21年休息安排-固定'!$B$2:$B$105)))</f>
        <v/>
      </c>
    </row>
    <row r="2188" customHeight="1" spans="1:24">
      <c r="A2188" s="4" t="s">
        <v>2673</v>
      </c>
      <c r="B2188" s="4"/>
      <c r="C2188" s="6" t="s">
        <v>399</v>
      </c>
      <c r="D2188" s="4"/>
      <c r="E2188" s="4"/>
      <c r="F2188" s="4"/>
      <c r="G2188" s="4"/>
      <c r="H2188" s="4"/>
      <c r="I2188" s="4"/>
      <c r="J2188" s="4"/>
      <c r="K2188" s="45">
        <v>44550</v>
      </c>
      <c r="L2188" s="45"/>
      <c r="M2188" s="4"/>
      <c r="N2188" s="4"/>
      <c r="O2188" s="4"/>
      <c r="P2188" s="46"/>
      <c r="Q2188" s="46"/>
      <c r="R2188" s="49">
        <f t="shared" ref="R2188:R2237" si="158">P2188/21.75</f>
        <v>0</v>
      </c>
      <c r="S2188" s="49">
        <f t="shared" ref="S2188:S2237" si="159">Q2188/21.75</f>
        <v>0</v>
      </c>
      <c r="T2188" s="50">
        <f t="shared" si="156"/>
        <v>0</v>
      </c>
      <c r="U2188" s="50">
        <f t="shared" si="157"/>
        <v>0</v>
      </c>
      <c r="V2188" s="50">
        <v>0.9</v>
      </c>
      <c r="W2188" s="50" t="str">
        <f>IF(OR(K2188&lt;=$Y$1,DAY(K2188)&gt;15,AND(YEAR(K2188)&amp;MONTH(K2188)=YEAR(L2188)&amp;MONTH(L2188),DAY(L2188)&lt;26)),"",IF(OR(L2188="",MONTH(K2188)&lt;&gt;MONTH(L2188)),NETWORKDAYS.INTL(K2188,DATE(2021,MONTH(K2188)+1,0),"0000000",'21年休息安排-固定'!$B$2:$B$105),NETWORKDAYS.INTL(K2188,L2188,"0000000",'21年休息安排-固定'!$B$2:$B$105)))</f>
        <v/>
      </c>
      <c r="X2188" s="50" t="str">
        <f>IF(OR(L2188&gt;=$Z$1,L2188="",DAY(L2188)&lt;15,AND(YEAR(K2188)&amp;MONTH(K2188)=YEAR(L2188)&amp;MONTH(L2188),DAY(L2188)&lt;26)),"",IF(YEAR(K2188)&amp;MONTH(K2188)=YEAR(L2188)&amp;MONTH(L2188),NETWORKDAYS.INTL(K2188,L2188,"0000000",'21年休息安排-固定'!$B$2:$B$105),NETWORKDAYS.INTL(DATE(2021,MONTH(L2188),1),L2188,"0000000",'21年休息安排-固定'!$B$2:$B$105)))</f>
        <v/>
      </c>
    </row>
    <row r="2189" customHeight="1" spans="1:24">
      <c r="A2189" s="4" t="s">
        <v>2674</v>
      </c>
      <c r="B2189" s="4"/>
      <c r="C2189" s="6" t="s">
        <v>399</v>
      </c>
      <c r="D2189" s="4"/>
      <c r="E2189" s="4"/>
      <c r="F2189" s="4"/>
      <c r="G2189" s="4"/>
      <c r="H2189" s="4"/>
      <c r="I2189" s="4"/>
      <c r="J2189" s="4"/>
      <c r="K2189" s="45">
        <v>44550</v>
      </c>
      <c r="L2189" s="45"/>
      <c r="M2189" s="4"/>
      <c r="N2189" s="4"/>
      <c r="O2189" s="4"/>
      <c r="P2189" s="46"/>
      <c r="Q2189" s="46"/>
      <c r="R2189" s="49">
        <f t="shared" si="158"/>
        <v>0</v>
      </c>
      <c r="S2189" s="49">
        <f t="shared" si="159"/>
        <v>0</v>
      </c>
      <c r="T2189" s="50">
        <f t="shared" si="156"/>
        <v>0</v>
      </c>
      <c r="U2189" s="50">
        <f t="shared" si="157"/>
        <v>0</v>
      </c>
      <c r="V2189" s="50">
        <v>0.9</v>
      </c>
      <c r="W2189" s="50" t="str">
        <f>IF(OR(K2189&lt;=$Y$1,DAY(K2189)&gt;15,AND(YEAR(K2189)&amp;MONTH(K2189)=YEAR(L2189)&amp;MONTH(L2189),DAY(L2189)&lt;26)),"",IF(OR(L2189="",MONTH(K2189)&lt;&gt;MONTH(L2189)),NETWORKDAYS.INTL(K2189,DATE(2021,MONTH(K2189)+1,0),"0000000",'21年休息安排-固定'!$B$2:$B$105),NETWORKDAYS.INTL(K2189,L2189,"0000000",'21年休息安排-固定'!$B$2:$B$105)))</f>
        <v/>
      </c>
      <c r="X2189" s="50" t="str">
        <f>IF(OR(L2189&gt;=$Z$1,L2189="",DAY(L2189)&lt;15,AND(YEAR(K2189)&amp;MONTH(K2189)=YEAR(L2189)&amp;MONTH(L2189),DAY(L2189)&lt;26)),"",IF(YEAR(K2189)&amp;MONTH(K2189)=YEAR(L2189)&amp;MONTH(L2189),NETWORKDAYS.INTL(K2189,L2189,"0000000",'21年休息安排-固定'!$B$2:$B$105),NETWORKDAYS.INTL(DATE(2021,MONTH(L2189),1),L2189,"0000000",'21年休息安排-固定'!$B$2:$B$105)))</f>
        <v/>
      </c>
    </row>
    <row r="2190" customHeight="1" spans="1:24">
      <c r="A2190" s="4" t="s">
        <v>2675</v>
      </c>
      <c r="B2190" s="4"/>
      <c r="C2190" s="6" t="s">
        <v>399</v>
      </c>
      <c r="D2190" s="4"/>
      <c r="E2190" s="4"/>
      <c r="F2190" s="4"/>
      <c r="G2190" s="4"/>
      <c r="H2190" s="4"/>
      <c r="I2190" s="4"/>
      <c r="J2190" s="4"/>
      <c r="K2190" s="45">
        <v>44551</v>
      </c>
      <c r="L2190" s="45"/>
      <c r="M2190" s="4"/>
      <c r="N2190" s="4"/>
      <c r="O2190" s="4"/>
      <c r="P2190" s="46"/>
      <c r="Q2190" s="46"/>
      <c r="R2190" s="49">
        <f t="shared" si="158"/>
        <v>0</v>
      </c>
      <c r="S2190" s="49">
        <f t="shared" si="159"/>
        <v>0</v>
      </c>
      <c r="T2190" s="50">
        <f t="shared" si="156"/>
        <v>0</v>
      </c>
      <c r="U2190" s="50">
        <f t="shared" si="157"/>
        <v>0</v>
      </c>
      <c r="V2190" s="50">
        <v>0.9</v>
      </c>
      <c r="W2190" s="50" t="str">
        <f>IF(OR(K2190&lt;=$Y$1,DAY(K2190)&gt;15,AND(YEAR(K2190)&amp;MONTH(K2190)=YEAR(L2190)&amp;MONTH(L2190),DAY(L2190)&lt;26)),"",IF(OR(L2190="",MONTH(K2190)&lt;&gt;MONTH(L2190)),NETWORKDAYS.INTL(K2190,DATE(2021,MONTH(K2190)+1,0),"0000000",'21年休息安排-固定'!$B$2:$B$105),NETWORKDAYS.INTL(K2190,L2190,"0000000",'21年休息安排-固定'!$B$2:$B$105)))</f>
        <v/>
      </c>
      <c r="X2190" s="50" t="str">
        <f>IF(OR(L2190&gt;=$Z$1,L2190="",DAY(L2190)&lt;15,AND(YEAR(K2190)&amp;MONTH(K2190)=YEAR(L2190)&amp;MONTH(L2190),DAY(L2190)&lt;26)),"",IF(YEAR(K2190)&amp;MONTH(K2190)=YEAR(L2190)&amp;MONTH(L2190),NETWORKDAYS.INTL(K2190,L2190,"0000000",'21年休息安排-固定'!$B$2:$B$105),NETWORKDAYS.INTL(DATE(2021,MONTH(L2190),1),L2190,"0000000",'21年休息安排-固定'!$B$2:$B$105)))</f>
        <v/>
      </c>
    </row>
    <row r="2191" customHeight="1" spans="1:24">
      <c r="A2191" s="4" t="s">
        <v>2676</v>
      </c>
      <c r="B2191" s="4"/>
      <c r="C2191" s="6" t="s">
        <v>399</v>
      </c>
      <c r="D2191" s="4"/>
      <c r="E2191" s="4"/>
      <c r="F2191" s="4"/>
      <c r="G2191" s="4"/>
      <c r="H2191" s="4"/>
      <c r="I2191" s="4"/>
      <c r="J2191" s="4"/>
      <c r="K2191" s="45">
        <v>44552</v>
      </c>
      <c r="L2191" s="45"/>
      <c r="M2191" s="4"/>
      <c r="N2191" s="4"/>
      <c r="O2191" s="4"/>
      <c r="P2191" s="46"/>
      <c r="Q2191" s="46"/>
      <c r="R2191" s="49">
        <f t="shared" si="158"/>
        <v>0</v>
      </c>
      <c r="S2191" s="49">
        <f t="shared" si="159"/>
        <v>0</v>
      </c>
      <c r="T2191" s="50">
        <f t="shared" si="156"/>
        <v>0</v>
      </c>
      <c r="U2191" s="50">
        <f t="shared" si="157"/>
        <v>0</v>
      </c>
      <c r="V2191" s="50">
        <v>0.9</v>
      </c>
      <c r="W2191" s="50" t="str">
        <f>IF(OR(K2191&lt;=$Y$1,DAY(K2191)&gt;15,AND(YEAR(K2191)&amp;MONTH(K2191)=YEAR(L2191)&amp;MONTH(L2191),DAY(L2191)&lt;26)),"",IF(OR(L2191="",MONTH(K2191)&lt;&gt;MONTH(L2191)),NETWORKDAYS.INTL(K2191,DATE(2021,MONTH(K2191)+1,0),"0000000",'21年休息安排-固定'!$B$2:$B$105),NETWORKDAYS.INTL(K2191,L2191,"0000000",'21年休息安排-固定'!$B$2:$B$105)))</f>
        <v/>
      </c>
      <c r="X2191" s="50" t="str">
        <f>IF(OR(L2191&gt;=$Z$1,L2191="",DAY(L2191)&lt;15,AND(YEAR(K2191)&amp;MONTH(K2191)=YEAR(L2191)&amp;MONTH(L2191),DAY(L2191)&lt;26)),"",IF(YEAR(K2191)&amp;MONTH(K2191)=YEAR(L2191)&amp;MONTH(L2191),NETWORKDAYS.INTL(K2191,L2191,"0000000",'21年休息安排-固定'!$B$2:$B$105),NETWORKDAYS.INTL(DATE(2021,MONTH(L2191),1),L2191,"0000000",'21年休息安排-固定'!$B$2:$B$105)))</f>
        <v/>
      </c>
    </row>
    <row r="2192" customHeight="1" spans="1:24">
      <c r="A2192" s="4" t="s">
        <v>2677</v>
      </c>
      <c r="B2192" s="4"/>
      <c r="C2192" s="6" t="s">
        <v>399</v>
      </c>
      <c r="D2192" s="4"/>
      <c r="E2192" s="4"/>
      <c r="F2192" s="4"/>
      <c r="G2192" s="4"/>
      <c r="H2192" s="4"/>
      <c r="I2192" s="4"/>
      <c r="J2192" s="4"/>
      <c r="K2192" s="45">
        <v>44552</v>
      </c>
      <c r="L2192" s="45">
        <v>44574</v>
      </c>
      <c r="M2192" s="4"/>
      <c r="N2192" s="4"/>
      <c r="O2192" s="4"/>
      <c r="P2192" s="46"/>
      <c r="Q2192" s="46"/>
      <c r="R2192" s="49">
        <f t="shared" si="158"/>
        <v>0</v>
      </c>
      <c r="S2192" s="49">
        <f t="shared" si="159"/>
        <v>0</v>
      </c>
      <c r="T2192" s="50">
        <f t="shared" si="156"/>
        <v>0</v>
      </c>
      <c r="U2192" s="50">
        <f t="shared" si="157"/>
        <v>0</v>
      </c>
      <c r="V2192" s="50">
        <v>0.9</v>
      </c>
      <c r="W2192" s="50" t="str">
        <f>IF(OR(K2192&lt;=$Y$1,DAY(K2192)&gt;15,AND(YEAR(K2192)&amp;MONTH(K2192)=YEAR(L2192)&amp;MONTH(L2192),DAY(L2192)&lt;26)),"",IF(OR(L2192="",MONTH(K2192)&lt;&gt;MONTH(L2192)),NETWORKDAYS.INTL(K2192,DATE(2021,MONTH(K2192)+1,0),"0000000",'21年休息安排-固定'!$B$2:$B$105),NETWORKDAYS.INTL(K2192,L2192,"0000000",'21年休息安排-固定'!$B$2:$B$105)))</f>
        <v/>
      </c>
      <c r="X2192" s="50" t="str">
        <f>IF(OR(L2192&gt;=$Z$1,L2192="",DAY(L2192)&lt;15,AND(YEAR(K2192)&amp;MONTH(K2192)=YEAR(L2192)&amp;MONTH(L2192),DAY(L2192)&lt;26)),"",IF(YEAR(K2192)&amp;MONTH(K2192)=YEAR(L2192)&amp;MONTH(L2192),NETWORKDAYS.INTL(K2192,L2192,"0000000",'21年休息安排-固定'!$B$2:$B$105),NETWORKDAYS.INTL(DATE(2021,MONTH(L2192),1),L2192,"0000000",'21年休息安排-固定'!$B$2:$B$105)))</f>
        <v/>
      </c>
    </row>
    <row r="2193" customHeight="1" spans="1:24">
      <c r="A2193" s="4" t="s">
        <v>2678</v>
      </c>
      <c r="B2193" s="4"/>
      <c r="C2193" s="6" t="s">
        <v>401</v>
      </c>
      <c r="D2193" s="4"/>
      <c r="E2193" s="4"/>
      <c r="F2193" s="4"/>
      <c r="G2193" s="4"/>
      <c r="H2193" s="4"/>
      <c r="I2193" s="4"/>
      <c r="J2193" s="4"/>
      <c r="K2193" s="45">
        <v>44545</v>
      </c>
      <c r="L2193" s="45"/>
      <c r="M2193" s="4"/>
      <c r="N2193" s="4"/>
      <c r="O2193" s="4"/>
      <c r="P2193" s="46"/>
      <c r="Q2193" s="46"/>
      <c r="R2193" s="49">
        <f t="shared" si="158"/>
        <v>0</v>
      </c>
      <c r="S2193" s="49">
        <f t="shared" si="159"/>
        <v>0</v>
      </c>
      <c r="T2193" s="50">
        <f t="shared" si="156"/>
        <v>0</v>
      </c>
      <c r="U2193" s="50">
        <f t="shared" si="157"/>
        <v>0</v>
      </c>
      <c r="V2193" s="50">
        <v>0.9</v>
      </c>
      <c r="W2193" s="50">
        <f>IF(OR(K2193&lt;=$Y$1,DAY(K2193)&gt;15,AND(YEAR(K2193)&amp;MONTH(K2193)=YEAR(L2193)&amp;MONTH(L2193),DAY(L2193)&lt;26)),"",IF(OR(L2193="",MONTH(K2193)&lt;&gt;MONTH(L2193)),NETWORKDAYS.INTL(K2193,DATE(2021,MONTH(K2193)+1,0),"0000000",'21年休息安排-固定'!$B$2:$B$105),NETWORKDAYS.INTL(K2193,L2193,"0000000",'21年休息安排-固定'!$B$2:$B$105)))</f>
        <v>13</v>
      </c>
      <c r="X2193" s="50" t="str">
        <f>IF(OR(L2193&gt;=$Z$1,L2193="",DAY(L2193)&lt;15,AND(YEAR(K2193)&amp;MONTH(K2193)=YEAR(L2193)&amp;MONTH(L2193),DAY(L2193)&lt;26)),"",IF(YEAR(K2193)&amp;MONTH(K2193)=YEAR(L2193)&amp;MONTH(L2193),NETWORKDAYS.INTL(K2193,L2193,"0000000",'21年休息安排-固定'!$B$2:$B$105),NETWORKDAYS.INTL(DATE(2021,MONTH(L2193),1),L2193,"0000000",'21年休息安排-固定'!$B$2:$B$105)))</f>
        <v/>
      </c>
    </row>
    <row r="2194" customHeight="1" spans="1:24">
      <c r="A2194" s="4" t="s">
        <v>2679</v>
      </c>
      <c r="B2194" s="4"/>
      <c r="C2194" s="6" t="s">
        <v>401</v>
      </c>
      <c r="D2194" s="4"/>
      <c r="E2194" s="4"/>
      <c r="F2194" s="4"/>
      <c r="G2194" s="4"/>
      <c r="H2194" s="4"/>
      <c r="I2194" s="4"/>
      <c r="J2194" s="4"/>
      <c r="K2194" s="45">
        <v>44550</v>
      </c>
      <c r="L2194" s="45"/>
      <c r="M2194" s="4"/>
      <c r="N2194" s="4"/>
      <c r="O2194" s="4"/>
      <c r="P2194" s="46"/>
      <c r="Q2194" s="46"/>
      <c r="R2194" s="49">
        <f t="shared" si="158"/>
        <v>0</v>
      </c>
      <c r="S2194" s="49">
        <f t="shared" si="159"/>
        <v>0</v>
      </c>
      <c r="T2194" s="50">
        <f t="shared" si="156"/>
        <v>0</v>
      </c>
      <c r="U2194" s="50">
        <f t="shared" si="157"/>
        <v>0</v>
      </c>
      <c r="V2194" s="50">
        <v>0.9</v>
      </c>
      <c r="W2194" s="50" t="str">
        <f>IF(OR(K2194&lt;=$Y$1,DAY(K2194)&gt;15,AND(YEAR(K2194)&amp;MONTH(K2194)=YEAR(L2194)&amp;MONTH(L2194),DAY(L2194)&lt;26)),"",IF(OR(L2194="",MONTH(K2194)&lt;&gt;MONTH(L2194)),NETWORKDAYS.INTL(K2194,DATE(2021,MONTH(K2194)+1,0),"0000000",'21年休息安排-固定'!$B$2:$B$105),NETWORKDAYS.INTL(K2194,L2194,"0000000",'21年休息安排-固定'!$B$2:$B$105)))</f>
        <v/>
      </c>
      <c r="X2194" s="50" t="str">
        <f>IF(OR(L2194&gt;=$Z$1,L2194="",DAY(L2194)&lt;15,AND(YEAR(K2194)&amp;MONTH(K2194)=YEAR(L2194)&amp;MONTH(L2194),DAY(L2194)&lt;26)),"",IF(YEAR(K2194)&amp;MONTH(K2194)=YEAR(L2194)&amp;MONTH(L2194),NETWORKDAYS.INTL(K2194,L2194,"0000000",'21年休息安排-固定'!$B$2:$B$105),NETWORKDAYS.INTL(DATE(2021,MONTH(L2194),1),L2194,"0000000",'21年休息安排-固定'!$B$2:$B$105)))</f>
        <v/>
      </c>
    </row>
    <row r="2195" customHeight="1" spans="1:24">
      <c r="A2195" s="4" t="s">
        <v>2680</v>
      </c>
      <c r="B2195" s="4"/>
      <c r="C2195" s="6" t="s">
        <v>401</v>
      </c>
      <c r="D2195" s="4"/>
      <c r="E2195" s="4"/>
      <c r="F2195" s="4"/>
      <c r="G2195" s="4"/>
      <c r="H2195" s="4"/>
      <c r="I2195" s="4"/>
      <c r="J2195" s="4"/>
      <c r="K2195" s="45">
        <v>44554</v>
      </c>
      <c r="L2195" s="45"/>
      <c r="M2195" s="4"/>
      <c r="N2195" s="4"/>
      <c r="O2195" s="4"/>
      <c r="P2195" s="46"/>
      <c r="Q2195" s="46"/>
      <c r="R2195" s="49">
        <f t="shared" si="158"/>
        <v>0</v>
      </c>
      <c r="S2195" s="49">
        <f t="shared" si="159"/>
        <v>0</v>
      </c>
      <c r="T2195" s="50">
        <f t="shared" si="156"/>
        <v>0</v>
      </c>
      <c r="U2195" s="50">
        <f t="shared" si="157"/>
        <v>0</v>
      </c>
      <c r="V2195" s="50">
        <v>0.9</v>
      </c>
      <c r="W2195" s="50" t="str">
        <f>IF(OR(K2195&lt;=$Y$1,DAY(K2195)&gt;15,AND(YEAR(K2195)&amp;MONTH(K2195)=YEAR(L2195)&amp;MONTH(L2195),DAY(L2195)&lt;26)),"",IF(OR(L2195="",MONTH(K2195)&lt;&gt;MONTH(L2195)),NETWORKDAYS.INTL(K2195,DATE(2021,MONTH(K2195)+1,0),"0000000",'21年休息安排-固定'!$B$2:$B$105),NETWORKDAYS.INTL(K2195,L2195,"0000000",'21年休息安排-固定'!$B$2:$B$105)))</f>
        <v/>
      </c>
      <c r="X2195" s="50" t="str">
        <f>IF(OR(L2195&gt;=$Z$1,L2195="",DAY(L2195)&lt;15,AND(YEAR(K2195)&amp;MONTH(K2195)=YEAR(L2195)&amp;MONTH(L2195),DAY(L2195)&lt;26)),"",IF(YEAR(K2195)&amp;MONTH(K2195)=YEAR(L2195)&amp;MONTH(L2195),NETWORKDAYS.INTL(K2195,L2195,"0000000",'21年休息安排-固定'!$B$2:$B$105),NETWORKDAYS.INTL(DATE(2021,MONTH(L2195),1),L2195,"0000000",'21年休息安排-固定'!$B$2:$B$105)))</f>
        <v/>
      </c>
    </row>
    <row r="2196" customHeight="1" spans="1:24">
      <c r="A2196" s="4" t="s">
        <v>2681</v>
      </c>
      <c r="B2196" s="4"/>
      <c r="C2196" s="6" t="s">
        <v>403</v>
      </c>
      <c r="D2196" s="4"/>
      <c r="E2196" s="4"/>
      <c r="F2196" s="4"/>
      <c r="G2196" s="4"/>
      <c r="H2196" s="4"/>
      <c r="I2196" s="4"/>
      <c r="J2196" s="4"/>
      <c r="K2196" s="45">
        <v>44531</v>
      </c>
      <c r="L2196" s="45"/>
      <c r="M2196" s="4"/>
      <c r="N2196" s="4"/>
      <c r="O2196" s="4"/>
      <c r="P2196" s="46"/>
      <c r="Q2196" s="46"/>
      <c r="R2196" s="49">
        <f t="shared" si="158"/>
        <v>0</v>
      </c>
      <c r="S2196" s="49">
        <f t="shared" si="159"/>
        <v>0</v>
      </c>
      <c r="T2196" s="50">
        <f t="shared" si="156"/>
        <v>0</v>
      </c>
      <c r="U2196" s="50">
        <f t="shared" si="157"/>
        <v>0</v>
      </c>
      <c r="V2196" s="50">
        <v>0.9</v>
      </c>
      <c r="W2196" s="50">
        <f>IF(OR(K2196&lt;=$Y$1,DAY(K2196)&gt;15,AND(YEAR(K2196)&amp;MONTH(K2196)=YEAR(L2196)&amp;MONTH(L2196),DAY(L2196)&lt;26)),"",IF(OR(L2196="",MONTH(K2196)&lt;&gt;MONTH(L2196)),NETWORKDAYS.INTL(K2196,DATE(2021,MONTH(K2196)+1,0),"0000000",'21年休息安排-固定'!$B$2:$B$105),NETWORKDAYS.INTL(K2196,L2196,"0000000",'21年休息安排-固定'!$B$2:$B$105)))</f>
        <v>23</v>
      </c>
      <c r="X2196" s="50" t="str">
        <f>IF(OR(L2196&gt;=$Z$1,L2196="",DAY(L2196)&lt;15,AND(YEAR(K2196)&amp;MONTH(K2196)=YEAR(L2196)&amp;MONTH(L2196),DAY(L2196)&lt;26)),"",IF(YEAR(K2196)&amp;MONTH(K2196)=YEAR(L2196)&amp;MONTH(L2196),NETWORKDAYS.INTL(K2196,L2196,"0000000",'21年休息安排-固定'!$B$2:$B$105),NETWORKDAYS.INTL(DATE(2021,MONTH(L2196),1),L2196,"0000000",'21年休息安排-固定'!$B$2:$B$105)))</f>
        <v/>
      </c>
    </row>
    <row r="2197" customHeight="1" spans="1:24">
      <c r="A2197" s="4" t="s">
        <v>2682</v>
      </c>
      <c r="B2197" s="4"/>
      <c r="C2197" s="6" t="s">
        <v>834</v>
      </c>
      <c r="D2197" s="4"/>
      <c r="E2197" s="4"/>
      <c r="F2197" s="4"/>
      <c r="G2197" s="4"/>
      <c r="H2197" s="4"/>
      <c r="I2197" s="4"/>
      <c r="J2197" s="4"/>
      <c r="K2197" s="45">
        <v>44531</v>
      </c>
      <c r="L2197" s="45"/>
      <c r="M2197" s="4"/>
      <c r="N2197" s="4"/>
      <c r="O2197" s="4"/>
      <c r="P2197" s="46"/>
      <c r="Q2197" s="46"/>
      <c r="R2197" s="49">
        <f t="shared" si="158"/>
        <v>0</v>
      </c>
      <c r="S2197" s="49">
        <f t="shared" si="159"/>
        <v>0</v>
      </c>
      <c r="T2197" s="50">
        <f t="shared" si="156"/>
        <v>0</v>
      </c>
      <c r="U2197" s="50">
        <f t="shared" si="157"/>
        <v>0</v>
      </c>
      <c r="V2197" s="50">
        <v>0.9</v>
      </c>
      <c r="W2197" s="50">
        <f>IF(OR(K2197&lt;=$Y$1,DAY(K2197)&gt;15,AND(YEAR(K2197)&amp;MONTH(K2197)=YEAR(L2197)&amp;MONTH(L2197),DAY(L2197)&lt;26)),"",IF(OR(L2197="",MONTH(K2197)&lt;&gt;MONTH(L2197)),NETWORKDAYS.INTL(K2197,DATE(2021,MONTH(K2197)+1,0),"0000000",'21年休息安排-固定'!$B$2:$B$105),NETWORKDAYS.INTL(K2197,L2197,"0000000",'21年休息安排-固定'!$B$2:$B$105)))</f>
        <v>23</v>
      </c>
      <c r="X2197" s="50" t="str">
        <f>IF(OR(L2197&gt;=$Z$1,L2197="",DAY(L2197)&lt;15,AND(YEAR(K2197)&amp;MONTH(K2197)=YEAR(L2197)&amp;MONTH(L2197),DAY(L2197)&lt;26)),"",IF(YEAR(K2197)&amp;MONTH(K2197)=YEAR(L2197)&amp;MONTH(L2197),NETWORKDAYS.INTL(K2197,L2197,"0000000",'21年休息安排-固定'!$B$2:$B$105),NETWORKDAYS.INTL(DATE(2021,MONTH(L2197),1),L2197,"0000000",'21年休息安排-固定'!$B$2:$B$105)))</f>
        <v/>
      </c>
    </row>
    <row r="2198" customHeight="1" spans="1:24">
      <c r="A2198" s="4" t="s">
        <v>2683</v>
      </c>
      <c r="B2198" s="4"/>
      <c r="C2198" s="6" t="s">
        <v>941</v>
      </c>
      <c r="D2198" s="4"/>
      <c r="E2198" s="4"/>
      <c r="F2198" s="4"/>
      <c r="G2198" s="4"/>
      <c r="H2198" s="4"/>
      <c r="I2198" s="4"/>
      <c r="J2198" s="4"/>
      <c r="K2198" s="45">
        <v>44538</v>
      </c>
      <c r="L2198" s="45"/>
      <c r="M2198" s="4"/>
      <c r="N2198" s="4"/>
      <c r="O2198" s="4"/>
      <c r="P2198" s="46"/>
      <c r="Q2198" s="46"/>
      <c r="R2198" s="49">
        <f t="shared" si="158"/>
        <v>0</v>
      </c>
      <c r="S2198" s="49">
        <f t="shared" si="159"/>
        <v>0</v>
      </c>
      <c r="T2198" s="50">
        <f t="shared" si="156"/>
        <v>0</v>
      </c>
      <c r="U2198" s="50">
        <f t="shared" si="157"/>
        <v>0</v>
      </c>
      <c r="V2198" s="50">
        <v>0.9</v>
      </c>
      <c r="W2198" s="50">
        <f>IF(OR(K2198&lt;=$Y$1,DAY(K2198)&gt;15,AND(YEAR(K2198)&amp;MONTH(K2198)=YEAR(L2198)&amp;MONTH(L2198),DAY(L2198)&lt;26)),"",IF(OR(L2198="",MONTH(K2198)&lt;&gt;MONTH(L2198)),NETWORKDAYS.INTL(K2198,DATE(2021,MONTH(K2198)+1,0),"0000000",'21年休息安排-固定'!$B$2:$B$105),NETWORKDAYS.INTL(K2198,L2198,"0000000",'21年休息安排-固定'!$B$2:$B$105)))</f>
        <v>18</v>
      </c>
      <c r="X2198" s="50" t="str">
        <f>IF(OR(L2198&gt;=$Z$1,L2198="",DAY(L2198)&lt;15,AND(YEAR(K2198)&amp;MONTH(K2198)=YEAR(L2198)&amp;MONTH(L2198),DAY(L2198)&lt;26)),"",IF(YEAR(K2198)&amp;MONTH(K2198)=YEAR(L2198)&amp;MONTH(L2198),NETWORKDAYS.INTL(K2198,L2198,"0000000",'21年休息安排-固定'!$B$2:$B$105),NETWORKDAYS.INTL(DATE(2021,MONTH(L2198),1),L2198,"0000000",'21年休息安排-固定'!$B$2:$B$105)))</f>
        <v/>
      </c>
    </row>
    <row r="2199" customHeight="1" spans="1:24">
      <c r="A2199" s="4" t="s">
        <v>2684</v>
      </c>
      <c r="B2199" s="4"/>
      <c r="C2199" s="6" t="s">
        <v>403</v>
      </c>
      <c r="D2199" s="4"/>
      <c r="E2199" s="4"/>
      <c r="F2199" s="4"/>
      <c r="G2199" s="4"/>
      <c r="H2199" s="4"/>
      <c r="I2199" s="4"/>
      <c r="J2199" s="4"/>
      <c r="K2199" s="45">
        <v>44539</v>
      </c>
      <c r="L2199" s="45"/>
      <c r="M2199" s="4"/>
      <c r="N2199" s="4"/>
      <c r="O2199" s="4"/>
      <c r="P2199" s="46"/>
      <c r="Q2199" s="46"/>
      <c r="R2199" s="49">
        <f t="shared" si="158"/>
        <v>0</v>
      </c>
      <c r="S2199" s="49">
        <f t="shared" si="159"/>
        <v>0</v>
      </c>
      <c r="T2199" s="50">
        <f t="shared" si="156"/>
        <v>0</v>
      </c>
      <c r="U2199" s="50">
        <f t="shared" si="157"/>
        <v>0</v>
      </c>
      <c r="V2199" s="50">
        <v>0.9</v>
      </c>
      <c r="W2199" s="50">
        <f>IF(OR(K2199&lt;=$Y$1,DAY(K2199)&gt;15,AND(YEAR(K2199)&amp;MONTH(K2199)=YEAR(L2199)&amp;MONTH(L2199),DAY(L2199)&lt;26)),"",IF(OR(L2199="",MONTH(K2199)&lt;&gt;MONTH(L2199)),NETWORKDAYS.INTL(K2199,DATE(2021,MONTH(K2199)+1,0),"0000000",'21年休息安排-固定'!$B$2:$B$105),NETWORKDAYS.INTL(K2199,L2199,"0000000",'21年休息安排-固定'!$B$2:$B$105)))</f>
        <v>17</v>
      </c>
      <c r="X2199" s="50" t="str">
        <f>IF(OR(L2199&gt;=$Z$1,L2199="",DAY(L2199)&lt;15,AND(YEAR(K2199)&amp;MONTH(K2199)=YEAR(L2199)&amp;MONTH(L2199),DAY(L2199)&lt;26)),"",IF(YEAR(K2199)&amp;MONTH(K2199)=YEAR(L2199)&amp;MONTH(L2199),NETWORKDAYS.INTL(K2199,L2199,"0000000",'21年休息安排-固定'!$B$2:$B$105),NETWORKDAYS.INTL(DATE(2021,MONTH(L2199),1),L2199,"0000000",'21年休息安排-固定'!$B$2:$B$105)))</f>
        <v/>
      </c>
    </row>
    <row r="2200" customHeight="1" spans="1:24">
      <c r="A2200" s="4" t="s">
        <v>2685</v>
      </c>
      <c r="B2200" s="4"/>
      <c r="C2200" s="6" t="s">
        <v>921</v>
      </c>
      <c r="D2200" s="4"/>
      <c r="E2200" s="4"/>
      <c r="F2200" s="4"/>
      <c r="G2200" s="4"/>
      <c r="H2200" s="4"/>
      <c r="I2200" s="4"/>
      <c r="J2200" s="4"/>
      <c r="K2200" s="45">
        <v>44540</v>
      </c>
      <c r="L2200" s="45"/>
      <c r="M2200" s="4"/>
      <c r="N2200" s="4"/>
      <c r="O2200" s="4"/>
      <c r="P2200" s="46"/>
      <c r="Q2200" s="46"/>
      <c r="R2200" s="49">
        <f t="shared" si="158"/>
        <v>0</v>
      </c>
      <c r="S2200" s="49">
        <f t="shared" si="159"/>
        <v>0</v>
      </c>
      <c r="T2200" s="50">
        <f t="shared" si="156"/>
        <v>0</v>
      </c>
      <c r="U2200" s="50">
        <f t="shared" si="157"/>
        <v>0</v>
      </c>
      <c r="V2200" s="50">
        <v>0.9</v>
      </c>
      <c r="W2200" s="50">
        <f>IF(OR(K2200&lt;=$Y$1,DAY(K2200)&gt;15,AND(YEAR(K2200)&amp;MONTH(K2200)=YEAR(L2200)&amp;MONTH(L2200),DAY(L2200)&lt;26)),"",IF(OR(L2200="",MONTH(K2200)&lt;&gt;MONTH(L2200)),NETWORKDAYS.INTL(K2200,DATE(2021,MONTH(K2200)+1,0),"0000000",'21年休息安排-固定'!$B$2:$B$105),NETWORKDAYS.INTL(K2200,L2200,"0000000",'21年休息安排-固定'!$B$2:$B$105)))</f>
        <v>16</v>
      </c>
      <c r="X2200" s="50" t="str">
        <f>IF(OR(L2200&gt;=$Z$1,L2200="",DAY(L2200)&lt;15,AND(YEAR(K2200)&amp;MONTH(K2200)=YEAR(L2200)&amp;MONTH(L2200),DAY(L2200)&lt;26)),"",IF(YEAR(K2200)&amp;MONTH(K2200)=YEAR(L2200)&amp;MONTH(L2200),NETWORKDAYS.INTL(K2200,L2200,"0000000",'21年休息安排-固定'!$B$2:$B$105),NETWORKDAYS.INTL(DATE(2021,MONTH(L2200),1),L2200,"0000000",'21年休息安排-固定'!$B$2:$B$105)))</f>
        <v/>
      </c>
    </row>
    <row r="2201" customHeight="1" spans="1:24">
      <c r="A2201" s="4" t="s">
        <v>2686</v>
      </c>
      <c r="B2201" s="4"/>
      <c r="C2201" s="6" t="s">
        <v>941</v>
      </c>
      <c r="D2201" s="4"/>
      <c r="E2201" s="4"/>
      <c r="F2201" s="4"/>
      <c r="G2201" s="4"/>
      <c r="H2201" s="4"/>
      <c r="I2201" s="4"/>
      <c r="J2201" s="4"/>
      <c r="K2201" s="45">
        <v>44543</v>
      </c>
      <c r="L2201" s="45"/>
      <c r="M2201" s="4"/>
      <c r="N2201" s="4"/>
      <c r="O2201" s="4"/>
      <c r="P2201" s="46"/>
      <c r="Q2201" s="46"/>
      <c r="R2201" s="49">
        <f t="shared" si="158"/>
        <v>0</v>
      </c>
      <c r="S2201" s="49">
        <f t="shared" si="159"/>
        <v>0</v>
      </c>
      <c r="T2201" s="50">
        <f t="shared" si="156"/>
        <v>0</v>
      </c>
      <c r="U2201" s="50">
        <f t="shared" si="157"/>
        <v>0</v>
      </c>
      <c r="V2201" s="50">
        <v>0.9</v>
      </c>
      <c r="W2201" s="50">
        <f>IF(OR(K2201&lt;=$Y$1,DAY(K2201)&gt;15,AND(YEAR(K2201)&amp;MONTH(K2201)=YEAR(L2201)&amp;MONTH(L2201),DAY(L2201)&lt;26)),"",IF(OR(L2201="",MONTH(K2201)&lt;&gt;MONTH(L2201)),NETWORKDAYS.INTL(K2201,DATE(2021,MONTH(K2201)+1,0),"0000000",'21年休息安排-固定'!$B$2:$B$105),NETWORKDAYS.INTL(K2201,L2201,"0000000",'21年休息安排-固定'!$B$2:$B$105)))</f>
        <v>15</v>
      </c>
      <c r="X2201" s="50" t="str">
        <f>IF(OR(L2201&gt;=$Z$1,L2201="",DAY(L2201)&lt;15,AND(YEAR(K2201)&amp;MONTH(K2201)=YEAR(L2201)&amp;MONTH(L2201),DAY(L2201)&lt;26)),"",IF(YEAR(K2201)&amp;MONTH(K2201)=YEAR(L2201)&amp;MONTH(L2201),NETWORKDAYS.INTL(K2201,L2201,"0000000",'21年休息安排-固定'!$B$2:$B$105),NETWORKDAYS.INTL(DATE(2021,MONTH(L2201),1),L2201,"0000000",'21年休息安排-固定'!$B$2:$B$105)))</f>
        <v/>
      </c>
    </row>
    <row r="2202" customHeight="1" spans="1:24">
      <c r="A2202" s="4" t="s">
        <v>2687</v>
      </c>
      <c r="B2202" s="4"/>
      <c r="C2202" s="6" t="s">
        <v>403</v>
      </c>
      <c r="D2202" s="4"/>
      <c r="E2202" s="4"/>
      <c r="F2202" s="4"/>
      <c r="G2202" s="4"/>
      <c r="H2202" s="4"/>
      <c r="I2202" s="4"/>
      <c r="J2202" s="4"/>
      <c r="K2202" s="45">
        <v>44550</v>
      </c>
      <c r="L2202" s="45"/>
      <c r="M2202" s="4"/>
      <c r="N2202" s="4"/>
      <c r="O2202" s="4"/>
      <c r="P2202" s="46"/>
      <c r="Q2202" s="46"/>
      <c r="R2202" s="49">
        <f t="shared" si="158"/>
        <v>0</v>
      </c>
      <c r="S2202" s="49">
        <f t="shared" si="159"/>
        <v>0</v>
      </c>
      <c r="T2202" s="50">
        <f t="shared" si="156"/>
        <v>0</v>
      </c>
      <c r="U2202" s="50">
        <f t="shared" si="157"/>
        <v>0</v>
      </c>
      <c r="V2202" s="50">
        <v>0.9</v>
      </c>
      <c r="W2202" s="50" t="str">
        <f>IF(OR(K2202&lt;=$Y$1,DAY(K2202)&gt;15,AND(YEAR(K2202)&amp;MONTH(K2202)=YEAR(L2202)&amp;MONTH(L2202),DAY(L2202)&lt;26)),"",IF(OR(L2202="",MONTH(K2202)&lt;&gt;MONTH(L2202)),NETWORKDAYS.INTL(K2202,DATE(2021,MONTH(K2202)+1,0),"0000000",'21年休息安排-固定'!$B$2:$B$105),NETWORKDAYS.INTL(K2202,L2202,"0000000",'21年休息安排-固定'!$B$2:$B$105)))</f>
        <v/>
      </c>
      <c r="X2202" s="50" t="str">
        <f>IF(OR(L2202&gt;=$Z$1,L2202="",DAY(L2202)&lt;15,AND(YEAR(K2202)&amp;MONTH(K2202)=YEAR(L2202)&amp;MONTH(L2202),DAY(L2202)&lt;26)),"",IF(YEAR(K2202)&amp;MONTH(K2202)=YEAR(L2202)&amp;MONTH(L2202),NETWORKDAYS.INTL(K2202,L2202,"0000000",'21年休息安排-固定'!$B$2:$B$105),NETWORKDAYS.INTL(DATE(2021,MONTH(L2202),1),L2202,"0000000",'21年休息安排-固定'!$B$2:$B$105)))</f>
        <v/>
      </c>
    </row>
    <row r="2203" customHeight="1" spans="1:24">
      <c r="A2203" s="4" t="s">
        <v>2688</v>
      </c>
      <c r="B2203" s="4"/>
      <c r="C2203" s="6" t="s">
        <v>403</v>
      </c>
      <c r="D2203" s="4"/>
      <c r="E2203" s="4"/>
      <c r="F2203" s="4"/>
      <c r="G2203" s="4"/>
      <c r="H2203" s="4"/>
      <c r="I2203" s="4"/>
      <c r="J2203" s="4"/>
      <c r="K2203" s="45">
        <v>44550</v>
      </c>
      <c r="L2203" s="45"/>
      <c r="M2203" s="4"/>
      <c r="N2203" s="4"/>
      <c r="O2203" s="4"/>
      <c r="P2203" s="46"/>
      <c r="Q2203" s="46"/>
      <c r="R2203" s="49">
        <f t="shared" si="158"/>
        <v>0</v>
      </c>
      <c r="S2203" s="49">
        <f t="shared" si="159"/>
        <v>0</v>
      </c>
      <c r="T2203" s="50">
        <f t="shared" si="156"/>
        <v>0</v>
      </c>
      <c r="U2203" s="50">
        <f t="shared" si="157"/>
        <v>0</v>
      </c>
      <c r="V2203" s="50">
        <v>0.9</v>
      </c>
      <c r="W2203" s="50" t="str">
        <f>IF(OR(K2203&lt;=$Y$1,DAY(K2203)&gt;15,AND(YEAR(K2203)&amp;MONTH(K2203)=YEAR(L2203)&amp;MONTH(L2203),DAY(L2203)&lt;26)),"",IF(OR(L2203="",MONTH(K2203)&lt;&gt;MONTH(L2203)),NETWORKDAYS.INTL(K2203,DATE(2021,MONTH(K2203)+1,0),"0000000",'21年休息安排-固定'!$B$2:$B$105),NETWORKDAYS.INTL(K2203,L2203,"0000000",'21年休息安排-固定'!$B$2:$B$105)))</f>
        <v/>
      </c>
      <c r="X2203" s="50" t="str">
        <f>IF(OR(L2203&gt;=$Z$1,L2203="",DAY(L2203)&lt;15,AND(YEAR(K2203)&amp;MONTH(K2203)=YEAR(L2203)&amp;MONTH(L2203),DAY(L2203)&lt;26)),"",IF(YEAR(K2203)&amp;MONTH(K2203)=YEAR(L2203)&amp;MONTH(L2203),NETWORKDAYS.INTL(K2203,L2203,"0000000",'21年休息安排-固定'!$B$2:$B$105),NETWORKDAYS.INTL(DATE(2021,MONTH(L2203),1),L2203,"0000000",'21年休息安排-固定'!$B$2:$B$105)))</f>
        <v/>
      </c>
    </row>
    <row r="2204" customHeight="1" spans="1:24">
      <c r="A2204" s="4" t="s">
        <v>2689</v>
      </c>
      <c r="B2204" s="4"/>
      <c r="C2204" s="6" t="s">
        <v>403</v>
      </c>
      <c r="D2204" s="4"/>
      <c r="E2204" s="4"/>
      <c r="F2204" s="4"/>
      <c r="G2204" s="4"/>
      <c r="H2204" s="4"/>
      <c r="I2204" s="4"/>
      <c r="J2204" s="4"/>
      <c r="K2204" s="45">
        <v>44552</v>
      </c>
      <c r="L2204" s="45"/>
      <c r="M2204" s="4"/>
      <c r="N2204" s="4"/>
      <c r="O2204" s="4"/>
      <c r="P2204" s="46"/>
      <c r="Q2204" s="46"/>
      <c r="R2204" s="49">
        <f t="shared" si="158"/>
        <v>0</v>
      </c>
      <c r="S2204" s="49">
        <f t="shared" si="159"/>
        <v>0</v>
      </c>
      <c r="T2204" s="50">
        <f t="shared" si="156"/>
        <v>0</v>
      </c>
      <c r="U2204" s="50">
        <f t="shared" si="157"/>
        <v>0</v>
      </c>
      <c r="V2204" s="50">
        <v>0.9</v>
      </c>
      <c r="W2204" s="50" t="str">
        <f>IF(OR(K2204&lt;=$Y$1,DAY(K2204)&gt;15,AND(YEAR(K2204)&amp;MONTH(K2204)=YEAR(L2204)&amp;MONTH(L2204),DAY(L2204)&lt;26)),"",IF(OR(L2204="",MONTH(K2204)&lt;&gt;MONTH(L2204)),NETWORKDAYS.INTL(K2204,DATE(2021,MONTH(K2204)+1,0),"0000000",'21年休息安排-固定'!$B$2:$B$105),NETWORKDAYS.INTL(K2204,L2204,"0000000",'21年休息安排-固定'!$B$2:$B$105)))</f>
        <v/>
      </c>
      <c r="X2204" s="50" t="str">
        <f>IF(OR(L2204&gt;=$Z$1,L2204="",DAY(L2204)&lt;15,AND(YEAR(K2204)&amp;MONTH(K2204)=YEAR(L2204)&amp;MONTH(L2204),DAY(L2204)&lt;26)),"",IF(YEAR(K2204)&amp;MONTH(K2204)=YEAR(L2204)&amp;MONTH(L2204),NETWORKDAYS.INTL(K2204,L2204,"0000000",'21年休息安排-固定'!$B$2:$B$105),NETWORKDAYS.INTL(DATE(2021,MONTH(L2204),1),L2204,"0000000",'21年休息安排-固定'!$B$2:$B$105)))</f>
        <v/>
      </c>
    </row>
    <row r="2205" customHeight="1" spans="1:24">
      <c r="A2205" s="4" t="s">
        <v>2690</v>
      </c>
      <c r="B2205" s="4"/>
      <c r="C2205" s="6" t="s">
        <v>403</v>
      </c>
      <c r="D2205" s="4"/>
      <c r="E2205" s="4"/>
      <c r="F2205" s="4"/>
      <c r="G2205" s="4"/>
      <c r="H2205" s="4"/>
      <c r="I2205" s="4"/>
      <c r="J2205" s="4"/>
      <c r="K2205" s="45">
        <v>44552</v>
      </c>
      <c r="L2205" s="45"/>
      <c r="M2205" s="4"/>
      <c r="N2205" s="4"/>
      <c r="O2205" s="4"/>
      <c r="P2205" s="46"/>
      <c r="Q2205" s="46"/>
      <c r="R2205" s="49">
        <f t="shared" si="158"/>
        <v>0</v>
      </c>
      <c r="S2205" s="49">
        <f t="shared" si="159"/>
        <v>0</v>
      </c>
      <c r="T2205" s="50">
        <f t="shared" si="156"/>
        <v>0</v>
      </c>
      <c r="U2205" s="50">
        <f t="shared" si="157"/>
        <v>0</v>
      </c>
      <c r="V2205" s="50">
        <v>0.9</v>
      </c>
      <c r="W2205" s="50" t="str">
        <f>IF(OR(K2205&lt;=$Y$1,DAY(K2205)&gt;15,AND(YEAR(K2205)&amp;MONTH(K2205)=YEAR(L2205)&amp;MONTH(L2205),DAY(L2205)&lt;26)),"",IF(OR(L2205="",MONTH(K2205)&lt;&gt;MONTH(L2205)),NETWORKDAYS.INTL(K2205,DATE(2021,MONTH(K2205)+1,0),"0000000",'21年休息安排-固定'!$B$2:$B$105),NETWORKDAYS.INTL(K2205,L2205,"0000000",'21年休息安排-固定'!$B$2:$B$105)))</f>
        <v/>
      </c>
      <c r="X2205" s="50" t="str">
        <f>IF(OR(L2205&gt;=$Z$1,L2205="",DAY(L2205)&lt;15,AND(YEAR(K2205)&amp;MONTH(K2205)=YEAR(L2205)&amp;MONTH(L2205),DAY(L2205)&lt;26)),"",IF(YEAR(K2205)&amp;MONTH(K2205)=YEAR(L2205)&amp;MONTH(L2205),NETWORKDAYS.INTL(K2205,L2205,"0000000",'21年休息安排-固定'!$B$2:$B$105),NETWORKDAYS.INTL(DATE(2021,MONTH(L2205),1),L2205,"0000000",'21年休息安排-固定'!$B$2:$B$105)))</f>
        <v/>
      </c>
    </row>
    <row r="2206" customHeight="1" spans="1:24">
      <c r="A2206" s="4" t="s">
        <v>2691</v>
      </c>
      <c r="B2206" s="4"/>
      <c r="C2206" s="6" t="s">
        <v>403</v>
      </c>
      <c r="D2206" s="4"/>
      <c r="E2206" s="4"/>
      <c r="F2206" s="4"/>
      <c r="G2206" s="4"/>
      <c r="H2206" s="4"/>
      <c r="I2206" s="4"/>
      <c r="J2206" s="4"/>
      <c r="K2206" s="45">
        <v>44553</v>
      </c>
      <c r="L2206" s="45"/>
      <c r="M2206" s="4"/>
      <c r="N2206" s="4"/>
      <c r="O2206" s="4"/>
      <c r="P2206" s="46"/>
      <c r="Q2206" s="46"/>
      <c r="R2206" s="49">
        <f t="shared" si="158"/>
        <v>0</v>
      </c>
      <c r="S2206" s="49">
        <f t="shared" si="159"/>
        <v>0</v>
      </c>
      <c r="T2206" s="50">
        <f t="shared" si="156"/>
        <v>0</v>
      </c>
      <c r="U2206" s="50">
        <f t="shared" si="157"/>
        <v>0</v>
      </c>
      <c r="V2206" s="50">
        <v>0.9</v>
      </c>
      <c r="W2206" s="50" t="str">
        <f>IF(OR(K2206&lt;=$Y$1,DAY(K2206)&gt;15,AND(YEAR(K2206)&amp;MONTH(K2206)=YEAR(L2206)&amp;MONTH(L2206),DAY(L2206)&lt;26)),"",IF(OR(L2206="",MONTH(K2206)&lt;&gt;MONTH(L2206)),NETWORKDAYS.INTL(K2206,DATE(2021,MONTH(K2206)+1,0),"0000000",'21年休息安排-固定'!$B$2:$B$105),NETWORKDAYS.INTL(K2206,L2206,"0000000",'21年休息安排-固定'!$B$2:$B$105)))</f>
        <v/>
      </c>
      <c r="X2206" s="50" t="str">
        <f>IF(OR(L2206&gt;=$Z$1,L2206="",DAY(L2206)&lt;15,AND(YEAR(K2206)&amp;MONTH(K2206)=YEAR(L2206)&amp;MONTH(L2206),DAY(L2206)&lt;26)),"",IF(YEAR(K2206)&amp;MONTH(K2206)=YEAR(L2206)&amp;MONTH(L2206),NETWORKDAYS.INTL(K2206,L2206,"0000000",'21年休息安排-固定'!$B$2:$B$105),NETWORKDAYS.INTL(DATE(2021,MONTH(L2206),1),L2206,"0000000",'21年休息安排-固定'!$B$2:$B$105)))</f>
        <v/>
      </c>
    </row>
    <row r="2207" customHeight="1" spans="1:24">
      <c r="A2207" s="4" t="s">
        <v>2692</v>
      </c>
      <c r="B2207" s="4"/>
      <c r="C2207" s="6" t="s">
        <v>403</v>
      </c>
      <c r="D2207" s="4"/>
      <c r="E2207" s="4"/>
      <c r="F2207" s="4"/>
      <c r="G2207" s="4"/>
      <c r="H2207" s="4"/>
      <c r="I2207" s="4"/>
      <c r="J2207" s="4"/>
      <c r="K2207" s="45">
        <v>44558</v>
      </c>
      <c r="L2207" s="45"/>
      <c r="M2207" s="4"/>
      <c r="N2207" s="4"/>
      <c r="O2207" s="4"/>
      <c r="P2207" s="46"/>
      <c r="Q2207" s="46"/>
      <c r="R2207" s="49">
        <f t="shared" si="158"/>
        <v>0</v>
      </c>
      <c r="S2207" s="49">
        <f t="shared" si="159"/>
        <v>0</v>
      </c>
      <c r="T2207" s="50">
        <f t="shared" si="156"/>
        <v>0</v>
      </c>
      <c r="U2207" s="50">
        <f t="shared" si="157"/>
        <v>0</v>
      </c>
      <c r="V2207" s="50">
        <v>0.9</v>
      </c>
      <c r="W2207" s="50" t="str">
        <f>IF(OR(K2207&lt;=$Y$1,DAY(K2207)&gt;15,AND(YEAR(K2207)&amp;MONTH(K2207)=YEAR(L2207)&amp;MONTH(L2207),DAY(L2207)&lt;26)),"",IF(OR(L2207="",MONTH(K2207)&lt;&gt;MONTH(L2207)),NETWORKDAYS.INTL(K2207,DATE(2021,MONTH(K2207)+1,0),"0000000",'21年休息安排-固定'!$B$2:$B$105),NETWORKDAYS.INTL(K2207,L2207,"0000000",'21年休息安排-固定'!$B$2:$B$105)))</f>
        <v/>
      </c>
      <c r="X2207" s="50" t="str">
        <f>IF(OR(L2207&gt;=$Z$1,L2207="",DAY(L2207)&lt;15,AND(YEAR(K2207)&amp;MONTH(K2207)=YEAR(L2207)&amp;MONTH(L2207),DAY(L2207)&lt;26)),"",IF(YEAR(K2207)&amp;MONTH(K2207)=YEAR(L2207)&amp;MONTH(L2207),NETWORKDAYS.INTL(K2207,L2207,"0000000",'21年休息安排-固定'!$B$2:$B$105),NETWORKDAYS.INTL(DATE(2021,MONTH(L2207),1),L2207,"0000000",'21年休息安排-固定'!$B$2:$B$105)))</f>
        <v/>
      </c>
    </row>
    <row r="2208" customHeight="1" spans="1:24">
      <c r="A2208" s="4" t="s">
        <v>2693</v>
      </c>
      <c r="B2208" s="4"/>
      <c r="C2208" s="6" t="s">
        <v>403</v>
      </c>
      <c r="D2208" s="4"/>
      <c r="E2208" s="4"/>
      <c r="F2208" s="4"/>
      <c r="G2208" s="4"/>
      <c r="H2208" s="4"/>
      <c r="I2208" s="4"/>
      <c r="J2208" s="4"/>
      <c r="K2208" s="45">
        <v>44561</v>
      </c>
      <c r="L2208" s="45"/>
      <c r="M2208" s="4"/>
      <c r="N2208" s="4"/>
      <c r="O2208" s="4"/>
      <c r="P2208" s="46"/>
      <c r="Q2208" s="46"/>
      <c r="R2208" s="49">
        <f t="shared" si="158"/>
        <v>0</v>
      </c>
      <c r="S2208" s="49">
        <f t="shared" si="159"/>
        <v>0</v>
      </c>
      <c r="T2208" s="50">
        <f t="shared" si="156"/>
        <v>0</v>
      </c>
      <c r="U2208" s="50">
        <f t="shared" si="157"/>
        <v>0</v>
      </c>
      <c r="V2208" s="50">
        <v>0.9</v>
      </c>
      <c r="W2208" s="50" t="str">
        <f>IF(OR(K2208&lt;=$Y$1,DAY(K2208)&gt;15,AND(YEAR(K2208)&amp;MONTH(K2208)=YEAR(L2208)&amp;MONTH(L2208),DAY(L2208)&lt;26)),"",IF(OR(L2208="",MONTH(K2208)&lt;&gt;MONTH(L2208)),NETWORKDAYS.INTL(K2208,DATE(2021,MONTH(K2208)+1,0),"0000000",'21年休息安排-固定'!$B$2:$B$105),NETWORKDAYS.INTL(K2208,L2208,"0000000",'21年休息安排-固定'!$B$2:$B$105)))</f>
        <v/>
      </c>
      <c r="X2208" s="50" t="str">
        <f>IF(OR(L2208&gt;=$Z$1,L2208="",DAY(L2208)&lt;15,AND(YEAR(K2208)&amp;MONTH(K2208)=YEAR(L2208)&amp;MONTH(L2208),DAY(L2208)&lt;26)),"",IF(YEAR(K2208)&amp;MONTH(K2208)=YEAR(L2208)&amp;MONTH(L2208),NETWORKDAYS.INTL(K2208,L2208,"0000000",'21年休息安排-固定'!$B$2:$B$105),NETWORKDAYS.INTL(DATE(2021,MONTH(L2208),1),L2208,"0000000",'21年休息安排-固定'!$B$2:$B$105)))</f>
        <v/>
      </c>
    </row>
    <row r="2209" customHeight="1" spans="1:24">
      <c r="A2209" s="4" t="s">
        <v>2694</v>
      </c>
      <c r="B2209" s="4"/>
      <c r="C2209" s="6" t="s">
        <v>2006</v>
      </c>
      <c r="D2209" s="4"/>
      <c r="E2209" s="4"/>
      <c r="F2209" s="4"/>
      <c r="G2209" s="4"/>
      <c r="H2209" s="4"/>
      <c r="I2209" s="4"/>
      <c r="J2209" s="4"/>
      <c r="K2209" s="45">
        <v>44531</v>
      </c>
      <c r="L2209" s="45"/>
      <c r="M2209" s="4"/>
      <c r="N2209" s="4"/>
      <c r="O2209" s="4"/>
      <c r="P2209" s="46"/>
      <c r="Q2209" s="46"/>
      <c r="R2209" s="49">
        <f t="shared" si="158"/>
        <v>0</v>
      </c>
      <c r="S2209" s="49">
        <f t="shared" si="159"/>
        <v>0</v>
      </c>
      <c r="T2209" s="50">
        <f t="shared" si="156"/>
        <v>0</v>
      </c>
      <c r="U2209" s="50">
        <f t="shared" si="157"/>
        <v>0</v>
      </c>
      <c r="V2209" s="50">
        <v>0.9</v>
      </c>
      <c r="W2209" s="50">
        <f>IF(OR(K2209&lt;=$Y$1,DAY(K2209)&gt;15,AND(YEAR(K2209)&amp;MONTH(K2209)=YEAR(L2209)&amp;MONTH(L2209),DAY(L2209)&lt;26)),"",IF(OR(L2209="",MONTH(K2209)&lt;&gt;MONTH(L2209)),NETWORKDAYS.INTL(K2209,DATE(2021,MONTH(K2209)+1,0),"0000000",'21年休息安排-固定'!$B$2:$B$105),NETWORKDAYS.INTL(K2209,L2209,"0000000",'21年休息安排-固定'!$B$2:$B$105)))</f>
        <v>23</v>
      </c>
      <c r="X2209" s="50" t="str">
        <f>IF(OR(L2209&gt;=$Z$1,L2209="",DAY(L2209)&lt;15,AND(YEAR(K2209)&amp;MONTH(K2209)=YEAR(L2209)&amp;MONTH(L2209),DAY(L2209)&lt;26)),"",IF(YEAR(K2209)&amp;MONTH(K2209)=YEAR(L2209)&amp;MONTH(L2209),NETWORKDAYS.INTL(K2209,L2209,"0000000",'21年休息安排-固定'!$B$2:$B$105),NETWORKDAYS.INTL(DATE(2021,MONTH(L2209),1),L2209,"0000000",'21年休息安排-固定'!$B$2:$B$105)))</f>
        <v/>
      </c>
    </row>
    <row r="2210" customHeight="1" spans="1:24">
      <c r="A2210" s="4" t="s">
        <v>2695</v>
      </c>
      <c r="B2210" s="4"/>
      <c r="C2210" s="6" t="s">
        <v>1851</v>
      </c>
      <c r="D2210" s="4"/>
      <c r="E2210" s="4"/>
      <c r="F2210" s="4"/>
      <c r="G2210" s="4"/>
      <c r="H2210" s="4"/>
      <c r="I2210" s="4"/>
      <c r="J2210" s="4"/>
      <c r="K2210" s="45">
        <v>44533</v>
      </c>
      <c r="L2210" s="45"/>
      <c r="M2210" s="4"/>
      <c r="N2210" s="4"/>
      <c r="O2210" s="4"/>
      <c r="P2210" s="46"/>
      <c r="Q2210" s="46"/>
      <c r="R2210" s="49">
        <f t="shared" si="158"/>
        <v>0</v>
      </c>
      <c r="S2210" s="49">
        <f t="shared" si="159"/>
        <v>0</v>
      </c>
      <c r="T2210" s="50">
        <f t="shared" si="156"/>
        <v>0</v>
      </c>
      <c r="U2210" s="50">
        <f t="shared" si="157"/>
        <v>0</v>
      </c>
      <c r="V2210" s="50">
        <v>0.9</v>
      </c>
      <c r="W2210" s="50">
        <f>IF(OR(K2210&lt;=$Y$1,DAY(K2210)&gt;15,AND(YEAR(K2210)&amp;MONTH(K2210)=YEAR(L2210)&amp;MONTH(L2210),DAY(L2210)&lt;26)),"",IF(OR(L2210="",MONTH(K2210)&lt;&gt;MONTH(L2210)),NETWORKDAYS.INTL(K2210,DATE(2021,MONTH(K2210)+1,0),"0000000",'21年休息安排-固定'!$B$2:$B$105),NETWORKDAYS.INTL(K2210,L2210,"0000000",'21年休息安排-固定'!$B$2:$B$105)))</f>
        <v>21</v>
      </c>
      <c r="X2210" s="50" t="str">
        <f>IF(OR(L2210&gt;=$Z$1,L2210="",DAY(L2210)&lt;15,AND(YEAR(K2210)&amp;MONTH(K2210)=YEAR(L2210)&amp;MONTH(L2210),DAY(L2210)&lt;26)),"",IF(YEAR(K2210)&amp;MONTH(K2210)=YEAR(L2210)&amp;MONTH(L2210),NETWORKDAYS.INTL(K2210,L2210,"0000000",'21年休息安排-固定'!$B$2:$B$105),NETWORKDAYS.INTL(DATE(2021,MONTH(L2210),1),L2210,"0000000",'21年休息安排-固定'!$B$2:$B$105)))</f>
        <v/>
      </c>
    </row>
    <row r="2211" customHeight="1" spans="1:24">
      <c r="A2211" s="4" t="s">
        <v>2696</v>
      </c>
      <c r="B2211" s="4"/>
      <c r="C2211" s="6" t="s">
        <v>428</v>
      </c>
      <c r="D2211" s="4"/>
      <c r="E2211" s="4"/>
      <c r="F2211" s="4"/>
      <c r="G2211" s="4"/>
      <c r="H2211" s="4"/>
      <c r="I2211" s="4"/>
      <c r="J2211" s="4"/>
      <c r="K2211" s="45">
        <v>44537</v>
      </c>
      <c r="L2211" s="45"/>
      <c r="M2211" s="4"/>
      <c r="N2211" s="4"/>
      <c r="O2211" s="4"/>
      <c r="P2211" s="46"/>
      <c r="Q2211" s="46"/>
      <c r="R2211" s="49">
        <f t="shared" si="158"/>
        <v>0</v>
      </c>
      <c r="S2211" s="49">
        <f t="shared" si="159"/>
        <v>0</v>
      </c>
      <c r="T2211" s="50">
        <f t="shared" si="156"/>
        <v>0</v>
      </c>
      <c r="U2211" s="50">
        <f t="shared" si="157"/>
        <v>0</v>
      </c>
      <c r="V2211" s="50">
        <v>0.9</v>
      </c>
      <c r="W2211" s="50">
        <f>IF(OR(K2211&lt;=$Y$1,DAY(K2211)&gt;15,AND(YEAR(K2211)&amp;MONTH(K2211)=YEAR(L2211)&amp;MONTH(L2211),DAY(L2211)&lt;26)),"",IF(OR(L2211="",MONTH(K2211)&lt;&gt;MONTH(L2211)),NETWORKDAYS.INTL(K2211,DATE(2021,MONTH(K2211)+1,0),"0000000",'21年休息安排-固定'!$B$2:$B$105),NETWORKDAYS.INTL(K2211,L2211,"0000000",'21年休息安排-固定'!$B$2:$B$105)))</f>
        <v>19</v>
      </c>
      <c r="X2211" s="50" t="str">
        <f>IF(OR(L2211&gt;=$Z$1,L2211="",DAY(L2211)&lt;15,AND(YEAR(K2211)&amp;MONTH(K2211)=YEAR(L2211)&amp;MONTH(L2211),DAY(L2211)&lt;26)),"",IF(YEAR(K2211)&amp;MONTH(K2211)=YEAR(L2211)&amp;MONTH(L2211),NETWORKDAYS.INTL(K2211,L2211,"0000000",'21年休息安排-固定'!$B$2:$B$105),NETWORKDAYS.INTL(DATE(2021,MONTH(L2211),1),L2211,"0000000",'21年休息安排-固定'!$B$2:$B$105)))</f>
        <v/>
      </c>
    </row>
    <row r="2212" customHeight="1" spans="1:24">
      <c r="A2212" s="4" t="s">
        <v>2697</v>
      </c>
      <c r="B2212" s="4"/>
      <c r="C2212" s="6" t="s">
        <v>2092</v>
      </c>
      <c r="D2212" s="4"/>
      <c r="E2212" s="4"/>
      <c r="F2212" s="4"/>
      <c r="G2212" s="4"/>
      <c r="H2212" s="4"/>
      <c r="I2212" s="4"/>
      <c r="J2212" s="4"/>
      <c r="K2212" s="45">
        <v>44539</v>
      </c>
      <c r="L2212" s="45"/>
      <c r="M2212" s="4"/>
      <c r="N2212" s="4"/>
      <c r="O2212" s="4"/>
      <c r="P2212" s="46"/>
      <c r="Q2212" s="46"/>
      <c r="R2212" s="49">
        <f t="shared" si="158"/>
        <v>0</v>
      </c>
      <c r="S2212" s="49">
        <f t="shared" si="159"/>
        <v>0</v>
      </c>
      <c r="T2212" s="50">
        <f t="shared" si="156"/>
        <v>0</v>
      </c>
      <c r="U2212" s="50">
        <f t="shared" si="157"/>
        <v>0</v>
      </c>
      <c r="V2212" s="50">
        <v>0.9</v>
      </c>
      <c r="W2212" s="50">
        <f>IF(OR(K2212&lt;=$Y$1,DAY(K2212)&gt;15,AND(YEAR(K2212)&amp;MONTH(K2212)=YEAR(L2212)&amp;MONTH(L2212),DAY(L2212)&lt;26)),"",IF(OR(L2212="",MONTH(K2212)&lt;&gt;MONTH(L2212)),NETWORKDAYS.INTL(K2212,DATE(2021,MONTH(K2212)+1,0),"0000000",'21年休息安排-固定'!$B$2:$B$105),NETWORKDAYS.INTL(K2212,L2212,"0000000",'21年休息安排-固定'!$B$2:$B$105)))</f>
        <v>17</v>
      </c>
      <c r="X2212" s="50" t="str">
        <f>IF(OR(L2212&gt;=$Z$1,L2212="",DAY(L2212)&lt;15,AND(YEAR(K2212)&amp;MONTH(K2212)=YEAR(L2212)&amp;MONTH(L2212),DAY(L2212)&lt;26)),"",IF(YEAR(K2212)&amp;MONTH(K2212)=YEAR(L2212)&amp;MONTH(L2212),NETWORKDAYS.INTL(K2212,L2212,"0000000",'21年休息安排-固定'!$B$2:$B$105),NETWORKDAYS.INTL(DATE(2021,MONTH(L2212),1),L2212,"0000000",'21年休息安排-固定'!$B$2:$B$105)))</f>
        <v/>
      </c>
    </row>
    <row r="2213" customHeight="1" spans="1:24">
      <c r="A2213" s="4" t="s">
        <v>2698</v>
      </c>
      <c r="B2213" s="4"/>
      <c r="C2213" s="6" t="s">
        <v>1851</v>
      </c>
      <c r="D2213" s="4"/>
      <c r="E2213" s="4"/>
      <c r="F2213" s="4"/>
      <c r="G2213" s="4"/>
      <c r="H2213" s="4"/>
      <c r="I2213" s="4"/>
      <c r="J2213" s="4"/>
      <c r="K2213" s="45">
        <v>44543</v>
      </c>
      <c r="L2213" s="45"/>
      <c r="M2213" s="4"/>
      <c r="N2213" s="4"/>
      <c r="O2213" s="4"/>
      <c r="P2213" s="46"/>
      <c r="Q2213" s="46"/>
      <c r="R2213" s="49">
        <f t="shared" si="158"/>
        <v>0</v>
      </c>
      <c r="S2213" s="49">
        <f t="shared" si="159"/>
        <v>0</v>
      </c>
      <c r="T2213" s="50">
        <f t="shared" si="156"/>
        <v>0</v>
      </c>
      <c r="U2213" s="50">
        <f t="shared" si="157"/>
        <v>0</v>
      </c>
      <c r="V2213" s="50">
        <v>0.9</v>
      </c>
      <c r="W2213" s="50">
        <f>IF(OR(K2213&lt;=$Y$1,DAY(K2213)&gt;15,AND(YEAR(K2213)&amp;MONTH(K2213)=YEAR(L2213)&amp;MONTH(L2213),DAY(L2213)&lt;26)),"",IF(OR(L2213="",MONTH(K2213)&lt;&gt;MONTH(L2213)),NETWORKDAYS.INTL(K2213,DATE(2021,MONTH(K2213)+1,0),"0000000",'21年休息安排-固定'!$B$2:$B$105),NETWORKDAYS.INTL(K2213,L2213,"0000000",'21年休息安排-固定'!$B$2:$B$105)))</f>
        <v>15</v>
      </c>
      <c r="X2213" s="50" t="str">
        <f>IF(OR(L2213&gt;=$Z$1,L2213="",DAY(L2213)&lt;15,AND(YEAR(K2213)&amp;MONTH(K2213)=YEAR(L2213)&amp;MONTH(L2213),DAY(L2213)&lt;26)),"",IF(YEAR(K2213)&amp;MONTH(K2213)=YEAR(L2213)&amp;MONTH(L2213),NETWORKDAYS.INTL(K2213,L2213,"0000000",'21年休息安排-固定'!$B$2:$B$105),NETWORKDAYS.INTL(DATE(2021,MONTH(L2213),1),L2213,"0000000",'21年休息安排-固定'!$B$2:$B$105)))</f>
        <v/>
      </c>
    </row>
    <row r="2214" customHeight="1" spans="1:24">
      <c r="A2214" s="4" t="s">
        <v>2699</v>
      </c>
      <c r="B2214" s="4"/>
      <c r="C2214" s="6" t="s">
        <v>484</v>
      </c>
      <c r="D2214" s="4"/>
      <c r="E2214" s="4"/>
      <c r="F2214" s="4"/>
      <c r="G2214" s="4"/>
      <c r="H2214" s="4"/>
      <c r="I2214" s="4"/>
      <c r="J2214" s="4"/>
      <c r="K2214" s="45">
        <v>44543</v>
      </c>
      <c r="L2214" s="45"/>
      <c r="M2214" s="4"/>
      <c r="N2214" s="4"/>
      <c r="O2214" s="4"/>
      <c r="P2214" s="46"/>
      <c r="Q2214" s="46"/>
      <c r="R2214" s="49">
        <f t="shared" si="158"/>
        <v>0</v>
      </c>
      <c r="S2214" s="49">
        <f t="shared" si="159"/>
        <v>0</v>
      </c>
      <c r="T2214" s="50">
        <f t="shared" si="156"/>
        <v>0</v>
      </c>
      <c r="U2214" s="50">
        <f t="shared" si="157"/>
        <v>0</v>
      </c>
      <c r="V2214" s="50">
        <v>0.9</v>
      </c>
      <c r="W2214" s="50">
        <f>IF(OR(K2214&lt;=$Y$1,DAY(K2214)&gt;15,AND(YEAR(K2214)&amp;MONTH(K2214)=YEAR(L2214)&amp;MONTH(L2214),DAY(L2214)&lt;26)),"",IF(OR(L2214="",MONTH(K2214)&lt;&gt;MONTH(L2214)),NETWORKDAYS.INTL(K2214,DATE(2021,MONTH(K2214)+1,0),"0000000",'21年休息安排-固定'!$B$2:$B$105),NETWORKDAYS.INTL(K2214,L2214,"0000000",'21年休息安排-固定'!$B$2:$B$105)))</f>
        <v>15</v>
      </c>
      <c r="X2214" s="50" t="str">
        <f>IF(OR(L2214&gt;=$Z$1,L2214="",DAY(L2214)&lt;15,AND(YEAR(K2214)&amp;MONTH(K2214)=YEAR(L2214)&amp;MONTH(L2214),DAY(L2214)&lt;26)),"",IF(YEAR(K2214)&amp;MONTH(K2214)=YEAR(L2214)&amp;MONTH(L2214),NETWORKDAYS.INTL(K2214,L2214,"0000000",'21年休息安排-固定'!$B$2:$B$105),NETWORKDAYS.INTL(DATE(2021,MONTH(L2214),1),L2214,"0000000",'21年休息安排-固定'!$B$2:$B$105)))</f>
        <v/>
      </c>
    </row>
    <row r="2215" customHeight="1" spans="1:24">
      <c r="A2215" s="4" t="s">
        <v>2700</v>
      </c>
      <c r="B2215" s="4"/>
      <c r="C2215" s="6" t="s">
        <v>1851</v>
      </c>
      <c r="D2215" s="4"/>
      <c r="E2215" s="4"/>
      <c r="F2215" s="4"/>
      <c r="G2215" s="4"/>
      <c r="H2215" s="4"/>
      <c r="I2215" s="4"/>
      <c r="J2215" s="4"/>
      <c r="K2215" s="45">
        <v>44543</v>
      </c>
      <c r="L2215" s="45"/>
      <c r="M2215" s="4"/>
      <c r="N2215" s="4"/>
      <c r="O2215" s="4"/>
      <c r="P2215" s="46"/>
      <c r="Q2215" s="46"/>
      <c r="R2215" s="49">
        <f t="shared" si="158"/>
        <v>0</v>
      </c>
      <c r="S2215" s="49">
        <f t="shared" si="159"/>
        <v>0</v>
      </c>
      <c r="T2215" s="50">
        <f t="shared" si="156"/>
        <v>0</v>
      </c>
      <c r="U2215" s="50">
        <f t="shared" si="157"/>
        <v>0</v>
      </c>
      <c r="V2215" s="50">
        <v>0.9</v>
      </c>
      <c r="W2215" s="50">
        <f>IF(OR(K2215&lt;=$Y$1,DAY(K2215)&gt;15,AND(YEAR(K2215)&amp;MONTH(K2215)=YEAR(L2215)&amp;MONTH(L2215),DAY(L2215)&lt;26)),"",IF(OR(L2215="",MONTH(K2215)&lt;&gt;MONTH(L2215)),NETWORKDAYS.INTL(K2215,DATE(2021,MONTH(K2215)+1,0),"0000000",'21年休息安排-固定'!$B$2:$B$105),NETWORKDAYS.INTL(K2215,L2215,"0000000",'21年休息安排-固定'!$B$2:$B$105)))</f>
        <v>15</v>
      </c>
      <c r="X2215" s="50" t="str">
        <f>IF(OR(L2215&gt;=$Z$1,L2215="",DAY(L2215)&lt;15,AND(YEAR(K2215)&amp;MONTH(K2215)=YEAR(L2215)&amp;MONTH(L2215),DAY(L2215)&lt;26)),"",IF(YEAR(K2215)&amp;MONTH(K2215)=YEAR(L2215)&amp;MONTH(L2215),NETWORKDAYS.INTL(K2215,L2215,"0000000",'21年休息安排-固定'!$B$2:$B$105),NETWORKDAYS.INTL(DATE(2021,MONTH(L2215),1),L2215,"0000000",'21年休息安排-固定'!$B$2:$B$105)))</f>
        <v/>
      </c>
    </row>
    <row r="2216" customHeight="1" spans="1:24">
      <c r="A2216" s="4" t="s">
        <v>2701</v>
      </c>
      <c r="B2216" s="4"/>
      <c r="C2216" s="6" t="s">
        <v>428</v>
      </c>
      <c r="D2216" s="4"/>
      <c r="E2216" s="4"/>
      <c r="F2216" s="4"/>
      <c r="G2216" s="4"/>
      <c r="H2216" s="4"/>
      <c r="I2216" s="4"/>
      <c r="J2216" s="4"/>
      <c r="K2216" s="45">
        <v>44543</v>
      </c>
      <c r="L2216" s="45"/>
      <c r="M2216" s="4"/>
      <c r="N2216" s="4"/>
      <c r="O2216" s="4"/>
      <c r="P2216" s="46"/>
      <c r="Q2216" s="46"/>
      <c r="R2216" s="49">
        <f t="shared" si="158"/>
        <v>0</v>
      </c>
      <c r="S2216" s="49">
        <f t="shared" si="159"/>
        <v>0</v>
      </c>
      <c r="T2216" s="50">
        <f t="shared" si="156"/>
        <v>0</v>
      </c>
      <c r="U2216" s="50">
        <f t="shared" si="157"/>
        <v>0</v>
      </c>
      <c r="V2216" s="50">
        <v>0.9</v>
      </c>
      <c r="W2216" s="50">
        <f>IF(OR(K2216&lt;=$Y$1,DAY(K2216)&gt;15,AND(YEAR(K2216)&amp;MONTH(K2216)=YEAR(L2216)&amp;MONTH(L2216),DAY(L2216)&lt;26)),"",IF(OR(L2216="",MONTH(K2216)&lt;&gt;MONTH(L2216)),NETWORKDAYS.INTL(K2216,DATE(2021,MONTH(K2216)+1,0),"0000000",'21年休息安排-固定'!$B$2:$B$105),NETWORKDAYS.INTL(K2216,L2216,"0000000",'21年休息安排-固定'!$B$2:$B$105)))</f>
        <v>15</v>
      </c>
      <c r="X2216" s="50" t="str">
        <f>IF(OR(L2216&gt;=$Z$1,L2216="",DAY(L2216)&lt;15,AND(YEAR(K2216)&amp;MONTH(K2216)=YEAR(L2216)&amp;MONTH(L2216),DAY(L2216)&lt;26)),"",IF(YEAR(K2216)&amp;MONTH(K2216)=YEAR(L2216)&amp;MONTH(L2216),NETWORKDAYS.INTL(K2216,L2216,"0000000",'21年休息安排-固定'!$B$2:$B$105),NETWORKDAYS.INTL(DATE(2021,MONTH(L2216),1),L2216,"0000000",'21年休息安排-固定'!$B$2:$B$105)))</f>
        <v/>
      </c>
    </row>
    <row r="2217" customHeight="1" spans="1:24">
      <c r="A2217" s="4" t="s">
        <v>2702</v>
      </c>
      <c r="B2217" s="4"/>
      <c r="C2217" s="6" t="s">
        <v>1851</v>
      </c>
      <c r="D2217" s="4"/>
      <c r="E2217" s="4"/>
      <c r="F2217" s="4"/>
      <c r="G2217" s="4"/>
      <c r="H2217" s="4"/>
      <c r="I2217" s="4"/>
      <c r="J2217" s="4"/>
      <c r="K2217" s="45">
        <v>44543</v>
      </c>
      <c r="L2217" s="45"/>
      <c r="M2217" s="4"/>
      <c r="N2217" s="4"/>
      <c r="O2217" s="4"/>
      <c r="P2217" s="46"/>
      <c r="Q2217" s="46"/>
      <c r="R2217" s="49">
        <f t="shared" si="158"/>
        <v>0</v>
      </c>
      <c r="S2217" s="49">
        <f t="shared" si="159"/>
        <v>0</v>
      </c>
      <c r="T2217" s="50">
        <f t="shared" si="156"/>
        <v>0</v>
      </c>
      <c r="U2217" s="50">
        <f t="shared" si="157"/>
        <v>0</v>
      </c>
      <c r="V2217" s="50">
        <v>0.9</v>
      </c>
      <c r="W2217" s="50">
        <f>IF(OR(K2217&lt;=$Y$1,DAY(K2217)&gt;15,AND(YEAR(K2217)&amp;MONTH(K2217)=YEAR(L2217)&amp;MONTH(L2217),DAY(L2217)&lt;26)),"",IF(OR(L2217="",MONTH(K2217)&lt;&gt;MONTH(L2217)),NETWORKDAYS.INTL(K2217,DATE(2021,MONTH(K2217)+1,0),"0000000",'21年休息安排-固定'!$B$2:$B$105),NETWORKDAYS.INTL(K2217,L2217,"0000000",'21年休息安排-固定'!$B$2:$B$105)))</f>
        <v>15</v>
      </c>
      <c r="X2217" s="50" t="str">
        <f>IF(OR(L2217&gt;=$Z$1,L2217="",DAY(L2217)&lt;15,AND(YEAR(K2217)&amp;MONTH(K2217)=YEAR(L2217)&amp;MONTH(L2217),DAY(L2217)&lt;26)),"",IF(YEAR(K2217)&amp;MONTH(K2217)=YEAR(L2217)&amp;MONTH(L2217),NETWORKDAYS.INTL(K2217,L2217,"0000000",'21年休息安排-固定'!$B$2:$B$105),NETWORKDAYS.INTL(DATE(2021,MONTH(L2217),1),L2217,"0000000",'21年休息安排-固定'!$B$2:$B$105)))</f>
        <v/>
      </c>
    </row>
    <row r="2218" customHeight="1" spans="1:24">
      <c r="A2218" s="4" t="s">
        <v>2703</v>
      </c>
      <c r="B2218" s="4"/>
      <c r="C2218" s="6" t="s">
        <v>484</v>
      </c>
      <c r="D2218" s="4"/>
      <c r="E2218" s="4"/>
      <c r="F2218" s="4"/>
      <c r="G2218" s="4"/>
      <c r="H2218" s="4"/>
      <c r="I2218" s="4"/>
      <c r="J2218" s="4"/>
      <c r="K2218" s="45">
        <v>44544</v>
      </c>
      <c r="L2218" s="45"/>
      <c r="M2218" s="4"/>
      <c r="N2218" s="4"/>
      <c r="O2218" s="4"/>
      <c r="P2218" s="46"/>
      <c r="Q2218" s="46"/>
      <c r="R2218" s="49">
        <f t="shared" si="158"/>
        <v>0</v>
      </c>
      <c r="S2218" s="49">
        <f t="shared" si="159"/>
        <v>0</v>
      </c>
      <c r="T2218" s="50">
        <f t="shared" si="156"/>
        <v>0</v>
      </c>
      <c r="U2218" s="50">
        <f t="shared" si="157"/>
        <v>0</v>
      </c>
      <c r="V2218" s="50">
        <v>0.9</v>
      </c>
      <c r="W2218" s="50">
        <f>IF(OR(K2218&lt;=$Y$1,DAY(K2218)&gt;15,AND(YEAR(K2218)&amp;MONTH(K2218)=YEAR(L2218)&amp;MONTH(L2218),DAY(L2218)&lt;26)),"",IF(OR(L2218="",MONTH(K2218)&lt;&gt;MONTH(L2218)),NETWORKDAYS.INTL(K2218,DATE(2021,MONTH(K2218)+1,0),"0000000",'21年休息安排-固定'!$B$2:$B$105),NETWORKDAYS.INTL(K2218,L2218,"0000000",'21年休息安排-固定'!$B$2:$B$105)))</f>
        <v>14</v>
      </c>
      <c r="X2218" s="50" t="str">
        <f>IF(OR(L2218&gt;=$Z$1,L2218="",DAY(L2218)&lt;15,AND(YEAR(K2218)&amp;MONTH(K2218)=YEAR(L2218)&amp;MONTH(L2218),DAY(L2218)&lt;26)),"",IF(YEAR(K2218)&amp;MONTH(K2218)=YEAR(L2218)&amp;MONTH(L2218),NETWORKDAYS.INTL(K2218,L2218,"0000000",'21年休息安排-固定'!$B$2:$B$105),NETWORKDAYS.INTL(DATE(2021,MONTH(L2218),1),L2218,"0000000",'21年休息安排-固定'!$B$2:$B$105)))</f>
        <v/>
      </c>
    </row>
    <row r="2219" customHeight="1" spans="1:24">
      <c r="A2219" s="4" t="s">
        <v>2704</v>
      </c>
      <c r="B2219" s="4"/>
      <c r="C2219" s="6" t="s">
        <v>404</v>
      </c>
      <c r="D2219" s="4"/>
      <c r="E2219" s="4"/>
      <c r="F2219" s="4"/>
      <c r="G2219" s="4"/>
      <c r="H2219" s="4"/>
      <c r="I2219" s="4"/>
      <c r="J2219" s="4"/>
      <c r="K2219" s="45">
        <v>44545</v>
      </c>
      <c r="L2219" s="45"/>
      <c r="M2219" s="4"/>
      <c r="N2219" s="4"/>
      <c r="O2219" s="4"/>
      <c r="P2219" s="46"/>
      <c r="Q2219" s="46"/>
      <c r="R2219" s="49">
        <f t="shared" si="158"/>
        <v>0</v>
      </c>
      <c r="S2219" s="49">
        <f t="shared" si="159"/>
        <v>0</v>
      </c>
      <c r="T2219" s="50">
        <f t="shared" si="156"/>
        <v>0</v>
      </c>
      <c r="U2219" s="50">
        <f t="shared" si="157"/>
        <v>0</v>
      </c>
      <c r="V2219" s="50">
        <v>0.9</v>
      </c>
      <c r="W2219" s="50">
        <f>IF(OR(K2219&lt;=$Y$1,DAY(K2219)&gt;15,AND(YEAR(K2219)&amp;MONTH(K2219)=YEAR(L2219)&amp;MONTH(L2219),DAY(L2219)&lt;26)),"",IF(OR(L2219="",MONTH(K2219)&lt;&gt;MONTH(L2219)),NETWORKDAYS.INTL(K2219,DATE(2021,MONTH(K2219)+1,0),"0000000",'21年休息安排-固定'!$B$2:$B$105),NETWORKDAYS.INTL(K2219,L2219,"0000000",'21年休息安排-固定'!$B$2:$B$105)))</f>
        <v>13</v>
      </c>
      <c r="X2219" s="50" t="str">
        <f>IF(OR(L2219&gt;=$Z$1,L2219="",DAY(L2219)&lt;15,AND(YEAR(K2219)&amp;MONTH(K2219)=YEAR(L2219)&amp;MONTH(L2219),DAY(L2219)&lt;26)),"",IF(YEAR(K2219)&amp;MONTH(K2219)=YEAR(L2219)&amp;MONTH(L2219),NETWORKDAYS.INTL(K2219,L2219,"0000000",'21年休息安排-固定'!$B$2:$B$105),NETWORKDAYS.INTL(DATE(2021,MONTH(L2219),1),L2219,"0000000",'21年休息安排-固定'!$B$2:$B$105)))</f>
        <v/>
      </c>
    </row>
    <row r="2220" customHeight="1" spans="1:24">
      <c r="A2220" s="4" t="s">
        <v>2705</v>
      </c>
      <c r="B2220" s="4"/>
      <c r="C2220" s="6" t="s">
        <v>484</v>
      </c>
      <c r="D2220" s="4"/>
      <c r="E2220" s="4"/>
      <c r="F2220" s="4"/>
      <c r="G2220" s="4"/>
      <c r="H2220" s="4"/>
      <c r="I2220" s="4"/>
      <c r="J2220" s="4"/>
      <c r="K2220" s="45">
        <v>44544</v>
      </c>
      <c r="L2220" s="45"/>
      <c r="M2220" s="4"/>
      <c r="N2220" s="4"/>
      <c r="O2220" s="4"/>
      <c r="P2220" s="46"/>
      <c r="Q2220" s="46"/>
      <c r="R2220" s="49">
        <f t="shared" si="158"/>
        <v>0</v>
      </c>
      <c r="S2220" s="49">
        <f t="shared" si="159"/>
        <v>0</v>
      </c>
      <c r="T2220" s="50">
        <f t="shared" si="156"/>
        <v>0</v>
      </c>
      <c r="U2220" s="50">
        <f t="shared" si="157"/>
        <v>0</v>
      </c>
      <c r="V2220" s="50">
        <v>0.9</v>
      </c>
      <c r="W2220" s="50">
        <f>IF(OR(K2220&lt;=$Y$1,DAY(K2220)&gt;15,AND(YEAR(K2220)&amp;MONTH(K2220)=YEAR(L2220)&amp;MONTH(L2220),DAY(L2220)&lt;26)),"",IF(OR(L2220="",MONTH(K2220)&lt;&gt;MONTH(L2220)),NETWORKDAYS.INTL(K2220,DATE(2021,MONTH(K2220)+1,0),"0000000",'21年休息安排-固定'!$B$2:$B$105),NETWORKDAYS.INTL(K2220,L2220,"0000000",'21年休息安排-固定'!$B$2:$B$105)))</f>
        <v>14</v>
      </c>
      <c r="X2220" s="50" t="str">
        <f>IF(OR(L2220&gt;=$Z$1,L2220="",DAY(L2220)&lt;15,AND(YEAR(K2220)&amp;MONTH(K2220)=YEAR(L2220)&amp;MONTH(L2220),DAY(L2220)&lt;26)),"",IF(YEAR(K2220)&amp;MONTH(K2220)=YEAR(L2220)&amp;MONTH(L2220),NETWORKDAYS.INTL(K2220,L2220,"0000000",'21年休息安排-固定'!$B$2:$B$105),NETWORKDAYS.INTL(DATE(2021,MONTH(L2220),1),L2220,"0000000",'21年休息安排-固定'!$B$2:$B$105)))</f>
        <v/>
      </c>
    </row>
    <row r="2221" customHeight="1" spans="1:24">
      <c r="A2221" s="4" t="s">
        <v>2706</v>
      </c>
      <c r="B2221" s="4"/>
      <c r="C2221" s="6" t="s">
        <v>1851</v>
      </c>
      <c r="D2221" s="4"/>
      <c r="E2221" s="4"/>
      <c r="F2221" s="4"/>
      <c r="G2221" s="4"/>
      <c r="H2221" s="4"/>
      <c r="I2221" s="4"/>
      <c r="J2221" s="4"/>
      <c r="K2221" s="45">
        <v>44545</v>
      </c>
      <c r="L2221" s="45"/>
      <c r="M2221" s="4"/>
      <c r="N2221" s="4"/>
      <c r="O2221" s="4"/>
      <c r="P2221" s="46"/>
      <c r="Q2221" s="46"/>
      <c r="R2221" s="49">
        <f t="shared" si="158"/>
        <v>0</v>
      </c>
      <c r="S2221" s="49">
        <f t="shared" si="159"/>
        <v>0</v>
      </c>
      <c r="T2221" s="50">
        <f t="shared" si="156"/>
        <v>0</v>
      </c>
      <c r="U2221" s="50">
        <f t="shared" si="157"/>
        <v>0</v>
      </c>
      <c r="V2221" s="50">
        <v>0.9</v>
      </c>
      <c r="W2221" s="50">
        <f>IF(OR(K2221&lt;=$Y$1,DAY(K2221)&gt;15,AND(YEAR(K2221)&amp;MONTH(K2221)=YEAR(L2221)&amp;MONTH(L2221),DAY(L2221)&lt;26)),"",IF(OR(L2221="",MONTH(K2221)&lt;&gt;MONTH(L2221)),NETWORKDAYS.INTL(K2221,DATE(2021,MONTH(K2221)+1,0),"0000000",'21年休息安排-固定'!$B$2:$B$105),NETWORKDAYS.INTL(K2221,L2221,"0000000",'21年休息安排-固定'!$B$2:$B$105)))</f>
        <v>13</v>
      </c>
      <c r="X2221" s="50" t="str">
        <f>IF(OR(L2221&gt;=$Z$1,L2221="",DAY(L2221)&lt;15,AND(YEAR(K2221)&amp;MONTH(K2221)=YEAR(L2221)&amp;MONTH(L2221),DAY(L2221)&lt;26)),"",IF(YEAR(K2221)&amp;MONTH(K2221)=YEAR(L2221)&amp;MONTH(L2221),NETWORKDAYS.INTL(K2221,L2221,"0000000",'21年休息安排-固定'!$B$2:$B$105),NETWORKDAYS.INTL(DATE(2021,MONTH(L2221),1),L2221,"0000000",'21年休息安排-固定'!$B$2:$B$105)))</f>
        <v/>
      </c>
    </row>
    <row r="2222" customHeight="1" spans="1:24">
      <c r="A2222" s="4" t="s">
        <v>2707</v>
      </c>
      <c r="B2222" s="4"/>
      <c r="C2222" s="6" t="s">
        <v>484</v>
      </c>
      <c r="D2222" s="4"/>
      <c r="E2222" s="4"/>
      <c r="F2222" s="4"/>
      <c r="G2222" s="4"/>
      <c r="H2222" s="4"/>
      <c r="I2222" s="4"/>
      <c r="J2222" s="4"/>
      <c r="K2222" s="45">
        <v>44546</v>
      </c>
      <c r="L2222" s="45"/>
      <c r="M2222" s="4"/>
      <c r="N2222" s="4"/>
      <c r="O2222" s="4"/>
      <c r="P2222" s="46"/>
      <c r="Q2222" s="46"/>
      <c r="R2222" s="49">
        <f t="shared" si="158"/>
        <v>0</v>
      </c>
      <c r="S2222" s="49">
        <f t="shared" si="159"/>
        <v>0</v>
      </c>
      <c r="T2222" s="50">
        <f t="shared" si="156"/>
        <v>0</v>
      </c>
      <c r="U2222" s="50">
        <f t="shared" si="157"/>
        <v>0</v>
      </c>
      <c r="V2222" s="50">
        <v>0.9</v>
      </c>
      <c r="W2222" s="50" t="str">
        <f>IF(OR(K2222&lt;=$Y$1,DAY(K2222)&gt;15,AND(YEAR(K2222)&amp;MONTH(K2222)=YEAR(L2222)&amp;MONTH(L2222),DAY(L2222)&lt;26)),"",IF(OR(L2222="",MONTH(K2222)&lt;&gt;MONTH(L2222)),NETWORKDAYS.INTL(K2222,DATE(2021,MONTH(K2222)+1,0),"0000000",'21年休息安排-固定'!$B$2:$B$105),NETWORKDAYS.INTL(K2222,L2222,"0000000",'21年休息安排-固定'!$B$2:$B$105)))</f>
        <v/>
      </c>
      <c r="X2222" s="50" t="str">
        <f>IF(OR(L2222&gt;=$Z$1,L2222="",DAY(L2222)&lt;15,AND(YEAR(K2222)&amp;MONTH(K2222)=YEAR(L2222)&amp;MONTH(L2222),DAY(L2222)&lt;26)),"",IF(YEAR(K2222)&amp;MONTH(K2222)=YEAR(L2222)&amp;MONTH(L2222),NETWORKDAYS.INTL(K2222,L2222,"0000000",'21年休息安排-固定'!$B$2:$B$105),NETWORKDAYS.INTL(DATE(2021,MONTH(L2222),1),L2222,"0000000",'21年休息安排-固定'!$B$2:$B$105)))</f>
        <v/>
      </c>
    </row>
    <row r="2223" customHeight="1" spans="1:24">
      <c r="A2223" s="4" t="s">
        <v>2708</v>
      </c>
      <c r="B2223" s="4"/>
      <c r="C2223" s="6" t="s">
        <v>484</v>
      </c>
      <c r="D2223" s="4"/>
      <c r="E2223" s="4"/>
      <c r="F2223" s="4"/>
      <c r="G2223" s="4"/>
      <c r="H2223" s="4"/>
      <c r="I2223" s="4"/>
      <c r="J2223" s="4"/>
      <c r="K2223" s="45">
        <v>44550</v>
      </c>
      <c r="L2223" s="45"/>
      <c r="M2223" s="4"/>
      <c r="N2223" s="4"/>
      <c r="O2223" s="4"/>
      <c r="P2223" s="46"/>
      <c r="Q2223" s="46"/>
      <c r="R2223" s="49">
        <f t="shared" si="158"/>
        <v>0</v>
      </c>
      <c r="S2223" s="49">
        <f t="shared" si="159"/>
        <v>0</v>
      </c>
      <c r="T2223" s="50">
        <f t="shared" si="156"/>
        <v>0</v>
      </c>
      <c r="U2223" s="50">
        <f t="shared" si="157"/>
        <v>0</v>
      </c>
      <c r="V2223" s="50">
        <v>0.9</v>
      </c>
      <c r="W2223" s="50" t="str">
        <f>IF(OR(K2223&lt;=$Y$1,DAY(K2223)&gt;15,AND(YEAR(K2223)&amp;MONTH(K2223)=YEAR(L2223)&amp;MONTH(L2223),DAY(L2223)&lt;26)),"",IF(OR(L2223="",MONTH(K2223)&lt;&gt;MONTH(L2223)),NETWORKDAYS.INTL(K2223,DATE(2021,MONTH(K2223)+1,0),"0000000",'21年休息安排-固定'!$B$2:$B$105),NETWORKDAYS.INTL(K2223,L2223,"0000000",'21年休息安排-固定'!$B$2:$B$105)))</f>
        <v/>
      </c>
      <c r="X2223" s="50" t="str">
        <f>IF(OR(L2223&gt;=$Z$1,L2223="",DAY(L2223)&lt;15,AND(YEAR(K2223)&amp;MONTH(K2223)=YEAR(L2223)&amp;MONTH(L2223),DAY(L2223)&lt;26)),"",IF(YEAR(K2223)&amp;MONTH(K2223)=YEAR(L2223)&amp;MONTH(L2223),NETWORKDAYS.INTL(K2223,L2223,"0000000",'21年休息安排-固定'!$B$2:$B$105),NETWORKDAYS.INTL(DATE(2021,MONTH(L2223),1),L2223,"0000000",'21年休息安排-固定'!$B$2:$B$105)))</f>
        <v/>
      </c>
    </row>
    <row r="2224" customHeight="1" spans="1:24">
      <c r="A2224" s="4" t="s">
        <v>2709</v>
      </c>
      <c r="B2224" s="4"/>
      <c r="C2224" s="6" t="s">
        <v>484</v>
      </c>
      <c r="D2224" s="4"/>
      <c r="E2224" s="4"/>
      <c r="F2224" s="4"/>
      <c r="G2224" s="4"/>
      <c r="H2224" s="4"/>
      <c r="I2224" s="4"/>
      <c r="J2224" s="4"/>
      <c r="K2224" s="45">
        <v>44550</v>
      </c>
      <c r="L2224" s="45"/>
      <c r="M2224" s="4"/>
      <c r="N2224" s="4"/>
      <c r="O2224" s="4"/>
      <c r="P2224" s="46"/>
      <c r="Q2224" s="46"/>
      <c r="R2224" s="49">
        <f t="shared" si="158"/>
        <v>0</v>
      </c>
      <c r="S2224" s="49">
        <f t="shared" si="159"/>
        <v>0</v>
      </c>
      <c r="T2224" s="50">
        <f t="shared" si="156"/>
        <v>0</v>
      </c>
      <c r="U2224" s="50">
        <f t="shared" si="157"/>
        <v>0</v>
      </c>
      <c r="V2224" s="50">
        <v>0.9</v>
      </c>
      <c r="W2224" s="50" t="str">
        <f>IF(OR(K2224&lt;=$Y$1,DAY(K2224)&gt;15,AND(YEAR(K2224)&amp;MONTH(K2224)=YEAR(L2224)&amp;MONTH(L2224),DAY(L2224)&lt;26)),"",IF(OR(L2224="",MONTH(K2224)&lt;&gt;MONTH(L2224)),NETWORKDAYS.INTL(K2224,DATE(2021,MONTH(K2224)+1,0),"0000000",'21年休息安排-固定'!$B$2:$B$105),NETWORKDAYS.INTL(K2224,L2224,"0000000",'21年休息安排-固定'!$B$2:$B$105)))</f>
        <v/>
      </c>
      <c r="X2224" s="50" t="str">
        <f>IF(OR(L2224&gt;=$Z$1,L2224="",DAY(L2224)&lt;15,AND(YEAR(K2224)&amp;MONTH(K2224)=YEAR(L2224)&amp;MONTH(L2224),DAY(L2224)&lt;26)),"",IF(YEAR(K2224)&amp;MONTH(K2224)=YEAR(L2224)&amp;MONTH(L2224),NETWORKDAYS.INTL(K2224,L2224,"0000000",'21年休息安排-固定'!$B$2:$B$105),NETWORKDAYS.INTL(DATE(2021,MONTH(L2224),1),L2224,"0000000",'21年休息安排-固定'!$B$2:$B$105)))</f>
        <v/>
      </c>
    </row>
    <row r="2225" customHeight="1" spans="1:24">
      <c r="A2225" s="4" t="s">
        <v>2710</v>
      </c>
      <c r="B2225" s="4"/>
      <c r="C2225" s="6" t="s">
        <v>1846</v>
      </c>
      <c r="D2225" s="4"/>
      <c r="E2225" s="4"/>
      <c r="F2225" s="4"/>
      <c r="G2225" s="4"/>
      <c r="H2225" s="4"/>
      <c r="I2225" s="4"/>
      <c r="J2225" s="4"/>
      <c r="K2225" s="45">
        <v>44551</v>
      </c>
      <c r="L2225" s="45"/>
      <c r="M2225" s="4"/>
      <c r="N2225" s="4"/>
      <c r="O2225" s="4"/>
      <c r="P2225" s="46"/>
      <c r="Q2225" s="46"/>
      <c r="R2225" s="49">
        <f t="shared" si="158"/>
        <v>0</v>
      </c>
      <c r="S2225" s="49">
        <f t="shared" si="159"/>
        <v>0</v>
      </c>
      <c r="T2225" s="50">
        <f t="shared" si="156"/>
        <v>0</v>
      </c>
      <c r="U2225" s="50">
        <f t="shared" si="157"/>
        <v>0</v>
      </c>
      <c r="V2225" s="50">
        <v>0.9</v>
      </c>
      <c r="W2225" s="50" t="str">
        <f>IF(OR(K2225&lt;=$Y$1,DAY(K2225)&gt;15,AND(YEAR(K2225)&amp;MONTH(K2225)=YEAR(L2225)&amp;MONTH(L2225),DAY(L2225)&lt;26)),"",IF(OR(L2225="",MONTH(K2225)&lt;&gt;MONTH(L2225)),NETWORKDAYS.INTL(K2225,DATE(2021,MONTH(K2225)+1,0),"0000000",'21年休息安排-固定'!$B$2:$B$105),NETWORKDAYS.INTL(K2225,L2225,"0000000",'21年休息安排-固定'!$B$2:$B$105)))</f>
        <v/>
      </c>
      <c r="X2225" s="50" t="str">
        <f>IF(OR(L2225&gt;=$Z$1,L2225="",DAY(L2225)&lt;15,AND(YEAR(K2225)&amp;MONTH(K2225)=YEAR(L2225)&amp;MONTH(L2225),DAY(L2225)&lt;26)),"",IF(YEAR(K2225)&amp;MONTH(K2225)=YEAR(L2225)&amp;MONTH(L2225),NETWORKDAYS.INTL(K2225,L2225,"0000000",'21年休息安排-固定'!$B$2:$B$105),NETWORKDAYS.INTL(DATE(2021,MONTH(L2225),1),L2225,"0000000",'21年休息安排-固定'!$B$2:$B$105)))</f>
        <v/>
      </c>
    </row>
    <row r="2226" customHeight="1" spans="1:24">
      <c r="A2226" s="4" t="s">
        <v>2711</v>
      </c>
      <c r="B2226" s="4"/>
      <c r="C2226" s="6" t="s">
        <v>404</v>
      </c>
      <c r="D2226" s="4"/>
      <c r="E2226" s="4"/>
      <c r="F2226" s="4"/>
      <c r="G2226" s="4"/>
      <c r="H2226" s="4"/>
      <c r="I2226" s="4"/>
      <c r="J2226" s="4"/>
      <c r="K2226" s="45">
        <v>44552</v>
      </c>
      <c r="L2226" s="45"/>
      <c r="M2226" s="4"/>
      <c r="N2226" s="4"/>
      <c r="O2226" s="4"/>
      <c r="P2226" s="46"/>
      <c r="Q2226" s="46"/>
      <c r="R2226" s="49">
        <f t="shared" si="158"/>
        <v>0</v>
      </c>
      <c r="S2226" s="49">
        <f t="shared" si="159"/>
        <v>0</v>
      </c>
      <c r="T2226" s="50">
        <f t="shared" si="156"/>
        <v>0</v>
      </c>
      <c r="U2226" s="50">
        <f t="shared" si="157"/>
        <v>0</v>
      </c>
      <c r="V2226" s="50">
        <v>0.9</v>
      </c>
      <c r="W2226" s="50" t="str">
        <f>IF(OR(K2226&lt;=$Y$1,DAY(K2226)&gt;15,AND(YEAR(K2226)&amp;MONTH(K2226)=YEAR(L2226)&amp;MONTH(L2226),DAY(L2226)&lt;26)),"",IF(OR(L2226="",MONTH(K2226)&lt;&gt;MONTH(L2226)),NETWORKDAYS.INTL(K2226,DATE(2021,MONTH(K2226)+1,0),"0000000",'21年休息安排-固定'!$B$2:$B$105),NETWORKDAYS.INTL(K2226,L2226,"0000000",'21年休息安排-固定'!$B$2:$B$105)))</f>
        <v/>
      </c>
      <c r="X2226" s="50" t="str">
        <f>IF(OR(L2226&gt;=$Z$1,L2226="",DAY(L2226)&lt;15,AND(YEAR(K2226)&amp;MONTH(K2226)=YEAR(L2226)&amp;MONTH(L2226),DAY(L2226)&lt;26)),"",IF(YEAR(K2226)&amp;MONTH(K2226)=YEAR(L2226)&amp;MONTH(L2226),NETWORKDAYS.INTL(K2226,L2226,"0000000",'21年休息安排-固定'!$B$2:$B$105),NETWORKDAYS.INTL(DATE(2021,MONTH(L2226),1),L2226,"0000000",'21年休息安排-固定'!$B$2:$B$105)))</f>
        <v/>
      </c>
    </row>
    <row r="2227" customHeight="1" spans="1:24">
      <c r="A2227" s="4" t="s">
        <v>2712</v>
      </c>
      <c r="B2227" s="4"/>
      <c r="C2227" s="6" t="s">
        <v>484</v>
      </c>
      <c r="D2227" s="4"/>
      <c r="E2227" s="4"/>
      <c r="F2227" s="4"/>
      <c r="G2227" s="4"/>
      <c r="H2227" s="4"/>
      <c r="I2227" s="4"/>
      <c r="J2227" s="4"/>
      <c r="K2227" s="45">
        <v>44554</v>
      </c>
      <c r="L2227" s="45"/>
      <c r="M2227" s="4"/>
      <c r="N2227" s="4"/>
      <c r="O2227" s="4"/>
      <c r="P2227" s="46"/>
      <c r="Q2227" s="46"/>
      <c r="R2227" s="49">
        <f t="shared" si="158"/>
        <v>0</v>
      </c>
      <c r="S2227" s="49">
        <f t="shared" si="159"/>
        <v>0</v>
      </c>
      <c r="T2227" s="50">
        <f t="shared" si="156"/>
        <v>0</v>
      </c>
      <c r="U2227" s="50">
        <f t="shared" si="157"/>
        <v>0</v>
      </c>
      <c r="V2227" s="50">
        <v>0.9</v>
      </c>
      <c r="W2227" s="50" t="str">
        <f>IF(OR(K2227&lt;=$Y$1,DAY(K2227)&gt;15,AND(YEAR(K2227)&amp;MONTH(K2227)=YEAR(L2227)&amp;MONTH(L2227),DAY(L2227)&lt;26)),"",IF(OR(L2227="",MONTH(K2227)&lt;&gt;MONTH(L2227)),NETWORKDAYS.INTL(K2227,DATE(2021,MONTH(K2227)+1,0),"0000000",'21年休息安排-固定'!$B$2:$B$105),NETWORKDAYS.INTL(K2227,L2227,"0000000",'21年休息安排-固定'!$B$2:$B$105)))</f>
        <v/>
      </c>
      <c r="X2227" s="50" t="str">
        <f>IF(OR(L2227&gt;=$Z$1,L2227="",DAY(L2227)&lt;15,AND(YEAR(K2227)&amp;MONTH(K2227)=YEAR(L2227)&amp;MONTH(L2227),DAY(L2227)&lt;26)),"",IF(YEAR(K2227)&amp;MONTH(K2227)=YEAR(L2227)&amp;MONTH(L2227),NETWORKDAYS.INTL(K2227,L2227,"0000000",'21年休息安排-固定'!$B$2:$B$105),NETWORKDAYS.INTL(DATE(2021,MONTH(L2227),1),L2227,"0000000",'21年休息安排-固定'!$B$2:$B$105)))</f>
        <v/>
      </c>
    </row>
    <row r="2228" customHeight="1" spans="1:24">
      <c r="A2228" s="4" t="s">
        <v>2713</v>
      </c>
      <c r="B2228" s="4"/>
      <c r="C2228" s="6" t="s">
        <v>404</v>
      </c>
      <c r="D2228" s="4"/>
      <c r="E2228" s="4"/>
      <c r="F2228" s="4"/>
      <c r="G2228" s="4"/>
      <c r="H2228" s="4"/>
      <c r="I2228" s="4"/>
      <c r="J2228" s="4"/>
      <c r="K2228" s="45">
        <v>44557</v>
      </c>
      <c r="L2228" s="45"/>
      <c r="M2228" s="4"/>
      <c r="N2228" s="4"/>
      <c r="O2228" s="4"/>
      <c r="P2228" s="46"/>
      <c r="Q2228" s="46"/>
      <c r="R2228" s="49">
        <f t="shared" si="158"/>
        <v>0</v>
      </c>
      <c r="S2228" s="49">
        <f t="shared" si="159"/>
        <v>0</v>
      </c>
      <c r="T2228" s="50">
        <f t="shared" si="156"/>
        <v>0</v>
      </c>
      <c r="U2228" s="50">
        <f t="shared" si="157"/>
        <v>0</v>
      </c>
      <c r="V2228" s="50">
        <v>0.9</v>
      </c>
      <c r="W2228" s="50" t="str">
        <f>IF(OR(K2228&lt;=$Y$1,DAY(K2228)&gt;15,AND(YEAR(K2228)&amp;MONTH(K2228)=YEAR(L2228)&amp;MONTH(L2228),DAY(L2228)&lt;26)),"",IF(OR(L2228="",MONTH(K2228)&lt;&gt;MONTH(L2228)),NETWORKDAYS.INTL(K2228,DATE(2021,MONTH(K2228)+1,0),"0000000",'21年休息安排-固定'!$B$2:$B$105),NETWORKDAYS.INTL(K2228,L2228,"0000000",'21年休息安排-固定'!$B$2:$B$105)))</f>
        <v/>
      </c>
      <c r="X2228" s="50" t="str">
        <f>IF(OR(L2228&gt;=$Z$1,L2228="",DAY(L2228)&lt;15,AND(YEAR(K2228)&amp;MONTH(K2228)=YEAR(L2228)&amp;MONTH(L2228),DAY(L2228)&lt;26)),"",IF(YEAR(K2228)&amp;MONTH(K2228)=YEAR(L2228)&amp;MONTH(L2228),NETWORKDAYS.INTL(K2228,L2228,"0000000",'21年休息安排-固定'!$B$2:$B$105),NETWORKDAYS.INTL(DATE(2021,MONTH(L2228),1),L2228,"0000000",'21年休息安排-固定'!$B$2:$B$105)))</f>
        <v/>
      </c>
    </row>
    <row r="2229" customHeight="1" spans="1:24">
      <c r="A2229" s="4" t="s">
        <v>2714</v>
      </c>
      <c r="B2229" s="4"/>
      <c r="C2229" s="6" t="s">
        <v>484</v>
      </c>
      <c r="D2229" s="4"/>
      <c r="E2229" s="4"/>
      <c r="F2229" s="4"/>
      <c r="G2229" s="4"/>
      <c r="H2229" s="4"/>
      <c r="I2229" s="4"/>
      <c r="J2229" s="4"/>
      <c r="K2229" s="45">
        <v>44557</v>
      </c>
      <c r="L2229" s="45"/>
      <c r="M2229" s="4"/>
      <c r="N2229" s="4"/>
      <c r="O2229" s="4"/>
      <c r="P2229" s="46"/>
      <c r="Q2229" s="46"/>
      <c r="R2229" s="49">
        <f t="shared" si="158"/>
        <v>0</v>
      </c>
      <c r="S2229" s="49">
        <f t="shared" si="159"/>
        <v>0</v>
      </c>
      <c r="T2229" s="50">
        <f t="shared" si="156"/>
        <v>0</v>
      </c>
      <c r="U2229" s="50">
        <f t="shared" si="157"/>
        <v>0</v>
      </c>
      <c r="V2229" s="50">
        <v>0.9</v>
      </c>
      <c r="W2229" s="50" t="str">
        <f>IF(OR(K2229&lt;=$Y$1,DAY(K2229)&gt;15,AND(YEAR(K2229)&amp;MONTH(K2229)=YEAR(L2229)&amp;MONTH(L2229),DAY(L2229)&lt;26)),"",IF(OR(L2229="",MONTH(K2229)&lt;&gt;MONTH(L2229)),NETWORKDAYS.INTL(K2229,DATE(2021,MONTH(K2229)+1,0),"0000000",'21年休息安排-固定'!$B$2:$B$105),NETWORKDAYS.INTL(K2229,L2229,"0000000",'21年休息安排-固定'!$B$2:$B$105)))</f>
        <v/>
      </c>
      <c r="X2229" s="50" t="str">
        <f>IF(OR(L2229&gt;=$Z$1,L2229="",DAY(L2229)&lt;15,AND(YEAR(K2229)&amp;MONTH(K2229)=YEAR(L2229)&amp;MONTH(L2229),DAY(L2229)&lt;26)),"",IF(YEAR(K2229)&amp;MONTH(K2229)=YEAR(L2229)&amp;MONTH(L2229),NETWORKDAYS.INTL(K2229,L2229,"0000000",'21年休息安排-固定'!$B$2:$B$105),NETWORKDAYS.INTL(DATE(2021,MONTH(L2229),1),L2229,"0000000",'21年休息安排-固定'!$B$2:$B$105)))</f>
        <v/>
      </c>
    </row>
    <row r="2230" customHeight="1" spans="1:24">
      <c r="A2230" s="4" t="s">
        <v>2715</v>
      </c>
      <c r="B2230" s="4"/>
      <c r="C2230" s="6" t="s">
        <v>428</v>
      </c>
      <c r="D2230" s="4"/>
      <c r="E2230" s="4"/>
      <c r="F2230" s="4"/>
      <c r="G2230" s="4"/>
      <c r="H2230" s="4"/>
      <c r="I2230" s="4"/>
      <c r="J2230" s="4"/>
      <c r="K2230" s="45">
        <v>44558</v>
      </c>
      <c r="L2230" s="45"/>
      <c r="M2230" s="4"/>
      <c r="N2230" s="4"/>
      <c r="O2230" s="4"/>
      <c r="P2230" s="46"/>
      <c r="Q2230" s="46"/>
      <c r="R2230" s="49">
        <f t="shared" si="158"/>
        <v>0</v>
      </c>
      <c r="S2230" s="49">
        <f t="shared" si="159"/>
        <v>0</v>
      </c>
      <c r="T2230" s="50">
        <f t="shared" si="156"/>
        <v>0</v>
      </c>
      <c r="U2230" s="50">
        <f t="shared" si="157"/>
        <v>0</v>
      </c>
      <c r="V2230" s="50">
        <v>0.9</v>
      </c>
      <c r="W2230" s="50" t="str">
        <f>IF(OR(K2230&lt;=$Y$1,DAY(K2230)&gt;15,AND(YEAR(K2230)&amp;MONTH(K2230)=YEAR(L2230)&amp;MONTH(L2230),DAY(L2230)&lt;26)),"",IF(OR(L2230="",MONTH(K2230)&lt;&gt;MONTH(L2230)),NETWORKDAYS.INTL(K2230,DATE(2021,MONTH(K2230)+1,0),"0000000",'21年休息安排-固定'!$B$2:$B$105),NETWORKDAYS.INTL(K2230,L2230,"0000000",'21年休息安排-固定'!$B$2:$B$105)))</f>
        <v/>
      </c>
      <c r="X2230" s="50" t="str">
        <f>IF(OR(L2230&gt;=$Z$1,L2230="",DAY(L2230)&lt;15,AND(YEAR(K2230)&amp;MONTH(K2230)=YEAR(L2230)&amp;MONTH(L2230),DAY(L2230)&lt;26)),"",IF(YEAR(K2230)&amp;MONTH(K2230)=YEAR(L2230)&amp;MONTH(L2230),NETWORKDAYS.INTL(K2230,L2230,"0000000",'21年休息安排-固定'!$B$2:$B$105),NETWORKDAYS.INTL(DATE(2021,MONTH(L2230),1),L2230,"0000000",'21年休息安排-固定'!$B$2:$B$105)))</f>
        <v/>
      </c>
    </row>
    <row r="2231" customHeight="1" spans="1:24">
      <c r="A2231" s="4" t="s">
        <v>2716</v>
      </c>
      <c r="B2231" s="4"/>
      <c r="C2231" s="6" t="s">
        <v>484</v>
      </c>
      <c r="D2231" s="4"/>
      <c r="E2231" s="4"/>
      <c r="F2231" s="4"/>
      <c r="G2231" s="4"/>
      <c r="H2231" s="4"/>
      <c r="I2231" s="4"/>
      <c r="J2231" s="4"/>
      <c r="K2231" s="45">
        <v>44559</v>
      </c>
      <c r="L2231" s="45"/>
      <c r="M2231" s="4"/>
      <c r="N2231" s="4"/>
      <c r="O2231" s="4"/>
      <c r="P2231" s="46"/>
      <c r="Q2231" s="46"/>
      <c r="R2231" s="49">
        <f t="shared" si="158"/>
        <v>0</v>
      </c>
      <c r="S2231" s="49">
        <f t="shared" si="159"/>
        <v>0</v>
      </c>
      <c r="T2231" s="50">
        <f t="shared" si="156"/>
        <v>0</v>
      </c>
      <c r="U2231" s="50">
        <f t="shared" si="157"/>
        <v>0</v>
      </c>
      <c r="V2231" s="50">
        <v>0.9</v>
      </c>
      <c r="W2231" s="50" t="str">
        <f>IF(OR(K2231&lt;=$Y$1,DAY(K2231)&gt;15,AND(YEAR(K2231)&amp;MONTH(K2231)=YEAR(L2231)&amp;MONTH(L2231),DAY(L2231)&lt;26)),"",IF(OR(L2231="",MONTH(K2231)&lt;&gt;MONTH(L2231)),NETWORKDAYS.INTL(K2231,DATE(2021,MONTH(K2231)+1,0),"0000000",'21年休息安排-固定'!$B$2:$B$105),NETWORKDAYS.INTL(K2231,L2231,"0000000",'21年休息安排-固定'!$B$2:$B$105)))</f>
        <v/>
      </c>
      <c r="X2231" s="50" t="str">
        <f>IF(OR(L2231&gt;=$Z$1,L2231="",DAY(L2231)&lt;15,AND(YEAR(K2231)&amp;MONTH(K2231)=YEAR(L2231)&amp;MONTH(L2231),DAY(L2231)&lt;26)),"",IF(YEAR(K2231)&amp;MONTH(K2231)=YEAR(L2231)&amp;MONTH(L2231),NETWORKDAYS.INTL(K2231,L2231,"0000000",'21年休息安排-固定'!$B$2:$B$105),NETWORKDAYS.INTL(DATE(2021,MONTH(L2231),1),L2231,"0000000",'21年休息安排-固定'!$B$2:$B$105)))</f>
        <v/>
      </c>
    </row>
    <row r="2232" customHeight="1" spans="1:24">
      <c r="A2232" s="4" t="s">
        <v>2717</v>
      </c>
      <c r="B2232" s="4"/>
      <c r="C2232" s="6" t="s">
        <v>484</v>
      </c>
      <c r="D2232" s="4"/>
      <c r="E2232" s="4"/>
      <c r="F2232" s="4"/>
      <c r="G2232" s="4"/>
      <c r="H2232" s="4"/>
      <c r="I2232" s="4"/>
      <c r="J2232" s="4"/>
      <c r="K2232" s="45">
        <v>44559</v>
      </c>
      <c r="L2232" s="45"/>
      <c r="M2232" s="4"/>
      <c r="N2232" s="4"/>
      <c r="O2232" s="4"/>
      <c r="P2232" s="46"/>
      <c r="Q2232" s="46"/>
      <c r="R2232" s="49">
        <f t="shared" si="158"/>
        <v>0</v>
      </c>
      <c r="S2232" s="49">
        <f t="shared" si="159"/>
        <v>0</v>
      </c>
      <c r="T2232" s="50">
        <f t="shared" si="156"/>
        <v>0</v>
      </c>
      <c r="U2232" s="50">
        <f t="shared" si="157"/>
        <v>0</v>
      </c>
      <c r="V2232" s="50">
        <v>0.9</v>
      </c>
      <c r="W2232" s="50" t="str">
        <f>IF(OR(K2232&lt;=$Y$1,DAY(K2232)&gt;15,AND(YEAR(K2232)&amp;MONTH(K2232)=YEAR(L2232)&amp;MONTH(L2232),DAY(L2232)&lt;26)),"",IF(OR(L2232="",MONTH(K2232)&lt;&gt;MONTH(L2232)),NETWORKDAYS.INTL(K2232,DATE(2021,MONTH(K2232)+1,0),"0000000",'21年休息安排-固定'!$B$2:$B$105),NETWORKDAYS.INTL(K2232,L2232,"0000000",'21年休息安排-固定'!$B$2:$B$105)))</f>
        <v/>
      </c>
      <c r="X2232" s="50" t="str">
        <f>IF(OR(L2232&gt;=$Z$1,L2232="",DAY(L2232)&lt;15,AND(YEAR(K2232)&amp;MONTH(K2232)=YEAR(L2232)&amp;MONTH(L2232),DAY(L2232)&lt;26)),"",IF(YEAR(K2232)&amp;MONTH(K2232)=YEAR(L2232)&amp;MONTH(L2232),NETWORKDAYS.INTL(K2232,L2232,"0000000",'21年休息安排-固定'!$B$2:$B$105),NETWORKDAYS.INTL(DATE(2021,MONTH(L2232),1),L2232,"0000000",'21年休息安排-固定'!$B$2:$B$105)))</f>
        <v/>
      </c>
    </row>
    <row r="2233" customHeight="1" spans="1:24">
      <c r="A2233" s="4" t="s">
        <v>2718</v>
      </c>
      <c r="B2233" s="4"/>
      <c r="C2233" s="6" t="s">
        <v>1851</v>
      </c>
      <c r="D2233" s="4"/>
      <c r="E2233" s="4"/>
      <c r="F2233" s="4"/>
      <c r="G2233" s="4"/>
      <c r="H2233" s="4"/>
      <c r="I2233" s="4"/>
      <c r="J2233" s="4"/>
      <c r="K2233" s="45">
        <v>44559</v>
      </c>
      <c r="L2233" s="45"/>
      <c r="M2233" s="4"/>
      <c r="N2233" s="4"/>
      <c r="O2233" s="4"/>
      <c r="P2233" s="46"/>
      <c r="Q2233" s="46"/>
      <c r="R2233" s="49">
        <f t="shared" si="158"/>
        <v>0</v>
      </c>
      <c r="S2233" s="49">
        <f t="shared" si="159"/>
        <v>0</v>
      </c>
      <c r="T2233" s="50">
        <f t="shared" si="156"/>
        <v>0</v>
      </c>
      <c r="U2233" s="50">
        <f t="shared" si="157"/>
        <v>0</v>
      </c>
      <c r="V2233" s="50">
        <v>0.9</v>
      </c>
      <c r="W2233" s="50" t="str">
        <f>IF(OR(K2233&lt;=$Y$1,DAY(K2233)&gt;15,AND(YEAR(K2233)&amp;MONTH(K2233)=YEAR(L2233)&amp;MONTH(L2233),DAY(L2233)&lt;26)),"",IF(OR(L2233="",MONTH(K2233)&lt;&gt;MONTH(L2233)),NETWORKDAYS.INTL(K2233,DATE(2021,MONTH(K2233)+1,0),"0000000",'21年休息安排-固定'!$B$2:$B$105),NETWORKDAYS.INTL(K2233,L2233,"0000000",'21年休息安排-固定'!$B$2:$B$105)))</f>
        <v/>
      </c>
      <c r="X2233" s="50" t="str">
        <f>IF(OR(L2233&gt;=$Z$1,L2233="",DAY(L2233)&lt;15,AND(YEAR(K2233)&amp;MONTH(K2233)=YEAR(L2233)&amp;MONTH(L2233),DAY(L2233)&lt;26)),"",IF(YEAR(K2233)&amp;MONTH(K2233)=YEAR(L2233)&amp;MONTH(L2233),NETWORKDAYS.INTL(K2233,L2233,"0000000",'21年休息安排-固定'!$B$2:$B$105),NETWORKDAYS.INTL(DATE(2021,MONTH(L2233),1),L2233,"0000000",'21年休息安排-固定'!$B$2:$B$105)))</f>
        <v/>
      </c>
    </row>
    <row r="2234" customHeight="1" spans="1:24">
      <c r="A2234" s="4" t="s">
        <v>2719</v>
      </c>
      <c r="B2234" s="4"/>
      <c r="C2234" s="6" t="s">
        <v>404</v>
      </c>
      <c r="D2234" s="4"/>
      <c r="E2234" s="4"/>
      <c r="F2234" s="4"/>
      <c r="G2234" s="4"/>
      <c r="H2234" s="4"/>
      <c r="I2234" s="4"/>
      <c r="J2234" s="4"/>
      <c r="K2234" s="45">
        <v>44560</v>
      </c>
      <c r="L2234" s="45"/>
      <c r="M2234" s="4"/>
      <c r="N2234" s="4"/>
      <c r="O2234" s="4"/>
      <c r="P2234" s="46"/>
      <c r="Q2234" s="46"/>
      <c r="R2234" s="49">
        <f t="shared" si="158"/>
        <v>0</v>
      </c>
      <c r="S2234" s="49">
        <f t="shared" si="159"/>
        <v>0</v>
      </c>
      <c r="T2234" s="50">
        <f t="shared" si="156"/>
        <v>0</v>
      </c>
      <c r="U2234" s="50">
        <f t="shared" si="157"/>
        <v>0</v>
      </c>
      <c r="V2234" s="50">
        <v>0.9</v>
      </c>
      <c r="W2234" s="50" t="str">
        <f>IF(OR(K2234&lt;=$Y$1,DAY(K2234)&gt;15,AND(YEAR(K2234)&amp;MONTH(K2234)=YEAR(L2234)&amp;MONTH(L2234),DAY(L2234)&lt;26)),"",IF(OR(L2234="",MONTH(K2234)&lt;&gt;MONTH(L2234)),NETWORKDAYS.INTL(K2234,DATE(2021,MONTH(K2234)+1,0),"0000000",'21年休息安排-固定'!$B$2:$B$105),NETWORKDAYS.INTL(K2234,L2234,"0000000",'21年休息安排-固定'!$B$2:$B$105)))</f>
        <v/>
      </c>
      <c r="X2234" s="50" t="str">
        <f>IF(OR(L2234&gt;=$Z$1,L2234="",DAY(L2234)&lt;15,AND(YEAR(K2234)&amp;MONTH(K2234)=YEAR(L2234)&amp;MONTH(L2234),DAY(L2234)&lt;26)),"",IF(YEAR(K2234)&amp;MONTH(K2234)=YEAR(L2234)&amp;MONTH(L2234),NETWORKDAYS.INTL(K2234,L2234,"0000000",'21年休息安排-固定'!$B$2:$B$105),NETWORKDAYS.INTL(DATE(2021,MONTH(L2234),1),L2234,"0000000",'21年休息安排-固定'!$B$2:$B$105)))</f>
        <v/>
      </c>
    </row>
    <row r="2235" customHeight="1" spans="1:24">
      <c r="A2235" s="4" t="s">
        <v>2720</v>
      </c>
      <c r="B2235" s="4"/>
      <c r="C2235" s="6" t="s">
        <v>1846</v>
      </c>
      <c r="D2235" s="4"/>
      <c r="E2235" s="4"/>
      <c r="F2235" s="4"/>
      <c r="G2235" s="4"/>
      <c r="H2235" s="4"/>
      <c r="I2235" s="4"/>
      <c r="J2235" s="4"/>
      <c r="K2235" s="45">
        <v>44560</v>
      </c>
      <c r="L2235" s="45">
        <v>44560</v>
      </c>
      <c r="M2235" s="4"/>
      <c r="N2235" s="4"/>
      <c r="O2235" s="4"/>
      <c r="P2235" s="46"/>
      <c r="Q2235" s="46"/>
      <c r="R2235" s="49">
        <f t="shared" si="158"/>
        <v>0</v>
      </c>
      <c r="S2235" s="49">
        <f t="shared" si="159"/>
        <v>0</v>
      </c>
      <c r="T2235" s="50">
        <f t="shared" si="156"/>
        <v>0</v>
      </c>
      <c r="U2235" s="50">
        <f t="shared" si="157"/>
        <v>0</v>
      </c>
      <c r="V2235" s="50">
        <v>0.9</v>
      </c>
      <c r="W2235" s="50" t="str">
        <f>IF(OR(K2235&lt;=$Y$1,DAY(K2235)&gt;15,AND(YEAR(K2235)&amp;MONTH(K2235)=YEAR(L2235)&amp;MONTH(L2235),DAY(L2235)&lt;26)),"",IF(OR(L2235="",MONTH(K2235)&lt;&gt;MONTH(L2235)),NETWORKDAYS.INTL(K2235,DATE(2021,MONTH(K2235)+1,0),"0000000",'21年休息安排-固定'!$B$2:$B$105),NETWORKDAYS.INTL(K2235,L2235,"0000000",'21年休息安排-固定'!$B$2:$B$105)))</f>
        <v/>
      </c>
      <c r="X2235" s="50">
        <f>IF(OR(L2235&gt;=$Z$1,L2235="",DAY(L2235)&lt;15,AND(YEAR(K2235)&amp;MONTH(K2235)=YEAR(L2235)&amp;MONTH(L2235),DAY(L2235)&lt;26)),"",IF(YEAR(K2235)&amp;MONTH(K2235)=YEAR(L2235)&amp;MONTH(L2235),NETWORKDAYS.INTL(K2235,L2235,"0000000",'21年休息安排-固定'!$B$2:$B$105),NETWORKDAYS.INTL(DATE(2021,MONTH(L2235),1),L2235,"0000000",'21年休息安排-固定'!$B$2:$B$105)))</f>
        <v>1</v>
      </c>
    </row>
    <row r="2236" customHeight="1" spans="1:24">
      <c r="A2236" s="4" t="s">
        <v>2721</v>
      </c>
      <c r="B2236" s="4"/>
      <c r="C2236" s="6" t="s">
        <v>484</v>
      </c>
      <c r="D2236" s="4"/>
      <c r="E2236" s="4"/>
      <c r="F2236" s="4"/>
      <c r="G2236" s="4"/>
      <c r="H2236" s="4"/>
      <c r="I2236" s="4"/>
      <c r="J2236" s="4"/>
      <c r="K2236" s="45">
        <v>44561</v>
      </c>
      <c r="L2236" s="45">
        <v>44561</v>
      </c>
      <c r="M2236" s="4"/>
      <c r="N2236" s="4"/>
      <c r="O2236" s="4"/>
      <c r="P2236" s="46"/>
      <c r="Q2236" s="46"/>
      <c r="R2236" s="49">
        <f t="shared" si="158"/>
        <v>0</v>
      </c>
      <c r="S2236" s="49">
        <f t="shared" si="159"/>
        <v>0</v>
      </c>
      <c r="T2236" s="50">
        <f t="shared" si="156"/>
        <v>0</v>
      </c>
      <c r="U2236" s="50">
        <f t="shared" si="157"/>
        <v>0</v>
      </c>
      <c r="V2236" s="50">
        <v>0.9</v>
      </c>
      <c r="W2236" s="50" t="str">
        <f>IF(OR(K2236&lt;=$Y$1,DAY(K2236)&gt;15,AND(YEAR(K2236)&amp;MONTH(K2236)=YEAR(L2236)&amp;MONTH(L2236),DAY(L2236)&lt;26)),"",IF(OR(L2236="",MONTH(K2236)&lt;&gt;MONTH(L2236)),NETWORKDAYS.INTL(K2236,DATE(2021,MONTH(K2236)+1,0),"0000000",'21年休息安排-固定'!$B$2:$B$105),NETWORKDAYS.INTL(K2236,L2236,"0000000",'21年休息安排-固定'!$B$2:$B$105)))</f>
        <v/>
      </c>
      <c r="X2236" s="50" t="str">
        <f>IF(OR(L2236&gt;=$Z$1,L2236="",DAY(L2236)&lt;15,AND(YEAR(K2236)&amp;MONTH(K2236)=YEAR(L2236)&amp;MONTH(L2236),DAY(L2236)&lt;26)),"",IF(YEAR(K2236)&amp;MONTH(K2236)=YEAR(L2236)&amp;MONTH(L2236),NETWORKDAYS.INTL(K2236,L2236,"0000000",'21年休息安排-固定'!$B$2:$B$105),NETWORKDAYS.INTL(DATE(2021,MONTH(L2236),1),L2236,"0000000",'21年休息安排-固定'!$B$2:$B$105)))</f>
        <v/>
      </c>
    </row>
    <row r="2237" customHeight="1" spans="1:24">
      <c r="A2237" s="4" t="s">
        <v>2722</v>
      </c>
      <c r="B2237" s="4"/>
      <c r="C2237" s="6" t="s">
        <v>1991</v>
      </c>
      <c r="D2237" s="4"/>
      <c r="E2237" s="4"/>
      <c r="F2237" s="4"/>
      <c r="G2237" s="4"/>
      <c r="H2237" s="4"/>
      <c r="I2237" s="4"/>
      <c r="J2237" s="4"/>
      <c r="K2237" s="45">
        <v>44536</v>
      </c>
      <c r="L2237" s="45"/>
      <c r="M2237" s="4"/>
      <c r="N2237" s="4"/>
      <c r="O2237" s="4"/>
      <c r="P2237" s="46"/>
      <c r="Q2237" s="46"/>
      <c r="R2237" s="49">
        <f t="shared" si="158"/>
        <v>0</v>
      </c>
      <c r="S2237" s="49">
        <f t="shared" si="159"/>
        <v>0</v>
      </c>
      <c r="T2237" s="50">
        <f t="shared" si="156"/>
        <v>0</v>
      </c>
      <c r="U2237" s="50">
        <f t="shared" si="157"/>
        <v>0</v>
      </c>
      <c r="V2237" s="50">
        <v>0.9</v>
      </c>
      <c r="W2237" s="50">
        <f>IF(OR(K2237&lt;=$Y$1,DAY(K2237)&gt;15,AND(YEAR(K2237)&amp;MONTH(K2237)=YEAR(L2237)&amp;MONTH(L2237),DAY(L2237)&lt;26)),"",IF(OR(L2237="",MONTH(K2237)&lt;&gt;MONTH(L2237)),NETWORKDAYS.INTL(K2237,DATE(2021,MONTH(K2237)+1,0),"0000000",'21年休息安排-固定'!$B$2:$B$105),NETWORKDAYS.INTL(K2237,L2237,"0000000",'21年休息安排-固定'!$B$2:$B$105)))</f>
        <v>20</v>
      </c>
      <c r="X2237" s="50" t="str">
        <f>IF(OR(L2237&gt;=$Z$1,L2237="",DAY(L2237)&lt;15,AND(YEAR(K2237)&amp;MONTH(K2237)=YEAR(L2237)&amp;MONTH(L2237),DAY(L2237)&lt;26)),"",IF(YEAR(K2237)&amp;MONTH(K2237)=YEAR(L2237)&amp;MONTH(L2237),NETWORKDAYS.INTL(K2237,L2237,"0000000",'21年休息安排-固定'!$B$2:$B$105),NETWORKDAYS.INTL(DATE(2021,MONTH(L2237),1),L2237,"0000000",'21年休息安排-固定'!$B$2:$B$105)))</f>
        <v/>
      </c>
    </row>
  </sheetData>
  <autoFilter ref="A1:Z2237">
    <extLst/>
  </autoFilter>
  <conditionalFormatting sqref="J1 B1">
    <cfRule type="duplicateValues" dxfId="0" priority="1"/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6"/>
  <sheetViews>
    <sheetView topLeftCell="A83" workbookViewId="0">
      <selection activeCell="H94" sqref="H94"/>
    </sheetView>
  </sheetViews>
  <sheetFormatPr defaultColWidth="9" defaultRowHeight="25" customHeight="1" outlineLevelCol="1"/>
  <cols>
    <col min="1" max="1" width="11.0833333333333" customWidth="1"/>
    <col min="2" max="2" width="13" customWidth="1"/>
  </cols>
  <sheetData>
    <row r="1" customHeight="1" spans="1:2">
      <c r="A1" s="35" t="s">
        <v>2723</v>
      </c>
      <c r="B1" s="35" t="s">
        <v>2724</v>
      </c>
    </row>
    <row r="2" customHeight="1" spans="1:2">
      <c r="A2" s="36">
        <v>44197</v>
      </c>
      <c r="B2" s="36">
        <v>44198</v>
      </c>
    </row>
    <row r="3" customHeight="1" spans="1:2">
      <c r="A3" s="36">
        <v>44198</v>
      </c>
      <c r="B3" s="36">
        <v>44199</v>
      </c>
    </row>
    <row r="4" customHeight="1" spans="1:2">
      <c r="A4" s="36">
        <v>44199</v>
      </c>
      <c r="B4" s="36">
        <v>44205</v>
      </c>
    </row>
    <row r="5" customHeight="1" spans="1:2">
      <c r="A5" s="36">
        <v>44205</v>
      </c>
      <c r="B5" s="36">
        <v>44206</v>
      </c>
    </row>
    <row r="6" customHeight="1" spans="1:2">
      <c r="A6" s="36">
        <v>44206</v>
      </c>
      <c r="B6" s="36">
        <v>44212</v>
      </c>
    </row>
    <row r="7" customHeight="1" spans="1:2">
      <c r="A7" s="36">
        <v>44212</v>
      </c>
      <c r="B7" s="36">
        <v>44213</v>
      </c>
    </row>
    <row r="8" customHeight="1" spans="1:2">
      <c r="A8" s="36">
        <v>44213</v>
      </c>
      <c r="B8" s="36">
        <v>44219</v>
      </c>
    </row>
    <row r="9" customHeight="1" spans="1:2">
      <c r="A9" s="36">
        <v>44219</v>
      </c>
      <c r="B9" s="36">
        <v>44220</v>
      </c>
    </row>
    <row r="10" customHeight="1" spans="1:2">
      <c r="A10" s="36">
        <v>44220</v>
      </c>
      <c r="B10" s="36">
        <v>44226</v>
      </c>
    </row>
    <row r="11" customHeight="1" spans="1:2">
      <c r="A11" s="36">
        <v>44226</v>
      </c>
      <c r="B11" s="36">
        <v>44227</v>
      </c>
    </row>
    <row r="12" customHeight="1" spans="1:2">
      <c r="A12" s="36">
        <v>44227</v>
      </c>
      <c r="B12" s="36">
        <v>44233</v>
      </c>
    </row>
    <row r="13" customHeight="1" spans="1:2">
      <c r="A13" s="36">
        <v>44233</v>
      </c>
      <c r="B13" s="36">
        <v>44241</v>
      </c>
    </row>
    <row r="14" customHeight="1" spans="1:2">
      <c r="A14" s="36">
        <v>44238</v>
      </c>
      <c r="B14" s="36">
        <v>44242</v>
      </c>
    </row>
    <row r="15" customHeight="1" spans="1:2">
      <c r="A15" s="36">
        <v>44239</v>
      </c>
      <c r="B15" s="36">
        <v>44243</v>
      </c>
    </row>
    <row r="16" customHeight="1" spans="1:2">
      <c r="A16" s="36">
        <v>44240</v>
      </c>
      <c r="B16" s="36">
        <v>44244</v>
      </c>
    </row>
    <row r="17" customHeight="1" spans="1:2">
      <c r="A17" s="36">
        <v>44241</v>
      </c>
      <c r="B17" s="36">
        <v>44248</v>
      </c>
    </row>
    <row r="18" customHeight="1" spans="1:2">
      <c r="A18" s="36">
        <v>44242</v>
      </c>
      <c r="B18" s="36">
        <v>44254</v>
      </c>
    </row>
    <row r="19" customHeight="1" spans="1:2">
      <c r="A19" s="36">
        <v>44243</v>
      </c>
      <c r="B19" s="36">
        <v>44255</v>
      </c>
    </row>
    <row r="20" customHeight="1" spans="1:2">
      <c r="A20" s="36">
        <v>44244</v>
      </c>
      <c r="B20" s="36">
        <v>44261</v>
      </c>
    </row>
    <row r="21" customHeight="1" spans="1:2">
      <c r="A21" s="36">
        <v>44248</v>
      </c>
      <c r="B21" s="36">
        <v>44262</v>
      </c>
    </row>
    <row r="22" customHeight="1" spans="1:2">
      <c r="A22" s="36">
        <v>44254</v>
      </c>
      <c r="B22" s="36">
        <v>44268</v>
      </c>
    </row>
    <row r="23" customHeight="1" spans="1:2">
      <c r="A23" s="36">
        <v>44255</v>
      </c>
      <c r="B23" s="36">
        <v>44269</v>
      </c>
    </row>
    <row r="24" customHeight="1" spans="1:2">
      <c r="A24" s="36">
        <v>44261</v>
      </c>
      <c r="B24" s="36">
        <v>44275</v>
      </c>
    </row>
    <row r="25" customHeight="1" spans="1:2">
      <c r="A25" s="36">
        <v>44262</v>
      </c>
      <c r="B25" s="36">
        <v>44276</v>
      </c>
    </row>
    <row r="26" customHeight="1" spans="1:2">
      <c r="A26" s="36">
        <v>44268</v>
      </c>
      <c r="B26" s="36">
        <v>44282</v>
      </c>
    </row>
    <row r="27" customHeight="1" spans="1:2">
      <c r="A27" s="36">
        <v>44269</v>
      </c>
      <c r="B27" s="36">
        <v>44283</v>
      </c>
    </row>
    <row r="28" customHeight="1" spans="1:2">
      <c r="A28" s="36">
        <v>44275</v>
      </c>
      <c r="B28" s="36">
        <v>44289</v>
      </c>
    </row>
    <row r="29" customHeight="1" spans="1:2">
      <c r="A29" s="36">
        <v>44276</v>
      </c>
      <c r="B29" s="36">
        <v>44291</v>
      </c>
    </row>
    <row r="30" customHeight="1" spans="1:2">
      <c r="A30" s="36">
        <v>44282</v>
      </c>
      <c r="B30" s="36">
        <v>44296</v>
      </c>
    </row>
    <row r="31" customHeight="1" spans="1:2">
      <c r="A31" s="36">
        <v>44283</v>
      </c>
      <c r="B31" s="36">
        <v>44297</v>
      </c>
    </row>
    <row r="32" customHeight="1" spans="1:2">
      <c r="A32" s="36">
        <v>44289</v>
      </c>
      <c r="B32" s="36">
        <v>44303</v>
      </c>
    </row>
    <row r="33" customHeight="1" spans="1:2">
      <c r="A33" s="36">
        <v>44290</v>
      </c>
      <c r="B33" s="36">
        <v>44304</v>
      </c>
    </row>
    <row r="34" customHeight="1" spans="1:2">
      <c r="A34" s="36">
        <v>44291</v>
      </c>
      <c r="B34" s="36">
        <v>44310</v>
      </c>
    </row>
    <row r="35" customHeight="1" spans="1:2">
      <c r="A35" s="36">
        <v>44296</v>
      </c>
      <c r="B35" s="36">
        <v>44318</v>
      </c>
    </row>
    <row r="36" customHeight="1" spans="1:2">
      <c r="A36" s="36">
        <v>44297</v>
      </c>
      <c r="B36" s="36">
        <v>44319</v>
      </c>
    </row>
    <row r="37" customHeight="1" spans="1:2">
      <c r="A37" s="36">
        <v>44303</v>
      </c>
      <c r="B37" s="36">
        <v>44320</v>
      </c>
    </row>
    <row r="38" customHeight="1" spans="1:2">
      <c r="A38" s="36">
        <v>44304</v>
      </c>
      <c r="B38" s="36">
        <v>44321</v>
      </c>
    </row>
    <row r="39" customHeight="1" spans="1:2">
      <c r="A39" s="36">
        <v>44310</v>
      </c>
      <c r="B39" s="36">
        <v>44325</v>
      </c>
    </row>
    <row r="40" customHeight="1" spans="1:2">
      <c r="A40" s="36">
        <v>44317</v>
      </c>
      <c r="B40" s="36">
        <v>44331</v>
      </c>
    </row>
    <row r="41" customHeight="1" spans="1:2">
      <c r="A41" s="36">
        <v>44318</v>
      </c>
      <c r="B41" s="36">
        <v>44332</v>
      </c>
    </row>
    <row r="42" customHeight="1" spans="1:2">
      <c r="A42" s="36">
        <v>44319</v>
      </c>
      <c r="B42" s="36">
        <v>44338</v>
      </c>
    </row>
    <row r="43" customHeight="1" spans="1:2">
      <c r="A43" s="36">
        <v>44320</v>
      </c>
      <c r="B43" s="36">
        <v>44339</v>
      </c>
    </row>
    <row r="44" customHeight="1" spans="1:2">
      <c r="A44" s="36">
        <v>44321</v>
      </c>
      <c r="B44" s="36">
        <v>44345</v>
      </c>
    </row>
    <row r="45" customHeight="1" spans="1:2">
      <c r="A45" s="36">
        <v>44325</v>
      </c>
      <c r="B45" s="36">
        <v>44346</v>
      </c>
    </row>
    <row r="46" customHeight="1" spans="1:2">
      <c r="A46" s="36">
        <v>44331</v>
      </c>
      <c r="B46" s="36">
        <v>44352</v>
      </c>
    </row>
    <row r="47" customHeight="1" spans="1:2">
      <c r="A47" s="36">
        <v>44332</v>
      </c>
      <c r="B47" s="36">
        <v>44353</v>
      </c>
    </row>
    <row r="48" customHeight="1" spans="1:2">
      <c r="A48" s="36">
        <v>44338</v>
      </c>
      <c r="B48" s="36">
        <v>44359</v>
      </c>
    </row>
    <row r="49" customHeight="1" spans="1:2">
      <c r="A49" s="36">
        <v>44339</v>
      </c>
      <c r="B49" s="36">
        <v>44360</v>
      </c>
    </row>
    <row r="50" customHeight="1" spans="1:2">
      <c r="A50" s="36">
        <v>44345</v>
      </c>
      <c r="B50" s="36">
        <v>44366</v>
      </c>
    </row>
    <row r="51" customHeight="1" spans="1:2">
      <c r="A51" s="36">
        <v>44346</v>
      </c>
      <c r="B51" s="36">
        <v>44367</v>
      </c>
    </row>
    <row r="52" customHeight="1" spans="1:2">
      <c r="A52" s="36">
        <v>44352</v>
      </c>
      <c r="B52" s="36">
        <v>44373</v>
      </c>
    </row>
    <row r="53" customHeight="1" spans="1:2">
      <c r="A53" s="36">
        <v>44353</v>
      </c>
      <c r="B53" s="36">
        <v>44374</v>
      </c>
    </row>
    <row r="54" customHeight="1" spans="1:2">
      <c r="A54" s="36">
        <v>44359</v>
      </c>
      <c r="B54" s="36">
        <v>44380</v>
      </c>
    </row>
    <row r="55" customHeight="1" spans="1:2">
      <c r="A55" s="36">
        <v>44360</v>
      </c>
      <c r="B55" s="36">
        <v>44381</v>
      </c>
    </row>
    <row r="56" customHeight="1" spans="1:2">
      <c r="A56" s="36">
        <v>44361</v>
      </c>
      <c r="B56" s="36">
        <v>44387</v>
      </c>
    </row>
    <row r="57" customHeight="1" spans="1:2">
      <c r="A57" s="36">
        <v>44366</v>
      </c>
      <c r="B57" s="36">
        <v>44388</v>
      </c>
    </row>
    <row r="58" customHeight="1" spans="1:2">
      <c r="A58" s="36">
        <v>44367</v>
      </c>
      <c r="B58" s="36">
        <v>44394</v>
      </c>
    </row>
    <row r="59" customHeight="1" spans="1:2">
      <c r="A59" s="36">
        <v>44373</v>
      </c>
      <c r="B59" s="36">
        <v>44395</v>
      </c>
    </row>
    <row r="60" customHeight="1" spans="1:2">
      <c r="A60" s="36">
        <v>44374</v>
      </c>
      <c r="B60" s="36">
        <v>44401</v>
      </c>
    </row>
    <row r="61" customHeight="1" spans="1:2">
      <c r="A61" s="36">
        <v>44380</v>
      </c>
      <c r="B61" s="36">
        <v>44402</v>
      </c>
    </row>
    <row r="62" customHeight="1" spans="1:2">
      <c r="A62" s="36">
        <v>44381</v>
      </c>
      <c r="B62" s="36">
        <v>44408</v>
      </c>
    </row>
    <row r="63" customHeight="1" spans="1:2">
      <c r="A63" s="36">
        <v>44387</v>
      </c>
      <c r="B63" s="36">
        <v>44409</v>
      </c>
    </row>
    <row r="64" customHeight="1" spans="1:2">
      <c r="A64" s="36">
        <v>44388</v>
      </c>
      <c r="B64" s="36">
        <v>44415</v>
      </c>
    </row>
    <row r="65" customHeight="1" spans="1:2">
      <c r="A65" s="36">
        <v>44394</v>
      </c>
      <c r="B65" s="36">
        <v>44416</v>
      </c>
    </row>
    <row r="66" customHeight="1" spans="1:2">
      <c r="A66" s="36">
        <v>44395</v>
      </c>
      <c r="B66" s="36">
        <v>44422</v>
      </c>
    </row>
    <row r="67" customHeight="1" spans="1:2">
      <c r="A67" s="36">
        <v>44401</v>
      </c>
      <c r="B67" s="36">
        <v>44423</v>
      </c>
    </row>
    <row r="68" customHeight="1" spans="1:2">
      <c r="A68" s="36">
        <v>44402</v>
      </c>
      <c r="B68" s="36">
        <v>44429</v>
      </c>
    </row>
    <row r="69" customHeight="1" spans="1:2">
      <c r="A69" s="36">
        <v>44408</v>
      </c>
      <c r="B69" s="36">
        <v>44430</v>
      </c>
    </row>
    <row r="70" customHeight="1" spans="1:2">
      <c r="A70" s="36">
        <v>44409</v>
      </c>
      <c r="B70" s="36">
        <v>44436</v>
      </c>
    </row>
    <row r="71" customHeight="1" spans="1:2">
      <c r="A71" s="36">
        <v>44415</v>
      </c>
      <c r="B71" s="36">
        <v>44437</v>
      </c>
    </row>
    <row r="72" customHeight="1" spans="1:2">
      <c r="A72" s="36">
        <v>44416</v>
      </c>
      <c r="B72" s="36">
        <v>44443</v>
      </c>
    </row>
    <row r="73" customHeight="1" spans="1:2">
      <c r="A73" s="36">
        <v>44422</v>
      </c>
      <c r="B73" s="36">
        <v>44444</v>
      </c>
    </row>
    <row r="74" customHeight="1" spans="1:2">
      <c r="A74" s="36">
        <v>44423</v>
      </c>
      <c r="B74" s="36">
        <v>44450</v>
      </c>
    </row>
    <row r="75" customHeight="1" spans="1:2">
      <c r="A75" s="36">
        <v>44429</v>
      </c>
      <c r="B75" s="36">
        <v>44451</v>
      </c>
    </row>
    <row r="76" customHeight="1" spans="1:2">
      <c r="A76" s="36">
        <v>44430</v>
      </c>
      <c r="B76" s="36">
        <v>44458</v>
      </c>
    </row>
    <row r="77" customHeight="1" spans="1:2">
      <c r="A77" s="36">
        <v>44436</v>
      </c>
      <c r="B77" s="36">
        <v>44459</v>
      </c>
    </row>
    <row r="78" customHeight="1" spans="1:2">
      <c r="A78" s="36">
        <v>44437</v>
      </c>
      <c r="B78" s="36">
        <v>44464</v>
      </c>
    </row>
    <row r="79" customHeight="1" spans="1:2">
      <c r="A79" s="36">
        <v>44443</v>
      </c>
      <c r="B79" s="36">
        <v>44473</v>
      </c>
    </row>
    <row r="80" customHeight="1" spans="1:2">
      <c r="A80" s="36">
        <v>44444</v>
      </c>
      <c r="B80" s="36">
        <v>44474</v>
      </c>
    </row>
    <row r="81" customHeight="1" spans="1:2">
      <c r="A81" s="36">
        <v>44450</v>
      </c>
      <c r="B81" s="36">
        <v>44475</v>
      </c>
    </row>
    <row r="82" customHeight="1" spans="1:2">
      <c r="A82" s="36">
        <v>44451</v>
      </c>
      <c r="B82" s="36">
        <v>44476</v>
      </c>
    </row>
    <row r="83" customHeight="1" spans="1:2">
      <c r="A83" s="36">
        <v>44458</v>
      </c>
      <c r="B83" s="36">
        <v>44479</v>
      </c>
    </row>
    <row r="84" customHeight="1" spans="1:2">
      <c r="A84" s="36">
        <v>44459</v>
      </c>
      <c r="B84" s="36">
        <v>44485</v>
      </c>
    </row>
    <row r="85" customHeight="1" spans="1:2">
      <c r="A85" s="36">
        <v>44460</v>
      </c>
      <c r="B85" s="36">
        <v>44486</v>
      </c>
    </row>
    <row r="86" customHeight="1" spans="1:2">
      <c r="A86" s="36">
        <v>44464</v>
      </c>
      <c r="B86" s="36">
        <v>44492</v>
      </c>
    </row>
    <row r="87" customHeight="1" spans="1:2">
      <c r="A87" s="36">
        <v>44470</v>
      </c>
      <c r="B87" s="36">
        <v>44493</v>
      </c>
    </row>
    <row r="88" customHeight="1" spans="1:2">
      <c r="A88" s="36">
        <v>44471</v>
      </c>
      <c r="B88" s="36">
        <v>44499</v>
      </c>
    </row>
    <row r="89" customHeight="1" spans="1:2">
      <c r="A89" s="36">
        <v>44472</v>
      </c>
      <c r="B89" s="36">
        <v>44500</v>
      </c>
    </row>
    <row r="90" customHeight="1" spans="1:2">
      <c r="A90" s="36">
        <v>44473</v>
      </c>
      <c r="B90" s="36">
        <v>44506</v>
      </c>
    </row>
    <row r="91" customHeight="1" spans="1:2">
      <c r="A91" s="36">
        <v>44474</v>
      </c>
      <c r="B91" s="36">
        <v>44507</v>
      </c>
    </row>
    <row r="92" customHeight="1" spans="1:2">
      <c r="A92" s="36">
        <v>44475</v>
      </c>
      <c r="B92" s="36">
        <v>44513</v>
      </c>
    </row>
    <row r="93" customHeight="1" spans="1:2">
      <c r="A93" s="36">
        <v>44476</v>
      </c>
      <c r="B93" s="36">
        <v>44514</v>
      </c>
    </row>
    <row r="94" customHeight="1" spans="1:2">
      <c r="A94" s="36">
        <v>44479</v>
      </c>
      <c r="B94" s="36">
        <v>44520</v>
      </c>
    </row>
    <row r="95" customHeight="1" spans="1:2">
      <c r="A95" s="36">
        <v>44485</v>
      </c>
      <c r="B95" s="36">
        <v>44521</v>
      </c>
    </row>
    <row r="96" customHeight="1" spans="1:2">
      <c r="A96" s="36">
        <v>44486</v>
      </c>
      <c r="B96" s="36">
        <v>44527</v>
      </c>
    </row>
    <row r="97" customHeight="1" spans="1:2">
      <c r="A97" s="36">
        <v>44492</v>
      </c>
      <c r="B97" s="36">
        <v>44528</v>
      </c>
    </row>
    <row r="98" customHeight="1" spans="1:2">
      <c r="A98" s="36">
        <v>44493</v>
      </c>
      <c r="B98" s="36">
        <v>44534</v>
      </c>
    </row>
    <row r="99" customHeight="1" spans="1:2">
      <c r="A99" s="36">
        <v>44499</v>
      </c>
      <c r="B99" s="36">
        <v>44535</v>
      </c>
    </row>
    <row r="100" customHeight="1" spans="1:2">
      <c r="A100" s="36">
        <v>44500</v>
      </c>
      <c r="B100" s="36">
        <v>44541</v>
      </c>
    </row>
    <row r="101" customHeight="1" spans="1:2">
      <c r="A101" s="36">
        <v>44506</v>
      </c>
      <c r="B101" s="36">
        <v>44542</v>
      </c>
    </row>
    <row r="102" customHeight="1" spans="1:2">
      <c r="A102" s="36">
        <v>44507</v>
      </c>
      <c r="B102" s="36">
        <v>44548</v>
      </c>
    </row>
    <row r="103" customHeight="1" spans="1:2">
      <c r="A103" s="36">
        <v>44513</v>
      </c>
      <c r="B103" s="36">
        <v>44549</v>
      </c>
    </row>
    <row r="104" customHeight="1" spans="1:2">
      <c r="A104" s="36">
        <v>44514</v>
      </c>
      <c r="B104" s="36">
        <v>44555</v>
      </c>
    </row>
    <row r="105" customHeight="1" spans="1:2">
      <c r="A105" s="36">
        <v>44520</v>
      </c>
      <c r="B105" s="36">
        <v>44556</v>
      </c>
    </row>
    <row r="106" customHeight="1" spans="1:2">
      <c r="A106" s="36">
        <v>44521</v>
      </c>
      <c r="B106" s="1"/>
    </row>
    <row r="107" customHeight="1" spans="1:2">
      <c r="A107" s="36">
        <v>44527</v>
      </c>
      <c r="B107" s="1"/>
    </row>
    <row r="108" customHeight="1" spans="1:2">
      <c r="A108" s="36">
        <v>44528</v>
      </c>
      <c r="B108" s="1"/>
    </row>
    <row r="109" customHeight="1" spans="1:2">
      <c r="A109" s="36">
        <v>44534</v>
      </c>
      <c r="B109" s="1"/>
    </row>
    <row r="110" customHeight="1" spans="1:2">
      <c r="A110" s="36">
        <v>44535</v>
      </c>
      <c r="B110" s="1"/>
    </row>
    <row r="111" customHeight="1" spans="1:2">
      <c r="A111" s="36">
        <v>44541</v>
      </c>
      <c r="B111" s="1"/>
    </row>
    <row r="112" customHeight="1" spans="1:2">
      <c r="A112" s="36">
        <v>44542</v>
      </c>
      <c r="B112" s="1"/>
    </row>
    <row r="113" customHeight="1" spans="1:2">
      <c r="A113" s="36">
        <v>44548</v>
      </c>
      <c r="B113" s="1"/>
    </row>
    <row r="114" customHeight="1" spans="1:2">
      <c r="A114" s="36">
        <v>44549</v>
      </c>
      <c r="B114" s="1"/>
    </row>
    <row r="115" customHeight="1" spans="1:2">
      <c r="A115" s="36">
        <v>44555</v>
      </c>
      <c r="B115" s="1"/>
    </row>
    <row r="116" customHeight="1" spans="1:2">
      <c r="A116" s="36">
        <v>44556</v>
      </c>
      <c r="B116" s="1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51"/>
  <sheetViews>
    <sheetView workbookViewId="0">
      <pane xSplit="4" ySplit="1" topLeftCell="E1142" activePane="bottomRight" state="frozen"/>
      <selection/>
      <selection pane="topRight"/>
      <selection pane="bottomLeft"/>
      <selection pane="bottomRight" activeCell="K455" sqref="K455:L1151"/>
    </sheetView>
  </sheetViews>
  <sheetFormatPr defaultColWidth="9" defaultRowHeight="25" customHeight="1"/>
  <cols>
    <col min="1" max="5" width="9" style="1"/>
    <col min="6" max="6" width="17" style="1" customWidth="1"/>
    <col min="7" max="7" width="10.25" style="1" customWidth="1"/>
    <col min="8" max="10" width="9" style="1"/>
    <col min="11" max="11" width="9.25" style="1" customWidth="1"/>
    <col min="12" max="12" width="9.75" style="1" customWidth="1"/>
    <col min="13" max="16384" width="9" style="1"/>
  </cols>
  <sheetData>
    <row r="1" customHeight="1" spans="1:13">
      <c r="A1" s="25" t="s">
        <v>2725</v>
      </c>
      <c r="B1" s="26" t="s">
        <v>2726</v>
      </c>
      <c r="C1" s="26" t="s">
        <v>0</v>
      </c>
      <c r="D1" s="26" t="s">
        <v>2727</v>
      </c>
      <c r="E1" s="26" t="s">
        <v>1</v>
      </c>
      <c r="F1" s="27" t="s">
        <v>2728</v>
      </c>
      <c r="G1" s="28" t="s">
        <v>418</v>
      </c>
      <c r="H1" s="26" t="s">
        <v>2729</v>
      </c>
      <c r="I1" s="26" t="s">
        <v>2730</v>
      </c>
      <c r="J1" s="31" t="s">
        <v>2731</v>
      </c>
      <c r="K1" s="28" t="s">
        <v>2732</v>
      </c>
      <c r="L1" s="28" t="s">
        <v>2733</v>
      </c>
      <c r="M1" s="28" t="s">
        <v>2734</v>
      </c>
    </row>
    <row r="2" customHeight="1" spans="1:13">
      <c r="A2" s="6">
        <v>1</v>
      </c>
      <c r="B2" s="6" t="s">
        <v>2735</v>
      </c>
      <c r="C2" s="6" t="s">
        <v>990</v>
      </c>
      <c r="D2" s="6" t="s">
        <v>2736</v>
      </c>
      <c r="E2" s="6" t="s">
        <v>26</v>
      </c>
      <c r="F2" s="29">
        <v>44197</v>
      </c>
      <c r="G2" s="30"/>
      <c r="H2" s="6" t="s">
        <v>2737</v>
      </c>
      <c r="I2" s="32" t="s">
        <v>2738</v>
      </c>
      <c r="J2" s="61" t="s">
        <v>2739</v>
      </c>
      <c r="K2" s="34"/>
      <c r="L2" s="4"/>
      <c r="M2" s="4" t="str">
        <f>C2&amp;COUNTIF($C$2:C2,C2)</f>
        <v>刘宁超1</v>
      </c>
    </row>
    <row r="3" customHeight="1" spans="1:13">
      <c r="A3" s="6">
        <v>2</v>
      </c>
      <c r="B3" s="6" t="s">
        <v>2740</v>
      </c>
      <c r="C3" s="6" t="s">
        <v>890</v>
      </c>
      <c r="D3" s="6" t="s">
        <v>2736</v>
      </c>
      <c r="E3" s="6" t="s">
        <v>26</v>
      </c>
      <c r="F3" s="29">
        <v>44197</v>
      </c>
      <c r="G3" s="30"/>
      <c r="H3" s="6" t="s">
        <v>2737</v>
      </c>
      <c r="I3" s="32" t="s">
        <v>2738</v>
      </c>
      <c r="J3" s="61" t="s">
        <v>2741</v>
      </c>
      <c r="K3" s="34"/>
      <c r="L3" s="4"/>
      <c r="M3" s="4" t="str">
        <f>C3&amp;COUNTIF($C$2:C3,C3)</f>
        <v>谷义娜1</v>
      </c>
    </row>
    <row r="4" customHeight="1" spans="1:13">
      <c r="A4" s="6">
        <v>3</v>
      </c>
      <c r="B4" s="6" t="s">
        <v>2742</v>
      </c>
      <c r="C4" s="6" t="s">
        <v>1014</v>
      </c>
      <c r="D4" s="6" t="s">
        <v>2736</v>
      </c>
      <c r="E4" s="6" t="s">
        <v>26</v>
      </c>
      <c r="F4" s="29">
        <v>44197</v>
      </c>
      <c r="G4" s="30"/>
      <c r="H4" s="6" t="s">
        <v>2737</v>
      </c>
      <c r="I4" s="32" t="s">
        <v>2738</v>
      </c>
      <c r="J4" s="61" t="s">
        <v>2739</v>
      </c>
      <c r="K4" s="34"/>
      <c r="L4" s="4"/>
      <c r="M4" s="4" t="str">
        <f>C4&amp;COUNTIF($C$2:C4,C4)</f>
        <v>张萌1</v>
      </c>
    </row>
    <row r="5" customHeight="1" spans="1:13">
      <c r="A5" s="6">
        <v>4</v>
      </c>
      <c r="B5" s="6" t="s">
        <v>2743</v>
      </c>
      <c r="C5" s="6" t="s">
        <v>955</v>
      </c>
      <c r="D5" s="6" t="s">
        <v>2736</v>
      </c>
      <c r="E5" s="6" t="s">
        <v>26</v>
      </c>
      <c r="F5" s="29">
        <v>44197</v>
      </c>
      <c r="G5" s="30"/>
      <c r="H5" s="6" t="s">
        <v>2737</v>
      </c>
      <c r="I5" s="32" t="s">
        <v>2744</v>
      </c>
      <c r="J5" s="61" t="s">
        <v>2739</v>
      </c>
      <c r="K5" s="34"/>
      <c r="L5" s="4"/>
      <c r="M5" s="4" t="str">
        <f>C5&amp;COUNTIF($C$2:C5,C5)</f>
        <v>郑胜1</v>
      </c>
    </row>
    <row r="6" customHeight="1" spans="1:13">
      <c r="A6" s="6">
        <v>5</v>
      </c>
      <c r="B6" s="6" t="s">
        <v>2745</v>
      </c>
      <c r="C6" s="6" t="s">
        <v>588</v>
      </c>
      <c r="D6" s="6" t="s">
        <v>2746</v>
      </c>
      <c r="E6" s="6" t="s">
        <v>399</v>
      </c>
      <c r="F6" s="29">
        <v>44197</v>
      </c>
      <c r="G6" s="30"/>
      <c r="H6" s="6" t="s">
        <v>2737</v>
      </c>
      <c r="I6" s="32" t="s">
        <v>2744</v>
      </c>
      <c r="J6" s="61" t="s">
        <v>2739</v>
      </c>
      <c r="K6" s="34"/>
      <c r="L6" s="4"/>
      <c r="M6" s="4" t="str">
        <f>C6&amp;COUNTIF($C$2:C6,C6)</f>
        <v>刘梓岚1</v>
      </c>
    </row>
    <row r="7" customHeight="1" spans="1:13">
      <c r="A7" s="6">
        <v>6</v>
      </c>
      <c r="B7" s="6" t="s">
        <v>2747</v>
      </c>
      <c r="C7" s="6" t="s">
        <v>1078</v>
      </c>
      <c r="D7" s="6" t="s">
        <v>2748</v>
      </c>
      <c r="E7" s="6" t="s">
        <v>403</v>
      </c>
      <c r="F7" s="29">
        <v>44197</v>
      </c>
      <c r="G7" s="30"/>
      <c r="H7" s="6" t="s">
        <v>2737</v>
      </c>
      <c r="I7" s="32" t="s">
        <v>2738</v>
      </c>
      <c r="J7" s="61" t="s">
        <v>2739</v>
      </c>
      <c r="K7" s="34"/>
      <c r="L7" s="4"/>
      <c r="M7" s="4" t="str">
        <f>C7&amp;COUNTIF($C$2:C7,C7)</f>
        <v>王玉涛1</v>
      </c>
    </row>
    <row r="8" customHeight="1" spans="1:13">
      <c r="A8" s="6">
        <v>7</v>
      </c>
      <c r="B8" s="6" t="s">
        <v>2749</v>
      </c>
      <c r="C8" s="6" t="s">
        <v>1462</v>
      </c>
      <c r="D8" s="6" t="s">
        <v>2750</v>
      </c>
      <c r="E8" s="6" t="s">
        <v>404</v>
      </c>
      <c r="F8" s="29">
        <v>44197</v>
      </c>
      <c r="G8" s="30"/>
      <c r="H8" s="6" t="s">
        <v>2737</v>
      </c>
      <c r="I8" s="32" t="s">
        <v>2744</v>
      </c>
      <c r="J8" s="61" t="s">
        <v>2739</v>
      </c>
      <c r="K8" s="34"/>
      <c r="L8" s="4"/>
      <c r="M8" s="4" t="str">
        <f>C8&amp;COUNTIF($C$2:C8,C8)</f>
        <v>邵则财1</v>
      </c>
    </row>
    <row r="9" customHeight="1" spans="1:13">
      <c r="A9" s="6">
        <v>8</v>
      </c>
      <c r="B9" s="6" t="s">
        <v>2751</v>
      </c>
      <c r="C9" s="6" t="s">
        <v>1348</v>
      </c>
      <c r="D9" s="6" t="s">
        <v>2750</v>
      </c>
      <c r="E9" s="6" t="s">
        <v>404</v>
      </c>
      <c r="F9" s="29">
        <v>44197</v>
      </c>
      <c r="G9" s="30"/>
      <c r="H9" s="6" t="s">
        <v>2737</v>
      </c>
      <c r="I9" s="32" t="s">
        <v>2744</v>
      </c>
      <c r="J9" s="61" t="s">
        <v>2739</v>
      </c>
      <c r="K9" s="34"/>
      <c r="L9" s="4"/>
      <c r="M9" s="4" t="str">
        <f>C9&amp;COUNTIF($C$2:C9,C9)</f>
        <v>汪进1</v>
      </c>
    </row>
    <row r="10" customHeight="1" spans="1:13">
      <c r="A10" s="6">
        <v>9</v>
      </c>
      <c r="B10" s="6" t="s">
        <v>2752</v>
      </c>
      <c r="C10" s="6" t="s">
        <v>1303</v>
      </c>
      <c r="D10" s="6" t="s">
        <v>2750</v>
      </c>
      <c r="E10" s="6" t="s">
        <v>404</v>
      </c>
      <c r="F10" s="29">
        <v>44197</v>
      </c>
      <c r="G10" s="30"/>
      <c r="H10" s="6" t="s">
        <v>2737</v>
      </c>
      <c r="I10" s="32" t="s">
        <v>2753</v>
      </c>
      <c r="J10" s="61" t="s">
        <v>2739</v>
      </c>
      <c r="K10" s="34"/>
      <c r="L10" s="4"/>
      <c r="M10" s="4" t="str">
        <f>C10&amp;COUNTIF($C$2:C10,C10)</f>
        <v>胡兴涛1</v>
      </c>
    </row>
    <row r="11" customHeight="1" spans="1:13">
      <c r="A11" s="6">
        <v>10</v>
      </c>
      <c r="B11" s="6" t="s">
        <v>2754</v>
      </c>
      <c r="C11" s="6" t="s">
        <v>1191</v>
      </c>
      <c r="D11" s="6" t="s">
        <v>2750</v>
      </c>
      <c r="E11" s="6" t="s">
        <v>404</v>
      </c>
      <c r="F11" s="29">
        <v>44197</v>
      </c>
      <c r="G11" s="30"/>
      <c r="H11" s="6" t="s">
        <v>2737</v>
      </c>
      <c r="I11" s="32" t="s">
        <v>2744</v>
      </c>
      <c r="J11" s="61" t="s">
        <v>2739</v>
      </c>
      <c r="K11" s="34"/>
      <c r="L11" s="4"/>
      <c r="M11" s="4" t="str">
        <f>C11&amp;COUNTIF($C$2:C11,C11)</f>
        <v>王义1</v>
      </c>
    </row>
    <row r="12" customHeight="1" spans="1:13">
      <c r="A12" s="6">
        <v>11</v>
      </c>
      <c r="B12" s="6" t="s">
        <v>2755</v>
      </c>
      <c r="C12" s="6" t="s">
        <v>517</v>
      </c>
      <c r="D12" s="6" t="s">
        <v>2746</v>
      </c>
      <c r="E12" s="6" t="s">
        <v>399</v>
      </c>
      <c r="F12" s="29">
        <v>44198</v>
      </c>
      <c r="G12" s="30"/>
      <c r="H12" s="6" t="s">
        <v>2737</v>
      </c>
      <c r="I12" s="32" t="s">
        <v>2744</v>
      </c>
      <c r="J12" s="61" t="s">
        <v>2739</v>
      </c>
      <c r="K12" s="34"/>
      <c r="L12" s="4"/>
      <c r="M12" s="4" t="str">
        <f>C12&amp;COUNTIF($C$2:C12,C12)</f>
        <v>刘年1</v>
      </c>
    </row>
    <row r="13" customHeight="1" spans="1:13">
      <c r="A13" s="6">
        <v>12</v>
      </c>
      <c r="B13" s="6" t="s">
        <v>2756</v>
      </c>
      <c r="C13" s="6" t="s">
        <v>520</v>
      </c>
      <c r="D13" s="6" t="s">
        <v>2746</v>
      </c>
      <c r="E13" s="6" t="s">
        <v>399</v>
      </c>
      <c r="F13" s="29">
        <v>44199</v>
      </c>
      <c r="G13" s="30"/>
      <c r="H13" s="6" t="s">
        <v>2737</v>
      </c>
      <c r="I13" s="32" t="s">
        <v>2753</v>
      </c>
      <c r="J13" s="61" t="s">
        <v>2741</v>
      </c>
      <c r="K13" s="34"/>
      <c r="L13" s="4"/>
      <c r="M13" s="4" t="str">
        <f>C13&amp;COUNTIF($C$2:C13,C13)</f>
        <v>雷玲1</v>
      </c>
    </row>
    <row r="14" customHeight="1" spans="1:13">
      <c r="A14" s="6">
        <v>13</v>
      </c>
      <c r="B14" s="6" t="s">
        <v>2757</v>
      </c>
      <c r="C14" s="6" t="s">
        <v>1561</v>
      </c>
      <c r="D14" s="6" t="s">
        <v>2750</v>
      </c>
      <c r="E14" s="6" t="s">
        <v>404</v>
      </c>
      <c r="F14" s="29">
        <v>44205</v>
      </c>
      <c r="G14" s="30"/>
      <c r="H14" s="6" t="s">
        <v>2758</v>
      </c>
      <c r="I14" s="32" t="s">
        <v>2759</v>
      </c>
      <c r="J14" s="61" t="s">
        <v>2760</v>
      </c>
      <c r="K14" s="34"/>
      <c r="L14" s="4"/>
      <c r="M14" s="4" t="str">
        <f>C14&amp;COUNTIF($C$2:C14,C14)</f>
        <v>万蕾1</v>
      </c>
    </row>
    <row r="15" customHeight="1" spans="1:13">
      <c r="A15" s="6">
        <v>14</v>
      </c>
      <c r="B15" s="6" t="s">
        <v>2761</v>
      </c>
      <c r="C15" s="6" t="s">
        <v>1563</v>
      </c>
      <c r="D15" s="6" t="s">
        <v>2762</v>
      </c>
      <c r="E15" s="6" t="s">
        <v>428</v>
      </c>
      <c r="F15" s="29">
        <v>44205</v>
      </c>
      <c r="G15" s="30"/>
      <c r="H15" s="6" t="s">
        <v>2758</v>
      </c>
      <c r="I15" s="32" t="s">
        <v>2759</v>
      </c>
      <c r="J15" s="61" t="s">
        <v>2760</v>
      </c>
      <c r="K15" s="34"/>
      <c r="L15" s="4"/>
      <c r="M15" s="4" t="str">
        <f>C15&amp;COUNTIF($C$2:C15,C15)</f>
        <v>俞春传1</v>
      </c>
    </row>
    <row r="16" customHeight="1" spans="1:13">
      <c r="A16" s="6">
        <v>15</v>
      </c>
      <c r="B16" s="6" t="s">
        <v>2763</v>
      </c>
      <c r="C16" s="6" t="s">
        <v>1562</v>
      </c>
      <c r="D16" s="6" t="s">
        <v>2764</v>
      </c>
      <c r="E16" s="6" t="s">
        <v>1851</v>
      </c>
      <c r="F16" s="29">
        <v>44205</v>
      </c>
      <c r="G16" s="30"/>
      <c r="H16" s="6" t="s">
        <v>2758</v>
      </c>
      <c r="I16" s="32" t="s">
        <v>2759</v>
      </c>
      <c r="J16" s="61" t="s">
        <v>2760</v>
      </c>
      <c r="K16" s="34"/>
      <c r="L16" s="4"/>
      <c r="M16" s="4" t="str">
        <f>C16&amp;COUNTIF($C$2:C16,C16)</f>
        <v>吴辉华1</v>
      </c>
    </row>
    <row r="17" customHeight="1" spans="1:13">
      <c r="A17" s="6">
        <v>16</v>
      </c>
      <c r="B17" s="6" t="s">
        <v>2765</v>
      </c>
      <c r="C17" s="6" t="s">
        <v>806</v>
      </c>
      <c r="D17" s="6" t="s">
        <v>2766</v>
      </c>
      <c r="E17" s="6" t="s">
        <v>401</v>
      </c>
      <c r="F17" s="29">
        <v>44208</v>
      </c>
      <c r="G17" s="30"/>
      <c r="H17" s="6" t="s">
        <v>2758</v>
      </c>
      <c r="I17" s="32" t="s">
        <v>2759</v>
      </c>
      <c r="J17" s="61" t="s">
        <v>2760</v>
      </c>
      <c r="K17" s="34"/>
      <c r="L17" s="4"/>
      <c r="M17" s="4" t="str">
        <f>C17&amp;COUNTIF($C$2:C17,C17)</f>
        <v>马健1</v>
      </c>
    </row>
    <row r="18" customHeight="1" spans="1:13">
      <c r="A18" s="6">
        <v>17</v>
      </c>
      <c r="B18" s="6" t="s">
        <v>2767</v>
      </c>
      <c r="C18" s="6" t="s">
        <v>673</v>
      </c>
      <c r="D18" s="6" t="s">
        <v>2746</v>
      </c>
      <c r="E18" s="6" t="s">
        <v>399</v>
      </c>
      <c r="F18" s="29">
        <v>44208</v>
      </c>
      <c r="G18" s="30"/>
      <c r="H18" s="6" t="s">
        <v>2758</v>
      </c>
      <c r="I18" s="32" t="s">
        <v>2759</v>
      </c>
      <c r="J18" s="61" t="s">
        <v>2760</v>
      </c>
      <c r="K18" s="34"/>
      <c r="L18" s="4"/>
      <c r="M18" s="4" t="str">
        <f>C18&amp;COUNTIF($C$2:C18,C18)</f>
        <v>谭铤锋1</v>
      </c>
    </row>
    <row r="19" customHeight="1" spans="1:13">
      <c r="A19" s="6">
        <v>18</v>
      </c>
      <c r="B19" s="6" t="s">
        <v>2768</v>
      </c>
      <c r="C19" s="6" t="s">
        <v>670</v>
      </c>
      <c r="D19" s="6" t="s">
        <v>2769</v>
      </c>
      <c r="E19" s="6" t="s">
        <v>398</v>
      </c>
      <c r="F19" s="29">
        <v>44208</v>
      </c>
      <c r="G19" s="30"/>
      <c r="H19" s="6" t="s">
        <v>2758</v>
      </c>
      <c r="I19" s="32" t="s">
        <v>2759</v>
      </c>
      <c r="J19" s="61" t="s">
        <v>2760</v>
      </c>
      <c r="K19" s="34"/>
      <c r="L19" s="4"/>
      <c r="M19" s="4" t="str">
        <f>C19&amp;COUNTIF($C$2:C19,C19)</f>
        <v>李曼禾1</v>
      </c>
    </row>
    <row r="20" customHeight="1" spans="1:13">
      <c r="A20" s="6">
        <v>19</v>
      </c>
      <c r="B20" s="6" t="s">
        <v>2770</v>
      </c>
      <c r="C20" s="6" t="s">
        <v>671</v>
      </c>
      <c r="D20" s="6" t="s">
        <v>2769</v>
      </c>
      <c r="E20" s="6" t="s">
        <v>398</v>
      </c>
      <c r="F20" s="29">
        <v>44208</v>
      </c>
      <c r="G20" s="30"/>
      <c r="H20" s="6" t="s">
        <v>2758</v>
      </c>
      <c r="I20" s="32" t="s">
        <v>2759</v>
      </c>
      <c r="J20" s="61" t="s">
        <v>2760</v>
      </c>
      <c r="K20" s="34"/>
      <c r="L20" s="4"/>
      <c r="M20" s="4" t="str">
        <f>C20&amp;COUNTIF($C$2:C20,C20)</f>
        <v>梁家濂1</v>
      </c>
    </row>
    <row r="21" customHeight="1" spans="1:13">
      <c r="A21" s="6">
        <v>20</v>
      </c>
      <c r="B21" s="6" t="s">
        <v>2771</v>
      </c>
      <c r="C21" s="6" t="s">
        <v>1565</v>
      </c>
      <c r="D21" s="6" t="s">
        <v>2750</v>
      </c>
      <c r="E21" s="6" t="s">
        <v>484</v>
      </c>
      <c r="F21" s="29">
        <v>44210</v>
      </c>
      <c r="G21" s="30"/>
      <c r="H21" s="6" t="s">
        <v>2758</v>
      </c>
      <c r="I21" s="32" t="s">
        <v>2759</v>
      </c>
      <c r="J21" s="61" t="s">
        <v>2760</v>
      </c>
      <c r="K21" s="34"/>
      <c r="L21" s="4"/>
      <c r="M21" s="4" t="str">
        <f>C21&amp;COUNTIF($C$2:C21,C21)</f>
        <v>施键1</v>
      </c>
    </row>
    <row r="22" customHeight="1" spans="1:13">
      <c r="A22" s="6">
        <v>21</v>
      </c>
      <c r="B22" s="6" t="s">
        <v>2772</v>
      </c>
      <c r="C22" s="6" t="s">
        <v>1568</v>
      </c>
      <c r="D22" s="6" t="s">
        <v>2750</v>
      </c>
      <c r="E22" s="6" t="s">
        <v>484</v>
      </c>
      <c r="F22" s="29">
        <v>44211</v>
      </c>
      <c r="G22" s="30"/>
      <c r="H22" s="6" t="s">
        <v>2758</v>
      </c>
      <c r="I22" s="32" t="s">
        <v>2759</v>
      </c>
      <c r="J22" s="61" t="s">
        <v>2760</v>
      </c>
      <c r="K22" s="34"/>
      <c r="L22" s="4"/>
      <c r="M22" s="4" t="str">
        <f>C22&amp;COUNTIF($C$2:C22,C22)</f>
        <v>何磊1</v>
      </c>
    </row>
    <row r="23" customHeight="1" spans="1:13">
      <c r="A23" s="6">
        <v>22</v>
      </c>
      <c r="B23" s="6" t="s">
        <v>2773</v>
      </c>
      <c r="C23" s="6" t="s">
        <v>1570</v>
      </c>
      <c r="D23" s="6" t="s">
        <v>2750</v>
      </c>
      <c r="E23" s="6" t="s">
        <v>484</v>
      </c>
      <c r="F23" s="29">
        <v>44211</v>
      </c>
      <c r="G23" s="30"/>
      <c r="H23" s="6" t="s">
        <v>2758</v>
      </c>
      <c r="I23" s="32" t="s">
        <v>2759</v>
      </c>
      <c r="J23" s="61" t="s">
        <v>2760</v>
      </c>
      <c r="K23" s="34"/>
      <c r="L23" s="4"/>
      <c r="M23" s="4" t="str">
        <f>C23&amp;COUNTIF($C$2:C23,C23)</f>
        <v>薄凯阳1</v>
      </c>
    </row>
    <row r="24" customHeight="1" spans="1:13">
      <c r="A24" s="6">
        <v>23</v>
      </c>
      <c r="B24" s="6" t="s">
        <v>2774</v>
      </c>
      <c r="C24" s="6" t="s">
        <v>807</v>
      </c>
      <c r="D24" s="6" t="s">
        <v>2766</v>
      </c>
      <c r="E24" s="6" t="s">
        <v>401</v>
      </c>
      <c r="F24" s="29">
        <v>44212</v>
      </c>
      <c r="G24" s="30"/>
      <c r="H24" s="6" t="s">
        <v>2758</v>
      </c>
      <c r="I24" s="32" t="s">
        <v>2759</v>
      </c>
      <c r="J24" s="61" t="s">
        <v>2760</v>
      </c>
      <c r="K24" s="34"/>
      <c r="L24" s="4"/>
      <c r="M24" s="4" t="str">
        <f>C24&amp;COUNTIF($C$2:C24,C24)</f>
        <v>范红军1</v>
      </c>
    </row>
    <row r="25" customHeight="1" spans="1:13">
      <c r="A25" s="6">
        <v>24</v>
      </c>
      <c r="B25" s="6" t="s">
        <v>2775</v>
      </c>
      <c r="C25" s="6" t="s">
        <v>674</v>
      </c>
      <c r="D25" s="6" t="s">
        <v>2746</v>
      </c>
      <c r="E25" s="6" t="s">
        <v>399</v>
      </c>
      <c r="F25" s="29">
        <v>44215</v>
      </c>
      <c r="G25" s="30"/>
      <c r="H25" s="6" t="s">
        <v>2758</v>
      </c>
      <c r="I25" s="32" t="s">
        <v>2759</v>
      </c>
      <c r="J25" s="61" t="s">
        <v>2760</v>
      </c>
      <c r="K25" s="34"/>
      <c r="L25" s="4"/>
      <c r="M25" s="4" t="str">
        <f>C25&amp;COUNTIF($C$2:C25,C25)</f>
        <v>刘栋1</v>
      </c>
    </row>
    <row r="26" customHeight="1" spans="1:13">
      <c r="A26" s="6">
        <v>25</v>
      </c>
      <c r="B26" s="6" t="s">
        <v>2776</v>
      </c>
      <c r="C26" s="6" t="s">
        <v>25</v>
      </c>
      <c r="D26" s="6" t="s">
        <v>2736</v>
      </c>
      <c r="E26" s="6" t="s">
        <v>26</v>
      </c>
      <c r="F26" s="29">
        <v>44216</v>
      </c>
      <c r="G26" s="30"/>
      <c r="H26" s="6" t="s">
        <v>2758</v>
      </c>
      <c r="I26" s="32" t="s">
        <v>2759</v>
      </c>
      <c r="J26" s="61" t="s">
        <v>2760</v>
      </c>
      <c r="K26" s="34"/>
      <c r="L26" s="4"/>
      <c r="M26" s="4" t="str">
        <f>C26&amp;COUNTIF($C$2:C26,C26)</f>
        <v>安勇1</v>
      </c>
    </row>
    <row r="27" customHeight="1" spans="1:13">
      <c r="A27" s="6">
        <v>26</v>
      </c>
      <c r="B27" s="6" t="s">
        <v>2777</v>
      </c>
      <c r="C27" s="6" t="s">
        <v>809</v>
      </c>
      <c r="D27" s="6" t="s">
        <v>2766</v>
      </c>
      <c r="E27" s="6" t="s">
        <v>401</v>
      </c>
      <c r="F27" s="29">
        <v>44216</v>
      </c>
      <c r="G27" s="30"/>
      <c r="H27" s="6" t="s">
        <v>2758</v>
      </c>
      <c r="I27" s="32" t="s">
        <v>2759</v>
      </c>
      <c r="J27" s="61" t="s">
        <v>2760</v>
      </c>
      <c r="K27" s="34"/>
      <c r="L27" s="4"/>
      <c r="M27" s="4" t="str">
        <f>C27&amp;COUNTIF($C$2:C27,C27)</f>
        <v>张泽宇025271</v>
      </c>
    </row>
    <row r="28" customHeight="1" spans="1:13">
      <c r="A28" s="6">
        <v>27</v>
      </c>
      <c r="B28" s="6" t="s">
        <v>2778</v>
      </c>
      <c r="C28" s="6" t="s">
        <v>675</v>
      </c>
      <c r="D28" s="6" t="s">
        <v>2769</v>
      </c>
      <c r="E28" s="6" t="s">
        <v>398</v>
      </c>
      <c r="F28" s="29">
        <v>44217</v>
      </c>
      <c r="G28" s="30"/>
      <c r="H28" s="6" t="s">
        <v>2758</v>
      </c>
      <c r="I28" s="32" t="s">
        <v>2759</v>
      </c>
      <c r="J28" s="61" t="s">
        <v>2760</v>
      </c>
      <c r="K28" s="34"/>
      <c r="L28" s="4"/>
      <c r="M28" s="4" t="str">
        <f>C28&amp;COUNTIF($C$2:C28,C28)</f>
        <v>邓梓伟1</v>
      </c>
    </row>
    <row r="29" customHeight="1" spans="1:13">
      <c r="A29" s="6">
        <v>28</v>
      </c>
      <c r="B29" s="6" t="s">
        <v>2779</v>
      </c>
      <c r="C29" s="6" t="s">
        <v>808</v>
      </c>
      <c r="D29" s="6" t="s">
        <v>2766</v>
      </c>
      <c r="E29" s="6" t="s">
        <v>401</v>
      </c>
      <c r="F29" s="29">
        <v>44217</v>
      </c>
      <c r="G29" s="30"/>
      <c r="H29" s="6" t="s">
        <v>2780</v>
      </c>
      <c r="I29" s="32" t="s">
        <v>2781</v>
      </c>
      <c r="J29" s="61" t="s">
        <v>2782</v>
      </c>
      <c r="K29" s="34"/>
      <c r="L29" s="4"/>
      <c r="M29" s="4" t="str">
        <f>C29&amp;COUNTIF($C$2:C29,C29)</f>
        <v>杨锐025301</v>
      </c>
    </row>
    <row r="30" customHeight="1" spans="1:13">
      <c r="A30" s="6">
        <v>29</v>
      </c>
      <c r="B30" s="6" t="s">
        <v>2783</v>
      </c>
      <c r="C30" s="6" t="s">
        <v>1574</v>
      </c>
      <c r="D30" s="6" t="s">
        <v>2762</v>
      </c>
      <c r="E30" s="6" t="s">
        <v>428</v>
      </c>
      <c r="F30" s="29">
        <v>44218</v>
      </c>
      <c r="G30" s="30"/>
      <c r="H30" s="6" t="s">
        <v>2758</v>
      </c>
      <c r="I30" s="32" t="s">
        <v>2759</v>
      </c>
      <c r="J30" s="61" t="s">
        <v>2760</v>
      </c>
      <c r="K30" s="34"/>
      <c r="L30" s="4"/>
      <c r="M30" s="4" t="str">
        <f>C30&amp;COUNTIF($C$2:C30,C30)</f>
        <v>章立功1</v>
      </c>
    </row>
    <row r="31" customHeight="1" spans="1:13">
      <c r="A31" s="6">
        <v>30</v>
      </c>
      <c r="B31" s="6" t="s">
        <v>2784</v>
      </c>
      <c r="C31" s="6" t="s">
        <v>810</v>
      </c>
      <c r="D31" s="6" t="s">
        <v>2766</v>
      </c>
      <c r="E31" s="6" t="s">
        <v>401</v>
      </c>
      <c r="F31" s="29">
        <v>44218</v>
      </c>
      <c r="G31" s="30"/>
      <c r="H31" s="6" t="s">
        <v>2758</v>
      </c>
      <c r="I31" s="32" t="s">
        <v>2759</v>
      </c>
      <c r="J31" s="61" t="s">
        <v>2760</v>
      </c>
      <c r="K31" s="34"/>
      <c r="L31" s="4"/>
      <c r="M31" s="4" t="str">
        <f>C31&amp;COUNTIF($C$2:C31,C31)</f>
        <v>冉兵成1</v>
      </c>
    </row>
    <row r="32" customHeight="1" spans="1:13">
      <c r="A32" s="6">
        <v>31</v>
      </c>
      <c r="B32" s="6" t="s">
        <v>2785</v>
      </c>
      <c r="C32" s="6" t="s">
        <v>1162</v>
      </c>
      <c r="D32" s="6" t="s">
        <v>2748</v>
      </c>
      <c r="E32" s="6" t="s">
        <v>403</v>
      </c>
      <c r="F32" s="29">
        <v>44218</v>
      </c>
      <c r="G32" s="30"/>
      <c r="H32" s="6" t="s">
        <v>2758</v>
      </c>
      <c r="I32" s="32" t="s">
        <v>2759</v>
      </c>
      <c r="J32" s="61" t="s">
        <v>2760</v>
      </c>
      <c r="K32" s="34"/>
      <c r="L32" s="4"/>
      <c r="M32" s="4" t="str">
        <f>C32&amp;COUNTIF($C$2:C32,C32)</f>
        <v>段有康1</v>
      </c>
    </row>
    <row r="33" customHeight="1" spans="1:13">
      <c r="A33" s="6">
        <v>32</v>
      </c>
      <c r="B33" s="6" t="s">
        <v>2786</v>
      </c>
      <c r="C33" s="6" t="s">
        <v>1164</v>
      </c>
      <c r="D33" s="6" t="s">
        <v>2736</v>
      </c>
      <c r="E33" s="6" t="s">
        <v>941</v>
      </c>
      <c r="F33" s="29">
        <v>44222</v>
      </c>
      <c r="G33" s="30"/>
      <c r="H33" s="6" t="s">
        <v>2758</v>
      </c>
      <c r="I33" s="32" t="s">
        <v>2759</v>
      </c>
      <c r="J33" s="61" t="s">
        <v>2760</v>
      </c>
      <c r="K33" s="34"/>
      <c r="L33" s="4"/>
      <c r="M33" s="4" t="str">
        <f>C33&amp;COUNTIF($C$2:C33,C33)</f>
        <v>陆叶1</v>
      </c>
    </row>
    <row r="34" customHeight="1" spans="1:13">
      <c r="A34" s="6">
        <v>33</v>
      </c>
      <c r="B34" s="6" t="s">
        <v>2787</v>
      </c>
      <c r="C34" s="6" t="s">
        <v>812</v>
      </c>
      <c r="D34" s="6" t="s">
        <v>2766</v>
      </c>
      <c r="E34" s="6" t="s">
        <v>400</v>
      </c>
      <c r="F34" s="29">
        <v>44222</v>
      </c>
      <c r="G34" s="30"/>
      <c r="H34" s="6" t="s">
        <v>2758</v>
      </c>
      <c r="I34" s="32" t="s">
        <v>2759</v>
      </c>
      <c r="J34" s="61" t="s">
        <v>2760</v>
      </c>
      <c r="K34" s="34"/>
      <c r="L34" s="4"/>
      <c r="M34" s="4" t="str">
        <f>C34&amp;COUNTIF($C$2:C34,C34)</f>
        <v>陈磊025381</v>
      </c>
    </row>
    <row r="35" customHeight="1" spans="1:13">
      <c r="A35" s="6">
        <v>34</v>
      </c>
      <c r="B35" s="6" t="s">
        <v>2788</v>
      </c>
      <c r="C35" s="6" t="s">
        <v>1575</v>
      </c>
      <c r="D35" s="6" t="s">
        <v>2764</v>
      </c>
      <c r="E35" s="6" t="s">
        <v>2006</v>
      </c>
      <c r="F35" s="29">
        <v>44222</v>
      </c>
      <c r="G35" s="30"/>
      <c r="H35" s="6" t="s">
        <v>2758</v>
      </c>
      <c r="I35" s="32" t="s">
        <v>2759</v>
      </c>
      <c r="J35" s="61" t="s">
        <v>2760</v>
      </c>
      <c r="K35" s="34"/>
      <c r="L35" s="4"/>
      <c r="M35" s="4" t="str">
        <f>C35&amp;COUNTIF($C$2:C35,C35)</f>
        <v>周建安1</v>
      </c>
    </row>
    <row r="36" customHeight="1" spans="1:13">
      <c r="A36" s="6">
        <v>35</v>
      </c>
      <c r="B36" s="6" t="s">
        <v>2789</v>
      </c>
      <c r="C36" s="6" t="s">
        <v>743</v>
      </c>
      <c r="D36" s="6" t="s">
        <v>2766</v>
      </c>
      <c r="E36" s="6" t="s">
        <v>401</v>
      </c>
      <c r="F36" s="29">
        <v>44222</v>
      </c>
      <c r="G36" s="30"/>
      <c r="H36" s="6" t="s">
        <v>2737</v>
      </c>
      <c r="I36" s="32" t="s">
        <v>2744</v>
      </c>
      <c r="J36" s="61" t="s">
        <v>2739</v>
      </c>
      <c r="K36" s="34"/>
      <c r="L36" s="4"/>
      <c r="M36" s="4" t="str">
        <f>C36&amp;COUNTIF($C$2:C36,C36)</f>
        <v>张秋枫1</v>
      </c>
    </row>
    <row r="37" customHeight="1" spans="1:13">
      <c r="A37" s="6">
        <v>36</v>
      </c>
      <c r="B37" s="6" t="s">
        <v>2790</v>
      </c>
      <c r="C37" s="6" t="s">
        <v>1163</v>
      </c>
      <c r="D37" s="6" t="s">
        <v>2748</v>
      </c>
      <c r="E37" s="6" t="s">
        <v>403</v>
      </c>
      <c r="F37" s="29">
        <v>44223</v>
      </c>
      <c r="G37" s="30"/>
      <c r="H37" s="6" t="s">
        <v>2758</v>
      </c>
      <c r="I37" s="32" t="s">
        <v>2759</v>
      </c>
      <c r="J37" s="61" t="s">
        <v>2760</v>
      </c>
      <c r="K37" s="34"/>
      <c r="L37" s="4"/>
      <c r="M37" s="4" t="str">
        <f>C37&amp;COUNTIF($C$2:C37,C37)</f>
        <v>陈龙025431</v>
      </c>
    </row>
    <row r="38" customHeight="1" spans="1:13">
      <c r="A38" s="6">
        <v>37</v>
      </c>
      <c r="B38" s="6" t="s">
        <v>2791</v>
      </c>
      <c r="C38" s="6" t="s">
        <v>2792</v>
      </c>
      <c r="D38" s="6" t="s">
        <v>2750</v>
      </c>
      <c r="E38" s="6" t="s">
        <v>484</v>
      </c>
      <c r="F38" s="29">
        <v>44224</v>
      </c>
      <c r="G38" s="30"/>
      <c r="H38" s="6" t="s">
        <v>2758</v>
      </c>
      <c r="I38" s="32" t="s">
        <v>2759</v>
      </c>
      <c r="J38" s="61" t="s">
        <v>2760</v>
      </c>
      <c r="K38" s="34"/>
      <c r="L38" s="4"/>
      <c r="M38" s="4" t="str">
        <f>C38&amp;COUNTIF($C$2:C38,C38)</f>
        <v>骆朋辉1</v>
      </c>
    </row>
    <row r="39" customHeight="1" spans="1:13">
      <c r="A39" s="6">
        <v>38</v>
      </c>
      <c r="B39" s="6" t="s">
        <v>2793</v>
      </c>
      <c r="C39" s="6" t="s">
        <v>676</v>
      </c>
      <c r="D39" s="6" t="s">
        <v>2769</v>
      </c>
      <c r="E39" s="6" t="s">
        <v>398</v>
      </c>
      <c r="F39" s="29">
        <v>44224</v>
      </c>
      <c r="G39" s="30"/>
      <c r="H39" s="6" t="s">
        <v>2758</v>
      </c>
      <c r="I39" s="32" t="s">
        <v>2759</v>
      </c>
      <c r="J39" s="61" t="s">
        <v>2760</v>
      </c>
      <c r="K39" s="34"/>
      <c r="L39" s="4"/>
      <c r="M39" s="4" t="str">
        <f>C39&amp;COUNTIF($C$2:C39,C39)</f>
        <v>梁玉荣1</v>
      </c>
    </row>
    <row r="40" customHeight="1" spans="1:13">
      <c r="A40" s="6">
        <v>39</v>
      </c>
      <c r="B40" s="6" t="s">
        <v>2794</v>
      </c>
      <c r="C40" s="6" t="s">
        <v>677</v>
      </c>
      <c r="D40" s="6" t="s">
        <v>2769</v>
      </c>
      <c r="E40" s="6" t="s">
        <v>398</v>
      </c>
      <c r="F40" s="29">
        <v>44224</v>
      </c>
      <c r="G40" s="30"/>
      <c r="H40" s="6" t="s">
        <v>2758</v>
      </c>
      <c r="I40" s="32" t="s">
        <v>2759</v>
      </c>
      <c r="J40" s="61" t="s">
        <v>2760</v>
      </c>
      <c r="K40" s="34"/>
      <c r="L40" s="4"/>
      <c r="M40" s="4" t="str">
        <f>C40&amp;COUNTIF($C$2:C40,C40)</f>
        <v>王乐1</v>
      </c>
    </row>
    <row r="41" customHeight="1" spans="1:13">
      <c r="A41" s="6">
        <v>40</v>
      </c>
      <c r="B41" s="6" t="s">
        <v>2795</v>
      </c>
      <c r="C41" s="6" t="s">
        <v>1576</v>
      </c>
      <c r="D41" s="6" t="s">
        <v>2750</v>
      </c>
      <c r="E41" s="6" t="s">
        <v>404</v>
      </c>
      <c r="F41" s="29">
        <v>44225</v>
      </c>
      <c r="G41" s="30"/>
      <c r="H41" s="6" t="s">
        <v>2758</v>
      </c>
      <c r="I41" s="32" t="s">
        <v>2759</v>
      </c>
      <c r="J41" s="61" t="s">
        <v>2760</v>
      </c>
      <c r="K41" s="34"/>
      <c r="L41" s="4"/>
      <c r="M41" s="4" t="str">
        <f>C41&amp;COUNTIF($C$2:C41,C41)</f>
        <v>曾欢1</v>
      </c>
    </row>
    <row r="42" customHeight="1" spans="1:13">
      <c r="A42" s="6">
        <v>41</v>
      </c>
      <c r="B42" s="6" t="s">
        <v>2796</v>
      </c>
      <c r="C42" s="6" t="s">
        <v>1577</v>
      </c>
      <c r="D42" s="6" t="s">
        <v>2750</v>
      </c>
      <c r="E42" s="6" t="s">
        <v>484</v>
      </c>
      <c r="F42" s="29">
        <v>44226</v>
      </c>
      <c r="G42" s="30"/>
      <c r="H42" s="6" t="s">
        <v>2758</v>
      </c>
      <c r="I42" s="32" t="s">
        <v>2759</v>
      </c>
      <c r="J42" s="61" t="s">
        <v>2760</v>
      </c>
      <c r="K42" s="34"/>
      <c r="L42" s="4"/>
      <c r="M42" s="4" t="str">
        <f>C42&amp;COUNTIF($C$2:C42,C42)</f>
        <v>杜秀1</v>
      </c>
    </row>
    <row r="43" customHeight="1" spans="1:13">
      <c r="A43" s="6">
        <v>42</v>
      </c>
      <c r="B43" s="6" t="s">
        <v>2797</v>
      </c>
      <c r="C43" s="6" t="s">
        <v>1578</v>
      </c>
      <c r="D43" s="6" t="s">
        <v>2750</v>
      </c>
      <c r="E43" s="6" t="s">
        <v>484</v>
      </c>
      <c r="F43" s="29">
        <v>44226</v>
      </c>
      <c r="G43" s="30"/>
      <c r="H43" s="6" t="s">
        <v>2758</v>
      </c>
      <c r="I43" s="32" t="s">
        <v>2759</v>
      </c>
      <c r="J43" s="61" t="s">
        <v>2760</v>
      </c>
      <c r="K43" s="34"/>
      <c r="L43" s="4"/>
      <c r="M43" s="4" t="str">
        <f>C43&amp;COUNTIF($C$2:C43,C43)</f>
        <v>操家恒1</v>
      </c>
    </row>
    <row r="44" customHeight="1" spans="1:13">
      <c r="A44" s="6">
        <v>43</v>
      </c>
      <c r="B44" s="6" t="s">
        <v>2798</v>
      </c>
      <c r="C44" s="6" t="s">
        <v>725</v>
      </c>
      <c r="D44" s="6" t="s">
        <v>2766</v>
      </c>
      <c r="E44" s="6" t="s">
        <v>400</v>
      </c>
      <c r="F44" s="29">
        <v>44228</v>
      </c>
      <c r="G44" s="30"/>
      <c r="H44" s="6" t="s">
        <v>2737</v>
      </c>
      <c r="I44" s="32" t="s">
        <v>2738</v>
      </c>
      <c r="J44" s="61" t="s">
        <v>2739</v>
      </c>
      <c r="K44" s="34"/>
      <c r="L44" s="4"/>
      <c r="M44" s="4" t="str">
        <f>C44&amp;COUNTIF($C$2:C44,C44)</f>
        <v>杨晓雯1</v>
      </c>
    </row>
    <row r="45" customHeight="1" spans="1:13">
      <c r="A45" s="6">
        <v>44</v>
      </c>
      <c r="B45" s="6" t="s">
        <v>2799</v>
      </c>
      <c r="C45" s="6" t="s">
        <v>796</v>
      </c>
      <c r="D45" s="6" t="s">
        <v>2766</v>
      </c>
      <c r="E45" s="6" t="s">
        <v>401</v>
      </c>
      <c r="F45" s="29">
        <v>44228</v>
      </c>
      <c r="G45" s="30"/>
      <c r="H45" s="6" t="s">
        <v>2737</v>
      </c>
      <c r="I45" s="32" t="s">
        <v>2738</v>
      </c>
      <c r="J45" s="61" t="s">
        <v>2739</v>
      </c>
      <c r="K45" s="34"/>
      <c r="L45" s="4"/>
      <c r="M45" s="4" t="str">
        <f>C45&amp;COUNTIF($C$2:C45,C45)</f>
        <v>崔益萍1</v>
      </c>
    </row>
    <row r="46" customHeight="1" spans="1:13">
      <c r="A46" s="6">
        <v>45</v>
      </c>
      <c r="B46" s="6" t="s">
        <v>2800</v>
      </c>
      <c r="C46" s="6" t="s">
        <v>617</v>
      </c>
      <c r="D46" s="6" t="s">
        <v>2769</v>
      </c>
      <c r="E46" s="6" t="s">
        <v>398</v>
      </c>
      <c r="F46" s="29">
        <v>44228</v>
      </c>
      <c r="G46" s="30"/>
      <c r="H46" s="6" t="s">
        <v>2737</v>
      </c>
      <c r="I46" s="32" t="s">
        <v>2738</v>
      </c>
      <c r="J46" s="61" t="s">
        <v>2739</v>
      </c>
      <c r="K46" s="34"/>
      <c r="L46" s="4"/>
      <c r="M46" s="4" t="str">
        <f>C46&amp;COUNTIF($C$2:C46,C46)</f>
        <v>唐慧1</v>
      </c>
    </row>
    <row r="47" customHeight="1" spans="1:13">
      <c r="A47" s="6">
        <v>46</v>
      </c>
      <c r="B47" s="6" t="s">
        <v>2801</v>
      </c>
      <c r="C47" s="6" t="s">
        <v>1046</v>
      </c>
      <c r="D47" s="6" t="s">
        <v>2736</v>
      </c>
      <c r="E47" s="6" t="s">
        <v>941</v>
      </c>
      <c r="F47" s="29">
        <v>44228</v>
      </c>
      <c r="G47" s="30"/>
      <c r="H47" s="6" t="s">
        <v>2737</v>
      </c>
      <c r="I47" s="32" t="s">
        <v>2738</v>
      </c>
      <c r="J47" s="61" t="s">
        <v>2739</v>
      </c>
      <c r="K47" s="34"/>
      <c r="L47" s="4"/>
      <c r="M47" s="4" t="str">
        <f>C47&amp;COUNTIF($C$2:C47,C47)</f>
        <v>李宗仁1</v>
      </c>
    </row>
    <row r="48" customHeight="1" spans="1:13">
      <c r="A48" s="6">
        <v>47</v>
      </c>
      <c r="B48" s="6" t="s">
        <v>2802</v>
      </c>
      <c r="C48" s="6" t="s">
        <v>1047</v>
      </c>
      <c r="D48" s="6" t="s">
        <v>2736</v>
      </c>
      <c r="E48" s="6" t="s">
        <v>941</v>
      </c>
      <c r="F48" s="29">
        <v>44228</v>
      </c>
      <c r="G48" s="30"/>
      <c r="H48" s="6" t="s">
        <v>2737</v>
      </c>
      <c r="I48" s="32" t="s">
        <v>2744</v>
      </c>
      <c r="J48" s="61" t="s">
        <v>2739</v>
      </c>
      <c r="K48" s="34"/>
      <c r="L48" s="4"/>
      <c r="M48" s="4" t="str">
        <f>C48&amp;COUNTIF($C$2:C48,C48)</f>
        <v>卜扬扬1</v>
      </c>
    </row>
    <row r="49" customHeight="1" spans="1:13">
      <c r="A49" s="6">
        <v>48</v>
      </c>
      <c r="B49" s="6" t="s">
        <v>2803</v>
      </c>
      <c r="C49" s="6" t="s">
        <v>1001</v>
      </c>
      <c r="D49" s="6" t="s">
        <v>2804</v>
      </c>
      <c r="E49" s="6" t="s">
        <v>2805</v>
      </c>
      <c r="F49" s="29">
        <v>44228</v>
      </c>
      <c r="G49" s="30"/>
      <c r="H49" s="6" t="s">
        <v>2737</v>
      </c>
      <c r="I49" s="32" t="s">
        <v>2738</v>
      </c>
      <c r="J49" s="61" t="s">
        <v>2739</v>
      </c>
      <c r="K49" s="34"/>
      <c r="L49" s="4"/>
      <c r="M49" s="4" t="str">
        <f>C49&amp;COUNTIF($C$2:C49,C49)</f>
        <v>蒋志强1</v>
      </c>
    </row>
    <row r="50" customHeight="1" spans="1:13">
      <c r="A50" s="6">
        <v>49</v>
      </c>
      <c r="B50" s="6" t="s">
        <v>2806</v>
      </c>
      <c r="C50" s="6" t="s">
        <v>678</v>
      </c>
      <c r="D50" s="6" t="s">
        <v>2746</v>
      </c>
      <c r="E50" s="6" t="s">
        <v>399</v>
      </c>
      <c r="F50" s="29">
        <v>44229</v>
      </c>
      <c r="G50" s="30"/>
      <c r="H50" s="6" t="s">
        <v>2758</v>
      </c>
      <c r="I50" s="32" t="s">
        <v>2759</v>
      </c>
      <c r="J50" s="61" t="s">
        <v>2760</v>
      </c>
      <c r="K50" s="34"/>
      <c r="L50" s="4"/>
      <c r="M50" s="4" t="str">
        <f>C50&amp;COUNTIF($C$2:C50,C50)</f>
        <v>陈坤杰1</v>
      </c>
    </row>
    <row r="51" customHeight="1" spans="1:13">
      <c r="A51" s="6">
        <v>50</v>
      </c>
      <c r="B51" s="6" t="s">
        <v>2807</v>
      </c>
      <c r="C51" s="6" t="s">
        <v>1583</v>
      </c>
      <c r="D51" s="6" t="s">
        <v>2750</v>
      </c>
      <c r="E51" s="6" t="s">
        <v>404</v>
      </c>
      <c r="F51" s="29">
        <v>44229</v>
      </c>
      <c r="G51" s="30"/>
      <c r="H51" s="6" t="s">
        <v>2758</v>
      </c>
      <c r="I51" s="32" t="s">
        <v>2759</v>
      </c>
      <c r="J51" s="61" t="s">
        <v>2760</v>
      </c>
      <c r="K51" s="34"/>
      <c r="L51" s="4"/>
      <c r="M51" s="4" t="str">
        <f>C51&amp;COUNTIF($C$2:C51,C51)</f>
        <v>王俊超1</v>
      </c>
    </row>
    <row r="52" customHeight="1" spans="1:13">
      <c r="A52" s="6">
        <v>51</v>
      </c>
      <c r="B52" s="6" t="s">
        <v>2808</v>
      </c>
      <c r="C52" s="6" t="s">
        <v>1585</v>
      </c>
      <c r="D52" s="6" t="s">
        <v>2750</v>
      </c>
      <c r="E52" s="6" t="s">
        <v>404</v>
      </c>
      <c r="F52" s="29">
        <v>44230</v>
      </c>
      <c r="G52" s="30"/>
      <c r="H52" s="6" t="s">
        <v>2758</v>
      </c>
      <c r="I52" s="32" t="s">
        <v>2759</v>
      </c>
      <c r="J52" s="61" t="s">
        <v>2760</v>
      </c>
      <c r="K52" s="34"/>
      <c r="L52" s="4"/>
      <c r="M52" s="4" t="str">
        <f>C52&amp;COUNTIF($C$2:C52,C52)</f>
        <v>卫晓璇1</v>
      </c>
    </row>
    <row r="53" customHeight="1" spans="1:13">
      <c r="A53" s="6">
        <v>52</v>
      </c>
      <c r="B53" s="6" t="s">
        <v>2809</v>
      </c>
      <c r="C53" s="6" t="s">
        <v>683</v>
      </c>
      <c r="D53" s="6" t="s">
        <v>2746</v>
      </c>
      <c r="E53" s="6" t="s">
        <v>399</v>
      </c>
      <c r="F53" s="29">
        <v>44231</v>
      </c>
      <c r="G53" s="30"/>
      <c r="H53" s="6" t="s">
        <v>2758</v>
      </c>
      <c r="I53" s="32" t="s">
        <v>2759</v>
      </c>
      <c r="J53" s="61" t="s">
        <v>2760</v>
      </c>
      <c r="K53" s="34"/>
      <c r="L53" s="4"/>
      <c r="M53" s="4" t="str">
        <f>C53&amp;COUNTIF($C$2:C53,C53)</f>
        <v>刘静波1</v>
      </c>
    </row>
    <row r="54" customHeight="1" spans="1:13">
      <c r="A54" s="6">
        <v>53</v>
      </c>
      <c r="B54" s="6" t="s">
        <v>2810</v>
      </c>
      <c r="C54" s="6" t="s">
        <v>684</v>
      </c>
      <c r="D54" s="6" t="s">
        <v>2746</v>
      </c>
      <c r="E54" s="6" t="s">
        <v>399</v>
      </c>
      <c r="F54" s="29">
        <v>44231</v>
      </c>
      <c r="G54" s="30"/>
      <c r="H54" s="6" t="s">
        <v>2758</v>
      </c>
      <c r="I54" s="32" t="s">
        <v>2759</v>
      </c>
      <c r="J54" s="61" t="s">
        <v>2760</v>
      </c>
      <c r="K54" s="34"/>
      <c r="L54" s="4"/>
      <c r="M54" s="4" t="str">
        <f>C54&amp;COUNTIF($C$2:C54,C54)</f>
        <v>钟乐声1</v>
      </c>
    </row>
    <row r="55" customHeight="1" spans="1:13">
      <c r="A55" s="6">
        <v>54</v>
      </c>
      <c r="B55" s="6" t="s">
        <v>2811</v>
      </c>
      <c r="C55" s="6" t="s">
        <v>679</v>
      </c>
      <c r="D55" s="6" t="s">
        <v>2769</v>
      </c>
      <c r="E55" s="6" t="s">
        <v>398</v>
      </c>
      <c r="F55" s="29">
        <v>44231</v>
      </c>
      <c r="G55" s="30"/>
      <c r="H55" s="6" t="s">
        <v>2758</v>
      </c>
      <c r="I55" s="32" t="s">
        <v>2759</v>
      </c>
      <c r="J55" s="61" t="s">
        <v>2760</v>
      </c>
      <c r="K55" s="34"/>
      <c r="L55" s="4"/>
      <c r="M55" s="4" t="str">
        <f>C55&amp;COUNTIF($C$2:C55,C55)</f>
        <v>李文轩1</v>
      </c>
    </row>
    <row r="56" customHeight="1" spans="1:13">
      <c r="A56" s="6">
        <v>55</v>
      </c>
      <c r="B56" s="6" t="s">
        <v>2812</v>
      </c>
      <c r="C56" s="6" t="s">
        <v>680</v>
      </c>
      <c r="D56" s="6" t="s">
        <v>2769</v>
      </c>
      <c r="E56" s="6" t="s">
        <v>398</v>
      </c>
      <c r="F56" s="29">
        <v>44231</v>
      </c>
      <c r="G56" s="30"/>
      <c r="H56" s="6" t="s">
        <v>2758</v>
      </c>
      <c r="I56" s="32" t="s">
        <v>2759</v>
      </c>
      <c r="J56" s="61" t="s">
        <v>2760</v>
      </c>
      <c r="K56" s="34"/>
      <c r="L56" s="4"/>
      <c r="M56" s="4" t="str">
        <f>C56&amp;COUNTIF($C$2:C56,C56)</f>
        <v>宋文爵1</v>
      </c>
    </row>
    <row r="57" customHeight="1" spans="1:13">
      <c r="A57" s="6">
        <v>56</v>
      </c>
      <c r="B57" s="6" t="s">
        <v>2813</v>
      </c>
      <c r="C57" s="6" t="s">
        <v>681</v>
      </c>
      <c r="D57" s="6" t="s">
        <v>2769</v>
      </c>
      <c r="E57" s="6" t="s">
        <v>398</v>
      </c>
      <c r="F57" s="29">
        <v>44231</v>
      </c>
      <c r="G57" s="30"/>
      <c r="H57" s="6" t="s">
        <v>2758</v>
      </c>
      <c r="I57" s="32" t="s">
        <v>2759</v>
      </c>
      <c r="J57" s="61" t="s">
        <v>2760</v>
      </c>
      <c r="K57" s="34"/>
      <c r="L57" s="4"/>
      <c r="M57" s="4" t="str">
        <f>C57&amp;COUNTIF($C$2:C57,C57)</f>
        <v>郑泽鹏1</v>
      </c>
    </row>
    <row r="58" customHeight="1" spans="1:13">
      <c r="A58" s="6">
        <v>57</v>
      </c>
      <c r="B58" s="6" t="s">
        <v>2814</v>
      </c>
      <c r="C58" s="6" t="s">
        <v>682</v>
      </c>
      <c r="D58" s="6" t="s">
        <v>2769</v>
      </c>
      <c r="E58" s="6" t="s">
        <v>398</v>
      </c>
      <c r="F58" s="29">
        <v>44231</v>
      </c>
      <c r="G58" s="30"/>
      <c r="H58" s="6" t="s">
        <v>2758</v>
      </c>
      <c r="I58" s="32" t="s">
        <v>2759</v>
      </c>
      <c r="J58" s="61" t="s">
        <v>2760</v>
      </c>
      <c r="K58" s="34"/>
      <c r="L58" s="4"/>
      <c r="M58" s="4" t="str">
        <f>C58&amp;COUNTIF($C$2:C58,C58)</f>
        <v>梁鸿飞1</v>
      </c>
    </row>
    <row r="59" customHeight="1" spans="1:13">
      <c r="A59" s="6">
        <v>58</v>
      </c>
      <c r="B59" s="6" t="s">
        <v>2815</v>
      </c>
      <c r="C59" s="6" t="s">
        <v>817</v>
      </c>
      <c r="D59" s="6" t="s">
        <v>2766</v>
      </c>
      <c r="E59" s="6" t="s">
        <v>401</v>
      </c>
      <c r="F59" s="29">
        <v>44231</v>
      </c>
      <c r="G59" s="30"/>
      <c r="H59" s="6" t="s">
        <v>2758</v>
      </c>
      <c r="I59" s="32" t="s">
        <v>2759</v>
      </c>
      <c r="J59" s="61" t="s">
        <v>2760</v>
      </c>
      <c r="K59" s="34"/>
      <c r="L59" s="4"/>
      <c r="M59" s="4" t="str">
        <f>C59&amp;COUNTIF($C$2:C59,C59)</f>
        <v>李建超1</v>
      </c>
    </row>
    <row r="60" customHeight="1" spans="1:13">
      <c r="A60" s="6">
        <v>59</v>
      </c>
      <c r="B60" s="6" t="s">
        <v>2816</v>
      </c>
      <c r="C60" s="6" t="s">
        <v>818</v>
      </c>
      <c r="D60" s="6" t="s">
        <v>2766</v>
      </c>
      <c r="E60" s="6" t="s">
        <v>401</v>
      </c>
      <c r="F60" s="29">
        <v>44231</v>
      </c>
      <c r="G60" s="30"/>
      <c r="H60" s="6" t="s">
        <v>2758</v>
      </c>
      <c r="I60" s="32" t="s">
        <v>2759</v>
      </c>
      <c r="J60" s="61" t="s">
        <v>2760</v>
      </c>
      <c r="K60" s="34"/>
      <c r="L60" s="4"/>
      <c r="M60" s="4" t="str">
        <f>C60&amp;COUNTIF($C$2:C60,C60)</f>
        <v>周飞025701</v>
      </c>
    </row>
    <row r="61" customHeight="1" spans="1:13">
      <c r="A61" s="6">
        <v>60</v>
      </c>
      <c r="B61" s="6" t="s">
        <v>2817</v>
      </c>
      <c r="C61" s="6" t="s">
        <v>1165</v>
      </c>
      <c r="D61" s="6" t="s">
        <v>2748</v>
      </c>
      <c r="E61" s="6" t="s">
        <v>403</v>
      </c>
      <c r="F61" s="29">
        <v>44233</v>
      </c>
      <c r="G61" s="30"/>
      <c r="H61" s="6" t="s">
        <v>2758</v>
      </c>
      <c r="I61" s="32" t="s">
        <v>2759</v>
      </c>
      <c r="J61" s="61" t="s">
        <v>2760</v>
      </c>
      <c r="K61" s="34"/>
      <c r="L61" s="4"/>
      <c r="M61" s="4" t="str">
        <f>C61&amp;COUNTIF($C$2:C61,C61)</f>
        <v>黄佳美1</v>
      </c>
    </row>
    <row r="62" customHeight="1" spans="1:13">
      <c r="A62" s="6">
        <v>61</v>
      </c>
      <c r="B62" s="6" t="s">
        <v>2818</v>
      </c>
      <c r="C62" s="6" t="s">
        <v>1590</v>
      </c>
      <c r="D62" s="6" t="s">
        <v>2764</v>
      </c>
      <c r="E62" s="6" t="s">
        <v>1846</v>
      </c>
      <c r="F62" s="29">
        <v>44237</v>
      </c>
      <c r="G62" s="30"/>
      <c r="H62" s="6" t="s">
        <v>2758</v>
      </c>
      <c r="I62" s="32" t="s">
        <v>2759</v>
      </c>
      <c r="J62" s="61" t="s">
        <v>2760</v>
      </c>
      <c r="K62" s="34"/>
      <c r="L62" s="4"/>
      <c r="M62" s="4" t="str">
        <f>C62&amp;COUNTIF($C$2:C62,C62)</f>
        <v>张迎利1</v>
      </c>
    </row>
    <row r="63" customHeight="1" spans="1:13">
      <c r="A63" s="6">
        <v>62</v>
      </c>
      <c r="B63" s="6" t="s">
        <v>2819</v>
      </c>
      <c r="C63" s="6" t="s">
        <v>814</v>
      </c>
      <c r="D63" s="6" t="s">
        <v>2766</v>
      </c>
      <c r="E63" s="6" t="s">
        <v>401</v>
      </c>
      <c r="F63" s="29">
        <v>44237</v>
      </c>
      <c r="G63" s="30"/>
      <c r="H63" s="6" t="s">
        <v>2758</v>
      </c>
      <c r="I63" s="32" t="s">
        <v>2759</v>
      </c>
      <c r="J63" s="61" t="s">
        <v>2760</v>
      </c>
      <c r="K63" s="34"/>
      <c r="L63" s="4"/>
      <c r="M63" s="4" t="str">
        <f>C63&amp;COUNTIF($C$2:C63,C63)</f>
        <v>刘效江1</v>
      </c>
    </row>
    <row r="64" customHeight="1" spans="1:13">
      <c r="A64" s="6">
        <v>63</v>
      </c>
      <c r="B64" s="6" t="s">
        <v>2820</v>
      </c>
      <c r="C64" s="6" t="s">
        <v>685</v>
      </c>
      <c r="D64" s="6" t="s">
        <v>2769</v>
      </c>
      <c r="E64" s="6" t="s">
        <v>398</v>
      </c>
      <c r="F64" s="29">
        <v>44238</v>
      </c>
      <c r="G64" s="30"/>
      <c r="H64" s="6" t="s">
        <v>2758</v>
      </c>
      <c r="I64" s="32" t="s">
        <v>2759</v>
      </c>
      <c r="J64" s="61" t="s">
        <v>2760</v>
      </c>
      <c r="K64" s="34"/>
      <c r="L64" s="4"/>
      <c r="M64" s="4" t="str">
        <f>C64&amp;COUNTIF($C$2:C64,C64)</f>
        <v>庄文坤1</v>
      </c>
    </row>
    <row r="65" customHeight="1" spans="1:13">
      <c r="A65" s="6">
        <v>64</v>
      </c>
      <c r="B65" s="6" t="s">
        <v>2821</v>
      </c>
      <c r="C65" s="6" t="s">
        <v>1567</v>
      </c>
      <c r="D65" s="6" t="s">
        <v>2764</v>
      </c>
      <c r="E65" s="6" t="s">
        <v>2006</v>
      </c>
      <c r="F65" s="29">
        <v>44241</v>
      </c>
      <c r="G65" s="30"/>
      <c r="H65" s="6" t="s">
        <v>2758</v>
      </c>
      <c r="I65" s="32" t="s">
        <v>2759</v>
      </c>
      <c r="J65" s="61" t="s">
        <v>2760</v>
      </c>
      <c r="K65" s="34"/>
      <c r="L65" s="4"/>
      <c r="M65" s="4" t="str">
        <f>C65&amp;COUNTIF($C$2:C65,C65)</f>
        <v>方嘉玮1</v>
      </c>
    </row>
    <row r="66" customHeight="1" spans="1:13">
      <c r="A66" s="6">
        <v>65</v>
      </c>
      <c r="B66" s="6" t="s">
        <v>2822</v>
      </c>
      <c r="C66" s="6" t="s">
        <v>1592</v>
      </c>
      <c r="D66" s="6" t="s">
        <v>2750</v>
      </c>
      <c r="E66" s="6" t="s">
        <v>404</v>
      </c>
      <c r="F66" s="29">
        <v>44243</v>
      </c>
      <c r="G66" s="30"/>
      <c r="H66" s="6" t="s">
        <v>2758</v>
      </c>
      <c r="I66" s="32" t="s">
        <v>2759</v>
      </c>
      <c r="J66" s="61" t="s">
        <v>2760</v>
      </c>
      <c r="K66" s="34"/>
      <c r="L66" s="4"/>
      <c r="M66" s="4" t="str">
        <f>C66&amp;COUNTIF($C$2:C66,C66)</f>
        <v>陈岗岗1</v>
      </c>
    </row>
    <row r="67" customHeight="1" spans="1:13">
      <c r="A67" s="6">
        <v>66</v>
      </c>
      <c r="B67" s="6" t="s">
        <v>2823</v>
      </c>
      <c r="C67" s="6" t="s">
        <v>688</v>
      </c>
      <c r="D67" s="6" t="s">
        <v>2746</v>
      </c>
      <c r="E67" s="6" t="s">
        <v>399</v>
      </c>
      <c r="F67" s="29">
        <v>44245</v>
      </c>
      <c r="G67" s="30"/>
      <c r="H67" s="6" t="s">
        <v>2758</v>
      </c>
      <c r="I67" s="32" t="s">
        <v>2759</v>
      </c>
      <c r="J67" s="61" t="s">
        <v>2760</v>
      </c>
      <c r="K67" s="34"/>
      <c r="L67" s="4"/>
      <c r="M67" s="4" t="str">
        <f>C67&amp;COUNTIF($C$2:C67,C67)</f>
        <v>穆明明1</v>
      </c>
    </row>
    <row r="68" customHeight="1" spans="1:13">
      <c r="A68" s="6">
        <v>67</v>
      </c>
      <c r="B68" s="6" t="s">
        <v>2824</v>
      </c>
      <c r="C68" s="6" t="s">
        <v>686</v>
      </c>
      <c r="D68" s="6" t="s">
        <v>2769</v>
      </c>
      <c r="E68" s="6" t="s">
        <v>398</v>
      </c>
      <c r="F68" s="29">
        <v>44245</v>
      </c>
      <c r="G68" s="30"/>
      <c r="H68" s="6" t="s">
        <v>2758</v>
      </c>
      <c r="I68" s="32" t="s">
        <v>2759</v>
      </c>
      <c r="J68" s="61" t="s">
        <v>2760</v>
      </c>
      <c r="K68" s="34"/>
      <c r="L68" s="4"/>
      <c r="M68" s="4" t="str">
        <f>C68&amp;COUNTIF($C$2:C68,C68)</f>
        <v>周慈1</v>
      </c>
    </row>
    <row r="69" customHeight="1" spans="1:13">
      <c r="A69" s="6">
        <v>68</v>
      </c>
      <c r="B69" s="6" t="s">
        <v>2825</v>
      </c>
      <c r="C69" s="6" t="s">
        <v>687</v>
      </c>
      <c r="D69" s="6" t="s">
        <v>2769</v>
      </c>
      <c r="E69" s="6" t="s">
        <v>398</v>
      </c>
      <c r="F69" s="29">
        <v>44245</v>
      </c>
      <c r="G69" s="30"/>
      <c r="H69" s="6" t="s">
        <v>2758</v>
      </c>
      <c r="I69" s="32" t="s">
        <v>2759</v>
      </c>
      <c r="J69" s="61" t="s">
        <v>2760</v>
      </c>
      <c r="K69" s="34"/>
      <c r="L69" s="4"/>
      <c r="M69" s="4" t="str">
        <f>C69&amp;COUNTIF($C$2:C69,C69)</f>
        <v>邓海浩1</v>
      </c>
    </row>
    <row r="70" customHeight="1" spans="1:13">
      <c r="A70" s="6">
        <v>69</v>
      </c>
      <c r="B70" s="6" t="s">
        <v>2826</v>
      </c>
      <c r="C70" s="6" t="s">
        <v>816</v>
      </c>
      <c r="D70" s="6" t="s">
        <v>2766</v>
      </c>
      <c r="E70" s="6" t="s">
        <v>402</v>
      </c>
      <c r="F70" s="29">
        <v>44245</v>
      </c>
      <c r="G70" s="30"/>
      <c r="H70" s="6" t="s">
        <v>2758</v>
      </c>
      <c r="I70" s="32" t="s">
        <v>2759</v>
      </c>
      <c r="J70" s="61" t="s">
        <v>2760</v>
      </c>
      <c r="K70" s="34"/>
      <c r="L70" s="4"/>
      <c r="M70" s="4" t="str">
        <f>C70&amp;COUNTIF($C$2:C70,C70)</f>
        <v>伍新茹1</v>
      </c>
    </row>
    <row r="71" customHeight="1" spans="1:13">
      <c r="A71" s="6">
        <v>70</v>
      </c>
      <c r="B71" s="6" t="s">
        <v>2827</v>
      </c>
      <c r="C71" s="6" t="s">
        <v>813</v>
      </c>
      <c r="D71" s="6" t="s">
        <v>2766</v>
      </c>
      <c r="E71" s="6" t="s">
        <v>400</v>
      </c>
      <c r="F71" s="29">
        <v>44246</v>
      </c>
      <c r="G71" s="30"/>
      <c r="H71" s="6" t="s">
        <v>2758</v>
      </c>
      <c r="I71" s="32" t="s">
        <v>2759</v>
      </c>
      <c r="J71" s="61" t="s">
        <v>2760</v>
      </c>
      <c r="K71" s="34"/>
      <c r="L71" s="4"/>
      <c r="M71" s="4" t="str">
        <f>C71&amp;COUNTIF($C$2:C71,C71)</f>
        <v>赵方1</v>
      </c>
    </row>
    <row r="72" customHeight="1" spans="1:13">
      <c r="A72" s="6">
        <v>71</v>
      </c>
      <c r="B72" s="6" t="s">
        <v>2828</v>
      </c>
      <c r="C72" s="6" t="s">
        <v>1213</v>
      </c>
      <c r="D72" s="6" t="s">
        <v>2750</v>
      </c>
      <c r="E72" s="6" t="s">
        <v>404</v>
      </c>
      <c r="F72" s="29">
        <v>44250</v>
      </c>
      <c r="G72" s="30"/>
      <c r="H72" s="6" t="s">
        <v>2758</v>
      </c>
      <c r="I72" s="32" t="s">
        <v>2759</v>
      </c>
      <c r="J72" s="61" t="s">
        <v>2760</v>
      </c>
      <c r="K72" s="34"/>
      <c r="L72" s="4"/>
      <c r="M72" s="4" t="str">
        <f>C72&amp;COUNTIF($C$2:C72,C72)</f>
        <v>翟洋洋1</v>
      </c>
    </row>
    <row r="73" customHeight="1" spans="1:13">
      <c r="A73" s="6">
        <v>72</v>
      </c>
      <c r="B73" s="6" t="s">
        <v>2829</v>
      </c>
      <c r="C73" s="6" t="s">
        <v>815</v>
      </c>
      <c r="D73" s="6" t="s">
        <v>2766</v>
      </c>
      <c r="E73" s="6" t="s">
        <v>401</v>
      </c>
      <c r="F73" s="29">
        <v>44251</v>
      </c>
      <c r="G73" s="30"/>
      <c r="H73" s="6" t="s">
        <v>2758</v>
      </c>
      <c r="I73" s="32" t="s">
        <v>2759</v>
      </c>
      <c r="J73" s="61" t="s">
        <v>2760</v>
      </c>
      <c r="K73" s="34"/>
      <c r="L73" s="4"/>
      <c r="M73" s="4" t="str">
        <f>C73&amp;COUNTIF($C$2:C73,C73)</f>
        <v>唐昌盛1</v>
      </c>
    </row>
    <row r="74" customHeight="1" spans="1:13">
      <c r="A74" s="6">
        <v>73</v>
      </c>
      <c r="B74" s="6" t="s">
        <v>2830</v>
      </c>
      <c r="C74" s="6" t="s">
        <v>692</v>
      </c>
      <c r="D74" s="6" t="s">
        <v>2746</v>
      </c>
      <c r="E74" s="6" t="s">
        <v>399</v>
      </c>
      <c r="F74" s="29">
        <v>44252</v>
      </c>
      <c r="G74" s="30"/>
      <c r="H74" s="6" t="s">
        <v>2758</v>
      </c>
      <c r="I74" s="32" t="s">
        <v>2759</v>
      </c>
      <c r="J74" s="61" t="s">
        <v>2760</v>
      </c>
      <c r="K74" s="34"/>
      <c r="L74" s="4"/>
      <c r="M74" s="4" t="str">
        <f>C74&amp;COUNTIF($C$2:C74,C74)</f>
        <v>曾路遥1</v>
      </c>
    </row>
    <row r="75" customHeight="1" spans="1:13">
      <c r="A75" s="6">
        <v>74</v>
      </c>
      <c r="B75" s="6" t="s">
        <v>2831</v>
      </c>
      <c r="C75" s="6" t="s">
        <v>689</v>
      </c>
      <c r="D75" s="6" t="s">
        <v>2769</v>
      </c>
      <c r="E75" s="6" t="s">
        <v>398</v>
      </c>
      <c r="F75" s="29">
        <v>44252</v>
      </c>
      <c r="G75" s="30"/>
      <c r="H75" s="6" t="s">
        <v>2758</v>
      </c>
      <c r="I75" s="32" t="s">
        <v>2759</v>
      </c>
      <c r="J75" s="61" t="s">
        <v>2760</v>
      </c>
      <c r="K75" s="34"/>
      <c r="L75" s="4"/>
      <c r="M75" s="4" t="str">
        <f>C75&amp;COUNTIF($C$2:C75,C75)</f>
        <v>邹耀阳1</v>
      </c>
    </row>
    <row r="76" customHeight="1" spans="1:13">
      <c r="A76" s="6">
        <v>75</v>
      </c>
      <c r="B76" s="6" t="s">
        <v>2832</v>
      </c>
      <c r="C76" s="6" t="s">
        <v>690</v>
      </c>
      <c r="D76" s="6" t="s">
        <v>2769</v>
      </c>
      <c r="E76" s="6" t="s">
        <v>398</v>
      </c>
      <c r="F76" s="29">
        <v>44252</v>
      </c>
      <c r="G76" s="30"/>
      <c r="H76" s="6" t="s">
        <v>2758</v>
      </c>
      <c r="I76" s="32" t="s">
        <v>2759</v>
      </c>
      <c r="J76" s="61" t="s">
        <v>2760</v>
      </c>
      <c r="K76" s="34"/>
      <c r="L76" s="4"/>
      <c r="M76" s="4" t="str">
        <f>C76&amp;COUNTIF($C$2:C76,C76)</f>
        <v>陈夏钊1</v>
      </c>
    </row>
    <row r="77" customHeight="1" spans="1:13">
      <c r="A77" s="6">
        <v>76</v>
      </c>
      <c r="B77" s="6" t="s">
        <v>2833</v>
      </c>
      <c r="C77" s="6" t="s">
        <v>691</v>
      </c>
      <c r="D77" s="6" t="s">
        <v>2769</v>
      </c>
      <c r="E77" s="6" t="s">
        <v>398</v>
      </c>
      <c r="F77" s="29">
        <v>44252</v>
      </c>
      <c r="G77" s="30"/>
      <c r="H77" s="6" t="s">
        <v>2758</v>
      </c>
      <c r="I77" s="32" t="s">
        <v>2759</v>
      </c>
      <c r="J77" s="61" t="s">
        <v>2760</v>
      </c>
      <c r="K77" s="34"/>
      <c r="L77" s="4"/>
      <c r="M77" s="4" t="str">
        <f>C77&amp;COUNTIF($C$2:C77,C77)</f>
        <v>赖展豪1</v>
      </c>
    </row>
    <row r="78" customHeight="1" spans="1:13">
      <c r="A78" s="6">
        <v>77</v>
      </c>
      <c r="B78" s="6" t="s">
        <v>2834</v>
      </c>
      <c r="C78" s="6" t="s">
        <v>1595</v>
      </c>
      <c r="D78" s="6" t="s">
        <v>2750</v>
      </c>
      <c r="E78" s="6" t="s">
        <v>404</v>
      </c>
      <c r="F78" s="29">
        <v>44252</v>
      </c>
      <c r="G78" s="30"/>
      <c r="H78" s="6" t="s">
        <v>2758</v>
      </c>
      <c r="I78" s="32" t="s">
        <v>2759</v>
      </c>
      <c r="J78" s="61" t="s">
        <v>2760</v>
      </c>
      <c r="K78" s="34"/>
      <c r="L78" s="4"/>
      <c r="M78" s="4" t="str">
        <f>C78&amp;COUNTIF($C$2:C78,C78)</f>
        <v>汪祝兵1</v>
      </c>
    </row>
    <row r="79" customHeight="1" spans="1:13">
      <c r="A79" s="6">
        <v>78</v>
      </c>
      <c r="B79" s="6" t="s">
        <v>2835</v>
      </c>
      <c r="C79" s="6" t="s">
        <v>579</v>
      </c>
      <c r="D79" s="6" t="s">
        <v>2769</v>
      </c>
      <c r="E79" s="6" t="s">
        <v>398</v>
      </c>
      <c r="F79" s="29">
        <v>44253</v>
      </c>
      <c r="G79" s="30"/>
      <c r="H79" s="6" t="s">
        <v>2737</v>
      </c>
      <c r="I79" s="32" t="s">
        <v>2738</v>
      </c>
      <c r="J79" s="61" t="s">
        <v>2739</v>
      </c>
      <c r="K79" s="34"/>
      <c r="L79" s="4"/>
      <c r="M79" s="4" t="str">
        <f>C79&amp;COUNTIF($C$2:C79,C79)</f>
        <v>邹宗芳1</v>
      </c>
    </row>
    <row r="80" customHeight="1" spans="1:13">
      <c r="A80" s="6">
        <v>79</v>
      </c>
      <c r="B80" s="6" t="s">
        <v>2836</v>
      </c>
      <c r="C80" s="6" t="s">
        <v>574</v>
      </c>
      <c r="D80" s="6" t="s">
        <v>2746</v>
      </c>
      <c r="E80" s="6" t="s">
        <v>399</v>
      </c>
      <c r="F80" s="29">
        <v>44253</v>
      </c>
      <c r="G80" s="30"/>
      <c r="H80" s="6" t="s">
        <v>2737</v>
      </c>
      <c r="I80" s="32" t="s">
        <v>2744</v>
      </c>
      <c r="J80" s="61" t="s">
        <v>2739</v>
      </c>
      <c r="K80" s="34"/>
      <c r="L80" s="4"/>
      <c r="M80" s="4" t="str">
        <f>C80&amp;COUNTIF($C$2:C80,C80)</f>
        <v>李国波1</v>
      </c>
    </row>
    <row r="81" customHeight="1" spans="1:13">
      <c r="A81" s="6">
        <v>80</v>
      </c>
      <c r="B81" s="6" t="s">
        <v>2837</v>
      </c>
      <c r="C81" s="6" t="s">
        <v>606</v>
      </c>
      <c r="D81" s="6" t="s">
        <v>2746</v>
      </c>
      <c r="E81" s="6" t="s">
        <v>399</v>
      </c>
      <c r="F81" s="29">
        <v>44253</v>
      </c>
      <c r="G81" s="30"/>
      <c r="H81" s="6" t="s">
        <v>2737</v>
      </c>
      <c r="I81" s="32" t="s">
        <v>2744</v>
      </c>
      <c r="J81" s="61" t="s">
        <v>2741</v>
      </c>
      <c r="K81" s="34"/>
      <c r="L81" s="4"/>
      <c r="M81" s="4" t="str">
        <f>C81&amp;COUNTIF($C$2:C81,C81)</f>
        <v>朱义进1</v>
      </c>
    </row>
    <row r="82" customHeight="1" spans="1:13">
      <c r="A82" s="6">
        <v>81</v>
      </c>
      <c r="B82" s="6" t="s">
        <v>2756</v>
      </c>
      <c r="C82" s="6" t="s">
        <v>520</v>
      </c>
      <c r="D82" s="6" t="s">
        <v>2746</v>
      </c>
      <c r="E82" s="6" t="s">
        <v>399</v>
      </c>
      <c r="F82" s="29">
        <v>44253</v>
      </c>
      <c r="G82" s="30"/>
      <c r="H82" s="6" t="s">
        <v>2737</v>
      </c>
      <c r="I82" s="32" t="s">
        <v>2753</v>
      </c>
      <c r="J82" s="61" t="s">
        <v>2739</v>
      </c>
      <c r="K82" s="34"/>
      <c r="L82" s="4"/>
      <c r="M82" s="4" t="str">
        <f>C82&amp;COUNTIF($C$2:C82,C82)</f>
        <v>雷玲2</v>
      </c>
    </row>
    <row r="83" customHeight="1" spans="1:13">
      <c r="A83" s="6">
        <v>82</v>
      </c>
      <c r="B83" s="6" t="s">
        <v>2838</v>
      </c>
      <c r="C83" s="6" t="s">
        <v>764</v>
      </c>
      <c r="D83" s="6" t="s">
        <v>2766</v>
      </c>
      <c r="E83" s="6" t="s">
        <v>400</v>
      </c>
      <c r="F83" s="29">
        <v>44253</v>
      </c>
      <c r="G83" s="30"/>
      <c r="H83" s="6" t="s">
        <v>2737</v>
      </c>
      <c r="I83" s="32" t="s">
        <v>2738</v>
      </c>
      <c r="J83" s="61" t="s">
        <v>2739</v>
      </c>
      <c r="K83" s="34"/>
      <c r="L83" s="4"/>
      <c r="M83" s="4" t="str">
        <f>C83&amp;COUNTIF($C$2:C83,C83)</f>
        <v>陈磊301061</v>
      </c>
    </row>
    <row r="84" customHeight="1" spans="1:13">
      <c r="A84" s="6">
        <v>83</v>
      </c>
      <c r="B84" s="6" t="s">
        <v>2839</v>
      </c>
      <c r="C84" s="6" t="s">
        <v>748</v>
      </c>
      <c r="D84" s="6" t="s">
        <v>2766</v>
      </c>
      <c r="E84" s="6" t="s">
        <v>400</v>
      </c>
      <c r="F84" s="29">
        <v>44253</v>
      </c>
      <c r="G84" s="30"/>
      <c r="H84" s="6" t="s">
        <v>2737</v>
      </c>
      <c r="I84" s="32" t="s">
        <v>2738</v>
      </c>
      <c r="J84" s="61" t="s">
        <v>2739</v>
      </c>
      <c r="K84" s="34"/>
      <c r="L84" s="4"/>
      <c r="M84" s="4" t="str">
        <f>C84&amp;COUNTIF($C$2:C84,C84)</f>
        <v>孙乾坤1</v>
      </c>
    </row>
    <row r="85" customHeight="1" spans="1:13">
      <c r="A85" s="6">
        <v>84</v>
      </c>
      <c r="B85" s="6" t="s">
        <v>2840</v>
      </c>
      <c r="C85" s="6" t="s">
        <v>1598</v>
      </c>
      <c r="D85" s="6" t="s">
        <v>2750</v>
      </c>
      <c r="E85" s="6" t="s">
        <v>404</v>
      </c>
      <c r="F85" s="29">
        <v>44256</v>
      </c>
      <c r="G85" s="30"/>
      <c r="H85" s="6" t="s">
        <v>2758</v>
      </c>
      <c r="I85" s="32" t="s">
        <v>2759</v>
      </c>
      <c r="J85" s="61" t="s">
        <v>2760</v>
      </c>
      <c r="K85" s="34"/>
      <c r="L85" s="4"/>
      <c r="M85" s="4" t="str">
        <f>C85&amp;COUNTIF($C$2:C85,C85)</f>
        <v>胡汪洋1</v>
      </c>
    </row>
    <row r="86" customHeight="1" spans="1:13">
      <c r="A86" s="6">
        <v>85</v>
      </c>
      <c r="B86" s="6" t="s">
        <v>2841</v>
      </c>
      <c r="C86" s="6" t="s">
        <v>897</v>
      </c>
      <c r="D86" s="6" t="s">
        <v>2736</v>
      </c>
      <c r="E86" s="6" t="s">
        <v>26</v>
      </c>
      <c r="F86" s="29">
        <v>44256</v>
      </c>
      <c r="G86" s="30"/>
      <c r="H86" s="6" t="s">
        <v>2737</v>
      </c>
      <c r="I86" s="32" t="s">
        <v>2744</v>
      </c>
      <c r="J86" s="61" t="s">
        <v>2739</v>
      </c>
      <c r="K86" s="34"/>
      <c r="L86" s="4"/>
      <c r="M86" s="4" t="str">
        <f>C86&amp;COUNTIF($C$2:C86,C86)</f>
        <v>谢鑫宇1</v>
      </c>
    </row>
    <row r="87" customHeight="1" spans="1:13">
      <c r="A87" s="6">
        <v>86</v>
      </c>
      <c r="B87" s="6" t="s">
        <v>2842</v>
      </c>
      <c r="C87" s="6" t="s">
        <v>1076</v>
      </c>
      <c r="D87" s="6" t="s">
        <v>2736</v>
      </c>
      <c r="E87" s="6" t="s">
        <v>26</v>
      </c>
      <c r="F87" s="29">
        <v>44256</v>
      </c>
      <c r="G87" s="30"/>
      <c r="H87" s="6" t="s">
        <v>2737</v>
      </c>
      <c r="I87" s="32" t="s">
        <v>2738</v>
      </c>
      <c r="J87" s="61" t="s">
        <v>2739</v>
      </c>
      <c r="K87" s="34"/>
      <c r="L87" s="4"/>
      <c r="M87" s="4" t="str">
        <f>C87&amp;COUNTIF($C$2:C87,C87)</f>
        <v>杨璐1</v>
      </c>
    </row>
    <row r="88" customHeight="1" spans="1:13">
      <c r="A88" s="6">
        <v>87</v>
      </c>
      <c r="B88" s="6" t="s">
        <v>2843</v>
      </c>
      <c r="C88" s="6" t="s">
        <v>1072</v>
      </c>
      <c r="D88" s="6" t="s">
        <v>2736</v>
      </c>
      <c r="E88" s="6" t="s">
        <v>26</v>
      </c>
      <c r="F88" s="29">
        <v>44256</v>
      </c>
      <c r="G88" s="30"/>
      <c r="H88" s="6" t="s">
        <v>2737</v>
      </c>
      <c r="I88" s="32" t="s">
        <v>2744</v>
      </c>
      <c r="J88" s="61" t="s">
        <v>2739</v>
      </c>
      <c r="K88" s="34"/>
      <c r="L88" s="4"/>
      <c r="M88" s="4" t="str">
        <f>C88&amp;COUNTIF($C$2:C88,C88)</f>
        <v>崔红303041</v>
      </c>
    </row>
    <row r="89" customHeight="1" spans="1:13">
      <c r="A89" s="6">
        <v>88</v>
      </c>
      <c r="B89" s="6" t="s">
        <v>2844</v>
      </c>
      <c r="C89" s="6" t="s">
        <v>1074</v>
      </c>
      <c r="D89" s="6" t="s">
        <v>2736</v>
      </c>
      <c r="E89" s="6" t="s">
        <v>26</v>
      </c>
      <c r="F89" s="29">
        <v>44256</v>
      </c>
      <c r="G89" s="30"/>
      <c r="H89" s="6" t="s">
        <v>2737</v>
      </c>
      <c r="I89" s="32" t="s">
        <v>2738</v>
      </c>
      <c r="J89" s="61" t="s">
        <v>2739</v>
      </c>
      <c r="K89" s="34"/>
      <c r="L89" s="4"/>
      <c r="M89" s="4" t="str">
        <f>C89&amp;COUNTIF($C$2:C89,C89)</f>
        <v>王博303081</v>
      </c>
    </row>
    <row r="90" customHeight="1" spans="1:13">
      <c r="A90" s="6">
        <v>89</v>
      </c>
      <c r="B90" s="6" t="s">
        <v>2845</v>
      </c>
      <c r="C90" s="6" t="s">
        <v>993</v>
      </c>
      <c r="D90" s="6" t="s">
        <v>2736</v>
      </c>
      <c r="E90" s="6" t="s">
        <v>26</v>
      </c>
      <c r="F90" s="29">
        <v>44256</v>
      </c>
      <c r="G90" s="30"/>
      <c r="H90" s="6" t="s">
        <v>2737</v>
      </c>
      <c r="I90" s="32" t="s">
        <v>2738</v>
      </c>
      <c r="J90" s="61" t="s">
        <v>2741</v>
      </c>
      <c r="K90" s="34"/>
      <c r="L90" s="4"/>
      <c r="M90" s="4" t="str">
        <f>C90&amp;COUNTIF($C$2:C90,C90)</f>
        <v>耿思方1</v>
      </c>
    </row>
    <row r="91" customHeight="1" spans="1:13">
      <c r="A91" s="6">
        <v>90</v>
      </c>
      <c r="B91" s="6" t="s">
        <v>2846</v>
      </c>
      <c r="C91" s="6" t="s">
        <v>1002</v>
      </c>
      <c r="D91" s="6" t="s">
        <v>2736</v>
      </c>
      <c r="E91" s="6" t="s">
        <v>26</v>
      </c>
      <c r="F91" s="29">
        <v>44256</v>
      </c>
      <c r="G91" s="30"/>
      <c r="H91" s="6" t="s">
        <v>2737</v>
      </c>
      <c r="I91" s="32" t="s">
        <v>2738</v>
      </c>
      <c r="J91" s="61" t="s">
        <v>2739</v>
      </c>
      <c r="K91" s="34"/>
      <c r="L91" s="4"/>
      <c r="M91" s="4" t="str">
        <f>C91&amp;COUNTIF($C$2:C91,C91)</f>
        <v>孟利东1</v>
      </c>
    </row>
    <row r="92" customHeight="1" spans="1:13">
      <c r="A92" s="6">
        <v>91</v>
      </c>
      <c r="B92" s="6" t="s">
        <v>2847</v>
      </c>
      <c r="C92" s="6" t="s">
        <v>830</v>
      </c>
      <c r="D92" s="6" t="s">
        <v>2736</v>
      </c>
      <c r="E92" s="6" t="s">
        <v>26</v>
      </c>
      <c r="F92" s="29">
        <v>44256</v>
      </c>
      <c r="G92" s="30"/>
      <c r="H92" s="6" t="s">
        <v>2737</v>
      </c>
      <c r="I92" s="32" t="s">
        <v>2744</v>
      </c>
      <c r="J92" s="61" t="s">
        <v>2739</v>
      </c>
      <c r="K92" s="34"/>
      <c r="L92" s="4"/>
      <c r="M92" s="4" t="str">
        <f>C92&amp;COUNTIF($C$2:C92,C92)</f>
        <v>易文1</v>
      </c>
    </row>
    <row r="93" customHeight="1" spans="1:13">
      <c r="A93" s="6">
        <v>92</v>
      </c>
      <c r="B93" s="6" t="s">
        <v>2848</v>
      </c>
      <c r="C93" s="6" t="s">
        <v>1013</v>
      </c>
      <c r="D93" s="6" t="s">
        <v>2736</v>
      </c>
      <c r="E93" s="6" t="s">
        <v>26</v>
      </c>
      <c r="F93" s="29">
        <v>44256</v>
      </c>
      <c r="G93" s="30"/>
      <c r="H93" s="6" t="s">
        <v>2737</v>
      </c>
      <c r="I93" s="32" t="s">
        <v>2738</v>
      </c>
      <c r="J93" s="61" t="s">
        <v>2739</v>
      </c>
      <c r="K93" s="34"/>
      <c r="L93" s="4"/>
      <c r="M93" s="4" t="str">
        <f>C93&amp;COUNTIF($C$2:C93,C93)</f>
        <v>张昂昂1</v>
      </c>
    </row>
    <row r="94" customHeight="1" spans="1:13">
      <c r="A94" s="6">
        <v>93</v>
      </c>
      <c r="B94" s="6" t="s">
        <v>2849</v>
      </c>
      <c r="C94" s="6" t="s">
        <v>913</v>
      </c>
      <c r="D94" s="6" t="s">
        <v>2736</v>
      </c>
      <c r="E94" s="6" t="s">
        <v>26</v>
      </c>
      <c r="F94" s="29">
        <v>44256</v>
      </c>
      <c r="G94" s="30"/>
      <c r="H94" s="6" t="s">
        <v>2737</v>
      </c>
      <c r="I94" s="32" t="s">
        <v>2738</v>
      </c>
      <c r="J94" s="61" t="s">
        <v>2741</v>
      </c>
      <c r="K94" s="34"/>
      <c r="L94" s="4"/>
      <c r="M94" s="4" t="str">
        <f>C94&amp;COUNTIF($C$2:C94,C94)</f>
        <v>田旭1</v>
      </c>
    </row>
    <row r="95" customHeight="1" spans="1:13">
      <c r="A95" s="6">
        <v>94</v>
      </c>
      <c r="B95" s="6" t="s">
        <v>2850</v>
      </c>
      <c r="C95" s="6" t="s">
        <v>903</v>
      </c>
      <c r="D95" s="6" t="s">
        <v>2736</v>
      </c>
      <c r="E95" s="6" t="s">
        <v>26</v>
      </c>
      <c r="F95" s="29">
        <v>44256</v>
      </c>
      <c r="G95" s="30"/>
      <c r="H95" s="6" t="s">
        <v>2737</v>
      </c>
      <c r="I95" s="32" t="s">
        <v>2753</v>
      </c>
      <c r="J95" s="61" t="s">
        <v>2739</v>
      </c>
      <c r="K95" s="34"/>
      <c r="L95" s="4"/>
      <c r="M95" s="4" t="str">
        <f>C95&amp;COUNTIF($C$2:C95,C95)</f>
        <v>王海涛1</v>
      </c>
    </row>
    <row r="96" customHeight="1" spans="1:13">
      <c r="A96" s="6">
        <v>95</v>
      </c>
      <c r="B96" s="6" t="s">
        <v>2851</v>
      </c>
      <c r="C96" s="6" t="s">
        <v>843</v>
      </c>
      <c r="D96" s="6" t="s">
        <v>2736</v>
      </c>
      <c r="E96" s="6" t="s">
        <v>26</v>
      </c>
      <c r="F96" s="29">
        <v>44256</v>
      </c>
      <c r="G96" s="30"/>
      <c r="H96" s="6" t="s">
        <v>2737</v>
      </c>
      <c r="I96" s="32" t="s">
        <v>2744</v>
      </c>
      <c r="J96" s="61" t="s">
        <v>2739</v>
      </c>
      <c r="K96" s="34"/>
      <c r="L96" s="4"/>
      <c r="M96" s="4" t="str">
        <f>C96&amp;COUNTIF($C$2:C96,C96)</f>
        <v>刘爽1</v>
      </c>
    </row>
    <row r="97" customHeight="1" spans="1:13">
      <c r="A97" s="6">
        <v>96</v>
      </c>
      <c r="B97" s="6" t="s">
        <v>2852</v>
      </c>
      <c r="C97" s="6" t="s">
        <v>896</v>
      </c>
      <c r="D97" s="6" t="s">
        <v>2736</v>
      </c>
      <c r="E97" s="6" t="s">
        <v>26</v>
      </c>
      <c r="F97" s="29">
        <v>44256</v>
      </c>
      <c r="G97" s="30"/>
      <c r="H97" s="6" t="s">
        <v>2737</v>
      </c>
      <c r="I97" s="32" t="s">
        <v>2744</v>
      </c>
      <c r="J97" s="61" t="s">
        <v>2739</v>
      </c>
      <c r="K97" s="34"/>
      <c r="L97" s="4"/>
      <c r="M97" s="4" t="str">
        <f>C97&amp;COUNTIF($C$2:C97,C97)</f>
        <v>田杰1</v>
      </c>
    </row>
    <row r="98" customHeight="1" spans="1:13">
      <c r="A98" s="6">
        <v>97</v>
      </c>
      <c r="B98" s="6" t="s">
        <v>2853</v>
      </c>
      <c r="C98" s="6" t="s">
        <v>876</v>
      </c>
      <c r="D98" s="6" t="s">
        <v>2736</v>
      </c>
      <c r="E98" s="6" t="s">
        <v>26</v>
      </c>
      <c r="F98" s="29">
        <v>44256</v>
      </c>
      <c r="G98" s="30"/>
      <c r="H98" s="6" t="s">
        <v>2737</v>
      </c>
      <c r="I98" s="32" t="s">
        <v>2738</v>
      </c>
      <c r="J98" s="61" t="s">
        <v>2739</v>
      </c>
      <c r="K98" s="34"/>
      <c r="L98" s="4"/>
      <c r="M98" s="4" t="str">
        <f>C98&amp;COUNTIF($C$2:C98,C98)</f>
        <v>刘吉1</v>
      </c>
    </row>
    <row r="99" customHeight="1" spans="1:13">
      <c r="A99" s="6">
        <v>98</v>
      </c>
      <c r="B99" s="6" t="s">
        <v>2854</v>
      </c>
      <c r="C99" s="6" t="s">
        <v>926</v>
      </c>
      <c r="D99" s="6" t="s">
        <v>2736</v>
      </c>
      <c r="E99" s="6" t="s">
        <v>26</v>
      </c>
      <c r="F99" s="29">
        <v>44256</v>
      </c>
      <c r="G99" s="30"/>
      <c r="H99" s="6" t="s">
        <v>2737</v>
      </c>
      <c r="I99" s="32" t="s">
        <v>2744</v>
      </c>
      <c r="J99" s="61" t="s">
        <v>2739</v>
      </c>
      <c r="K99" s="34"/>
      <c r="L99" s="4"/>
      <c r="M99" s="4" t="str">
        <f>C99&amp;COUNTIF($C$2:C99,C99)</f>
        <v>裴彦佳1</v>
      </c>
    </row>
    <row r="100" customHeight="1" spans="1:13">
      <c r="A100" s="6">
        <v>99</v>
      </c>
      <c r="B100" s="6" t="s">
        <v>2855</v>
      </c>
      <c r="C100" s="6" t="s">
        <v>912</v>
      </c>
      <c r="D100" s="6" t="s">
        <v>2736</v>
      </c>
      <c r="E100" s="6" t="s">
        <v>26</v>
      </c>
      <c r="F100" s="29">
        <v>44256</v>
      </c>
      <c r="G100" s="30"/>
      <c r="H100" s="6" t="s">
        <v>2737</v>
      </c>
      <c r="I100" s="32" t="s">
        <v>2744</v>
      </c>
      <c r="J100" s="61" t="s">
        <v>2739</v>
      </c>
      <c r="K100" s="34"/>
      <c r="L100" s="4"/>
      <c r="M100" s="4" t="str">
        <f>C100&amp;COUNTIF($C$2:C100,C100)</f>
        <v>李帅臣1</v>
      </c>
    </row>
    <row r="101" customHeight="1" spans="1:13">
      <c r="A101" s="6">
        <v>100</v>
      </c>
      <c r="B101" s="6" t="s">
        <v>2856</v>
      </c>
      <c r="C101" s="6" t="s">
        <v>946</v>
      </c>
      <c r="D101" s="6" t="s">
        <v>2736</v>
      </c>
      <c r="E101" s="6" t="s">
        <v>26</v>
      </c>
      <c r="F101" s="29">
        <v>44256</v>
      </c>
      <c r="G101" s="30"/>
      <c r="H101" s="6" t="s">
        <v>2737</v>
      </c>
      <c r="I101" s="32" t="s">
        <v>2744</v>
      </c>
      <c r="J101" s="61" t="s">
        <v>2739</v>
      </c>
      <c r="K101" s="34"/>
      <c r="L101" s="4"/>
      <c r="M101" s="4" t="str">
        <f>C101&amp;COUNTIF($C$2:C101,C101)</f>
        <v>邢丹娜1</v>
      </c>
    </row>
    <row r="102" customHeight="1" spans="1:13">
      <c r="A102" s="6">
        <v>101</v>
      </c>
      <c r="B102" s="6" t="s">
        <v>2857</v>
      </c>
      <c r="C102" s="6" t="s">
        <v>829</v>
      </c>
      <c r="D102" s="6" t="s">
        <v>2736</v>
      </c>
      <c r="E102" s="6" t="s">
        <v>26</v>
      </c>
      <c r="F102" s="29">
        <v>44256</v>
      </c>
      <c r="G102" s="30"/>
      <c r="H102" s="6" t="s">
        <v>2737</v>
      </c>
      <c r="I102" s="32" t="s">
        <v>2744</v>
      </c>
      <c r="J102" s="61" t="s">
        <v>2739</v>
      </c>
      <c r="K102" s="34"/>
      <c r="L102" s="4"/>
      <c r="M102" s="4" t="str">
        <f>C102&amp;COUNTIF($C$2:C102,C102)</f>
        <v>王旭光1</v>
      </c>
    </row>
    <row r="103" customHeight="1" spans="1:13">
      <c r="A103" s="6">
        <v>102</v>
      </c>
      <c r="B103" s="6" t="s">
        <v>2858</v>
      </c>
      <c r="C103" s="6" t="s">
        <v>957</v>
      </c>
      <c r="D103" s="6" t="s">
        <v>2736</v>
      </c>
      <c r="E103" s="6" t="s">
        <v>26</v>
      </c>
      <c r="F103" s="29">
        <v>44256</v>
      </c>
      <c r="G103" s="30"/>
      <c r="H103" s="6" t="s">
        <v>2737</v>
      </c>
      <c r="I103" s="32" t="s">
        <v>2738</v>
      </c>
      <c r="J103" s="61" t="s">
        <v>2739</v>
      </c>
      <c r="K103" s="34"/>
      <c r="L103" s="4"/>
      <c r="M103" s="4" t="str">
        <f>C103&amp;COUNTIF($C$2:C103,C103)</f>
        <v>李涛1</v>
      </c>
    </row>
    <row r="104" customHeight="1" spans="1:13">
      <c r="A104" s="6">
        <v>103</v>
      </c>
      <c r="B104" s="6" t="s">
        <v>2859</v>
      </c>
      <c r="C104" s="6" t="s">
        <v>892</v>
      </c>
      <c r="D104" s="6" t="s">
        <v>2736</v>
      </c>
      <c r="E104" s="6" t="s">
        <v>26</v>
      </c>
      <c r="F104" s="29">
        <v>44256</v>
      </c>
      <c r="G104" s="30"/>
      <c r="H104" s="6" t="s">
        <v>2737</v>
      </c>
      <c r="I104" s="32" t="s">
        <v>2744</v>
      </c>
      <c r="J104" s="61" t="s">
        <v>2739</v>
      </c>
      <c r="K104" s="34"/>
      <c r="L104" s="4"/>
      <c r="M104" s="4" t="str">
        <f>C104&amp;COUNTIF($C$2:C104,C104)</f>
        <v>杨清清1</v>
      </c>
    </row>
    <row r="105" customHeight="1" spans="1:13">
      <c r="A105" s="6">
        <v>104</v>
      </c>
      <c r="B105" s="6" t="s">
        <v>2860</v>
      </c>
      <c r="C105" s="6" t="s">
        <v>889</v>
      </c>
      <c r="D105" s="6" t="s">
        <v>2736</v>
      </c>
      <c r="E105" s="6" t="s">
        <v>26</v>
      </c>
      <c r="F105" s="29">
        <v>44256</v>
      </c>
      <c r="G105" s="30"/>
      <c r="H105" s="6" t="s">
        <v>2737</v>
      </c>
      <c r="I105" s="32" t="s">
        <v>2744</v>
      </c>
      <c r="J105" s="61" t="s">
        <v>2739</v>
      </c>
      <c r="K105" s="34"/>
      <c r="L105" s="4"/>
      <c r="M105" s="4" t="str">
        <f>C105&amp;COUNTIF($C$2:C105,C105)</f>
        <v>丁鹏飞1</v>
      </c>
    </row>
    <row r="106" customHeight="1" spans="1:13">
      <c r="A106" s="6">
        <v>105</v>
      </c>
      <c r="B106" s="6" t="s">
        <v>2861</v>
      </c>
      <c r="C106" s="6" t="s">
        <v>867</v>
      </c>
      <c r="D106" s="6" t="s">
        <v>2736</v>
      </c>
      <c r="E106" s="6" t="s">
        <v>26</v>
      </c>
      <c r="F106" s="29">
        <v>44256</v>
      </c>
      <c r="G106" s="30"/>
      <c r="H106" s="6" t="s">
        <v>2737</v>
      </c>
      <c r="I106" s="32" t="s">
        <v>2744</v>
      </c>
      <c r="J106" s="61" t="s">
        <v>2739</v>
      </c>
      <c r="K106" s="34"/>
      <c r="L106" s="4"/>
      <c r="M106" s="4" t="str">
        <f>C106&amp;COUNTIF($C$2:C106,C106)</f>
        <v>申威1</v>
      </c>
    </row>
    <row r="107" customHeight="1" spans="1:13">
      <c r="A107" s="6">
        <v>106</v>
      </c>
      <c r="B107" s="6" t="s">
        <v>2862</v>
      </c>
      <c r="C107" s="6" t="s">
        <v>831</v>
      </c>
      <c r="D107" s="6" t="s">
        <v>2736</v>
      </c>
      <c r="E107" s="6" t="s">
        <v>26</v>
      </c>
      <c r="F107" s="29">
        <v>44256</v>
      </c>
      <c r="G107" s="30"/>
      <c r="H107" s="6" t="s">
        <v>2737</v>
      </c>
      <c r="I107" s="32" t="s">
        <v>2744</v>
      </c>
      <c r="J107" s="61" t="s">
        <v>2739</v>
      </c>
      <c r="K107" s="34"/>
      <c r="L107" s="4"/>
      <c r="M107" s="4" t="str">
        <f>C107&amp;COUNTIF($C$2:C107,C107)</f>
        <v>兰剑1</v>
      </c>
    </row>
    <row r="108" customHeight="1" spans="1:13">
      <c r="A108" s="6">
        <v>107</v>
      </c>
      <c r="B108" s="6" t="s">
        <v>2863</v>
      </c>
      <c r="C108" s="6" t="s">
        <v>910</v>
      </c>
      <c r="D108" s="6" t="s">
        <v>2736</v>
      </c>
      <c r="E108" s="6" t="s">
        <v>26</v>
      </c>
      <c r="F108" s="29">
        <v>44256</v>
      </c>
      <c r="G108" s="30"/>
      <c r="H108" s="6" t="s">
        <v>2737</v>
      </c>
      <c r="I108" s="32" t="s">
        <v>2744</v>
      </c>
      <c r="J108" s="61" t="s">
        <v>2741</v>
      </c>
      <c r="K108" s="34"/>
      <c r="L108" s="4"/>
      <c r="M108" s="4" t="str">
        <f>C108&amp;COUNTIF($C$2:C108,C108)</f>
        <v>张文青1</v>
      </c>
    </row>
    <row r="109" customHeight="1" spans="1:13">
      <c r="A109" s="6">
        <v>108</v>
      </c>
      <c r="B109" s="6" t="s">
        <v>2864</v>
      </c>
      <c r="C109" s="6" t="s">
        <v>969</v>
      </c>
      <c r="D109" s="6" t="s">
        <v>2736</v>
      </c>
      <c r="E109" s="6" t="s">
        <v>26</v>
      </c>
      <c r="F109" s="29">
        <v>44256</v>
      </c>
      <c r="G109" s="30"/>
      <c r="H109" s="6" t="s">
        <v>2737</v>
      </c>
      <c r="I109" s="32" t="s">
        <v>2738</v>
      </c>
      <c r="J109" s="61" t="s">
        <v>2739</v>
      </c>
      <c r="K109" s="34"/>
      <c r="L109" s="4"/>
      <c r="M109" s="4" t="str">
        <f>C109&amp;COUNTIF($C$2:C109,C109)</f>
        <v>聂文强1</v>
      </c>
    </row>
    <row r="110" customHeight="1" spans="1:13">
      <c r="A110" s="6">
        <v>109</v>
      </c>
      <c r="B110" s="6" t="s">
        <v>2865</v>
      </c>
      <c r="C110" s="6" t="s">
        <v>891</v>
      </c>
      <c r="D110" s="6" t="s">
        <v>2736</v>
      </c>
      <c r="E110" s="6" t="s">
        <v>26</v>
      </c>
      <c r="F110" s="29">
        <v>44256</v>
      </c>
      <c r="G110" s="30"/>
      <c r="H110" s="6" t="s">
        <v>2737</v>
      </c>
      <c r="I110" s="32" t="s">
        <v>2744</v>
      </c>
      <c r="J110" s="61" t="s">
        <v>2739</v>
      </c>
      <c r="K110" s="34"/>
      <c r="L110" s="4"/>
      <c r="M110" s="4" t="str">
        <f>C110&amp;COUNTIF($C$2:C110,C110)</f>
        <v>赵晓波1</v>
      </c>
    </row>
    <row r="111" customHeight="1" spans="1:13">
      <c r="A111" s="6">
        <v>110</v>
      </c>
      <c r="B111" s="6" t="s">
        <v>2866</v>
      </c>
      <c r="C111" s="6" t="s">
        <v>1044</v>
      </c>
      <c r="D111" s="6" t="s">
        <v>2736</v>
      </c>
      <c r="E111" s="6" t="s">
        <v>941</v>
      </c>
      <c r="F111" s="29">
        <v>44256</v>
      </c>
      <c r="G111" s="30"/>
      <c r="H111" s="6" t="s">
        <v>2737</v>
      </c>
      <c r="I111" s="32" t="s">
        <v>2738</v>
      </c>
      <c r="J111" s="61" t="s">
        <v>2739</v>
      </c>
      <c r="K111" s="34"/>
      <c r="L111" s="4"/>
      <c r="M111" s="4" t="str">
        <f>C111&amp;COUNTIF($C$2:C111,C111)</f>
        <v>于学臣1</v>
      </c>
    </row>
    <row r="112" customHeight="1" spans="1:13">
      <c r="A112" s="6">
        <v>111</v>
      </c>
      <c r="B112" s="6" t="s">
        <v>2867</v>
      </c>
      <c r="C112" s="6" t="s">
        <v>961</v>
      </c>
      <c r="D112" s="6" t="s">
        <v>2736</v>
      </c>
      <c r="E112" s="6" t="s">
        <v>941</v>
      </c>
      <c r="F112" s="29">
        <v>44256</v>
      </c>
      <c r="G112" s="30"/>
      <c r="H112" s="6" t="s">
        <v>2737</v>
      </c>
      <c r="I112" s="32" t="s">
        <v>2738</v>
      </c>
      <c r="J112" s="61" t="s">
        <v>2739</v>
      </c>
      <c r="K112" s="34"/>
      <c r="L112" s="4"/>
      <c r="M112" s="4" t="str">
        <f>C112&amp;COUNTIF($C$2:C112,C112)</f>
        <v>黄雪1</v>
      </c>
    </row>
    <row r="113" customHeight="1" spans="1:13">
      <c r="A113" s="6">
        <v>112</v>
      </c>
      <c r="B113" s="6" t="s">
        <v>2868</v>
      </c>
      <c r="C113" s="6" t="s">
        <v>1049</v>
      </c>
      <c r="D113" s="6" t="s">
        <v>2736</v>
      </c>
      <c r="E113" s="6" t="s">
        <v>941</v>
      </c>
      <c r="F113" s="29">
        <v>44256</v>
      </c>
      <c r="G113" s="30"/>
      <c r="H113" s="6" t="s">
        <v>2737</v>
      </c>
      <c r="I113" s="32" t="s">
        <v>2738</v>
      </c>
      <c r="J113" s="61" t="s">
        <v>2739</v>
      </c>
      <c r="K113" s="34"/>
      <c r="L113" s="4"/>
      <c r="M113" s="4" t="str">
        <f>C113&amp;COUNTIF($C$2:C113,C113)</f>
        <v>李自强1</v>
      </c>
    </row>
    <row r="114" customHeight="1" spans="1:13">
      <c r="A114" s="6">
        <v>113</v>
      </c>
      <c r="B114" s="6" t="s">
        <v>2869</v>
      </c>
      <c r="C114" s="6" t="s">
        <v>1041</v>
      </c>
      <c r="D114" s="6" t="s">
        <v>2736</v>
      </c>
      <c r="E114" s="6" t="s">
        <v>941</v>
      </c>
      <c r="F114" s="29">
        <v>44256</v>
      </c>
      <c r="G114" s="30"/>
      <c r="H114" s="6" t="s">
        <v>2737</v>
      </c>
      <c r="I114" s="32" t="s">
        <v>2738</v>
      </c>
      <c r="J114" s="61" t="s">
        <v>2739</v>
      </c>
      <c r="K114" s="34"/>
      <c r="L114" s="4"/>
      <c r="M114" s="4" t="str">
        <f>C114&amp;COUNTIF($C$2:C114,C114)</f>
        <v>石岩1</v>
      </c>
    </row>
    <row r="115" customHeight="1" spans="1:13">
      <c r="A115" s="6">
        <v>114</v>
      </c>
      <c r="B115" s="6" t="s">
        <v>2870</v>
      </c>
      <c r="C115" s="6" t="s">
        <v>940</v>
      </c>
      <c r="D115" s="6" t="s">
        <v>2736</v>
      </c>
      <c r="E115" s="6" t="s">
        <v>941</v>
      </c>
      <c r="F115" s="29">
        <v>44256</v>
      </c>
      <c r="G115" s="30"/>
      <c r="H115" s="6" t="s">
        <v>2737</v>
      </c>
      <c r="I115" s="32" t="s">
        <v>2744</v>
      </c>
      <c r="J115" s="61" t="s">
        <v>2739</v>
      </c>
      <c r="K115" s="34"/>
      <c r="L115" s="4"/>
      <c r="M115" s="4" t="str">
        <f>C115&amp;COUNTIF($C$2:C115,C115)</f>
        <v>祁横1</v>
      </c>
    </row>
    <row r="116" customHeight="1" spans="1:13">
      <c r="A116" s="6">
        <v>115</v>
      </c>
      <c r="B116" s="6" t="s">
        <v>2871</v>
      </c>
      <c r="C116" s="6" t="s">
        <v>1022</v>
      </c>
      <c r="D116" s="6" t="s">
        <v>2736</v>
      </c>
      <c r="E116" s="6" t="s">
        <v>941</v>
      </c>
      <c r="F116" s="29">
        <v>44256</v>
      </c>
      <c r="G116" s="30"/>
      <c r="H116" s="6" t="s">
        <v>2737</v>
      </c>
      <c r="I116" s="32" t="s">
        <v>2738</v>
      </c>
      <c r="J116" s="61" t="s">
        <v>2739</v>
      </c>
      <c r="K116" s="34"/>
      <c r="L116" s="4"/>
      <c r="M116" s="4" t="str">
        <f>C116&amp;COUNTIF($C$2:C116,C116)</f>
        <v>刘紫微1</v>
      </c>
    </row>
    <row r="117" customHeight="1" spans="1:13">
      <c r="A117" s="6">
        <v>116</v>
      </c>
      <c r="B117" s="6" t="s">
        <v>2872</v>
      </c>
      <c r="C117" s="6" t="s">
        <v>1034</v>
      </c>
      <c r="D117" s="6" t="s">
        <v>2736</v>
      </c>
      <c r="E117" s="6" t="s">
        <v>941</v>
      </c>
      <c r="F117" s="29">
        <v>44256</v>
      </c>
      <c r="G117" s="30"/>
      <c r="H117" s="6" t="s">
        <v>2737</v>
      </c>
      <c r="I117" s="32" t="s">
        <v>2738</v>
      </c>
      <c r="J117" s="61" t="s">
        <v>2739</v>
      </c>
      <c r="K117" s="34"/>
      <c r="L117" s="4"/>
      <c r="M117" s="4" t="str">
        <f>C117&amp;COUNTIF($C$2:C117,C117)</f>
        <v>韩少博1</v>
      </c>
    </row>
    <row r="118" customHeight="1" spans="1:13">
      <c r="A118" s="6">
        <v>117</v>
      </c>
      <c r="B118" s="6" t="s">
        <v>2873</v>
      </c>
      <c r="C118" s="6" t="s">
        <v>1048</v>
      </c>
      <c r="D118" s="6" t="s">
        <v>2736</v>
      </c>
      <c r="E118" s="6" t="s">
        <v>1020</v>
      </c>
      <c r="F118" s="29">
        <v>44256</v>
      </c>
      <c r="G118" s="30"/>
      <c r="H118" s="6" t="s">
        <v>2737</v>
      </c>
      <c r="I118" s="32" t="s">
        <v>2744</v>
      </c>
      <c r="J118" s="61" t="s">
        <v>2739</v>
      </c>
      <c r="K118" s="34"/>
      <c r="L118" s="4"/>
      <c r="M118" s="4" t="str">
        <f>C118&amp;COUNTIF($C$2:C118,C118)</f>
        <v>刘少丰1</v>
      </c>
    </row>
    <row r="119" customHeight="1" spans="1:13">
      <c r="A119" s="6">
        <v>118</v>
      </c>
      <c r="B119" s="6" t="s">
        <v>2874</v>
      </c>
      <c r="C119" s="6" t="s">
        <v>1051</v>
      </c>
      <c r="D119" s="6" t="s">
        <v>2736</v>
      </c>
      <c r="E119" s="6" t="s">
        <v>1020</v>
      </c>
      <c r="F119" s="29">
        <v>44256</v>
      </c>
      <c r="G119" s="30"/>
      <c r="H119" s="6" t="s">
        <v>2737</v>
      </c>
      <c r="I119" s="32" t="s">
        <v>2738</v>
      </c>
      <c r="J119" s="61" t="s">
        <v>2739</v>
      </c>
      <c r="K119" s="34"/>
      <c r="L119" s="4"/>
      <c r="M119" s="4" t="str">
        <f>C119&amp;COUNTIF($C$2:C119,C119)</f>
        <v>董新颖1</v>
      </c>
    </row>
    <row r="120" customHeight="1" spans="1:13">
      <c r="A120" s="6">
        <v>119</v>
      </c>
      <c r="B120" s="6" t="s">
        <v>2875</v>
      </c>
      <c r="C120" s="6" t="s">
        <v>1050</v>
      </c>
      <c r="D120" s="6" t="s">
        <v>2736</v>
      </c>
      <c r="E120" s="6" t="s">
        <v>1020</v>
      </c>
      <c r="F120" s="29">
        <v>44256</v>
      </c>
      <c r="G120" s="30"/>
      <c r="H120" s="6" t="s">
        <v>2737</v>
      </c>
      <c r="I120" s="32" t="s">
        <v>2738</v>
      </c>
      <c r="J120" s="61" t="s">
        <v>2739</v>
      </c>
      <c r="K120" s="34"/>
      <c r="L120" s="4"/>
      <c r="M120" s="4" t="str">
        <f>C120&amp;COUNTIF($C$2:C120,C120)</f>
        <v>李彤彤1</v>
      </c>
    </row>
    <row r="121" customHeight="1" spans="1:13">
      <c r="A121" s="6">
        <v>120</v>
      </c>
      <c r="B121" s="6" t="s">
        <v>2876</v>
      </c>
      <c r="C121" s="6" t="s">
        <v>1450</v>
      </c>
      <c r="D121" s="6" t="s">
        <v>2750</v>
      </c>
      <c r="E121" s="6" t="s">
        <v>404</v>
      </c>
      <c r="F121" s="29">
        <v>44256</v>
      </c>
      <c r="G121" s="30"/>
      <c r="H121" s="6" t="s">
        <v>2737</v>
      </c>
      <c r="I121" s="32" t="s">
        <v>2744</v>
      </c>
      <c r="J121" s="61" t="s">
        <v>2739</v>
      </c>
      <c r="K121" s="34"/>
      <c r="L121" s="4"/>
      <c r="M121" s="4" t="str">
        <f>C121&amp;COUNTIF($C$2:C121,C121)</f>
        <v>夏科达1</v>
      </c>
    </row>
    <row r="122" customHeight="1" spans="1:13">
      <c r="A122" s="6">
        <v>121</v>
      </c>
      <c r="B122" s="6" t="s">
        <v>2877</v>
      </c>
      <c r="C122" s="6" t="s">
        <v>1266</v>
      </c>
      <c r="D122" s="6" t="s">
        <v>2750</v>
      </c>
      <c r="E122" s="6" t="s">
        <v>484</v>
      </c>
      <c r="F122" s="29">
        <v>44256</v>
      </c>
      <c r="G122" s="30"/>
      <c r="H122" s="6" t="s">
        <v>2737</v>
      </c>
      <c r="I122" s="32" t="s">
        <v>2744</v>
      </c>
      <c r="J122" s="61" t="s">
        <v>2739</v>
      </c>
      <c r="K122" s="34"/>
      <c r="L122" s="4"/>
      <c r="M122" s="4" t="str">
        <f>C122&amp;COUNTIF($C$2:C122,C122)</f>
        <v>姜旭初1</v>
      </c>
    </row>
    <row r="123" customHeight="1" spans="1:13">
      <c r="A123" s="6">
        <v>122</v>
      </c>
      <c r="B123" s="6" t="s">
        <v>2878</v>
      </c>
      <c r="C123" s="6" t="s">
        <v>1296</v>
      </c>
      <c r="D123" s="6" t="s">
        <v>2750</v>
      </c>
      <c r="E123" s="6" t="s">
        <v>484</v>
      </c>
      <c r="F123" s="29">
        <v>44256</v>
      </c>
      <c r="G123" s="30"/>
      <c r="H123" s="6" t="s">
        <v>2737</v>
      </c>
      <c r="I123" s="32" t="s">
        <v>2753</v>
      </c>
      <c r="J123" s="61" t="s">
        <v>2739</v>
      </c>
      <c r="K123" s="34"/>
      <c r="L123" s="4"/>
      <c r="M123" s="4" t="str">
        <f>C123&amp;COUNTIF($C$2:C123,C123)</f>
        <v>左士杰1</v>
      </c>
    </row>
    <row r="124" customHeight="1" spans="1:13">
      <c r="A124" s="6">
        <v>123</v>
      </c>
      <c r="B124" s="6" t="s">
        <v>2879</v>
      </c>
      <c r="C124" s="6" t="s">
        <v>600</v>
      </c>
      <c r="D124" s="6" t="s">
        <v>2769</v>
      </c>
      <c r="E124" s="6" t="s">
        <v>398</v>
      </c>
      <c r="F124" s="29">
        <v>44256</v>
      </c>
      <c r="G124" s="30"/>
      <c r="H124" s="6" t="s">
        <v>2737</v>
      </c>
      <c r="I124" s="32" t="s">
        <v>2738</v>
      </c>
      <c r="J124" s="61" t="s">
        <v>2739</v>
      </c>
      <c r="K124" s="34"/>
      <c r="L124" s="4"/>
      <c r="M124" s="4" t="str">
        <f>C124&amp;COUNTIF($C$2:C124,C124)</f>
        <v>刘澎301911</v>
      </c>
    </row>
    <row r="125" customHeight="1" spans="1:13">
      <c r="A125" s="6">
        <v>124</v>
      </c>
      <c r="B125" s="6" t="s">
        <v>2880</v>
      </c>
      <c r="C125" s="6" t="s">
        <v>529</v>
      </c>
      <c r="D125" s="6" t="s">
        <v>2769</v>
      </c>
      <c r="E125" s="6" t="s">
        <v>398</v>
      </c>
      <c r="F125" s="29">
        <v>44256</v>
      </c>
      <c r="G125" s="30"/>
      <c r="H125" s="6" t="s">
        <v>2737</v>
      </c>
      <c r="I125" s="32" t="s">
        <v>2738</v>
      </c>
      <c r="J125" s="61" t="s">
        <v>2739</v>
      </c>
      <c r="K125" s="34"/>
      <c r="L125" s="4"/>
      <c r="M125" s="4" t="str">
        <f>C125&amp;COUNTIF($C$2:C125,C125)</f>
        <v>王欣1</v>
      </c>
    </row>
    <row r="126" customHeight="1" spans="1:13">
      <c r="A126" s="6">
        <v>125</v>
      </c>
      <c r="B126" s="6" t="s">
        <v>2881</v>
      </c>
      <c r="C126" s="6" t="s">
        <v>531</v>
      </c>
      <c r="D126" s="6" t="s">
        <v>2769</v>
      </c>
      <c r="E126" s="6" t="s">
        <v>398</v>
      </c>
      <c r="F126" s="29">
        <v>44256</v>
      </c>
      <c r="G126" s="30"/>
      <c r="H126" s="6" t="s">
        <v>2737</v>
      </c>
      <c r="I126" s="32" t="s">
        <v>2744</v>
      </c>
      <c r="J126" s="61" t="s">
        <v>2739</v>
      </c>
      <c r="K126" s="34"/>
      <c r="L126" s="4"/>
      <c r="M126" s="4" t="str">
        <f>C126&amp;COUNTIF($C$2:C126,C126)</f>
        <v>沈志鹏1</v>
      </c>
    </row>
    <row r="127" customHeight="1" spans="1:13">
      <c r="A127" s="6">
        <v>126</v>
      </c>
      <c r="B127" s="6" t="s">
        <v>2882</v>
      </c>
      <c r="C127" s="6" t="s">
        <v>519</v>
      </c>
      <c r="D127" s="6" t="s">
        <v>2769</v>
      </c>
      <c r="E127" s="6" t="s">
        <v>398</v>
      </c>
      <c r="F127" s="29">
        <v>44256</v>
      </c>
      <c r="G127" s="30"/>
      <c r="H127" s="6" t="s">
        <v>2737</v>
      </c>
      <c r="I127" s="32" t="s">
        <v>2738</v>
      </c>
      <c r="J127" s="61" t="s">
        <v>2739</v>
      </c>
      <c r="K127" s="34"/>
      <c r="L127" s="4"/>
      <c r="M127" s="4" t="str">
        <f>C127&amp;COUNTIF($C$2:C127,C127)</f>
        <v>陈加纯1</v>
      </c>
    </row>
    <row r="128" customHeight="1" spans="1:13">
      <c r="A128" s="6">
        <v>127</v>
      </c>
      <c r="B128" s="6" t="s">
        <v>2883</v>
      </c>
      <c r="C128" s="6" t="s">
        <v>557</v>
      </c>
      <c r="D128" s="6" t="s">
        <v>2769</v>
      </c>
      <c r="E128" s="6" t="s">
        <v>398</v>
      </c>
      <c r="F128" s="29">
        <v>44256</v>
      </c>
      <c r="G128" s="30"/>
      <c r="H128" s="6" t="s">
        <v>2737</v>
      </c>
      <c r="I128" s="32" t="s">
        <v>2738</v>
      </c>
      <c r="J128" s="61" t="s">
        <v>2739</v>
      </c>
      <c r="K128" s="34"/>
      <c r="L128" s="4"/>
      <c r="M128" s="4" t="str">
        <f>C128&amp;COUNTIF($C$2:C128,C128)</f>
        <v>梁豆豆1</v>
      </c>
    </row>
    <row r="129" customHeight="1" spans="1:13">
      <c r="A129" s="6">
        <v>128</v>
      </c>
      <c r="B129" s="6" t="s">
        <v>2884</v>
      </c>
      <c r="C129" s="6" t="s">
        <v>552</v>
      </c>
      <c r="D129" s="6" t="s">
        <v>2769</v>
      </c>
      <c r="E129" s="6" t="s">
        <v>398</v>
      </c>
      <c r="F129" s="29">
        <v>44256</v>
      </c>
      <c r="G129" s="30"/>
      <c r="H129" s="6" t="s">
        <v>2737</v>
      </c>
      <c r="I129" s="32" t="s">
        <v>2738</v>
      </c>
      <c r="J129" s="61" t="s">
        <v>2739</v>
      </c>
      <c r="K129" s="34"/>
      <c r="L129" s="4"/>
      <c r="M129" s="4" t="str">
        <f>C129&amp;COUNTIF($C$2:C129,C129)</f>
        <v>周树斌1</v>
      </c>
    </row>
    <row r="130" customHeight="1" spans="1:13">
      <c r="A130" s="6">
        <v>129</v>
      </c>
      <c r="B130" s="6" t="s">
        <v>2885</v>
      </c>
      <c r="C130" s="6" t="s">
        <v>597</v>
      </c>
      <c r="D130" s="6" t="s">
        <v>2769</v>
      </c>
      <c r="E130" s="6" t="s">
        <v>398</v>
      </c>
      <c r="F130" s="29">
        <v>44256</v>
      </c>
      <c r="G130" s="30"/>
      <c r="H130" s="6" t="s">
        <v>2737</v>
      </c>
      <c r="I130" s="32" t="s">
        <v>2738</v>
      </c>
      <c r="J130" s="61" t="s">
        <v>2739</v>
      </c>
      <c r="K130" s="34"/>
      <c r="L130" s="4"/>
      <c r="M130" s="4" t="str">
        <f>C130&amp;COUNTIF($C$2:C130,C130)</f>
        <v>刘国钦1</v>
      </c>
    </row>
    <row r="131" customHeight="1" spans="1:13">
      <c r="A131" s="6">
        <v>130</v>
      </c>
      <c r="B131" s="6" t="s">
        <v>2886</v>
      </c>
      <c r="C131" s="6" t="s">
        <v>562</v>
      </c>
      <c r="D131" s="6" t="s">
        <v>2769</v>
      </c>
      <c r="E131" s="6" t="s">
        <v>398</v>
      </c>
      <c r="F131" s="29">
        <v>44256</v>
      </c>
      <c r="G131" s="30"/>
      <c r="H131" s="6" t="s">
        <v>2737</v>
      </c>
      <c r="I131" s="32" t="s">
        <v>2738</v>
      </c>
      <c r="J131" s="61" t="s">
        <v>2739</v>
      </c>
      <c r="K131" s="34"/>
      <c r="L131" s="4"/>
      <c r="M131" s="4" t="str">
        <f>C131&amp;COUNTIF($C$2:C131,C131)</f>
        <v>朱顺杭1</v>
      </c>
    </row>
    <row r="132" customHeight="1" spans="1:13">
      <c r="A132" s="6">
        <v>131</v>
      </c>
      <c r="B132" s="6" t="s">
        <v>2887</v>
      </c>
      <c r="C132" s="6" t="s">
        <v>530</v>
      </c>
      <c r="D132" s="6" t="s">
        <v>2769</v>
      </c>
      <c r="E132" s="6" t="s">
        <v>398</v>
      </c>
      <c r="F132" s="29">
        <v>44256</v>
      </c>
      <c r="G132" s="30"/>
      <c r="H132" s="6" t="s">
        <v>2737</v>
      </c>
      <c r="I132" s="32" t="s">
        <v>2744</v>
      </c>
      <c r="J132" s="61" t="s">
        <v>2739</v>
      </c>
      <c r="K132" s="34"/>
      <c r="L132" s="4"/>
      <c r="M132" s="4" t="str">
        <f>C132&amp;COUNTIF($C$2:C132,C132)</f>
        <v>郑恒军1</v>
      </c>
    </row>
    <row r="133" customHeight="1" spans="1:13">
      <c r="A133" s="6">
        <v>132</v>
      </c>
      <c r="B133" s="6" t="s">
        <v>2888</v>
      </c>
      <c r="C133" s="6" t="s">
        <v>624</v>
      </c>
      <c r="D133" s="6" t="s">
        <v>2769</v>
      </c>
      <c r="E133" s="6" t="s">
        <v>398</v>
      </c>
      <c r="F133" s="29">
        <v>44256</v>
      </c>
      <c r="G133" s="30"/>
      <c r="H133" s="6" t="s">
        <v>2737</v>
      </c>
      <c r="I133" s="32" t="s">
        <v>2738</v>
      </c>
      <c r="J133" s="61" t="s">
        <v>2739</v>
      </c>
      <c r="K133" s="34"/>
      <c r="L133" s="4"/>
      <c r="M133" s="4" t="str">
        <f>C133&amp;COUNTIF($C$2:C133,C133)</f>
        <v>姚三妹1</v>
      </c>
    </row>
    <row r="134" customHeight="1" spans="1:13">
      <c r="A134" s="6">
        <v>133</v>
      </c>
      <c r="B134" s="6" t="s">
        <v>2889</v>
      </c>
      <c r="C134" s="6" t="s">
        <v>516</v>
      </c>
      <c r="D134" s="6" t="s">
        <v>2769</v>
      </c>
      <c r="E134" s="6" t="s">
        <v>398</v>
      </c>
      <c r="F134" s="29">
        <v>44256</v>
      </c>
      <c r="G134" s="30"/>
      <c r="H134" s="6" t="s">
        <v>2737</v>
      </c>
      <c r="I134" s="32" t="s">
        <v>2738</v>
      </c>
      <c r="J134" s="61" t="s">
        <v>2739</v>
      </c>
      <c r="K134" s="34"/>
      <c r="L134" s="4"/>
      <c r="M134" s="4" t="str">
        <f>C134&amp;COUNTIF($C$2:C134,C134)</f>
        <v>何世海1</v>
      </c>
    </row>
    <row r="135" customHeight="1" spans="1:13">
      <c r="A135" s="6">
        <v>134</v>
      </c>
      <c r="B135" s="6" t="s">
        <v>2890</v>
      </c>
      <c r="C135" s="6" t="s">
        <v>620</v>
      </c>
      <c r="D135" s="6" t="s">
        <v>2769</v>
      </c>
      <c r="E135" s="6" t="s">
        <v>398</v>
      </c>
      <c r="F135" s="29">
        <v>44256</v>
      </c>
      <c r="G135" s="30"/>
      <c r="H135" s="6" t="s">
        <v>2737</v>
      </c>
      <c r="I135" s="32" t="s">
        <v>2744</v>
      </c>
      <c r="J135" s="61" t="s">
        <v>2739</v>
      </c>
      <c r="K135" s="34"/>
      <c r="L135" s="4"/>
      <c r="M135" s="4" t="str">
        <f>C135&amp;COUNTIF($C$2:C135,C135)</f>
        <v>肖艳1</v>
      </c>
    </row>
    <row r="136" customHeight="1" spans="1:13">
      <c r="A136" s="6">
        <v>135</v>
      </c>
      <c r="B136" s="6" t="s">
        <v>2891</v>
      </c>
      <c r="C136" s="6" t="s">
        <v>522</v>
      </c>
      <c r="D136" s="6" t="s">
        <v>2746</v>
      </c>
      <c r="E136" s="6" t="s">
        <v>399</v>
      </c>
      <c r="F136" s="29">
        <v>44256</v>
      </c>
      <c r="G136" s="30"/>
      <c r="H136" s="6" t="s">
        <v>2737</v>
      </c>
      <c r="I136" s="32" t="s">
        <v>2744</v>
      </c>
      <c r="J136" s="61" t="s">
        <v>2741</v>
      </c>
      <c r="K136" s="34"/>
      <c r="L136" s="4"/>
      <c r="M136" s="4" t="str">
        <f>C136&amp;COUNTIF($C$2:C136,C136)</f>
        <v>刘文1</v>
      </c>
    </row>
    <row r="137" customHeight="1" spans="1:13">
      <c r="A137" s="6">
        <v>136</v>
      </c>
      <c r="B137" s="6" t="s">
        <v>2892</v>
      </c>
      <c r="C137" s="6" t="s">
        <v>568</v>
      </c>
      <c r="D137" s="6" t="s">
        <v>2746</v>
      </c>
      <c r="E137" s="6" t="s">
        <v>399</v>
      </c>
      <c r="F137" s="29">
        <v>44256</v>
      </c>
      <c r="G137" s="30"/>
      <c r="H137" s="6" t="s">
        <v>2737</v>
      </c>
      <c r="I137" s="32" t="s">
        <v>2738</v>
      </c>
      <c r="J137" s="61" t="s">
        <v>2739</v>
      </c>
      <c r="K137" s="34"/>
      <c r="L137" s="4"/>
      <c r="M137" s="4" t="str">
        <f>C137&amp;COUNTIF($C$2:C137,C137)</f>
        <v>陈灵志1</v>
      </c>
    </row>
    <row r="138" customHeight="1" spans="1:13">
      <c r="A138" s="6">
        <v>137</v>
      </c>
      <c r="B138" s="6" t="s">
        <v>2893</v>
      </c>
      <c r="C138" s="6" t="s">
        <v>569</v>
      </c>
      <c r="D138" s="6" t="s">
        <v>2746</v>
      </c>
      <c r="E138" s="6" t="s">
        <v>399</v>
      </c>
      <c r="F138" s="29">
        <v>44256</v>
      </c>
      <c r="G138" s="30"/>
      <c r="H138" s="6" t="s">
        <v>2737</v>
      </c>
      <c r="I138" s="32" t="s">
        <v>2738</v>
      </c>
      <c r="J138" s="61" t="s">
        <v>2739</v>
      </c>
      <c r="K138" s="34"/>
      <c r="L138" s="4"/>
      <c r="M138" s="4" t="str">
        <f>C138&amp;COUNTIF($C$2:C138,C138)</f>
        <v>薛鹏1</v>
      </c>
    </row>
    <row r="139" customHeight="1" spans="1:13">
      <c r="A139" s="6">
        <v>138</v>
      </c>
      <c r="B139" s="6" t="s">
        <v>2894</v>
      </c>
      <c r="C139" s="6" t="s">
        <v>572</v>
      </c>
      <c r="D139" s="6" t="s">
        <v>2746</v>
      </c>
      <c r="E139" s="6" t="s">
        <v>399</v>
      </c>
      <c r="F139" s="29">
        <v>44256</v>
      </c>
      <c r="G139" s="30"/>
      <c r="H139" s="6" t="s">
        <v>2737</v>
      </c>
      <c r="I139" s="32" t="s">
        <v>2744</v>
      </c>
      <c r="J139" s="61" t="s">
        <v>2739</v>
      </c>
      <c r="K139" s="34"/>
      <c r="L139" s="4"/>
      <c r="M139" s="4" t="str">
        <f>C139&amp;COUNTIF($C$2:C139,C139)</f>
        <v>张宁1</v>
      </c>
    </row>
    <row r="140" customHeight="1" spans="1:13">
      <c r="A140" s="6">
        <v>139</v>
      </c>
      <c r="B140" s="6" t="s">
        <v>2895</v>
      </c>
      <c r="C140" s="6" t="s">
        <v>518</v>
      </c>
      <c r="D140" s="6" t="s">
        <v>2746</v>
      </c>
      <c r="E140" s="6" t="s">
        <v>399</v>
      </c>
      <c r="F140" s="29">
        <v>44256</v>
      </c>
      <c r="G140" s="30"/>
      <c r="H140" s="6" t="s">
        <v>2737</v>
      </c>
      <c r="I140" s="32" t="s">
        <v>2744</v>
      </c>
      <c r="J140" s="61" t="s">
        <v>2739</v>
      </c>
      <c r="K140" s="34"/>
      <c r="L140" s="4"/>
      <c r="M140" s="4" t="str">
        <f>C140&amp;COUNTIF($C$2:C140,C140)</f>
        <v>薛珺丹1</v>
      </c>
    </row>
    <row r="141" customHeight="1" spans="1:13">
      <c r="A141" s="6">
        <v>140</v>
      </c>
      <c r="B141" s="6" t="s">
        <v>2896</v>
      </c>
      <c r="C141" s="6" t="s">
        <v>612</v>
      </c>
      <c r="D141" s="6" t="s">
        <v>2746</v>
      </c>
      <c r="E141" s="6" t="s">
        <v>399</v>
      </c>
      <c r="F141" s="29">
        <v>44256</v>
      </c>
      <c r="G141" s="30"/>
      <c r="H141" s="6" t="s">
        <v>2737</v>
      </c>
      <c r="I141" s="32" t="s">
        <v>2738</v>
      </c>
      <c r="J141" s="61" t="s">
        <v>2739</v>
      </c>
      <c r="K141" s="34"/>
      <c r="L141" s="4"/>
      <c r="M141" s="4" t="str">
        <f>C141&amp;COUNTIF($C$2:C141,C141)</f>
        <v>雷黎明1</v>
      </c>
    </row>
    <row r="142" customHeight="1" spans="1:13">
      <c r="A142" s="6">
        <v>141</v>
      </c>
      <c r="B142" s="6" t="s">
        <v>2897</v>
      </c>
      <c r="C142" s="6" t="s">
        <v>570</v>
      </c>
      <c r="D142" s="6" t="s">
        <v>2746</v>
      </c>
      <c r="E142" s="6" t="s">
        <v>399</v>
      </c>
      <c r="F142" s="29">
        <v>44256</v>
      </c>
      <c r="G142" s="30"/>
      <c r="H142" s="6" t="s">
        <v>2737</v>
      </c>
      <c r="I142" s="32" t="s">
        <v>2753</v>
      </c>
      <c r="J142" s="61" t="s">
        <v>2741</v>
      </c>
      <c r="K142" s="34"/>
      <c r="L142" s="4"/>
      <c r="M142" s="4" t="str">
        <f>C142&amp;COUNTIF($C$2:C142,C142)</f>
        <v>伍桂1</v>
      </c>
    </row>
    <row r="143" customHeight="1" spans="1:13">
      <c r="A143" s="6">
        <v>142</v>
      </c>
      <c r="B143" s="6" t="s">
        <v>2898</v>
      </c>
      <c r="C143" s="6" t="s">
        <v>973</v>
      </c>
      <c r="D143" s="6" t="s">
        <v>2804</v>
      </c>
      <c r="E143" s="6" t="s">
        <v>2805</v>
      </c>
      <c r="F143" s="29">
        <v>44256</v>
      </c>
      <c r="G143" s="30"/>
      <c r="H143" s="6" t="s">
        <v>2737</v>
      </c>
      <c r="I143" s="32" t="s">
        <v>2738</v>
      </c>
      <c r="J143" s="61" t="s">
        <v>2739</v>
      </c>
      <c r="K143" s="34"/>
      <c r="L143" s="4"/>
      <c r="M143" s="4" t="str">
        <f>C143&amp;COUNTIF($C$2:C143,C143)</f>
        <v>张国凤015431</v>
      </c>
    </row>
    <row r="144" customHeight="1" spans="1:13">
      <c r="A144" s="6">
        <v>143</v>
      </c>
      <c r="B144" s="6" t="s">
        <v>2899</v>
      </c>
      <c r="C144" s="6" t="s">
        <v>967</v>
      </c>
      <c r="D144" s="6" t="s">
        <v>2804</v>
      </c>
      <c r="E144" s="6" t="s">
        <v>2805</v>
      </c>
      <c r="F144" s="29">
        <v>44256</v>
      </c>
      <c r="G144" s="30"/>
      <c r="H144" s="6" t="s">
        <v>2737</v>
      </c>
      <c r="I144" s="32" t="s">
        <v>2738</v>
      </c>
      <c r="J144" s="61" t="s">
        <v>2739</v>
      </c>
      <c r="K144" s="34"/>
      <c r="L144" s="4"/>
      <c r="M144" s="4" t="str">
        <f>C144&amp;COUNTIF($C$2:C144,C144)</f>
        <v>孟凡亮1</v>
      </c>
    </row>
    <row r="145" customHeight="1" spans="1:13">
      <c r="A145" s="6">
        <v>144</v>
      </c>
      <c r="B145" s="6" t="s">
        <v>2900</v>
      </c>
      <c r="C145" s="6" t="s">
        <v>959</v>
      </c>
      <c r="D145" s="6" t="s">
        <v>2804</v>
      </c>
      <c r="E145" s="6" t="s">
        <v>2805</v>
      </c>
      <c r="F145" s="29">
        <v>44256</v>
      </c>
      <c r="G145" s="30"/>
      <c r="H145" s="6" t="s">
        <v>2737</v>
      </c>
      <c r="I145" s="32" t="s">
        <v>2738</v>
      </c>
      <c r="J145" s="61" t="s">
        <v>2739</v>
      </c>
      <c r="K145" s="34"/>
      <c r="L145" s="4"/>
      <c r="M145" s="4" t="str">
        <f>C145&amp;COUNTIF($C$2:C145,C145)</f>
        <v>张香香1</v>
      </c>
    </row>
    <row r="146" customHeight="1" spans="1:13">
      <c r="A146" s="6">
        <v>145</v>
      </c>
      <c r="B146" s="6" t="s">
        <v>2901</v>
      </c>
      <c r="C146" s="6" t="s">
        <v>970</v>
      </c>
      <c r="D146" s="6" t="s">
        <v>2804</v>
      </c>
      <c r="E146" s="6" t="s">
        <v>828</v>
      </c>
      <c r="F146" s="29">
        <v>44256</v>
      </c>
      <c r="G146" s="30"/>
      <c r="H146" s="6" t="s">
        <v>2737</v>
      </c>
      <c r="I146" s="32" t="s">
        <v>2738</v>
      </c>
      <c r="J146" s="61" t="s">
        <v>2739</v>
      </c>
      <c r="K146" s="34"/>
      <c r="L146" s="4"/>
      <c r="M146" s="4" t="str">
        <f>C146&amp;COUNTIF($C$2:C146,C146)</f>
        <v>裴新1</v>
      </c>
    </row>
    <row r="147" customHeight="1" spans="1:13">
      <c r="A147" s="6">
        <v>146</v>
      </c>
      <c r="B147" s="6" t="s">
        <v>2902</v>
      </c>
      <c r="C147" s="6" t="s">
        <v>1038</v>
      </c>
      <c r="D147" s="6" t="s">
        <v>2804</v>
      </c>
      <c r="E147" s="6" t="s">
        <v>828</v>
      </c>
      <c r="F147" s="29">
        <v>44256</v>
      </c>
      <c r="G147" s="30"/>
      <c r="H147" s="6" t="s">
        <v>2737</v>
      </c>
      <c r="I147" s="32" t="s">
        <v>2738</v>
      </c>
      <c r="J147" s="61" t="s">
        <v>2739</v>
      </c>
      <c r="K147" s="34"/>
      <c r="L147" s="4"/>
      <c r="M147" s="4" t="str">
        <f>C147&amp;COUNTIF($C$2:C147,C147)</f>
        <v>乜甄1</v>
      </c>
    </row>
    <row r="148" customHeight="1" spans="1:13">
      <c r="A148" s="6">
        <v>147</v>
      </c>
      <c r="B148" s="6" t="s">
        <v>2903</v>
      </c>
      <c r="C148" s="6" t="s">
        <v>879</v>
      </c>
      <c r="D148" s="6" t="s">
        <v>2804</v>
      </c>
      <c r="E148" s="6" t="s">
        <v>2805</v>
      </c>
      <c r="F148" s="29">
        <v>44256</v>
      </c>
      <c r="G148" s="30"/>
      <c r="H148" s="6" t="s">
        <v>2737</v>
      </c>
      <c r="I148" s="32" t="s">
        <v>2744</v>
      </c>
      <c r="J148" s="61" t="s">
        <v>2739</v>
      </c>
      <c r="K148" s="34"/>
      <c r="L148" s="4"/>
      <c r="M148" s="4" t="str">
        <f>C148&amp;COUNTIF($C$2:C148,C148)</f>
        <v>李辰煜1</v>
      </c>
    </row>
    <row r="149" customHeight="1" spans="1:13">
      <c r="A149" s="6">
        <v>148</v>
      </c>
      <c r="B149" s="6" t="s">
        <v>2904</v>
      </c>
      <c r="C149" s="6" t="s">
        <v>1015</v>
      </c>
      <c r="D149" s="6" t="s">
        <v>2804</v>
      </c>
      <c r="E149" s="6" t="s">
        <v>2805</v>
      </c>
      <c r="F149" s="29">
        <v>44256</v>
      </c>
      <c r="G149" s="30"/>
      <c r="H149" s="6" t="s">
        <v>2737</v>
      </c>
      <c r="I149" s="32" t="s">
        <v>2738</v>
      </c>
      <c r="J149" s="61" t="s">
        <v>2739</v>
      </c>
      <c r="K149" s="34"/>
      <c r="L149" s="4"/>
      <c r="M149" s="4" t="str">
        <f>C149&amp;COUNTIF($C$2:C149,C149)</f>
        <v>田慧慧1</v>
      </c>
    </row>
    <row r="150" customHeight="1" spans="1:13">
      <c r="A150" s="6">
        <v>149</v>
      </c>
      <c r="B150" s="6" t="s">
        <v>2905</v>
      </c>
      <c r="C150" s="6" t="s">
        <v>1032</v>
      </c>
      <c r="D150" s="6" t="s">
        <v>2804</v>
      </c>
      <c r="E150" s="6" t="s">
        <v>2805</v>
      </c>
      <c r="F150" s="29">
        <v>44256</v>
      </c>
      <c r="G150" s="30"/>
      <c r="H150" s="6" t="s">
        <v>2737</v>
      </c>
      <c r="I150" s="32" t="s">
        <v>2738</v>
      </c>
      <c r="J150" s="61" t="s">
        <v>2739</v>
      </c>
      <c r="K150" s="34"/>
      <c r="L150" s="4"/>
      <c r="M150" s="4" t="str">
        <f>C150&amp;COUNTIF($C$2:C150,C150)</f>
        <v>刘炜毅1</v>
      </c>
    </row>
    <row r="151" customHeight="1" spans="1:13">
      <c r="A151" s="6">
        <v>150</v>
      </c>
      <c r="B151" s="6" t="s">
        <v>2906</v>
      </c>
      <c r="C151" s="6" t="s">
        <v>1024</v>
      </c>
      <c r="D151" s="6" t="s">
        <v>2804</v>
      </c>
      <c r="E151" s="6" t="s">
        <v>2805</v>
      </c>
      <c r="F151" s="29">
        <v>44256</v>
      </c>
      <c r="G151" s="30"/>
      <c r="H151" s="6" t="s">
        <v>2737</v>
      </c>
      <c r="I151" s="32" t="s">
        <v>2738</v>
      </c>
      <c r="J151" s="61" t="s">
        <v>2739</v>
      </c>
      <c r="K151" s="34"/>
      <c r="L151" s="4"/>
      <c r="M151" s="4" t="str">
        <f>C151&amp;COUNTIF($C$2:C151,C151)</f>
        <v>郭云雷1</v>
      </c>
    </row>
    <row r="152" customHeight="1" spans="1:13">
      <c r="A152" s="6">
        <v>151</v>
      </c>
      <c r="B152" s="6" t="s">
        <v>2907</v>
      </c>
      <c r="C152" s="6" t="s">
        <v>1027</v>
      </c>
      <c r="D152" s="6" t="s">
        <v>2804</v>
      </c>
      <c r="E152" s="6" t="s">
        <v>2805</v>
      </c>
      <c r="F152" s="29">
        <v>44256</v>
      </c>
      <c r="G152" s="30"/>
      <c r="H152" s="6" t="s">
        <v>2737</v>
      </c>
      <c r="I152" s="32" t="s">
        <v>2738</v>
      </c>
      <c r="J152" s="61" t="s">
        <v>2739</v>
      </c>
      <c r="K152" s="34"/>
      <c r="L152" s="4"/>
      <c r="M152" s="4" t="str">
        <f>C152&amp;COUNTIF($C$2:C152,C152)</f>
        <v>刘粲1</v>
      </c>
    </row>
    <row r="153" customHeight="1" spans="1:13">
      <c r="A153" s="6">
        <v>152</v>
      </c>
      <c r="B153" s="6" t="s">
        <v>2908</v>
      </c>
      <c r="C153" s="6" t="s">
        <v>951</v>
      </c>
      <c r="D153" s="6" t="s">
        <v>2804</v>
      </c>
      <c r="E153" s="6" t="s">
        <v>2805</v>
      </c>
      <c r="F153" s="29">
        <v>44256</v>
      </c>
      <c r="G153" s="30"/>
      <c r="H153" s="6" t="s">
        <v>2737</v>
      </c>
      <c r="I153" s="32" t="s">
        <v>2738</v>
      </c>
      <c r="J153" s="61" t="s">
        <v>2741</v>
      </c>
      <c r="K153" s="34"/>
      <c r="L153" s="4"/>
      <c r="M153" s="4" t="str">
        <f>C153&amp;COUNTIF($C$2:C153,C153)</f>
        <v>沈明正1</v>
      </c>
    </row>
    <row r="154" customHeight="1" spans="1:13">
      <c r="A154" s="6">
        <v>153</v>
      </c>
      <c r="B154" s="6" t="s">
        <v>2909</v>
      </c>
      <c r="C154" s="6" t="s">
        <v>954</v>
      </c>
      <c r="D154" s="6" t="s">
        <v>2804</v>
      </c>
      <c r="E154" s="6" t="s">
        <v>2805</v>
      </c>
      <c r="F154" s="29">
        <v>44256</v>
      </c>
      <c r="G154" s="30"/>
      <c r="H154" s="6" t="s">
        <v>2737</v>
      </c>
      <c r="I154" s="32" t="s">
        <v>2738</v>
      </c>
      <c r="J154" s="61" t="s">
        <v>2739</v>
      </c>
      <c r="K154" s="34"/>
      <c r="L154" s="4"/>
      <c r="M154" s="4" t="str">
        <f>C154&amp;COUNTIF($C$2:C154,C154)</f>
        <v>赵双元1</v>
      </c>
    </row>
    <row r="155" customHeight="1" spans="1:13">
      <c r="A155" s="6">
        <v>154</v>
      </c>
      <c r="B155" s="6" t="s">
        <v>2910</v>
      </c>
      <c r="C155" s="6" t="s">
        <v>996</v>
      </c>
      <c r="D155" s="6" t="s">
        <v>2804</v>
      </c>
      <c r="E155" s="6" t="s">
        <v>2805</v>
      </c>
      <c r="F155" s="29">
        <v>44256</v>
      </c>
      <c r="G155" s="30"/>
      <c r="H155" s="6" t="s">
        <v>2737</v>
      </c>
      <c r="I155" s="32" t="s">
        <v>2738</v>
      </c>
      <c r="J155" s="61" t="s">
        <v>2739</v>
      </c>
      <c r="K155" s="34"/>
      <c r="L155" s="4"/>
      <c r="M155" s="4" t="str">
        <f>C155&amp;COUNTIF($C$2:C155,C155)</f>
        <v>曹航1</v>
      </c>
    </row>
    <row r="156" customHeight="1" spans="1:13">
      <c r="A156" s="6">
        <v>155</v>
      </c>
      <c r="B156" s="6" t="s">
        <v>2911</v>
      </c>
      <c r="C156" s="6" t="s">
        <v>750</v>
      </c>
      <c r="D156" s="6" t="s">
        <v>2766</v>
      </c>
      <c r="E156" s="6" t="s">
        <v>401</v>
      </c>
      <c r="F156" s="29">
        <v>44256</v>
      </c>
      <c r="G156" s="30"/>
      <c r="H156" s="6" t="s">
        <v>2737</v>
      </c>
      <c r="I156" s="32" t="s">
        <v>2744</v>
      </c>
      <c r="J156" s="61" t="s">
        <v>2739</v>
      </c>
      <c r="K156" s="34"/>
      <c r="L156" s="4"/>
      <c r="M156" s="4" t="str">
        <f>C156&amp;COUNTIF($C$2:C156,C156)</f>
        <v>尹杰1</v>
      </c>
    </row>
    <row r="157" customHeight="1" spans="1:13">
      <c r="A157" s="6">
        <v>156</v>
      </c>
      <c r="B157" s="6" t="s">
        <v>2912</v>
      </c>
      <c r="C157" s="6" t="s">
        <v>759</v>
      </c>
      <c r="D157" s="6" t="s">
        <v>2766</v>
      </c>
      <c r="E157" s="6" t="s">
        <v>401</v>
      </c>
      <c r="F157" s="29">
        <v>44256</v>
      </c>
      <c r="G157" s="30"/>
      <c r="H157" s="6" t="s">
        <v>2737</v>
      </c>
      <c r="I157" s="32" t="s">
        <v>2738</v>
      </c>
      <c r="J157" s="61" t="s">
        <v>2739</v>
      </c>
      <c r="K157" s="34"/>
      <c r="L157" s="4"/>
      <c r="M157" s="4" t="str">
        <f>C157&amp;COUNTIF($C$2:C157,C157)</f>
        <v>赵超1</v>
      </c>
    </row>
    <row r="158" customHeight="1" spans="1:13">
      <c r="A158" s="6">
        <v>157</v>
      </c>
      <c r="B158" s="6" t="s">
        <v>2913</v>
      </c>
      <c r="C158" s="6" t="s">
        <v>1682</v>
      </c>
      <c r="D158" s="6" t="s">
        <v>2764</v>
      </c>
      <c r="E158" s="6" t="s">
        <v>1851</v>
      </c>
      <c r="F158" s="29">
        <v>44256</v>
      </c>
      <c r="G158" s="30"/>
      <c r="H158" s="6" t="s">
        <v>2737</v>
      </c>
      <c r="I158" s="32" t="s">
        <v>2738</v>
      </c>
      <c r="J158" s="61" t="s">
        <v>2739</v>
      </c>
      <c r="K158" s="34"/>
      <c r="L158" s="4"/>
      <c r="M158" s="4" t="str">
        <f>C158&amp;COUNTIF($C$2:C158,C158)</f>
        <v>鲁美程1</v>
      </c>
    </row>
    <row r="159" customHeight="1" spans="1:13">
      <c r="A159" s="6">
        <v>158</v>
      </c>
      <c r="B159" s="6" t="s">
        <v>2914</v>
      </c>
      <c r="C159" s="6" t="s">
        <v>1680</v>
      </c>
      <c r="D159" s="6" t="s">
        <v>2764</v>
      </c>
      <c r="E159" s="6" t="s">
        <v>1851</v>
      </c>
      <c r="F159" s="29">
        <v>44256</v>
      </c>
      <c r="G159" s="30"/>
      <c r="H159" s="6" t="s">
        <v>2737</v>
      </c>
      <c r="I159" s="32" t="s">
        <v>2738</v>
      </c>
      <c r="J159" s="61" t="s">
        <v>2739</v>
      </c>
      <c r="K159" s="34"/>
      <c r="L159" s="4"/>
      <c r="M159" s="4" t="str">
        <f>C159&amp;COUNTIF($C$2:C159,C159)</f>
        <v>普宁波1</v>
      </c>
    </row>
    <row r="160" customHeight="1" spans="1:13">
      <c r="A160" s="6">
        <v>159</v>
      </c>
      <c r="B160" s="6" t="s">
        <v>2915</v>
      </c>
      <c r="C160" s="6" t="s">
        <v>1677</v>
      </c>
      <c r="D160" s="6" t="s">
        <v>2764</v>
      </c>
      <c r="E160" s="6" t="s">
        <v>1851</v>
      </c>
      <c r="F160" s="29">
        <v>44256</v>
      </c>
      <c r="G160" s="30"/>
      <c r="H160" s="6" t="s">
        <v>2737</v>
      </c>
      <c r="I160" s="32" t="s">
        <v>2738</v>
      </c>
      <c r="J160" s="61" t="s">
        <v>2739</v>
      </c>
      <c r="K160" s="34"/>
      <c r="L160" s="4"/>
      <c r="M160" s="4" t="str">
        <f>C160&amp;COUNTIF($C$2:C160,C160)</f>
        <v>沈雷宇1</v>
      </c>
    </row>
    <row r="161" customHeight="1" spans="1:13">
      <c r="A161" s="6">
        <v>160</v>
      </c>
      <c r="B161" s="6" t="s">
        <v>2916</v>
      </c>
      <c r="C161" s="6" t="s">
        <v>1679</v>
      </c>
      <c r="D161" s="6" t="s">
        <v>2764</v>
      </c>
      <c r="E161" s="6" t="s">
        <v>1851</v>
      </c>
      <c r="F161" s="29">
        <v>44256</v>
      </c>
      <c r="G161" s="30"/>
      <c r="H161" s="6" t="s">
        <v>2737</v>
      </c>
      <c r="I161" s="32" t="s">
        <v>2738</v>
      </c>
      <c r="J161" s="61" t="s">
        <v>2739</v>
      </c>
      <c r="K161" s="34"/>
      <c r="L161" s="4"/>
      <c r="M161" s="4" t="str">
        <f>C161&amp;COUNTIF($C$2:C161,C161)</f>
        <v>华芳1</v>
      </c>
    </row>
    <row r="162" customHeight="1" spans="1:13">
      <c r="A162" s="6">
        <v>161</v>
      </c>
      <c r="B162" s="6" t="s">
        <v>2917</v>
      </c>
      <c r="C162" s="6" t="s">
        <v>1667</v>
      </c>
      <c r="D162" s="6" t="s">
        <v>2764</v>
      </c>
      <c r="E162" s="6" t="s">
        <v>1851</v>
      </c>
      <c r="F162" s="29">
        <v>44256</v>
      </c>
      <c r="G162" s="30"/>
      <c r="H162" s="6" t="s">
        <v>2737</v>
      </c>
      <c r="I162" s="32" t="s">
        <v>2738</v>
      </c>
      <c r="J162" s="61" t="s">
        <v>2739</v>
      </c>
      <c r="K162" s="34"/>
      <c r="L162" s="4"/>
      <c r="M162" s="4" t="str">
        <f>C162&amp;COUNTIF($C$2:C162,C162)</f>
        <v>陈甜1</v>
      </c>
    </row>
    <row r="163" customHeight="1" spans="1:13">
      <c r="A163" s="6">
        <v>162</v>
      </c>
      <c r="B163" s="6" t="s">
        <v>2918</v>
      </c>
      <c r="C163" s="6" t="s">
        <v>1676</v>
      </c>
      <c r="D163" s="6" t="s">
        <v>2764</v>
      </c>
      <c r="E163" s="6" t="s">
        <v>1851</v>
      </c>
      <c r="F163" s="29">
        <v>44256</v>
      </c>
      <c r="G163" s="30"/>
      <c r="H163" s="6" t="s">
        <v>2737</v>
      </c>
      <c r="I163" s="32" t="s">
        <v>2738</v>
      </c>
      <c r="J163" s="61" t="s">
        <v>2739</v>
      </c>
      <c r="K163" s="34"/>
      <c r="L163" s="4"/>
      <c r="M163" s="4" t="str">
        <f>C163&amp;COUNTIF($C$2:C163,C163)</f>
        <v>司建高1</v>
      </c>
    </row>
    <row r="164" customHeight="1" spans="1:13">
      <c r="A164" s="6">
        <v>163</v>
      </c>
      <c r="B164" s="6" t="s">
        <v>2919</v>
      </c>
      <c r="C164" s="6" t="s">
        <v>1671</v>
      </c>
      <c r="D164" s="6" t="s">
        <v>2764</v>
      </c>
      <c r="E164" s="6" t="s">
        <v>1851</v>
      </c>
      <c r="F164" s="29">
        <v>44256</v>
      </c>
      <c r="G164" s="30"/>
      <c r="H164" s="6" t="s">
        <v>2737</v>
      </c>
      <c r="I164" s="32" t="s">
        <v>2738</v>
      </c>
      <c r="J164" s="61" t="s">
        <v>2739</v>
      </c>
      <c r="K164" s="34"/>
      <c r="L164" s="4"/>
      <c r="M164" s="4" t="str">
        <f>C164&amp;COUNTIF($C$2:C164,C164)</f>
        <v>陈凌海1</v>
      </c>
    </row>
    <row r="165" customHeight="1" spans="1:13">
      <c r="A165" s="6">
        <v>164</v>
      </c>
      <c r="B165" s="6" t="s">
        <v>2920</v>
      </c>
      <c r="C165" s="6" t="s">
        <v>1616</v>
      </c>
      <c r="D165" s="6" t="s">
        <v>2764</v>
      </c>
      <c r="E165" s="6" t="s">
        <v>1851</v>
      </c>
      <c r="F165" s="29">
        <v>44256</v>
      </c>
      <c r="G165" s="30"/>
      <c r="H165" s="6" t="s">
        <v>2737</v>
      </c>
      <c r="I165" s="32" t="s">
        <v>2738</v>
      </c>
      <c r="J165" s="61" t="s">
        <v>2739</v>
      </c>
      <c r="K165" s="34"/>
      <c r="L165" s="4"/>
      <c r="M165" s="4" t="str">
        <f>C165&amp;COUNTIF($C$2:C165,C165)</f>
        <v>张建平1</v>
      </c>
    </row>
    <row r="166" customHeight="1" spans="1:13">
      <c r="A166" s="6">
        <v>165</v>
      </c>
      <c r="B166" s="6" t="s">
        <v>2921</v>
      </c>
      <c r="C166" s="6" t="s">
        <v>1632</v>
      </c>
      <c r="D166" s="6" t="s">
        <v>2764</v>
      </c>
      <c r="E166" s="6" t="s">
        <v>1851</v>
      </c>
      <c r="F166" s="29">
        <v>44256</v>
      </c>
      <c r="G166" s="30"/>
      <c r="H166" s="6" t="s">
        <v>2737</v>
      </c>
      <c r="I166" s="32" t="s">
        <v>2738</v>
      </c>
      <c r="J166" s="61" t="s">
        <v>2739</v>
      </c>
      <c r="K166" s="34"/>
      <c r="L166" s="4"/>
      <c r="M166" s="4" t="str">
        <f>C166&amp;COUNTIF($C$2:C166,C166)</f>
        <v>蔡超1</v>
      </c>
    </row>
    <row r="167" customHeight="1" spans="1:13">
      <c r="A167" s="6">
        <v>166</v>
      </c>
      <c r="B167" s="6" t="s">
        <v>2922</v>
      </c>
      <c r="C167" s="6" t="s">
        <v>1648</v>
      </c>
      <c r="D167" s="6" t="s">
        <v>2764</v>
      </c>
      <c r="E167" s="6" t="s">
        <v>1851</v>
      </c>
      <c r="F167" s="29">
        <v>44256</v>
      </c>
      <c r="G167" s="30"/>
      <c r="H167" s="6" t="s">
        <v>2737</v>
      </c>
      <c r="I167" s="32" t="s">
        <v>2738</v>
      </c>
      <c r="J167" s="61" t="s">
        <v>2739</v>
      </c>
      <c r="K167" s="34"/>
      <c r="L167" s="4"/>
      <c r="M167" s="4" t="str">
        <f>C167&amp;COUNTIF($C$2:C167,C167)</f>
        <v>苏雨艳1</v>
      </c>
    </row>
    <row r="168" customHeight="1" spans="1:13">
      <c r="A168" s="6">
        <v>167</v>
      </c>
      <c r="B168" s="6" t="s">
        <v>2923</v>
      </c>
      <c r="C168" s="6" t="s">
        <v>1674</v>
      </c>
      <c r="D168" s="6" t="s">
        <v>2764</v>
      </c>
      <c r="E168" s="6" t="s">
        <v>1851</v>
      </c>
      <c r="F168" s="29">
        <v>44256</v>
      </c>
      <c r="G168" s="30"/>
      <c r="H168" s="6" t="s">
        <v>2737</v>
      </c>
      <c r="I168" s="32" t="s">
        <v>2738</v>
      </c>
      <c r="J168" s="61" t="s">
        <v>2739</v>
      </c>
      <c r="K168" s="34"/>
      <c r="L168" s="4"/>
      <c r="M168" s="4" t="str">
        <f>C168&amp;COUNTIF($C$2:C168,C168)</f>
        <v>张涛027431</v>
      </c>
    </row>
    <row r="169" customHeight="1" spans="1:13">
      <c r="A169" s="6">
        <v>168</v>
      </c>
      <c r="B169" s="6" t="s">
        <v>2924</v>
      </c>
      <c r="C169" s="6" t="s">
        <v>693</v>
      </c>
      <c r="D169" s="6" t="s">
        <v>2769</v>
      </c>
      <c r="E169" s="6" t="s">
        <v>398</v>
      </c>
      <c r="F169" s="29">
        <v>44257</v>
      </c>
      <c r="G169" s="30"/>
      <c r="H169" s="6" t="s">
        <v>2758</v>
      </c>
      <c r="I169" s="32" t="s">
        <v>2759</v>
      </c>
      <c r="J169" s="61" t="s">
        <v>2760</v>
      </c>
      <c r="K169" s="34"/>
      <c r="L169" s="4"/>
      <c r="M169" s="4" t="str">
        <f>C169&amp;COUNTIF($C$2:C169,C169)</f>
        <v>郭剑龙1</v>
      </c>
    </row>
    <row r="170" customHeight="1" spans="1:13">
      <c r="A170" s="6">
        <v>169</v>
      </c>
      <c r="B170" s="6" t="s">
        <v>2925</v>
      </c>
      <c r="C170" s="6" t="s">
        <v>694</v>
      </c>
      <c r="D170" s="6" t="s">
        <v>2769</v>
      </c>
      <c r="E170" s="6" t="s">
        <v>398</v>
      </c>
      <c r="F170" s="29">
        <v>44257</v>
      </c>
      <c r="G170" s="30"/>
      <c r="H170" s="6" t="s">
        <v>2758</v>
      </c>
      <c r="I170" s="32" t="s">
        <v>2759</v>
      </c>
      <c r="J170" s="61" t="s">
        <v>2760</v>
      </c>
      <c r="K170" s="34"/>
      <c r="L170" s="4"/>
      <c r="M170" s="4" t="str">
        <f>C170&amp;COUNTIF($C$2:C170,C170)</f>
        <v>尹思思1</v>
      </c>
    </row>
    <row r="171" customHeight="1" spans="1:13">
      <c r="A171" s="6">
        <v>170</v>
      </c>
      <c r="B171" s="6" t="s">
        <v>2926</v>
      </c>
      <c r="C171" s="6" t="s">
        <v>695</v>
      </c>
      <c r="D171" s="6" t="s">
        <v>2746</v>
      </c>
      <c r="E171" s="6" t="s">
        <v>399</v>
      </c>
      <c r="F171" s="29">
        <v>44257</v>
      </c>
      <c r="G171" s="30"/>
      <c r="H171" s="6" t="s">
        <v>2758</v>
      </c>
      <c r="I171" s="32" t="s">
        <v>2759</v>
      </c>
      <c r="J171" s="61" t="s">
        <v>2760</v>
      </c>
      <c r="K171" s="34"/>
      <c r="L171" s="4"/>
      <c r="M171" s="4" t="str">
        <f>C171&amp;COUNTIF($C$2:C171,C171)</f>
        <v>黄福财1</v>
      </c>
    </row>
    <row r="172" customHeight="1" spans="1:13">
      <c r="A172" s="6">
        <v>171</v>
      </c>
      <c r="B172" s="6" t="s">
        <v>2927</v>
      </c>
      <c r="C172" s="6" t="s">
        <v>1621</v>
      </c>
      <c r="D172" s="6" t="s">
        <v>2750</v>
      </c>
      <c r="E172" s="6" t="s">
        <v>404</v>
      </c>
      <c r="F172" s="29">
        <v>44262</v>
      </c>
      <c r="G172" s="30"/>
      <c r="H172" s="6" t="s">
        <v>2758</v>
      </c>
      <c r="I172" s="32" t="s">
        <v>2759</v>
      </c>
      <c r="J172" s="61" t="s">
        <v>2760</v>
      </c>
      <c r="K172" s="34"/>
      <c r="L172" s="4"/>
      <c r="M172" s="4" t="str">
        <f>C172&amp;COUNTIF($C$2:C172,C172)</f>
        <v>徐冬冬1</v>
      </c>
    </row>
    <row r="173" customHeight="1" spans="1:13">
      <c r="A173" s="6">
        <v>172</v>
      </c>
      <c r="B173" s="6" t="s">
        <v>2928</v>
      </c>
      <c r="C173" s="6" t="s">
        <v>696</v>
      </c>
      <c r="D173" s="6" t="s">
        <v>2769</v>
      </c>
      <c r="E173" s="6" t="s">
        <v>398</v>
      </c>
      <c r="F173" s="29">
        <v>44264</v>
      </c>
      <c r="G173" s="30"/>
      <c r="H173" s="6" t="s">
        <v>2758</v>
      </c>
      <c r="I173" s="32" t="s">
        <v>2759</v>
      </c>
      <c r="J173" s="61" t="s">
        <v>2760</v>
      </c>
      <c r="K173" s="34"/>
      <c r="L173" s="4"/>
      <c r="M173" s="4" t="str">
        <f>C173&amp;COUNTIF($C$2:C173,C173)</f>
        <v>蔡坤城1</v>
      </c>
    </row>
    <row r="174" customHeight="1" spans="1:13">
      <c r="A174" s="6">
        <v>173</v>
      </c>
      <c r="B174" s="6" t="s">
        <v>2929</v>
      </c>
      <c r="C174" s="6" t="s">
        <v>697</v>
      </c>
      <c r="D174" s="6" t="s">
        <v>2769</v>
      </c>
      <c r="E174" s="6" t="s">
        <v>398</v>
      </c>
      <c r="F174" s="29">
        <v>44264</v>
      </c>
      <c r="G174" s="30"/>
      <c r="H174" s="6" t="s">
        <v>2758</v>
      </c>
      <c r="I174" s="32" t="s">
        <v>2759</v>
      </c>
      <c r="J174" s="61" t="s">
        <v>2760</v>
      </c>
      <c r="K174" s="34"/>
      <c r="L174" s="4"/>
      <c r="M174" s="4" t="str">
        <f>C174&amp;COUNTIF($C$2:C174,C174)</f>
        <v>蓝文杰1</v>
      </c>
    </row>
    <row r="175" customHeight="1" spans="1:13">
      <c r="A175" s="6">
        <v>174</v>
      </c>
      <c r="B175" s="6" t="s">
        <v>2930</v>
      </c>
      <c r="C175" s="6" t="s">
        <v>698</v>
      </c>
      <c r="D175" s="6" t="s">
        <v>2769</v>
      </c>
      <c r="E175" s="6" t="s">
        <v>398</v>
      </c>
      <c r="F175" s="29">
        <v>44264</v>
      </c>
      <c r="G175" s="30"/>
      <c r="H175" s="6" t="s">
        <v>2758</v>
      </c>
      <c r="I175" s="32" t="s">
        <v>2759</v>
      </c>
      <c r="J175" s="61" t="s">
        <v>2760</v>
      </c>
      <c r="K175" s="34"/>
      <c r="L175" s="4"/>
      <c r="M175" s="4" t="str">
        <f>C175&amp;COUNTIF($C$2:C175,C175)</f>
        <v>刘明1</v>
      </c>
    </row>
    <row r="176" customHeight="1" spans="1:13">
      <c r="A176" s="6">
        <v>175</v>
      </c>
      <c r="B176" s="6" t="s">
        <v>2931</v>
      </c>
      <c r="C176" s="6" t="s">
        <v>699</v>
      </c>
      <c r="D176" s="6" t="s">
        <v>2769</v>
      </c>
      <c r="E176" s="6" t="s">
        <v>398</v>
      </c>
      <c r="F176" s="29">
        <v>44264</v>
      </c>
      <c r="G176" s="30"/>
      <c r="H176" s="6" t="s">
        <v>2758</v>
      </c>
      <c r="I176" s="32" t="s">
        <v>2759</v>
      </c>
      <c r="J176" s="61" t="s">
        <v>2760</v>
      </c>
      <c r="K176" s="34"/>
      <c r="L176" s="4"/>
      <c r="M176" s="4" t="str">
        <f>C176&amp;COUNTIF($C$2:C176,C176)</f>
        <v>吕双存1</v>
      </c>
    </row>
    <row r="177" customHeight="1" spans="1:13">
      <c r="A177" s="6">
        <v>176</v>
      </c>
      <c r="B177" s="6" t="s">
        <v>2932</v>
      </c>
      <c r="C177" s="6" t="s">
        <v>700</v>
      </c>
      <c r="D177" s="6" t="s">
        <v>2769</v>
      </c>
      <c r="E177" s="6" t="s">
        <v>398</v>
      </c>
      <c r="F177" s="29">
        <v>44264</v>
      </c>
      <c r="G177" s="30"/>
      <c r="H177" s="6" t="s">
        <v>2758</v>
      </c>
      <c r="I177" s="32" t="s">
        <v>2759</v>
      </c>
      <c r="J177" s="61" t="s">
        <v>2760</v>
      </c>
      <c r="K177" s="34"/>
      <c r="L177" s="4"/>
      <c r="M177" s="4" t="str">
        <f>C177&amp;COUNTIF($C$2:C177,C177)</f>
        <v>梁才通1</v>
      </c>
    </row>
    <row r="178" customHeight="1" spans="1:13">
      <c r="A178" s="6">
        <v>177</v>
      </c>
      <c r="B178" s="6" t="s">
        <v>2933</v>
      </c>
      <c r="C178" s="6" t="s">
        <v>701</v>
      </c>
      <c r="D178" s="6" t="s">
        <v>2746</v>
      </c>
      <c r="E178" s="6" t="s">
        <v>399</v>
      </c>
      <c r="F178" s="29">
        <v>44264</v>
      </c>
      <c r="G178" s="30"/>
      <c r="H178" s="6" t="s">
        <v>2758</v>
      </c>
      <c r="I178" s="32" t="s">
        <v>2759</v>
      </c>
      <c r="J178" s="61" t="s">
        <v>2760</v>
      </c>
      <c r="K178" s="34"/>
      <c r="L178" s="4"/>
      <c r="M178" s="4" t="str">
        <f>C178&amp;COUNTIF($C$2:C178,C178)</f>
        <v>李晔1</v>
      </c>
    </row>
    <row r="179" customHeight="1" spans="1:13">
      <c r="A179" s="6">
        <v>178</v>
      </c>
      <c r="B179" s="6" t="s">
        <v>2934</v>
      </c>
      <c r="C179" s="6" t="s">
        <v>821</v>
      </c>
      <c r="D179" s="6" t="s">
        <v>2766</v>
      </c>
      <c r="E179" s="6" t="s">
        <v>402</v>
      </c>
      <c r="F179" s="29">
        <v>44264</v>
      </c>
      <c r="G179" s="30"/>
      <c r="H179" s="6" t="s">
        <v>2758</v>
      </c>
      <c r="I179" s="32" t="s">
        <v>2759</v>
      </c>
      <c r="J179" s="61" t="s">
        <v>2760</v>
      </c>
      <c r="K179" s="34"/>
      <c r="L179" s="4"/>
      <c r="M179" s="4" t="str">
        <f>C179&amp;COUNTIF($C$2:C179,C179)</f>
        <v>牛伟1</v>
      </c>
    </row>
    <row r="180" customHeight="1" spans="1:13">
      <c r="A180" s="6">
        <v>179</v>
      </c>
      <c r="B180" s="6" t="s">
        <v>2935</v>
      </c>
      <c r="C180" s="6" t="s">
        <v>702</v>
      </c>
      <c r="D180" s="6" t="s">
        <v>2746</v>
      </c>
      <c r="E180" s="6" t="s">
        <v>399</v>
      </c>
      <c r="F180" s="29">
        <v>44269</v>
      </c>
      <c r="G180" s="30"/>
      <c r="H180" s="6" t="s">
        <v>2758</v>
      </c>
      <c r="I180" s="32" t="s">
        <v>2759</v>
      </c>
      <c r="J180" s="61" t="s">
        <v>2760</v>
      </c>
      <c r="K180" s="34"/>
      <c r="L180" s="4"/>
      <c r="M180" s="4" t="str">
        <f>C180&amp;COUNTIF($C$2:C180,C180)</f>
        <v>汪礼凯1</v>
      </c>
    </row>
    <row r="181" customHeight="1" spans="1:13">
      <c r="A181" s="6">
        <v>180</v>
      </c>
      <c r="B181" s="6" t="s">
        <v>2936</v>
      </c>
      <c r="C181" s="6" t="s">
        <v>703</v>
      </c>
      <c r="D181" s="6" t="s">
        <v>2769</v>
      </c>
      <c r="E181" s="6" t="s">
        <v>398</v>
      </c>
      <c r="F181" s="29">
        <v>44271</v>
      </c>
      <c r="G181" s="30"/>
      <c r="H181" s="6" t="s">
        <v>2758</v>
      </c>
      <c r="I181" s="32" t="s">
        <v>2759</v>
      </c>
      <c r="J181" s="61" t="s">
        <v>2760</v>
      </c>
      <c r="K181" s="34"/>
      <c r="L181" s="4"/>
      <c r="M181" s="4" t="str">
        <f>C181&amp;COUNTIF($C$2:C181,C181)</f>
        <v>黎家壁1</v>
      </c>
    </row>
    <row r="182" customHeight="1" spans="1:13">
      <c r="A182" s="6">
        <v>181</v>
      </c>
      <c r="B182" s="6" t="s">
        <v>2937</v>
      </c>
      <c r="C182" s="6" t="s">
        <v>704</v>
      </c>
      <c r="D182" s="6" t="s">
        <v>2769</v>
      </c>
      <c r="E182" s="6" t="s">
        <v>398</v>
      </c>
      <c r="F182" s="29">
        <v>44271</v>
      </c>
      <c r="G182" s="30"/>
      <c r="H182" s="6" t="s">
        <v>2758</v>
      </c>
      <c r="I182" s="32" t="s">
        <v>2759</v>
      </c>
      <c r="J182" s="61" t="s">
        <v>2760</v>
      </c>
      <c r="K182" s="34"/>
      <c r="L182" s="4"/>
      <c r="M182" s="4" t="str">
        <f>C182&amp;COUNTIF($C$2:C182,C182)</f>
        <v>梁烨1</v>
      </c>
    </row>
    <row r="183" customHeight="1" spans="1:13">
      <c r="A183" s="6">
        <v>182</v>
      </c>
      <c r="B183" s="6" t="s">
        <v>2938</v>
      </c>
      <c r="C183" s="6" t="s">
        <v>1175</v>
      </c>
      <c r="D183" s="6" t="s">
        <v>2804</v>
      </c>
      <c r="E183" s="6" t="s">
        <v>2805</v>
      </c>
      <c r="F183" s="29">
        <v>44276</v>
      </c>
      <c r="G183" s="30"/>
      <c r="H183" s="6" t="s">
        <v>2758</v>
      </c>
      <c r="I183" s="32" t="s">
        <v>2759</v>
      </c>
      <c r="J183" s="61" t="s">
        <v>2760</v>
      </c>
      <c r="K183" s="34"/>
      <c r="L183" s="4"/>
      <c r="M183" s="4" t="str">
        <f>C183&amp;COUNTIF($C$2:C183,C183)</f>
        <v>张扬1</v>
      </c>
    </row>
    <row r="184" customHeight="1" spans="1:13">
      <c r="A184" s="6">
        <v>183</v>
      </c>
      <c r="B184" s="6" t="s">
        <v>2939</v>
      </c>
      <c r="C184" s="6" t="s">
        <v>1174</v>
      </c>
      <c r="D184" s="6" t="s">
        <v>2748</v>
      </c>
      <c r="E184" s="6" t="s">
        <v>403</v>
      </c>
      <c r="F184" s="29">
        <v>44277</v>
      </c>
      <c r="G184" s="30"/>
      <c r="H184" s="6" t="s">
        <v>2758</v>
      </c>
      <c r="I184" s="32" t="s">
        <v>2759</v>
      </c>
      <c r="J184" s="61" t="s">
        <v>2760</v>
      </c>
      <c r="K184" s="34"/>
      <c r="L184" s="4"/>
      <c r="M184" s="4" t="str">
        <f>C184&amp;COUNTIF($C$2:C184,C184)</f>
        <v>陈晓静1</v>
      </c>
    </row>
    <row r="185" customHeight="1" spans="1:13">
      <c r="A185" s="6">
        <v>184</v>
      </c>
      <c r="B185" s="6" t="s">
        <v>2940</v>
      </c>
      <c r="C185" s="6" t="s">
        <v>823</v>
      </c>
      <c r="D185" s="6" t="s">
        <v>2766</v>
      </c>
      <c r="E185" s="6" t="s">
        <v>401</v>
      </c>
      <c r="F185" s="29">
        <v>44277</v>
      </c>
      <c r="G185" s="30"/>
      <c r="H185" s="6" t="s">
        <v>2758</v>
      </c>
      <c r="I185" s="32" t="s">
        <v>2759</v>
      </c>
      <c r="J185" s="61" t="s">
        <v>2760</v>
      </c>
      <c r="K185" s="34"/>
      <c r="L185" s="4"/>
      <c r="M185" s="4" t="str">
        <f>C185&amp;COUNTIF($C$2:C185,C185)</f>
        <v>刘勇027151</v>
      </c>
    </row>
    <row r="186" customHeight="1" spans="1:13">
      <c r="A186" s="6">
        <v>185</v>
      </c>
      <c r="B186" s="6" t="s">
        <v>2941</v>
      </c>
      <c r="C186" s="6" t="s">
        <v>705</v>
      </c>
      <c r="D186" s="6" t="s">
        <v>2769</v>
      </c>
      <c r="E186" s="6" t="s">
        <v>398</v>
      </c>
      <c r="F186" s="29">
        <v>44278</v>
      </c>
      <c r="G186" s="30"/>
      <c r="H186" s="6" t="s">
        <v>2758</v>
      </c>
      <c r="I186" s="32" t="s">
        <v>2759</v>
      </c>
      <c r="J186" s="61" t="s">
        <v>2760</v>
      </c>
      <c r="K186" s="34"/>
      <c r="L186" s="4"/>
      <c r="M186" s="4" t="str">
        <f>C186&amp;COUNTIF($C$2:C186,C186)</f>
        <v>叶荣珊1</v>
      </c>
    </row>
    <row r="187" customHeight="1" spans="1:13">
      <c r="A187" s="6">
        <v>186</v>
      </c>
      <c r="B187" s="6" t="s">
        <v>2942</v>
      </c>
      <c r="C187" s="6" t="s">
        <v>706</v>
      </c>
      <c r="D187" s="6" t="s">
        <v>2746</v>
      </c>
      <c r="E187" s="6" t="s">
        <v>399</v>
      </c>
      <c r="F187" s="29">
        <v>44278</v>
      </c>
      <c r="G187" s="30"/>
      <c r="H187" s="6" t="s">
        <v>2758</v>
      </c>
      <c r="I187" s="32" t="s">
        <v>2759</v>
      </c>
      <c r="J187" s="61" t="s">
        <v>2760</v>
      </c>
      <c r="K187" s="34"/>
      <c r="L187" s="4"/>
      <c r="M187" s="4" t="str">
        <f>C187&amp;COUNTIF($C$2:C187,C187)</f>
        <v>王子敬1</v>
      </c>
    </row>
    <row r="188" customHeight="1" spans="1:13">
      <c r="A188" s="6">
        <v>187</v>
      </c>
      <c r="B188" s="6" t="s">
        <v>2943</v>
      </c>
      <c r="C188" s="6" t="s">
        <v>1651</v>
      </c>
      <c r="D188" s="6" t="s">
        <v>2750</v>
      </c>
      <c r="E188" s="6" t="s">
        <v>404</v>
      </c>
      <c r="F188" s="29">
        <v>44278</v>
      </c>
      <c r="G188" s="30"/>
      <c r="H188" s="6" t="s">
        <v>2758</v>
      </c>
      <c r="I188" s="32" t="s">
        <v>2759</v>
      </c>
      <c r="J188" s="61" t="s">
        <v>2760</v>
      </c>
      <c r="K188" s="34"/>
      <c r="L188" s="4"/>
      <c r="M188" s="4" t="str">
        <f>C188&amp;COUNTIF($C$2:C188,C188)</f>
        <v>邓伟1</v>
      </c>
    </row>
    <row r="189" customHeight="1" spans="1:13">
      <c r="A189" s="6">
        <v>188</v>
      </c>
      <c r="B189" s="6" t="s">
        <v>2944</v>
      </c>
      <c r="C189" s="6" t="s">
        <v>824</v>
      </c>
      <c r="D189" s="6" t="s">
        <v>2766</v>
      </c>
      <c r="E189" s="6" t="s">
        <v>401</v>
      </c>
      <c r="F189" s="29">
        <v>44280</v>
      </c>
      <c r="G189" s="30"/>
      <c r="H189" s="6" t="s">
        <v>2758</v>
      </c>
      <c r="I189" s="32" t="s">
        <v>2759</v>
      </c>
      <c r="J189" s="61" t="s">
        <v>2760</v>
      </c>
      <c r="K189" s="34"/>
      <c r="L189" s="4"/>
      <c r="M189" s="4" t="str">
        <f>C189&amp;COUNTIF($C$2:C189,C189)</f>
        <v>王辉027211</v>
      </c>
    </row>
    <row r="190" customHeight="1" spans="1:13">
      <c r="A190" s="6">
        <v>189</v>
      </c>
      <c r="B190" s="6" t="s">
        <v>2945</v>
      </c>
      <c r="C190" s="6" t="s">
        <v>781</v>
      </c>
      <c r="D190" s="6" t="s">
        <v>2766</v>
      </c>
      <c r="E190" s="6" t="s">
        <v>401</v>
      </c>
      <c r="F190" s="29">
        <v>44281</v>
      </c>
      <c r="G190" s="30"/>
      <c r="H190" s="6" t="s">
        <v>2737</v>
      </c>
      <c r="I190" s="32" t="s">
        <v>2744</v>
      </c>
      <c r="J190" s="61" t="s">
        <v>2739</v>
      </c>
      <c r="K190" s="34"/>
      <c r="L190" s="4"/>
      <c r="M190" s="4" t="str">
        <f>C190&amp;COUNTIF($C$2:C190,C190)</f>
        <v>李方涛1</v>
      </c>
    </row>
    <row r="191" customHeight="1" spans="1:13">
      <c r="A191" s="6">
        <v>190</v>
      </c>
      <c r="B191" s="6" t="s">
        <v>2946</v>
      </c>
      <c r="C191" s="6" t="s">
        <v>707</v>
      </c>
      <c r="D191" s="6" t="s">
        <v>2746</v>
      </c>
      <c r="E191" s="6" t="s">
        <v>399</v>
      </c>
      <c r="F191" s="29">
        <v>44283</v>
      </c>
      <c r="G191" s="30"/>
      <c r="H191" s="6" t="s">
        <v>2758</v>
      </c>
      <c r="I191" s="32" t="s">
        <v>2759</v>
      </c>
      <c r="J191" s="61" t="s">
        <v>2760</v>
      </c>
      <c r="K191" s="34"/>
      <c r="L191" s="4"/>
      <c r="M191" s="4" t="str">
        <f>C191&amp;COUNTIF($C$2:C191,C191)</f>
        <v>单杰1</v>
      </c>
    </row>
    <row r="192" customHeight="1" spans="1:13">
      <c r="A192" s="6">
        <v>191</v>
      </c>
      <c r="B192" s="6" t="s">
        <v>2947</v>
      </c>
      <c r="C192" s="6" t="s">
        <v>1176</v>
      </c>
      <c r="D192" s="6" t="s">
        <v>2748</v>
      </c>
      <c r="E192" s="6" t="s">
        <v>834</v>
      </c>
      <c r="F192" s="29">
        <v>44284</v>
      </c>
      <c r="G192" s="30"/>
      <c r="H192" s="6" t="s">
        <v>2758</v>
      </c>
      <c r="I192" s="32" t="s">
        <v>2759</v>
      </c>
      <c r="J192" s="61" t="s">
        <v>2760</v>
      </c>
      <c r="K192" s="34"/>
      <c r="L192" s="4"/>
      <c r="M192" s="4" t="str">
        <f>C192&amp;COUNTIF($C$2:C192,C192)</f>
        <v>赵诗豪1</v>
      </c>
    </row>
    <row r="193" customHeight="1" spans="1:13">
      <c r="A193" s="6">
        <v>192</v>
      </c>
      <c r="B193" s="6" t="s">
        <v>2948</v>
      </c>
      <c r="C193" s="6" t="s">
        <v>708</v>
      </c>
      <c r="D193" s="6" t="s">
        <v>2769</v>
      </c>
      <c r="E193" s="6" t="s">
        <v>398</v>
      </c>
      <c r="F193" s="29">
        <v>44285</v>
      </c>
      <c r="G193" s="30"/>
      <c r="H193" s="6" t="s">
        <v>2758</v>
      </c>
      <c r="I193" s="32" t="s">
        <v>2759</v>
      </c>
      <c r="J193" s="61" t="s">
        <v>2760</v>
      </c>
      <c r="K193" s="34"/>
      <c r="L193" s="4"/>
      <c r="M193" s="4" t="str">
        <f>C193&amp;COUNTIF($C$2:C193,C193)</f>
        <v>周鹏鹏1</v>
      </c>
    </row>
    <row r="194" customHeight="1" spans="1:13">
      <c r="A194" s="6">
        <v>193</v>
      </c>
      <c r="B194" s="6" t="s">
        <v>2949</v>
      </c>
      <c r="C194" s="6" t="s">
        <v>709</v>
      </c>
      <c r="D194" s="6" t="s">
        <v>2746</v>
      </c>
      <c r="E194" s="6" t="s">
        <v>399</v>
      </c>
      <c r="F194" s="29">
        <v>44285</v>
      </c>
      <c r="G194" s="30"/>
      <c r="H194" s="6" t="s">
        <v>2758</v>
      </c>
      <c r="I194" s="32" t="s">
        <v>2759</v>
      </c>
      <c r="J194" s="61" t="s">
        <v>2760</v>
      </c>
      <c r="K194" s="34"/>
      <c r="L194" s="4"/>
      <c r="M194" s="4" t="str">
        <f>C194&amp;COUNTIF($C$2:C194,C194)</f>
        <v>蒋朝钦1</v>
      </c>
    </row>
    <row r="195" customHeight="1" spans="1:13">
      <c r="A195" s="6">
        <v>194</v>
      </c>
      <c r="B195" s="6" t="s">
        <v>2950</v>
      </c>
      <c r="C195" s="6" t="s">
        <v>710</v>
      </c>
      <c r="D195" s="6" t="s">
        <v>2746</v>
      </c>
      <c r="E195" s="6" t="s">
        <v>399</v>
      </c>
      <c r="F195" s="29">
        <v>44285</v>
      </c>
      <c r="G195" s="30"/>
      <c r="H195" s="6" t="s">
        <v>2758</v>
      </c>
      <c r="I195" s="32" t="s">
        <v>2759</v>
      </c>
      <c r="J195" s="61" t="s">
        <v>2760</v>
      </c>
      <c r="K195" s="34"/>
      <c r="L195" s="4"/>
      <c r="M195" s="4" t="str">
        <f>C195&amp;COUNTIF($C$2:C195,C195)</f>
        <v>梁开盛1</v>
      </c>
    </row>
    <row r="196" customHeight="1" spans="1:13">
      <c r="A196" s="6">
        <v>195</v>
      </c>
      <c r="B196" s="6" t="s">
        <v>2951</v>
      </c>
      <c r="C196" s="6" t="s">
        <v>711</v>
      </c>
      <c r="D196" s="6" t="s">
        <v>2746</v>
      </c>
      <c r="E196" s="6" t="s">
        <v>399</v>
      </c>
      <c r="F196" s="29">
        <v>44285</v>
      </c>
      <c r="G196" s="30"/>
      <c r="H196" s="6" t="s">
        <v>2758</v>
      </c>
      <c r="I196" s="32" t="s">
        <v>2759</v>
      </c>
      <c r="J196" s="61" t="s">
        <v>2760</v>
      </c>
      <c r="K196" s="34"/>
      <c r="L196" s="4"/>
      <c r="M196" s="4" t="str">
        <f>C196&amp;COUNTIF($C$2:C196,C196)</f>
        <v>罗子盛1</v>
      </c>
    </row>
    <row r="197" customHeight="1" spans="1:13">
      <c r="A197" s="6">
        <v>196</v>
      </c>
      <c r="B197" s="6" t="s">
        <v>2952</v>
      </c>
      <c r="C197" s="6" t="s">
        <v>825</v>
      </c>
      <c r="D197" s="6" t="s">
        <v>2766</v>
      </c>
      <c r="E197" s="6" t="s">
        <v>401</v>
      </c>
      <c r="F197" s="29">
        <v>44286</v>
      </c>
      <c r="G197" s="30"/>
      <c r="H197" s="6" t="s">
        <v>2758</v>
      </c>
      <c r="I197" s="32" t="s">
        <v>2759</v>
      </c>
      <c r="J197" s="61" t="s">
        <v>2760</v>
      </c>
      <c r="K197" s="34"/>
      <c r="L197" s="4"/>
      <c r="M197" s="4" t="str">
        <f>C197&amp;COUNTIF($C$2:C197,C197)</f>
        <v>张皓1</v>
      </c>
    </row>
    <row r="198" customHeight="1" spans="1:13">
      <c r="A198" s="6">
        <v>197</v>
      </c>
      <c r="B198" s="6" t="s">
        <v>2953</v>
      </c>
      <c r="C198" s="6" t="s">
        <v>826</v>
      </c>
      <c r="D198" s="6" t="s">
        <v>2766</v>
      </c>
      <c r="E198" s="6" t="s">
        <v>2051</v>
      </c>
      <c r="F198" s="29">
        <v>44286</v>
      </c>
      <c r="G198" s="30"/>
      <c r="H198" s="6" t="s">
        <v>2758</v>
      </c>
      <c r="I198" s="32" t="s">
        <v>2759</v>
      </c>
      <c r="J198" s="61" t="s">
        <v>2760</v>
      </c>
      <c r="K198" s="34"/>
      <c r="L198" s="4"/>
      <c r="M198" s="4" t="str">
        <f>C198&amp;COUNTIF($C$2:C198,C198)</f>
        <v>程亮1</v>
      </c>
    </row>
    <row r="199" customHeight="1" spans="1:13">
      <c r="A199" s="6">
        <v>198</v>
      </c>
      <c r="B199" s="6" t="s">
        <v>2954</v>
      </c>
      <c r="C199" s="6" t="s">
        <v>1582</v>
      </c>
      <c r="D199" s="6" t="s">
        <v>2762</v>
      </c>
      <c r="E199" s="6" t="s">
        <v>428</v>
      </c>
      <c r="F199" s="29">
        <v>44287</v>
      </c>
      <c r="G199" s="30"/>
      <c r="H199" s="6" t="s">
        <v>2758</v>
      </c>
      <c r="I199" s="32" t="s">
        <v>2759</v>
      </c>
      <c r="J199" s="61" t="s">
        <v>2760</v>
      </c>
      <c r="K199" s="34"/>
      <c r="L199" s="4"/>
      <c r="M199" s="4" t="str">
        <f>C199&amp;COUNTIF($C$2:C199,C199)</f>
        <v>周立国1</v>
      </c>
    </row>
    <row r="200" customHeight="1" spans="1:13">
      <c r="A200" s="6">
        <v>199</v>
      </c>
      <c r="B200" s="6" t="s">
        <v>2955</v>
      </c>
      <c r="C200" s="6" t="s">
        <v>1212</v>
      </c>
      <c r="D200" s="6" t="s">
        <v>2762</v>
      </c>
      <c r="E200" s="6" t="s">
        <v>428</v>
      </c>
      <c r="F200" s="29">
        <v>44287</v>
      </c>
      <c r="G200" s="30"/>
      <c r="H200" s="6" t="s">
        <v>2758</v>
      </c>
      <c r="I200" s="32" t="s">
        <v>2759</v>
      </c>
      <c r="J200" s="61" t="s">
        <v>2760</v>
      </c>
      <c r="K200" s="34"/>
      <c r="L200" s="4"/>
      <c r="M200" s="4" t="str">
        <f>C200&amp;COUNTIF($C$2:C200,C200)</f>
        <v>张钰1</v>
      </c>
    </row>
    <row r="201" customHeight="1" spans="1:13">
      <c r="A201" s="6">
        <v>200</v>
      </c>
      <c r="B201" s="6" t="s">
        <v>2956</v>
      </c>
      <c r="C201" s="6" t="s">
        <v>861</v>
      </c>
      <c r="D201" s="6" t="s">
        <v>2748</v>
      </c>
      <c r="E201" s="6" t="s">
        <v>834</v>
      </c>
      <c r="F201" s="29">
        <v>44287</v>
      </c>
      <c r="G201" s="30"/>
      <c r="H201" s="6" t="s">
        <v>2737</v>
      </c>
      <c r="I201" s="32" t="s">
        <v>2738</v>
      </c>
      <c r="J201" s="61" t="s">
        <v>2739</v>
      </c>
      <c r="K201" s="34"/>
      <c r="L201" s="4"/>
      <c r="M201" s="4" t="str">
        <f>C201&amp;COUNTIF($C$2:C201,C201)</f>
        <v>郭好磊1</v>
      </c>
    </row>
    <row r="202" customHeight="1" spans="1:13">
      <c r="A202" s="6">
        <v>201</v>
      </c>
      <c r="B202" s="6" t="s">
        <v>2957</v>
      </c>
      <c r="C202" s="6" t="s">
        <v>964</v>
      </c>
      <c r="D202" s="6" t="s">
        <v>2748</v>
      </c>
      <c r="E202" s="6" t="s">
        <v>834</v>
      </c>
      <c r="F202" s="29">
        <v>44287</v>
      </c>
      <c r="G202" s="30"/>
      <c r="H202" s="6" t="s">
        <v>2737</v>
      </c>
      <c r="I202" s="32" t="s">
        <v>2738</v>
      </c>
      <c r="J202" s="61" t="s">
        <v>2739</v>
      </c>
      <c r="K202" s="34"/>
      <c r="L202" s="4"/>
      <c r="M202" s="4" t="str">
        <f>C202&amp;COUNTIF($C$2:C202,C202)</f>
        <v>辛光斌1</v>
      </c>
    </row>
    <row r="203" customHeight="1" spans="1:13">
      <c r="A203" s="6">
        <v>202</v>
      </c>
      <c r="B203" s="6" t="s">
        <v>2958</v>
      </c>
      <c r="C203" s="6" t="s">
        <v>1091</v>
      </c>
      <c r="D203" s="6" t="s">
        <v>2748</v>
      </c>
      <c r="E203" s="6" t="s">
        <v>834</v>
      </c>
      <c r="F203" s="29">
        <v>44287</v>
      </c>
      <c r="G203" s="30"/>
      <c r="H203" s="6" t="s">
        <v>2737</v>
      </c>
      <c r="I203" s="32" t="s">
        <v>2738</v>
      </c>
      <c r="J203" s="61" t="s">
        <v>2739</v>
      </c>
      <c r="K203" s="34"/>
      <c r="L203" s="4"/>
      <c r="M203" s="4" t="str">
        <f>C203&amp;COUNTIF($C$2:C203,C203)</f>
        <v>贾亚强1</v>
      </c>
    </row>
    <row r="204" customHeight="1" spans="1:13">
      <c r="A204" s="6">
        <v>203</v>
      </c>
      <c r="B204" s="6" t="s">
        <v>2959</v>
      </c>
      <c r="C204" s="6" t="s">
        <v>956</v>
      </c>
      <c r="D204" s="6" t="s">
        <v>2748</v>
      </c>
      <c r="E204" s="6" t="s">
        <v>834</v>
      </c>
      <c r="F204" s="29">
        <v>44287</v>
      </c>
      <c r="G204" s="30"/>
      <c r="H204" s="6" t="s">
        <v>2737</v>
      </c>
      <c r="I204" s="32" t="s">
        <v>2738</v>
      </c>
      <c r="J204" s="61" t="s">
        <v>2739</v>
      </c>
      <c r="K204" s="34"/>
      <c r="L204" s="4"/>
      <c r="M204" s="4" t="str">
        <f>C204&amp;COUNTIF($C$2:C204,C204)</f>
        <v>杨坚1</v>
      </c>
    </row>
    <row r="205" customHeight="1" spans="1:13">
      <c r="A205" s="6">
        <v>204</v>
      </c>
      <c r="B205" s="6" t="s">
        <v>2960</v>
      </c>
      <c r="C205" s="6" t="s">
        <v>919</v>
      </c>
      <c r="D205" s="6" t="s">
        <v>2748</v>
      </c>
      <c r="E205" s="6" t="s">
        <v>834</v>
      </c>
      <c r="F205" s="29">
        <v>44287</v>
      </c>
      <c r="G205" s="30"/>
      <c r="H205" s="6" t="s">
        <v>2737</v>
      </c>
      <c r="I205" s="32" t="s">
        <v>2744</v>
      </c>
      <c r="J205" s="61" t="s">
        <v>2739</v>
      </c>
      <c r="K205" s="34"/>
      <c r="L205" s="4"/>
      <c r="M205" s="4" t="str">
        <f>C205&amp;COUNTIF($C$2:C205,C205)</f>
        <v>张小宁1</v>
      </c>
    </row>
    <row r="206" customHeight="1" spans="1:13">
      <c r="A206" s="6">
        <v>205</v>
      </c>
      <c r="B206" s="6" t="s">
        <v>2961</v>
      </c>
      <c r="C206" s="6" t="s">
        <v>881</v>
      </c>
      <c r="D206" s="6" t="s">
        <v>2748</v>
      </c>
      <c r="E206" s="6" t="s">
        <v>1924</v>
      </c>
      <c r="F206" s="29">
        <v>44287</v>
      </c>
      <c r="G206" s="30"/>
      <c r="H206" s="6" t="s">
        <v>2737</v>
      </c>
      <c r="I206" s="32" t="s">
        <v>2753</v>
      </c>
      <c r="J206" s="61" t="s">
        <v>2739</v>
      </c>
      <c r="K206" s="34"/>
      <c r="L206" s="4"/>
      <c r="M206" s="4" t="str">
        <f>C206&amp;COUNTIF($C$2:C206,C206)</f>
        <v>毛江卫1</v>
      </c>
    </row>
    <row r="207" customHeight="1" spans="1:13">
      <c r="A207" s="6">
        <v>206</v>
      </c>
      <c r="B207" s="6" t="s">
        <v>2962</v>
      </c>
      <c r="C207" s="6" t="s">
        <v>2963</v>
      </c>
      <c r="D207" s="6" t="s">
        <v>2964</v>
      </c>
      <c r="E207" s="6" t="s">
        <v>2964</v>
      </c>
      <c r="F207" s="29">
        <v>44287</v>
      </c>
      <c r="G207" s="30"/>
      <c r="H207" s="6" t="s">
        <v>2737</v>
      </c>
      <c r="I207" s="32" t="s">
        <v>2738</v>
      </c>
      <c r="J207" s="61" t="s">
        <v>2739</v>
      </c>
      <c r="K207" s="34"/>
      <c r="L207" s="4"/>
      <c r="M207" s="4" t="str">
        <f>C207&amp;COUNTIF($C$2:C207,C207)</f>
        <v>丁大煜1</v>
      </c>
    </row>
    <row r="208" customHeight="1" spans="1:13">
      <c r="A208" s="6">
        <v>207</v>
      </c>
      <c r="B208" s="6" t="s">
        <v>2965</v>
      </c>
      <c r="C208" s="6" t="s">
        <v>2966</v>
      </c>
      <c r="D208" s="6" t="s">
        <v>2964</v>
      </c>
      <c r="E208" s="6" t="s">
        <v>2964</v>
      </c>
      <c r="F208" s="29">
        <v>44287</v>
      </c>
      <c r="G208" s="30"/>
      <c r="H208" s="6" t="s">
        <v>2737</v>
      </c>
      <c r="I208" s="32" t="s">
        <v>2738</v>
      </c>
      <c r="J208" s="61" t="s">
        <v>2739</v>
      </c>
      <c r="K208" s="34"/>
      <c r="L208" s="4"/>
      <c r="M208" s="4" t="str">
        <f>C208&amp;COUNTIF($C$2:C208,C208)</f>
        <v>杨栋1</v>
      </c>
    </row>
    <row r="209" customHeight="1" spans="1:13">
      <c r="A209" s="6">
        <v>208</v>
      </c>
      <c r="B209" s="6" t="s">
        <v>2967</v>
      </c>
      <c r="C209" s="6" t="s">
        <v>2968</v>
      </c>
      <c r="D209" s="6" t="s">
        <v>2964</v>
      </c>
      <c r="E209" s="6" t="s">
        <v>2964</v>
      </c>
      <c r="F209" s="29">
        <v>44287</v>
      </c>
      <c r="G209" s="30"/>
      <c r="H209" s="6" t="s">
        <v>2737</v>
      </c>
      <c r="I209" s="32" t="s">
        <v>2738</v>
      </c>
      <c r="J209" s="61" t="s">
        <v>2739</v>
      </c>
      <c r="K209" s="34"/>
      <c r="L209" s="4"/>
      <c r="M209" s="4" t="str">
        <f>C209&amp;COUNTIF($C$2:C209,C209)</f>
        <v>罗星1</v>
      </c>
    </row>
    <row r="210" customHeight="1" spans="1:13">
      <c r="A210" s="6">
        <v>209</v>
      </c>
      <c r="B210" s="6" t="s">
        <v>2969</v>
      </c>
      <c r="C210" s="6" t="s">
        <v>2970</v>
      </c>
      <c r="D210" s="6" t="s">
        <v>2971</v>
      </c>
      <c r="E210" s="6" t="s">
        <v>2971</v>
      </c>
      <c r="F210" s="29">
        <v>44287</v>
      </c>
      <c r="G210" s="30"/>
      <c r="H210" s="6" t="s">
        <v>2737</v>
      </c>
      <c r="I210" s="32" t="s">
        <v>2738</v>
      </c>
      <c r="J210" s="61" t="s">
        <v>2739</v>
      </c>
      <c r="K210" s="34"/>
      <c r="L210" s="4"/>
      <c r="M210" s="4" t="str">
        <f>C210&amp;COUNTIF($C$2:C210,C210)</f>
        <v>张伟21</v>
      </c>
    </row>
    <row r="211" customHeight="1" spans="1:13">
      <c r="A211" s="6">
        <v>210</v>
      </c>
      <c r="B211" s="6" t="s">
        <v>2972</v>
      </c>
      <c r="C211" s="6" t="s">
        <v>546</v>
      </c>
      <c r="D211" s="6" t="s">
        <v>2769</v>
      </c>
      <c r="E211" s="6" t="s">
        <v>398</v>
      </c>
      <c r="F211" s="29">
        <v>44287</v>
      </c>
      <c r="G211" s="30"/>
      <c r="H211" s="6" t="s">
        <v>2737</v>
      </c>
      <c r="I211" s="32" t="s">
        <v>2738</v>
      </c>
      <c r="J211" s="61" t="s">
        <v>2739</v>
      </c>
      <c r="K211" s="34"/>
      <c r="L211" s="4"/>
      <c r="M211" s="4" t="str">
        <f>C211&amp;COUNTIF($C$2:C211,C211)</f>
        <v>黄其岳1</v>
      </c>
    </row>
    <row r="212" customHeight="1" spans="1:13">
      <c r="A212" s="6">
        <v>211</v>
      </c>
      <c r="B212" s="6" t="s">
        <v>2973</v>
      </c>
      <c r="C212" s="6" t="s">
        <v>567</v>
      </c>
      <c r="D212" s="6" t="s">
        <v>2769</v>
      </c>
      <c r="E212" s="6" t="s">
        <v>398</v>
      </c>
      <c r="F212" s="29">
        <v>44287</v>
      </c>
      <c r="G212" s="30"/>
      <c r="H212" s="6" t="s">
        <v>2737</v>
      </c>
      <c r="I212" s="32" t="s">
        <v>2738</v>
      </c>
      <c r="J212" s="61" t="s">
        <v>2739</v>
      </c>
      <c r="K212" s="34"/>
      <c r="L212" s="4"/>
      <c r="M212" s="4" t="str">
        <f>C212&amp;COUNTIF($C$2:C212,C212)</f>
        <v>李华辉1</v>
      </c>
    </row>
    <row r="213" customHeight="1" spans="1:13">
      <c r="A213" s="6">
        <v>212</v>
      </c>
      <c r="B213" s="6" t="s">
        <v>2974</v>
      </c>
      <c r="C213" s="6" t="s">
        <v>544</v>
      </c>
      <c r="D213" s="6" t="s">
        <v>2769</v>
      </c>
      <c r="E213" s="6" t="s">
        <v>398</v>
      </c>
      <c r="F213" s="29">
        <v>44287</v>
      </c>
      <c r="G213" s="30"/>
      <c r="H213" s="6" t="s">
        <v>2737</v>
      </c>
      <c r="I213" s="32" t="s">
        <v>2744</v>
      </c>
      <c r="J213" s="61" t="s">
        <v>2741</v>
      </c>
      <c r="K213" s="34"/>
      <c r="L213" s="4"/>
      <c r="M213" s="4" t="str">
        <f>C213&amp;COUNTIF($C$2:C213,C213)</f>
        <v>张雪琴1</v>
      </c>
    </row>
    <row r="214" customHeight="1" spans="1:13">
      <c r="A214" s="6">
        <v>213</v>
      </c>
      <c r="B214" s="6" t="s">
        <v>2975</v>
      </c>
      <c r="C214" s="6" t="s">
        <v>539</v>
      </c>
      <c r="D214" s="6" t="s">
        <v>2769</v>
      </c>
      <c r="E214" s="6" t="s">
        <v>398</v>
      </c>
      <c r="F214" s="29">
        <v>44287</v>
      </c>
      <c r="G214" s="30"/>
      <c r="H214" s="6" t="s">
        <v>2737</v>
      </c>
      <c r="I214" s="32" t="s">
        <v>2738</v>
      </c>
      <c r="J214" s="61" t="s">
        <v>2739</v>
      </c>
      <c r="K214" s="34"/>
      <c r="L214" s="4"/>
      <c r="M214" s="4" t="str">
        <f>C214&amp;COUNTIF($C$2:C214,C214)</f>
        <v>陈运料1</v>
      </c>
    </row>
    <row r="215" customHeight="1" spans="1:13">
      <c r="A215" s="6">
        <v>214</v>
      </c>
      <c r="B215" s="6" t="s">
        <v>2976</v>
      </c>
      <c r="C215" s="6" t="s">
        <v>551</v>
      </c>
      <c r="D215" s="6" t="s">
        <v>2769</v>
      </c>
      <c r="E215" s="6" t="s">
        <v>398</v>
      </c>
      <c r="F215" s="29">
        <v>44287</v>
      </c>
      <c r="G215" s="30"/>
      <c r="H215" s="6" t="s">
        <v>2737</v>
      </c>
      <c r="I215" s="32" t="s">
        <v>2738</v>
      </c>
      <c r="J215" s="61" t="s">
        <v>2739</v>
      </c>
      <c r="K215" s="34"/>
      <c r="L215" s="4"/>
      <c r="M215" s="4" t="str">
        <f>C215&amp;COUNTIF($C$2:C215,C215)</f>
        <v>陈鹏016781</v>
      </c>
    </row>
    <row r="216" customHeight="1" spans="1:13">
      <c r="A216" s="6">
        <v>215</v>
      </c>
      <c r="B216" s="6" t="s">
        <v>2977</v>
      </c>
      <c r="C216" s="6" t="s">
        <v>637</v>
      </c>
      <c r="D216" s="6" t="s">
        <v>2769</v>
      </c>
      <c r="E216" s="6" t="s">
        <v>398</v>
      </c>
      <c r="F216" s="29">
        <v>44287</v>
      </c>
      <c r="G216" s="30"/>
      <c r="H216" s="6" t="s">
        <v>2737</v>
      </c>
      <c r="I216" s="32" t="s">
        <v>2738</v>
      </c>
      <c r="J216" s="61" t="s">
        <v>2739</v>
      </c>
      <c r="K216" s="34"/>
      <c r="L216" s="4"/>
      <c r="M216" s="4" t="str">
        <f>C216&amp;COUNTIF($C$2:C216,C216)</f>
        <v>卢荣球1</v>
      </c>
    </row>
    <row r="217" customHeight="1" spans="1:13">
      <c r="A217" s="6">
        <v>216</v>
      </c>
      <c r="B217" s="6" t="s">
        <v>2978</v>
      </c>
      <c r="C217" s="6" t="s">
        <v>1609</v>
      </c>
      <c r="D217" s="6" t="s">
        <v>2764</v>
      </c>
      <c r="E217" s="6" t="s">
        <v>1851</v>
      </c>
      <c r="F217" s="29">
        <v>44287</v>
      </c>
      <c r="G217" s="30"/>
      <c r="H217" s="6" t="s">
        <v>2737</v>
      </c>
      <c r="I217" s="32" t="s">
        <v>2738</v>
      </c>
      <c r="J217" s="61" t="s">
        <v>2739</v>
      </c>
      <c r="K217" s="34"/>
      <c r="L217" s="4"/>
      <c r="M217" s="4" t="str">
        <f>C217&amp;COUNTIF($C$2:C217,C217)</f>
        <v>张昌豪1</v>
      </c>
    </row>
    <row r="218" customHeight="1" spans="1:13">
      <c r="A218" s="6">
        <v>217</v>
      </c>
      <c r="B218" s="6" t="s">
        <v>2979</v>
      </c>
      <c r="C218" s="6" t="s">
        <v>1427</v>
      </c>
      <c r="D218" s="6" t="s">
        <v>2764</v>
      </c>
      <c r="E218" s="6" t="s">
        <v>1851</v>
      </c>
      <c r="F218" s="29">
        <v>44287</v>
      </c>
      <c r="G218" s="30"/>
      <c r="H218" s="6" t="s">
        <v>2737</v>
      </c>
      <c r="I218" s="32" t="s">
        <v>2738</v>
      </c>
      <c r="J218" s="61" t="s">
        <v>2739</v>
      </c>
      <c r="K218" s="34"/>
      <c r="L218" s="4"/>
      <c r="M218" s="4" t="str">
        <f>C218&amp;COUNTIF($C$2:C218,C218)</f>
        <v>李凤1</v>
      </c>
    </row>
    <row r="219" customHeight="1" spans="1:13">
      <c r="A219" s="6">
        <v>218</v>
      </c>
      <c r="B219" s="6" t="s">
        <v>2980</v>
      </c>
      <c r="C219" s="6" t="s">
        <v>893</v>
      </c>
      <c r="D219" s="6" t="s">
        <v>2804</v>
      </c>
      <c r="E219" s="6" t="s">
        <v>828</v>
      </c>
      <c r="F219" s="29">
        <v>44287</v>
      </c>
      <c r="G219" s="30"/>
      <c r="H219" s="6" t="s">
        <v>2737</v>
      </c>
      <c r="I219" s="32" t="s">
        <v>2744</v>
      </c>
      <c r="J219" s="61" t="s">
        <v>2739</v>
      </c>
      <c r="K219" s="34"/>
      <c r="L219" s="4"/>
      <c r="M219" s="4" t="str">
        <f>C219&amp;COUNTIF($C$2:C219,C219)</f>
        <v>李博1</v>
      </c>
    </row>
    <row r="220" customHeight="1" spans="1:13">
      <c r="A220" s="6">
        <v>219</v>
      </c>
      <c r="B220" s="6" t="s">
        <v>2981</v>
      </c>
      <c r="C220" s="6" t="s">
        <v>1129</v>
      </c>
      <c r="D220" s="6" t="s">
        <v>2804</v>
      </c>
      <c r="E220" s="6" t="s">
        <v>828</v>
      </c>
      <c r="F220" s="29">
        <v>44287</v>
      </c>
      <c r="G220" s="30"/>
      <c r="H220" s="6" t="s">
        <v>2737</v>
      </c>
      <c r="I220" s="32" t="s">
        <v>2738</v>
      </c>
      <c r="J220" s="61" t="s">
        <v>2739</v>
      </c>
      <c r="K220" s="34"/>
      <c r="L220" s="4"/>
      <c r="M220" s="4" t="str">
        <f>C220&amp;COUNTIF($C$2:C220,C220)</f>
        <v>罗鑫1</v>
      </c>
    </row>
    <row r="221" customHeight="1" spans="1:13">
      <c r="A221" s="6">
        <v>220</v>
      </c>
      <c r="B221" s="6" t="s">
        <v>2982</v>
      </c>
      <c r="C221" s="6" t="s">
        <v>835</v>
      </c>
      <c r="D221" s="6" t="s">
        <v>2804</v>
      </c>
      <c r="E221" s="6" t="s">
        <v>480</v>
      </c>
      <c r="F221" s="29">
        <v>44287</v>
      </c>
      <c r="G221" s="30"/>
      <c r="H221" s="6" t="s">
        <v>2737</v>
      </c>
      <c r="I221" s="32" t="s">
        <v>2744</v>
      </c>
      <c r="J221" s="61" t="s">
        <v>2739</v>
      </c>
      <c r="K221" s="34"/>
      <c r="L221" s="4"/>
      <c r="M221" s="4" t="str">
        <f>C221&amp;COUNTIF($C$2:C221,C221)</f>
        <v>范亚坤1</v>
      </c>
    </row>
    <row r="222" customHeight="1" spans="1:13">
      <c r="A222" s="6">
        <v>221</v>
      </c>
      <c r="B222" s="6" t="s">
        <v>2983</v>
      </c>
      <c r="C222" s="6" t="s">
        <v>496</v>
      </c>
      <c r="D222" s="6" t="s">
        <v>2473</v>
      </c>
      <c r="E222" s="6" t="s">
        <v>2473</v>
      </c>
      <c r="F222" s="29">
        <v>44287</v>
      </c>
      <c r="G222" s="30"/>
      <c r="H222" s="6" t="s">
        <v>2737</v>
      </c>
      <c r="I222" s="32" t="s">
        <v>2738</v>
      </c>
      <c r="J222" s="61" t="s">
        <v>2739</v>
      </c>
      <c r="K222" s="34"/>
      <c r="L222" s="4"/>
      <c r="M222" s="4" t="str">
        <f>C222&amp;COUNTIF($C$2:C222,C222)</f>
        <v>陈培毅1</v>
      </c>
    </row>
    <row r="223" customHeight="1" spans="1:13">
      <c r="A223" s="6">
        <v>222</v>
      </c>
      <c r="B223" s="6" t="s">
        <v>2984</v>
      </c>
      <c r="C223" s="6" t="s">
        <v>1105</v>
      </c>
      <c r="D223" s="6" t="s">
        <v>2748</v>
      </c>
      <c r="E223" s="6" t="s">
        <v>403</v>
      </c>
      <c r="F223" s="29">
        <v>44287</v>
      </c>
      <c r="G223" s="30"/>
      <c r="H223" s="6" t="s">
        <v>2737</v>
      </c>
      <c r="I223" s="32" t="s">
        <v>2738</v>
      </c>
      <c r="J223" s="61" t="s">
        <v>2739</v>
      </c>
      <c r="K223" s="34"/>
      <c r="L223" s="4"/>
      <c r="M223" s="4" t="str">
        <f>C223&amp;COUNTIF($C$2:C223,C223)</f>
        <v>胡金龙1</v>
      </c>
    </row>
    <row r="224" customHeight="1" spans="1:13">
      <c r="A224" s="6">
        <v>223</v>
      </c>
      <c r="B224" s="6" t="s">
        <v>2985</v>
      </c>
      <c r="C224" s="6" t="s">
        <v>1090</v>
      </c>
      <c r="D224" s="6" t="s">
        <v>2748</v>
      </c>
      <c r="E224" s="6" t="s">
        <v>403</v>
      </c>
      <c r="F224" s="29">
        <v>44287</v>
      </c>
      <c r="G224" s="30"/>
      <c r="H224" s="6" t="s">
        <v>2737</v>
      </c>
      <c r="I224" s="32" t="s">
        <v>2738</v>
      </c>
      <c r="J224" s="61" t="s">
        <v>2739</v>
      </c>
      <c r="K224" s="34"/>
      <c r="L224" s="4"/>
      <c r="M224" s="4" t="str">
        <f>C224&amp;COUNTIF($C$2:C224,C224)</f>
        <v>高世海1</v>
      </c>
    </row>
    <row r="225" customHeight="1" spans="1:13">
      <c r="A225" s="6">
        <v>224</v>
      </c>
      <c r="B225" s="6" t="s">
        <v>2986</v>
      </c>
      <c r="C225" s="6" t="s">
        <v>1077</v>
      </c>
      <c r="D225" s="6" t="s">
        <v>2748</v>
      </c>
      <c r="E225" s="6" t="s">
        <v>403</v>
      </c>
      <c r="F225" s="29">
        <v>44287</v>
      </c>
      <c r="G225" s="30"/>
      <c r="H225" s="6" t="s">
        <v>2737</v>
      </c>
      <c r="I225" s="32" t="s">
        <v>2738</v>
      </c>
      <c r="J225" s="61" t="s">
        <v>2739</v>
      </c>
      <c r="K225" s="34"/>
      <c r="L225" s="4"/>
      <c r="M225" s="4" t="str">
        <f>C225&amp;COUNTIF($C$2:C225,C225)</f>
        <v>吴棒1</v>
      </c>
    </row>
    <row r="226" customHeight="1" spans="1:13">
      <c r="A226" s="6">
        <v>225</v>
      </c>
      <c r="B226" s="6" t="s">
        <v>2987</v>
      </c>
      <c r="C226" s="6" t="s">
        <v>960</v>
      </c>
      <c r="D226" s="6" t="s">
        <v>2748</v>
      </c>
      <c r="E226" s="6" t="s">
        <v>403</v>
      </c>
      <c r="F226" s="29">
        <v>44287</v>
      </c>
      <c r="G226" s="30"/>
      <c r="H226" s="6" t="s">
        <v>2737</v>
      </c>
      <c r="I226" s="32" t="s">
        <v>2738</v>
      </c>
      <c r="J226" s="61" t="s">
        <v>2739</v>
      </c>
      <c r="K226" s="34"/>
      <c r="L226" s="4"/>
      <c r="M226" s="4" t="str">
        <f>C226&amp;COUNTIF($C$2:C226,C226)</f>
        <v>刘洋1</v>
      </c>
    </row>
    <row r="227" customHeight="1" spans="1:13">
      <c r="A227" s="6">
        <v>226</v>
      </c>
      <c r="B227" s="6" t="s">
        <v>2988</v>
      </c>
      <c r="C227" s="6" t="s">
        <v>1037</v>
      </c>
      <c r="D227" s="6" t="s">
        <v>2748</v>
      </c>
      <c r="E227" s="6" t="s">
        <v>403</v>
      </c>
      <c r="F227" s="29">
        <v>44287</v>
      </c>
      <c r="G227" s="30"/>
      <c r="H227" s="6" t="s">
        <v>2737</v>
      </c>
      <c r="I227" s="32" t="s">
        <v>2738</v>
      </c>
      <c r="J227" s="61" t="s">
        <v>2739</v>
      </c>
      <c r="K227" s="34"/>
      <c r="L227" s="4"/>
      <c r="M227" s="4" t="str">
        <f>C227&amp;COUNTIF($C$2:C227,C227)</f>
        <v>吕池1</v>
      </c>
    </row>
    <row r="228" customHeight="1" spans="1:13">
      <c r="A228" s="6">
        <v>227</v>
      </c>
      <c r="B228" s="6" t="s">
        <v>2989</v>
      </c>
      <c r="C228" s="6" t="s">
        <v>1098</v>
      </c>
      <c r="D228" s="6" t="s">
        <v>2748</v>
      </c>
      <c r="E228" s="6" t="s">
        <v>403</v>
      </c>
      <c r="F228" s="29">
        <v>44287</v>
      </c>
      <c r="G228" s="30"/>
      <c r="H228" s="6" t="s">
        <v>2737</v>
      </c>
      <c r="I228" s="32" t="s">
        <v>2738</v>
      </c>
      <c r="J228" s="61" t="s">
        <v>2739</v>
      </c>
      <c r="K228" s="34"/>
      <c r="L228" s="4"/>
      <c r="M228" s="4" t="str">
        <f>C228&amp;COUNTIF($C$2:C228,C228)</f>
        <v>贾孝金1</v>
      </c>
    </row>
    <row r="229" customHeight="1" spans="1:13">
      <c r="A229" s="6">
        <v>228</v>
      </c>
      <c r="B229" s="6" t="s">
        <v>2990</v>
      </c>
      <c r="C229" s="6" t="s">
        <v>1057</v>
      </c>
      <c r="D229" s="6" t="s">
        <v>2748</v>
      </c>
      <c r="E229" s="6" t="s">
        <v>403</v>
      </c>
      <c r="F229" s="29">
        <v>44287</v>
      </c>
      <c r="G229" s="30"/>
      <c r="H229" s="6" t="s">
        <v>2737</v>
      </c>
      <c r="I229" s="32" t="s">
        <v>2738</v>
      </c>
      <c r="J229" s="61" t="s">
        <v>2739</v>
      </c>
      <c r="K229" s="34"/>
      <c r="L229" s="4"/>
      <c r="M229" s="4" t="str">
        <f>C229&amp;COUNTIF($C$2:C229,C229)</f>
        <v>牛小利1</v>
      </c>
    </row>
    <row r="230" customHeight="1" spans="1:13">
      <c r="A230" s="6">
        <v>229</v>
      </c>
      <c r="B230" s="6" t="s">
        <v>2991</v>
      </c>
      <c r="C230" s="6" t="s">
        <v>1067</v>
      </c>
      <c r="D230" s="6" t="s">
        <v>2748</v>
      </c>
      <c r="E230" s="6" t="s">
        <v>403</v>
      </c>
      <c r="F230" s="29">
        <v>44287</v>
      </c>
      <c r="G230" s="30"/>
      <c r="H230" s="6" t="s">
        <v>2737</v>
      </c>
      <c r="I230" s="32" t="s">
        <v>2744</v>
      </c>
      <c r="J230" s="61" t="s">
        <v>2739</v>
      </c>
      <c r="K230" s="34"/>
      <c r="L230" s="4"/>
      <c r="M230" s="4" t="str">
        <f>C230&amp;COUNTIF($C$2:C230,C230)</f>
        <v>闫然然1</v>
      </c>
    </row>
    <row r="231" customHeight="1" spans="1:13">
      <c r="A231" s="6">
        <v>230</v>
      </c>
      <c r="B231" s="6" t="s">
        <v>2992</v>
      </c>
      <c r="C231" s="6" t="s">
        <v>1097</v>
      </c>
      <c r="D231" s="6" t="s">
        <v>2748</v>
      </c>
      <c r="E231" s="6" t="s">
        <v>403</v>
      </c>
      <c r="F231" s="29">
        <v>44287</v>
      </c>
      <c r="G231" s="30"/>
      <c r="H231" s="6" t="s">
        <v>2737</v>
      </c>
      <c r="I231" s="32" t="s">
        <v>2738</v>
      </c>
      <c r="J231" s="61" t="s">
        <v>2739</v>
      </c>
      <c r="K231" s="34"/>
      <c r="L231" s="4"/>
      <c r="M231" s="4" t="str">
        <f>C231&amp;COUNTIF($C$2:C231,C231)</f>
        <v>安宁1</v>
      </c>
    </row>
    <row r="232" customHeight="1" spans="1:13">
      <c r="A232" s="6">
        <v>231</v>
      </c>
      <c r="B232" s="6" t="s">
        <v>2993</v>
      </c>
      <c r="C232" s="6" t="s">
        <v>1080</v>
      </c>
      <c r="D232" s="6" t="s">
        <v>2748</v>
      </c>
      <c r="E232" s="6" t="s">
        <v>403</v>
      </c>
      <c r="F232" s="29">
        <v>44287</v>
      </c>
      <c r="G232" s="30"/>
      <c r="H232" s="6" t="s">
        <v>2737</v>
      </c>
      <c r="I232" s="32" t="s">
        <v>2744</v>
      </c>
      <c r="J232" s="61" t="s">
        <v>2739</v>
      </c>
      <c r="K232" s="34"/>
      <c r="L232" s="4"/>
      <c r="M232" s="4" t="str">
        <f>C232&amp;COUNTIF($C$2:C232,C232)</f>
        <v>吴雪琦1</v>
      </c>
    </row>
    <row r="233" customHeight="1" spans="1:13">
      <c r="A233" s="6">
        <v>232</v>
      </c>
      <c r="B233" s="6" t="s">
        <v>2994</v>
      </c>
      <c r="C233" s="6" t="s">
        <v>1086</v>
      </c>
      <c r="D233" s="6" t="s">
        <v>2748</v>
      </c>
      <c r="E233" s="6" t="s">
        <v>403</v>
      </c>
      <c r="F233" s="29">
        <v>44287</v>
      </c>
      <c r="G233" s="30"/>
      <c r="H233" s="6" t="s">
        <v>2737</v>
      </c>
      <c r="I233" s="32" t="s">
        <v>2738</v>
      </c>
      <c r="J233" s="61" t="s">
        <v>2739</v>
      </c>
      <c r="K233" s="34"/>
      <c r="L233" s="4"/>
      <c r="M233" s="4" t="str">
        <f>C233&amp;COUNTIF($C$2:C233,C233)</f>
        <v>石梦云1</v>
      </c>
    </row>
    <row r="234" customHeight="1" spans="1:13">
      <c r="A234" s="6">
        <v>233</v>
      </c>
      <c r="B234" s="6" t="s">
        <v>2995</v>
      </c>
      <c r="C234" s="6" t="s">
        <v>1081</v>
      </c>
      <c r="D234" s="6" t="s">
        <v>2748</v>
      </c>
      <c r="E234" s="6" t="s">
        <v>403</v>
      </c>
      <c r="F234" s="29">
        <v>44287</v>
      </c>
      <c r="G234" s="30"/>
      <c r="H234" s="6" t="s">
        <v>2737</v>
      </c>
      <c r="I234" s="32" t="s">
        <v>2738</v>
      </c>
      <c r="J234" s="61" t="s">
        <v>2739</v>
      </c>
      <c r="K234" s="34"/>
      <c r="L234" s="4"/>
      <c r="M234" s="4" t="str">
        <f>C234&amp;COUNTIF($C$2:C234,C234)</f>
        <v>杨慧1</v>
      </c>
    </row>
    <row r="235" customHeight="1" spans="1:13">
      <c r="A235" s="6">
        <v>234</v>
      </c>
      <c r="B235" s="6" t="s">
        <v>2996</v>
      </c>
      <c r="C235" s="6" t="s">
        <v>1083</v>
      </c>
      <c r="D235" s="6" t="s">
        <v>2748</v>
      </c>
      <c r="E235" s="6" t="s">
        <v>403</v>
      </c>
      <c r="F235" s="29">
        <v>44287</v>
      </c>
      <c r="G235" s="30"/>
      <c r="H235" s="6" t="s">
        <v>2737</v>
      </c>
      <c r="I235" s="32" t="s">
        <v>2738</v>
      </c>
      <c r="J235" s="61" t="s">
        <v>2739</v>
      </c>
      <c r="K235" s="34"/>
      <c r="L235" s="4"/>
      <c r="M235" s="4" t="str">
        <f>C235&amp;COUNTIF($C$2:C235,C235)</f>
        <v>董浩302641</v>
      </c>
    </row>
    <row r="236" customHeight="1" spans="1:13">
      <c r="A236" s="6">
        <v>235</v>
      </c>
      <c r="B236" s="6" t="s">
        <v>2997</v>
      </c>
      <c r="C236" s="6" t="s">
        <v>939</v>
      </c>
      <c r="D236" s="6" t="s">
        <v>2748</v>
      </c>
      <c r="E236" s="6" t="s">
        <v>403</v>
      </c>
      <c r="F236" s="29">
        <v>44287</v>
      </c>
      <c r="G236" s="30"/>
      <c r="H236" s="6" t="s">
        <v>2737</v>
      </c>
      <c r="I236" s="32" t="s">
        <v>2738</v>
      </c>
      <c r="J236" s="61" t="s">
        <v>2739</v>
      </c>
      <c r="K236" s="34"/>
      <c r="L236" s="4"/>
      <c r="M236" s="4" t="str">
        <f>C236&amp;COUNTIF($C$2:C236,C236)</f>
        <v>刘勇攀1</v>
      </c>
    </row>
    <row r="237" customHeight="1" spans="1:13">
      <c r="A237" s="6">
        <v>236</v>
      </c>
      <c r="B237" s="6" t="s">
        <v>2998</v>
      </c>
      <c r="C237" s="6" t="s">
        <v>1053</v>
      </c>
      <c r="D237" s="6" t="s">
        <v>2748</v>
      </c>
      <c r="E237" s="6" t="s">
        <v>403</v>
      </c>
      <c r="F237" s="29">
        <v>44287</v>
      </c>
      <c r="G237" s="30"/>
      <c r="H237" s="6" t="s">
        <v>2737</v>
      </c>
      <c r="I237" s="32" t="s">
        <v>2738</v>
      </c>
      <c r="J237" s="61" t="s">
        <v>2739</v>
      </c>
      <c r="K237" s="34"/>
      <c r="L237" s="4"/>
      <c r="M237" s="4" t="str">
        <f>C237&amp;COUNTIF($C$2:C237,C237)</f>
        <v>张书国1</v>
      </c>
    </row>
    <row r="238" customHeight="1" spans="1:13">
      <c r="A238" s="6">
        <v>237</v>
      </c>
      <c r="B238" s="6" t="s">
        <v>2999</v>
      </c>
      <c r="C238" s="6" t="s">
        <v>1065</v>
      </c>
      <c r="D238" s="6" t="s">
        <v>2748</v>
      </c>
      <c r="E238" s="6" t="s">
        <v>403</v>
      </c>
      <c r="F238" s="29">
        <v>44287</v>
      </c>
      <c r="G238" s="30"/>
      <c r="H238" s="6" t="s">
        <v>2737</v>
      </c>
      <c r="I238" s="32" t="s">
        <v>2744</v>
      </c>
      <c r="J238" s="61" t="s">
        <v>2739</v>
      </c>
      <c r="K238" s="34"/>
      <c r="L238" s="4"/>
      <c r="M238" s="4" t="str">
        <f>C238&amp;COUNTIF($C$2:C238,C238)</f>
        <v>高文平1</v>
      </c>
    </row>
    <row r="239" customHeight="1" spans="1:13">
      <c r="A239" s="6">
        <v>238</v>
      </c>
      <c r="B239" s="6" t="s">
        <v>3000</v>
      </c>
      <c r="C239" s="6" t="s">
        <v>1063</v>
      </c>
      <c r="D239" s="6" t="s">
        <v>2748</v>
      </c>
      <c r="E239" s="6" t="s">
        <v>403</v>
      </c>
      <c r="F239" s="29">
        <v>44287</v>
      </c>
      <c r="G239" s="30"/>
      <c r="H239" s="6" t="s">
        <v>2737</v>
      </c>
      <c r="I239" s="32" t="s">
        <v>2738</v>
      </c>
      <c r="J239" s="61" t="s">
        <v>2739</v>
      </c>
      <c r="K239" s="34"/>
      <c r="L239" s="4"/>
      <c r="M239" s="4" t="str">
        <f>C239&amp;COUNTIF($C$2:C239,C239)</f>
        <v>孙志刚1</v>
      </c>
    </row>
    <row r="240" customHeight="1" spans="1:13">
      <c r="A240" s="6">
        <v>239</v>
      </c>
      <c r="B240" s="6" t="s">
        <v>3001</v>
      </c>
      <c r="C240" s="6" t="s">
        <v>1036</v>
      </c>
      <c r="D240" s="6" t="s">
        <v>2748</v>
      </c>
      <c r="E240" s="6" t="s">
        <v>403</v>
      </c>
      <c r="F240" s="29">
        <v>44287</v>
      </c>
      <c r="G240" s="30"/>
      <c r="H240" s="6" t="s">
        <v>2737</v>
      </c>
      <c r="I240" s="32" t="s">
        <v>2738</v>
      </c>
      <c r="J240" s="61" t="s">
        <v>2739</v>
      </c>
      <c r="K240" s="34"/>
      <c r="L240" s="4"/>
      <c r="M240" s="4" t="str">
        <f>C240&amp;COUNTIF($C$2:C240,C240)</f>
        <v>侯晓营1</v>
      </c>
    </row>
    <row r="241" customHeight="1" spans="1:13">
      <c r="A241" s="6">
        <v>240</v>
      </c>
      <c r="B241" s="6" t="s">
        <v>3002</v>
      </c>
      <c r="C241" s="6" t="s">
        <v>1085</v>
      </c>
      <c r="D241" s="6" t="s">
        <v>2748</v>
      </c>
      <c r="E241" s="6" t="s">
        <v>403</v>
      </c>
      <c r="F241" s="29">
        <v>44287</v>
      </c>
      <c r="G241" s="30"/>
      <c r="H241" s="6" t="s">
        <v>2737</v>
      </c>
      <c r="I241" s="32" t="s">
        <v>2738</v>
      </c>
      <c r="J241" s="61" t="s">
        <v>2739</v>
      </c>
      <c r="K241" s="34"/>
      <c r="L241" s="4"/>
      <c r="M241" s="4" t="str">
        <f>C241&amp;COUNTIF($C$2:C241,C241)</f>
        <v>董森1</v>
      </c>
    </row>
    <row r="242" customHeight="1" spans="1:13">
      <c r="A242" s="6">
        <v>241</v>
      </c>
      <c r="B242" s="6" t="s">
        <v>3003</v>
      </c>
      <c r="C242" s="6" t="s">
        <v>3004</v>
      </c>
      <c r="D242" s="6" t="s">
        <v>3005</v>
      </c>
      <c r="E242" s="6" t="s">
        <v>3005</v>
      </c>
      <c r="F242" s="29">
        <v>44287</v>
      </c>
      <c r="G242" s="30"/>
      <c r="H242" s="6" t="s">
        <v>2758</v>
      </c>
      <c r="I242" s="32" t="s">
        <v>2759</v>
      </c>
      <c r="J242" s="61" t="s">
        <v>2760</v>
      </c>
      <c r="K242" s="34"/>
      <c r="L242" s="4"/>
      <c r="M242" s="4" t="str">
        <f>C242&amp;COUNTIF($C$2:C242,C242)</f>
        <v>崔啸严1</v>
      </c>
    </row>
    <row r="243" customHeight="1" spans="1:13">
      <c r="A243" s="6">
        <v>242</v>
      </c>
      <c r="B243" s="6" t="s">
        <v>3006</v>
      </c>
      <c r="C243" s="6" t="s">
        <v>799</v>
      </c>
      <c r="D243" s="6" t="s">
        <v>2766</v>
      </c>
      <c r="E243" s="6" t="s">
        <v>401</v>
      </c>
      <c r="F243" s="29">
        <v>44287</v>
      </c>
      <c r="G243" s="30"/>
      <c r="H243" s="6" t="s">
        <v>2737</v>
      </c>
      <c r="I243" s="32" t="s">
        <v>2738</v>
      </c>
      <c r="J243" s="61" t="s">
        <v>2739</v>
      </c>
      <c r="K243" s="34"/>
      <c r="L243" s="4"/>
      <c r="M243" s="4" t="str">
        <f>C243&amp;COUNTIF($C$2:C243,C243)</f>
        <v>何悦1</v>
      </c>
    </row>
    <row r="244" customHeight="1" spans="1:13">
      <c r="A244" s="6">
        <v>243</v>
      </c>
      <c r="B244" s="6" t="s">
        <v>3007</v>
      </c>
      <c r="C244" s="6" t="s">
        <v>3008</v>
      </c>
      <c r="D244" s="6" t="s">
        <v>3005</v>
      </c>
      <c r="E244" s="6" t="s">
        <v>3005</v>
      </c>
      <c r="F244" s="29">
        <v>44288</v>
      </c>
      <c r="G244" s="30"/>
      <c r="H244" s="6" t="s">
        <v>2758</v>
      </c>
      <c r="I244" s="32" t="s">
        <v>2759</v>
      </c>
      <c r="J244" s="61" t="s">
        <v>2760</v>
      </c>
      <c r="K244" s="34"/>
      <c r="L244" s="4"/>
      <c r="M244" s="4" t="str">
        <f>C244&amp;COUNTIF($C$2:C244,C244)</f>
        <v>洪宇江1</v>
      </c>
    </row>
    <row r="245" customHeight="1" spans="1:13">
      <c r="A245" s="6">
        <v>244</v>
      </c>
      <c r="B245" s="6" t="s">
        <v>3009</v>
      </c>
      <c r="C245" s="6" t="s">
        <v>1790</v>
      </c>
      <c r="D245" s="6" t="s">
        <v>2766</v>
      </c>
      <c r="E245" s="6" t="s">
        <v>401</v>
      </c>
      <c r="F245" s="29">
        <v>44288</v>
      </c>
      <c r="G245" s="30"/>
      <c r="H245" s="6" t="s">
        <v>2758</v>
      </c>
      <c r="I245" s="32" t="s">
        <v>2759</v>
      </c>
      <c r="J245" s="61" t="s">
        <v>2760</v>
      </c>
      <c r="K245" s="34"/>
      <c r="L245" s="4"/>
      <c r="M245" s="4" t="str">
        <f>C245&amp;COUNTIF($C$2:C245,C245)</f>
        <v>臧克俭1</v>
      </c>
    </row>
    <row r="246" customHeight="1" spans="1:13">
      <c r="A246" s="6">
        <v>245</v>
      </c>
      <c r="B246" s="6" t="s">
        <v>3010</v>
      </c>
      <c r="C246" s="6" t="s">
        <v>1718</v>
      </c>
      <c r="D246" s="6" t="s">
        <v>2766</v>
      </c>
      <c r="E246" s="6" t="s">
        <v>400</v>
      </c>
      <c r="F246" s="29">
        <v>44290</v>
      </c>
      <c r="G246" s="30"/>
      <c r="H246" s="6" t="s">
        <v>2758</v>
      </c>
      <c r="I246" s="32" t="s">
        <v>2759</v>
      </c>
      <c r="J246" s="61" t="s">
        <v>2760</v>
      </c>
      <c r="K246" s="34"/>
      <c r="L246" s="4"/>
      <c r="M246" s="4" t="str">
        <f>C246&amp;COUNTIF($C$2:C246,C246)</f>
        <v>王晓磊1</v>
      </c>
    </row>
    <row r="247" customHeight="1" spans="1:13">
      <c r="A247" s="6">
        <v>246</v>
      </c>
      <c r="B247" s="6" t="s">
        <v>3011</v>
      </c>
      <c r="C247" s="6" t="s">
        <v>1711</v>
      </c>
      <c r="D247" s="6" t="s">
        <v>2769</v>
      </c>
      <c r="E247" s="6" t="s">
        <v>398</v>
      </c>
      <c r="F247" s="29">
        <v>44292</v>
      </c>
      <c r="G247" s="30"/>
      <c r="H247" s="6" t="s">
        <v>2758</v>
      </c>
      <c r="I247" s="32" t="s">
        <v>2759</v>
      </c>
      <c r="J247" s="61" t="s">
        <v>2760</v>
      </c>
      <c r="K247" s="34"/>
      <c r="L247" s="4"/>
      <c r="M247" s="4" t="str">
        <f>C247&amp;COUNTIF($C$2:C247,C247)</f>
        <v>李银胜1</v>
      </c>
    </row>
    <row r="248" customHeight="1" spans="1:13">
      <c r="A248" s="6">
        <v>247</v>
      </c>
      <c r="B248" s="6" t="s">
        <v>3012</v>
      </c>
      <c r="C248" s="6" t="s">
        <v>1712</v>
      </c>
      <c r="D248" s="6" t="s">
        <v>2769</v>
      </c>
      <c r="E248" s="6" t="s">
        <v>398</v>
      </c>
      <c r="F248" s="29">
        <v>44292</v>
      </c>
      <c r="G248" s="30"/>
      <c r="H248" s="6" t="s">
        <v>2758</v>
      </c>
      <c r="I248" s="32" t="s">
        <v>2759</v>
      </c>
      <c r="J248" s="61" t="s">
        <v>2760</v>
      </c>
      <c r="K248" s="34"/>
      <c r="L248" s="4"/>
      <c r="M248" s="4" t="str">
        <f>C248&amp;COUNTIF($C$2:C248,C248)</f>
        <v>吴任彬1</v>
      </c>
    </row>
    <row r="249" customHeight="1" spans="1:13">
      <c r="A249" s="6">
        <v>248</v>
      </c>
      <c r="B249" s="6" t="s">
        <v>3013</v>
      </c>
      <c r="C249" s="6" t="s">
        <v>1713</v>
      </c>
      <c r="D249" s="6" t="s">
        <v>2769</v>
      </c>
      <c r="E249" s="6" t="s">
        <v>398</v>
      </c>
      <c r="F249" s="29">
        <v>44299</v>
      </c>
      <c r="G249" s="30"/>
      <c r="H249" s="6" t="s">
        <v>2758</v>
      </c>
      <c r="I249" s="32" t="s">
        <v>2759</v>
      </c>
      <c r="J249" s="61" t="s">
        <v>2760</v>
      </c>
      <c r="K249" s="34"/>
      <c r="L249" s="4"/>
      <c r="M249" s="4" t="str">
        <f>C249&amp;COUNTIF($C$2:C249,C249)</f>
        <v>刘奕东1</v>
      </c>
    </row>
    <row r="250" customHeight="1" spans="1:13">
      <c r="A250" s="6">
        <v>249</v>
      </c>
      <c r="B250" s="6" t="s">
        <v>3014</v>
      </c>
      <c r="C250" s="6" t="s">
        <v>1705</v>
      </c>
      <c r="D250" s="6" t="s">
        <v>2748</v>
      </c>
      <c r="E250" s="6" t="s">
        <v>403</v>
      </c>
      <c r="F250" s="29">
        <v>44301</v>
      </c>
      <c r="G250" s="30"/>
      <c r="H250" s="6" t="s">
        <v>2758</v>
      </c>
      <c r="I250" s="32" t="s">
        <v>2759</v>
      </c>
      <c r="J250" s="61" t="s">
        <v>2760</v>
      </c>
      <c r="K250" s="34"/>
      <c r="L250" s="4"/>
      <c r="M250" s="4" t="str">
        <f>C250&amp;COUNTIF($C$2:C250,C250)</f>
        <v>郝亚男1</v>
      </c>
    </row>
    <row r="251" customHeight="1" spans="1:13">
      <c r="A251" s="6">
        <v>250</v>
      </c>
      <c r="B251" s="6" t="s">
        <v>3015</v>
      </c>
      <c r="C251" s="6" t="s">
        <v>1860</v>
      </c>
      <c r="D251" s="6" t="s">
        <v>2764</v>
      </c>
      <c r="E251" s="6" t="s">
        <v>2006</v>
      </c>
      <c r="F251" s="29">
        <v>44301</v>
      </c>
      <c r="G251" s="30"/>
      <c r="H251" s="6" t="s">
        <v>2758</v>
      </c>
      <c r="I251" s="32" t="s">
        <v>2759</v>
      </c>
      <c r="J251" s="61" t="s">
        <v>2760</v>
      </c>
      <c r="K251" s="34"/>
      <c r="L251" s="4"/>
      <c r="M251" s="4" t="str">
        <f>C251&amp;COUNTIF($C$2:C251,C251)</f>
        <v>刘进文1</v>
      </c>
    </row>
    <row r="252" customHeight="1" spans="1:13">
      <c r="A252" s="6">
        <v>251</v>
      </c>
      <c r="B252" s="6" t="s">
        <v>3016</v>
      </c>
      <c r="C252" s="6" t="s">
        <v>1697</v>
      </c>
      <c r="D252" s="6" t="s">
        <v>2764</v>
      </c>
      <c r="E252" s="6" t="s">
        <v>1846</v>
      </c>
      <c r="F252" s="29">
        <v>44304</v>
      </c>
      <c r="G252" s="30"/>
      <c r="H252" s="6" t="s">
        <v>2758</v>
      </c>
      <c r="I252" s="32" t="s">
        <v>2759</v>
      </c>
      <c r="J252" s="61" t="s">
        <v>2760</v>
      </c>
      <c r="K252" s="34"/>
      <c r="L252" s="4"/>
      <c r="M252" s="4" t="str">
        <f>C252&amp;COUNTIF($C$2:C252,C252)</f>
        <v>朱铭铭1</v>
      </c>
    </row>
    <row r="253" customHeight="1" spans="1:13">
      <c r="A253" s="6">
        <v>252</v>
      </c>
      <c r="B253" s="6" t="s">
        <v>3017</v>
      </c>
      <c r="C253" s="6" t="s">
        <v>1706</v>
      </c>
      <c r="D253" s="6" t="s">
        <v>2748</v>
      </c>
      <c r="E253" s="6" t="s">
        <v>921</v>
      </c>
      <c r="F253" s="29">
        <v>44304</v>
      </c>
      <c r="G253" s="30"/>
      <c r="H253" s="6" t="s">
        <v>2758</v>
      </c>
      <c r="I253" s="32" t="s">
        <v>2759</v>
      </c>
      <c r="J253" s="61" t="s">
        <v>2760</v>
      </c>
      <c r="K253" s="34"/>
      <c r="L253" s="4"/>
      <c r="M253" s="4" t="str">
        <f>C253&amp;COUNTIF($C$2:C253,C253)</f>
        <v>练瑞1</v>
      </c>
    </row>
    <row r="254" customHeight="1" spans="1:13">
      <c r="A254" s="6">
        <v>253</v>
      </c>
      <c r="B254" s="6" t="s">
        <v>3018</v>
      </c>
      <c r="C254" s="6" t="s">
        <v>1714</v>
      </c>
      <c r="D254" s="6" t="s">
        <v>2769</v>
      </c>
      <c r="E254" s="6" t="s">
        <v>398</v>
      </c>
      <c r="F254" s="29">
        <v>44306</v>
      </c>
      <c r="G254" s="30"/>
      <c r="H254" s="6" t="s">
        <v>2758</v>
      </c>
      <c r="I254" s="32" t="s">
        <v>2759</v>
      </c>
      <c r="J254" s="61" t="s">
        <v>2760</v>
      </c>
      <c r="K254" s="34"/>
      <c r="L254" s="4"/>
      <c r="M254" s="4" t="str">
        <f>C254&amp;COUNTIF($C$2:C254,C254)</f>
        <v>彭强1</v>
      </c>
    </row>
    <row r="255" customHeight="1" spans="1:13">
      <c r="A255" s="6">
        <v>254</v>
      </c>
      <c r="B255" s="6" t="s">
        <v>3019</v>
      </c>
      <c r="C255" s="6" t="s">
        <v>1716</v>
      </c>
      <c r="D255" s="6" t="s">
        <v>2746</v>
      </c>
      <c r="E255" s="6" t="s">
        <v>399</v>
      </c>
      <c r="F255" s="29">
        <v>44306</v>
      </c>
      <c r="G255" s="30"/>
      <c r="H255" s="6" t="s">
        <v>2758</v>
      </c>
      <c r="I255" s="32" t="s">
        <v>2759</v>
      </c>
      <c r="J255" s="61" t="s">
        <v>2760</v>
      </c>
      <c r="K255" s="34"/>
      <c r="L255" s="4"/>
      <c r="M255" s="4" t="str">
        <f>C255&amp;COUNTIF($C$2:C255,C255)</f>
        <v>赵家成1</v>
      </c>
    </row>
    <row r="256" customHeight="1" spans="1:13">
      <c r="A256" s="6">
        <v>255</v>
      </c>
      <c r="B256" s="6" t="s">
        <v>3020</v>
      </c>
      <c r="C256" s="6" t="s">
        <v>1719</v>
      </c>
      <c r="D256" s="6" t="s">
        <v>2766</v>
      </c>
      <c r="E256" s="6" t="s">
        <v>400</v>
      </c>
      <c r="F256" s="29">
        <v>44306</v>
      </c>
      <c r="G256" s="30"/>
      <c r="H256" s="6" t="s">
        <v>2758</v>
      </c>
      <c r="I256" s="32" t="s">
        <v>2759</v>
      </c>
      <c r="J256" s="61" t="s">
        <v>2760</v>
      </c>
      <c r="K256" s="34"/>
      <c r="L256" s="4"/>
      <c r="M256" s="4" t="str">
        <f>C256&amp;COUNTIF($C$2:C256,C256)</f>
        <v>任帆帆1</v>
      </c>
    </row>
    <row r="257" customHeight="1" spans="1:13">
      <c r="A257" s="6">
        <v>256</v>
      </c>
      <c r="B257" s="6" t="s">
        <v>3021</v>
      </c>
      <c r="C257" s="6" t="s">
        <v>1717</v>
      </c>
      <c r="D257" s="6" t="s">
        <v>2746</v>
      </c>
      <c r="E257" s="6" t="s">
        <v>399</v>
      </c>
      <c r="F257" s="29">
        <v>44313</v>
      </c>
      <c r="G257" s="30"/>
      <c r="H257" s="6" t="s">
        <v>2758</v>
      </c>
      <c r="I257" s="32" t="s">
        <v>2759</v>
      </c>
      <c r="J257" s="61" t="s">
        <v>2760</v>
      </c>
      <c r="K257" s="34"/>
      <c r="L257" s="4"/>
      <c r="M257" s="4" t="str">
        <f>C257&amp;COUNTIF($C$2:C257,C257)</f>
        <v>苏盛浩1</v>
      </c>
    </row>
    <row r="258" customHeight="1" spans="1:13">
      <c r="A258" s="6">
        <v>257</v>
      </c>
      <c r="B258" s="6" t="s">
        <v>3022</v>
      </c>
      <c r="C258" s="6" t="s">
        <v>1700</v>
      </c>
      <c r="D258" s="6" t="s">
        <v>2764</v>
      </c>
      <c r="E258" s="6" t="s">
        <v>1846</v>
      </c>
      <c r="F258" s="29">
        <v>44315</v>
      </c>
      <c r="G258" s="30"/>
      <c r="H258" s="6" t="s">
        <v>2758</v>
      </c>
      <c r="I258" s="32" t="s">
        <v>2759</v>
      </c>
      <c r="J258" s="61" t="s">
        <v>2760</v>
      </c>
      <c r="K258" s="34"/>
      <c r="L258" s="4"/>
      <c r="M258" s="4" t="str">
        <f>C258&amp;COUNTIF($C$2:C258,C258)</f>
        <v>秦广理1</v>
      </c>
    </row>
    <row r="259" customHeight="1" spans="1:13">
      <c r="A259" s="6">
        <v>258</v>
      </c>
      <c r="B259" s="6" t="s">
        <v>3023</v>
      </c>
      <c r="C259" s="6" t="s">
        <v>1701</v>
      </c>
      <c r="D259" s="6" t="s">
        <v>2764</v>
      </c>
      <c r="E259" s="6" t="s">
        <v>1846</v>
      </c>
      <c r="F259" s="29">
        <v>44315</v>
      </c>
      <c r="G259" s="30"/>
      <c r="H259" s="6" t="s">
        <v>2758</v>
      </c>
      <c r="I259" s="32" t="s">
        <v>2759</v>
      </c>
      <c r="J259" s="61" t="s">
        <v>2760</v>
      </c>
      <c r="K259" s="34"/>
      <c r="L259" s="4"/>
      <c r="M259" s="4" t="str">
        <f>C259&amp;COUNTIF($C$2:C259,C259)</f>
        <v>汤静1</v>
      </c>
    </row>
    <row r="260" customHeight="1" spans="1:13">
      <c r="A260" s="6">
        <v>259</v>
      </c>
      <c r="B260" s="6" t="s">
        <v>3024</v>
      </c>
      <c r="C260" s="6" t="s">
        <v>1708</v>
      </c>
      <c r="D260" s="6" t="s">
        <v>2804</v>
      </c>
      <c r="E260" s="6" t="s">
        <v>480</v>
      </c>
      <c r="F260" s="29">
        <v>44315</v>
      </c>
      <c r="G260" s="30"/>
      <c r="H260" s="6" t="s">
        <v>2758</v>
      </c>
      <c r="I260" s="32" t="s">
        <v>2759</v>
      </c>
      <c r="J260" s="61" t="s">
        <v>2760</v>
      </c>
      <c r="K260" s="34"/>
      <c r="L260" s="4"/>
      <c r="M260" s="4" t="str">
        <f>C260&amp;COUNTIF($C$2:C260,C260)</f>
        <v>丁志敏1</v>
      </c>
    </row>
    <row r="261" customHeight="1" spans="1:13">
      <c r="A261" s="6">
        <v>260</v>
      </c>
      <c r="B261" s="6" t="s">
        <v>3025</v>
      </c>
      <c r="C261" s="6" t="s">
        <v>1709</v>
      </c>
      <c r="D261" s="6" t="s">
        <v>2736</v>
      </c>
      <c r="E261" s="6" t="s">
        <v>26</v>
      </c>
      <c r="F261" s="29">
        <v>44315</v>
      </c>
      <c r="G261" s="30"/>
      <c r="H261" s="6" t="s">
        <v>2758</v>
      </c>
      <c r="I261" s="32" t="s">
        <v>2759</v>
      </c>
      <c r="J261" s="61" t="s">
        <v>2760</v>
      </c>
      <c r="K261" s="34"/>
      <c r="L261" s="4"/>
      <c r="M261" s="4" t="str">
        <f>C261&amp;COUNTIF($C$2:C261,C261)</f>
        <v>安明湖1</v>
      </c>
    </row>
    <row r="262" customHeight="1" spans="1:13">
      <c r="A262" s="6">
        <v>261</v>
      </c>
      <c r="B262" s="6" t="s">
        <v>3026</v>
      </c>
      <c r="C262" s="6" t="s">
        <v>1793</v>
      </c>
      <c r="D262" s="6" t="s">
        <v>2746</v>
      </c>
      <c r="E262" s="6" t="s">
        <v>399</v>
      </c>
      <c r="F262" s="29">
        <v>44317</v>
      </c>
      <c r="G262" s="30"/>
      <c r="H262" s="6" t="s">
        <v>2758</v>
      </c>
      <c r="I262" s="32" t="s">
        <v>2759</v>
      </c>
      <c r="J262" s="61" t="s">
        <v>2760</v>
      </c>
      <c r="K262" s="34"/>
      <c r="L262" s="4"/>
      <c r="M262" s="4" t="str">
        <f>C262&amp;COUNTIF($C$2:C262,C262)</f>
        <v>钟洪武1</v>
      </c>
    </row>
    <row r="263" customHeight="1" spans="1:13">
      <c r="A263" s="6">
        <v>262</v>
      </c>
      <c r="B263" s="6" t="s">
        <v>3027</v>
      </c>
      <c r="C263" s="6" t="s">
        <v>1778</v>
      </c>
      <c r="D263" s="6" t="s">
        <v>2764</v>
      </c>
      <c r="E263" s="6" t="s">
        <v>2006</v>
      </c>
      <c r="F263" s="29">
        <v>44317</v>
      </c>
      <c r="G263" s="30"/>
      <c r="H263" s="6" t="s">
        <v>2758</v>
      </c>
      <c r="I263" s="32" t="s">
        <v>2759</v>
      </c>
      <c r="J263" s="61" t="s">
        <v>2760</v>
      </c>
      <c r="K263" s="34"/>
      <c r="L263" s="4"/>
      <c r="M263" s="4" t="str">
        <f>C263&amp;COUNTIF($C$2:C263,C263)</f>
        <v>于卓平1</v>
      </c>
    </row>
    <row r="264" customHeight="1" spans="1:13">
      <c r="A264" s="6">
        <v>263</v>
      </c>
      <c r="B264" s="6" t="s">
        <v>3028</v>
      </c>
      <c r="C264" s="6" t="s">
        <v>1243</v>
      </c>
      <c r="D264" s="6" t="s">
        <v>2750</v>
      </c>
      <c r="E264" s="6" t="s">
        <v>484</v>
      </c>
      <c r="F264" s="29">
        <v>44317</v>
      </c>
      <c r="G264" s="30"/>
      <c r="H264" s="6" t="s">
        <v>2758</v>
      </c>
      <c r="I264" s="32" t="s">
        <v>2759</v>
      </c>
      <c r="J264" s="61" t="s">
        <v>2760</v>
      </c>
      <c r="K264" s="34"/>
      <c r="L264" s="4"/>
      <c r="M264" s="4" t="str">
        <f>C264&amp;COUNTIF($C$2:C264,C264)</f>
        <v>郝亚杰1</v>
      </c>
    </row>
    <row r="265" customHeight="1" spans="1:13">
      <c r="A265" s="6">
        <v>264</v>
      </c>
      <c r="B265" s="6" t="s">
        <v>3029</v>
      </c>
      <c r="C265" s="6" t="s">
        <v>1329</v>
      </c>
      <c r="D265" s="6" t="s">
        <v>2764</v>
      </c>
      <c r="E265" s="6" t="s">
        <v>1851</v>
      </c>
      <c r="F265" s="29">
        <v>44317</v>
      </c>
      <c r="G265" s="30"/>
      <c r="H265" s="6" t="s">
        <v>2737</v>
      </c>
      <c r="I265" s="32" t="s">
        <v>2744</v>
      </c>
      <c r="J265" s="61" t="s">
        <v>2739</v>
      </c>
      <c r="K265" s="34"/>
      <c r="L265" s="4"/>
      <c r="M265" s="4" t="str">
        <f>C265&amp;COUNTIF($C$2:C265,C265)</f>
        <v>付肖洋1</v>
      </c>
    </row>
    <row r="266" customHeight="1" spans="1:13">
      <c r="A266" s="6">
        <v>265</v>
      </c>
      <c r="B266" s="6" t="s">
        <v>3030</v>
      </c>
      <c r="C266" s="6" t="s">
        <v>1418</v>
      </c>
      <c r="D266" s="6" t="s">
        <v>2750</v>
      </c>
      <c r="E266" s="6" t="s">
        <v>484</v>
      </c>
      <c r="F266" s="29">
        <v>44317</v>
      </c>
      <c r="G266" s="30"/>
      <c r="H266" s="6" t="s">
        <v>2737</v>
      </c>
      <c r="I266" s="32" t="s">
        <v>2744</v>
      </c>
      <c r="J266" s="61" t="s">
        <v>2739</v>
      </c>
      <c r="K266" s="34"/>
      <c r="L266" s="4"/>
      <c r="M266" s="4" t="str">
        <f>C266&amp;COUNTIF($C$2:C266,C266)</f>
        <v>苑辉辉1</v>
      </c>
    </row>
    <row r="267" customHeight="1" spans="1:13">
      <c r="A267" s="6">
        <v>266</v>
      </c>
      <c r="B267" s="6" t="s">
        <v>3031</v>
      </c>
      <c r="C267" s="6" t="s">
        <v>1559</v>
      </c>
      <c r="D267" s="6" t="s">
        <v>2750</v>
      </c>
      <c r="E267" s="6" t="s">
        <v>484</v>
      </c>
      <c r="F267" s="29">
        <v>44317</v>
      </c>
      <c r="G267" s="30"/>
      <c r="H267" s="6" t="s">
        <v>2737</v>
      </c>
      <c r="I267" s="32" t="s">
        <v>2744</v>
      </c>
      <c r="J267" s="61" t="s">
        <v>2739</v>
      </c>
      <c r="K267" s="34"/>
      <c r="L267" s="4"/>
      <c r="M267" s="4" t="str">
        <f>C267&amp;COUNTIF($C$2:C267,C267)</f>
        <v>陈飞飞1</v>
      </c>
    </row>
    <row r="268" customHeight="1" spans="1:13">
      <c r="A268" s="6">
        <v>267</v>
      </c>
      <c r="B268" s="6" t="s">
        <v>3032</v>
      </c>
      <c r="C268" s="6" t="s">
        <v>1282</v>
      </c>
      <c r="D268" s="6" t="s">
        <v>2750</v>
      </c>
      <c r="E268" s="6" t="s">
        <v>484</v>
      </c>
      <c r="F268" s="29">
        <v>44317</v>
      </c>
      <c r="G268" s="30"/>
      <c r="H268" s="6" t="s">
        <v>2737</v>
      </c>
      <c r="I268" s="32" t="s">
        <v>2753</v>
      </c>
      <c r="J268" s="61" t="s">
        <v>2739</v>
      </c>
      <c r="K268" s="34"/>
      <c r="L268" s="4"/>
      <c r="M268" s="4" t="str">
        <f>C268&amp;COUNTIF($C$2:C268,C268)</f>
        <v>金坤1</v>
      </c>
    </row>
    <row r="269" customHeight="1" spans="1:13">
      <c r="A269" s="6">
        <v>268</v>
      </c>
      <c r="B269" s="6" t="s">
        <v>3033</v>
      </c>
      <c r="C269" s="6" t="s">
        <v>1193</v>
      </c>
      <c r="D269" s="6" t="s">
        <v>2750</v>
      </c>
      <c r="E269" s="6" t="s">
        <v>484</v>
      </c>
      <c r="F269" s="29">
        <v>44317</v>
      </c>
      <c r="G269" s="30"/>
      <c r="H269" s="6" t="s">
        <v>2737</v>
      </c>
      <c r="I269" s="32" t="s">
        <v>2738</v>
      </c>
      <c r="J269" s="61" t="s">
        <v>2741</v>
      </c>
      <c r="K269" s="34"/>
      <c r="L269" s="4"/>
      <c r="M269" s="4" t="str">
        <f>C269&amp;COUNTIF($C$2:C269,C269)</f>
        <v>刘鑫1</v>
      </c>
    </row>
    <row r="270" customHeight="1" spans="1:13">
      <c r="A270" s="6">
        <v>269</v>
      </c>
      <c r="B270" s="6" t="s">
        <v>3034</v>
      </c>
      <c r="C270" s="6" t="s">
        <v>1271</v>
      </c>
      <c r="D270" s="6" t="s">
        <v>2750</v>
      </c>
      <c r="E270" s="6" t="s">
        <v>484</v>
      </c>
      <c r="F270" s="29">
        <v>44317</v>
      </c>
      <c r="G270" s="30"/>
      <c r="H270" s="6" t="s">
        <v>2737</v>
      </c>
      <c r="I270" s="32" t="s">
        <v>2753</v>
      </c>
      <c r="J270" s="61" t="s">
        <v>2739</v>
      </c>
      <c r="K270" s="34"/>
      <c r="L270" s="4"/>
      <c r="M270" s="4" t="str">
        <f>C270&amp;COUNTIF($C$2:C270,C270)</f>
        <v>韩兴旺1</v>
      </c>
    </row>
    <row r="271" customHeight="1" spans="1:13">
      <c r="A271" s="6">
        <v>270</v>
      </c>
      <c r="B271" s="6" t="s">
        <v>3035</v>
      </c>
      <c r="C271" s="6" t="s">
        <v>1412</v>
      </c>
      <c r="D271" s="6" t="s">
        <v>2750</v>
      </c>
      <c r="E271" s="6" t="s">
        <v>484</v>
      </c>
      <c r="F271" s="29">
        <v>44317</v>
      </c>
      <c r="G271" s="30"/>
      <c r="H271" s="6" t="s">
        <v>2737</v>
      </c>
      <c r="I271" s="32" t="s">
        <v>2738</v>
      </c>
      <c r="J271" s="61" t="s">
        <v>2739</v>
      </c>
      <c r="K271" s="34"/>
      <c r="L271" s="4"/>
      <c r="M271" s="4" t="str">
        <f>C271&amp;COUNTIF($C$2:C271,C271)</f>
        <v>苏东强1</v>
      </c>
    </row>
    <row r="272" customHeight="1" spans="1:13">
      <c r="A272" s="6">
        <v>271</v>
      </c>
      <c r="B272" s="6" t="s">
        <v>3036</v>
      </c>
      <c r="C272" s="6" t="s">
        <v>1215</v>
      </c>
      <c r="D272" s="6" t="s">
        <v>2750</v>
      </c>
      <c r="E272" s="6" t="s">
        <v>484</v>
      </c>
      <c r="F272" s="29">
        <v>44317</v>
      </c>
      <c r="G272" s="30"/>
      <c r="H272" s="6" t="s">
        <v>2737</v>
      </c>
      <c r="I272" s="32" t="s">
        <v>2753</v>
      </c>
      <c r="J272" s="61" t="s">
        <v>2739</v>
      </c>
      <c r="K272" s="34"/>
      <c r="L272" s="4"/>
      <c r="M272" s="4" t="str">
        <f>C272&amp;COUNTIF($C$2:C272,C272)</f>
        <v>卫星1</v>
      </c>
    </row>
    <row r="273" customHeight="1" spans="1:13">
      <c r="A273" s="6">
        <v>272</v>
      </c>
      <c r="B273" s="6" t="s">
        <v>3037</v>
      </c>
      <c r="C273" s="6" t="s">
        <v>1378</v>
      </c>
      <c r="D273" s="6" t="s">
        <v>2750</v>
      </c>
      <c r="E273" s="6" t="s">
        <v>484</v>
      </c>
      <c r="F273" s="29">
        <v>44317</v>
      </c>
      <c r="G273" s="30"/>
      <c r="H273" s="6" t="s">
        <v>2737</v>
      </c>
      <c r="I273" s="32" t="s">
        <v>2744</v>
      </c>
      <c r="J273" s="61" t="s">
        <v>2739</v>
      </c>
      <c r="K273" s="34"/>
      <c r="L273" s="4"/>
      <c r="M273" s="4" t="str">
        <f>C273&amp;COUNTIF($C$2:C273,C273)</f>
        <v>徐文泽1</v>
      </c>
    </row>
    <row r="274" customHeight="1" spans="1:13">
      <c r="A274" s="6">
        <v>273</v>
      </c>
      <c r="B274" s="6" t="s">
        <v>3038</v>
      </c>
      <c r="C274" s="6" t="s">
        <v>1288</v>
      </c>
      <c r="D274" s="6" t="s">
        <v>2750</v>
      </c>
      <c r="E274" s="6" t="s">
        <v>484</v>
      </c>
      <c r="F274" s="29">
        <v>44317</v>
      </c>
      <c r="G274" s="30"/>
      <c r="H274" s="6" t="s">
        <v>2737</v>
      </c>
      <c r="I274" s="32" t="s">
        <v>2744</v>
      </c>
      <c r="J274" s="61" t="s">
        <v>2739</v>
      </c>
      <c r="K274" s="34"/>
      <c r="L274" s="4"/>
      <c r="M274" s="4" t="str">
        <f>C274&amp;COUNTIF($C$2:C274,C274)</f>
        <v>陈菲菲1</v>
      </c>
    </row>
    <row r="275" customHeight="1" spans="1:13">
      <c r="A275" s="6">
        <v>274</v>
      </c>
      <c r="B275" s="6" t="s">
        <v>3039</v>
      </c>
      <c r="C275" s="6" t="s">
        <v>1342</v>
      </c>
      <c r="D275" s="6" t="s">
        <v>2750</v>
      </c>
      <c r="E275" s="6" t="s">
        <v>484</v>
      </c>
      <c r="F275" s="29">
        <v>44317</v>
      </c>
      <c r="G275" s="30"/>
      <c r="H275" s="6" t="s">
        <v>2737</v>
      </c>
      <c r="I275" s="32" t="s">
        <v>2744</v>
      </c>
      <c r="J275" s="61" t="s">
        <v>2739</v>
      </c>
      <c r="K275" s="34"/>
      <c r="L275" s="4"/>
      <c r="M275" s="4" t="str">
        <f>C275&amp;COUNTIF($C$2:C275,C275)</f>
        <v>张智超1</v>
      </c>
    </row>
    <row r="276" customHeight="1" spans="1:13">
      <c r="A276" s="6">
        <v>275</v>
      </c>
      <c r="B276" s="6" t="s">
        <v>3040</v>
      </c>
      <c r="C276" s="6" t="s">
        <v>1217</v>
      </c>
      <c r="D276" s="6" t="s">
        <v>2750</v>
      </c>
      <c r="E276" s="6" t="s">
        <v>484</v>
      </c>
      <c r="F276" s="29">
        <v>44317</v>
      </c>
      <c r="G276" s="30"/>
      <c r="H276" s="6" t="s">
        <v>2737</v>
      </c>
      <c r="I276" s="32" t="s">
        <v>2744</v>
      </c>
      <c r="J276" s="61" t="s">
        <v>2739</v>
      </c>
      <c r="K276" s="34"/>
      <c r="L276" s="4"/>
      <c r="M276" s="4" t="str">
        <f>C276&amp;COUNTIF($C$2:C276,C276)</f>
        <v>郭羽枫1</v>
      </c>
    </row>
    <row r="277" customHeight="1" spans="1:13">
      <c r="A277" s="6">
        <v>276</v>
      </c>
      <c r="B277" s="6" t="s">
        <v>3041</v>
      </c>
      <c r="C277" s="6" t="s">
        <v>1305</v>
      </c>
      <c r="D277" s="6" t="s">
        <v>2750</v>
      </c>
      <c r="E277" s="6" t="s">
        <v>484</v>
      </c>
      <c r="F277" s="29">
        <v>44317</v>
      </c>
      <c r="G277" s="30"/>
      <c r="H277" s="6" t="s">
        <v>2737</v>
      </c>
      <c r="I277" s="32" t="s">
        <v>2753</v>
      </c>
      <c r="J277" s="61" t="s">
        <v>2739</v>
      </c>
      <c r="K277" s="34"/>
      <c r="L277" s="4"/>
      <c r="M277" s="4" t="str">
        <f>C277&amp;COUNTIF($C$2:C277,C277)</f>
        <v>任磊1</v>
      </c>
    </row>
    <row r="278" customHeight="1" spans="1:13">
      <c r="A278" s="6">
        <v>277</v>
      </c>
      <c r="B278" s="6" t="s">
        <v>3042</v>
      </c>
      <c r="C278" s="6" t="s">
        <v>1216</v>
      </c>
      <c r="D278" s="6" t="s">
        <v>2750</v>
      </c>
      <c r="E278" s="6" t="s">
        <v>484</v>
      </c>
      <c r="F278" s="29">
        <v>44317</v>
      </c>
      <c r="G278" s="30"/>
      <c r="H278" s="6" t="s">
        <v>2737</v>
      </c>
      <c r="I278" s="32" t="s">
        <v>2753</v>
      </c>
      <c r="J278" s="61" t="s">
        <v>2739</v>
      </c>
      <c r="K278" s="34"/>
      <c r="L278" s="4"/>
      <c r="M278" s="4" t="str">
        <f>C278&amp;COUNTIF($C$2:C278,C278)</f>
        <v>蔡晋1</v>
      </c>
    </row>
    <row r="279" customHeight="1" spans="1:13">
      <c r="A279" s="6">
        <v>278</v>
      </c>
      <c r="B279" s="6" t="s">
        <v>3043</v>
      </c>
      <c r="C279" s="6" t="s">
        <v>1541</v>
      </c>
      <c r="D279" s="6" t="s">
        <v>2750</v>
      </c>
      <c r="E279" s="6" t="s">
        <v>484</v>
      </c>
      <c r="F279" s="29">
        <v>44317</v>
      </c>
      <c r="G279" s="30"/>
      <c r="H279" s="6" t="s">
        <v>2737</v>
      </c>
      <c r="I279" s="32" t="s">
        <v>2738</v>
      </c>
      <c r="J279" s="61" t="s">
        <v>2741</v>
      </c>
      <c r="K279" s="34"/>
      <c r="L279" s="4"/>
      <c r="M279" s="4" t="str">
        <f>C279&amp;COUNTIF($C$2:C279,C279)</f>
        <v>卢凯020701</v>
      </c>
    </row>
    <row r="280" customHeight="1" spans="1:13">
      <c r="A280" s="6">
        <v>279</v>
      </c>
      <c r="B280" s="6" t="s">
        <v>3044</v>
      </c>
      <c r="C280" s="6" t="s">
        <v>1491</v>
      </c>
      <c r="D280" s="6" t="s">
        <v>2750</v>
      </c>
      <c r="E280" s="6" t="s">
        <v>484</v>
      </c>
      <c r="F280" s="29">
        <v>44317</v>
      </c>
      <c r="G280" s="30"/>
      <c r="H280" s="6" t="s">
        <v>2737</v>
      </c>
      <c r="I280" s="32" t="s">
        <v>2738</v>
      </c>
      <c r="J280" s="61" t="s">
        <v>2739</v>
      </c>
      <c r="K280" s="34"/>
      <c r="L280" s="4"/>
      <c r="M280" s="4" t="str">
        <f>C280&amp;COUNTIF($C$2:C280,C280)</f>
        <v>李一飞1</v>
      </c>
    </row>
    <row r="281" customHeight="1" spans="1:13">
      <c r="A281" s="6">
        <v>280</v>
      </c>
      <c r="B281" s="6" t="s">
        <v>3045</v>
      </c>
      <c r="C281" s="6" t="s">
        <v>1499</v>
      </c>
      <c r="D281" s="6" t="s">
        <v>2750</v>
      </c>
      <c r="E281" s="6" t="s">
        <v>484</v>
      </c>
      <c r="F281" s="29">
        <v>44317</v>
      </c>
      <c r="G281" s="30"/>
      <c r="H281" s="6" t="s">
        <v>2737</v>
      </c>
      <c r="I281" s="32" t="s">
        <v>2738</v>
      </c>
      <c r="J281" s="61" t="s">
        <v>2741</v>
      </c>
      <c r="K281" s="34"/>
      <c r="L281" s="4"/>
      <c r="M281" s="4" t="str">
        <f>C281&amp;COUNTIF($C$2:C281,C281)</f>
        <v>郗慧鑫1</v>
      </c>
    </row>
    <row r="282" customHeight="1" spans="1:13">
      <c r="A282" s="6">
        <v>281</v>
      </c>
      <c r="B282" s="6" t="s">
        <v>3046</v>
      </c>
      <c r="C282" s="6" t="s">
        <v>1512</v>
      </c>
      <c r="D282" s="6" t="s">
        <v>2750</v>
      </c>
      <c r="E282" s="6" t="s">
        <v>484</v>
      </c>
      <c r="F282" s="29">
        <v>44317</v>
      </c>
      <c r="G282" s="30"/>
      <c r="H282" s="6" t="s">
        <v>2737</v>
      </c>
      <c r="I282" s="32" t="s">
        <v>2738</v>
      </c>
      <c r="J282" s="61" t="s">
        <v>2741</v>
      </c>
      <c r="K282" s="34"/>
      <c r="L282" s="4"/>
      <c r="M282" s="4" t="str">
        <f>C282&amp;COUNTIF($C$2:C282,C282)</f>
        <v>王贺1</v>
      </c>
    </row>
    <row r="283" customHeight="1" spans="1:13">
      <c r="A283" s="6">
        <v>282</v>
      </c>
      <c r="B283" s="6" t="s">
        <v>3047</v>
      </c>
      <c r="C283" s="6" t="s">
        <v>1530</v>
      </c>
      <c r="D283" s="6" t="s">
        <v>2750</v>
      </c>
      <c r="E283" s="6" t="s">
        <v>484</v>
      </c>
      <c r="F283" s="29">
        <v>44317</v>
      </c>
      <c r="G283" s="30"/>
      <c r="H283" s="6" t="s">
        <v>2737</v>
      </c>
      <c r="I283" s="32" t="s">
        <v>2738</v>
      </c>
      <c r="J283" s="61" t="s">
        <v>2739</v>
      </c>
      <c r="K283" s="34"/>
      <c r="L283" s="4"/>
      <c r="M283" s="4" t="str">
        <f>C283&amp;COUNTIF($C$2:C283,C283)</f>
        <v>马格田1</v>
      </c>
    </row>
    <row r="284" customHeight="1" spans="1:13">
      <c r="A284" s="6">
        <v>283</v>
      </c>
      <c r="B284" s="6" t="s">
        <v>3048</v>
      </c>
      <c r="C284" s="6" t="s">
        <v>1253</v>
      </c>
      <c r="D284" s="6" t="s">
        <v>2750</v>
      </c>
      <c r="E284" s="6" t="s">
        <v>484</v>
      </c>
      <c r="F284" s="29">
        <v>44317</v>
      </c>
      <c r="G284" s="30"/>
      <c r="H284" s="6" t="s">
        <v>2737</v>
      </c>
      <c r="I284" s="32" t="s">
        <v>2744</v>
      </c>
      <c r="J284" s="61" t="s">
        <v>2739</v>
      </c>
      <c r="K284" s="34"/>
      <c r="L284" s="4"/>
      <c r="M284" s="4" t="str">
        <f>C284&amp;COUNTIF($C$2:C284,C284)</f>
        <v>李建华1</v>
      </c>
    </row>
    <row r="285" customHeight="1" spans="1:13">
      <c r="A285" s="6">
        <v>284</v>
      </c>
      <c r="B285" s="6" t="s">
        <v>3049</v>
      </c>
      <c r="C285" s="6" t="s">
        <v>1392</v>
      </c>
      <c r="D285" s="6" t="s">
        <v>2750</v>
      </c>
      <c r="E285" s="6" t="s">
        <v>484</v>
      </c>
      <c r="F285" s="29">
        <v>44317</v>
      </c>
      <c r="G285" s="30"/>
      <c r="H285" s="6" t="s">
        <v>2737</v>
      </c>
      <c r="I285" s="32" t="s">
        <v>2738</v>
      </c>
      <c r="J285" s="61" t="s">
        <v>2739</v>
      </c>
      <c r="K285" s="34"/>
      <c r="L285" s="4"/>
      <c r="M285" s="4" t="str">
        <f>C285&amp;COUNTIF($C$2:C285,C285)</f>
        <v>张一鸣1</v>
      </c>
    </row>
    <row r="286" customHeight="1" spans="1:13">
      <c r="A286" s="6">
        <v>285</v>
      </c>
      <c r="B286" s="6" t="s">
        <v>3050</v>
      </c>
      <c r="C286" s="6" t="s">
        <v>1484</v>
      </c>
      <c r="D286" s="6" t="s">
        <v>2750</v>
      </c>
      <c r="E286" s="6" t="s">
        <v>484</v>
      </c>
      <c r="F286" s="29">
        <v>44317</v>
      </c>
      <c r="G286" s="30"/>
      <c r="H286" s="6" t="s">
        <v>2737</v>
      </c>
      <c r="I286" s="32" t="s">
        <v>2738</v>
      </c>
      <c r="J286" s="61" t="s">
        <v>2739</v>
      </c>
      <c r="K286" s="34"/>
      <c r="L286" s="4"/>
      <c r="M286" s="4" t="str">
        <f>C286&amp;COUNTIF($C$2:C286,C286)</f>
        <v>朱璐瑶1</v>
      </c>
    </row>
    <row r="287" customHeight="1" spans="1:13">
      <c r="A287" s="6">
        <v>286</v>
      </c>
      <c r="B287" s="6" t="s">
        <v>3051</v>
      </c>
      <c r="C287" s="6" t="s">
        <v>1244</v>
      </c>
      <c r="D287" s="6" t="s">
        <v>2762</v>
      </c>
      <c r="E287" s="6" t="s">
        <v>428</v>
      </c>
      <c r="F287" s="29">
        <v>44317</v>
      </c>
      <c r="G287" s="30"/>
      <c r="H287" s="6" t="s">
        <v>2737</v>
      </c>
      <c r="I287" s="32" t="s">
        <v>2753</v>
      </c>
      <c r="J287" s="61" t="s">
        <v>2739</v>
      </c>
      <c r="K287" s="34"/>
      <c r="L287" s="4"/>
      <c r="M287" s="4" t="str">
        <f>C287&amp;COUNTIF($C$2:C287,C287)</f>
        <v>邵奎1</v>
      </c>
    </row>
    <row r="288" customHeight="1" spans="1:13">
      <c r="A288" s="6">
        <v>287</v>
      </c>
      <c r="B288" s="6" t="s">
        <v>3052</v>
      </c>
      <c r="C288" s="6" t="s">
        <v>1280</v>
      </c>
      <c r="D288" s="6" t="s">
        <v>2764</v>
      </c>
      <c r="E288" s="6" t="s">
        <v>2006</v>
      </c>
      <c r="F288" s="29">
        <v>44317</v>
      </c>
      <c r="G288" s="30"/>
      <c r="H288" s="6" t="s">
        <v>2737</v>
      </c>
      <c r="I288" s="32" t="s">
        <v>2744</v>
      </c>
      <c r="J288" s="61" t="s">
        <v>2741</v>
      </c>
      <c r="K288" s="34"/>
      <c r="L288" s="4"/>
      <c r="M288" s="4" t="str">
        <f>C288&amp;COUNTIF($C$2:C288,C288)</f>
        <v>沈勇1</v>
      </c>
    </row>
    <row r="289" customHeight="1" spans="1:13">
      <c r="A289" s="6">
        <v>288</v>
      </c>
      <c r="B289" s="6" t="s">
        <v>3053</v>
      </c>
      <c r="C289" s="6" t="s">
        <v>1283</v>
      </c>
      <c r="D289" s="6" t="s">
        <v>2764</v>
      </c>
      <c r="E289" s="6" t="s">
        <v>2006</v>
      </c>
      <c r="F289" s="29">
        <v>44317</v>
      </c>
      <c r="G289" s="30"/>
      <c r="H289" s="6" t="s">
        <v>2737</v>
      </c>
      <c r="I289" s="32" t="s">
        <v>2744</v>
      </c>
      <c r="J289" s="61" t="s">
        <v>2739</v>
      </c>
      <c r="K289" s="34"/>
      <c r="L289" s="4"/>
      <c r="M289" s="4" t="str">
        <f>C289&amp;COUNTIF($C$2:C289,C289)</f>
        <v>刘美1</v>
      </c>
    </row>
    <row r="290" customHeight="1" spans="1:13">
      <c r="A290" s="6">
        <v>289</v>
      </c>
      <c r="B290" s="6" t="s">
        <v>3054</v>
      </c>
      <c r="C290" s="6" t="s">
        <v>1250</v>
      </c>
      <c r="D290" s="6" t="s">
        <v>2764</v>
      </c>
      <c r="E290" s="6" t="s">
        <v>2006</v>
      </c>
      <c r="F290" s="29">
        <v>44317</v>
      </c>
      <c r="G290" s="30"/>
      <c r="H290" s="6" t="s">
        <v>2737</v>
      </c>
      <c r="I290" s="32" t="s">
        <v>2753</v>
      </c>
      <c r="J290" s="61" t="s">
        <v>2739</v>
      </c>
      <c r="K290" s="34"/>
      <c r="L290" s="4"/>
      <c r="M290" s="4" t="str">
        <f>C290&amp;COUNTIF($C$2:C290,C290)</f>
        <v>熊清豪1</v>
      </c>
    </row>
    <row r="291" customHeight="1" spans="1:13">
      <c r="A291" s="6">
        <v>290</v>
      </c>
      <c r="B291" s="6" t="s">
        <v>3055</v>
      </c>
      <c r="C291" s="6" t="s">
        <v>1286</v>
      </c>
      <c r="D291" s="6" t="s">
        <v>2764</v>
      </c>
      <c r="E291" s="6" t="s">
        <v>2006</v>
      </c>
      <c r="F291" s="29">
        <v>44317</v>
      </c>
      <c r="G291" s="30"/>
      <c r="H291" s="6" t="s">
        <v>2737</v>
      </c>
      <c r="I291" s="32" t="s">
        <v>2753</v>
      </c>
      <c r="J291" s="61" t="s">
        <v>2739</v>
      </c>
      <c r="K291" s="34"/>
      <c r="L291" s="4"/>
      <c r="M291" s="4" t="str">
        <f>C291&amp;COUNTIF($C$2:C291,C291)</f>
        <v>胡政1</v>
      </c>
    </row>
    <row r="292" customHeight="1" spans="1:13">
      <c r="A292" s="6">
        <v>291</v>
      </c>
      <c r="B292" s="6" t="s">
        <v>3056</v>
      </c>
      <c r="C292" s="6" t="s">
        <v>1295</v>
      </c>
      <c r="D292" s="6" t="s">
        <v>2764</v>
      </c>
      <c r="E292" s="6" t="s">
        <v>2006</v>
      </c>
      <c r="F292" s="29">
        <v>44317</v>
      </c>
      <c r="G292" s="30"/>
      <c r="H292" s="6" t="s">
        <v>2737</v>
      </c>
      <c r="I292" s="32" t="s">
        <v>2744</v>
      </c>
      <c r="J292" s="61" t="s">
        <v>2741</v>
      </c>
      <c r="K292" s="34"/>
      <c r="L292" s="4"/>
      <c r="M292" s="4" t="str">
        <f>C292&amp;COUNTIF($C$2:C292,C292)</f>
        <v>张涛涛1</v>
      </c>
    </row>
    <row r="293" customHeight="1" spans="1:13">
      <c r="A293" s="6">
        <v>292</v>
      </c>
      <c r="B293" s="6" t="s">
        <v>3057</v>
      </c>
      <c r="C293" s="6" t="s">
        <v>1294</v>
      </c>
      <c r="D293" s="6" t="s">
        <v>2764</v>
      </c>
      <c r="E293" s="6" t="s">
        <v>2006</v>
      </c>
      <c r="F293" s="29">
        <v>44317</v>
      </c>
      <c r="G293" s="30"/>
      <c r="H293" s="6" t="s">
        <v>2737</v>
      </c>
      <c r="I293" s="32" t="s">
        <v>2744</v>
      </c>
      <c r="J293" s="61" t="s">
        <v>2739</v>
      </c>
      <c r="K293" s="34"/>
      <c r="L293" s="4"/>
      <c r="M293" s="4" t="str">
        <f>C293&amp;COUNTIF($C$2:C293,C293)</f>
        <v>黄晨恩1</v>
      </c>
    </row>
    <row r="294" customHeight="1" spans="1:13">
      <c r="A294" s="6">
        <v>293</v>
      </c>
      <c r="B294" s="6" t="s">
        <v>3058</v>
      </c>
      <c r="C294" s="6" t="s">
        <v>1300</v>
      </c>
      <c r="D294" s="6" t="s">
        <v>2764</v>
      </c>
      <c r="E294" s="6" t="s">
        <v>2006</v>
      </c>
      <c r="F294" s="29">
        <v>44317</v>
      </c>
      <c r="G294" s="30"/>
      <c r="H294" s="6" t="s">
        <v>2737</v>
      </c>
      <c r="I294" s="32" t="s">
        <v>2753</v>
      </c>
      <c r="J294" s="61" t="s">
        <v>2739</v>
      </c>
      <c r="K294" s="34"/>
      <c r="L294" s="4"/>
      <c r="M294" s="4" t="str">
        <f>C294&amp;COUNTIF($C$2:C294,C294)</f>
        <v>鲜祖斌1</v>
      </c>
    </row>
    <row r="295" customHeight="1" spans="1:13">
      <c r="A295" s="6">
        <v>294</v>
      </c>
      <c r="B295" s="6" t="s">
        <v>3059</v>
      </c>
      <c r="C295" s="6" t="s">
        <v>1302</v>
      </c>
      <c r="D295" s="6" t="s">
        <v>2764</v>
      </c>
      <c r="E295" s="6" t="s">
        <v>2006</v>
      </c>
      <c r="F295" s="29">
        <v>44317</v>
      </c>
      <c r="G295" s="30"/>
      <c r="H295" s="6" t="s">
        <v>2737</v>
      </c>
      <c r="I295" s="32" t="s">
        <v>2744</v>
      </c>
      <c r="J295" s="61" t="s">
        <v>2739</v>
      </c>
      <c r="K295" s="34"/>
      <c r="L295" s="4"/>
      <c r="M295" s="4" t="str">
        <f>C295&amp;COUNTIF($C$2:C295,C295)</f>
        <v>杨卫岭1</v>
      </c>
    </row>
    <row r="296" customHeight="1" spans="1:13">
      <c r="A296" s="6">
        <v>295</v>
      </c>
      <c r="B296" s="6" t="s">
        <v>3060</v>
      </c>
      <c r="C296" s="6" t="s">
        <v>1333</v>
      </c>
      <c r="D296" s="6" t="s">
        <v>2764</v>
      </c>
      <c r="E296" s="6" t="s">
        <v>2006</v>
      </c>
      <c r="F296" s="29">
        <v>44317</v>
      </c>
      <c r="G296" s="30"/>
      <c r="H296" s="6" t="s">
        <v>2737</v>
      </c>
      <c r="I296" s="32" t="s">
        <v>2744</v>
      </c>
      <c r="J296" s="61" t="s">
        <v>2739</v>
      </c>
      <c r="K296" s="34"/>
      <c r="L296" s="4"/>
      <c r="M296" s="4" t="str">
        <f>C296&amp;COUNTIF($C$2:C296,C296)</f>
        <v>李琦1</v>
      </c>
    </row>
    <row r="297" customHeight="1" spans="1:13">
      <c r="A297" s="6">
        <v>296</v>
      </c>
      <c r="B297" s="6" t="s">
        <v>3061</v>
      </c>
      <c r="C297" s="6" t="s">
        <v>1340</v>
      </c>
      <c r="D297" s="6" t="s">
        <v>2764</v>
      </c>
      <c r="E297" s="6" t="s">
        <v>2006</v>
      </c>
      <c r="F297" s="29">
        <v>44317</v>
      </c>
      <c r="G297" s="30"/>
      <c r="H297" s="6" t="s">
        <v>2737</v>
      </c>
      <c r="I297" s="32" t="s">
        <v>2738</v>
      </c>
      <c r="J297" s="61" t="s">
        <v>2741</v>
      </c>
      <c r="K297" s="34"/>
      <c r="L297" s="4"/>
      <c r="M297" s="4" t="str">
        <f>C297&amp;COUNTIF($C$2:C297,C297)</f>
        <v>李润泽1</v>
      </c>
    </row>
    <row r="298" customHeight="1" spans="1:13">
      <c r="A298" s="6">
        <v>297</v>
      </c>
      <c r="B298" s="6" t="s">
        <v>3062</v>
      </c>
      <c r="C298" s="6" t="s">
        <v>1350</v>
      </c>
      <c r="D298" s="6" t="s">
        <v>2764</v>
      </c>
      <c r="E298" s="6" t="s">
        <v>2006</v>
      </c>
      <c r="F298" s="29">
        <v>44317</v>
      </c>
      <c r="G298" s="30"/>
      <c r="H298" s="6" t="s">
        <v>2737</v>
      </c>
      <c r="I298" s="32" t="s">
        <v>2738</v>
      </c>
      <c r="J298" s="61" t="s">
        <v>2739</v>
      </c>
      <c r="K298" s="34"/>
      <c r="L298" s="4"/>
      <c r="M298" s="4" t="str">
        <f>C298&amp;COUNTIF($C$2:C298,C298)</f>
        <v>杜建军1</v>
      </c>
    </row>
    <row r="299" customHeight="1" spans="1:13">
      <c r="A299" s="6">
        <v>298</v>
      </c>
      <c r="B299" s="6" t="s">
        <v>3063</v>
      </c>
      <c r="C299" s="6" t="s">
        <v>1395</v>
      </c>
      <c r="D299" s="6" t="s">
        <v>2764</v>
      </c>
      <c r="E299" s="6" t="s">
        <v>2006</v>
      </c>
      <c r="F299" s="29">
        <v>44317</v>
      </c>
      <c r="G299" s="30"/>
      <c r="H299" s="6" t="s">
        <v>2737</v>
      </c>
      <c r="I299" s="32" t="s">
        <v>2738</v>
      </c>
      <c r="J299" s="61" t="s">
        <v>2739</v>
      </c>
      <c r="K299" s="34"/>
      <c r="L299" s="4"/>
      <c r="M299" s="4" t="str">
        <f>C299&amp;COUNTIF($C$2:C299,C299)</f>
        <v>冯龙宇1</v>
      </c>
    </row>
    <row r="300" customHeight="1" spans="1:13">
      <c r="A300" s="6">
        <v>299</v>
      </c>
      <c r="B300" s="6" t="s">
        <v>3064</v>
      </c>
      <c r="C300" s="6" t="s">
        <v>1396</v>
      </c>
      <c r="D300" s="6" t="s">
        <v>2764</v>
      </c>
      <c r="E300" s="6" t="s">
        <v>2006</v>
      </c>
      <c r="F300" s="29">
        <v>44317</v>
      </c>
      <c r="G300" s="30"/>
      <c r="H300" s="6" t="s">
        <v>2737</v>
      </c>
      <c r="I300" s="32" t="s">
        <v>2744</v>
      </c>
      <c r="J300" s="61" t="s">
        <v>2739</v>
      </c>
      <c r="K300" s="34"/>
      <c r="L300" s="4"/>
      <c r="M300" s="4" t="str">
        <f>C300&amp;COUNTIF($C$2:C300,C300)</f>
        <v>王晓刚1</v>
      </c>
    </row>
    <row r="301" customHeight="1" spans="1:13">
      <c r="A301" s="6">
        <v>300</v>
      </c>
      <c r="B301" s="6" t="s">
        <v>3065</v>
      </c>
      <c r="C301" s="6" t="s">
        <v>1407</v>
      </c>
      <c r="D301" s="6" t="s">
        <v>2764</v>
      </c>
      <c r="E301" s="6" t="s">
        <v>2006</v>
      </c>
      <c r="F301" s="29">
        <v>44317</v>
      </c>
      <c r="G301" s="30"/>
      <c r="H301" s="6" t="s">
        <v>2737</v>
      </c>
      <c r="I301" s="32" t="s">
        <v>2744</v>
      </c>
      <c r="J301" s="61" t="s">
        <v>2739</v>
      </c>
      <c r="K301" s="34"/>
      <c r="L301" s="4"/>
      <c r="M301" s="4" t="str">
        <f>C301&amp;COUNTIF($C$2:C301,C301)</f>
        <v>董朝方1</v>
      </c>
    </row>
    <row r="302" customHeight="1" spans="1:13">
      <c r="A302" s="6">
        <v>301</v>
      </c>
      <c r="B302" s="6" t="s">
        <v>3066</v>
      </c>
      <c r="C302" s="6" t="s">
        <v>1416</v>
      </c>
      <c r="D302" s="6" t="s">
        <v>2764</v>
      </c>
      <c r="E302" s="6" t="s">
        <v>2006</v>
      </c>
      <c r="F302" s="29">
        <v>44317</v>
      </c>
      <c r="G302" s="30"/>
      <c r="H302" s="6" t="s">
        <v>2737</v>
      </c>
      <c r="I302" s="32" t="s">
        <v>2738</v>
      </c>
      <c r="J302" s="61" t="s">
        <v>2741</v>
      </c>
      <c r="K302" s="34"/>
      <c r="L302" s="4"/>
      <c r="M302" s="4" t="str">
        <f>C302&amp;COUNTIF($C$2:C302,C302)</f>
        <v>杨栋梁1</v>
      </c>
    </row>
    <row r="303" customHeight="1" spans="1:13">
      <c r="A303" s="6">
        <v>302</v>
      </c>
      <c r="B303" s="6" t="s">
        <v>3067</v>
      </c>
      <c r="C303" s="6" t="s">
        <v>1496</v>
      </c>
      <c r="D303" s="6" t="s">
        <v>2764</v>
      </c>
      <c r="E303" s="6" t="s">
        <v>2006</v>
      </c>
      <c r="F303" s="29">
        <v>44317</v>
      </c>
      <c r="G303" s="30"/>
      <c r="H303" s="6" t="s">
        <v>2737</v>
      </c>
      <c r="I303" s="32" t="s">
        <v>2738</v>
      </c>
      <c r="J303" s="61" t="s">
        <v>2739</v>
      </c>
      <c r="K303" s="34"/>
      <c r="L303" s="4"/>
      <c r="M303" s="4" t="str">
        <f>C303&amp;COUNTIF($C$2:C303,C303)</f>
        <v>药亚东1</v>
      </c>
    </row>
    <row r="304" customHeight="1" spans="1:13">
      <c r="A304" s="6">
        <v>303</v>
      </c>
      <c r="B304" s="6" t="s">
        <v>3068</v>
      </c>
      <c r="C304" s="6" t="s">
        <v>1506</v>
      </c>
      <c r="D304" s="6" t="s">
        <v>2764</v>
      </c>
      <c r="E304" s="6" t="s">
        <v>2006</v>
      </c>
      <c r="F304" s="29">
        <v>44317</v>
      </c>
      <c r="G304" s="30"/>
      <c r="H304" s="6" t="s">
        <v>2737</v>
      </c>
      <c r="I304" s="32" t="s">
        <v>2738</v>
      </c>
      <c r="J304" s="61" t="s">
        <v>2739</v>
      </c>
      <c r="K304" s="34"/>
      <c r="L304" s="4"/>
      <c r="M304" s="4" t="str">
        <f>C304&amp;COUNTIF($C$2:C304,C304)</f>
        <v>戴娜1</v>
      </c>
    </row>
    <row r="305" customHeight="1" spans="1:13">
      <c r="A305" s="6">
        <v>304</v>
      </c>
      <c r="B305" s="6" t="s">
        <v>3069</v>
      </c>
      <c r="C305" s="6" t="s">
        <v>1504</v>
      </c>
      <c r="D305" s="6" t="s">
        <v>2764</v>
      </c>
      <c r="E305" s="6" t="s">
        <v>2006</v>
      </c>
      <c r="F305" s="29">
        <v>44317</v>
      </c>
      <c r="G305" s="30"/>
      <c r="H305" s="6" t="s">
        <v>2737</v>
      </c>
      <c r="I305" s="32" t="s">
        <v>2738</v>
      </c>
      <c r="J305" s="61" t="s">
        <v>2739</v>
      </c>
      <c r="K305" s="34"/>
      <c r="L305" s="4"/>
      <c r="M305" s="4" t="str">
        <f>C305&amp;COUNTIF($C$2:C305,C305)</f>
        <v>宋子明1</v>
      </c>
    </row>
    <row r="306" customHeight="1" spans="1:13">
      <c r="A306" s="6">
        <v>305</v>
      </c>
      <c r="B306" s="6" t="s">
        <v>3070</v>
      </c>
      <c r="C306" s="6" t="s">
        <v>1508</v>
      </c>
      <c r="D306" s="6" t="s">
        <v>2764</v>
      </c>
      <c r="E306" s="6" t="s">
        <v>2006</v>
      </c>
      <c r="F306" s="29">
        <v>44317</v>
      </c>
      <c r="G306" s="30"/>
      <c r="H306" s="6" t="s">
        <v>2737</v>
      </c>
      <c r="I306" s="32" t="s">
        <v>2738</v>
      </c>
      <c r="J306" s="61" t="s">
        <v>2741</v>
      </c>
      <c r="K306" s="34"/>
      <c r="L306" s="4"/>
      <c r="M306" s="4" t="str">
        <f>C306&amp;COUNTIF($C$2:C306,C306)</f>
        <v>李艳丽1</v>
      </c>
    </row>
    <row r="307" customHeight="1" spans="1:13">
      <c r="A307" s="6">
        <v>306</v>
      </c>
      <c r="B307" s="6" t="s">
        <v>3071</v>
      </c>
      <c r="C307" s="6" t="s">
        <v>1534</v>
      </c>
      <c r="D307" s="6" t="s">
        <v>2764</v>
      </c>
      <c r="E307" s="6" t="s">
        <v>2006</v>
      </c>
      <c r="F307" s="29">
        <v>44317</v>
      </c>
      <c r="G307" s="30"/>
      <c r="H307" s="6" t="s">
        <v>2737</v>
      </c>
      <c r="I307" s="32" t="s">
        <v>2738</v>
      </c>
      <c r="J307" s="61" t="s">
        <v>2739</v>
      </c>
      <c r="K307" s="34"/>
      <c r="L307" s="4"/>
      <c r="M307" s="4" t="str">
        <f>C307&amp;COUNTIF($C$2:C307,C307)</f>
        <v>项文俊1</v>
      </c>
    </row>
    <row r="308" customHeight="1" spans="1:13">
      <c r="A308" s="6">
        <v>307</v>
      </c>
      <c r="B308" s="6" t="s">
        <v>3072</v>
      </c>
      <c r="C308" s="6" t="s">
        <v>1486</v>
      </c>
      <c r="D308" s="6" t="s">
        <v>2764</v>
      </c>
      <c r="E308" s="6" t="s">
        <v>2006</v>
      </c>
      <c r="F308" s="29">
        <v>44317</v>
      </c>
      <c r="G308" s="30"/>
      <c r="H308" s="6" t="s">
        <v>2737</v>
      </c>
      <c r="I308" s="32" t="s">
        <v>2738</v>
      </c>
      <c r="J308" s="61" t="s">
        <v>2739</v>
      </c>
      <c r="K308" s="34"/>
      <c r="L308" s="4"/>
      <c r="M308" s="4" t="str">
        <f>C308&amp;COUNTIF($C$2:C308,C308)</f>
        <v>徐伟1</v>
      </c>
    </row>
    <row r="309" customHeight="1" spans="1:13">
      <c r="A309" s="6">
        <v>308</v>
      </c>
      <c r="B309" s="6" t="s">
        <v>3073</v>
      </c>
      <c r="C309" s="6" t="s">
        <v>1505</v>
      </c>
      <c r="D309" s="6" t="s">
        <v>2764</v>
      </c>
      <c r="E309" s="6" t="s">
        <v>2006</v>
      </c>
      <c r="F309" s="29">
        <v>44317</v>
      </c>
      <c r="G309" s="30"/>
      <c r="H309" s="6" t="s">
        <v>2737</v>
      </c>
      <c r="I309" s="32" t="s">
        <v>2738</v>
      </c>
      <c r="J309" s="61" t="s">
        <v>2739</v>
      </c>
      <c r="K309" s="34"/>
      <c r="L309" s="4"/>
      <c r="M309" s="4" t="str">
        <f>C309&amp;COUNTIF($C$2:C309,C309)</f>
        <v>彭攀飞1</v>
      </c>
    </row>
    <row r="310" customHeight="1" spans="1:13">
      <c r="A310" s="6">
        <v>309</v>
      </c>
      <c r="B310" s="6" t="s">
        <v>3074</v>
      </c>
      <c r="C310" s="6" t="s">
        <v>1503</v>
      </c>
      <c r="D310" s="6" t="s">
        <v>2764</v>
      </c>
      <c r="E310" s="6" t="s">
        <v>2006</v>
      </c>
      <c r="F310" s="29">
        <v>44317</v>
      </c>
      <c r="G310" s="30"/>
      <c r="H310" s="6" t="s">
        <v>2737</v>
      </c>
      <c r="I310" s="32" t="s">
        <v>2738</v>
      </c>
      <c r="J310" s="61" t="s">
        <v>2741</v>
      </c>
      <c r="K310" s="34"/>
      <c r="L310" s="4"/>
      <c r="M310" s="4" t="str">
        <f>C310&amp;COUNTIF($C$2:C310,C310)</f>
        <v>莫黎冬1</v>
      </c>
    </row>
    <row r="311" customHeight="1" spans="1:13">
      <c r="A311" s="6">
        <v>310</v>
      </c>
      <c r="B311" s="6" t="s">
        <v>3075</v>
      </c>
      <c r="C311" s="6" t="s">
        <v>1532</v>
      </c>
      <c r="D311" s="6" t="s">
        <v>2764</v>
      </c>
      <c r="E311" s="6" t="s">
        <v>2006</v>
      </c>
      <c r="F311" s="29">
        <v>44317</v>
      </c>
      <c r="G311" s="30"/>
      <c r="H311" s="6" t="s">
        <v>2737</v>
      </c>
      <c r="I311" s="32" t="s">
        <v>2738</v>
      </c>
      <c r="J311" s="61" t="s">
        <v>2739</v>
      </c>
      <c r="K311" s="34"/>
      <c r="L311" s="4"/>
      <c r="M311" s="4" t="str">
        <f>C311&amp;COUNTIF($C$2:C311,C311)</f>
        <v>李凡良1</v>
      </c>
    </row>
    <row r="312" customHeight="1" spans="1:13">
      <c r="A312" s="6">
        <v>311</v>
      </c>
      <c r="B312" s="6" t="s">
        <v>3076</v>
      </c>
      <c r="C312" s="6" t="s">
        <v>1452</v>
      </c>
      <c r="D312" s="6" t="s">
        <v>2750</v>
      </c>
      <c r="E312" s="6" t="s">
        <v>404</v>
      </c>
      <c r="F312" s="29">
        <v>44317</v>
      </c>
      <c r="G312" s="30"/>
      <c r="H312" s="6" t="s">
        <v>2737</v>
      </c>
      <c r="I312" s="32" t="s">
        <v>2738</v>
      </c>
      <c r="J312" s="61" t="s">
        <v>2741</v>
      </c>
      <c r="K312" s="34"/>
      <c r="L312" s="4"/>
      <c r="M312" s="4" t="str">
        <f>C312&amp;COUNTIF($C$2:C312,C312)</f>
        <v>江林1</v>
      </c>
    </row>
    <row r="313" customHeight="1" spans="1:13">
      <c r="A313" s="6">
        <v>312</v>
      </c>
      <c r="B313" s="6" t="s">
        <v>3077</v>
      </c>
      <c r="C313" s="6" t="s">
        <v>1460</v>
      </c>
      <c r="D313" s="6" t="s">
        <v>2750</v>
      </c>
      <c r="E313" s="6" t="s">
        <v>404</v>
      </c>
      <c r="F313" s="29">
        <v>44317</v>
      </c>
      <c r="G313" s="30"/>
      <c r="H313" s="6" t="s">
        <v>2737</v>
      </c>
      <c r="I313" s="32" t="s">
        <v>2744</v>
      </c>
      <c r="J313" s="61" t="s">
        <v>2741</v>
      </c>
      <c r="K313" s="34"/>
      <c r="L313" s="4"/>
      <c r="M313" s="4" t="str">
        <f>C313&amp;COUNTIF($C$2:C313,C313)</f>
        <v>沈佳成1</v>
      </c>
    </row>
    <row r="314" customHeight="1" spans="1:13">
      <c r="A314" s="6">
        <v>313</v>
      </c>
      <c r="B314" s="6" t="s">
        <v>3078</v>
      </c>
      <c r="C314" s="6" t="s">
        <v>1415</v>
      </c>
      <c r="D314" s="6" t="s">
        <v>2750</v>
      </c>
      <c r="E314" s="6" t="s">
        <v>404</v>
      </c>
      <c r="F314" s="29">
        <v>44317</v>
      </c>
      <c r="G314" s="30"/>
      <c r="H314" s="6" t="s">
        <v>2737</v>
      </c>
      <c r="I314" s="32" t="s">
        <v>2738</v>
      </c>
      <c r="J314" s="61" t="s">
        <v>2739</v>
      </c>
      <c r="K314" s="34"/>
      <c r="L314" s="4"/>
      <c r="M314" s="4" t="str">
        <f>C314&amp;COUNTIF($C$2:C314,C314)</f>
        <v>王福源1</v>
      </c>
    </row>
    <row r="315" customHeight="1" spans="1:13">
      <c r="A315" s="6">
        <v>314</v>
      </c>
      <c r="B315" s="6" t="s">
        <v>3079</v>
      </c>
      <c r="C315" s="6" t="s">
        <v>1523</v>
      </c>
      <c r="D315" s="6" t="s">
        <v>2750</v>
      </c>
      <c r="E315" s="6" t="s">
        <v>404</v>
      </c>
      <c r="F315" s="29">
        <v>44317</v>
      </c>
      <c r="G315" s="30"/>
      <c r="H315" s="6" t="s">
        <v>2737</v>
      </c>
      <c r="I315" s="32" t="s">
        <v>2738</v>
      </c>
      <c r="J315" s="61" t="s">
        <v>2741</v>
      </c>
      <c r="K315" s="34"/>
      <c r="L315" s="4"/>
      <c r="M315" s="4" t="str">
        <f>C315&amp;COUNTIF($C$2:C315,C315)</f>
        <v>任阿敏021511</v>
      </c>
    </row>
    <row r="316" customHeight="1" spans="1:13">
      <c r="A316" s="6">
        <v>315</v>
      </c>
      <c r="B316" s="6" t="s">
        <v>3080</v>
      </c>
      <c r="C316" s="6" t="s">
        <v>1458</v>
      </c>
      <c r="D316" s="6" t="s">
        <v>2750</v>
      </c>
      <c r="E316" s="6" t="s">
        <v>404</v>
      </c>
      <c r="F316" s="29">
        <v>44317</v>
      </c>
      <c r="G316" s="30"/>
      <c r="H316" s="6" t="s">
        <v>2737</v>
      </c>
      <c r="I316" s="32" t="s">
        <v>2744</v>
      </c>
      <c r="J316" s="61" t="s">
        <v>2739</v>
      </c>
      <c r="K316" s="34"/>
      <c r="L316" s="4"/>
      <c r="M316" s="4" t="str">
        <f>C316&amp;COUNTIF($C$2:C316,C316)</f>
        <v>付立明1</v>
      </c>
    </row>
    <row r="317" customHeight="1" spans="1:13">
      <c r="A317" s="6">
        <v>316</v>
      </c>
      <c r="B317" s="6" t="s">
        <v>3081</v>
      </c>
      <c r="C317" s="6" t="s">
        <v>1464</v>
      </c>
      <c r="D317" s="6" t="s">
        <v>2750</v>
      </c>
      <c r="E317" s="6" t="s">
        <v>404</v>
      </c>
      <c r="F317" s="29">
        <v>44317</v>
      </c>
      <c r="G317" s="30"/>
      <c r="H317" s="6" t="s">
        <v>2737</v>
      </c>
      <c r="I317" s="32" t="s">
        <v>2738</v>
      </c>
      <c r="J317" s="61" t="s">
        <v>2739</v>
      </c>
      <c r="K317" s="34"/>
      <c r="L317" s="4"/>
      <c r="M317" s="4" t="str">
        <f>C317&amp;COUNTIF($C$2:C317,C317)</f>
        <v>王孙俊1</v>
      </c>
    </row>
    <row r="318" customHeight="1" spans="1:13">
      <c r="A318" s="6">
        <v>317</v>
      </c>
      <c r="B318" s="6" t="s">
        <v>3082</v>
      </c>
      <c r="C318" s="6" t="s">
        <v>1465</v>
      </c>
      <c r="D318" s="6" t="s">
        <v>2750</v>
      </c>
      <c r="E318" s="6" t="s">
        <v>404</v>
      </c>
      <c r="F318" s="29">
        <v>44317</v>
      </c>
      <c r="G318" s="30"/>
      <c r="H318" s="6" t="s">
        <v>2737</v>
      </c>
      <c r="I318" s="32" t="s">
        <v>2738</v>
      </c>
      <c r="J318" s="61" t="s">
        <v>2739</v>
      </c>
      <c r="K318" s="34"/>
      <c r="L318" s="4"/>
      <c r="M318" s="4" t="str">
        <f>C318&amp;COUNTIF($C$2:C318,C318)</f>
        <v>杨宇1</v>
      </c>
    </row>
    <row r="319" customHeight="1" spans="1:13">
      <c r="A319" s="6">
        <v>318</v>
      </c>
      <c r="B319" s="6" t="s">
        <v>3083</v>
      </c>
      <c r="C319" s="6" t="s">
        <v>1269</v>
      </c>
      <c r="D319" s="6" t="s">
        <v>2750</v>
      </c>
      <c r="E319" s="6" t="s">
        <v>404</v>
      </c>
      <c r="F319" s="29">
        <v>44317</v>
      </c>
      <c r="G319" s="30"/>
      <c r="H319" s="6" t="s">
        <v>2737</v>
      </c>
      <c r="I319" s="32" t="s">
        <v>2753</v>
      </c>
      <c r="J319" s="61" t="s">
        <v>2739</v>
      </c>
      <c r="K319" s="34"/>
      <c r="L319" s="4"/>
      <c r="M319" s="4" t="str">
        <f>C319&amp;COUNTIF($C$2:C319,C319)</f>
        <v>魏长露1</v>
      </c>
    </row>
    <row r="320" customHeight="1" spans="1:13">
      <c r="A320" s="6">
        <v>319</v>
      </c>
      <c r="B320" s="6" t="s">
        <v>3084</v>
      </c>
      <c r="C320" s="6" t="s">
        <v>901</v>
      </c>
      <c r="D320" s="6" t="s">
        <v>2748</v>
      </c>
      <c r="E320" s="6" t="s">
        <v>838</v>
      </c>
      <c r="F320" s="29">
        <v>44317</v>
      </c>
      <c r="G320" s="30"/>
      <c r="H320" s="6" t="s">
        <v>2737</v>
      </c>
      <c r="I320" s="32" t="s">
        <v>2744</v>
      </c>
      <c r="J320" s="61" t="s">
        <v>2739</v>
      </c>
      <c r="K320" s="34"/>
      <c r="L320" s="4"/>
      <c r="M320" s="4" t="str">
        <f>C320&amp;COUNTIF($C$2:C320,C320)</f>
        <v>刘艳超1</v>
      </c>
    </row>
    <row r="321" customHeight="1" spans="1:13">
      <c r="A321" s="6">
        <v>320</v>
      </c>
      <c r="B321" s="6" t="s">
        <v>3085</v>
      </c>
      <c r="C321" s="6" t="s">
        <v>947</v>
      </c>
      <c r="D321" s="6" t="s">
        <v>2748</v>
      </c>
      <c r="E321" s="6" t="s">
        <v>3086</v>
      </c>
      <c r="F321" s="29">
        <v>44317</v>
      </c>
      <c r="G321" s="30"/>
      <c r="H321" s="6" t="s">
        <v>2737</v>
      </c>
      <c r="I321" s="32" t="s">
        <v>2738</v>
      </c>
      <c r="J321" s="61" t="s">
        <v>2739</v>
      </c>
      <c r="K321" s="34"/>
      <c r="L321" s="4"/>
      <c r="M321" s="4" t="str">
        <f>C321&amp;COUNTIF($C$2:C321,C321)</f>
        <v>许睿1</v>
      </c>
    </row>
    <row r="322" customHeight="1" spans="1:13">
      <c r="A322" s="6">
        <v>321</v>
      </c>
      <c r="B322" s="6" t="s">
        <v>3087</v>
      </c>
      <c r="C322" s="6" t="s">
        <v>717</v>
      </c>
      <c r="D322" s="6" t="s">
        <v>2766</v>
      </c>
      <c r="E322" s="6" t="s">
        <v>400</v>
      </c>
      <c r="F322" s="29">
        <v>44317</v>
      </c>
      <c r="G322" s="30"/>
      <c r="H322" s="6" t="s">
        <v>2737</v>
      </c>
      <c r="I322" s="32" t="s">
        <v>2744</v>
      </c>
      <c r="J322" s="61" t="s">
        <v>2739</v>
      </c>
      <c r="K322" s="34"/>
      <c r="L322" s="4"/>
      <c r="M322" s="4" t="str">
        <f>C322&amp;COUNTIF($C$2:C322,C322)</f>
        <v>汪园园1</v>
      </c>
    </row>
    <row r="323" customHeight="1" spans="1:13">
      <c r="A323" s="6">
        <v>322</v>
      </c>
      <c r="B323" s="6" t="s">
        <v>3088</v>
      </c>
      <c r="C323" s="6" t="s">
        <v>541</v>
      </c>
      <c r="D323" s="6" t="s">
        <v>2746</v>
      </c>
      <c r="E323" s="6" t="s">
        <v>399</v>
      </c>
      <c r="F323" s="29">
        <v>44317</v>
      </c>
      <c r="G323" s="30"/>
      <c r="H323" s="6" t="s">
        <v>2737</v>
      </c>
      <c r="I323" s="32" t="s">
        <v>2744</v>
      </c>
      <c r="J323" s="61" t="s">
        <v>2739</v>
      </c>
      <c r="K323" s="34"/>
      <c r="L323" s="4"/>
      <c r="M323" s="4" t="str">
        <f>C323&amp;COUNTIF($C$2:C323,C323)</f>
        <v>万超1</v>
      </c>
    </row>
    <row r="324" customHeight="1" spans="1:13">
      <c r="A324" s="6">
        <v>323</v>
      </c>
      <c r="B324" s="6" t="s">
        <v>3089</v>
      </c>
      <c r="C324" s="6" t="s">
        <v>1792</v>
      </c>
      <c r="D324" s="6" t="s">
        <v>2766</v>
      </c>
      <c r="E324" s="6" t="s">
        <v>402</v>
      </c>
      <c r="F324" s="29">
        <v>44323</v>
      </c>
      <c r="G324" s="30"/>
      <c r="H324" s="6" t="s">
        <v>2758</v>
      </c>
      <c r="I324" s="32" t="s">
        <v>2759</v>
      </c>
      <c r="J324" s="61" t="s">
        <v>2760</v>
      </c>
      <c r="K324" s="34"/>
      <c r="L324" s="4"/>
      <c r="M324" s="4" t="str">
        <f>C324&amp;COUNTIF($C$2:C324,C324)</f>
        <v>李坤1</v>
      </c>
    </row>
    <row r="325" customHeight="1" spans="1:13">
      <c r="A325" s="6">
        <v>324</v>
      </c>
      <c r="B325" s="6" t="s">
        <v>3090</v>
      </c>
      <c r="C325" s="6" t="s">
        <v>1786</v>
      </c>
      <c r="D325" s="6" t="s">
        <v>2748</v>
      </c>
      <c r="E325" s="6" t="s">
        <v>838</v>
      </c>
      <c r="F325" s="29">
        <v>44323</v>
      </c>
      <c r="G325" s="30"/>
      <c r="H325" s="6" t="s">
        <v>2758</v>
      </c>
      <c r="I325" s="32" t="s">
        <v>2759</v>
      </c>
      <c r="J325" s="61" t="s">
        <v>2760</v>
      </c>
      <c r="K325" s="34"/>
      <c r="L325" s="4"/>
      <c r="M325" s="4" t="str">
        <f>C325&amp;COUNTIF($C$2:C325,C325)</f>
        <v>王静1</v>
      </c>
    </row>
    <row r="326" customHeight="1" spans="1:13">
      <c r="A326" s="6">
        <v>325</v>
      </c>
      <c r="B326" s="6" t="s">
        <v>3091</v>
      </c>
      <c r="C326" s="6" t="s">
        <v>1853</v>
      </c>
      <c r="D326" s="6" t="s">
        <v>2750</v>
      </c>
      <c r="E326" s="6" t="s">
        <v>1195</v>
      </c>
      <c r="F326" s="29">
        <v>44324</v>
      </c>
      <c r="G326" s="30"/>
      <c r="H326" s="6" t="s">
        <v>2758</v>
      </c>
      <c r="I326" s="32" t="s">
        <v>2759</v>
      </c>
      <c r="J326" s="61" t="s">
        <v>2760</v>
      </c>
      <c r="K326" s="34"/>
      <c r="L326" s="4"/>
      <c r="M326" s="4" t="str">
        <f>C326&amp;COUNTIF($C$2:C326,C326)</f>
        <v>陈凯1</v>
      </c>
    </row>
    <row r="327" customHeight="1" spans="1:13">
      <c r="A327" s="6">
        <v>326</v>
      </c>
      <c r="B327" s="6" t="s">
        <v>3092</v>
      </c>
      <c r="C327" s="6" t="s">
        <v>1787</v>
      </c>
      <c r="D327" s="6" t="s">
        <v>2748</v>
      </c>
      <c r="E327" s="6" t="s">
        <v>838</v>
      </c>
      <c r="F327" s="29">
        <v>44325</v>
      </c>
      <c r="G327" s="30"/>
      <c r="H327" s="6" t="s">
        <v>2758</v>
      </c>
      <c r="I327" s="32" t="s">
        <v>2759</v>
      </c>
      <c r="J327" s="61" t="s">
        <v>2760</v>
      </c>
      <c r="K327" s="34"/>
      <c r="L327" s="4"/>
      <c r="M327" s="4" t="str">
        <f>C327&amp;COUNTIF($C$2:C327,C327)</f>
        <v>王增键1</v>
      </c>
    </row>
    <row r="328" customHeight="1" spans="1:13">
      <c r="A328" s="6">
        <v>327</v>
      </c>
      <c r="B328" s="6" t="s">
        <v>3093</v>
      </c>
      <c r="C328" s="6" t="s">
        <v>1980</v>
      </c>
      <c r="D328" s="6" t="s">
        <v>2766</v>
      </c>
      <c r="E328" s="6" t="s">
        <v>401</v>
      </c>
      <c r="F328" s="29">
        <v>44328</v>
      </c>
      <c r="G328" s="30"/>
      <c r="H328" s="6" t="s">
        <v>2758</v>
      </c>
      <c r="I328" s="32" t="s">
        <v>2759</v>
      </c>
      <c r="J328" s="61" t="s">
        <v>2760</v>
      </c>
      <c r="K328" s="34"/>
      <c r="L328" s="4"/>
      <c r="M328" s="4" t="str">
        <f>C328&amp;COUNTIF($C$2:C328,C328)</f>
        <v>白永程1</v>
      </c>
    </row>
    <row r="329" customHeight="1" spans="1:13">
      <c r="A329" s="6">
        <v>328</v>
      </c>
      <c r="B329" s="6" t="s">
        <v>3094</v>
      </c>
      <c r="C329" s="6" t="s">
        <v>1791</v>
      </c>
      <c r="D329" s="6" t="s">
        <v>2766</v>
      </c>
      <c r="E329" s="6" t="s">
        <v>401</v>
      </c>
      <c r="F329" s="29">
        <v>44335</v>
      </c>
      <c r="G329" s="30"/>
      <c r="H329" s="6" t="s">
        <v>2758</v>
      </c>
      <c r="I329" s="32" t="s">
        <v>2759</v>
      </c>
      <c r="J329" s="61" t="s">
        <v>2760</v>
      </c>
      <c r="K329" s="34"/>
      <c r="L329" s="4"/>
      <c r="M329" s="4" t="str">
        <f>C329&amp;COUNTIF($C$2:C329,C329)</f>
        <v>周娜1</v>
      </c>
    </row>
    <row r="330" customHeight="1" spans="1:13">
      <c r="A330" s="6">
        <v>329</v>
      </c>
      <c r="B330" s="6" t="s">
        <v>3095</v>
      </c>
      <c r="C330" s="6" t="s">
        <v>1958</v>
      </c>
      <c r="D330" s="6" t="s">
        <v>2762</v>
      </c>
      <c r="E330" s="6" t="s">
        <v>1195</v>
      </c>
      <c r="F330" s="29">
        <v>44335</v>
      </c>
      <c r="G330" s="30"/>
      <c r="H330" s="6" t="s">
        <v>2758</v>
      </c>
      <c r="I330" s="32" t="s">
        <v>2759</v>
      </c>
      <c r="J330" s="61" t="s">
        <v>2760</v>
      </c>
      <c r="K330" s="34"/>
      <c r="L330" s="4"/>
      <c r="M330" s="4" t="str">
        <f>C330&amp;COUNTIF($C$2:C330,C330)</f>
        <v>潘梦1</v>
      </c>
    </row>
    <row r="331" customHeight="1" spans="1:13">
      <c r="A331" s="6">
        <v>330</v>
      </c>
      <c r="B331" s="6" t="s">
        <v>3096</v>
      </c>
      <c r="C331" s="6" t="s">
        <v>1795</v>
      </c>
      <c r="D331" s="6" t="s">
        <v>2746</v>
      </c>
      <c r="E331" s="6" t="s">
        <v>399</v>
      </c>
      <c r="F331" s="29">
        <v>44338</v>
      </c>
      <c r="G331" s="30"/>
      <c r="H331" s="6" t="s">
        <v>2758</v>
      </c>
      <c r="I331" s="32" t="s">
        <v>2759</v>
      </c>
      <c r="J331" s="61" t="s">
        <v>2760</v>
      </c>
      <c r="K331" s="34"/>
      <c r="L331" s="4"/>
      <c r="M331" s="4" t="str">
        <f>C331&amp;COUNTIF($C$2:C331,C331)</f>
        <v>沈启铜1</v>
      </c>
    </row>
    <row r="332" customHeight="1" spans="1:13">
      <c r="A332" s="6">
        <v>331</v>
      </c>
      <c r="B332" s="6" t="s">
        <v>3097</v>
      </c>
      <c r="C332" s="6" t="s">
        <v>3098</v>
      </c>
      <c r="D332" s="6" t="s">
        <v>3005</v>
      </c>
      <c r="E332" s="6" t="s">
        <v>3005</v>
      </c>
      <c r="F332" s="29">
        <v>44338</v>
      </c>
      <c r="G332" s="30"/>
      <c r="H332" s="6" t="s">
        <v>2758</v>
      </c>
      <c r="I332" s="32" t="s">
        <v>2759</v>
      </c>
      <c r="J332" s="61" t="s">
        <v>2760</v>
      </c>
      <c r="K332" s="34"/>
      <c r="L332" s="4"/>
      <c r="M332" s="4" t="str">
        <f>C332&amp;COUNTIF($C$2:C332,C332)</f>
        <v>郭壮壮1</v>
      </c>
    </row>
    <row r="333" customHeight="1" spans="1:13">
      <c r="A333" s="6">
        <v>332</v>
      </c>
      <c r="B333" s="6" t="s">
        <v>3099</v>
      </c>
      <c r="C333" s="6" t="s">
        <v>1781</v>
      </c>
      <c r="D333" s="6" t="s">
        <v>2750</v>
      </c>
      <c r="E333" s="6" t="s">
        <v>1947</v>
      </c>
      <c r="F333" s="29">
        <v>44342</v>
      </c>
      <c r="G333" s="30"/>
      <c r="H333" s="6" t="s">
        <v>2758</v>
      </c>
      <c r="I333" s="32" t="s">
        <v>2759</v>
      </c>
      <c r="J333" s="61" t="s">
        <v>2760</v>
      </c>
      <c r="K333" s="34"/>
      <c r="L333" s="4"/>
      <c r="M333" s="4" t="str">
        <f>C333&amp;COUNTIF($C$2:C333,C333)</f>
        <v>张明029081</v>
      </c>
    </row>
    <row r="334" customHeight="1" spans="1:13">
      <c r="A334" s="6">
        <v>333</v>
      </c>
      <c r="B334" s="6" t="s">
        <v>3100</v>
      </c>
      <c r="C334" s="6" t="s">
        <v>1783</v>
      </c>
      <c r="D334" s="6" t="s">
        <v>2750</v>
      </c>
      <c r="E334" s="6" t="s">
        <v>404</v>
      </c>
      <c r="F334" s="29">
        <v>44342</v>
      </c>
      <c r="G334" s="30"/>
      <c r="H334" s="6" t="s">
        <v>2758</v>
      </c>
      <c r="I334" s="32" t="s">
        <v>2759</v>
      </c>
      <c r="J334" s="61" t="s">
        <v>2760</v>
      </c>
      <c r="K334" s="34"/>
      <c r="L334" s="4"/>
      <c r="M334" s="4" t="str">
        <f>C334&amp;COUNTIF($C$2:C334,C334)</f>
        <v>钱志增1</v>
      </c>
    </row>
    <row r="335" customHeight="1" spans="1:13">
      <c r="A335" s="6">
        <v>334</v>
      </c>
      <c r="B335" s="6" t="s">
        <v>3101</v>
      </c>
      <c r="C335" s="6" t="s">
        <v>1789</v>
      </c>
      <c r="D335" s="6" t="s">
        <v>2748</v>
      </c>
      <c r="E335" s="6" t="s">
        <v>403</v>
      </c>
      <c r="F335" s="29">
        <v>44342</v>
      </c>
      <c r="G335" s="30"/>
      <c r="H335" s="6" t="s">
        <v>2758</v>
      </c>
      <c r="I335" s="32" t="s">
        <v>2759</v>
      </c>
      <c r="J335" s="61" t="s">
        <v>2760</v>
      </c>
      <c r="K335" s="34"/>
      <c r="L335" s="4"/>
      <c r="M335" s="4" t="str">
        <f>C335&amp;COUNTIF($C$2:C335,C335)</f>
        <v>马强1</v>
      </c>
    </row>
    <row r="336" customHeight="1" spans="1:13">
      <c r="A336" s="6">
        <v>335</v>
      </c>
      <c r="B336" s="6" t="s">
        <v>3102</v>
      </c>
      <c r="C336" s="6" t="s">
        <v>766</v>
      </c>
      <c r="D336" s="6" t="s">
        <v>2766</v>
      </c>
      <c r="E336" s="6" t="s">
        <v>400</v>
      </c>
      <c r="F336" s="29">
        <v>44342</v>
      </c>
      <c r="G336" s="30"/>
      <c r="H336" s="6" t="s">
        <v>2737</v>
      </c>
      <c r="I336" s="32" t="s">
        <v>2744</v>
      </c>
      <c r="J336" s="61" t="s">
        <v>2739</v>
      </c>
      <c r="K336" s="34"/>
      <c r="L336" s="4"/>
      <c r="M336" s="4" t="str">
        <f>C336&amp;COUNTIF($C$2:C336,C336)</f>
        <v>李孟林1</v>
      </c>
    </row>
    <row r="337" customHeight="1" spans="1:13">
      <c r="A337" s="6">
        <v>336</v>
      </c>
      <c r="B337" s="6" t="s">
        <v>3103</v>
      </c>
      <c r="C337" s="6" t="s">
        <v>777</v>
      </c>
      <c r="D337" s="6" t="s">
        <v>2766</v>
      </c>
      <c r="E337" s="6" t="s">
        <v>400</v>
      </c>
      <c r="F337" s="29">
        <v>44342</v>
      </c>
      <c r="G337" s="30"/>
      <c r="H337" s="6" t="s">
        <v>2737</v>
      </c>
      <c r="I337" s="32" t="s">
        <v>2738</v>
      </c>
      <c r="J337" s="61" t="s">
        <v>2739</v>
      </c>
      <c r="K337" s="34"/>
      <c r="L337" s="4"/>
      <c r="M337" s="4" t="str">
        <f>C337&amp;COUNTIF($C$2:C337,C337)</f>
        <v>沈国平1</v>
      </c>
    </row>
    <row r="338" customHeight="1" spans="1:13">
      <c r="A338" s="6">
        <v>337</v>
      </c>
      <c r="B338" s="6" t="s">
        <v>2897</v>
      </c>
      <c r="C338" s="6" t="s">
        <v>570</v>
      </c>
      <c r="D338" s="6" t="s">
        <v>2746</v>
      </c>
      <c r="E338" s="6" t="s">
        <v>399</v>
      </c>
      <c r="F338" s="29">
        <v>44342</v>
      </c>
      <c r="G338" s="30"/>
      <c r="H338" s="6" t="s">
        <v>2737</v>
      </c>
      <c r="I338" s="32" t="s">
        <v>2753</v>
      </c>
      <c r="J338" s="61" t="s">
        <v>2739</v>
      </c>
      <c r="K338" s="34"/>
      <c r="L338" s="4"/>
      <c r="M338" s="4" t="str">
        <f>C338&amp;COUNTIF($C$2:C338,C338)</f>
        <v>伍桂2</v>
      </c>
    </row>
    <row r="339" customHeight="1" spans="1:13">
      <c r="A339" s="6">
        <v>338</v>
      </c>
      <c r="B339" s="6" t="s">
        <v>3104</v>
      </c>
      <c r="C339" s="6" t="s">
        <v>521</v>
      </c>
      <c r="D339" s="6" t="s">
        <v>2746</v>
      </c>
      <c r="E339" s="6" t="s">
        <v>399</v>
      </c>
      <c r="F339" s="29">
        <v>44342</v>
      </c>
      <c r="G339" s="30"/>
      <c r="H339" s="6" t="s">
        <v>2737</v>
      </c>
      <c r="I339" s="32" t="s">
        <v>2753</v>
      </c>
      <c r="J339" s="61" t="s">
        <v>2739</v>
      </c>
      <c r="K339" s="34"/>
      <c r="L339" s="4"/>
      <c r="M339" s="4" t="str">
        <f>C339&amp;COUNTIF($C$2:C339,C339)</f>
        <v>陈文1</v>
      </c>
    </row>
    <row r="340" customHeight="1" spans="1:13">
      <c r="A340" s="6">
        <v>339</v>
      </c>
      <c r="B340" s="6" t="s">
        <v>3105</v>
      </c>
      <c r="C340" s="6" t="s">
        <v>614</v>
      </c>
      <c r="D340" s="6" t="s">
        <v>2769</v>
      </c>
      <c r="E340" s="6" t="s">
        <v>398</v>
      </c>
      <c r="F340" s="29">
        <v>44342</v>
      </c>
      <c r="G340" s="30"/>
      <c r="H340" s="6" t="s">
        <v>2737</v>
      </c>
      <c r="I340" s="32" t="s">
        <v>2744</v>
      </c>
      <c r="J340" s="61" t="s">
        <v>2739</v>
      </c>
      <c r="K340" s="34"/>
      <c r="L340" s="4"/>
      <c r="M340" s="4" t="str">
        <f>C340&amp;COUNTIF($C$2:C340,C340)</f>
        <v>蒙朝允1</v>
      </c>
    </row>
    <row r="341" customHeight="1" spans="1:13">
      <c r="A341" s="6">
        <v>340</v>
      </c>
      <c r="B341" s="6" t="s">
        <v>3106</v>
      </c>
      <c r="C341" s="6" t="s">
        <v>618</v>
      </c>
      <c r="D341" s="6" t="s">
        <v>2769</v>
      </c>
      <c r="E341" s="6" t="s">
        <v>398</v>
      </c>
      <c r="F341" s="29">
        <v>44342</v>
      </c>
      <c r="G341" s="30"/>
      <c r="H341" s="6" t="s">
        <v>2737</v>
      </c>
      <c r="I341" s="32" t="s">
        <v>2744</v>
      </c>
      <c r="J341" s="61" t="s">
        <v>2739</v>
      </c>
      <c r="K341" s="34"/>
      <c r="L341" s="4"/>
      <c r="M341" s="4" t="str">
        <f>C341&amp;COUNTIF($C$2:C341,C341)</f>
        <v>温子强1</v>
      </c>
    </row>
    <row r="342" customHeight="1" spans="1:13">
      <c r="A342" s="6">
        <v>341</v>
      </c>
      <c r="B342" s="6" t="s">
        <v>3107</v>
      </c>
      <c r="C342" s="6" t="s">
        <v>1835</v>
      </c>
      <c r="D342" s="6" t="s">
        <v>2746</v>
      </c>
      <c r="E342" s="6" t="s">
        <v>399</v>
      </c>
      <c r="F342" s="29">
        <v>44348</v>
      </c>
      <c r="G342" s="30"/>
      <c r="H342" s="6" t="s">
        <v>2758</v>
      </c>
      <c r="I342" s="32" t="s">
        <v>2759</v>
      </c>
      <c r="J342" s="61" t="s">
        <v>2760</v>
      </c>
      <c r="K342" s="34"/>
      <c r="L342" s="4"/>
      <c r="M342" s="4" t="str">
        <f>C342&amp;COUNTIF($C$2:C342,C342)</f>
        <v>王磊1</v>
      </c>
    </row>
    <row r="343" customHeight="1" spans="1:13">
      <c r="A343" s="6">
        <v>342</v>
      </c>
      <c r="B343" s="6" t="s">
        <v>3108</v>
      </c>
      <c r="C343" s="6" t="s">
        <v>874</v>
      </c>
      <c r="D343" s="6" t="s">
        <v>2748</v>
      </c>
      <c r="E343" s="6" t="s">
        <v>834</v>
      </c>
      <c r="F343" s="29">
        <v>44348</v>
      </c>
      <c r="G343" s="30"/>
      <c r="H343" s="6" t="s">
        <v>2737</v>
      </c>
      <c r="I343" s="32" t="s">
        <v>2744</v>
      </c>
      <c r="J343" s="61" t="s">
        <v>2739</v>
      </c>
      <c r="K343" s="34"/>
      <c r="L343" s="4"/>
      <c r="M343" s="4" t="str">
        <f>C343&amp;COUNTIF($C$2:C343,C343)</f>
        <v>张琦1</v>
      </c>
    </row>
    <row r="344" customHeight="1" spans="1:13">
      <c r="A344" s="6">
        <v>343</v>
      </c>
      <c r="B344" s="6" t="s">
        <v>3109</v>
      </c>
      <c r="C344" s="6" t="s">
        <v>837</v>
      </c>
      <c r="D344" s="6" t="s">
        <v>2748</v>
      </c>
      <c r="E344" s="6" t="s">
        <v>838</v>
      </c>
      <c r="F344" s="29">
        <v>44348</v>
      </c>
      <c r="G344" s="30"/>
      <c r="H344" s="6" t="s">
        <v>2737</v>
      </c>
      <c r="I344" s="32" t="s">
        <v>2753</v>
      </c>
      <c r="J344" s="61" t="s">
        <v>2739</v>
      </c>
      <c r="K344" s="34"/>
      <c r="L344" s="4"/>
      <c r="M344" s="4" t="str">
        <f>C344&amp;COUNTIF($C$2:C344,C344)</f>
        <v>高晓搏1</v>
      </c>
    </row>
    <row r="345" customHeight="1" spans="1:13">
      <c r="A345" s="6">
        <v>344</v>
      </c>
      <c r="B345" s="6" t="s">
        <v>3110</v>
      </c>
      <c r="C345" s="6" t="s">
        <v>770</v>
      </c>
      <c r="D345" s="6" t="s">
        <v>2766</v>
      </c>
      <c r="E345" s="6" t="s">
        <v>400</v>
      </c>
      <c r="F345" s="29">
        <v>44348</v>
      </c>
      <c r="G345" s="30"/>
      <c r="H345" s="6" t="s">
        <v>2737</v>
      </c>
      <c r="I345" s="32" t="s">
        <v>2738</v>
      </c>
      <c r="J345" s="61" t="s">
        <v>2739</v>
      </c>
      <c r="K345" s="34"/>
      <c r="L345" s="4"/>
      <c r="M345" s="4" t="str">
        <f>C345&amp;COUNTIF($C$2:C345,C345)</f>
        <v>吴丹1</v>
      </c>
    </row>
    <row r="346" customHeight="1" spans="1:13">
      <c r="A346" s="6">
        <v>345</v>
      </c>
      <c r="B346" s="6" t="s">
        <v>3111</v>
      </c>
      <c r="C346" s="6" t="s">
        <v>791</v>
      </c>
      <c r="D346" s="6" t="s">
        <v>2766</v>
      </c>
      <c r="E346" s="6" t="s">
        <v>400</v>
      </c>
      <c r="F346" s="29">
        <v>44348</v>
      </c>
      <c r="G346" s="30"/>
      <c r="H346" s="6" t="s">
        <v>2737</v>
      </c>
      <c r="I346" s="32" t="s">
        <v>2738</v>
      </c>
      <c r="J346" s="61" t="s">
        <v>2739</v>
      </c>
      <c r="K346" s="34"/>
      <c r="L346" s="4"/>
      <c r="M346" s="4" t="str">
        <f>C346&amp;COUNTIF($C$2:C346,C346)</f>
        <v>闫笑楠1</v>
      </c>
    </row>
    <row r="347" customHeight="1" spans="1:13">
      <c r="A347" s="6">
        <v>346</v>
      </c>
      <c r="B347" s="6" t="s">
        <v>3112</v>
      </c>
      <c r="C347" s="6" t="s">
        <v>784</v>
      </c>
      <c r="D347" s="6" t="s">
        <v>2766</v>
      </c>
      <c r="E347" s="6" t="s">
        <v>400</v>
      </c>
      <c r="F347" s="29">
        <v>44348</v>
      </c>
      <c r="G347" s="30"/>
      <c r="H347" s="6" t="s">
        <v>2737</v>
      </c>
      <c r="I347" s="32" t="s">
        <v>2738</v>
      </c>
      <c r="J347" s="61" t="s">
        <v>2739</v>
      </c>
      <c r="K347" s="34"/>
      <c r="L347" s="4"/>
      <c r="M347" s="4" t="str">
        <f>C347&amp;COUNTIF($C$2:C347,C347)</f>
        <v>周敏洁1</v>
      </c>
    </row>
    <row r="348" customHeight="1" spans="1:13">
      <c r="A348" s="6">
        <v>347</v>
      </c>
      <c r="B348" s="6" t="s">
        <v>3113</v>
      </c>
      <c r="C348" s="6" t="s">
        <v>1424</v>
      </c>
      <c r="D348" s="6" t="s">
        <v>2764</v>
      </c>
      <c r="E348" s="6" t="s">
        <v>1851</v>
      </c>
      <c r="F348" s="29">
        <v>44348</v>
      </c>
      <c r="G348" s="30"/>
      <c r="H348" s="6" t="s">
        <v>2737</v>
      </c>
      <c r="I348" s="32" t="s">
        <v>2738</v>
      </c>
      <c r="J348" s="61" t="s">
        <v>2739</v>
      </c>
      <c r="K348" s="34"/>
      <c r="L348" s="4"/>
      <c r="M348" s="4" t="str">
        <f>C348&amp;COUNTIF($C$2:C348,C348)</f>
        <v>吕海霞1</v>
      </c>
    </row>
    <row r="349" customHeight="1" spans="1:13">
      <c r="A349" s="6">
        <v>348</v>
      </c>
      <c r="B349" s="6" t="s">
        <v>3114</v>
      </c>
      <c r="C349" s="6" t="s">
        <v>1423</v>
      </c>
      <c r="D349" s="6" t="s">
        <v>2764</v>
      </c>
      <c r="E349" s="6" t="s">
        <v>1851</v>
      </c>
      <c r="F349" s="29">
        <v>44348</v>
      </c>
      <c r="G349" s="30"/>
      <c r="H349" s="6" t="s">
        <v>2737</v>
      </c>
      <c r="I349" s="32" t="s">
        <v>2738</v>
      </c>
      <c r="J349" s="61" t="s">
        <v>2739</v>
      </c>
      <c r="K349" s="34"/>
      <c r="L349" s="4"/>
      <c r="M349" s="4" t="str">
        <f>C349&amp;COUNTIF($C$2:C349,C349)</f>
        <v>许文刚1</v>
      </c>
    </row>
    <row r="350" customHeight="1" spans="1:13">
      <c r="A350" s="6">
        <v>349</v>
      </c>
      <c r="B350" s="6" t="s">
        <v>3115</v>
      </c>
      <c r="C350" s="6" t="s">
        <v>1660</v>
      </c>
      <c r="D350" s="6" t="s">
        <v>2764</v>
      </c>
      <c r="E350" s="6" t="s">
        <v>1851</v>
      </c>
      <c r="F350" s="29">
        <v>44348</v>
      </c>
      <c r="G350" s="30"/>
      <c r="H350" s="6" t="s">
        <v>2737</v>
      </c>
      <c r="I350" s="32" t="s">
        <v>2738</v>
      </c>
      <c r="J350" s="61" t="s">
        <v>2739</v>
      </c>
      <c r="K350" s="34"/>
      <c r="L350" s="4"/>
      <c r="M350" s="4" t="str">
        <f>C350&amp;COUNTIF($C$2:C350,C350)</f>
        <v>李青高1</v>
      </c>
    </row>
    <row r="351" customHeight="1" spans="1:13">
      <c r="A351" s="6">
        <v>350</v>
      </c>
      <c r="B351" s="6" t="s">
        <v>3116</v>
      </c>
      <c r="C351" s="6" t="s">
        <v>1205</v>
      </c>
      <c r="D351" s="6" t="s">
        <v>2764</v>
      </c>
      <c r="E351" s="6" t="s">
        <v>1851</v>
      </c>
      <c r="F351" s="29">
        <v>44348</v>
      </c>
      <c r="G351" s="30"/>
      <c r="H351" s="6" t="s">
        <v>2737</v>
      </c>
      <c r="I351" s="32" t="s">
        <v>2738</v>
      </c>
      <c r="J351" s="61" t="s">
        <v>2739</v>
      </c>
      <c r="K351" s="34"/>
      <c r="L351" s="4"/>
      <c r="M351" s="4" t="str">
        <f>C351&amp;COUNTIF($C$2:C351,C351)</f>
        <v>高贻慎1</v>
      </c>
    </row>
    <row r="352" customHeight="1" spans="1:13">
      <c r="A352" s="6">
        <v>351</v>
      </c>
      <c r="B352" s="6" t="s">
        <v>3117</v>
      </c>
      <c r="C352" s="6" t="s">
        <v>895</v>
      </c>
      <c r="D352" s="6" t="s">
        <v>2804</v>
      </c>
      <c r="E352" s="6" t="s">
        <v>480</v>
      </c>
      <c r="F352" s="29">
        <v>44348</v>
      </c>
      <c r="G352" s="30"/>
      <c r="H352" s="6" t="s">
        <v>2737</v>
      </c>
      <c r="I352" s="32" t="s">
        <v>2753</v>
      </c>
      <c r="J352" s="61" t="s">
        <v>2739</v>
      </c>
      <c r="K352" s="34"/>
      <c r="L352" s="4"/>
      <c r="M352" s="4" t="str">
        <f>C352&amp;COUNTIF($C$2:C352,C352)</f>
        <v>杨昊1</v>
      </c>
    </row>
    <row r="353" customHeight="1" spans="1:13">
      <c r="A353" s="6">
        <v>352</v>
      </c>
      <c r="B353" s="6" t="s">
        <v>3118</v>
      </c>
      <c r="C353" s="6" t="s">
        <v>911</v>
      </c>
      <c r="D353" s="6" t="s">
        <v>2804</v>
      </c>
      <c r="E353" s="6" t="s">
        <v>480</v>
      </c>
      <c r="F353" s="29">
        <v>44348</v>
      </c>
      <c r="G353" s="30"/>
      <c r="H353" s="6" t="s">
        <v>2737</v>
      </c>
      <c r="I353" s="32" t="s">
        <v>2744</v>
      </c>
      <c r="J353" s="61" t="s">
        <v>2739</v>
      </c>
      <c r="K353" s="34"/>
      <c r="L353" s="4"/>
      <c r="M353" s="4" t="str">
        <f>C353&amp;COUNTIF($C$2:C353,C353)</f>
        <v>常铁欣1</v>
      </c>
    </row>
    <row r="354" customHeight="1" spans="1:13">
      <c r="A354" s="6">
        <v>353</v>
      </c>
      <c r="B354" s="6" t="s">
        <v>3119</v>
      </c>
      <c r="C354" s="6" t="s">
        <v>945</v>
      </c>
      <c r="D354" s="6" t="s">
        <v>2804</v>
      </c>
      <c r="E354" s="6" t="s">
        <v>480</v>
      </c>
      <c r="F354" s="29">
        <v>44348</v>
      </c>
      <c r="G354" s="30"/>
      <c r="H354" s="6" t="s">
        <v>2737</v>
      </c>
      <c r="I354" s="32" t="s">
        <v>2744</v>
      </c>
      <c r="J354" s="61" t="s">
        <v>2739</v>
      </c>
      <c r="K354" s="34"/>
      <c r="L354" s="4"/>
      <c r="M354" s="4" t="str">
        <f>C354&amp;COUNTIF($C$2:C354,C354)</f>
        <v>冝亚鹏1</v>
      </c>
    </row>
    <row r="355" customHeight="1" spans="1:13">
      <c r="A355" s="6">
        <v>354</v>
      </c>
      <c r="B355" s="6" t="s">
        <v>3120</v>
      </c>
      <c r="C355" s="6" t="s">
        <v>873</v>
      </c>
      <c r="D355" s="6" t="s">
        <v>2804</v>
      </c>
      <c r="E355" s="6" t="s">
        <v>480</v>
      </c>
      <c r="F355" s="29">
        <v>44348</v>
      </c>
      <c r="G355" s="30"/>
      <c r="H355" s="6" t="s">
        <v>2737</v>
      </c>
      <c r="I355" s="32" t="s">
        <v>2753</v>
      </c>
      <c r="J355" s="61" t="s">
        <v>2739</v>
      </c>
      <c r="K355" s="34"/>
      <c r="L355" s="4"/>
      <c r="M355" s="4" t="str">
        <f>C355&amp;COUNTIF($C$2:C355,C355)</f>
        <v>张飞雨1</v>
      </c>
    </row>
    <row r="356" customHeight="1" spans="1:13">
      <c r="A356" s="6">
        <v>355</v>
      </c>
      <c r="B356" s="6" t="s">
        <v>3121</v>
      </c>
      <c r="C356" s="6" t="s">
        <v>865</v>
      </c>
      <c r="D356" s="6" t="s">
        <v>2804</v>
      </c>
      <c r="E356" s="6" t="s">
        <v>480</v>
      </c>
      <c r="F356" s="29">
        <v>44348</v>
      </c>
      <c r="G356" s="30"/>
      <c r="H356" s="6" t="s">
        <v>2737</v>
      </c>
      <c r="I356" s="32" t="s">
        <v>2744</v>
      </c>
      <c r="J356" s="61" t="s">
        <v>2739</v>
      </c>
      <c r="K356" s="34"/>
      <c r="L356" s="4"/>
      <c r="M356" s="4" t="str">
        <f>C356&amp;COUNTIF($C$2:C356,C356)</f>
        <v>秦绍林1</v>
      </c>
    </row>
    <row r="357" customHeight="1" spans="1:13">
      <c r="A357" s="6">
        <v>356</v>
      </c>
      <c r="B357" s="6" t="s">
        <v>3122</v>
      </c>
      <c r="C357" s="6" t="s">
        <v>930</v>
      </c>
      <c r="D357" s="6" t="s">
        <v>2804</v>
      </c>
      <c r="E357" s="6" t="s">
        <v>480</v>
      </c>
      <c r="F357" s="29">
        <v>44348</v>
      </c>
      <c r="G357" s="30"/>
      <c r="H357" s="6" t="s">
        <v>2737</v>
      </c>
      <c r="I357" s="32" t="s">
        <v>2744</v>
      </c>
      <c r="J357" s="61" t="s">
        <v>2739</v>
      </c>
      <c r="K357" s="34"/>
      <c r="L357" s="4"/>
      <c r="M357" s="4" t="str">
        <f>C357&amp;COUNTIF($C$2:C357,C357)</f>
        <v>高明1</v>
      </c>
    </row>
    <row r="358" customHeight="1" spans="1:13">
      <c r="A358" s="6">
        <v>357</v>
      </c>
      <c r="B358" s="6" t="s">
        <v>3123</v>
      </c>
      <c r="C358" s="6" t="s">
        <v>929</v>
      </c>
      <c r="D358" s="6" t="s">
        <v>2736</v>
      </c>
      <c r="E358" s="6" t="s">
        <v>26</v>
      </c>
      <c r="F358" s="29">
        <v>44348</v>
      </c>
      <c r="G358" s="30"/>
      <c r="H358" s="6" t="s">
        <v>2737</v>
      </c>
      <c r="I358" s="32" t="s">
        <v>2744</v>
      </c>
      <c r="J358" s="61" t="s">
        <v>2741</v>
      </c>
      <c r="K358" s="34"/>
      <c r="L358" s="4"/>
      <c r="M358" s="4" t="str">
        <f>C358&amp;COUNTIF($C$2:C358,C358)</f>
        <v>郑羽娜1</v>
      </c>
    </row>
    <row r="359" customHeight="1" spans="1:13">
      <c r="A359" s="6">
        <v>358</v>
      </c>
      <c r="B359" s="6" t="s">
        <v>3124</v>
      </c>
      <c r="C359" s="6" t="s">
        <v>1130</v>
      </c>
      <c r="D359" s="6" t="s">
        <v>2736</v>
      </c>
      <c r="E359" s="6" t="s">
        <v>26</v>
      </c>
      <c r="F359" s="29">
        <v>44348</v>
      </c>
      <c r="G359" s="30"/>
      <c r="H359" s="6" t="s">
        <v>2737</v>
      </c>
      <c r="I359" s="32" t="s">
        <v>2738</v>
      </c>
      <c r="J359" s="61" t="s">
        <v>2741</v>
      </c>
      <c r="K359" s="34"/>
      <c r="L359" s="4"/>
      <c r="M359" s="4" t="str">
        <f>C359&amp;COUNTIF($C$2:C359,C359)</f>
        <v>李梦歌1</v>
      </c>
    </row>
    <row r="360" customHeight="1" spans="1:13">
      <c r="A360" s="6">
        <v>359</v>
      </c>
      <c r="B360" s="6" t="s">
        <v>3125</v>
      </c>
      <c r="C360" s="6" t="s">
        <v>905</v>
      </c>
      <c r="D360" s="6" t="s">
        <v>2736</v>
      </c>
      <c r="E360" s="6" t="s">
        <v>26</v>
      </c>
      <c r="F360" s="29">
        <v>44348</v>
      </c>
      <c r="G360" s="30"/>
      <c r="H360" s="6" t="s">
        <v>2737</v>
      </c>
      <c r="I360" s="32" t="s">
        <v>2744</v>
      </c>
      <c r="J360" s="61" t="s">
        <v>2741</v>
      </c>
      <c r="K360" s="34"/>
      <c r="L360" s="4"/>
      <c r="M360" s="4" t="str">
        <f>C360&amp;COUNTIF($C$2:C360,C360)</f>
        <v>杨帅1</v>
      </c>
    </row>
    <row r="361" customHeight="1" spans="1:13">
      <c r="A361" s="6">
        <v>360</v>
      </c>
      <c r="B361" s="6" t="s">
        <v>2740</v>
      </c>
      <c r="C361" s="6" t="s">
        <v>890</v>
      </c>
      <c r="D361" s="6" t="s">
        <v>2736</v>
      </c>
      <c r="E361" s="6" t="s">
        <v>26</v>
      </c>
      <c r="F361" s="29">
        <v>44348</v>
      </c>
      <c r="G361" s="30"/>
      <c r="H361" s="6" t="s">
        <v>2737</v>
      </c>
      <c r="I361" s="32" t="s">
        <v>2744</v>
      </c>
      <c r="J361" s="61" t="s">
        <v>2739</v>
      </c>
      <c r="K361" s="34"/>
      <c r="L361" s="4"/>
      <c r="M361" s="4" t="str">
        <f>C361&amp;COUNTIF($C$2:C361,C361)</f>
        <v>谷义娜2</v>
      </c>
    </row>
    <row r="362" customHeight="1" spans="1:13">
      <c r="A362" s="6">
        <v>361</v>
      </c>
      <c r="B362" s="6" t="s">
        <v>3126</v>
      </c>
      <c r="C362" s="6" t="s">
        <v>908</v>
      </c>
      <c r="D362" s="6" t="s">
        <v>2736</v>
      </c>
      <c r="E362" s="6" t="s">
        <v>26</v>
      </c>
      <c r="F362" s="29">
        <v>44348</v>
      </c>
      <c r="G362" s="30"/>
      <c r="H362" s="6" t="s">
        <v>2737</v>
      </c>
      <c r="I362" s="32" t="s">
        <v>2744</v>
      </c>
      <c r="J362" s="61" t="s">
        <v>2739</v>
      </c>
      <c r="K362" s="34"/>
      <c r="L362" s="4"/>
      <c r="M362" s="4" t="str">
        <f>C362&amp;COUNTIF($C$2:C362,C362)</f>
        <v>罗迎豪1</v>
      </c>
    </row>
    <row r="363" customHeight="1" spans="1:13">
      <c r="A363" s="6">
        <v>362</v>
      </c>
      <c r="B363" s="6" t="s">
        <v>3127</v>
      </c>
      <c r="C363" s="6" t="s">
        <v>1845</v>
      </c>
      <c r="D363" s="6" t="s">
        <v>2764</v>
      </c>
      <c r="E363" s="6" t="s">
        <v>1846</v>
      </c>
      <c r="F363" s="29">
        <v>44349</v>
      </c>
      <c r="G363" s="30"/>
      <c r="H363" s="6" t="s">
        <v>2758</v>
      </c>
      <c r="I363" s="32" t="s">
        <v>2759</v>
      </c>
      <c r="J363" s="61" t="s">
        <v>2760</v>
      </c>
      <c r="K363" s="34"/>
      <c r="L363" s="4"/>
      <c r="M363" s="4" t="str">
        <f>C363&amp;COUNTIF($C$2:C363,C363)</f>
        <v>倪世栋1</v>
      </c>
    </row>
    <row r="364" customHeight="1" spans="1:13">
      <c r="A364" s="6">
        <v>363</v>
      </c>
      <c r="B364" s="6" t="s">
        <v>3128</v>
      </c>
      <c r="C364" s="6" t="s">
        <v>1826</v>
      </c>
      <c r="D364" s="6" t="s">
        <v>2766</v>
      </c>
      <c r="E364" s="6" t="s">
        <v>401</v>
      </c>
      <c r="F364" s="29">
        <v>44352</v>
      </c>
      <c r="G364" s="30"/>
      <c r="H364" s="6" t="s">
        <v>2758</v>
      </c>
      <c r="I364" s="32" t="s">
        <v>2759</v>
      </c>
      <c r="J364" s="61" t="s">
        <v>2760</v>
      </c>
      <c r="K364" s="34"/>
      <c r="L364" s="4"/>
      <c r="M364" s="4" t="str">
        <f>C364&amp;COUNTIF($C$2:C364,C364)</f>
        <v>谈发中1</v>
      </c>
    </row>
    <row r="365" customHeight="1" spans="1:13">
      <c r="A365" s="6">
        <v>364</v>
      </c>
      <c r="B365" s="6" t="s">
        <v>3129</v>
      </c>
      <c r="C365" s="6" t="s">
        <v>1852</v>
      </c>
      <c r="D365" s="6" t="s">
        <v>2764</v>
      </c>
      <c r="E365" s="6" t="s">
        <v>1851</v>
      </c>
      <c r="F365" s="29">
        <v>44355</v>
      </c>
      <c r="G365" s="30"/>
      <c r="H365" s="6" t="s">
        <v>2758</v>
      </c>
      <c r="I365" s="32" t="s">
        <v>2759</v>
      </c>
      <c r="J365" s="61" t="s">
        <v>2760</v>
      </c>
      <c r="K365" s="34"/>
      <c r="L365" s="4"/>
      <c r="M365" s="4" t="str">
        <f>C365&amp;COUNTIF($C$2:C365,C365)</f>
        <v>陈圆1</v>
      </c>
    </row>
    <row r="366" customHeight="1" spans="1:13">
      <c r="A366" s="6">
        <v>365</v>
      </c>
      <c r="B366" s="6" t="s">
        <v>3130</v>
      </c>
      <c r="C366" s="6" t="s">
        <v>1850</v>
      </c>
      <c r="D366" s="6" t="s">
        <v>2764</v>
      </c>
      <c r="E366" s="6" t="s">
        <v>1851</v>
      </c>
      <c r="F366" s="29">
        <v>44355</v>
      </c>
      <c r="G366" s="30"/>
      <c r="H366" s="6" t="s">
        <v>2758</v>
      </c>
      <c r="I366" s="32" t="s">
        <v>2759</v>
      </c>
      <c r="J366" s="61" t="s">
        <v>2760</v>
      </c>
      <c r="K366" s="34"/>
      <c r="L366" s="4"/>
      <c r="M366" s="4" t="str">
        <f>C366&amp;COUNTIF($C$2:C366,C366)</f>
        <v>江友朋1</v>
      </c>
    </row>
    <row r="367" customHeight="1" spans="1:13">
      <c r="A367" s="6">
        <v>366</v>
      </c>
      <c r="B367" s="6" t="s">
        <v>3131</v>
      </c>
      <c r="C367" s="6" t="s">
        <v>1824</v>
      </c>
      <c r="D367" s="6" t="s">
        <v>2766</v>
      </c>
      <c r="E367" s="6" t="s">
        <v>401</v>
      </c>
      <c r="F367" s="29">
        <v>44355</v>
      </c>
      <c r="G367" s="30"/>
      <c r="H367" s="6" t="s">
        <v>2758</v>
      </c>
      <c r="I367" s="32" t="s">
        <v>2759</v>
      </c>
      <c r="J367" s="61" t="s">
        <v>2760</v>
      </c>
      <c r="K367" s="34"/>
      <c r="L367" s="4"/>
      <c r="M367" s="4" t="str">
        <f>C367&amp;COUNTIF($C$2:C367,C367)</f>
        <v>张伟伟29301</v>
      </c>
    </row>
    <row r="368" customHeight="1" spans="1:13">
      <c r="A368" s="6">
        <v>367</v>
      </c>
      <c r="B368" s="6" t="s">
        <v>3132</v>
      </c>
      <c r="C368" s="6" t="s">
        <v>1825</v>
      </c>
      <c r="D368" s="6" t="s">
        <v>2766</v>
      </c>
      <c r="E368" s="6" t="s">
        <v>401</v>
      </c>
      <c r="F368" s="29">
        <v>44356</v>
      </c>
      <c r="G368" s="30"/>
      <c r="H368" s="6" t="s">
        <v>2758</v>
      </c>
      <c r="I368" s="32" t="s">
        <v>2759</v>
      </c>
      <c r="J368" s="61" t="s">
        <v>2760</v>
      </c>
      <c r="K368" s="34"/>
      <c r="L368" s="4"/>
      <c r="M368" s="4" t="str">
        <f>C368&amp;COUNTIF($C$2:C368,C368)</f>
        <v>何飘逸1</v>
      </c>
    </row>
    <row r="369" customHeight="1" spans="1:13">
      <c r="A369" s="6">
        <v>368</v>
      </c>
      <c r="B369" s="6" t="s">
        <v>3133</v>
      </c>
      <c r="C369" s="6" t="s">
        <v>1802</v>
      </c>
      <c r="D369" s="6" t="s">
        <v>2804</v>
      </c>
      <c r="E369" s="6" t="s">
        <v>480</v>
      </c>
      <c r="F369" s="29">
        <v>44358</v>
      </c>
      <c r="G369" s="30"/>
      <c r="H369" s="6" t="s">
        <v>2758</v>
      </c>
      <c r="I369" s="32" t="s">
        <v>2759</v>
      </c>
      <c r="J369" s="61" t="s">
        <v>2760</v>
      </c>
      <c r="K369" s="34"/>
      <c r="L369" s="4"/>
      <c r="M369" s="4" t="str">
        <f>C369&amp;COUNTIF($C$2:C369,C369)</f>
        <v>马逸飞1</v>
      </c>
    </row>
    <row r="370" customHeight="1" spans="1:13">
      <c r="A370" s="6">
        <v>369</v>
      </c>
      <c r="B370" s="6" t="s">
        <v>3134</v>
      </c>
      <c r="C370" s="6" t="s">
        <v>1857</v>
      </c>
      <c r="D370" s="6" t="s">
        <v>2764</v>
      </c>
      <c r="E370" s="6" t="s">
        <v>2006</v>
      </c>
      <c r="F370" s="29">
        <v>44359</v>
      </c>
      <c r="G370" s="30"/>
      <c r="H370" s="6" t="s">
        <v>2758</v>
      </c>
      <c r="I370" s="32" t="s">
        <v>2759</v>
      </c>
      <c r="J370" s="61" t="s">
        <v>2760</v>
      </c>
      <c r="K370" s="34"/>
      <c r="L370" s="4"/>
      <c r="M370" s="4" t="str">
        <f>C370&amp;COUNTIF($C$2:C370,C370)</f>
        <v>李典典1</v>
      </c>
    </row>
    <row r="371" customHeight="1" spans="1:13">
      <c r="A371" s="6">
        <v>370</v>
      </c>
      <c r="B371" s="6" t="s">
        <v>3135</v>
      </c>
      <c r="C371" s="6" t="s">
        <v>1804</v>
      </c>
      <c r="D371" s="6" t="s">
        <v>2748</v>
      </c>
      <c r="E371" s="6" t="s">
        <v>403</v>
      </c>
      <c r="F371" s="29">
        <v>44359</v>
      </c>
      <c r="G371" s="30"/>
      <c r="H371" s="6" t="s">
        <v>2758</v>
      </c>
      <c r="I371" s="32" t="s">
        <v>2759</v>
      </c>
      <c r="J371" s="61" t="s">
        <v>2760</v>
      </c>
      <c r="K371" s="34"/>
      <c r="L371" s="4"/>
      <c r="M371" s="4" t="str">
        <f>C371&amp;COUNTIF($C$2:C371,C371)</f>
        <v>范雷洋1</v>
      </c>
    </row>
    <row r="372" customHeight="1" spans="1:13">
      <c r="A372" s="6">
        <v>371</v>
      </c>
      <c r="B372" s="6" t="s">
        <v>3136</v>
      </c>
      <c r="C372" s="6" t="s">
        <v>1805</v>
      </c>
      <c r="D372" s="6" t="s">
        <v>2748</v>
      </c>
      <c r="E372" s="6" t="s">
        <v>403</v>
      </c>
      <c r="F372" s="29">
        <v>44359</v>
      </c>
      <c r="G372" s="30"/>
      <c r="H372" s="6" t="s">
        <v>2758</v>
      </c>
      <c r="I372" s="32" t="s">
        <v>2759</v>
      </c>
      <c r="J372" s="61" t="s">
        <v>2760</v>
      </c>
      <c r="K372" s="34"/>
      <c r="L372" s="4"/>
      <c r="M372" s="4" t="str">
        <f>C372&amp;COUNTIF($C$2:C372,C372)</f>
        <v>陈宝永1</v>
      </c>
    </row>
    <row r="373" customHeight="1" spans="1:13">
      <c r="A373" s="6">
        <v>372</v>
      </c>
      <c r="B373" s="6" t="s">
        <v>3137</v>
      </c>
      <c r="C373" s="6" t="s">
        <v>1832</v>
      </c>
      <c r="D373" s="6" t="s">
        <v>2766</v>
      </c>
      <c r="E373" s="6" t="s">
        <v>400</v>
      </c>
      <c r="F373" s="29">
        <v>44362</v>
      </c>
      <c r="G373" s="30"/>
      <c r="H373" s="6" t="s">
        <v>2758</v>
      </c>
      <c r="I373" s="32" t="s">
        <v>2759</v>
      </c>
      <c r="J373" s="61" t="s">
        <v>2760</v>
      </c>
      <c r="K373" s="34"/>
      <c r="L373" s="4"/>
      <c r="M373" s="4" t="str">
        <f>C373&amp;COUNTIF($C$2:C373,C373)</f>
        <v>蔡树敏1</v>
      </c>
    </row>
    <row r="374" customHeight="1" spans="1:13">
      <c r="A374" s="6">
        <v>373</v>
      </c>
      <c r="B374" s="6" t="s">
        <v>3138</v>
      </c>
      <c r="C374" s="6" t="s">
        <v>1862</v>
      </c>
      <c r="D374" s="6" t="s">
        <v>2764</v>
      </c>
      <c r="E374" s="6" t="s">
        <v>1846</v>
      </c>
      <c r="F374" s="29">
        <v>44362</v>
      </c>
      <c r="G374" s="30"/>
      <c r="H374" s="6" t="s">
        <v>2758</v>
      </c>
      <c r="I374" s="32" t="s">
        <v>2759</v>
      </c>
      <c r="J374" s="61" t="s">
        <v>2760</v>
      </c>
      <c r="K374" s="34"/>
      <c r="L374" s="4"/>
      <c r="M374" s="4" t="str">
        <f>C374&amp;COUNTIF($C$2:C374,C374)</f>
        <v>李文杰1</v>
      </c>
    </row>
    <row r="375" customHeight="1" spans="1:13">
      <c r="A375" s="6">
        <v>374</v>
      </c>
      <c r="B375" s="6" t="s">
        <v>3139</v>
      </c>
      <c r="C375" s="6" t="s">
        <v>1859</v>
      </c>
      <c r="D375" s="6" t="s">
        <v>2764</v>
      </c>
      <c r="E375" s="6" t="s">
        <v>2006</v>
      </c>
      <c r="F375" s="29">
        <v>44362</v>
      </c>
      <c r="G375" s="30"/>
      <c r="H375" s="6" t="s">
        <v>2758</v>
      </c>
      <c r="I375" s="32" t="s">
        <v>2759</v>
      </c>
      <c r="J375" s="61" t="s">
        <v>2760</v>
      </c>
      <c r="K375" s="34"/>
      <c r="L375" s="4"/>
      <c r="M375" s="4" t="str">
        <f>C375&amp;COUNTIF($C$2:C375,C375)</f>
        <v>桓彦1</v>
      </c>
    </row>
    <row r="376" customHeight="1" spans="1:13">
      <c r="A376" s="6">
        <v>375</v>
      </c>
      <c r="B376" s="6" t="s">
        <v>3140</v>
      </c>
      <c r="C376" s="6" t="s">
        <v>1861</v>
      </c>
      <c r="D376" s="6" t="s">
        <v>2764</v>
      </c>
      <c r="E376" s="6" t="s">
        <v>2006</v>
      </c>
      <c r="F376" s="29">
        <v>44362</v>
      </c>
      <c r="G376" s="30"/>
      <c r="H376" s="6" t="s">
        <v>2758</v>
      </c>
      <c r="I376" s="32" t="s">
        <v>2759</v>
      </c>
      <c r="J376" s="61" t="s">
        <v>2760</v>
      </c>
      <c r="K376" s="34"/>
      <c r="L376" s="4"/>
      <c r="M376" s="4" t="str">
        <f>C376&amp;COUNTIF($C$2:C376,C376)</f>
        <v>刘赛育1</v>
      </c>
    </row>
    <row r="377" customHeight="1" spans="1:13">
      <c r="A377" s="6">
        <v>376</v>
      </c>
      <c r="B377" s="6" t="s">
        <v>3141</v>
      </c>
      <c r="C377" s="6" t="s">
        <v>1858</v>
      </c>
      <c r="D377" s="6" t="s">
        <v>2764</v>
      </c>
      <c r="E377" s="6" t="s">
        <v>2006</v>
      </c>
      <c r="F377" s="29">
        <v>44362</v>
      </c>
      <c r="G377" s="30"/>
      <c r="H377" s="6" t="s">
        <v>2758</v>
      </c>
      <c r="I377" s="32" t="s">
        <v>2759</v>
      </c>
      <c r="J377" s="61" t="s">
        <v>2760</v>
      </c>
      <c r="K377" s="34"/>
      <c r="L377" s="4"/>
      <c r="M377" s="4" t="str">
        <f>C377&amp;COUNTIF($C$2:C377,C377)</f>
        <v>赵秀宝1</v>
      </c>
    </row>
    <row r="378" customHeight="1" spans="1:13">
      <c r="A378" s="6">
        <v>377</v>
      </c>
      <c r="B378" s="6" t="s">
        <v>3142</v>
      </c>
      <c r="C378" s="6" t="s">
        <v>1809</v>
      </c>
      <c r="D378" s="6" t="s">
        <v>2804</v>
      </c>
      <c r="E378" s="6" t="s">
        <v>480</v>
      </c>
      <c r="F378" s="29">
        <v>44363</v>
      </c>
      <c r="G378" s="30"/>
      <c r="H378" s="6" t="s">
        <v>2758</v>
      </c>
      <c r="I378" s="32" t="s">
        <v>2759</v>
      </c>
      <c r="J378" s="61" t="s">
        <v>2760</v>
      </c>
      <c r="K378" s="34"/>
      <c r="L378" s="4"/>
      <c r="M378" s="4" t="str">
        <f>C378&amp;COUNTIF($C$2:C378,C378)</f>
        <v>姚金兴1</v>
      </c>
    </row>
    <row r="379" customHeight="1" spans="1:13">
      <c r="A379" s="6">
        <v>378</v>
      </c>
      <c r="B379" s="6" t="s">
        <v>3143</v>
      </c>
      <c r="C379" s="6" t="s">
        <v>1836</v>
      </c>
      <c r="D379" s="6" t="s">
        <v>2769</v>
      </c>
      <c r="E379" s="6" t="s">
        <v>398</v>
      </c>
      <c r="F379" s="29">
        <v>44364</v>
      </c>
      <c r="G379" s="30"/>
      <c r="H379" s="6" t="s">
        <v>2758</v>
      </c>
      <c r="I379" s="32" t="s">
        <v>2759</v>
      </c>
      <c r="J379" s="61" t="s">
        <v>2760</v>
      </c>
      <c r="K379" s="34"/>
      <c r="L379" s="4"/>
      <c r="M379" s="4" t="str">
        <f>C379&amp;COUNTIF($C$2:C379,C379)</f>
        <v>李博洋1</v>
      </c>
    </row>
    <row r="380" customHeight="1" spans="1:13">
      <c r="A380" s="6">
        <v>379</v>
      </c>
      <c r="B380" s="6" t="s">
        <v>3144</v>
      </c>
      <c r="C380" s="6" t="s">
        <v>1837</v>
      </c>
      <c r="D380" s="6" t="s">
        <v>2769</v>
      </c>
      <c r="E380" s="6" t="s">
        <v>398</v>
      </c>
      <c r="F380" s="29">
        <v>44364</v>
      </c>
      <c r="G380" s="30"/>
      <c r="H380" s="6" t="s">
        <v>2758</v>
      </c>
      <c r="I380" s="32" t="s">
        <v>2759</v>
      </c>
      <c r="J380" s="61" t="s">
        <v>2760</v>
      </c>
      <c r="K380" s="34"/>
      <c r="L380" s="4"/>
      <c r="M380" s="4" t="str">
        <f>C380&amp;COUNTIF($C$2:C380,C380)</f>
        <v>宋振浩1</v>
      </c>
    </row>
    <row r="381" customHeight="1" spans="1:13">
      <c r="A381" s="6">
        <v>380</v>
      </c>
      <c r="B381" s="6" t="s">
        <v>3145</v>
      </c>
      <c r="C381" s="6" t="s">
        <v>1811</v>
      </c>
      <c r="D381" s="6" t="s">
        <v>2736</v>
      </c>
      <c r="E381" s="6" t="s">
        <v>1020</v>
      </c>
      <c r="F381" s="29">
        <v>44364</v>
      </c>
      <c r="G381" s="30"/>
      <c r="H381" s="6" t="s">
        <v>2758</v>
      </c>
      <c r="I381" s="32" t="s">
        <v>2759</v>
      </c>
      <c r="J381" s="61" t="s">
        <v>2760</v>
      </c>
      <c r="K381" s="34"/>
      <c r="L381" s="4"/>
      <c r="M381" s="4" t="str">
        <f>C381&amp;COUNTIF($C$2:C381,C381)</f>
        <v>赵海滨1</v>
      </c>
    </row>
    <row r="382" customHeight="1" spans="1:13">
      <c r="A382" s="6">
        <v>381</v>
      </c>
      <c r="B382" s="6" t="s">
        <v>3146</v>
      </c>
      <c r="C382" s="6" t="s">
        <v>1864</v>
      </c>
      <c r="D382" s="6" t="s">
        <v>2764</v>
      </c>
      <c r="E382" s="6" t="s">
        <v>1846</v>
      </c>
      <c r="F382" s="29">
        <v>44365</v>
      </c>
      <c r="G382" s="30"/>
      <c r="H382" s="6" t="s">
        <v>2758</v>
      </c>
      <c r="I382" s="32" t="s">
        <v>2759</v>
      </c>
      <c r="J382" s="61" t="s">
        <v>2760</v>
      </c>
      <c r="K382" s="34"/>
      <c r="L382" s="4"/>
      <c r="M382" s="4" t="str">
        <f>C382&amp;COUNTIF($C$2:C382,C382)</f>
        <v>马国宁1</v>
      </c>
    </row>
    <row r="383" customHeight="1" spans="1:13">
      <c r="A383" s="6">
        <v>382</v>
      </c>
      <c r="B383" s="6" t="s">
        <v>3147</v>
      </c>
      <c r="C383" s="6" t="s">
        <v>1866</v>
      </c>
      <c r="D383" s="6" t="s">
        <v>2750</v>
      </c>
      <c r="E383" s="6" t="s">
        <v>434</v>
      </c>
      <c r="F383" s="29">
        <v>44366</v>
      </c>
      <c r="G383" s="30"/>
      <c r="H383" s="6" t="s">
        <v>2758</v>
      </c>
      <c r="I383" s="32" t="s">
        <v>2759</v>
      </c>
      <c r="J383" s="61" t="s">
        <v>2760</v>
      </c>
      <c r="K383" s="34"/>
      <c r="L383" s="4"/>
      <c r="M383" s="4" t="str">
        <f>C383&amp;COUNTIF($C$2:C383,C383)</f>
        <v>彭方剑1</v>
      </c>
    </row>
    <row r="384" customHeight="1" spans="1:13">
      <c r="A384" s="6">
        <v>383</v>
      </c>
      <c r="B384" s="6" t="s">
        <v>3148</v>
      </c>
      <c r="C384" s="6" t="s">
        <v>2009</v>
      </c>
      <c r="D384" s="6" t="s">
        <v>2764</v>
      </c>
      <c r="E384" s="6" t="s">
        <v>2006</v>
      </c>
      <c r="F384" s="29">
        <v>44366</v>
      </c>
      <c r="G384" s="30"/>
      <c r="H384" s="6" t="s">
        <v>2758</v>
      </c>
      <c r="I384" s="32" t="s">
        <v>2759</v>
      </c>
      <c r="J384" s="61" t="s">
        <v>2760</v>
      </c>
      <c r="K384" s="34"/>
      <c r="L384" s="4"/>
      <c r="M384" s="4" t="str">
        <f>C384&amp;COUNTIF($C$2:C384,C384)</f>
        <v>钱炀华1</v>
      </c>
    </row>
    <row r="385" customHeight="1" spans="1:13">
      <c r="A385" s="6">
        <v>384</v>
      </c>
      <c r="B385" s="6" t="s">
        <v>3149</v>
      </c>
      <c r="C385" s="6" t="s">
        <v>1838</v>
      </c>
      <c r="D385" s="6" t="s">
        <v>2746</v>
      </c>
      <c r="E385" s="6" t="s">
        <v>399</v>
      </c>
      <c r="F385" s="29">
        <v>44369</v>
      </c>
      <c r="G385" s="30"/>
      <c r="H385" s="6" t="s">
        <v>2758</v>
      </c>
      <c r="I385" s="32" t="s">
        <v>2759</v>
      </c>
      <c r="J385" s="61" t="s">
        <v>2760</v>
      </c>
      <c r="K385" s="34"/>
      <c r="L385" s="4"/>
      <c r="M385" s="4" t="str">
        <f>C385&amp;COUNTIF($C$2:C385,C385)</f>
        <v>温飞飞1</v>
      </c>
    </row>
    <row r="386" customHeight="1" spans="1:13">
      <c r="A386" s="6">
        <v>385</v>
      </c>
      <c r="B386" s="6" t="s">
        <v>3150</v>
      </c>
      <c r="C386" s="6" t="s">
        <v>1871</v>
      </c>
      <c r="D386" s="6" t="s">
        <v>2750</v>
      </c>
      <c r="E386" s="6" t="s">
        <v>1195</v>
      </c>
      <c r="F386" s="29">
        <v>44369</v>
      </c>
      <c r="G386" s="30"/>
      <c r="H386" s="6" t="s">
        <v>2758</v>
      </c>
      <c r="I386" s="32" t="s">
        <v>2759</v>
      </c>
      <c r="J386" s="61" t="s">
        <v>2760</v>
      </c>
      <c r="K386" s="34"/>
      <c r="L386" s="4"/>
      <c r="M386" s="4" t="str">
        <f>C386&amp;COUNTIF($C$2:C386,C386)</f>
        <v>陈雪涛1</v>
      </c>
    </row>
    <row r="387" customHeight="1" spans="1:13">
      <c r="A387" s="6">
        <v>386</v>
      </c>
      <c r="B387" s="6" t="s">
        <v>3151</v>
      </c>
      <c r="C387" s="6" t="s">
        <v>1868</v>
      </c>
      <c r="D387" s="6" t="s">
        <v>2764</v>
      </c>
      <c r="E387" s="6" t="s">
        <v>1851</v>
      </c>
      <c r="F387" s="29">
        <v>44369</v>
      </c>
      <c r="G387" s="30"/>
      <c r="H387" s="6" t="s">
        <v>2758</v>
      </c>
      <c r="I387" s="32" t="s">
        <v>2759</v>
      </c>
      <c r="J387" s="61" t="s">
        <v>2760</v>
      </c>
      <c r="K387" s="34"/>
      <c r="L387" s="4"/>
      <c r="M387" s="4" t="str">
        <f>C387&amp;COUNTIF($C$2:C387,C387)</f>
        <v>黄东1</v>
      </c>
    </row>
    <row r="388" customHeight="1" spans="1:13">
      <c r="A388" s="6">
        <v>387</v>
      </c>
      <c r="B388" s="6" t="s">
        <v>3152</v>
      </c>
      <c r="C388" s="6" t="s">
        <v>1829</v>
      </c>
      <c r="D388" s="6" t="s">
        <v>2766</v>
      </c>
      <c r="E388" s="6" t="s">
        <v>401</v>
      </c>
      <c r="F388" s="29">
        <v>44370</v>
      </c>
      <c r="G388" s="30"/>
      <c r="H388" s="6" t="s">
        <v>2758</v>
      </c>
      <c r="I388" s="32" t="s">
        <v>2759</v>
      </c>
      <c r="J388" s="61" t="s">
        <v>2760</v>
      </c>
      <c r="K388" s="34"/>
      <c r="L388" s="4"/>
      <c r="M388" s="4" t="str">
        <f>C388&amp;COUNTIF($C$2:C388,C388)</f>
        <v>易小锋1</v>
      </c>
    </row>
    <row r="389" customHeight="1" spans="1:13">
      <c r="A389" s="6">
        <v>388</v>
      </c>
      <c r="B389" s="6" t="s">
        <v>3153</v>
      </c>
      <c r="C389" s="6" t="s">
        <v>1816</v>
      </c>
      <c r="D389" s="6" t="s">
        <v>2748</v>
      </c>
      <c r="E389" s="6" t="s">
        <v>834</v>
      </c>
      <c r="F389" s="29">
        <v>44370</v>
      </c>
      <c r="G389" s="30"/>
      <c r="H389" s="6" t="s">
        <v>2758</v>
      </c>
      <c r="I389" s="32" t="s">
        <v>2759</v>
      </c>
      <c r="J389" s="61" t="s">
        <v>2760</v>
      </c>
      <c r="K389" s="34"/>
      <c r="L389" s="4"/>
      <c r="M389" s="4" t="str">
        <f>C389&amp;COUNTIF($C$2:C389,C389)</f>
        <v>庞磊1</v>
      </c>
    </row>
    <row r="390" customHeight="1" spans="1:13">
      <c r="A390" s="6">
        <v>389</v>
      </c>
      <c r="B390" s="6" t="s">
        <v>3154</v>
      </c>
      <c r="C390" s="6" t="s">
        <v>1840</v>
      </c>
      <c r="D390" s="6" t="s">
        <v>2769</v>
      </c>
      <c r="E390" s="6" t="s">
        <v>398</v>
      </c>
      <c r="F390" s="29">
        <v>44371</v>
      </c>
      <c r="G390" s="30"/>
      <c r="H390" s="6" t="s">
        <v>2758</v>
      </c>
      <c r="I390" s="32" t="s">
        <v>2759</v>
      </c>
      <c r="J390" s="61" t="s">
        <v>2760</v>
      </c>
      <c r="K390" s="34"/>
      <c r="L390" s="4"/>
      <c r="M390" s="4" t="str">
        <f>C390&amp;COUNTIF($C$2:C390,C390)</f>
        <v>陈宇艺1</v>
      </c>
    </row>
    <row r="391" customHeight="1" spans="1:13">
      <c r="A391" s="6">
        <v>390</v>
      </c>
      <c r="B391" s="6" t="s">
        <v>3155</v>
      </c>
      <c r="C391" s="6" t="s">
        <v>1886</v>
      </c>
      <c r="D391" s="6" t="s">
        <v>2766</v>
      </c>
      <c r="E391" s="6" t="s">
        <v>1851</v>
      </c>
      <c r="F391" s="29">
        <v>44371</v>
      </c>
      <c r="G391" s="30"/>
      <c r="H391" s="6" t="s">
        <v>2758</v>
      </c>
      <c r="I391" s="32" t="s">
        <v>2759</v>
      </c>
      <c r="J391" s="61" t="s">
        <v>2760</v>
      </c>
      <c r="K391" s="34"/>
      <c r="L391" s="4"/>
      <c r="M391" s="4" t="str">
        <f>C391&amp;COUNTIF($C$2:C391,C391)</f>
        <v>刘丛尔1</v>
      </c>
    </row>
    <row r="392" customHeight="1" spans="1:13">
      <c r="A392" s="6">
        <v>391</v>
      </c>
      <c r="B392" s="6" t="s">
        <v>3156</v>
      </c>
      <c r="C392" s="6" t="s">
        <v>1887</v>
      </c>
      <c r="D392" s="6" t="s">
        <v>2766</v>
      </c>
      <c r="E392" s="6" t="s">
        <v>1851</v>
      </c>
      <c r="F392" s="29">
        <v>44371</v>
      </c>
      <c r="G392" s="30"/>
      <c r="H392" s="6" t="s">
        <v>2758</v>
      </c>
      <c r="I392" s="32" t="s">
        <v>2759</v>
      </c>
      <c r="J392" s="61" t="s">
        <v>2760</v>
      </c>
      <c r="K392" s="34"/>
      <c r="L392" s="4"/>
      <c r="M392" s="4" t="str">
        <f>C392&amp;COUNTIF($C$2:C392,C392)</f>
        <v>马兵敏1</v>
      </c>
    </row>
    <row r="393" customHeight="1" spans="1:13">
      <c r="A393" s="6">
        <v>392</v>
      </c>
      <c r="B393" s="6" t="s">
        <v>3157</v>
      </c>
      <c r="C393" s="6" t="s">
        <v>2025</v>
      </c>
      <c r="D393" s="6" t="s">
        <v>2762</v>
      </c>
      <c r="E393" s="6" t="s">
        <v>428</v>
      </c>
      <c r="F393" s="29">
        <v>44372</v>
      </c>
      <c r="G393" s="30"/>
      <c r="H393" s="6" t="s">
        <v>2758</v>
      </c>
      <c r="I393" s="32" t="s">
        <v>2759</v>
      </c>
      <c r="J393" s="61" t="s">
        <v>2760</v>
      </c>
      <c r="K393" s="34"/>
      <c r="L393" s="4"/>
      <c r="M393" s="4" t="str">
        <f>C393&amp;COUNTIF($C$2:C393,C393)</f>
        <v>向景辉1</v>
      </c>
    </row>
    <row r="394" customHeight="1" spans="1:13">
      <c r="A394" s="6">
        <v>393</v>
      </c>
      <c r="B394" s="6" t="s">
        <v>3158</v>
      </c>
      <c r="C394" s="6" t="s">
        <v>1830</v>
      </c>
      <c r="D394" s="6" t="s">
        <v>2766</v>
      </c>
      <c r="E394" s="6" t="s">
        <v>401</v>
      </c>
      <c r="F394" s="29">
        <v>44373</v>
      </c>
      <c r="G394" s="30"/>
      <c r="H394" s="6" t="s">
        <v>2758</v>
      </c>
      <c r="I394" s="32" t="s">
        <v>2759</v>
      </c>
      <c r="J394" s="61" t="s">
        <v>2760</v>
      </c>
      <c r="K394" s="34"/>
      <c r="L394" s="4"/>
      <c r="M394" s="4" t="str">
        <f>C394&amp;COUNTIF($C$2:C394,C394)</f>
        <v>刘静030171</v>
      </c>
    </row>
    <row r="395" customHeight="1" spans="1:13">
      <c r="A395" s="6">
        <v>394</v>
      </c>
      <c r="B395" s="6" t="s">
        <v>3159</v>
      </c>
      <c r="C395" s="6" t="s">
        <v>1817</v>
      </c>
      <c r="D395" s="6" t="s">
        <v>2736</v>
      </c>
      <c r="E395" s="6" t="s">
        <v>26</v>
      </c>
      <c r="F395" s="29">
        <v>44373</v>
      </c>
      <c r="G395" s="30"/>
      <c r="H395" s="6" t="s">
        <v>2758</v>
      </c>
      <c r="I395" s="32" t="s">
        <v>2759</v>
      </c>
      <c r="J395" s="61" t="s">
        <v>2760</v>
      </c>
      <c r="K395" s="34"/>
      <c r="L395" s="4"/>
      <c r="M395" s="4" t="str">
        <f>C395&amp;COUNTIF($C$2:C395,C395)</f>
        <v>智丽艳1</v>
      </c>
    </row>
    <row r="396" customHeight="1" spans="1:13">
      <c r="A396" s="6">
        <v>395</v>
      </c>
      <c r="B396" s="6" t="s">
        <v>3160</v>
      </c>
      <c r="C396" s="6" t="s">
        <v>1833</v>
      </c>
      <c r="D396" s="6" t="s">
        <v>2766</v>
      </c>
      <c r="E396" s="6" t="s">
        <v>400</v>
      </c>
      <c r="F396" s="29">
        <v>44376</v>
      </c>
      <c r="G396" s="30"/>
      <c r="H396" s="6" t="s">
        <v>2758</v>
      </c>
      <c r="I396" s="32" t="s">
        <v>2759</v>
      </c>
      <c r="J396" s="61" t="s">
        <v>2760</v>
      </c>
      <c r="K396" s="34"/>
      <c r="L396" s="4"/>
      <c r="M396" s="4" t="str">
        <f>C396&amp;COUNTIF($C$2:C396,C396)</f>
        <v>朱俊晖1</v>
      </c>
    </row>
    <row r="397" customHeight="1" spans="1:13">
      <c r="A397" s="6">
        <v>396</v>
      </c>
      <c r="B397" s="6" t="s">
        <v>3161</v>
      </c>
      <c r="C397" s="6" t="s">
        <v>1882</v>
      </c>
      <c r="D397" s="6" t="s">
        <v>2762</v>
      </c>
      <c r="E397" s="6" t="s">
        <v>1195</v>
      </c>
      <c r="F397" s="29">
        <v>44376</v>
      </c>
      <c r="G397" s="30"/>
      <c r="H397" s="6" t="s">
        <v>2758</v>
      </c>
      <c r="I397" s="32" t="s">
        <v>2759</v>
      </c>
      <c r="J397" s="61" t="s">
        <v>2760</v>
      </c>
      <c r="K397" s="34"/>
      <c r="L397" s="4"/>
      <c r="M397" s="4" t="str">
        <f>C397&amp;COUNTIF($C$2:C397,C397)</f>
        <v>管治强1</v>
      </c>
    </row>
    <row r="398" customHeight="1" spans="1:13">
      <c r="A398" s="6">
        <v>397</v>
      </c>
      <c r="B398" s="6" t="s">
        <v>3162</v>
      </c>
      <c r="C398" s="6" t="s">
        <v>1876</v>
      </c>
      <c r="D398" s="6" t="s">
        <v>2750</v>
      </c>
      <c r="E398" s="6" t="s">
        <v>404</v>
      </c>
      <c r="F398" s="29">
        <v>44376</v>
      </c>
      <c r="G398" s="30"/>
      <c r="H398" s="6" t="s">
        <v>2758</v>
      </c>
      <c r="I398" s="32" t="s">
        <v>2759</v>
      </c>
      <c r="J398" s="61" t="s">
        <v>2760</v>
      </c>
      <c r="K398" s="34"/>
      <c r="L398" s="4"/>
      <c r="M398" s="4" t="str">
        <f>C398&amp;COUNTIF($C$2:C398,C398)</f>
        <v>卢雄剑1</v>
      </c>
    </row>
    <row r="399" customHeight="1" spans="1:13">
      <c r="A399" s="6">
        <v>398</v>
      </c>
      <c r="B399" s="6" t="s">
        <v>3163</v>
      </c>
      <c r="C399" s="6" t="s">
        <v>1831</v>
      </c>
      <c r="D399" s="6" t="s">
        <v>2766</v>
      </c>
      <c r="E399" s="6" t="s">
        <v>401</v>
      </c>
      <c r="F399" s="29">
        <v>44376</v>
      </c>
      <c r="G399" s="30"/>
      <c r="H399" s="6" t="s">
        <v>2758</v>
      </c>
      <c r="I399" s="32" t="s">
        <v>2759</v>
      </c>
      <c r="J399" s="61" t="s">
        <v>2760</v>
      </c>
      <c r="K399" s="34"/>
      <c r="L399" s="4"/>
      <c r="M399" s="4" t="str">
        <f>C399&amp;COUNTIF($C$2:C399,C399)</f>
        <v>汪权030151</v>
      </c>
    </row>
    <row r="400" customHeight="1" spans="1:13">
      <c r="A400" s="6">
        <v>399</v>
      </c>
      <c r="B400" s="6" t="s">
        <v>3164</v>
      </c>
      <c r="C400" s="6" t="s">
        <v>1819</v>
      </c>
      <c r="D400" s="6" t="s">
        <v>2804</v>
      </c>
      <c r="E400" s="6" t="s">
        <v>480</v>
      </c>
      <c r="F400" s="29">
        <v>44376</v>
      </c>
      <c r="G400" s="30"/>
      <c r="H400" s="6" t="s">
        <v>2758</v>
      </c>
      <c r="I400" s="32" t="s">
        <v>2759</v>
      </c>
      <c r="J400" s="61" t="s">
        <v>2760</v>
      </c>
      <c r="K400" s="34"/>
      <c r="L400" s="4"/>
      <c r="M400" s="4" t="str">
        <f>C400&amp;COUNTIF($C$2:C400,C400)</f>
        <v>石义广1</v>
      </c>
    </row>
    <row r="401" customHeight="1" spans="1:13">
      <c r="A401" s="6">
        <v>400</v>
      </c>
      <c r="B401" s="6" t="s">
        <v>3165</v>
      </c>
      <c r="C401" s="6" t="s">
        <v>1842</v>
      </c>
      <c r="D401" s="6" t="s">
        <v>2769</v>
      </c>
      <c r="E401" s="6" t="s">
        <v>398</v>
      </c>
      <c r="F401" s="29">
        <v>44377</v>
      </c>
      <c r="G401" s="30"/>
      <c r="H401" s="6" t="s">
        <v>2758</v>
      </c>
      <c r="I401" s="32" t="s">
        <v>2759</v>
      </c>
      <c r="J401" s="61" t="s">
        <v>2760</v>
      </c>
      <c r="K401" s="34"/>
      <c r="L401" s="4"/>
      <c r="M401" s="4" t="str">
        <f>C401&amp;COUNTIF($C$2:C401,C401)</f>
        <v>彭钰文1</v>
      </c>
    </row>
    <row r="402" customHeight="1" spans="1:13">
      <c r="A402" s="6">
        <v>401</v>
      </c>
      <c r="B402" s="6" t="s">
        <v>3166</v>
      </c>
      <c r="C402" s="6" t="s">
        <v>1841</v>
      </c>
      <c r="D402" s="6" t="s">
        <v>2769</v>
      </c>
      <c r="E402" s="6" t="s">
        <v>398</v>
      </c>
      <c r="F402" s="29">
        <v>44377</v>
      </c>
      <c r="G402" s="30"/>
      <c r="H402" s="6" t="s">
        <v>2758</v>
      </c>
      <c r="I402" s="32" t="s">
        <v>2759</v>
      </c>
      <c r="J402" s="61" t="s">
        <v>2760</v>
      </c>
      <c r="K402" s="34"/>
      <c r="L402" s="4"/>
      <c r="M402" s="4" t="str">
        <f>C402&amp;COUNTIF($C$2:C402,C402)</f>
        <v>叶丹凤1</v>
      </c>
    </row>
    <row r="403" customHeight="1" spans="1:13">
      <c r="A403" s="6">
        <v>402</v>
      </c>
      <c r="B403" s="6" t="s">
        <v>3167</v>
      </c>
      <c r="C403" s="6" t="s">
        <v>1843</v>
      </c>
      <c r="D403" s="6" t="s">
        <v>2769</v>
      </c>
      <c r="E403" s="6" t="s">
        <v>398</v>
      </c>
      <c r="F403" s="29">
        <v>44377</v>
      </c>
      <c r="G403" s="30"/>
      <c r="H403" s="6" t="s">
        <v>2758</v>
      </c>
      <c r="I403" s="32" t="s">
        <v>2759</v>
      </c>
      <c r="J403" s="61" t="s">
        <v>2760</v>
      </c>
      <c r="K403" s="34"/>
      <c r="L403" s="4"/>
      <c r="M403" s="4" t="str">
        <f>C403&amp;COUNTIF($C$2:C403,C403)</f>
        <v>位明1</v>
      </c>
    </row>
    <row r="404" customHeight="1" spans="1:13">
      <c r="A404" s="6">
        <v>403</v>
      </c>
      <c r="B404" s="6" t="s">
        <v>3168</v>
      </c>
      <c r="C404" s="6" t="s">
        <v>1883</v>
      </c>
      <c r="D404" s="6" t="s">
        <v>2764</v>
      </c>
      <c r="E404" s="6" t="s">
        <v>2006</v>
      </c>
      <c r="F404" s="29">
        <v>44377</v>
      </c>
      <c r="G404" s="30"/>
      <c r="H404" s="6" t="s">
        <v>2758</v>
      </c>
      <c r="I404" s="32" t="s">
        <v>2759</v>
      </c>
      <c r="J404" s="61" t="s">
        <v>2760</v>
      </c>
      <c r="K404" s="34"/>
      <c r="L404" s="4"/>
      <c r="M404" s="4" t="str">
        <f>C404&amp;COUNTIF($C$2:C404,C404)</f>
        <v>潘少伟1</v>
      </c>
    </row>
    <row r="405" customHeight="1" spans="1:13">
      <c r="A405" s="6">
        <v>404</v>
      </c>
      <c r="B405" s="6" t="s">
        <v>3169</v>
      </c>
      <c r="C405" s="6" t="s">
        <v>1885</v>
      </c>
      <c r="D405" s="6" t="s">
        <v>2764</v>
      </c>
      <c r="E405" s="6" t="s">
        <v>2006</v>
      </c>
      <c r="F405" s="29">
        <v>44377</v>
      </c>
      <c r="G405" s="30"/>
      <c r="H405" s="6" t="s">
        <v>2758</v>
      </c>
      <c r="I405" s="32" t="s">
        <v>2759</v>
      </c>
      <c r="J405" s="61" t="s">
        <v>2760</v>
      </c>
      <c r="K405" s="34"/>
      <c r="L405" s="4"/>
      <c r="M405" s="4" t="str">
        <f>C405&amp;COUNTIF($C$2:C405,C405)</f>
        <v>吴鹏1</v>
      </c>
    </row>
    <row r="406" customHeight="1" spans="1:13">
      <c r="A406" s="6">
        <v>405</v>
      </c>
      <c r="B406" s="6" t="s">
        <v>3170</v>
      </c>
      <c r="C406" s="6" t="s">
        <v>1900</v>
      </c>
      <c r="D406" s="6" t="s">
        <v>2736</v>
      </c>
      <c r="E406" s="6" t="s">
        <v>941</v>
      </c>
      <c r="F406" s="29">
        <v>44378</v>
      </c>
      <c r="G406" s="30"/>
      <c r="H406" s="6" t="s">
        <v>2758</v>
      </c>
      <c r="I406" s="32" t="s">
        <v>2759</v>
      </c>
      <c r="J406" s="61" t="s">
        <v>2760</v>
      </c>
      <c r="K406" s="34"/>
      <c r="L406" s="4"/>
      <c r="M406" s="4" t="str">
        <f>C406&amp;COUNTIF($C$2:C406,C406)</f>
        <v>郑俊杰1</v>
      </c>
    </row>
    <row r="407" customHeight="1" spans="1:13">
      <c r="A407" s="6">
        <v>406</v>
      </c>
      <c r="B407" s="6" t="s">
        <v>3171</v>
      </c>
      <c r="C407" s="6" t="s">
        <v>932</v>
      </c>
      <c r="D407" s="6" t="s">
        <v>2748</v>
      </c>
      <c r="E407" s="6" t="s">
        <v>848</v>
      </c>
      <c r="F407" s="29">
        <v>44378</v>
      </c>
      <c r="G407" s="30"/>
      <c r="H407" s="6" t="s">
        <v>2737</v>
      </c>
      <c r="I407" s="32" t="s">
        <v>2738</v>
      </c>
      <c r="J407" s="61" t="s">
        <v>2739</v>
      </c>
      <c r="K407" s="34"/>
      <c r="L407" s="4"/>
      <c r="M407" s="4" t="str">
        <f>C407&amp;COUNTIF($C$2:C407,C407)</f>
        <v>刘鑫博1</v>
      </c>
    </row>
    <row r="408" customHeight="1" spans="1:13">
      <c r="A408" s="6">
        <v>407</v>
      </c>
      <c r="B408" s="6" t="s">
        <v>3172</v>
      </c>
      <c r="C408" s="6" t="s">
        <v>1094</v>
      </c>
      <c r="D408" s="6" t="s">
        <v>2748</v>
      </c>
      <c r="E408" s="6" t="s">
        <v>848</v>
      </c>
      <c r="F408" s="29">
        <v>44378</v>
      </c>
      <c r="G408" s="30"/>
      <c r="H408" s="6" t="s">
        <v>2737</v>
      </c>
      <c r="I408" s="32" t="s">
        <v>2738</v>
      </c>
      <c r="J408" s="61" t="s">
        <v>2739</v>
      </c>
      <c r="K408" s="34"/>
      <c r="L408" s="4"/>
      <c r="M408" s="4" t="str">
        <f>C408&amp;COUNTIF($C$2:C408,C408)</f>
        <v>董雪1</v>
      </c>
    </row>
    <row r="409" customHeight="1" spans="1:13">
      <c r="A409" s="6">
        <v>408</v>
      </c>
      <c r="B409" s="6" t="s">
        <v>3173</v>
      </c>
      <c r="C409" s="6" t="s">
        <v>1206</v>
      </c>
      <c r="D409" s="6" t="s">
        <v>2764</v>
      </c>
      <c r="E409" s="6" t="s">
        <v>1851</v>
      </c>
      <c r="F409" s="29">
        <v>44378</v>
      </c>
      <c r="G409" s="30"/>
      <c r="H409" s="6" t="s">
        <v>2737</v>
      </c>
      <c r="I409" s="32" t="s">
        <v>2738</v>
      </c>
      <c r="J409" s="61" t="s">
        <v>2739</v>
      </c>
      <c r="K409" s="34"/>
      <c r="L409" s="4"/>
      <c r="M409" s="4" t="str">
        <f>C409&amp;COUNTIF($C$2:C409,C409)</f>
        <v>黄红英1</v>
      </c>
    </row>
    <row r="410" customHeight="1" spans="1:13">
      <c r="A410" s="6">
        <v>409</v>
      </c>
      <c r="B410" s="6" t="s">
        <v>3174</v>
      </c>
      <c r="C410" s="6" t="s">
        <v>1331</v>
      </c>
      <c r="D410" s="6" t="s">
        <v>2764</v>
      </c>
      <c r="E410" s="6" t="s">
        <v>1851</v>
      </c>
      <c r="F410" s="29">
        <v>44378</v>
      </c>
      <c r="G410" s="30"/>
      <c r="H410" s="6" t="s">
        <v>2737</v>
      </c>
      <c r="I410" s="32" t="s">
        <v>2744</v>
      </c>
      <c r="J410" s="61" t="s">
        <v>2739</v>
      </c>
      <c r="K410" s="34"/>
      <c r="L410" s="4"/>
      <c r="M410" s="4" t="str">
        <f>C410&amp;COUNTIF($C$2:C410,C410)</f>
        <v>王豆1</v>
      </c>
    </row>
    <row r="411" customHeight="1" spans="1:13">
      <c r="A411" s="6">
        <v>410</v>
      </c>
      <c r="B411" s="6" t="s">
        <v>3175</v>
      </c>
      <c r="C411" s="6" t="s">
        <v>1327</v>
      </c>
      <c r="D411" s="6" t="s">
        <v>2764</v>
      </c>
      <c r="E411" s="6" t="s">
        <v>1851</v>
      </c>
      <c r="F411" s="29">
        <v>44378</v>
      </c>
      <c r="G411" s="30"/>
      <c r="H411" s="6" t="s">
        <v>2737</v>
      </c>
      <c r="I411" s="32" t="s">
        <v>2744</v>
      </c>
      <c r="J411" s="61" t="s">
        <v>2739</v>
      </c>
      <c r="K411" s="34"/>
      <c r="L411" s="4"/>
      <c r="M411" s="4" t="str">
        <f>C411&amp;COUNTIF($C$2:C411,C411)</f>
        <v>孙碧莹1</v>
      </c>
    </row>
    <row r="412" customHeight="1" spans="1:13">
      <c r="A412" s="6">
        <v>411</v>
      </c>
      <c r="B412" s="6" t="s">
        <v>3176</v>
      </c>
      <c r="C412" s="6" t="s">
        <v>1398</v>
      </c>
      <c r="D412" s="6" t="s">
        <v>2764</v>
      </c>
      <c r="E412" s="6" t="s">
        <v>1851</v>
      </c>
      <c r="F412" s="29">
        <v>44378</v>
      </c>
      <c r="G412" s="30"/>
      <c r="H412" s="6" t="s">
        <v>2737</v>
      </c>
      <c r="I412" s="32" t="s">
        <v>2744</v>
      </c>
      <c r="J412" s="61" t="s">
        <v>2739</v>
      </c>
      <c r="K412" s="34"/>
      <c r="L412" s="4"/>
      <c r="M412" s="4" t="str">
        <f>C412&amp;COUNTIF($C$2:C412,C412)</f>
        <v>夏海涛1</v>
      </c>
    </row>
    <row r="413" customHeight="1" spans="1:13">
      <c r="A413" s="6">
        <v>412</v>
      </c>
      <c r="B413" s="6" t="s">
        <v>3177</v>
      </c>
      <c r="C413" s="6" t="s">
        <v>1658</v>
      </c>
      <c r="D413" s="6" t="s">
        <v>2764</v>
      </c>
      <c r="E413" s="6" t="s">
        <v>1851</v>
      </c>
      <c r="F413" s="29">
        <v>44378</v>
      </c>
      <c r="G413" s="30"/>
      <c r="H413" s="6" t="s">
        <v>2737</v>
      </c>
      <c r="I413" s="32" t="s">
        <v>2738</v>
      </c>
      <c r="J413" s="61" t="s">
        <v>2739</v>
      </c>
      <c r="K413" s="34"/>
      <c r="L413" s="4"/>
      <c r="M413" s="4" t="str">
        <f>C413&amp;COUNTIF($C$2:C413,C413)</f>
        <v>田小潞1</v>
      </c>
    </row>
    <row r="414" customHeight="1" spans="1:13">
      <c r="A414" s="6">
        <v>413</v>
      </c>
      <c r="B414" s="6" t="s">
        <v>3178</v>
      </c>
      <c r="C414" s="6" t="s">
        <v>1638</v>
      </c>
      <c r="D414" s="6" t="s">
        <v>2764</v>
      </c>
      <c r="E414" s="6" t="s">
        <v>1851</v>
      </c>
      <c r="F414" s="29">
        <v>44378</v>
      </c>
      <c r="G414" s="30"/>
      <c r="H414" s="6" t="s">
        <v>2737</v>
      </c>
      <c r="I414" s="32" t="s">
        <v>2738</v>
      </c>
      <c r="J414" s="61" t="s">
        <v>2739</v>
      </c>
      <c r="K414" s="34"/>
      <c r="L414" s="4"/>
      <c r="M414" s="4" t="str">
        <f>C414&amp;COUNTIF($C$2:C414,C414)</f>
        <v>陈文茜1</v>
      </c>
    </row>
    <row r="415" customHeight="1" spans="1:13">
      <c r="A415" s="6">
        <v>414</v>
      </c>
      <c r="B415" s="6" t="s">
        <v>3179</v>
      </c>
      <c r="C415" s="6" t="s">
        <v>1647</v>
      </c>
      <c r="D415" s="6" t="s">
        <v>3180</v>
      </c>
      <c r="E415" s="6" t="s">
        <v>1851</v>
      </c>
      <c r="F415" s="29">
        <v>44378</v>
      </c>
      <c r="G415" s="30"/>
      <c r="H415" s="6" t="s">
        <v>2737</v>
      </c>
      <c r="I415" s="32" t="s">
        <v>2738</v>
      </c>
      <c r="J415" s="61" t="s">
        <v>2739</v>
      </c>
      <c r="K415" s="34"/>
      <c r="L415" s="4"/>
      <c r="M415" s="4" t="str">
        <f>C415&amp;COUNTIF($C$2:C415,C415)</f>
        <v>王亮亮1</v>
      </c>
    </row>
    <row r="416" customHeight="1" spans="1:13">
      <c r="A416" s="6">
        <v>415</v>
      </c>
      <c r="B416" s="6" t="s">
        <v>3181</v>
      </c>
      <c r="C416" s="6" t="s">
        <v>1972</v>
      </c>
      <c r="D416" s="6" t="s">
        <v>2766</v>
      </c>
      <c r="E416" s="6" t="s">
        <v>1851</v>
      </c>
      <c r="F416" s="29">
        <v>44378</v>
      </c>
      <c r="G416" s="30"/>
      <c r="H416" s="6" t="s">
        <v>2737</v>
      </c>
      <c r="I416" s="32" t="s">
        <v>2738</v>
      </c>
      <c r="J416" s="61" t="s">
        <v>2739</v>
      </c>
      <c r="K416" s="34"/>
      <c r="L416" s="4"/>
      <c r="M416" s="4" t="str">
        <f>C416&amp;COUNTIF($C$2:C416,C416)</f>
        <v>董小迪1</v>
      </c>
    </row>
    <row r="417" customHeight="1" spans="1:13">
      <c r="A417" s="6">
        <v>416</v>
      </c>
      <c r="B417" s="6" t="s">
        <v>3182</v>
      </c>
      <c r="C417" s="6" t="s">
        <v>773</v>
      </c>
      <c r="D417" s="6" t="s">
        <v>2766</v>
      </c>
      <c r="E417" s="6" t="s">
        <v>402</v>
      </c>
      <c r="F417" s="29">
        <v>44378</v>
      </c>
      <c r="G417" s="30"/>
      <c r="H417" s="6" t="s">
        <v>2737</v>
      </c>
      <c r="I417" s="32" t="s">
        <v>2738</v>
      </c>
      <c r="J417" s="61" t="s">
        <v>2739</v>
      </c>
      <c r="K417" s="34"/>
      <c r="L417" s="4"/>
      <c r="M417" s="4" t="str">
        <f>C417&amp;COUNTIF($C$2:C417,C417)</f>
        <v>付豪1</v>
      </c>
    </row>
    <row r="418" customHeight="1" spans="1:13">
      <c r="A418" s="6">
        <v>417</v>
      </c>
      <c r="B418" s="6" t="s">
        <v>3183</v>
      </c>
      <c r="C418" s="6" t="s">
        <v>840</v>
      </c>
      <c r="D418" s="6" t="s">
        <v>2748</v>
      </c>
      <c r="E418" s="6" t="s">
        <v>403</v>
      </c>
      <c r="F418" s="29">
        <v>44378</v>
      </c>
      <c r="G418" s="30"/>
      <c r="H418" s="6" t="s">
        <v>2737</v>
      </c>
      <c r="I418" s="32" t="s">
        <v>2753</v>
      </c>
      <c r="J418" s="61" t="s">
        <v>2739</v>
      </c>
      <c r="K418" s="34"/>
      <c r="L418" s="4"/>
      <c r="M418" s="4" t="str">
        <f>C418&amp;COUNTIF($C$2:C418,C418)</f>
        <v>张雷1</v>
      </c>
    </row>
    <row r="419" customHeight="1" spans="1:13">
      <c r="A419" s="6">
        <v>418</v>
      </c>
      <c r="B419" s="6" t="s">
        <v>3184</v>
      </c>
      <c r="C419" s="6" t="s">
        <v>1084</v>
      </c>
      <c r="D419" s="6" t="s">
        <v>2748</v>
      </c>
      <c r="E419" s="6" t="s">
        <v>403</v>
      </c>
      <c r="F419" s="29">
        <v>44378</v>
      </c>
      <c r="G419" s="30"/>
      <c r="H419" s="6" t="s">
        <v>2737</v>
      </c>
      <c r="I419" s="32" t="s">
        <v>2738</v>
      </c>
      <c r="J419" s="61" t="s">
        <v>2739</v>
      </c>
      <c r="K419" s="34"/>
      <c r="L419" s="4"/>
      <c r="M419" s="4" t="str">
        <f>C419&amp;COUNTIF($C$2:C419,C419)</f>
        <v>盛江博1</v>
      </c>
    </row>
    <row r="420" customHeight="1" spans="1:13">
      <c r="A420" s="6">
        <v>419</v>
      </c>
      <c r="B420" s="6" t="s">
        <v>3185</v>
      </c>
      <c r="C420" s="6" t="s">
        <v>1054</v>
      </c>
      <c r="D420" s="6" t="s">
        <v>2748</v>
      </c>
      <c r="E420" s="6" t="s">
        <v>403</v>
      </c>
      <c r="F420" s="29">
        <v>44378</v>
      </c>
      <c r="G420" s="30"/>
      <c r="H420" s="6" t="s">
        <v>2737</v>
      </c>
      <c r="I420" s="32" t="s">
        <v>2738</v>
      </c>
      <c r="J420" s="61" t="s">
        <v>2739</v>
      </c>
      <c r="K420" s="34"/>
      <c r="L420" s="4"/>
      <c r="M420" s="4" t="str">
        <f>C420&amp;COUNTIF($C$2:C420,C420)</f>
        <v>黄静1</v>
      </c>
    </row>
    <row r="421" customHeight="1" spans="1:13">
      <c r="A421" s="6">
        <v>420</v>
      </c>
      <c r="B421" s="6" t="s">
        <v>3186</v>
      </c>
      <c r="C421" s="6" t="s">
        <v>1092</v>
      </c>
      <c r="D421" s="6" t="s">
        <v>2748</v>
      </c>
      <c r="E421" s="6" t="s">
        <v>834</v>
      </c>
      <c r="F421" s="29">
        <v>44378</v>
      </c>
      <c r="G421" s="30"/>
      <c r="H421" s="6" t="s">
        <v>2737</v>
      </c>
      <c r="I421" s="32" t="s">
        <v>2738</v>
      </c>
      <c r="J421" s="61" t="s">
        <v>2739</v>
      </c>
      <c r="K421" s="34"/>
      <c r="L421" s="4"/>
      <c r="M421" s="4" t="str">
        <f>C421&amp;COUNTIF($C$2:C421,C421)</f>
        <v>檀杰根1</v>
      </c>
    </row>
    <row r="422" customHeight="1" spans="1:13">
      <c r="A422" s="6">
        <v>421</v>
      </c>
      <c r="B422" s="6" t="s">
        <v>3187</v>
      </c>
      <c r="C422" s="6" t="s">
        <v>660</v>
      </c>
      <c r="D422" s="6" t="s">
        <v>2769</v>
      </c>
      <c r="E422" s="6" t="s">
        <v>398</v>
      </c>
      <c r="F422" s="29">
        <v>44378</v>
      </c>
      <c r="G422" s="30"/>
      <c r="H422" s="6" t="s">
        <v>2737</v>
      </c>
      <c r="I422" s="32" t="s">
        <v>2738</v>
      </c>
      <c r="J422" s="61" t="s">
        <v>2739</v>
      </c>
      <c r="K422" s="34"/>
      <c r="L422" s="4"/>
      <c r="M422" s="4" t="str">
        <f>C422&amp;COUNTIF($C$2:C422,C422)</f>
        <v>陈俊倍1</v>
      </c>
    </row>
    <row r="423" customHeight="1" spans="1:13">
      <c r="A423" s="6">
        <v>422</v>
      </c>
      <c r="B423" s="6" t="s">
        <v>3188</v>
      </c>
      <c r="C423" s="6" t="s">
        <v>598</v>
      </c>
      <c r="D423" s="6" t="s">
        <v>2769</v>
      </c>
      <c r="E423" s="6" t="s">
        <v>398</v>
      </c>
      <c r="F423" s="29">
        <v>44378</v>
      </c>
      <c r="G423" s="30"/>
      <c r="H423" s="6" t="s">
        <v>2737</v>
      </c>
      <c r="I423" s="32" t="s">
        <v>2738</v>
      </c>
      <c r="J423" s="61" t="s">
        <v>2739</v>
      </c>
      <c r="K423" s="34"/>
      <c r="L423" s="4"/>
      <c r="M423" s="4" t="str">
        <f>C423&amp;COUNTIF($C$2:C423,C423)</f>
        <v>杨士路1</v>
      </c>
    </row>
    <row r="424" customHeight="1" spans="1:13">
      <c r="A424" s="6">
        <v>423</v>
      </c>
      <c r="B424" s="6" t="s">
        <v>3189</v>
      </c>
      <c r="C424" s="6" t="s">
        <v>602</v>
      </c>
      <c r="D424" s="6" t="s">
        <v>2769</v>
      </c>
      <c r="E424" s="6" t="s">
        <v>398</v>
      </c>
      <c r="F424" s="29">
        <v>44378</v>
      </c>
      <c r="G424" s="30"/>
      <c r="H424" s="6" t="s">
        <v>2737</v>
      </c>
      <c r="I424" s="32" t="s">
        <v>2738</v>
      </c>
      <c r="J424" s="61" t="s">
        <v>2739</v>
      </c>
      <c r="K424" s="34"/>
      <c r="L424" s="4"/>
      <c r="M424" s="4" t="str">
        <f>C424&amp;COUNTIF($C$2:C424,C424)</f>
        <v>曾怡锋1</v>
      </c>
    </row>
    <row r="425" customHeight="1" spans="1:13">
      <c r="A425" s="6">
        <v>424</v>
      </c>
      <c r="B425" s="6" t="s">
        <v>3190</v>
      </c>
      <c r="C425" s="6" t="s">
        <v>508</v>
      </c>
      <c r="D425" s="6" t="s">
        <v>2769</v>
      </c>
      <c r="E425" s="6" t="s">
        <v>398</v>
      </c>
      <c r="F425" s="29">
        <v>44378</v>
      </c>
      <c r="G425" s="30"/>
      <c r="H425" s="6" t="s">
        <v>2737</v>
      </c>
      <c r="I425" s="32" t="s">
        <v>2744</v>
      </c>
      <c r="J425" s="61" t="s">
        <v>2739</v>
      </c>
      <c r="K425" s="34"/>
      <c r="L425" s="4"/>
      <c r="M425" s="4" t="str">
        <f>C425&amp;COUNTIF($C$2:C425,C425)</f>
        <v>徐延旺1</v>
      </c>
    </row>
    <row r="426" customHeight="1" spans="1:13">
      <c r="A426" s="6">
        <v>425</v>
      </c>
      <c r="B426" s="6" t="s">
        <v>3191</v>
      </c>
      <c r="C426" s="6" t="s">
        <v>963</v>
      </c>
      <c r="D426" s="6" t="s">
        <v>2804</v>
      </c>
      <c r="E426" s="6" t="s">
        <v>480</v>
      </c>
      <c r="F426" s="29">
        <v>44378</v>
      </c>
      <c r="G426" s="30"/>
      <c r="H426" s="6" t="s">
        <v>2737</v>
      </c>
      <c r="I426" s="32" t="s">
        <v>2738</v>
      </c>
      <c r="J426" s="61" t="s">
        <v>2739</v>
      </c>
      <c r="K426" s="34"/>
      <c r="L426" s="4"/>
      <c r="M426" s="4" t="str">
        <f>C426&amp;COUNTIF($C$2:C426,C426)</f>
        <v>许凯丽1</v>
      </c>
    </row>
    <row r="427" customHeight="1" spans="1:13">
      <c r="A427" s="6">
        <v>426</v>
      </c>
      <c r="B427" s="6" t="s">
        <v>3192</v>
      </c>
      <c r="C427" s="6" t="s">
        <v>928</v>
      </c>
      <c r="D427" s="6" t="s">
        <v>2804</v>
      </c>
      <c r="E427" s="6" t="s">
        <v>480</v>
      </c>
      <c r="F427" s="29">
        <v>44378</v>
      </c>
      <c r="G427" s="30"/>
      <c r="H427" s="6" t="s">
        <v>2737</v>
      </c>
      <c r="I427" s="32" t="s">
        <v>2744</v>
      </c>
      <c r="J427" s="61" t="s">
        <v>2739</v>
      </c>
      <c r="K427" s="34"/>
      <c r="L427" s="4"/>
      <c r="M427" s="4" t="str">
        <f>C427&amp;COUNTIF($C$2:C427,C427)</f>
        <v>王青波1</v>
      </c>
    </row>
    <row r="428" customHeight="1" spans="1:13">
      <c r="A428" s="6">
        <v>427</v>
      </c>
      <c r="B428" s="6" t="s">
        <v>3193</v>
      </c>
      <c r="C428" s="6" t="s">
        <v>468</v>
      </c>
      <c r="D428" s="6" t="s">
        <v>2804</v>
      </c>
      <c r="E428" s="6" t="s">
        <v>480</v>
      </c>
      <c r="F428" s="29">
        <v>44378</v>
      </c>
      <c r="G428" s="30"/>
      <c r="H428" s="6" t="s">
        <v>2737</v>
      </c>
      <c r="I428" s="32" t="s">
        <v>2738</v>
      </c>
      <c r="J428" s="61" t="s">
        <v>2741</v>
      </c>
      <c r="K428" s="34"/>
      <c r="L428" s="4"/>
      <c r="M428" s="4" t="str">
        <f>C428&amp;COUNTIF($C$2:C428,C428)</f>
        <v>卢丙成1</v>
      </c>
    </row>
    <row r="429" customHeight="1" spans="1:13">
      <c r="A429" s="6">
        <v>428</v>
      </c>
      <c r="B429" s="6" t="s">
        <v>3194</v>
      </c>
      <c r="C429" s="6" t="s">
        <v>1012</v>
      </c>
      <c r="D429" s="6" t="s">
        <v>2736</v>
      </c>
      <c r="E429" s="6" t="s">
        <v>26</v>
      </c>
      <c r="F429" s="29">
        <v>44378</v>
      </c>
      <c r="G429" s="30"/>
      <c r="H429" s="6" t="s">
        <v>2737</v>
      </c>
      <c r="I429" s="32" t="s">
        <v>2738</v>
      </c>
      <c r="J429" s="61" t="s">
        <v>2739</v>
      </c>
      <c r="K429" s="34"/>
      <c r="L429" s="4"/>
      <c r="M429" s="4" t="str">
        <f>C429&amp;COUNTIF($C$2:C429,C429)</f>
        <v>刘骥谌1</v>
      </c>
    </row>
    <row r="430" customHeight="1" spans="1:13">
      <c r="A430" s="6">
        <v>429</v>
      </c>
      <c r="B430" s="6" t="s">
        <v>3195</v>
      </c>
      <c r="C430" s="6" t="s">
        <v>981</v>
      </c>
      <c r="D430" s="6" t="s">
        <v>2736</v>
      </c>
      <c r="E430" s="6" t="s">
        <v>26</v>
      </c>
      <c r="F430" s="29">
        <v>44378</v>
      </c>
      <c r="G430" s="30"/>
      <c r="H430" s="6" t="s">
        <v>2737</v>
      </c>
      <c r="I430" s="32" t="s">
        <v>2738</v>
      </c>
      <c r="J430" s="61" t="s">
        <v>2739</v>
      </c>
      <c r="K430" s="34"/>
      <c r="L430" s="4"/>
      <c r="M430" s="4" t="str">
        <f>C430&amp;COUNTIF($C$2:C430,C430)</f>
        <v>鲍胜志1</v>
      </c>
    </row>
    <row r="431" customHeight="1" spans="1:13">
      <c r="A431" s="6">
        <v>430</v>
      </c>
      <c r="B431" s="6" t="s">
        <v>3196</v>
      </c>
      <c r="C431" s="6" t="s">
        <v>877</v>
      </c>
      <c r="D431" s="6" t="s">
        <v>2736</v>
      </c>
      <c r="E431" s="6" t="s">
        <v>26</v>
      </c>
      <c r="F431" s="29">
        <v>44378</v>
      </c>
      <c r="G431" s="30"/>
      <c r="H431" s="6" t="s">
        <v>2737</v>
      </c>
      <c r="I431" s="32" t="s">
        <v>2744</v>
      </c>
      <c r="J431" s="61" t="s">
        <v>2739</v>
      </c>
      <c r="K431" s="34"/>
      <c r="L431" s="4"/>
      <c r="M431" s="4" t="str">
        <f>C431&amp;COUNTIF($C$2:C431,C431)</f>
        <v>刘艳1</v>
      </c>
    </row>
    <row r="432" customHeight="1" spans="1:13">
      <c r="A432" s="6">
        <v>431</v>
      </c>
      <c r="B432" s="6" t="s">
        <v>3197</v>
      </c>
      <c r="C432" s="6" t="s">
        <v>1070</v>
      </c>
      <c r="D432" s="6" t="s">
        <v>2736</v>
      </c>
      <c r="E432" s="6" t="s">
        <v>26</v>
      </c>
      <c r="F432" s="29">
        <v>44378</v>
      </c>
      <c r="G432" s="30"/>
      <c r="H432" s="6" t="s">
        <v>2737</v>
      </c>
      <c r="I432" s="32" t="s">
        <v>2738</v>
      </c>
      <c r="J432" s="61" t="s">
        <v>2739</v>
      </c>
      <c r="K432" s="34"/>
      <c r="L432" s="4"/>
      <c r="M432" s="4" t="str">
        <f>C432&amp;COUNTIF($C$2:C432,C432)</f>
        <v>孙少伟1</v>
      </c>
    </row>
    <row r="433" customHeight="1" spans="1:13">
      <c r="A433" s="6">
        <v>432</v>
      </c>
      <c r="B433" s="6" t="s">
        <v>3198</v>
      </c>
      <c r="C433" s="6" t="s">
        <v>1075</v>
      </c>
      <c r="D433" s="6" t="s">
        <v>2736</v>
      </c>
      <c r="E433" s="6" t="s">
        <v>26</v>
      </c>
      <c r="F433" s="29">
        <v>44378</v>
      </c>
      <c r="G433" s="30"/>
      <c r="H433" s="6" t="s">
        <v>2737</v>
      </c>
      <c r="I433" s="32" t="s">
        <v>2744</v>
      </c>
      <c r="J433" s="61" t="s">
        <v>2739</v>
      </c>
      <c r="K433" s="34"/>
      <c r="L433" s="4"/>
      <c r="M433" s="4" t="str">
        <f>C433&amp;COUNTIF($C$2:C433,C433)</f>
        <v>任宇坤1</v>
      </c>
    </row>
    <row r="434" customHeight="1" spans="1:13">
      <c r="A434" s="6">
        <v>433</v>
      </c>
      <c r="B434" s="6" t="s">
        <v>3199</v>
      </c>
      <c r="C434" s="6" t="s">
        <v>972</v>
      </c>
      <c r="D434" s="6" t="s">
        <v>2736</v>
      </c>
      <c r="E434" s="6" t="s">
        <v>26</v>
      </c>
      <c r="F434" s="29">
        <v>44378</v>
      </c>
      <c r="G434" s="30"/>
      <c r="H434" s="6" t="s">
        <v>2737</v>
      </c>
      <c r="I434" s="32" t="s">
        <v>2744</v>
      </c>
      <c r="J434" s="61" t="s">
        <v>2739</v>
      </c>
      <c r="K434" s="34"/>
      <c r="L434" s="4"/>
      <c r="M434" s="4" t="str">
        <f>C434&amp;COUNTIF($C$2:C434,C434)</f>
        <v>杨孟辰1</v>
      </c>
    </row>
    <row r="435" customHeight="1" spans="1:13">
      <c r="A435" s="6">
        <v>434</v>
      </c>
      <c r="B435" s="6" t="s">
        <v>3200</v>
      </c>
      <c r="C435" s="6" t="s">
        <v>983</v>
      </c>
      <c r="D435" s="6" t="s">
        <v>2736</v>
      </c>
      <c r="E435" s="6" t="s">
        <v>26</v>
      </c>
      <c r="F435" s="29">
        <v>44378</v>
      </c>
      <c r="G435" s="30"/>
      <c r="H435" s="6" t="s">
        <v>2737</v>
      </c>
      <c r="I435" s="32" t="s">
        <v>2744</v>
      </c>
      <c r="J435" s="61" t="s">
        <v>2739</v>
      </c>
      <c r="K435" s="34"/>
      <c r="L435" s="4"/>
      <c r="M435" s="4" t="str">
        <f>C435&amp;COUNTIF($C$2:C435,C435)</f>
        <v>杨凯1</v>
      </c>
    </row>
    <row r="436" customHeight="1" spans="1:13">
      <c r="A436" s="6">
        <v>435</v>
      </c>
      <c r="B436" s="6" t="s">
        <v>3201</v>
      </c>
      <c r="C436" s="6" t="s">
        <v>859</v>
      </c>
      <c r="D436" s="6" t="s">
        <v>2736</v>
      </c>
      <c r="E436" s="6" t="s">
        <v>26</v>
      </c>
      <c r="F436" s="29">
        <v>44378</v>
      </c>
      <c r="G436" s="30"/>
      <c r="H436" s="6" t="s">
        <v>2737</v>
      </c>
      <c r="I436" s="32" t="s">
        <v>2744</v>
      </c>
      <c r="J436" s="61" t="s">
        <v>2739</v>
      </c>
      <c r="K436" s="34"/>
      <c r="L436" s="4"/>
      <c r="M436" s="4" t="str">
        <f>C436&amp;COUNTIF($C$2:C436,C436)</f>
        <v>金士星1</v>
      </c>
    </row>
    <row r="437" customHeight="1" spans="1:13">
      <c r="A437" s="6">
        <v>436</v>
      </c>
      <c r="B437" s="6" t="s">
        <v>3202</v>
      </c>
      <c r="C437" s="6" t="s">
        <v>869</v>
      </c>
      <c r="D437" s="6" t="s">
        <v>2748</v>
      </c>
      <c r="E437" s="6" t="s">
        <v>870</v>
      </c>
      <c r="F437" s="29">
        <v>44378</v>
      </c>
      <c r="G437" s="30"/>
      <c r="H437" s="6" t="s">
        <v>2737</v>
      </c>
      <c r="I437" s="32" t="s">
        <v>2738</v>
      </c>
      <c r="J437" s="61" t="s">
        <v>2739</v>
      </c>
      <c r="K437" s="34"/>
      <c r="L437" s="4"/>
      <c r="M437" s="4" t="str">
        <f>C437&amp;COUNTIF($C$2:C437,C437)</f>
        <v>赵安坤1</v>
      </c>
    </row>
    <row r="438" customHeight="1" spans="1:13">
      <c r="A438" s="6">
        <v>437</v>
      </c>
      <c r="B438" s="6" t="s">
        <v>3203</v>
      </c>
      <c r="C438" s="6" t="s">
        <v>1439</v>
      </c>
      <c r="D438" s="6" t="s">
        <v>2750</v>
      </c>
      <c r="E438" s="6" t="s">
        <v>404</v>
      </c>
      <c r="F438" s="29">
        <v>44378</v>
      </c>
      <c r="G438" s="30"/>
      <c r="H438" s="6" t="s">
        <v>2737</v>
      </c>
      <c r="I438" s="32" t="s">
        <v>2738</v>
      </c>
      <c r="J438" s="61" t="s">
        <v>2739</v>
      </c>
      <c r="K438" s="34"/>
      <c r="L438" s="4"/>
      <c r="M438" s="4" t="str">
        <f>C438&amp;COUNTIF($C$2:C438,C438)</f>
        <v>刘申龙1</v>
      </c>
    </row>
    <row r="439" customHeight="1" spans="1:13">
      <c r="A439" s="6">
        <v>438</v>
      </c>
      <c r="B439" s="6" t="s">
        <v>3204</v>
      </c>
      <c r="C439" s="6" t="s">
        <v>1449</v>
      </c>
      <c r="D439" s="6" t="s">
        <v>2750</v>
      </c>
      <c r="E439" s="6" t="s">
        <v>404</v>
      </c>
      <c r="F439" s="29">
        <v>44378</v>
      </c>
      <c r="G439" s="30"/>
      <c r="H439" s="6" t="s">
        <v>2737</v>
      </c>
      <c r="I439" s="32" t="s">
        <v>2738</v>
      </c>
      <c r="J439" s="61" t="s">
        <v>2739</v>
      </c>
      <c r="K439" s="34"/>
      <c r="L439" s="4"/>
      <c r="M439" s="4" t="str">
        <f>C439&amp;COUNTIF($C$2:C439,C439)</f>
        <v>张磊300431</v>
      </c>
    </row>
    <row r="440" customHeight="1" spans="1:13">
      <c r="A440" s="6">
        <v>439</v>
      </c>
      <c r="B440" s="6" t="s">
        <v>3205</v>
      </c>
      <c r="C440" s="6" t="s">
        <v>1456</v>
      </c>
      <c r="D440" s="6" t="s">
        <v>2750</v>
      </c>
      <c r="E440" s="6" t="s">
        <v>404</v>
      </c>
      <c r="F440" s="29">
        <v>44378</v>
      </c>
      <c r="G440" s="30"/>
      <c r="H440" s="6" t="s">
        <v>2737</v>
      </c>
      <c r="I440" s="32" t="s">
        <v>2744</v>
      </c>
      <c r="J440" s="61" t="s">
        <v>2739</v>
      </c>
      <c r="K440" s="34"/>
      <c r="L440" s="4"/>
      <c r="M440" s="4" t="str">
        <f>C440&amp;COUNTIF($C$2:C440,C440)</f>
        <v>杨永生1</v>
      </c>
    </row>
    <row r="441" customHeight="1" spans="1:13">
      <c r="A441" s="6">
        <v>440</v>
      </c>
      <c r="B441" s="6" t="s">
        <v>3206</v>
      </c>
      <c r="C441" s="6" t="s">
        <v>1451</v>
      </c>
      <c r="D441" s="6" t="s">
        <v>2750</v>
      </c>
      <c r="E441" s="6" t="s">
        <v>404</v>
      </c>
      <c r="F441" s="29">
        <v>44378</v>
      </c>
      <c r="G441" s="30"/>
      <c r="H441" s="6" t="s">
        <v>2737</v>
      </c>
      <c r="I441" s="32" t="s">
        <v>2738</v>
      </c>
      <c r="J441" s="61" t="s">
        <v>2739</v>
      </c>
      <c r="K441" s="34"/>
      <c r="L441" s="4"/>
      <c r="M441" s="4" t="str">
        <f>C441&amp;COUNTIF($C$2:C441,C441)</f>
        <v>韩延鑫1</v>
      </c>
    </row>
    <row r="442" customHeight="1" spans="1:13">
      <c r="A442" s="6">
        <v>441</v>
      </c>
      <c r="B442" s="6" t="s">
        <v>3207</v>
      </c>
      <c r="C442" s="6" t="s">
        <v>1447</v>
      </c>
      <c r="D442" s="6" t="s">
        <v>2750</v>
      </c>
      <c r="E442" s="6" t="s">
        <v>404</v>
      </c>
      <c r="F442" s="29">
        <v>44378</v>
      </c>
      <c r="G442" s="30"/>
      <c r="H442" s="6" t="s">
        <v>2737</v>
      </c>
      <c r="I442" s="32" t="s">
        <v>2744</v>
      </c>
      <c r="J442" s="61" t="s">
        <v>2739</v>
      </c>
      <c r="K442" s="34"/>
      <c r="L442" s="4"/>
      <c r="M442" s="4" t="str">
        <f>C442&amp;COUNTIF($C$2:C442,C442)</f>
        <v>索超1</v>
      </c>
    </row>
    <row r="443" customHeight="1" spans="1:13">
      <c r="A443" s="6">
        <v>442</v>
      </c>
      <c r="B443" s="6" t="s">
        <v>3208</v>
      </c>
      <c r="C443" s="6" t="s">
        <v>1459</v>
      </c>
      <c r="D443" s="6" t="s">
        <v>2750</v>
      </c>
      <c r="E443" s="6" t="s">
        <v>404</v>
      </c>
      <c r="F443" s="29">
        <v>44378</v>
      </c>
      <c r="G443" s="30"/>
      <c r="H443" s="6" t="s">
        <v>2737</v>
      </c>
      <c r="I443" s="32" t="s">
        <v>2738</v>
      </c>
      <c r="J443" s="61" t="s">
        <v>2739</v>
      </c>
      <c r="K443" s="34"/>
      <c r="L443" s="4"/>
      <c r="M443" s="4" t="str">
        <f>C443&amp;COUNTIF($C$2:C443,C443)</f>
        <v>姚鹏1</v>
      </c>
    </row>
    <row r="444" customHeight="1" spans="1:13">
      <c r="A444" s="6">
        <v>443</v>
      </c>
      <c r="B444" s="6" t="s">
        <v>3209</v>
      </c>
      <c r="C444" s="6" t="s">
        <v>1436</v>
      </c>
      <c r="D444" s="6" t="s">
        <v>2750</v>
      </c>
      <c r="E444" s="6" t="s">
        <v>404</v>
      </c>
      <c r="F444" s="29">
        <v>44378</v>
      </c>
      <c r="G444" s="30"/>
      <c r="H444" s="6" t="s">
        <v>2737</v>
      </c>
      <c r="I444" s="32" t="s">
        <v>2738</v>
      </c>
      <c r="J444" s="61" t="s">
        <v>2739</v>
      </c>
      <c r="K444" s="34"/>
      <c r="L444" s="4"/>
      <c r="M444" s="4" t="str">
        <f>C444&amp;COUNTIF($C$2:C444,C444)</f>
        <v>耿苏梅1</v>
      </c>
    </row>
    <row r="445" customHeight="1" spans="1:13">
      <c r="A445" s="6">
        <v>444</v>
      </c>
      <c r="B445" s="6" t="s">
        <v>3210</v>
      </c>
      <c r="C445" s="6" t="s">
        <v>1432</v>
      </c>
      <c r="D445" s="6" t="s">
        <v>2750</v>
      </c>
      <c r="E445" s="6" t="s">
        <v>404</v>
      </c>
      <c r="F445" s="29">
        <v>44378</v>
      </c>
      <c r="G445" s="30"/>
      <c r="H445" s="6" t="s">
        <v>2737</v>
      </c>
      <c r="I445" s="32" t="s">
        <v>2738</v>
      </c>
      <c r="J445" s="61" t="s">
        <v>2739</v>
      </c>
      <c r="K445" s="34"/>
      <c r="L445" s="4"/>
      <c r="M445" s="4" t="str">
        <f>C445&amp;COUNTIF($C$2:C445,C445)</f>
        <v>易鹏1</v>
      </c>
    </row>
    <row r="446" customHeight="1" spans="1:13">
      <c r="A446" s="6">
        <v>445</v>
      </c>
      <c r="B446" s="6" t="s">
        <v>3211</v>
      </c>
      <c r="C446" s="6" t="s">
        <v>1226</v>
      </c>
      <c r="D446" s="6" t="s">
        <v>2750</v>
      </c>
      <c r="E446" s="6" t="s">
        <v>404</v>
      </c>
      <c r="F446" s="29">
        <v>44378</v>
      </c>
      <c r="G446" s="30"/>
      <c r="H446" s="6" t="s">
        <v>2737</v>
      </c>
      <c r="I446" s="32" t="s">
        <v>2738</v>
      </c>
      <c r="J446" s="61" t="s">
        <v>2739</v>
      </c>
      <c r="K446" s="34"/>
      <c r="L446" s="4"/>
      <c r="M446" s="4" t="str">
        <f>C446&amp;COUNTIF($C$2:C446,C446)</f>
        <v>敖俊023331</v>
      </c>
    </row>
    <row r="447" customHeight="1" spans="1:13">
      <c r="A447" s="6">
        <v>446</v>
      </c>
      <c r="B447" s="6" t="s">
        <v>3212</v>
      </c>
      <c r="C447" s="6" t="s">
        <v>3213</v>
      </c>
      <c r="D447" s="6" t="s">
        <v>474</v>
      </c>
      <c r="E447" s="6" t="s">
        <v>474</v>
      </c>
      <c r="F447" s="29">
        <v>44378</v>
      </c>
      <c r="G447" s="30"/>
      <c r="H447" s="6" t="s">
        <v>2737</v>
      </c>
      <c r="I447" s="32" t="s">
        <v>2738</v>
      </c>
      <c r="J447" s="61" t="s">
        <v>2739</v>
      </c>
      <c r="K447" s="34"/>
      <c r="L447" s="4"/>
      <c r="M447" s="4" t="str">
        <f>C447&amp;COUNTIF($C$2:C447,C447)</f>
        <v>田粟君1</v>
      </c>
    </row>
    <row r="448" customHeight="1" spans="1:13">
      <c r="A448" s="6">
        <v>447</v>
      </c>
      <c r="B448" s="6" t="s">
        <v>3214</v>
      </c>
      <c r="C448" s="6" t="s">
        <v>3215</v>
      </c>
      <c r="D448" s="6" t="s">
        <v>474</v>
      </c>
      <c r="E448" s="6" t="s">
        <v>474</v>
      </c>
      <c r="F448" s="29">
        <v>44378</v>
      </c>
      <c r="G448" s="30"/>
      <c r="H448" s="6" t="s">
        <v>2737</v>
      </c>
      <c r="I448" s="32" t="s">
        <v>2738</v>
      </c>
      <c r="J448" s="61" t="s">
        <v>2739</v>
      </c>
      <c r="K448" s="34"/>
      <c r="L448" s="4"/>
      <c r="M448" s="4" t="str">
        <f>C448&amp;COUNTIF($C$2:C448,C448)</f>
        <v>王嘉仪1</v>
      </c>
    </row>
    <row r="449" customHeight="1" spans="1:13">
      <c r="A449" s="6">
        <v>448</v>
      </c>
      <c r="B449" s="6" t="s">
        <v>3216</v>
      </c>
      <c r="C449" s="6" t="s">
        <v>3217</v>
      </c>
      <c r="D449" s="6" t="s">
        <v>474</v>
      </c>
      <c r="E449" s="6" t="s">
        <v>444</v>
      </c>
      <c r="F449" s="29">
        <v>44378</v>
      </c>
      <c r="G449" s="30"/>
      <c r="H449" s="6" t="s">
        <v>2737</v>
      </c>
      <c r="I449" s="32" t="s">
        <v>2738</v>
      </c>
      <c r="J449" s="61" t="s">
        <v>2739</v>
      </c>
      <c r="K449" s="34"/>
      <c r="L449" s="4"/>
      <c r="M449" s="4" t="str">
        <f>C449&amp;COUNTIF($C$2:C449,C449)</f>
        <v>江梓立1</v>
      </c>
    </row>
    <row r="450" customHeight="1" spans="1:13">
      <c r="A450" s="6">
        <v>449</v>
      </c>
      <c r="B450" s="6" t="s">
        <v>3218</v>
      </c>
      <c r="C450" s="6" t="s">
        <v>3219</v>
      </c>
      <c r="D450" s="6" t="s">
        <v>474</v>
      </c>
      <c r="E450" s="6" t="s">
        <v>444</v>
      </c>
      <c r="F450" s="29">
        <v>44378</v>
      </c>
      <c r="G450" s="30"/>
      <c r="H450" s="6" t="s">
        <v>2737</v>
      </c>
      <c r="I450" s="32" t="s">
        <v>2738</v>
      </c>
      <c r="J450" s="61" t="s">
        <v>2739</v>
      </c>
      <c r="K450" s="34"/>
      <c r="L450" s="4"/>
      <c r="M450" s="4" t="str">
        <f>C450&amp;COUNTIF($C$2:C450,C450)</f>
        <v>付剑波1</v>
      </c>
    </row>
    <row r="451" customHeight="1" spans="1:13">
      <c r="A451" s="6">
        <v>450</v>
      </c>
      <c r="B451" s="6" t="s">
        <v>3220</v>
      </c>
      <c r="C451" s="6" t="s">
        <v>3221</v>
      </c>
      <c r="D451" s="6" t="s">
        <v>474</v>
      </c>
      <c r="E451" s="6" t="s">
        <v>474</v>
      </c>
      <c r="F451" s="29">
        <v>44378</v>
      </c>
      <c r="G451" s="30"/>
      <c r="H451" s="6" t="s">
        <v>2737</v>
      </c>
      <c r="I451" s="32" t="s">
        <v>2738</v>
      </c>
      <c r="J451" s="61" t="s">
        <v>2739</v>
      </c>
      <c r="K451" s="34"/>
      <c r="L451" s="4"/>
      <c r="M451" s="4" t="str">
        <f>C451&amp;COUNTIF($C$2:C451,C451)</f>
        <v>徐娇娇1</v>
      </c>
    </row>
    <row r="452" customHeight="1" spans="1:13">
      <c r="A452" s="6">
        <v>451</v>
      </c>
      <c r="B452" s="6" t="s">
        <v>3222</v>
      </c>
      <c r="C452" s="6" t="s">
        <v>460</v>
      </c>
      <c r="D452" s="6" t="s">
        <v>432</v>
      </c>
      <c r="E452" s="6" t="s">
        <v>444</v>
      </c>
      <c r="F452" s="29">
        <v>44378</v>
      </c>
      <c r="G452" s="30"/>
      <c r="H452" s="6" t="s">
        <v>2737</v>
      </c>
      <c r="I452" s="32" t="s">
        <v>2738</v>
      </c>
      <c r="J452" s="61" t="s">
        <v>2739</v>
      </c>
      <c r="K452" s="34"/>
      <c r="L452" s="4"/>
      <c r="M452" s="4" t="str">
        <f>C452&amp;COUNTIF($C$2:C452,C452)</f>
        <v>傅相美1</v>
      </c>
    </row>
    <row r="453" customHeight="1" spans="1:13">
      <c r="A453" s="6">
        <v>452</v>
      </c>
      <c r="B453" s="6" t="s">
        <v>3223</v>
      </c>
      <c r="C453" s="6" t="s">
        <v>475</v>
      </c>
      <c r="D453" s="6" t="s">
        <v>2750</v>
      </c>
      <c r="E453" s="6" t="s">
        <v>2083</v>
      </c>
      <c r="F453" s="29">
        <v>44378</v>
      </c>
      <c r="G453" s="30"/>
      <c r="H453" s="6" t="s">
        <v>2737</v>
      </c>
      <c r="I453" s="32" t="s">
        <v>2738</v>
      </c>
      <c r="J453" s="61" t="s">
        <v>2739</v>
      </c>
      <c r="K453" s="34"/>
      <c r="L453" s="4"/>
      <c r="M453" s="4" t="str">
        <f>C453&amp;COUNTIF($C$2:C453,C453)</f>
        <v>孙榛浩1</v>
      </c>
    </row>
    <row r="454" customHeight="1" spans="1:13">
      <c r="A454" s="6">
        <v>453</v>
      </c>
      <c r="B454" s="6" t="s">
        <v>3224</v>
      </c>
      <c r="C454" s="6" t="s">
        <v>456</v>
      </c>
      <c r="D454" s="6" t="s">
        <v>2750</v>
      </c>
      <c r="E454" s="6" t="s">
        <v>2083</v>
      </c>
      <c r="F454" s="29">
        <v>44378</v>
      </c>
      <c r="G454" s="30"/>
      <c r="H454" s="6" t="s">
        <v>2737</v>
      </c>
      <c r="I454" s="32" t="s">
        <v>2738</v>
      </c>
      <c r="J454" s="61" t="s">
        <v>2739</v>
      </c>
      <c r="K454" s="34"/>
      <c r="L454" s="4"/>
      <c r="M454" s="4" t="str">
        <f>C454&amp;COUNTIF($C$2:C454,C454)</f>
        <v>邓大德1</v>
      </c>
    </row>
    <row r="455" customHeight="1" spans="1:13">
      <c r="A455" s="6">
        <v>454</v>
      </c>
      <c r="B455" s="6" t="s">
        <v>3225</v>
      </c>
      <c r="C455" s="6" t="s">
        <v>1748</v>
      </c>
      <c r="D455" s="6" t="s">
        <v>474</v>
      </c>
      <c r="E455" s="6" t="s">
        <v>1721</v>
      </c>
      <c r="F455" s="29">
        <v>44378</v>
      </c>
      <c r="G455" s="30"/>
      <c r="H455" s="6" t="s">
        <v>2737</v>
      </c>
      <c r="I455" s="32" t="s">
        <v>2738</v>
      </c>
      <c r="J455" s="61" t="s">
        <v>2739</v>
      </c>
      <c r="K455" s="34"/>
      <c r="L455" s="4"/>
      <c r="M455" s="4" t="str">
        <f>C455&amp;COUNTIF($C$2:C455,C455)</f>
        <v>陈星1</v>
      </c>
    </row>
    <row r="456" customHeight="1" spans="1:13">
      <c r="A456" s="6">
        <v>455</v>
      </c>
      <c r="B456" s="6" t="s">
        <v>3226</v>
      </c>
      <c r="C456" s="6" t="s">
        <v>1754</v>
      </c>
      <c r="D456" s="6" t="s">
        <v>474</v>
      </c>
      <c r="E456" s="6" t="s">
        <v>1721</v>
      </c>
      <c r="F456" s="29">
        <v>44378</v>
      </c>
      <c r="G456" s="30"/>
      <c r="H456" s="6" t="s">
        <v>2737</v>
      </c>
      <c r="I456" s="32" t="s">
        <v>2738</v>
      </c>
      <c r="J456" s="61" t="s">
        <v>2739</v>
      </c>
      <c r="K456" s="34"/>
      <c r="L456" s="4"/>
      <c r="M456" s="4" t="str">
        <f>C456&amp;COUNTIF($C$2:C456,C456)</f>
        <v>梁美源1</v>
      </c>
    </row>
    <row r="457" customHeight="1" spans="1:13">
      <c r="A457" s="6">
        <v>456</v>
      </c>
      <c r="B457" s="6" t="s">
        <v>3227</v>
      </c>
      <c r="C457" s="6" t="s">
        <v>1732</v>
      </c>
      <c r="D457" s="6" t="s">
        <v>474</v>
      </c>
      <c r="E457" s="6" t="s">
        <v>1721</v>
      </c>
      <c r="F457" s="29">
        <v>44378</v>
      </c>
      <c r="G457" s="30"/>
      <c r="H457" s="6" t="s">
        <v>2737</v>
      </c>
      <c r="I457" s="32" t="s">
        <v>2738</v>
      </c>
      <c r="J457" s="61" t="s">
        <v>2739</v>
      </c>
      <c r="K457" s="34"/>
      <c r="L457" s="4"/>
      <c r="M457" s="4" t="str">
        <f>C457&amp;COUNTIF($C$2:C457,C457)</f>
        <v>刘先锋1</v>
      </c>
    </row>
    <row r="458" customHeight="1" spans="1:13">
      <c r="A458" s="6">
        <v>457</v>
      </c>
      <c r="B458" s="6" t="s">
        <v>3228</v>
      </c>
      <c r="C458" s="6" t="s">
        <v>1731</v>
      </c>
      <c r="D458" s="6" t="s">
        <v>474</v>
      </c>
      <c r="E458" s="6" t="s">
        <v>1721</v>
      </c>
      <c r="F458" s="29">
        <v>44378</v>
      </c>
      <c r="G458" s="30"/>
      <c r="H458" s="6" t="s">
        <v>2737</v>
      </c>
      <c r="I458" s="32" t="s">
        <v>2738</v>
      </c>
      <c r="J458" s="61" t="s">
        <v>2739</v>
      </c>
      <c r="K458" s="34"/>
      <c r="L458" s="4"/>
      <c r="M458" s="4" t="str">
        <f>C458&amp;COUNTIF($C$2:C458,C458)</f>
        <v>邹将将1</v>
      </c>
    </row>
    <row r="459" customHeight="1" spans="1:13">
      <c r="A459" s="6">
        <v>458</v>
      </c>
      <c r="B459" s="6" t="s">
        <v>3229</v>
      </c>
      <c r="C459" s="6" t="s">
        <v>1798</v>
      </c>
      <c r="D459" s="6" t="s">
        <v>474</v>
      </c>
      <c r="E459" s="6" t="s">
        <v>1721</v>
      </c>
      <c r="F459" s="29">
        <v>44378</v>
      </c>
      <c r="G459" s="30"/>
      <c r="H459" s="6" t="s">
        <v>2737</v>
      </c>
      <c r="I459" s="32" t="s">
        <v>2738</v>
      </c>
      <c r="J459" s="61" t="s">
        <v>2739</v>
      </c>
      <c r="K459" s="34"/>
      <c r="L459" s="4"/>
      <c r="M459" s="4" t="str">
        <f>C459&amp;COUNTIF($C$2:C459,C459)</f>
        <v>陈杭1</v>
      </c>
    </row>
    <row r="460" customHeight="1" spans="1:13">
      <c r="A460" s="6">
        <v>459</v>
      </c>
      <c r="B460" s="6" t="s">
        <v>3230</v>
      </c>
      <c r="C460" s="6" t="s">
        <v>1725</v>
      </c>
      <c r="D460" s="6" t="s">
        <v>474</v>
      </c>
      <c r="E460" s="6" t="s">
        <v>1721</v>
      </c>
      <c r="F460" s="29">
        <v>44378</v>
      </c>
      <c r="G460" s="30"/>
      <c r="H460" s="6" t="s">
        <v>2737</v>
      </c>
      <c r="I460" s="32" t="s">
        <v>2738</v>
      </c>
      <c r="J460" s="61" t="s">
        <v>2739</v>
      </c>
      <c r="K460" s="34"/>
      <c r="L460" s="4"/>
      <c r="M460" s="4" t="str">
        <f>C460&amp;COUNTIF($C$2:C460,C460)</f>
        <v>李雪1</v>
      </c>
    </row>
    <row r="461" customHeight="1" spans="1:13">
      <c r="A461" s="6">
        <v>460</v>
      </c>
      <c r="B461" s="6" t="s">
        <v>3231</v>
      </c>
      <c r="C461" s="6" t="s">
        <v>1726</v>
      </c>
      <c r="D461" s="6" t="s">
        <v>474</v>
      </c>
      <c r="E461" s="6" t="s">
        <v>1721</v>
      </c>
      <c r="F461" s="29">
        <v>44378</v>
      </c>
      <c r="G461" s="30"/>
      <c r="H461" s="6" t="s">
        <v>2737</v>
      </c>
      <c r="I461" s="32" t="s">
        <v>2738</v>
      </c>
      <c r="J461" s="61" t="s">
        <v>2739</v>
      </c>
      <c r="K461" s="34"/>
      <c r="L461" s="4"/>
      <c r="M461" s="4" t="str">
        <f>C461&amp;COUNTIF($C$2:C461,C461)</f>
        <v>祝金妙1</v>
      </c>
    </row>
    <row r="462" customHeight="1" spans="1:13">
      <c r="A462" s="6">
        <v>461</v>
      </c>
      <c r="B462" s="6" t="s">
        <v>3232</v>
      </c>
      <c r="C462" s="6" t="s">
        <v>1727</v>
      </c>
      <c r="D462" s="6" t="s">
        <v>474</v>
      </c>
      <c r="E462" s="6" t="s">
        <v>1721</v>
      </c>
      <c r="F462" s="29">
        <v>44378</v>
      </c>
      <c r="G462" s="30"/>
      <c r="H462" s="6" t="s">
        <v>2737</v>
      </c>
      <c r="I462" s="32" t="s">
        <v>2738</v>
      </c>
      <c r="J462" s="61" t="s">
        <v>2739</v>
      </c>
      <c r="K462" s="34"/>
      <c r="L462" s="4"/>
      <c r="M462" s="4" t="str">
        <f>C462&amp;COUNTIF($C$2:C462,C462)</f>
        <v>赵升超1</v>
      </c>
    </row>
    <row r="463" customHeight="1" spans="1:13">
      <c r="A463" s="6">
        <v>462</v>
      </c>
      <c r="B463" s="6" t="s">
        <v>3233</v>
      </c>
      <c r="C463" s="6" t="s">
        <v>1728</v>
      </c>
      <c r="D463" s="6" t="s">
        <v>2750</v>
      </c>
      <c r="E463" s="6" t="s">
        <v>2092</v>
      </c>
      <c r="F463" s="29">
        <v>44378</v>
      </c>
      <c r="G463" s="30"/>
      <c r="H463" s="6" t="s">
        <v>2737</v>
      </c>
      <c r="I463" s="32" t="s">
        <v>2738</v>
      </c>
      <c r="J463" s="61" t="s">
        <v>2739</v>
      </c>
      <c r="K463" s="34"/>
      <c r="L463" s="4"/>
      <c r="M463" s="4" t="str">
        <f>C463&amp;COUNTIF($C$2:C463,C463)</f>
        <v>李诗才1</v>
      </c>
    </row>
    <row r="464" customHeight="1" spans="1:13">
      <c r="A464" s="6">
        <v>463</v>
      </c>
      <c r="B464" s="6" t="s">
        <v>3234</v>
      </c>
      <c r="C464" s="6" t="s">
        <v>1729</v>
      </c>
      <c r="D464" s="6" t="s">
        <v>474</v>
      </c>
      <c r="E464" s="6" t="s">
        <v>1721</v>
      </c>
      <c r="F464" s="29">
        <v>44378</v>
      </c>
      <c r="G464" s="30"/>
      <c r="H464" s="6" t="s">
        <v>2737</v>
      </c>
      <c r="I464" s="32" t="s">
        <v>2738</v>
      </c>
      <c r="J464" s="61" t="s">
        <v>2739</v>
      </c>
      <c r="K464" s="34"/>
      <c r="L464" s="4"/>
      <c r="M464" s="4" t="str">
        <f>C464&amp;COUNTIF($C$2:C464,C464)</f>
        <v>王浩杰1</v>
      </c>
    </row>
    <row r="465" customHeight="1" spans="1:13">
      <c r="A465" s="6">
        <v>464</v>
      </c>
      <c r="B465" s="6" t="s">
        <v>3235</v>
      </c>
      <c r="C465" s="6" t="s">
        <v>1734</v>
      </c>
      <c r="D465" s="6" t="s">
        <v>474</v>
      </c>
      <c r="E465" s="6" t="s">
        <v>1721</v>
      </c>
      <c r="F465" s="29">
        <v>44378</v>
      </c>
      <c r="G465" s="30"/>
      <c r="H465" s="6" t="s">
        <v>2737</v>
      </c>
      <c r="I465" s="32" t="s">
        <v>2738</v>
      </c>
      <c r="J465" s="61" t="s">
        <v>2739</v>
      </c>
      <c r="K465" s="34"/>
      <c r="L465" s="4"/>
      <c r="M465" s="4" t="str">
        <f>C465&amp;COUNTIF($C$2:C465,C465)</f>
        <v>万金1</v>
      </c>
    </row>
    <row r="466" customHeight="1" spans="1:13">
      <c r="A466" s="6">
        <v>465</v>
      </c>
      <c r="B466" s="6" t="s">
        <v>3236</v>
      </c>
      <c r="C466" s="6" t="s">
        <v>1735</v>
      </c>
      <c r="D466" s="6" t="s">
        <v>474</v>
      </c>
      <c r="E466" s="6" t="s">
        <v>1721</v>
      </c>
      <c r="F466" s="29">
        <v>44378</v>
      </c>
      <c r="G466" s="30"/>
      <c r="H466" s="6" t="s">
        <v>2737</v>
      </c>
      <c r="I466" s="32" t="s">
        <v>2738</v>
      </c>
      <c r="J466" s="61" t="s">
        <v>2739</v>
      </c>
      <c r="K466" s="34"/>
      <c r="L466" s="4"/>
      <c r="M466" s="4" t="str">
        <f>C466&amp;COUNTIF($C$2:C466,C466)</f>
        <v>赵振豪1</v>
      </c>
    </row>
    <row r="467" customHeight="1" spans="1:13">
      <c r="A467" s="6">
        <v>466</v>
      </c>
      <c r="B467" s="6" t="s">
        <v>3237</v>
      </c>
      <c r="C467" s="6" t="s">
        <v>1737</v>
      </c>
      <c r="D467" s="6" t="s">
        <v>474</v>
      </c>
      <c r="E467" s="6" t="s">
        <v>1721</v>
      </c>
      <c r="F467" s="29">
        <v>44378</v>
      </c>
      <c r="G467" s="30"/>
      <c r="H467" s="6" t="s">
        <v>2737</v>
      </c>
      <c r="I467" s="32" t="s">
        <v>2738</v>
      </c>
      <c r="J467" s="61" t="s">
        <v>2739</v>
      </c>
      <c r="K467" s="34"/>
      <c r="L467" s="4"/>
      <c r="M467" s="4" t="str">
        <f>C467&amp;COUNTIF($C$2:C467,C467)</f>
        <v>马荣晖1</v>
      </c>
    </row>
    <row r="468" customHeight="1" spans="1:13">
      <c r="A468" s="6">
        <v>467</v>
      </c>
      <c r="B468" s="6" t="s">
        <v>3238</v>
      </c>
      <c r="C468" s="6" t="s">
        <v>1738</v>
      </c>
      <c r="D468" s="6" t="s">
        <v>474</v>
      </c>
      <c r="E468" s="6" t="s">
        <v>1721</v>
      </c>
      <c r="F468" s="29">
        <v>44378</v>
      </c>
      <c r="G468" s="30"/>
      <c r="H468" s="6" t="s">
        <v>2737</v>
      </c>
      <c r="I468" s="32" t="s">
        <v>2738</v>
      </c>
      <c r="J468" s="61" t="s">
        <v>2739</v>
      </c>
      <c r="K468" s="34"/>
      <c r="L468" s="4"/>
      <c r="M468" s="4" t="str">
        <f>C468&amp;COUNTIF($C$2:C468,C468)</f>
        <v>白秀权1</v>
      </c>
    </row>
    <row r="469" customHeight="1" spans="1:13">
      <c r="A469" s="6">
        <v>468</v>
      </c>
      <c r="B469" s="6" t="s">
        <v>3239</v>
      </c>
      <c r="C469" s="6" t="s">
        <v>1740</v>
      </c>
      <c r="D469" s="6" t="s">
        <v>474</v>
      </c>
      <c r="E469" s="6" t="s">
        <v>1721</v>
      </c>
      <c r="F469" s="29">
        <v>44378</v>
      </c>
      <c r="G469" s="30"/>
      <c r="H469" s="6" t="s">
        <v>2737</v>
      </c>
      <c r="I469" s="32" t="s">
        <v>2738</v>
      </c>
      <c r="J469" s="61" t="s">
        <v>2739</v>
      </c>
      <c r="K469" s="34"/>
      <c r="L469" s="4"/>
      <c r="M469" s="4" t="str">
        <f>C469&amp;COUNTIF($C$2:C469,C469)</f>
        <v>张凯云1</v>
      </c>
    </row>
    <row r="470" customHeight="1" spans="1:13">
      <c r="A470" s="6">
        <v>469</v>
      </c>
      <c r="B470" s="6" t="s">
        <v>3240</v>
      </c>
      <c r="C470" s="6" t="s">
        <v>1742</v>
      </c>
      <c r="D470" s="6" t="s">
        <v>474</v>
      </c>
      <c r="E470" s="6" t="s">
        <v>1721</v>
      </c>
      <c r="F470" s="29">
        <v>44378</v>
      </c>
      <c r="G470" s="30"/>
      <c r="H470" s="6" t="s">
        <v>2737</v>
      </c>
      <c r="I470" s="32" t="s">
        <v>2738</v>
      </c>
      <c r="J470" s="61" t="s">
        <v>2739</v>
      </c>
      <c r="K470" s="34"/>
      <c r="L470" s="4"/>
      <c r="M470" s="4" t="str">
        <f>C470&amp;COUNTIF($C$2:C470,C470)</f>
        <v>刘健1</v>
      </c>
    </row>
    <row r="471" customHeight="1" spans="1:13">
      <c r="A471" s="6">
        <v>470</v>
      </c>
      <c r="B471" s="6" t="s">
        <v>3241</v>
      </c>
      <c r="C471" s="6" t="s">
        <v>1746</v>
      </c>
      <c r="D471" s="6" t="s">
        <v>474</v>
      </c>
      <c r="E471" s="6" t="s">
        <v>1721</v>
      </c>
      <c r="F471" s="29">
        <v>44378</v>
      </c>
      <c r="G471" s="30"/>
      <c r="H471" s="6" t="s">
        <v>2737</v>
      </c>
      <c r="I471" s="32" t="s">
        <v>2738</v>
      </c>
      <c r="J471" s="61" t="s">
        <v>2739</v>
      </c>
      <c r="K471" s="34"/>
      <c r="L471" s="4"/>
      <c r="M471" s="4" t="str">
        <f>C471&amp;COUNTIF($C$2:C471,C471)</f>
        <v>王东旭1</v>
      </c>
    </row>
    <row r="472" customHeight="1" spans="1:13">
      <c r="A472" s="6">
        <v>471</v>
      </c>
      <c r="B472" s="6" t="s">
        <v>3242</v>
      </c>
      <c r="C472" s="6" t="s">
        <v>1751</v>
      </c>
      <c r="D472" s="6" t="s">
        <v>474</v>
      </c>
      <c r="E472" s="6" t="s">
        <v>1721</v>
      </c>
      <c r="F472" s="29">
        <v>44378</v>
      </c>
      <c r="G472" s="30"/>
      <c r="H472" s="6" t="s">
        <v>2737</v>
      </c>
      <c r="I472" s="32" t="s">
        <v>2738</v>
      </c>
      <c r="J472" s="61" t="s">
        <v>2739</v>
      </c>
      <c r="K472" s="34"/>
      <c r="L472" s="4"/>
      <c r="M472" s="4" t="str">
        <f>C472&amp;COUNTIF($C$2:C472,C472)</f>
        <v>曾祥毅1</v>
      </c>
    </row>
    <row r="473" customHeight="1" spans="1:13">
      <c r="A473" s="6">
        <v>472</v>
      </c>
      <c r="B473" s="6" t="s">
        <v>3243</v>
      </c>
      <c r="C473" s="6" t="s">
        <v>1752</v>
      </c>
      <c r="D473" s="6" t="s">
        <v>474</v>
      </c>
      <c r="E473" s="6" t="s">
        <v>1721</v>
      </c>
      <c r="F473" s="29">
        <v>44378</v>
      </c>
      <c r="G473" s="30"/>
      <c r="H473" s="6" t="s">
        <v>2737</v>
      </c>
      <c r="I473" s="32" t="s">
        <v>2738</v>
      </c>
      <c r="J473" s="61" t="s">
        <v>2739</v>
      </c>
      <c r="K473" s="34"/>
      <c r="L473" s="4"/>
      <c r="M473" s="4" t="str">
        <f>C473&amp;COUNTIF($C$2:C473,C473)</f>
        <v>孔德靖1</v>
      </c>
    </row>
    <row r="474" customHeight="1" spans="1:13">
      <c r="A474" s="6">
        <v>473</v>
      </c>
      <c r="B474" s="6" t="s">
        <v>3244</v>
      </c>
      <c r="C474" s="6" t="s">
        <v>1755</v>
      </c>
      <c r="D474" s="6" t="s">
        <v>474</v>
      </c>
      <c r="E474" s="6" t="s">
        <v>1721</v>
      </c>
      <c r="F474" s="29">
        <v>44378</v>
      </c>
      <c r="G474" s="30"/>
      <c r="H474" s="6" t="s">
        <v>2737</v>
      </c>
      <c r="I474" s="32" t="s">
        <v>2738</v>
      </c>
      <c r="J474" s="61" t="s">
        <v>2739</v>
      </c>
      <c r="K474" s="34"/>
      <c r="L474" s="4"/>
      <c r="M474" s="4" t="str">
        <f>C474&amp;COUNTIF($C$2:C474,C474)</f>
        <v>丘岳宁1</v>
      </c>
    </row>
    <row r="475" customHeight="1" spans="1:13">
      <c r="A475" s="6">
        <v>474</v>
      </c>
      <c r="B475" s="6" t="s">
        <v>3245</v>
      </c>
      <c r="C475" s="6" t="s">
        <v>1757</v>
      </c>
      <c r="D475" s="6" t="s">
        <v>474</v>
      </c>
      <c r="E475" s="6" t="s">
        <v>1721</v>
      </c>
      <c r="F475" s="29">
        <v>44378</v>
      </c>
      <c r="G475" s="30"/>
      <c r="H475" s="6" t="s">
        <v>2737</v>
      </c>
      <c r="I475" s="32" t="s">
        <v>2738</v>
      </c>
      <c r="J475" s="61" t="s">
        <v>2739</v>
      </c>
      <c r="K475" s="34"/>
      <c r="L475" s="4"/>
      <c r="M475" s="4" t="str">
        <f>C475&amp;COUNTIF($C$2:C475,C475)</f>
        <v>熊涛1</v>
      </c>
    </row>
    <row r="476" customHeight="1" spans="1:13">
      <c r="A476" s="6">
        <v>475</v>
      </c>
      <c r="B476" s="6" t="s">
        <v>3246</v>
      </c>
      <c r="C476" s="6" t="s">
        <v>1758</v>
      </c>
      <c r="D476" s="6" t="s">
        <v>474</v>
      </c>
      <c r="E476" s="6" t="s">
        <v>1721</v>
      </c>
      <c r="F476" s="29">
        <v>44378</v>
      </c>
      <c r="G476" s="30"/>
      <c r="H476" s="6" t="s">
        <v>2737</v>
      </c>
      <c r="I476" s="32" t="s">
        <v>2738</v>
      </c>
      <c r="J476" s="61" t="s">
        <v>2739</v>
      </c>
      <c r="K476" s="34"/>
      <c r="L476" s="4"/>
      <c r="M476" s="4" t="str">
        <f>C476&amp;COUNTIF($C$2:C476,C476)</f>
        <v>陈康生1</v>
      </c>
    </row>
    <row r="477" customHeight="1" spans="1:13">
      <c r="A477" s="6">
        <v>476</v>
      </c>
      <c r="B477" s="6" t="s">
        <v>3247</v>
      </c>
      <c r="C477" s="6" t="s">
        <v>1759</v>
      </c>
      <c r="D477" s="6" t="s">
        <v>474</v>
      </c>
      <c r="E477" s="6" t="s">
        <v>1721</v>
      </c>
      <c r="F477" s="29">
        <v>44378</v>
      </c>
      <c r="G477" s="30"/>
      <c r="H477" s="6" t="s">
        <v>2737</v>
      </c>
      <c r="I477" s="32" t="s">
        <v>2738</v>
      </c>
      <c r="J477" s="61" t="s">
        <v>2739</v>
      </c>
      <c r="K477" s="34"/>
      <c r="L477" s="4"/>
      <c r="M477" s="4" t="str">
        <f>C477&amp;COUNTIF($C$2:C477,C477)</f>
        <v>曾晓慧1</v>
      </c>
    </row>
    <row r="478" customHeight="1" spans="1:13">
      <c r="A478" s="6">
        <v>477</v>
      </c>
      <c r="B478" s="6" t="s">
        <v>3248</v>
      </c>
      <c r="C478" s="6" t="s">
        <v>1760</v>
      </c>
      <c r="D478" s="6" t="s">
        <v>474</v>
      </c>
      <c r="E478" s="6" t="s">
        <v>1721</v>
      </c>
      <c r="F478" s="29">
        <v>44378</v>
      </c>
      <c r="G478" s="30"/>
      <c r="H478" s="6" t="s">
        <v>2737</v>
      </c>
      <c r="I478" s="32" t="s">
        <v>2738</v>
      </c>
      <c r="J478" s="61" t="s">
        <v>2739</v>
      </c>
      <c r="K478" s="34"/>
      <c r="L478" s="4"/>
      <c r="M478" s="4" t="str">
        <f>C478&amp;COUNTIF($C$2:C478,C478)</f>
        <v>梁达丽1</v>
      </c>
    </row>
    <row r="479" customHeight="1" spans="1:13">
      <c r="A479" s="6">
        <v>478</v>
      </c>
      <c r="B479" s="6" t="s">
        <v>3249</v>
      </c>
      <c r="C479" s="6" t="s">
        <v>1762</v>
      </c>
      <c r="D479" s="6" t="s">
        <v>474</v>
      </c>
      <c r="E479" s="6" t="s">
        <v>1721</v>
      </c>
      <c r="F479" s="29">
        <v>44378</v>
      </c>
      <c r="G479" s="30"/>
      <c r="H479" s="6" t="s">
        <v>2737</v>
      </c>
      <c r="I479" s="32" t="s">
        <v>2738</v>
      </c>
      <c r="J479" s="61" t="s">
        <v>2739</v>
      </c>
      <c r="K479" s="34"/>
      <c r="L479" s="4"/>
      <c r="M479" s="4" t="str">
        <f>C479&amp;COUNTIF($C$2:C479,C479)</f>
        <v>万家滢1</v>
      </c>
    </row>
    <row r="480" customHeight="1" spans="1:13">
      <c r="A480" s="6">
        <v>479</v>
      </c>
      <c r="B480" s="6" t="s">
        <v>3250</v>
      </c>
      <c r="C480" s="6" t="s">
        <v>1763</v>
      </c>
      <c r="D480" s="6" t="s">
        <v>474</v>
      </c>
      <c r="E480" s="6" t="s">
        <v>1721</v>
      </c>
      <c r="F480" s="29">
        <v>44378</v>
      </c>
      <c r="G480" s="30"/>
      <c r="H480" s="6" t="s">
        <v>2737</v>
      </c>
      <c r="I480" s="32" t="s">
        <v>2738</v>
      </c>
      <c r="J480" s="61" t="s">
        <v>2739</v>
      </c>
      <c r="K480" s="34"/>
      <c r="L480" s="4"/>
      <c r="M480" s="4" t="str">
        <f>C480&amp;COUNTIF($C$2:C480,C480)</f>
        <v>杨泞穗1</v>
      </c>
    </row>
    <row r="481" customHeight="1" spans="1:13">
      <c r="A481" s="6">
        <v>480</v>
      </c>
      <c r="B481" s="6" t="s">
        <v>3251</v>
      </c>
      <c r="C481" s="6" t="s">
        <v>1765</v>
      </c>
      <c r="D481" s="6" t="s">
        <v>474</v>
      </c>
      <c r="E481" s="6" t="s">
        <v>1721</v>
      </c>
      <c r="F481" s="29">
        <v>44378</v>
      </c>
      <c r="G481" s="30"/>
      <c r="H481" s="6" t="s">
        <v>2737</v>
      </c>
      <c r="I481" s="32" t="s">
        <v>2738</v>
      </c>
      <c r="J481" s="61" t="s">
        <v>2739</v>
      </c>
      <c r="K481" s="34"/>
      <c r="L481" s="4"/>
      <c r="M481" s="4" t="str">
        <f>C481&amp;COUNTIF($C$2:C481,C481)</f>
        <v>岑景涛1</v>
      </c>
    </row>
    <row r="482" customHeight="1" spans="1:13">
      <c r="A482" s="6">
        <v>481</v>
      </c>
      <c r="B482" s="6" t="s">
        <v>3252</v>
      </c>
      <c r="C482" s="6" t="s">
        <v>1767</v>
      </c>
      <c r="D482" s="6" t="s">
        <v>474</v>
      </c>
      <c r="E482" s="6" t="s">
        <v>1721</v>
      </c>
      <c r="F482" s="29">
        <v>44378</v>
      </c>
      <c r="G482" s="30"/>
      <c r="H482" s="6" t="s">
        <v>2737</v>
      </c>
      <c r="I482" s="32" t="s">
        <v>2738</v>
      </c>
      <c r="J482" s="61" t="s">
        <v>2739</v>
      </c>
      <c r="K482" s="34"/>
      <c r="L482" s="4"/>
      <c r="M482" s="4" t="str">
        <f>C482&amp;COUNTIF($C$2:C482,C482)</f>
        <v>文云辉1</v>
      </c>
    </row>
    <row r="483" customHeight="1" spans="1:13">
      <c r="A483" s="6">
        <v>482</v>
      </c>
      <c r="B483" s="6" t="s">
        <v>3253</v>
      </c>
      <c r="C483" s="6" t="s">
        <v>1768</v>
      </c>
      <c r="D483" s="6" t="s">
        <v>474</v>
      </c>
      <c r="E483" s="6" t="s">
        <v>1721</v>
      </c>
      <c r="F483" s="29">
        <v>44378</v>
      </c>
      <c r="G483" s="30"/>
      <c r="H483" s="6" t="s">
        <v>2737</v>
      </c>
      <c r="I483" s="32" t="s">
        <v>2738</v>
      </c>
      <c r="J483" s="61" t="s">
        <v>2739</v>
      </c>
      <c r="K483" s="34"/>
      <c r="L483" s="4"/>
      <c r="M483" s="4" t="str">
        <f>C483&amp;COUNTIF($C$2:C483,C483)</f>
        <v>刘莹1</v>
      </c>
    </row>
    <row r="484" customHeight="1" spans="1:13">
      <c r="A484" s="6">
        <v>483</v>
      </c>
      <c r="B484" s="6" t="s">
        <v>3254</v>
      </c>
      <c r="C484" s="6" t="s">
        <v>1769</v>
      </c>
      <c r="D484" s="6" t="s">
        <v>474</v>
      </c>
      <c r="E484" s="6" t="s">
        <v>1721</v>
      </c>
      <c r="F484" s="29">
        <v>44378</v>
      </c>
      <c r="G484" s="30"/>
      <c r="H484" s="6" t="s">
        <v>2737</v>
      </c>
      <c r="I484" s="32" t="s">
        <v>2738</v>
      </c>
      <c r="J484" s="61" t="s">
        <v>2739</v>
      </c>
      <c r="K484" s="34"/>
      <c r="L484" s="4"/>
      <c r="M484" s="4" t="str">
        <f>C484&amp;COUNTIF($C$2:C484,C484)</f>
        <v>赵玺来1</v>
      </c>
    </row>
    <row r="485" customHeight="1" spans="1:13">
      <c r="A485" s="6">
        <v>484</v>
      </c>
      <c r="B485" s="6" t="s">
        <v>3255</v>
      </c>
      <c r="C485" s="6" t="s">
        <v>1770</v>
      </c>
      <c r="D485" s="6" t="s">
        <v>474</v>
      </c>
      <c r="E485" s="6" t="s">
        <v>1721</v>
      </c>
      <c r="F485" s="29">
        <v>44378</v>
      </c>
      <c r="G485" s="30"/>
      <c r="H485" s="6" t="s">
        <v>2737</v>
      </c>
      <c r="I485" s="32" t="s">
        <v>2738</v>
      </c>
      <c r="J485" s="61" t="s">
        <v>2739</v>
      </c>
      <c r="K485" s="34"/>
      <c r="L485" s="4"/>
      <c r="M485" s="4" t="str">
        <f>C485&amp;COUNTIF($C$2:C485,C485)</f>
        <v>姚妃1</v>
      </c>
    </row>
    <row r="486" customHeight="1" spans="1:13">
      <c r="A486" s="6">
        <v>485</v>
      </c>
      <c r="B486" s="6" t="s">
        <v>3256</v>
      </c>
      <c r="C486" s="6" t="s">
        <v>1772</v>
      </c>
      <c r="D486" s="6" t="s">
        <v>474</v>
      </c>
      <c r="E486" s="6" t="s">
        <v>1721</v>
      </c>
      <c r="F486" s="29">
        <v>44378</v>
      </c>
      <c r="G486" s="30"/>
      <c r="H486" s="6" t="s">
        <v>2737</v>
      </c>
      <c r="I486" s="32" t="s">
        <v>2738</v>
      </c>
      <c r="J486" s="61" t="s">
        <v>2739</v>
      </c>
      <c r="K486" s="34"/>
      <c r="L486" s="4"/>
      <c r="M486" s="4" t="str">
        <f>C486&amp;COUNTIF($C$2:C486,C486)</f>
        <v>唐付强1</v>
      </c>
    </row>
    <row r="487" customHeight="1" spans="1:13">
      <c r="A487" s="6">
        <v>486</v>
      </c>
      <c r="B487" s="6" t="s">
        <v>3257</v>
      </c>
      <c r="C487" s="6" t="s">
        <v>1773</v>
      </c>
      <c r="D487" s="6" t="s">
        <v>474</v>
      </c>
      <c r="E487" s="6" t="s">
        <v>1721</v>
      </c>
      <c r="F487" s="29">
        <v>44378</v>
      </c>
      <c r="G487" s="30"/>
      <c r="H487" s="6" t="s">
        <v>2737</v>
      </c>
      <c r="I487" s="32" t="s">
        <v>2738</v>
      </c>
      <c r="J487" s="61" t="s">
        <v>2739</v>
      </c>
      <c r="K487" s="34"/>
      <c r="L487" s="4"/>
      <c r="M487" s="4" t="str">
        <f>C487&amp;COUNTIF($C$2:C487,C487)</f>
        <v>赵明生1</v>
      </c>
    </row>
    <row r="488" customHeight="1" spans="1:13">
      <c r="A488" s="6">
        <v>487</v>
      </c>
      <c r="B488" s="6" t="s">
        <v>3258</v>
      </c>
      <c r="C488" s="6" t="s">
        <v>1774</v>
      </c>
      <c r="D488" s="6" t="s">
        <v>474</v>
      </c>
      <c r="E488" s="6" t="s">
        <v>1721</v>
      </c>
      <c r="F488" s="29">
        <v>44378</v>
      </c>
      <c r="G488" s="30"/>
      <c r="H488" s="6" t="s">
        <v>2737</v>
      </c>
      <c r="I488" s="32" t="s">
        <v>2738</v>
      </c>
      <c r="J488" s="61" t="s">
        <v>2739</v>
      </c>
      <c r="K488" s="34"/>
      <c r="L488" s="4"/>
      <c r="M488" s="4" t="str">
        <f>C488&amp;COUNTIF($C$2:C488,C488)</f>
        <v>陈良雄1</v>
      </c>
    </row>
    <row r="489" customHeight="1" spans="1:13">
      <c r="A489" s="6">
        <v>488</v>
      </c>
      <c r="B489" s="6" t="s">
        <v>3259</v>
      </c>
      <c r="C489" s="6" t="s">
        <v>1796</v>
      </c>
      <c r="D489" s="6" t="s">
        <v>474</v>
      </c>
      <c r="E489" s="6" t="s">
        <v>1721</v>
      </c>
      <c r="F489" s="29">
        <v>44378</v>
      </c>
      <c r="G489" s="30"/>
      <c r="H489" s="6" t="s">
        <v>2737</v>
      </c>
      <c r="I489" s="32" t="s">
        <v>2738</v>
      </c>
      <c r="J489" s="61" t="s">
        <v>2739</v>
      </c>
      <c r="K489" s="34"/>
      <c r="L489" s="4"/>
      <c r="M489" s="4" t="str">
        <f>C489&amp;COUNTIF($C$2:C489,C489)</f>
        <v>曹忠旺1</v>
      </c>
    </row>
    <row r="490" customHeight="1" spans="1:13">
      <c r="A490" s="6">
        <v>489</v>
      </c>
      <c r="B490" s="6" t="s">
        <v>3260</v>
      </c>
      <c r="C490" s="6" t="s">
        <v>1797</v>
      </c>
      <c r="D490" s="6" t="s">
        <v>474</v>
      </c>
      <c r="E490" s="6" t="s">
        <v>1721</v>
      </c>
      <c r="F490" s="29">
        <v>44378</v>
      </c>
      <c r="G490" s="30"/>
      <c r="H490" s="6" t="s">
        <v>2737</v>
      </c>
      <c r="I490" s="32" t="s">
        <v>2738</v>
      </c>
      <c r="J490" s="61" t="s">
        <v>2739</v>
      </c>
      <c r="K490" s="34"/>
      <c r="L490" s="4"/>
      <c r="M490" s="4" t="str">
        <f>C490&amp;COUNTIF($C$2:C490,C490)</f>
        <v>林平1</v>
      </c>
    </row>
    <row r="491" customHeight="1" spans="1:13">
      <c r="A491" s="6">
        <v>490</v>
      </c>
      <c r="B491" s="6" t="s">
        <v>3261</v>
      </c>
      <c r="C491" s="6" t="s">
        <v>1892</v>
      </c>
      <c r="D491" s="6" t="s">
        <v>474</v>
      </c>
      <c r="E491" s="6" t="s">
        <v>1721</v>
      </c>
      <c r="F491" s="29">
        <v>44378</v>
      </c>
      <c r="G491" s="30"/>
      <c r="H491" s="6" t="s">
        <v>2737</v>
      </c>
      <c r="I491" s="32" t="s">
        <v>2738</v>
      </c>
      <c r="J491" s="61" t="s">
        <v>2739</v>
      </c>
      <c r="K491" s="34"/>
      <c r="L491" s="4"/>
      <c r="M491" s="4" t="str">
        <f>C491&amp;COUNTIF($C$2:C491,C491)</f>
        <v>徐云蕾1</v>
      </c>
    </row>
    <row r="492" customHeight="1" spans="1:13">
      <c r="A492" s="6">
        <v>491</v>
      </c>
      <c r="B492" s="6" t="s">
        <v>3262</v>
      </c>
      <c r="C492" s="6" t="s">
        <v>1893</v>
      </c>
      <c r="D492" s="6" t="s">
        <v>474</v>
      </c>
      <c r="E492" s="6" t="s">
        <v>1721</v>
      </c>
      <c r="F492" s="29">
        <v>44378</v>
      </c>
      <c r="G492" s="30"/>
      <c r="H492" s="6" t="s">
        <v>2737</v>
      </c>
      <c r="I492" s="32" t="s">
        <v>2738</v>
      </c>
      <c r="J492" s="61" t="s">
        <v>2739</v>
      </c>
      <c r="K492" s="34"/>
      <c r="L492" s="4"/>
      <c r="M492" s="4" t="str">
        <f>C492&amp;COUNTIF($C$2:C492,C492)</f>
        <v>吴宝昌1</v>
      </c>
    </row>
    <row r="493" customHeight="1" spans="1:13">
      <c r="A493" s="6">
        <v>492</v>
      </c>
      <c r="B493" s="6" t="s">
        <v>3263</v>
      </c>
      <c r="C493" s="6" t="s">
        <v>1894</v>
      </c>
      <c r="D493" s="6" t="s">
        <v>474</v>
      </c>
      <c r="E493" s="6" t="s">
        <v>1721</v>
      </c>
      <c r="F493" s="29">
        <v>44378</v>
      </c>
      <c r="G493" s="30"/>
      <c r="H493" s="6" t="s">
        <v>2737</v>
      </c>
      <c r="I493" s="32" t="s">
        <v>2738</v>
      </c>
      <c r="J493" s="61" t="s">
        <v>2739</v>
      </c>
      <c r="K493" s="34"/>
      <c r="L493" s="4"/>
      <c r="M493" s="4" t="str">
        <f>C493&amp;COUNTIF($C$2:C493,C493)</f>
        <v>尹小杰1</v>
      </c>
    </row>
    <row r="494" customHeight="1" spans="1:13">
      <c r="A494" s="6">
        <v>493</v>
      </c>
      <c r="B494" s="6" t="s">
        <v>3264</v>
      </c>
      <c r="C494" s="6" t="s">
        <v>1895</v>
      </c>
      <c r="D494" s="6" t="s">
        <v>474</v>
      </c>
      <c r="E494" s="6" t="s">
        <v>1721</v>
      </c>
      <c r="F494" s="29">
        <v>44378</v>
      </c>
      <c r="G494" s="30"/>
      <c r="H494" s="6" t="s">
        <v>2737</v>
      </c>
      <c r="I494" s="32" t="s">
        <v>2738</v>
      </c>
      <c r="J494" s="61" t="s">
        <v>2739</v>
      </c>
      <c r="K494" s="34"/>
      <c r="L494" s="4"/>
      <c r="M494" s="4" t="str">
        <f>C494&amp;COUNTIF($C$2:C494,C494)</f>
        <v>姚德顺1</v>
      </c>
    </row>
    <row r="495" customHeight="1" spans="1:13">
      <c r="A495" s="6">
        <v>494</v>
      </c>
      <c r="B495" s="6" t="s">
        <v>3265</v>
      </c>
      <c r="C495" s="6" t="s">
        <v>1896</v>
      </c>
      <c r="D495" s="6" t="s">
        <v>474</v>
      </c>
      <c r="E495" s="6" t="s">
        <v>1721</v>
      </c>
      <c r="F495" s="29">
        <v>44378</v>
      </c>
      <c r="G495" s="30"/>
      <c r="H495" s="6" t="s">
        <v>2737</v>
      </c>
      <c r="I495" s="32" t="s">
        <v>2738</v>
      </c>
      <c r="J495" s="61" t="s">
        <v>2739</v>
      </c>
      <c r="K495" s="34"/>
      <c r="L495" s="4"/>
      <c r="M495" s="4" t="str">
        <f>C495&amp;COUNTIF($C$2:C495,C495)</f>
        <v>朱雨微1</v>
      </c>
    </row>
    <row r="496" customHeight="1" spans="1:13">
      <c r="A496" s="6">
        <v>495</v>
      </c>
      <c r="B496" s="6" t="s">
        <v>3266</v>
      </c>
      <c r="C496" s="6" t="s">
        <v>1897</v>
      </c>
      <c r="D496" s="6" t="s">
        <v>474</v>
      </c>
      <c r="E496" s="6" t="s">
        <v>1721</v>
      </c>
      <c r="F496" s="29">
        <v>44378</v>
      </c>
      <c r="G496" s="30"/>
      <c r="H496" s="6" t="s">
        <v>2737</v>
      </c>
      <c r="I496" s="32" t="s">
        <v>2738</v>
      </c>
      <c r="J496" s="61" t="s">
        <v>2739</v>
      </c>
      <c r="K496" s="34"/>
      <c r="L496" s="4"/>
      <c r="M496" s="4" t="str">
        <f>C496&amp;COUNTIF($C$2:C496,C496)</f>
        <v>胡梦圆1</v>
      </c>
    </row>
    <row r="497" customHeight="1" spans="1:13">
      <c r="A497" s="6">
        <v>496</v>
      </c>
      <c r="B497" s="6" t="s">
        <v>3267</v>
      </c>
      <c r="C497" s="6" t="s">
        <v>1898</v>
      </c>
      <c r="D497" s="6" t="s">
        <v>474</v>
      </c>
      <c r="E497" s="6" t="s">
        <v>1721</v>
      </c>
      <c r="F497" s="29">
        <v>44378</v>
      </c>
      <c r="G497" s="30"/>
      <c r="H497" s="6" t="s">
        <v>2737</v>
      </c>
      <c r="I497" s="32" t="s">
        <v>2738</v>
      </c>
      <c r="J497" s="61" t="s">
        <v>2739</v>
      </c>
      <c r="K497" s="34"/>
      <c r="L497" s="4"/>
      <c r="M497" s="4" t="str">
        <f>C497&amp;COUNTIF($C$2:C497,C497)</f>
        <v>吴迪031091</v>
      </c>
    </row>
    <row r="498" customHeight="1" spans="1:13">
      <c r="A498" s="6">
        <v>497</v>
      </c>
      <c r="B498" s="6" t="s">
        <v>3268</v>
      </c>
      <c r="C498" s="6" t="s">
        <v>3269</v>
      </c>
      <c r="D498" s="6" t="s">
        <v>474</v>
      </c>
      <c r="E498" s="6" t="s">
        <v>474</v>
      </c>
      <c r="F498" s="29">
        <v>44378</v>
      </c>
      <c r="G498" s="30"/>
      <c r="H498" s="6" t="s">
        <v>2737</v>
      </c>
      <c r="I498" s="32" t="s">
        <v>2738</v>
      </c>
      <c r="J498" s="61" t="s">
        <v>2739</v>
      </c>
      <c r="K498" s="34"/>
      <c r="L498" s="4"/>
      <c r="M498" s="4" t="str">
        <f>C498&amp;COUNTIF($C$2:C498,C498)</f>
        <v>郭宜凡1</v>
      </c>
    </row>
    <row r="499" customHeight="1" spans="1:13">
      <c r="A499" s="6">
        <v>498</v>
      </c>
      <c r="B499" s="6" t="s">
        <v>3270</v>
      </c>
      <c r="C499" s="6" t="s">
        <v>453</v>
      </c>
      <c r="D499" s="6" t="s">
        <v>2762</v>
      </c>
      <c r="E499" s="6" t="s">
        <v>2083</v>
      </c>
      <c r="F499" s="29">
        <v>44378</v>
      </c>
      <c r="G499" s="30"/>
      <c r="H499" s="6" t="s">
        <v>2737</v>
      </c>
      <c r="I499" s="32" t="s">
        <v>2738</v>
      </c>
      <c r="J499" s="61" t="s">
        <v>2739</v>
      </c>
      <c r="K499" s="34"/>
      <c r="L499" s="4"/>
      <c r="M499" s="4" t="str">
        <f>C499&amp;COUNTIF($C$2:C499,C499)</f>
        <v>吴一陶1</v>
      </c>
    </row>
    <row r="500" customHeight="1" spans="1:13">
      <c r="A500" s="6">
        <v>499</v>
      </c>
      <c r="B500" s="6" t="s">
        <v>3271</v>
      </c>
      <c r="C500" s="6" t="s">
        <v>447</v>
      </c>
      <c r="D500" s="6" t="s">
        <v>432</v>
      </c>
      <c r="E500" s="6" t="s">
        <v>444</v>
      </c>
      <c r="F500" s="29">
        <v>44378</v>
      </c>
      <c r="G500" s="30"/>
      <c r="H500" s="6" t="s">
        <v>2737</v>
      </c>
      <c r="I500" s="32" t="s">
        <v>2738</v>
      </c>
      <c r="J500" s="61" t="s">
        <v>2739</v>
      </c>
      <c r="K500" s="34"/>
      <c r="L500" s="4"/>
      <c r="M500" s="4" t="str">
        <f>C500&amp;COUNTIF($C$2:C500,C500)</f>
        <v>张一文1</v>
      </c>
    </row>
    <row r="501" customHeight="1" spans="1:13">
      <c r="A501" s="6">
        <v>500</v>
      </c>
      <c r="B501" s="6" t="s">
        <v>3272</v>
      </c>
      <c r="C501" s="6" t="s">
        <v>445</v>
      </c>
      <c r="D501" s="6" t="s">
        <v>2762</v>
      </c>
      <c r="E501" s="6" t="s">
        <v>2092</v>
      </c>
      <c r="F501" s="29">
        <v>44378</v>
      </c>
      <c r="G501" s="30"/>
      <c r="H501" s="6" t="s">
        <v>2737</v>
      </c>
      <c r="I501" s="32" t="s">
        <v>2738</v>
      </c>
      <c r="J501" s="61" t="s">
        <v>2739</v>
      </c>
      <c r="K501" s="34"/>
      <c r="L501" s="4"/>
      <c r="M501" s="4" t="str">
        <f>C501&amp;COUNTIF($C$2:C501,C501)</f>
        <v>邱梦菲1</v>
      </c>
    </row>
    <row r="502" customHeight="1" spans="1:13">
      <c r="A502" s="6">
        <v>501</v>
      </c>
      <c r="B502" s="6" t="s">
        <v>3273</v>
      </c>
      <c r="C502" s="6" t="s">
        <v>437</v>
      </c>
      <c r="D502" s="6" t="s">
        <v>2750</v>
      </c>
      <c r="E502" s="6" t="s">
        <v>2083</v>
      </c>
      <c r="F502" s="29">
        <v>44378</v>
      </c>
      <c r="G502" s="30"/>
      <c r="H502" s="6" t="s">
        <v>2737</v>
      </c>
      <c r="I502" s="32" t="s">
        <v>2738</v>
      </c>
      <c r="J502" s="61" t="s">
        <v>2739</v>
      </c>
      <c r="K502" s="34"/>
      <c r="L502" s="4"/>
      <c r="M502" s="4" t="str">
        <f>C502&amp;COUNTIF($C$2:C502,C502)</f>
        <v>尤文琛1</v>
      </c>
    </row>
    <row r="503" customHeight="1" spans="1:13">
      <c r="A503" s="6">
        <v>502</v>
      </c>
      <c r="B503" s="6" t="s">
        <v>3274</v>
      </c>
      <c r="C503" s="6" t="s">
        <v>459</v>
      </c>
      <c r="D503" s="6" t="s">
        <v>2750</v>
      </c>
      <c r="E503" s="6" t="s">
        <v>484</v>
      </c>
      <c r="F503" s="29">
        <v>44378</v>
      </c>
      <c r="G503" s="30"/>
      <c r="H503" s="6" t="s">
        <v>2737</v>
      </c>
      <c r="I503" s="32" t="s">
        <v>2738</v>
      </c>
      <c r="J503" s="61" t="s">
        <v>2739</v>
      </c>
      <c r="K503" s="34"/>
      <c r="L503" s="4"/>
      <c r="M503" s="4" t="str">
        <f>C503&amp;COUNTIF($C$2:C503,C503)</f>
        <v>马锦文1</v>
      </c>
    </row>
    <row r="504" customHeight="1" spans="1:13">
      <c r="A504" s="6">
        <v>503</v>
      </c>
      <c r="B504" s="6" t="s">
        <v>3275</v>
      </c>
      <c r="C504" s="6" t="s">
        <v>462</v>
      </c>
      <c r="D504" s="6" t="s">
        <v>2750</v>
      </c>
      <c r="E504" s="6" t="s">
        <v>2092</v>
      </c>
      <c r="F504" s="29">
        <v>44378</v>
      </c>
      <c r="G504" s="30"/>
      <c r="H504" s="6" t="s">
        <v>2737</v>
      </c>
      <c r="I504" s="32" t="s">
        <v>2738</v>
      </c>
      <c r="J504" s="61" t="s">
        <v>2739</v>
      </c>
      <c r="K504" s="34"/>
      <c r="L504" s="4"/>
      <c r="M504" s="4" t="str">
        <f>C504&amp;COUNTIF($C$2:C504,C504)</f>
        <v>张琴1</v>
      </c>
    </row>
    <row r="505" customHeight="1" spans="1:13">
      <c r="A505" s="6">
        <v>504</v>
      </c>
      <c r="B505" s="6" t="s">
        <v>3276</v>
      </c>
      <c r="C505" s="6" t="s">
        <v>469</v>
      </c>
      <c r="D505" s="6" t="s">
        <v>2762</v>
      </c>
      <c r="E505" s="6" t="s">
        <v>2092</v>
      </c>
      <c r="F505" s="29">
        <v>44378</v>
      </c>
      <c r="G505" s="30"/>
      <c r="H505" s="6" t="s">
        <v>2737</v>
      </c>
      <c r="I505" s="32" t="s">
        <v>2738</v>
      </c>
      <c r="J505" s="61" t="s">
        <v>2739</v>
      </c>
      <c r="K505" s="34"/>
      <c r="L505" s="4"/>
      <c r="M505" s="4" t="str">
        <f>C505&amp;COUNTIF($C$2:C505,C505)</f>
        <v>陈皓1</v>
      </c>
    </row>
    <row r="506" customHeight="1" spans="1:13">
      <c r="A506" s="6">
        <v>505</v>
      </c>
      <c r="B506" s="6" t="s">
        <v>3277</v>
      </c>
      <c r="C506" s="6" t="s">
        <v>476</v>
      </c>
      <c r="D506" s="6" t="s">
        <v>2762</v>
      </c>
      <c r="E506" s="6" t="s">
        <v>2092</v>
      </c>
      <c r="F506" s="29">
        <v>44378</v>
      </c>
      <c r="G506" s="30"/>
      <c r="H506" s="6" t="s">
        <v>2737</v>
      </c>
      <c r="I506" s="32" t="s">
        <v>2738</v>
      </c>
      <c r="J506" s="61" t="s">
        <v>2739</v>
      </c>
      <c r="K506" s="34"/>
      <c r="L506" s="4"/>
      <c r="M506" s="4" t="str">
        <f>C506&amp;COUNTIF($C$2:C506,C506)</f>
        <v>陈涌前1</v>
      </c>
    </row>
    <row r="507" customHeight="1" spans="1:13">
      <c r="A507" s="6">
        <v>506</v>
      </c>
      <c r="B507" s="6" t="s">
        <v>3278</v>
      </c>
      <c r="C507" s="6" t="s">
        <v>457</v>
      </c>
      <c r="D507" s="6" t="s">
        <v>2762</v>
      </c>
      <c r="E507" s="6" t="s">
        <v>2092</v>
      </c>
      <c r="F507" s="29">
        <v>44378</v>
      </c>
      <c r="G507" s="30"/>
      <c r="H507" s="6" t="s">
        <v>2737</v>
      </c>
      <c r="I507" s="32" t="s">
        <v>2738</v>
      </c>
      <c r="J507" s="61" t="s">
        <v>2739</v>
      </c>
      <c r="K507" s="34"/>
      <c r="L507" s="4"/>
      <c r="M507" s="4" t="str">
        <f>C507&amp;COUNTIF($C$2:C507,C507)</f>
        <v>张龙飞1</v>
      </c>
    </row>
    <row r="508" customHeight="1" spans="1:13">
      <c r="A508" s="6">
        <v>507</v>
      </c>
      <c r="B508" s="6" t="s">
        <v>3279</v>
      </c>
      <c r="C508" s="6" t="s">
        <v>431</v>
      </c>
      <c r="D508" s="6" t="s">
        <v>2762</v>
      </c>
      <c r="E508" s="6" t="s">
        <v>2092</v>
      </c>
      <c r="F508" s="29">
        <v>44378</v>
      </c>
      <c r="G508" s="30"/>
      <c r="H508" s="6" t="s">
        <v>2737</v>
      </c>
      <c r="I508" s="32" t="s">
        <v>2738</v>
      </c>
      <c r="J508" s="61" t="s">
        <v>2739</v>
      </c>
      <c r="K508" s="34"/>
      <c r="L508" s="4"/>
      <c r="M508" s="4" t="str">
        <f>C508&amp;COUNTIF($C$2:C508,C508)</f>
        <v>韩永发1</v>
      </c>
    </row>
    <row r="509" customHeight="1" spans="1:13">
      <c r="A509" s="6">
        <v>508</v>
      </c>
      <c r="B509" s="6" t="s">
        <v>3280</v>
      </c>
      <c r="C509" s="6" t="s">
        <v>454</v>
      </c>
      <c r="D509" s="6" t="s">
        <v>2762</v>
      </c>
      <c r="E509" s="6" t="s">
        <v>2092</v>
      </c>
      <c r="F509" s="29">
        <v>44378</v>
      </c>
      <c r="G509" s="30"/>
      <c r="H509" s="6" t="s">
        <v>2737</v>
      </c>
      <c r="I509" s="32" t="s">
        <v>2738</v>
      </c>
      <c r="J509" s="61" t="s">
        <v>2739</v>
      </c>
      <c r="K509" s="34"/>
      <c r="L509" s="4"/>
      <c r="M509" s="4" t="str">
        <f>C509&amp;COUNTIF($C$2:C509,C509)</f>
        <v>万循铭1</v>
      </c>
    </row>
    <row r="510" customHeight="1" spans="1:13">
      <c r="A510" s="6">
        <v>509</v>
      </c>
      <c r="B510" s="6" t="s">
        <v>3281</v>
      </c>
      <c r="C510" s="6" t="s">
        <v>1198</v>
      </c>
      <c r="D510" s="6" t="s">
        <v>2750</v>
      </c>
      <c r="E510" s="6" t="s">
        <v>484</v>
      </c>
      <c r="F510" s="29">
        <v>44378</v>
      </c>
      <c r="G510" s="30"/>
      <c r="H510" s="6" t="s">
        <v>2737</v>
      </c>
      <c r="I510" s="32" t="s">
        <v>2738</v>
      </c>
      <c r="J510" s="61" t="s">
        <v>2739</v>
      </c>
      <c r="K510" s="34"/>
      <c r="L510" s="4"/>
      <c r="M510" s="4" t="str">
        <f>C510&amp;COUNTIF($C$2:C510,C510)</f>
        <v>高乐1</v>
      </c>
    </row>
    <row r="511" customHeight="1" spans="1:13">
      <c r="A511" s="6">
        <v>510</v>
      </c>
      <c r="B511" s="6" t="s">
        <v>3282</v>
      </c>
      <c r="C511" s="6" t="s">
        <v>433</v>
      </c>
      <c r="D511" s="6" t="s">
        <v>2750</v>
      </c>
      <c r="E511" s="6" t="s">
        <v>484</v>
      </c>
      <c r="F511" s="29">
        <v>44378</v>
      </c>
      <c r="G511" s="30"/>
      <c r="H511" s="6" t="s">
        <v>2737</v>
      </c>
      <c r="I511" s="32" t="s">
        <v>2738</v>
      </c>
      <c r="J511" s="61" t="s">
        <v>2739</v>
      </c>
      <c r="K511" s="34"/>
      <c r="L511" s="4"/>
      <c r="M511" s="4" t="str">
        <f>C511&amp;COUNTIF($C$2:C511,C511)</f>
        <v>田禄1</v>
      </c>
    </row>
    <row r="512" customHeight="1" spans="1:13">
      <c r="A512" s="6">
        <v>511</v>
      </c>
      <c r="B512" s="6" t="s">
        <v>3283</v>
      </c>
      <c r="C512" s="6" t="s">
        <v>478</v>
      </c>
      <c r="D512" s="6" t="s">
        <v>2750</v>
      </c>
      <c r="E512" s="6" t="s">
        <v>2083</v>
      </c>
      <c r="F512" s="29">
        <v>44378</v>
      </c>
      <c r="G512" s="30"/>
      <c r="H512" s="6" t="s">
        <v>2737</v>
      </c>
      <c r="I512" s="32" t="s">
        <v>2738</v>
      </c>
      <c r="J512" s="61" t="s">
        <v>2739</v>
      </c>
      <c r="K512" s="34"/>
      <c r="L512" s="4"/>
      <c r="M512" s="4" t="str">
        <f>C512&amp;COUNTIF($C$2:C512,C512)</f>
        <v>马玉涛1</v>
      </c>
    </row>
    <row r="513" customHeight="1" spans="1:13">
      <c r="A513" s="6">
        <v>512</v>
      </c>
      <c r="B513" s="6" t="s">
        <v>3284</v>
      </c>
      <c r="C513" s="6" t="s">
        <v>471</v>
      </c>
      <c r="D513" s="6" t="s">
        <v>2750</v>
      </c>
      <c r="E513" s="6" t="s">
        <v>2083</v>
      </c>
      <c r="F513" s="29">
        <v>44378</v>
      </c>
      <c r="G513" s="30"/>
      <c r="H513" s="6" t="s">
        <v>2737</v>
      </c>
      <c r="I513" s="32" t="s">
        <v>2738</v>
      </c>
      <c r="J513" s="61" t="s">
        <v>2739</v>
      </c>
      <c r="K513" s="34"/>
      <c r="L513" s="4"/>
      <c r="M513" s="4" t="str">
        <f>C513&amp;COUNTIF($C$2:C513,C513)</f>
        <v>马英鸿1</v>
      </c>
    </row>
    <row r="514" customHeight="1" spans="1:13">
      <c r="A514" s="6">
        <v>513</v>
      </c>
      <c r="B514" s="6" t="s">
        <v>3285</v>
      </c>
      <c r="C514" s="6" t="s">
        <v>464</v>
      </c>
      <c r="D514" s="6" t="s">
        <v>432</v>
      </c>
      <c r="E514" s="6" t="s">
        <v>444</v>
      </c>
      <c r="F514" s="29">
        <v>44378</v>
      </c>
      <c r="G514" s="30"/>
      <c r="H514" s="6" t="s">
        <v>2737</v>
      </c>
      <c r="I514" s="32" t="s">
        <v>2738</v>
      </c>
      <c r="J514" s="61" t="s">
        <v>2739</v>
      </c>
      <c r="K514" s="34"/>
      <c r="L514" s="4"/>
      <c r="M514" s="4" t="str">
        <f>C514&amp;COUNTIF($C$2:C514,C514)</f>
        <v>雷怡1</v>
      </c>
    </row>
    <row r="515" customHeight="1" spans="1:13">
      <c r="A515" s="6">
        <v>514</v>
      </c>
      <c r="B515" s="6" t="s">
        <v>3286</v>
      </c>
      <c r="C515" s="6" t="s">
        <v>463</v>
      </c>
      <c r="D515" s="6" t="s">
        <v>2762</v>
      </c>
      <c r="E515" s="6" t="s">
        <v>2092</v>
      </c>
      <c r="F515" s="29">
        <v>44378</v>
      </c>
      <c r="G515" s="30"/>
      <c r="H515" s="6" t="s">
        <v>2737</v>
      </c>
      <c r="I515" s="32" t="s">
        <v>2738</v>
      </c>
      <c r="J515" s="61" t="s">
        <v>2739</v>
      </c>
      <c r="K515" s="34"/>
      <c r="L515" s="4"/>
      <c r="M515" s="4" t="str">
        <f>C515&amp;COUNTIF($C$2:C515,C515)</f>
        <v>董玲艳1</v>
      </c>
    </row>
    <row r="516" customHeight="1" spans="1:13">
      <c r="A516" s="6">
        <v>515</v>
      </c>
      <c r="B516" s="6" t="s">
        <v>3287</v>
      </c>
      <c r="C516" s="6" t="s">
        <v>465</v>
      </c>
      <c r="D516" s="6" t="s">
        <v>2750</v>
      </c>
      <c r="E516" s="6" t="s">
        <v>2083</v>
      </c>
      <c r="F516" s="29">
        <v>44378</v>
      </c>
      <c r="G516" s="30"/>
      <c r="H516" s="6" t="s">
        <v>2737</v>
      </c>
      <c r="I516" s="32" t="s">
        <v>2738</v>
      </c>
      <c r="J516" s="61" t="s">
        <v>2739</v>
      </c>
      <c r="K516" s="34"/>
      <c r="L516" s="4"/>
      <c r="M516" s="4" t="str">
        <f>C516&amp;COUNTIF($C$2:C516,C516)</f>
        <v>陈黄凯1</v>
      </c>
    </row>
    <row r="517" customHeight="1" spans="1:13">
      <c r="A517" s="6">
        <v>516</v>
      </c>
      <c r="B517" s="6" t="s">
        <v>3288</v>
      </c>
      <c r="C517" s="6" t="s">
        <v>1199</v>
      </c>
      <c r="D517" s="6" t="s">
        <v>2750</v>
      </c>
      <c r="E517" s="6" t="s">
        <v>484</v>
      </c>
      <c r="F517" s="29">
        <v>44378</v>
      </c>
      <c r="G517" s="30"/>
      <c r="H517" s="6" t="s">
        <v>2737</v>
      </c>
      <c r="I517" s="32" t="s">
        <v>2738</v>
      </c>
      <c r="J517" s="61" t="s">
        <v>2739</v>
      </c>
      <c r="K517" s="34"/>
      <c r="L517" s="4"/>
      <c r="M517" s="4" t="str">
        <f>C517&amp;COUNTIF($C$2:C517,C517)</f>
        <v>王德勇1</v>
      </c>
    </row>
    <row r="518" customHeight="1" spans="1:13">
      <c r="A518" s="6">
        <v>517</v>
      </c>
      <c r="B518" s="6" t="s">
        <v>3289</v>
      </c>
      <c r="C518" s="6" t="s">
        <v>1200</v>
      </c>
      <c r="D518" s="6" t="s">
        <v>2750</v>
      </c>
      <c r="E518" s="6" t="s">
        <v>2092</v>
      </c>
      <c r="F518" s="29">
        <v>44378</v>
      </c>
      <c r="G518" s="30"/>
      <c r="H518" s="6" t="s">
        <v>2737</v>
      </c>
      <c r="I518" s="32" t="s">
        <v>2738</v>
      </c>
      <c r="J518" s="61" t="s">
        <v>2739</v>
      </c>
      <c r="K518" s="34"/>
      <c r="L518" s="4"/>
      <c r="M518" s="4" t="str">
        <f>C518&amp;COUNTIF($C$2:C518,C518)</f>
        <v>常文韬1</v>
      </c>
    </row>
    <row r="519" customHeight="1" spans="1:13">
      <c r="A519" s="6">
        <v>518</v>
      </c>
      <c r="B519" s="6" t="s">
        <v>3290</v>
      </c>
      <c r="C519" s="6" t="s">
        <v>1201</v>
      </c>
      <c r="D519" s="6" t="s">
        <v>2750</v>
      </c>
      <c r="E519" s="6" t="s">
        <v>1195</v>
      </c>
      <c r="F519" s="29">
        <v>44378</v>
      </c>
      <c r="G519" s="30"/>
      <c r="H519" s="6" t="s">
        <v>2737</v>
      </c>
      <c r="I519" s="32" t="s">
        <v>2738</v>
      </c>
      <c r="J519" s="61" t="s">
        <v>2739</v>
      </c>
      <c r="K519" s="34"/>
      <c r="L519" s="4"/>
      <c r="M519" s="4" t="str">
        <f>C519&amp;COUNTIF($C$2:C519,C519)</f>
        <v>马文凤1</v>
      </c>
    </row>
    <row r="520" customHeight="1" spans="1:13">
      <c r="A520" s="6">
        <v>519</v>
      </c>
      <c r="B520" s="6" t="s">
        <v>3291</v>
      </c>
      <c r="C520" s="6" t="s">
        <v>461</v>
      </c>
      <c r="D520" s="6" t="s">
        <v>2762</v>
      </c>
      <c r="E520" s="6" t="s">
        <v>2092</v>
      </c>
      <c r="F520" s="29">
        <v>44378</v>
      </c>
      <c r="G520" s="30"/>
      <c r="H520" s="6" t="s">
        <v>2737</v>
      </c>
      <c r="I520" s="32" t="s">
        <v>2738</v>
      </c>
      <c r="J520" s="61" t="s">
        <v>2739</v>
      </c>
      <c r="K520" s="34"/>
      <c r="L520" s="4"/>
      <c r="M520" s="4" t="str">
        <f>C520&amp;COUNTIF($C$2:C520,C520)</f>
        <v>周宇1</v>
      </c>
    </row>
    <row r="521" customHeight="1" spans="1:13">
      <c r="A521" s="6">
        <v>520</v>
      </c>
      <c r="B521" s="6" t="s">
        <v>3292</v>
      </c>
      <c r="C521" s="6" t="s">
        <v>1352</v>
      </c>
      <c r="D521" s="6" t="s">
        <v>2750</v>
      </c>
      <c r="E521" s="6" t="s">
        <v>484</v>
      </c>
      <c r="F521" s="29">
        <v>44378</v>
      </c>
      <c r="G521" s="30"/>
      <c r="H521" s="6" t="s">
        <v>2737</v>
      </c>
      <c r="I521" s="32" t="s">
        <v>2744</v>
      </c>
      <c r="J521" s="61" t="s">
        <v>2739</v>
      </c>
      <c r="K521" s="34"/>
      <c r="L521" s="4"/>
      <c r="M521" s="4" t="str">
        <f>C521&amp;COUNTIF($C$2:C521,C521)</f>
        <v>汪严随1</v>
      </c>
    </row>
    <row r="522" customHeight="1" spans="1:13">
      <c r="A522" s="6">
        <v>521</v>
      </c>
      <c r="B522" s="6" t="s">
        <v>3293</v>
      </c>
      <c r="C522" s="6" t="s">
        <v>1177</v>
      </c>
      <c r="D522" s="6" t="s">
        <v>2764</v>
      </c>
      <c r="E522" s="6" t="s">
        <v>1846</v>
      </c>
      <c r="F522" s="29">
        <v>44378</v>
      </c>
      <c r="G522" s="30"/>
      <c r="H522" s="6" t="s">
        <v>2737</v>
      </c>
      <c r="I522" s="32" t="s">
        <v>2744</v>
      </c>
      <c r="J522" s="61" t="s">
        <v>2739</v>
      </c>
      <c r="K522" s="34"/>
      <c r="L522" s="4"/>
      <c r="M522" s="4" t="str">
        <f>C522&amp;COUNTIF($C$2:C522,C522)</f>
        <v>马魏魏1</v>
      </c>
    </row>
    <row r="523" customHeight="1" spans="1:13">
      <c r="A523" s="6">
        <v>522</v>
      </c>
      <c r="B523" s="6" t="s">
        <v>3294</v>
      </c>
      <c r="C523" s="6" t="s">
        <v>1260</v>
      </c>
      <c r="D523" s="6" t="s">
        <v>2764</v>
      </c>
      <c r="E523" s="6" t="s">
        <v>1846</v>
      </c>
      <c r="F523" s="29">
        <v>44378</v>
      </c>
      <c r="G523" s="30"/>
      <c r="H523" s="6" t="s">
        <v>2737</v>
      </c>
      <c r="I523" s="32" t="s">
        <v>2744</v>
      </c>
      <c r="J523" s="61" t="s">
        <v>2739</v>
      </c>
      <c r="K523" s="34"/>
      <c r="L523" s="4"/>
      <c r="M523" s="4" t="str">
        <f>C523&amp;COUNTIF($C$2:C523,C523)</f>
        <v>王丽明1</v>
      </c>
    </row>
    <row r="524" customHeight="1" spans="1:13">
      <c r="A524" s="6">
        <v>523</v>
      </c>
      <c r="B524" s="6" t="s">
        <v>3295</v>
      </c>
      <c r="C524" s="6" t="s">
        <v>1309</v>
      </c>
      <c r="D524" s="6" t="s">
        <v>2764</v>
      </c>
      <c r="E524" s="6" t="s">
        <v>1846</v>
      </c>
      <c r="F524" s="29">
        <v>44378</v>
      </c>
      <c r="G524" s="30"/>
      <c r="H524" s="6" t="s">
        <v>2737</v>
      </c>
      <c r="I524" s="32" t="s">
        <v>2753</v>
      </c>
      <c r="J524" s="61" t="s">
        <v>2739</v>
      </c>
      <c r="K524" s="34"/>
      <c r="L524" s="4"/>
      <c r="M524" s="4" t="str">
        <f>C524&amp;COUNTIF($C$2:C524,C524)</f>
        <v>吴林1</v>
      </c>
    </row>
    <row r="525" customHeight="1" spans="1:13">
      <c r="A525" s="6">
        <v>524</v>
      </c>
      <c r="B525" s="6" t="s">
        <v>3296</v>
      </c>
      <c r="C525" s="6" t="s">
        <v>1375</v>
      </c>
      <c r="D525" s="6" t="s">
        <v>2764</v>
      </c>
      <c r="E525" s="6" t="s">
        <v>1846</v>
      </c>
      <c r="F525" s="29">
        <v>44378</v>
      </c>
      <c r="G525" s="30"/>
      <c r="H525" s="6" t="s">
        <v>2737</v>
      </c>
      <c r="I525" s="32" t="s">
        <v>2738</v>
      </c>
      <c r="J525" s="61" t="s">
        <v>2739</v>
      </c>
      <c r="K525" s="34"/>
      <c r="L525" s="4"/>
      <c r="M525" s="4" t="str">
        <f>C525&amp;COUNTIF($C$2:C525,C525)</f>
        <v>张玲1</v>
      </c>
    </row>
    <row r="526" customHeight="1" spans="1:13">
      <c r="A526" s="6">
        <v>525</v>
      </c>
      <c r="B526" s="6" t="s">
        <v>3297</v>
      </c>
      <c r="C526" s="6" t="s">
        <v>1317</v>
      </c>
      <c r="D526" s="6" t="s">
        <v>2764</v>
      </c>
      <c r="E526" s="6" t="s">
        <v>1846</v>
      </c>
      <c r="F526" s="29">
        <v>44378</v>
      </c>
      <c r="G526" s="30"/>
      <c r="H526" s="6" t="s">
        <v>2737</v>
      </c>
      <c r="I526" s="32" t="s">
        <v>2744</v>
      </c>
      <c r="J526" s="61" t="s">
        <v>2739</v>
      </c>
      <c r="K526" s="34"/>
      <c r="L526" s="4"/>
      <c r="M526" s="4" t="str">
        <f>C526&amp;COUNTIF($C$2:C526,C526)</f>
        <v>宁艳华1</v>
      </c>
    </row>
    <row r="527" customHeight="1" spans="1:13">
      <c r="A527" s="6">
        <v>526</v>
      </c>
      <c r="B527" s="6" t="s">
        <v>3298</v>
      </c>
      <c r="C527" s="6" t="s">
        <v>1190</v>
      </c>
      <c r="D527" s="6" t="s">
        <v>2764</v>
      </c>
      <c r="E527" s="6" t="s">
        <v>1846</v>
      </c>
      <c r="F527" s="29">
        <v>44378</v>
      </c>
      <c r="G527" s="30"/>
      <c r="H527" s="6" t="s">
        <v>2737</v>
      </c>
      <c r="I527" s="32" t="s">
        <v>2744</v>
      </c>
      <c r="J527" s="61" t="s">
        <v>2739</v>
      </c>
      <c r="K527" s="34"/>
      <c r="L527" s="4"/>
      <c r="M527" s="4" t="str">
        <f>C527&amp;COUNTIF($C$2:C527,C527)</f>
        <v>程永斌1</v>
      </c>
    </row>
    <row r="528" customHeight="1" spans="1:13">
      <c r="A528" s="6">
        <v>527</v>
      </c>
      <c r="B528" s="6" t="s">
        <v>3299</v>
      </c>
      <c r="C528" s="6" t="s">
        <v>1192</v>
      </c>
      <c r="D528" s="6" t="s">
        <v>2764</v>
      </c>
      <c r="E528" s="6" t="s">
        <v>1846</v>
      </c>
      <c r="F528" s="29">
        <v>44378</v>
      </c>
      <c r="G528" s="30"/>
      <c r="H528" s="6" t="s">
        <v>2737</v>
      </c>
      <c r="I528" s="32" t="s">
        <v>2738</v>
      </c>
      <c r="J528" s="61" t="s">
        <v>2739</v>
      </c>
      <c r="K528" s="34"/>
      <c r="L528" s="4"/>
      <c r="M528" s="4" t="str">
        <f>C528&amp;COUNTIF($C$2:C528,C528)</f>
        <v>段文宇1</v>
      </c>
    </row>
    <row r="529" customHeight="1" spans="1:13">
      <c r="A529" s="6">
        <v>528</v>
      </c>
      <c r="B529" s="6" t="s">
        <v>3300</v>
      </c>
      <c r="C529" s="6" t="s">
        <v>1408</v>
      </c>
      <c r="D529" s="6" t="s">
        <v>2764</v>
      </c>
      <c r="E529" s="6" t="s">
        <v>1846</v>
      </c>
      <c r="F529" s="29">
        <v>44378</v>
      </c>
      <c r="G529" s="30"/>
      <c r="H529" s="6" t="s">
        <v>2737</v>
      </c>
      <c r="I529" s="32" t="s">
        <v>2738</v>
      </c>
      <c r="J529" s="61" t="s">
        <v>2741</v>
      </c>
      <c r="K529" s="34"/>
      <c r="L529" s="4"/>
      <c r="M529" s="4" t="str">
        <f>C529&amp;COUNTIF($C$2:C529,C529)</f>
        <v>杨龙阁1</v>
      </c>
    </row>
    <row r="530" customHeight="1" spans="1:13">
      <c r="A530" s="6">
        <v>529</v>
      </c>
      <c r="B530" s="6" t="s">
        <v>3301</v>
      </c>
      <c r="C530" s="6" t="s">
        <v>1367</v>
      </c>
      <c r="D530" s="6" t="s">
        <v>2764</v>
      </c>
      <c r="E530" s="6" t="s">
        <v>1846</v>
      </c>
      <c r="F530" s="29">
        <v>44378</v>
      </c>
      <c r="G530" s="30"/>
      <c r="H530" s="6" t="s">
        <v>2737</v>
      </c>
      <c r="I530" s="32" t="s">
        <v>2738</v>
      </c>
      <c r="J530" s="61" t="s">
        <v>2739</v>
      </c>
      <c r="K530" s="34"/>
      <c r="L530" s="4"/>
      <c r="M530" s="4" t="str">
        <f>C530&amp;COUNTIF($C$2:C530,C530)</f>
        <v>高兴1</v>
      </c>
    </row>
    <row r="531" customHeight="1" spans="1:13">
      <c r="A531" s="6">
        <v>530</v>
      </c>
      <c r="B531" s="6" t="s">
        <v>3302</v>
      </c>
      <c r="C531" s="6" t="s">
        <v>1497</v>
      </c>
      <c r="D531" s="6" t="s">
        <v>2764</v>
      </c>
      <c r="E531" s="6" t="s">
        <v>1846</v>
      </c>
      <c r="F531" s="29">
        <v>44378</v>
      </c>
      <c r="G531" s="30"/>
      <c r="H531" s="6" t="s">
        <v>2737</v>
      </c>
      <c r="I531" s="32" t="s">
        <v>2738</v>
      </c>
      <c r="J531" s="61" t="s">
        <v>2739</v>
      </c>
      <c r="K531" s="34"/>
      <c r="L531" s="4"/>
      <c r="M531" s="4" t="str">
        <f>C531&amp;COUNTIF($C$2:C531,C531)</f>
        <v>梁东东1</v>
      </c>
    </row>
    <row r="532" customHeight="1" spans="1:13">
      <c r="A532" s="6">
        <v>531</v>
      </c>
      <c r="B532" s="6" t="s">
        <v>3303</v>
      </c>
      <c r="C532" s="6" t="s">
        <v>1521</v>
      </c>
      <c r="D532" s="6" t="s">
        <v>2764</v>
      </c>
      <c r="E532" s="6" t="s">
        <v>1846</v>
      </c>
      <c r="F532" s="29">
        <v>44378</v>
      </c>
      <c r="G532" s="30"/>
      <c r="H532" s="6" t="s">
        <v>2737</v>
      </c>
      <c r="I532" s="32" t="s">
        <v>2738</v>
      </c>
      <c r="J532" s="61" t="s">
        <v>2739</v>
      </c>
      <c r="K532" s="34"/>
      <c r="L532" s="4"/>
      <c r="M532" s="4" t="str">
        <f>C532&amp;COUNTIF($C$2:C532,C532)</f>
        <v>陈晨晋南1</v>
      </c>
    </row>
    <row r="533" customHeight="1" spans="1:13">
      <c r="A533" s="6">
        <v>532</v>
      </c>
      <c r="B533" s="6" t="s">
        <v>3304</v>
      </c>
      <c r="C533" s="6" t="s">
        <v>1247</v>
      </c>
      <c r="D533" s="6" t="s">
        <v>2762</v>
      </c>
      <c r="E533" s="6" t="s">
        <v>428</v>
      </c>
      <c r="F533" s="29">
        <v>44378</v>
      </c>
      <c r="G533" s="30"/>
      <c r="H533" s="6" t="s">
        <v>2737</v>
      </c>
      <c r="I533" s="32" t="s">
        <v>2744</v>
      </c>
      <c r="J533" s="61" t="s">
        <v>2739</v>
      </c>
      <c r="K533" s="34"/>
      <c r="L533" s="4"/>
      <c r="M533" s="4" t="str">
        <f>C533&amp;COUNTIF($C$2:C533,C533)</f>
        <v>曹政1</v>
      </c>
    </row>
    <row r="534" customHeight="1" spans="1:13">
      <c r="A534" s="6">
        <v>533</v>
      </c>
      <c r="B534" s="6" t="s">
        <v>3305</v>
      </c>
      <c r="C534" s="6" t="s">
        <v>1256</v>
      </c>
      <c r="D534" s="6" t="s">
        <v>2762</v>
      </c>
      <c r="E534" s="6" t="s">
        <v>428</v>
      </c>
      <c r="F534" s="29">
        <v>44378</v>
      </c>
      <c r="G534" s="30"/>
      <c r="H534" s="6" t="s">
        <v>2737</v>
      </c>
      <c r="I534" s="32" t="s">
        <v>2744</v>
      </c>
      <c r="J534" s="61" t="s">
        <v>2739</v>
      </c>
      <c r="K534" s="34"/>
      <c r="L534" s="4"/>
      <c r="M534" s="4" t="str">
        <f>C534&amp;COUNTIF($C$2:C534,C534)</f>
        <v>宋兵1</v>
      </c>
    </row>
    <row r="535" customHeight="1" spans="1:13">
      <c r="A535" s="6">
        <v>534</v>
      </c>
      <c r="B535" s="6" t="s">
        <v>3306</v>
      </c>
      <c r="C535" s="6" t="s">
        <v>1284</v>
      </c>
      <c r="D535" s="6" t="s">
        <v>2762</v>
      </c>
      <c r="E535" s="6" t="s">
        <v>428</v>
      </c>
      <c r="F535" s="29">
        <v>44378</v>
      </c>
      <c r="G535" s="30"/>
      <c r="H535" s="6" t="s">
        <v>2737</v>
      </c>
      <c r="I535" s="32" t="s">
        <v>2744</v>
      </c>
      <c r="J535" s="61" t="s">
        <v>2741</v>
      </c>
      <c r="K535" s="34"/>
      <c r="L535" s="4"/>
      <c r="M535" s="4" t="str">
        <f>C535&amp;COUNTIF($C$2:C535,C535)</f>
        <v>范群山1</v>
      </c>
    </row>
    <row r="536" customHeight="1" spans="1:13">
      <c r="A536" s="6">
        <v>535</v>
      </c>
      <c r="B536" s="6" t="s">
        <v>3307</v>
      </c>
      <c r="C536" s="6" t="s">
        <v>1326</v>
      </c>
      <c r="D536" s="6" t="s">
        <v>2762</v>
      </c>
      <c r="E536" s="6" t="s">
        <v>428</v>
      </c>
      <c r="F536" s="29">
        <v>44378</v>
      </c>
      <c r="G536" s="30"/>
      <c r="H536" s="6" t="s">
        <v>2737</v>
      </c>
      <c r="I536" s="32" t="s">
        <v>2744</v>
      </c>
      <c r="J536" s="61" t="s">
        <v>2739</v>
      </c>
      <c r="K536" s="34"/>
      <c r="L536" s="4"/>
      <c r="M536" s="4" t="str">
        <f>C536&amp;COUNTIF($C$2:C536,C536)</f>
        <v>骆杰1</v>
      </c>
    </row>
    <row r="537" customHeight="1" spans="1:13">
      <c r="A537" s="6">
        <v>536</v>
      </c>
      <c r="B537" s="6" t="s">
        <v>3308</v>
      </c>
      <c r="C537" s="6" t="s">
        <v>1325</v>
      </c>
      <c r="D537" s="6" t="s">
        <v>2762</v>
      </c>
      <c r="E537" s="6" t="s">
        <v>428</v>
      </c>
      <c r="F537" s="29">
        <v>44378</v>
      </c>
      <c r="G537" s="30"/>
      <c r="H537" s="6" t="s">
        <v>2737</v>
      </c>
      <c r="I537" s="32" t="s">
        <v>2744</v>
      </c>
      <c r="J537" s="61" t="s">
        <v>2739</v>
      </c>
      <c r="K537" s="34"/>
      <c r="L537" s="4"/>
      <c r="M537" s="4" t="str">
        <f>C537&amp;COUNTIF($C$2:C537,C537)</f>
        <v>陈超1</v>
      </c>
    </row>
    <row r="538" customHeight="1" spans="1:13">
      <c r="A538" s="6">
        <v>537</v>
      </c>
      <c r="B538" s="6" t="s">
        <v>3309</v>
      </c>
      <c r="C538" s="6" t="s">
        <v>1258</v>
      </c>
      <c r="D538" s="6" t="s">
        <v>2762</v>
      </c>
      <c r="E538" s="6" t="s">
        <v>428</v>
      </c>
      <c r="F538" s="29">
        <v>44378</v>
      </c>
      <c r="G538" s="30"/>
      <c r="H538" s="6" t="s">
        <v>2737</v>
      </c>
      <c r="I538" s="32" t="s">
        <v>2753</v>
      </c>
      <c r="J538" s="61" t="s">
        <v>2739</v>
      </c>
      <c r="K538" s="34"/>
      <c r="L538" s="4"/>
      <c r="M538" s="4" t="str">
        <f>C538&amp;COUNTIF($C$2:C538,C538)</f>
        <v>从波涛1</v>
      </c>
    </row>
    <row r="539" customHeight="1" spans="1:13">
      <c r="A539" s="6">
        <v>538</v>
      </c>
      <c r="B539" s="6" t="s">
        <v>3310</v>
      </c>
      <c r="C539" s="6" t="s">
        <v>1263</v>
      </c>
      <c r="D539" s="6" t="s">
        <v>2762</v>
      </c>
      <c r="E539" s="6" t="s">
        <v>428</v>
      </c>
      <c r="F539" s="29">
        <v>44378</v>
      </c>
      <c r="G539" s="30"/>
      <c r="H539" s="6" t="s">
        <v>2737</v>
      </c>
      <c r="I539" s="32" t="s">
        <v>2744</v>
      </c>
      <c r="J539" s="61" t="s">
        <v>2739</v>
      </c>
      <c r="K539" s="34"/>
      <c r="L539" s="4"/>
      <c r="M539" s="4" t="str">
        <f>C539&amp;COUNTIF($C$2:C539,C539)</f>
        <v>郭腾1</v>
      </c>
    </row>
    <row r="540" customHeight="1" spans="1:13">
      <c r="A540" s="6">
        <v>539</v>
      </c>
      <c r="B540" s="6" t="s">
        <v>3311</v>
      </c>
      <c r="C540" s="6" t="s">
        <v>1287</v>
      </c>
      <c r="D540" s="6" t="s">
        <v>2762</v>
      </c>
      <c r="E540" s="6" t="s">
        <v>428</v>
      </c>
      <c r="F540" s="29">
        <v>44378</v>
      </c>
      <c r="G540" s="30"/>
      <c r="H540" s="6" t="s">
        <v>2737</v>
      </c>
      <c r="I540" s="32" t="s">
        <v>2744</v>
      </c>
      <c r="J540" s="61" t="s">
        <v>2739</v>
      </c>
      <c r="K540" s="34"/>
      <c r="L540" s="4"/>
      <c r="M540" s="4" t="str">
        <f>C540&amp;COUNTIF($C$2:C540,C540)</f>
        <v>许美霞1</v>
      </c>
    </row>
    <row r="541" customHeight="1" spans="1:13">
      <c r="A541" s="6">
        <v>540</v>
      </c>
      <c r="B541" s="6" t="s">
        <v>3312</v>
      </c>
      <c r="C541" s="6" t="s">
        <v>1259</v>
      </c>
      <c r="D541" s="6" t="s">
        <v>2762</v>
      </c>
      <c r="E541" s="6" t="s">
        <v>428</v>
      </c>
      <c r="F541" s="29">
        <v>44378</v>
      </c>
      <c r="G541" s="30"/>
      <c r="H541" s="6" t="s">
        <v>2737</v>
      </c>
      <c r="I541" s="32" t="s">
        <v>2753</v>
      </c>
      <c r="J541" s="61" t="s">
        <v>2739</v>
      </c>
      <c r="K541" s="34"/>
      <c r="L541" s="4"/>
      <c r="M541" s="4" t="str">
        <f>C541&amp;COUNTIF($C$2:C541,C541)</f>
        <v>王艳敏1</v>
      </c>
    </row>
    <row r="542" customHeight="1" spans="1:13">
      <c r="A542" s="6">
        <v>541</v>
      </c>
      <c r="B542" s="6" t="s">
        <v>3313</v>
      </c>
      <c r="C542" s="6" t="s">
        <v>1273</v>
      </c>
      <c r="D542" s="6" t="s">
        <v>2762</v>
      </c>
      <c r="E542" s="6" t="s">
        <v>428</v>
      </c>
      <c r="F542" s="29">
        <v>44378</v>
      </c>
      <c r="G542" s="30"/>
      <c r="H542" s="6" t="s">
        <v>2737</v>
      </c>
      <c r="I542" s="32" t="s">
        <v>2744</v>
      </c>
      <c r="J542" s="61" t="s">
        <v>2739</v>
      </c>
      <c r="K542" s="34"/>
      <c r="L542" s="4"/>
      <c r="M542" s="4" t="str">
        <f>C542&amp;COUNTIF($C$2:C542,C542)</f>
        <v>魏振周1</v>
      </c>
    </row>
    <row r="543" customHeight="1" spans="1:13">
      <c r="A543" s="6">
        <v>542</v>
      </c>
      <c r="B543" s="6" t="s">
        <v>3314</v>
      </c>
      <c r="C543" s="6" t="s">
        <v>1379</v>
      </c>
      <c r="D543" s="6" t="s">
        <v>2762</v>
      </c>
      <c r="E543" s="6" t="s">
        <v>428</v>
      </c>
      <c r="F543" s="29">
        <v>44378</v>
      </c>
      <c r="G543" s="30"/>
      <c r="H543" s="6" t="s">
        <v>2737</v>
      </c>
      <c r="I543" s="32" t="s">
        <v>2744</v>
      </c>
      <c r="J543" s="61" t="s">
        <v>2739</v>
      </c>
      <c r="K543" s="34"/>
      <c r="L543" s="4"/>
      <c r="M543" s="4" t="str">
        <f>C543&amp;COUNTIF($C$2:C543,C543)</f>
        <v>宋佳佳1</v>
      </c>
    </row>
    <row r="544" customHeight="1" spans="1:13">
      <c r="A544" s="6">
        <v>543</v>
      </c>
      <c r="B544" s="6" t="s">
        <v>3315</v>
      </c>
      <c r="C544" s="6" t="s">
        <v>1370</v>
      </c>
      <c r="D544" s="6" t="s">
        <v>2762</v>
      </c>
      <c r="E544" s="6" t="s">
        <v>428</v>
      </c>
      <c r="F544" s="29">
        <v>44378</v>
      </c>
      <c r="G544" s="30"/>
      <c r="H544" s="6" t="s">
        <v>2737</v>
      </c>
      <c r="I544" s="32" t="s">
        <v>2744</v>
      </c>
      <c r="J544" s="61" t="s">
        <v>2739</v>
      </c>
      <c r="K544" s="34"/>
      <c r="L544" s="4"/>
      <c r="M544" s="4" t="str">
        <f>C544&amp;COUNTIF($C$2:C544,C544)</f>
        <v>祁丽华1</v>
      </c>
    </row>
    <row r="545" customHeight="1" spans="1:13">
      <c r="A545" s="6">
        <v>544</v>
      </c>
      <c r="B545" s="6" t="s">
        <v>3316</v>
      </c>
      <c r="C545" s="6" t="s">
        <v>1483</v>
      </c>
      <c r="D545" s="6" t="s">
        <v>2762</v>
      </c>
      <c r="E545" s="6" t="s">
        <v>428</v>
      </c>
      <c r="F545" s="29">
        <v>44378</v>
      </c>
      <c r="G545" s="30"/>
      <c r="H545" s="6" t="s">
        <v>2737</v>
      </c>
      <c r="I545" s="32" t="s">
        <v>2738</v>
      </c>
      <c r="J545" s="61" t="s">
        <v>2739</v>
      </c>
      <c r="K545" s="34"/>
      <c r="L545" s="4"/>
      <c r="M545" s="4" t="str">
        <f>C545&amp;COUNTIF($C$2:C545,C545)</f>
        <v>安光辉1</v>
      </c>
    </row>
    <row r="546" customHeight="1" spans="1:13">
      <c r="A546" s="6">
        <v>545</v>
      </c>
      <c r="B546" s="6" t="s">
        <v>3317</v>
      </c>
      <c r="C546" s="6" t="s">
        <v>1498</v>
      </c>
      <c r="D546" s="6" t="s">
        <v>2762</v>
      </c>
      <c r="E546" s="6" t="s">
        <v>428</v>
      </c>
      <c r="F546" s="29">
        <v>44378</v>
      </c>
      <c r="G546" s="30"/>
      <c r="H546" s="6" t="s">
        <v>2737</v>
      </c>
      <c r="I546" s="32" t="s">
        <v>2738</v>
      </c>
      <c r="J546" s="61" t="s">
        <v>2739</v>
      </c>
      <c r="K546" s="34"/>
      <c r="L546" s="4"/>
      <c r="M546" s="4" t="str">
        <f>C546&amp;COUNTIF($C$2:C546,C546)</f>
        <v>张柯1</v>
      </c>
    </row>
    <row r="547" customHeight="1" spans="1:13">
      <c r="A547" s="6">
        <v>546</v>
      </c>
      <c r="B547" s="6" t="s">
        <v>3318</v>
      </c>
      <c r="C547" s="6" t="s">
        <v>1500</v>
      </c>
      <c r="D547" s="6" t="s">
        <v>2762</v>
      </c>
      <c r="E547" s="6" t="s">
        <v>428</v>
      </c>
      <c r="F547" s="29">
        <v>44378</v>
      </c>
      <c r="G547" s="30"/>
      <c r="H547" s="6" t="s">
        <v>2737</v>
      </c>
      <c r="I547" s="32" t="s">
        <v>2738</v>
      </c>
      <c r="J547" s="61" t="s">
        <v>2739</v>
      </c>
      <c r="K547" s="34"/>
      <c r="L547" s="4"/>
      <c r="M547" s="4" t="str">
        <f>C547&amp;COUNTIF($C$2:C547,C547)</f>
        <v>袁晶1</v>
      </c>
    </row>
    <row r="548" customHeight="1" spans="1:13">
      <c r="A548" s="6">
        <v>547</v>
      </c>
      <c r="B548" s="6" t="s">
        <v>3319</v>
      </c>
      <c r="C548" s="6" t="s">
        <v>1413</v>
      </c>
      <c r="D548" s="6" t="s">
        <v>2750</v>
      </c>
      <c r="E548" s="6" t="s">
        <v>3320</v>
      </c>
      <c r="F548" s="29">
        <v>44378</v>
      </c>
      <c r="G548" s="30"/>
      <c r="H548" s="6" t="s">
        <v>2737</v>
      </c>
      <c r="I548" s="32" t="s">
        <v>2744</v>
      </c>
      <c r="J548" s="61" t="s">
        <v>2739</v>
      </c>
      <c r="K548" s="34"/>
      <c r="L548" s="4"/>
      <c r="M548" s="4" t="str">
        <f>C548&amp;COUNTIF($C$2:C548,C548)</f>
        <v>张廷浩1</v>
      </c>
    </row>
    <row r="549" customHeight="1" spans="1:13">
      <c r="A549" s="6">
        <v>548</v>
      </c>
      <c r="B549" s="6" t="s">
        <v>3321</v>
      </c>
      <c r="C549" s="6" t="s">
        <v>458</v>
      </c>
      <c r="D549" s="6" t="s">
        <v>2750</v>
      </c>
      <c r="E549" s="6" t="s">
        <v>1947</v>
      </c>
      <c r="F549" s="29">
        <v>44378</v>
      </c>
      <c r="G549" s="30"/>
      <c r="H549" s="6" t="s">
        <v>2737</v>
      </c>
      <c r="I549" s="32" t="s">
        <v>2738</v>
      </c>
      <c r="J549" s="61" t="s">
        <v>2739</v>
      </c>
      <c r="K549" s="34"/>
      <c r="L549" s="4"/>
      <c r="M549" s="4" t="str">
        <f>C549&amp;COUNTIF($C$2:C549,C549)</f>
        <v>李康019471</v>
      </c>
    </row>
    <row r="550" customHeight="1" spans="1:13">
      <c r="A550" s="6">
        <v>549</v>
      </c>
      <c r="B550" s="6" t="s">
        <v>3322</v>
      </c>
      <c r="C550" s="6" t="s">
        <v>729</v>
      </c>
      <c r="D550" s="6" t="s">
        <v>2766</v>
      </c>
      <c r="E550" s="6" t="s">
        <v>401</v>
      </c>
      <c r="F550" s="29">
        <v>44378</v>
      </c>
      <c r="G550" s="30"/>
      <c r="H550" s="6" t="s">
        <v>2737</v>
      </c>
      <c r="I550" s="32" t="s">
        <v>2738</v>
      </c>
      <c r="J550" s="61" t="s">
        <v>2739</v>
      </c>
      <c r="K550" s="34"/>
      <c r="L550" s="4"/>
      <c r="M550" s="4" t="str">
        <f>C550&amp;COUNTIF($C$2:C550,C550)</f>
        <v>李宏1</v>
      </c>
    </row>
    <row r="551" customHeight="1" spans="1:13">
      <c r="A551" s="6">
        <v>550</v>
      </c>
      <c r="B551" s="6" t="s">
        <v>3323</v>
      </c>
      <c r="C551" s="6" t="s">
        <v>785</v>
      </c>
      <c r="D551" s="6" t="s">
        <v>2766</v>
      </c>
      <c r="E551" s="6" t="s">
        <v>401</v>
      </c>
      <c r="F551" s="29">
        <v>44378</v>
      </c>
      <c r="G551" s="30"/>
      <c r="H551" s="6" t="s">
        <v>2737</v>
      </c>
      <c r="I551" s="32" t="s">
        <v>2738</v>
      </c>
      <c r="J551" s="61" t="s">
        <v>2739</v>
      </c>
      <c r="K551" s="34"/>
      <c r="L551" s="4"/>
      <c r="M551" s="4" t="str">
        <f>C551&amp;COUNTIF($C$2:C551,C551)</f>
        <v>张晓满1</v>
      </c>
    </row>
    <row r="552" customHeight="1" spans="1:13">
      <c r="A552" s="6">
        <v>551</v>
      </c>
      <c r="B552" s="6" t="s">
        <v>3324</v>
      </c>
      <c r="C552" s="6" t="s">
        <v>797</v>
      </c>
      <c r="D552" s="6" t="s">
        <v>2766</v>
      </c>
      <c r="E552" s="6" t="s">
        <v>401</v>
      </c>
      <c r="F552" s="29">
        <v>44378</v>
      </c>
      <c r="G552" s="30"/>
      <c r="H552" s="6" t="s">
        <v>2737</v>
      </c>
      <c r="I552" s="32" t="s">
        <v>2738</v>
      </c>
      <c r="J552" s="61" t="s">
        <v>2739</v>
      </c>
      <c r="K552" s="34"/>
      <c r="L552" s="4"/>
      <c r="M552" s="4" t="str">
        <f>C552&amp;COUNTIF($C$2:C552,C552)</f>
        <v>余强1</v>
      </c>
    </row>
    <row r="553" customHeight="1" spans="1:13">
      <c r="A553" s="6">
        <v>552</v>
      </c>
      <c r="B553" s="6" t="s">
        <v>3325</v>
      </c>
      <c r="C553" s="6" t="s">
        <v>800</v>
      </c>
      <c r="D553" s="6" t="s">
        <v>2766</v>
      </c>
      <c r="E553" s="6" t="s">
        <v>401</v>
      </c>
      <c r="F553" s="29">
        <v>44378</v>
      </c>
      <c r="G553" s="30"/>
      <c r="H553" s="6" t="s">
        <v>2737</v>
      </c>
      <c r="I553" s="32" t="s">
        <v>2738</v>
      </c>
      <c r="J553" s="61" t="s">
        <v>2739</v>
      </c>
      <c r="K553" s="34"/>
      <c r="L553" s="4"/>
      <c r="M553" s="4" t="str">
        <f>C553&amp;COUNTIF($C$2:C553,C553)</f>
        <v>林宇萌1</v>
      </c>
    </row>
    <row r="554" customHeight="1" spans="1:13">
      <c r="A554" s="6">
        <v>553</v>
      </c>
      <c r="B554" s="6" t="s">
        <v>2779</v>
      </c>
      <c r="C554" s="6" t="s">
        <v>808</v>
      </c>
      <c r="D554" s="6" t="s">
        <v>2766</v>
      </c>
      <c r="E554" s="6" t="s">
        <v>401</v>
      </c>
      <c r="F554" s="29">
        <v>44378</v>
      </c>
      <c r="G554" s="30"/>
      <c r="H554" s="6" t="s">
        <v>2737</v>
      </c>
      <c r="I554" s="32" t="s">
        <v>2738</v>
      </c>
      <c r="J554" s="61" t="s">
        <v>2739</v>
      </c>
      <c r="K554" s="34"/>
      <c r="L554" s="4"/>
      <c r="M554" s="4" t="str">
        <f>C554&amp;COUNTIF($C$2:C554,C554)</f>
        <v>杨锐025302</v>
      </c>
    </row>
    <row r="555" customHeight="1" spans="1:13">
      <c r="A555" s="6">
        <v>554</v>
      </c>
      <c r="B555" s="6" t="s">
        <v>2784</v>
      </c>
      <c r="C555" s="6" t="s">
        <v>810</v>
      </c>
      <c r="D555" s="6" t="s">
        <v>2766</v>
      </c>
      <c r="E555" s="6" t="s">
        <v>401</v>
      </c>
      <c r="F555" s="29">
        <v>44378</v>
      </c>
      <c r="G555" s="30"/>
      <c r="H555" s="6" t="s">
        <v>2737</v>
      </c>
      <c r="I555" s="32" t="s">
        <v>2738</v>
      </c>
      <c r="J555" s="61" t="s">
        <v>2739</v>
      </c>
      <c r="K555" s="34"/>
      <c r="L555" s="4"/>
      <c r="M555" s="4" t="str">
        <f>C555&amp;COUNTIF($C$2:C555,C555)</f>
        <v>冉兵成2</v>
      </c>
    </row>
    <row r="556" customHeight="1" spans="1:13">
      <c r="A556" s="6">
        <v>555</v>
      </c>
      <c r="B556" s="6" t="s">
        <v>2829</v>
      </c>
      <c r="C556" s="6" t="s">
        <v>815</v>
      </c>
      <c r="D556" s="6" t="s">
        <v>2766</v>
      </c>
      <c r="E556" s="6" t="s">
        <v>401</v>
      </c>
      <c r="F556" s="29">
        <v>44378</v>
      </c>
      <c r="G556" s="30"/>
      <c r="H556" s="6" t="s">
        <v>2737</v>
      </c>
      <c r="I556" s="32" t="s">
        <v>2738</v>
      </c>
      <c r="J556" s="61" t="s">
        <v>2739</v>
      </c>
      <c r="K556" s="34"/>
      <c r="L556" s="4"/>
      <c r="M556" s="4" t="str">
        <f>C556&amp;COUNTIF($C$2:C556,C556)</f>
        <v>唐昌盛2</v>
      </c>
    </row>
    <row r="557" customHeight="1" spans="1:13">
      <c r="A557" s="6">
        <v>556</v>
      </c>
      <c r="B557" s="6" t="s">
        <v>3326</v>
      </c>
      <c r="C557" s="6" t="s">
        <v>787</v>
      </c>
      <c r="D557" s="6" t="s">
        <v>2766</v>
      </c>
      <c r="E557" s="6" t="s">
        <v>400</v>
      </c>
      <c r="F557" s="29">
        <v>44378</v>
      </c>
      <c r="G557" s="30"/>
      <c r="H557" s="6" t="s">
        <v>2737</v>
      </c>
      <c r="I557" s="32" t="s">
        <v>2738</v>
      </c>
      <c r="J557" s="61" t="s">
        <v>2739</v>
      </c>
      <c r="K557" s="34"/>
      <c r="L557" s="4"/>
      <c r="M557" s="4" t="str">
        <f>C557&amp;COUNTIF($C$2:C557,C557)</f>
        <v>张春晓1</v>
      </c>
    </row>
    <row r="558" customHeight="1" spans="1:13">
      <c r="A558" s="6">
        <v>557</v>
      </c>
      <c r="B558" s="6" t="s">
        <v>3327</v>
      </c>
      <c r="C558" s="6" t="s">
        <v>768</v>
      </c>
      <c r="D558" s="6" t="s">
        <v>2766</v>
      </c>
      <c r="E558" s="6" t="s">
        <v>400</v>
      </c>
      <c r="F558" s="29">
        <v>44378</v>
      </c>
      <c r="G558" s="30"/>
      <c r="H558" s="6" t="s">
        <v>2737</v>
      </c>
      <c r="I558" s="32" t="s">
        <v>2738</v>
      </c>
      <c r="J558" s="61" t="s">
        <v>2739</v>
      </c>
      <c r="K558" s="34"/>
      <c r="L558" s="4"/>
      <c r="M558" s="4" t="str">
        <f>C558&amp;COUNTIF($C$2:C558,C558)</f>
        <v>应兆丰1</v>
      </c>
    </row>
    <row r="559" customHeight="1" spans="1:13">
      <c r="A559" s="6">
        <v>558</v>
      </c>
      <c r="B559" s="6" t="s">
        <v>3328</v>
      </c>
      <c r="C559" s="6" t="s">
        <v>762</v>
      </c>
      <c r="D559" s="6" t="s">
        <v>2766</v>
      </c>
      <c r="E559" s="6" t="s">
        <v>400</v>
      </c>
      <c r="F559" s="29">
        <v>44378</v>
      </c>
      <c r="G559" s="30"/>
      <c r="H559" s="6" t="s">
        <v>2737</v>
      </c>
      <c r="I559" s="32" t="s">
        <v>2738</v>
      </c>
      <c r="J559" s="61" t="s">
        <v>2739</v>
      </c>
      <c r="K559" s="34"/>
      <c r="L559" s="4"/>
      <c r="M559" s="4" t="str">
        <f>C559&amp;COUNTIF($C$2:C559,C559)</f>
        <v>沈科智1</v>
      </c>
    </row>
    <row r="560" customHeight="1" spans="1:13">
      <c r="A560" s="6">
        <v>559</v>
      </c>
      <c r="B560" s="6" t="s">
        <v>3329</v>
      </c>
      <c r="C560" s="6" t="s">
        <v>756</v>
      </c>
      <c r="D560" s="6" t="s">
        <v>2766</v>
      </c>
      <c r="E560" s="6" t="s">
        <v>400</v>
      </c>
      <c r="F560" s="29">
        <v>44378</v>
      </c>
      <c r="G560" s="30"/>
      <c r="H560" s="6" t="s">
        <v>2737</v>
      </c>
      <c r="I560" s="32" t="s">
        <v>2744</v>
      </c>
      <c r="J560" s="61" t="s">
        <v>2739</v>
      </c>
      <c r="K560" s="34"/>
      <c r="L560" s="4"/>
      <c r="M560" s="4" t="str">
        <f>C560&amp;COUNTIF($C$2:C560,C560)</f>
        <v>马妮1</v>
      </c>
    </row>
    <row r="561" customHeight="1" spans="1:13">
      <c r="A561" s="6">
        <v>560</v>
      </c>
      <c r="B561" s="6" t="s">
        <v>3330</v>
      </c>
      <c r="C561" s="6" t="s">
        <v>448</v>
      </c>
      <c r="D561" s="6" t="s">
        <v>432</v>
      </c>
      <c r="E561" s="6" t="s">
        <v>444</v>
      </c>
      <c r="F561" s="29">
        <v>44378</v>
      </c>
      <c r="G561" s="30"/>
      <c r="H561" s="6" t="s">
        <v>2737</v>
      </c>
      <c r="I561" s="32" t="s">
        <v>2738</v>
      </c>
      <c r="J561" s="61" t="s">
        <v>2739</v>
      </c>
      <c r="K561" s="34"/>
      <c r="L561" s="4"/>
      <c r="M561" s="4" t="str">
        <f>C561&amp;COUNTIF($C$2:C561,C561)</f>
        <v>冯博同1</v>
      </c>
    </row>
    <row r="562" customHeight="1" spans="1:13">
      <c r="A562" s="6">
        <v>561</v>
      </c>
      <c r="B562" s="6" t="s">
        <v>3331</v>
      </c>
      <c r="C562" s="6" t="s">
        <v>436</v>
      </c>
      <c r="D562" s="6" t="s">
        <v>432</v>
      </c>
      <c r="E562" s="6" t="s">
        <v>444</v>
      </c>
      <c r="F562" s="29">
        <v>44378</v>
      </c>
      <c r="G562" s="30"/>
      <c r="H562" s="6" t="s">
        <v>2737</v>
      </c>
      <c r="I562" s="32" t="s">
        <v>2738</v>
      </c>
      <c r="J562" s="61" t="s">
        <v>2739</v>
      </c>
      <c r="K562" s="34"/>
      <c r="L562" s="4"/>
      <c r="M562" s="4" t="str">
        <f>C562&amp;COUNTIF($C$2:C562,C562)</f>
        <v>陈旭1</v>
      </c>
    </row>
    <row r="563" customHeight="1" spans="1:13">
      <c r="A563" s="6">
        <v>562</v>
      </c>
      <c r="B563" s="6" t="s">
        <v>3332</v>
      </c>
      <c r="C563" s="6" t="s">
        <v>455</v>
      </c>
      <c r="D563" s="6" t="s">
        <v>432</v>
      </c>
      <c r="E563" s="6" t="s">
        <v>444</v>
      </c>
      <c r="F563" s="29">
        <v>44378</v>
      </c>
      <c r="G563" s="30"/>
      <c r="H563" s="6" t="s">
        <v>2737</v>
      </c>
      <c r="I563" s="32" t="s">
        <v>2738</v>
      </c>
      <c r="J563" s="61" t="s">
        <v>2739</v>
      </c>
      <c r="K563" s="34"/>
      <c r="L563" s="4"/>
      <c r="M563" s="4" t="str">
        <f>C563&amp;COUNTIF($C$2:C563,C563)</f>
        <v>王润森1</v>
      </c>
    </row>
    <row r="564" customHeight="1" spans="1:13">
      <c r="A564" s="6">
        <v>563</v>
      </c>
      <c r="B564" s="6" t="s">
        <v>3333</v>
      </c>
      <c r="C564" s="6" t="s">
        <v>3334</v>
      </c>
      <c r="D564" s="6" t="s">
        <v>432</v>
      </c>
      <c r="E564" s="6" t="s">
        <v>432</v>
      </c>
      <c r="F564" s="29">
        <v>44378</v>
      </c>
      <c r="G564" s="30"/>
      <c r="H564" s="6" t="s">
        <v>2737</v>
      </c>
      <c r="I564" s="32" t="s">
        <v>2744</v>
      </c>
      <c r="J564" s="61" t="s">
        <v>2739</v>
      </c>
      <c r="K564" s="34"/>
      <c r="L564" s="4"/>
      <c r="M564" s="4" t="str">
        <f>C564&amp;COUNTIF($C$2:C564,C564)</f>
        <v>陈炜1</v>
      </c>
    </row>
    <row r="565" customHeight="1" spans="1:13">
      <c r="A565" s="6">
        <v>564</v>
      </c>
      <c r="B565" s="6" t="s">
        <v>3335</v>
      </c>
      <c r="C565" s="6" t="s">
        <v>466</v>
      </c>
      <c r="D565" s="6" t="s">
        <v>2750</v>
      </c>
      <c r="E565" s="6" t="s">
        <v>404</v>
      </c>
      <c r="F565" s="29">
        <v>44378</v>
      </c>
      <c r="G565" s="30"/>
      <c r="H565" s="6" t="s">
        <v>2737</v>
      </c>
      <c r="I565" s="32" t="s">
        <v>2738</v>
      </c>
      <c r="J565" s="61" t="s">
        <v>2739</v>
      </c>
      <c r="K565" s="30"/>
      <c r="L565" s="4"/>
      <c r="M565" s="4" t="str">
        <f>C565&amp;COUNTIF($C$2:C565,C565)</f>
        <v>董畅1</v>
      </c>
    </row>
    <row r="566" customHeight="1" spans="1:13">
      <c r="A566" s="6">
        <v>565</v>
      </c>
      <c r="B566" s="6" t="s">
        <v>3336</v>
      </c>
      <c r="C566" s="6" t="s">
        <v>1977</v>
      </c>
      <c r="D566" s="6" t="s">
        <v>2766</v>
      </c>
      <c r="E566" s="6" t="s">
        <v>401</v>
      </c>
      <c r="F566" s="29">
        <v>44379</v>
      </c>
      <c r="G566" s="30"/>
      <c r="H566" s="6" t="s">
        <v>2758</v>
      </c>
      <c r="I566" s="32" t="s">
        <v>2759</v>
      </c>
      <c r="J566" s="61" t="s">
        <v>2760</v>
      </c>
      <c r="K566" s="34"/>
      <c r="L566" s="4"/>
      <c r="M566" s="4" t="str">
        <f>C566&amp;COUNTIF($C$2:C566,C566)</f>
        <v>王强030431</v>
      </c>
    </row>
    <row r="567" customHeight="1" spans="1:13">
      <c r="A567" s="6">
        <v>566</v>
      </c>
      <c r="B567" s="6" t="s">
        <v>3337</v>
      </c>
      <c r="C567" s="6" t="s">
        <v>495</v>
      </c>
      <c r="D567" s="6" t="s">
        <v>474</v>
      </c>
      <c r="E567" s="6" t="s">
        <v>1721</v>
      </c>
      <c r="F567" s="29">
        <v>44382</v>
      </c>
      <c r="G567" s="30"/>
      <c r="H567" s="6" t="s">
        <v>2737</v>
      </c>
      <c r="I567" s="32" t="s">
        <v>2738</v>
      </c>
      <c r="J567" s="61" t="s">
        <v>2739</v>
      </c>
      <c r="K567" s="34"/>
      <c r="L567" s="4"/>
      <c r="M567" s="4" t="str">
        <f>C567&amp;COUNTIF($C$2:C567,C567)</f>
        <v>杨洲杰1</v>
      </c>
    </row>
    <row r="568" customHeight="1" spans="1:13">
      <c r="A568" s="6">
        <v>567</v>
      </c>
      <c r="B568" s="6" t="s">
        <v>3338</v>
      </c>
      <c r="C568" s="6" t="s">
        <v>1730</v>
      </c>
      <c r="D568" s="6" t="s">
        <v>474</v>
      </c>
      <c r="E568" s="6" t="s">
        <v>1721</v>
      </c>
      <c r="F568" s="29">
        <v>44382</v>
      </c>
      <c r="G568" s="30"/>
      <c r="H568" s="6" t="s">
        <v>2737</v>
      </c>
      <c r="I568" s="32" t="s">
        <v>2738</v>
      </c>
      <c r="J568" s="61" t="s">
        <v>2739</v>
      </c>
      <c r="K568" s="34"/>
      <c r="L568" s="4"/>
      <c r="M568" s="4" t="str">
        <f>C568&amp;COUNTIF($C$2:C568,C568)</f>
        <v>侯保佑1</v>
      </c>
    </row>
    <row r="569" customHeight="1" spans="1:13">
      <c r="A569" s="6">
        <v>568</v>
      </c>
      <c r="B569" s="6" t="s">
        <v>3339</v>
      </c>
      <c r="C569" s="6" t="s">
        <v>1723</v>
      </c>
      <c r="D569" s="6" t="s">
        <v>2750</v>
      </c>
      <c r="E569" s="6" t="s">
        <v>2092</v>
      </c>
      <c r="F569" s="29">
        <v>44382</v>
      </c>
      <c r="G569" s="30"/>
      <c r="H569" s="6" t="s">
        <v>2737</v>
      </c>
      <c r="I569" s="32" t="s">
        <v>2738</v>
      </c>
      <c r="J569" s="61" t="s">
        <v>2739</v>
      </c>
      <c r="K569" s="34"/>
      <c r="L569" s="4"/>
      <c r="M569" s="4" t="str">
        <f>C569&amp;COUNTIF($C$2:C569,C569)</f>
        <v>梁悦1</v>
      </c>
    </row>
    <row r="570" customHeight="1" spans="1:13">
      <c r="A570" s="6">
        <v>569</v>
      </c>
      <c r="B570" s="6" t="s">
        <v>3340</v>
      </c>
      <c r="C570" s="6" t="s">
        <v>1744</v>
      </c>
      <c r="D570" s="6" t="s">
        <v>474</v>
      </c>
      <c r="E570" s="6" t="s">
        <v>1721</v>
      </c>
      <c r="F570" s="29">
        <v>44382</v>
      </c>
      <c r="G570" s="30"/>
      <c r="H570" s="6" t="s">
        <v>2737</v>
      </c>
      <c r="I570" s="32" t="s">
        <v>2738</v>
      </c>
      <c r="J570" s="61" t="s">
        <v>2739</v>
      </c>
      <c r="K570" s="34"/>
      <c r="L570" s="4"/>
      <c r="M570" s="4" t="str">
        <f>C570&amp;COUNTIF($C$2:C570,C570)</f>
        <v>师志磊1</v>
      </c>
    </row>
    <row r="571" customHeight="1" spans="1:13">
      <c r="A571" s="6">
        <v>570</v>
      </c>
      <c r="B571" s="6" t="s">
        <v>3341</v>
      </c>
      <c r="C571" s="6" t="s">
        <v>1934</v>
      </c>
      <c r="D571" s="6" t="s">
        <v>2766</v>
      </c>
      <c r="E571" s="6" t="s">
        <v>1851</v>
      </c>
      <c r="F571" s="29">
        <v>44383</v>
      </c>
      <c r="G571" s="30"/>
      <c r="H571" s="6" t="s">
        <v>2758</v>
      </c>
      <c r="I571" s="32" t="s">
        <v>2759</v>
      </c>
      <c r="J571" s="61" t="s">
        <v>2760</v>
      </c>
      <c r="K571" s="34"/>
      <c r="L571" s="4"/>
      <c r="M571" s="4" t="str">
        <f>C571&amp;COUNTIF($C$2:C571,C571)</f>
        <v>肖飞扬1</v>
      </c>
    </row>
    <row r="572" customHeight="1" spans="1:13">
      <c r="A572" s="6">
        <v>571</v>
      </c>
      <c r="B572" s="6" t="s">
        <v>3342</v>
      </c>
      <c r="C572" s="6" t="s">
        <v>1899</v>
      </c>
      <c r="D572" s="6" t="s">
        <v>2748</v>
      </c>
      <c r="E572" s="6" t="s">
        <v>403</v>
      </c>
      <c r="F572" s="29">
        <v>44383</v>
      </c>
      <c r="G572" s="30"/>
      <c r="H572" s="6" t="s">
        <v>2758</v>
      </c>
      <c r="I572" s="32" t="s">
        <v>2759</v>
      </c>
      <c r="J572" s="61" t="s">
        <v>2760</v>
      </c>
      <c r="K572" s="34"/>
      <c r="L572" s="4"/>
      <c r="M572" s="4" t="str">
        <f>C572&amp;COUNTIF($C$2:C572,C572)</f>
        <v>苏焱光1</v>
      </c>
    </row>
    <row r="573" customHeight="1" spans="1:13">
      <c r="A573" s="6">
        <v>572</v>
      </c>
      <c r="B573" s="6" t="s">
        <v>3343</v>
      </c>
      <c r="C573" s="6" t="s">
        <v>1901</v>
      </c>
      <c r="D573" s="6" t="s">
        <v>2736</v>
      </c>
      <c r="E573" s="6" t="s">
        <v>941</v>
      </c>
      <c r="F573" s="29">
        <v>44383</v>
      </c>
      <c r="G573" s="30"/>
      <c r="H573" s="6" t="s">
        <v>2758</v>
      </c>
      <c r="I573" s="32" t="s">
        <v>2759</v>
      </c>
      <c r="J573" s="61" t="s">
        <v>2760</v>
      </c>
      <c r="K573" s="34"/>
      <c r="L573" s="4"/>
      <c r="M573" s="4" t="str">
        <f>C573&amp;COUNTIF($C$2:C573,C573)</f>
        <v>张亚飞1</v>
      </c>
    </row>
    <row r="574" customHeight="1" spans="1:13">
      <c r="A574" s="6">
        <v>573</v>
      </c>
      <c r="B574" s="6" t="s">
        <v>3344</v>
      </c>
      <c r="C574" s="6" t="s">
        <v>1978</v>
      </c>
      <c r="D574" s="6" t="s">
        <v>2766</v>
      </c>
      <c r="E574" s="6" t="s">
        <v>401</v>
      </c>
      <c r="F574" s="29">
        <v>44383</v>
      </c>
      <c r="G574" s="30"/>
      <c r="H574" s="6" t="s">
        <v>2758</v>
      </c>
      <c r="I574" s="32" t="s">
        <v>2759</v>
      </c>
      <c r="J574" s="61" t="s">
        <v>2760</v>
      </c>
      <c r="K574" s="34"/>
      <c r="L574" s="4"/>
      <c r="M574" s="4" t="str">
        <f>C574&amp;COUNTIF($C$2:C574,C574)</f>
        <v>刘长海1</v>
      </c>
    </row>
    <row r="575" customHeight="1" spans="1:13">
      <c r="A575" s="6">
        <v>574</v>
      </c>
      <c r="B575" s="6" t="s">
        <v>3345</v>
      </c>
      <c r="C575" s="6" t="s">
        <v>1981</v>
      </c>
      <c r="D575" s="6" t="s">
        <v>2766</v>
      </c>
      <c r="E575" s="6" t="s">
        <v>401</v>
      </c>
      <c r="F575" s="29">
        <v>44383</v>
      </c>
      <c r="G575" s="30"/>
      <c r="H575" s="6" t="s">
        <v>2758</v>
      </c>
      <c r="I575" s="32" t="s">
        <v>2759</v>
      </c>
      <c r="J575" s="61" t="s">
        <v>2760</v>
      </c>
      <c r="K575" s="34"/>
      <c r="L575" s="4"/>
      <c r="M575" s="4" t="str">
        <f>C575&amp;COUNTIF($C$2:C575,C575)</f>
        <v>黎晓燕1</v>
      </c>
    </row>
    <row r="576" customHeight="1" spans="1:13">
      <c r="A576" s="6">
        <v>575</v>
      </c>
      <c r="B576" s="6" t="s">
        <v>3346</v>
      </c>
      <c r="C576" s="6" t="s">
        <v>1932</v>
      </c>
      <c r="D576" s="6" t="s">
        <v>2762</v>
      </c>
      <c r="E576" s="6" t="s">
        <v>428</v>
      </c>
      <c r="F576" s="29">
        <v>44383</v>
      </c>
      <c r="G576" s="30"/>
      <c r="H576" s="6" t="s">
        <v>2758</v>
      </c>
      <c r="I576" s="32" t="s">
        <v>2759</v>
      </c>
      <c r="J576" s="61" t="s">
        <v>2760</v>
      </c>
      <c r="K576" s="30"/>
      <c r="L576" s="4"/>
      <c r="M576" s="4" t="str">
        <f>C576&amp;COUNTIF($C$2:C576,C576)</f>
        <v>胡磊1</v>
      </c>
    </row>
    <row r="577" customHeight="1" spans="1:13">
      <c r="A577" s="6">
        <v>576</v>
      </c>
      <c r="B577" s="6" t="s">
        <v>3347</v>
      </c>
      <c r="C577" s="6" t="s">
        <v>1933</v>
      </c>
      <c r="D577" s="6" t="s">
        <v>2762</v>
      </c>
      <c r="E577" s="6" t="s">
        <v>428</v>
      </c>
      <c r="F577" s="29">
        <v>44383</v>
      </c>
      <c r="G577" s="30"/>
      <c r="H577" s="6" t="s">
        <v>2758</v>
      </c>
      <c r="I577" s="32" t="s">
        <v>2759</v>
      </c>
      <c r="J577" s="61" t="s">
        <v>2760</v>
      </c>
      <c r="K577" s="30"/>
      <c r="L577" s="4"/>
      <c r="M577" s="4" t="str">
        <f>C577&amp;COUNTIF($C$2:C577,C577)</f>
        <v>许文1</v>
      </c>
    </row>
    <row r="578" customHeight="1" spans="1:13">
      <c r="A578" s="6">
        <v>577</v>
      </c>
      <c r="B578" s="6" t="s">
        <v>3348</v>
      </c>
      <c r="C578" s="6" t="s">
        <v>494</v>
      </c>
      <c r="D578" s="6" t="s">
        <v>2766</v>
      </c>
      <c r="E578" s="6" t="s">
        <v>400</v>
      </c>
      <c r="F578" s="29">
        <v>44383</v>
      </c>
      <c r="G578" s="30"/>
      <c r="H578" s="6" t="s">
        <v>2758</v>
      </c>
      <c r="I578" s="32" t="s">
        <v>2759</v>
      </c>
      <c r="J578" s="61" t="s">
        <v>2760</v>
      </c>
      <c r="K578" s="34"/>
      <c r="L578" s="4"/>
      <c r="M578" s="4" t="str">
        <f>C578&amp;COUNTIF($C$2:C578,C578)</f>
        <v>曾强1</v>
      </c>
    </row>
    <row r="579" customHeight="1" spans="1:13">
      <c r="A579" s="6">
        <v>578</v>
      </c>
      <c r="B579" s="6" t="s">
        <v>3349</v>
      </c>
      <c r="C579" s="6" t="s">
        <v>722</v>
      </c>
      <c r="D579" s="6" t="s">
        <v>2766</v>
      </c>
      <c r="E579" s="6" t="s">
        <v>401</v>
      </c>
      <c r="F579" s="29">
        <v>44384</v>
      </c>
      <c r="G579" s="30"/>
      <c r="H579" s="6" t="s">
        <v>2737</v>
      </c>
      <c r="I579" s="32" t="s">
        <v>2738</v>
      </c>
      <c r="J579" s="61" t="s">
        <v>2739</v>
      </c>
      <c r="K579" s="34"/>
      <c r="L579" s="4"/>
      <c r="M579" s="4" t="str">
        <f>C579&amp;COUNTIF($C$2:C579,C579)</f>
        <v>杨思哲1</v>
      </c>
    </row>
    <row r="580" customHeight="1" spans="1:13">
      <c r="A580" s="6">
        <v>579</v>
      </c>
      <c r="B580" s="6" t="s">
        <v>3350</v>
      </c>
      <c r="C580" s="6" t="s">
        <v>1935</v>
      </c>
      <c r="D580" s="6" t="s">
        <v>2750</v>
      </c>
      <c r="E580" s="6" t="s">
        <v>404</v>
      </c>
      <c r="F580" s="29">
        <v>44384</v>
      </c>
      <c r="G580" s="30"/>
      <c r="H580" s="6" t="s">
        <v>2758</v>
      </c>
      <c r="I580" s="32" t="s">
        <v>2759</v>
      </c>
      <c r="J580" s="61" t="s">
        <v>2760</v>
      </c>
      <c r="K580" s="30"/>
      <c r="L580" s="4"/>
      <c r="M580" s="4" t="str">
        <f>C580&amp;COUNTIF($C$2:C580,C580)</f>
        <v>王小龙1</v>
      </c>
    </row>
    <row r="581" customHeight="1" spans="1:13">
      <c r="A581" s="6">
        <v>580</v>
      </c>
      <c r="B581" s="6" t="s">
        <v>3351</v>
      </c>
      <c r="C581" s="6" t="s">
        <v>1973</v>
      </c>
      <c r="D581" s="6" t="s">
        <v>2766</v>
      </c>
      <c r="E581" s="6" t="s">
        <v>400</v>
      </c>
      <c r="F581" s="29">
        <v>44384</v>
      </c>
      <c r="G581" s="30"/>
      <c r="H581" s="6" t="s">
        <v>2758</v>
      </c>
      <c r="I581" s="32" t="s">
        <v>2759</v>
      </c>
      <c r="J581" s="61" t="s">
        <v>2760</v>
      </c>
      <c r="K581" s="30"/>
      <c r="L581" s="4"/>
      <c r="M581" s="4" t="str">
        <f>C581&amp;COUNTIF($C$2:C581,C581)</f>
        <v>茅炜勋1</v>
      </c>
    </row>
    <row r="582" customHeight="1" spans="1:13">
      <c r="A582" s="6">
        <v>581</v>
      </c>
      <c r="B582" s="6" t="s">
        <v>3352</v>
      </c>
      <c r="C582" s="6" t="s">
        <v>1902</v>
      </c>
      <c r="D582" s="6" t="s">
        <v>2748</v>
      </c>
      <c r="E582" s="6" t="s">
        <v>403</v>
      </c>
      <c r="F582" s="29">
        <v>44385</v>
      </c>
      <c r="G582" s="30"/>
      <c r="H582" s="6" t="s">
        <v>2758</v>
      </c>
      <c r="I582" s="32" t="s">
        <v>2759</v>
      </c>
      <c r="J582" s="61" t="s">
        <v>2760</v>
      </c>
      <c r="K582" s="34"/>
      <c r="L582" s="4"/>
      <c r="M582" s="4" t="str">
        <f>C582&amp;COUNTIF($C$2:C582,C582)</f>
        <v>范国宝1</v>
      </c>
    </row>
    <row r="583" customHeight="1" spans="1:13">
      <c r="A583" s="6">
        <v>582</v>
      </c>
      <c r="B583" s="6" t="s">
        <v>3353</v>
      </c>
      <c r="C583" s="6" t="s">
        <v>1984</v>
      </c>
      <c r="D583" s="6" t="s">
        <v>2746</v>
      </c>
      <c r="E583" s="6" t="s">
        <v>399</v>
      </c>
      <c r="F583" s="29">
        <v>44385</v>
      </c>
      <c r="G583" s="30"/>
      <c r="H583" s="6" t="s">
        <v>2758</v>
      </c>
      <c r="I583" s="32" t="s">
        <v>2759</v>
      </c>
      <c r="J583" s="61" t="s">
        <v>2760</v>
      </c>
      <c r="K583" s="34"/>
      <c r="L583" s="4"/>
      <c r="M583" s="4" t="str">
        <f>C583&amp;COUNTIF($C$2:C583,C583)</f>
        <v>凌宇明1</v>
      </c>
    </row>
    <row r="584" customHeight="1" spans="1:13">
      <c r="A584" s="6">
        <v>583</v>
      </c>
      <c r="B584" s="6" t="s">
        <v>3354</v>
      </c>
      <c r="C584" s="6" t="s">
        <v>1903</v>
      </c>
      <c r="D584" s="6" t="s">
        <v>2748</v>
      </c>
      <c r="E584" s="6" t="s">
        <v>921</v>
      </c>
      <c r="F584" s="29">
        <v>44385</v>
      </c>
      <c r="G584" s="30"/>
      <c r="H584" s="6" t="s">
        <v>2758</v>
      </c>
      <c r="I584" s="32" t="s">
        <v>2759</v>
      </c>
      <c r="J584" s="61" t="s">
        <v>2760</v>
      </c>
      <c r="K584" s="34"/>
      <c r="L584" s="4"/>
      <c r="M584" s="4" t="str">
        <f>C584&amp;COUNTIF($C$2:C584,C584)</f>
        <v>钟声1</v>
      </c>
    </row>
    <row r="585" customHeight="1" spans="1:13">
      <c r="A585" s="6">
        <v>584</v>
      </c>
      <c r="B585" s="6" t="s">
        <v>3355</v>
      </c>
      <c r="C585" s="6" t="s">
        <v>1904</v>
      </c>
      <c r="D585" s="6" t="s">
        <v>2736</v>
      </c>
      <c r="E585" s="6" t="s">
        <v>26</v>
      </c>
      <c r="F585" s="29">
        <v>44386</v>
      </c>
      <c r="G585" s="30"/>
      <c r="H585" s="6" t="s">
        <v>2758</v>
      </c>
      <c r="I585" s="32" t="s">
        <v>2759</v>
      </c>
      <c r="J585" s="61" t="s">
        <v>2760</v>
      </c>
      <c r="K585" s="34"/>
      <c r="L585" s="4"/>
      <c r="M585" s="4" t="str">
        <f>C585&amp;COUNTIF($C$2:C585,C585)</f>
        <v>张敏1</v>
      </c>
    </row>
    <row r="586" customHeight="1" spans="1:13">
      <c r="A586" s="6">
        <v>585</v>
      </c>
      <c r="B586" s="6" t="s">
        <v>3356</v>
      </c>
      <c r="C586" s="6" t="s">
        <v>1905</v>
      </c>
      <c r="D586" s="6" t="s">
        <v>2748</v>
      </c>
      <c r="E586" s="6" t="s">
        <v>2132</v>
      </c>
      <c r="F586" s="29">
        <v>44386</v>
      </c>
      <c r="G586" s="30"/>
      <c r="H586" s="6" t="s">
        <v>2758</v>
      </c>
      <c r="I586" s="32" t="s">
        <v>2759</v>
      </c>
      <c r="J586" s="61" t="s">
        <v>2760</v>
      </c>
      <c r="K586" s="34"/>
      <c r="L586" s="4"/>
      <c r="M586" s="4" t="str">
        <f>C586&amp;COUNTIF($C$2:C586,C586)</f>
        <v>陈一鸣1</v>
      </c>
    </row>
    <row r="587" customHeight="1" spans="1:13">
      <c r="A587" s="6">
        <v>586</v>
      </c>
      <c r="B587" s="6" t="s">
        <v>3357</v>
      </c>
      <c r="C587" s="6" t="s">
        <v>1985</v>
      </c>
      <c r="D587" s="6" t="s">
        <v>2746</v>
      </c>
      <c r="E587" s="6" t="s">
        <v>399</v>
      </c>
      <c r="F587" s="29">
        <v>44389</v>
      </c>
      <c r="G587" s="30"/>
      <c r="H587" s="6" t="s">
        <v>2758</v>
      </c>
      <c r="I587" s="32" t="s">
        <v>2759</v>
      </c>
      <c r="J587" s="61" t="s">
        <v>2760</v>
      </c>
      <c r="K587" s="34"/>
      <c r="L587" s="4"/>
      <c r="M587" s="4" t="str">
        <f>C587&amp;COUNTIF($C$2:C587,C587)</f>
        <v>赵慧怡1</v>
      </c>
    </row>
    <row r="588" customHeight="1" spans="1:13">
      <c r="A588" s="6">
        <v>587</v>
      </c>
      <c r="B588" s="6" t="s">
        <v>3358</v>
      </c>
      <c r="C588" s="6" t="s">
        <v>1906</v>
      </c>
      <c r="D588" s="6" t="s">
        <v>2748</v>
      </c>
      <c r="E588" s="6" t="s">
        <v>921</v>
      </c>
      <c r="F588" s="29">
        <v>44389</v>
      </c>
      <c r="G588" s="30"/>
      <c r="H588" s="6" t="s">
        <v>2758</v>
      </c>
      <c r="I588" s="32" t="s">
        <v>2759</v>
      </c>
      <c r="J588" s="61" t="s">
        <v>2760</v>
      </c>
      <c r="K588" s="34"/>
      <c r="L588" s="4"/>
      <c r="M588" s="4" t="str">
        <f>C588&amp;COUNTIF($C$2:C588,C588)</f>
        <v>李梦月1</v>
      </c>
    </row>
    <row r="589" customHeight="1" spans="1:13">
      <c r="A589" s="6">
        <v>588</v>
      </c>
      <c r="B589" s="6" t="s">
        <v>3359</v>
      </c>
      <c r="C589" s="6" t="s">
        <v>1945</v>
      </c>
      <c r="D589" s="6" t="s">
        <v>3180</v>
      </c>
      <c r="E589" s="6" t="s">
        <v>1851</v>
      </c>
      <c r="F589" s="29">
        <v>44389</v>
      </c>
      <c r="G589" s="30"/>
      <c r="H589" s="6" t="s">
        <v>2758</v>
      </c>
      <c r="I589" s="32" t="s">
        <v>2759</v>
      </c>
      <c r="J589" s="61" t="s">
        <v>2760</v>
      </c>
      <c r="K589" s="34"/>
      <c r="L589" s="4"/>
      <c r="M589" s="4" t="str">
        <f>C589&amp;COUNTIF($C$2:C589,C589)</f>
        <v>李永鑫1</v>
      </c>
    </row>
    <row r="590" customHeight="1" spans="1:13">
      <c r="A590" s="6">
        <v>589</v>
      </c>
      <c r="B590" s="6" t="s">
        <v>3360</v>
      </c>
      <c r="C590" s="6" t="s">
        <v>1724</v>
      </c>
      <c r="D590" s="6" t="s">
        <v>474</v>
      </c>
      <c r="E590" s="6" t="s">
        <v>1721</v>
      </c>
      <c r="F590" s="29">
        <v>44389</v>
      </c>
      <c r="G590" s="30"/>
      <c r="H590" s="6" t="s">
        <v>2737</v>
      </c>
      <c r="I590" s="32" t="s">
        <v>2738</v>
      </c>
      <c r="J590" s="61" t="s">
        <v>2739</v>
      </c>
      <c r="K590" s="34"/>
      <c r="L590" s="4"/>
      <c r="M590" s="4" t="str">
        <f>C590&amp;COUNTIF($C$2:C590,C590)</f>
        <v>周正涛1</v>
      </c>
    </row>
    <row r="591" customHeight="1" spans="1:13">
      <c r="A591" s="6">
        <v>590</v>
      </c>
      <c r="B591" s="6" t="s">
        <v>3361</v>
      </c>
      <c r="C591" s="6" t="s">
        <v>1733</v>
      </c>
      <c r="D591" s="6" t="s">
        <v>474</v>
      </c>
      <c r="E591" s="6" t="s">
        <v>1721</v>
      </c>
      <c r="F591" s="29">
        <v>44389</v>
      </c>
      <c r="G591" s="30"/>
      <c r="H591" s="6" t="s">
        <v>2737</v>
      </c>
      <c r="I591" s="32" t="s">
        <v>2738</v>
      </c>
      <c r="J591" s="61" t="s">
        <v>2739</v>
      </c>
      <c r="K591" s="34"/>
      <c r="L591" s="4"/>
      <c r="M591" s="4" t="str">
        <f>C591&amp;COUNTIF($C$2:C591,C591)</f>
        <v>舒畅1</v>
      </c>
    </row>
    <row r="592" customHeight="1" spans="1:13">
      <c r="A592" s="6">
        <v>591</v>
      </c>
      <c r="B592" s="6" t="s">
        <v>3362</v>
      </c>
      <c r="C592" s="6" t="s">
        <v>1911</v>
      </c>
      <c r="D592" s="6" t="s">
        <v>2736</v>
      </c>
      <c r="E592" s="6" t="s">
        <v>1020</v>
      </c>
      <c r="F592" s="29">
        <v>44390</v>
      </c>
      <c r="G592" s="30"/>
      <c r="H592" s="6" t="s">
        <v>2758</v>
      </c>
      <c r="I592" s="32" t="s">
        <v>2759</v>
      </c>
      <c r="J592" s="61" t="s">
        <v>2760</v>
      </c>
      <c r="K592" s="34"/>
      <c r="L592" s="4"/>
      <c r="M592" s="4" t="str">
        <f>C592&amp;COUNTIF($C$2:C592,C592)</f>
        <v>赵利平1</v>
      </c>
    </row>
    <row r="593" customHeight="1" spans="1:13">
      <c r="A593" s="6">
        <v>592</v>
      </c>
      <c r="B593" s="6" t="s">
        <v>3363</v>
      </c>
      <c r="C593" s="6" t="s">
        <v>1942</v>
      </c>
      <c r="D593" s="6" t="s">
        <v>2750</v>
      </c>
      <c r="E593" s="6" t="s">
        <v>404</v>
      </c>
      <c r="F593" s="29">
        <v>44390</v>
      </c>
      <c r="G593" s="30"/>
      <c r="H593" s="6" t="s">
        <v>2758</v>
      </c>
      <c r="I593" s="32" t="s">
        <v>2759</v>
      </c>
      <c r="J593" s="61" t="s">
        <v>2760</v>
      </c>
      <c r="K593" s="30"/>
      <c r="L593" s="4"/>
      <c r="M593" s="4" t="str">
        <f>C593&amp;COUNTIF($C$2:C593,C593)</f>
        <v>单成帅1</v>
      </c>
    </row>
    <row r="594" customHeight="1" spans="1:13">
      <c r="A594" s="6">
        <v>593</v>
      </c>
      <c r="B594" s="6" t="s">
        <v>3364</v>
      </c>
      <c r="C594" s="6" t="s">
        <v>1948</v>
      </c>
      <c r="D594" s="6" t="s">
        <v>2762</v>
      </c>
      <c r="E594" s="6" t="s">
        <v>428</v>
      </c>
      <c r="F594" s="29">
        <v>44390</v>
      </c>
      <c r="G594" s="30"/>
      <c r="H594" s="6" t="s">
        <v>2758</v>
      </c>
      <c r="I594" s="32" t="s">
        <v>2759</v>
      </c>
      <c r="J594" s="61" t="s">
        <v>2760</v>
      </c>
      <c r="K594" s="30"/>
      <c r="L594" s="4"/>
      <c r="M594" s="4" t="str">
        <f>C594&amp;COUNTIF($C$2:C594,C594)</f>
        <v>杜伟军1</v>
      </c>
    </row>
    <row r="595" customHeight="1" spans="1:13">
      <c r="A595" s="6">
        <v>594</v>
      </c>
      <c r="B595" s="6" t="s">
        <v>3365</v>
      </c>
      <c r="C595" s="6" t="s">
        <v>1986</v>
      </c>
      <c r="D595" s="6" t="s">
        <v>2769</v>
      </c>
      <c r="E595" s="6" t="s">
        <v>398</v>
      </c>
      <c r="F595" s="29">
        <v>44391</v>
      </c>
      <c r="G595" s="30"/>
      <c r="H595" s="6" t="s">
        <v>2758</v>
      </c>
      <c r="I595" s="32" t="s">
        <v>2759</v>
      </c>
      <c r="J595" s="61" t="s">
        <v>2760</v>
      </c>
      <c r="K595" s="34"/>
      <c r="L595" s="4"/>
      <c r="M595" s="4" t="str">
        <f>C595&amp;COUNTIF($C$2:C595,C595)</f>
        <v>单梦玲1</v>
      </c>
    </row>
    <row r="596" customHeight="1" spans="1:13">
      <c r="A596" s="6">
        <v>595</v>
      </c>
      <c r="B596" s="6" t="s">
        <v>3366</v>
      </c>
      <c r="C596" s="6" t="s">
        <v>1950</v>
      </c>
      <c r="D596" s="6" t="s">
        <v>2766</v>
      </c>
      <c r="E596" s="6" t="s">
        <v>1851</v>
      </c>
      <c r="F596" s="29">
        <v>44392</v>
      </c>
      <c r="G596" s="30"/>
      <c r="H596" s="6" t="s">
        <v>2758</v>
      </c>
      <c r="I596" s="32" t="s">
        <v>2759</v>
      </c>
      <c r="J596" s="61" t="s">
        <v>2760</v>
      </c>
      <c r="K596" s="34"/>
      <c r="L596" s="4"/>
      <c r="M596" s="4" t="str">
        <f>C596&amp;COUNTIF($C$2:C596,C596)</f>
        <v>曹立平1</v>
      </c>
    </row>
    <row r="597" customHeight="1" spans="1:13">
      <c r="A597" s="6">
        <v>596</v>
      </c>
      <c r="B597" s="6" t="s">
        <v>3367</v>
      </c>
      <c r="C597" s="6" t="s">
        <v>1952</v>
      </c>
      <c r="D597" s="6" t="s">
        <v>2764</v>
      </c>
      <c r="E597" s="6" t="s">
        <v>2006</v>
      </c>
      <c r="F597" s="29">
        <v>44392</v>
      </c>
      <c r="G597" s="30"/>
      <c r="H597" s="6" t="s">
        <v>2758</v>
      </c>
      <c r="I597" s="32" t="s">
        <v>2759</v>
      </c>
      <c r="J597" s="61" t="s">
        <v>2760</v>
      </c>
      <c r="K597" s="34"/>
      <c r="L597" s="4"/>
      <c r="M597" s="4" t="str">
        <f>C597&amp;COUNTIF($C$2:C597,C597)</f>
        <v>冯志刚1</v>
      </c>
    </row>
    <row r="598" customHeight="1" spans="1:13">
      <c r="A598" s="6">
        <v>597</v>
      </c>
      <c r="B598" s="6" t="s">
        <v>3368</v>
      </c>
      <c r="C598" s="6" t="s">
        <v>1954</v>
      </c>
      <c r="D598" s="6" t="s">
        <v>2750</v>
      </c>
      <c r="E598" s="6" t="s">
        <v>404</v>
      </c>
      <c r="F598" s="29">
        <v>44392</v>
      </c>
      <c r="G598" s="30"/>
      <c r="H598" s="6" t="s">
        <v>2758</v>
      </c>
      <c r="I598" s="32" t="s">
        <v>2759</v>
      </c>
      <c r="J598" s="61" t="s">
        <v>2760</v>
      </c>
      <c r="K598" s="30"/>
      <c r="L598" s="4"/>
      <c r="M598" s="4" t="str">
        <f>C598&amp;COUNTIF($C$2:C598,C598)</f>
        <v>秦西听1</v>
      </c>
    </row>
    <row r="599" customHeight="1" spans="1:13">
      <c r="A599" s="6">
        <v>598</v>
      </c>
      <c r="B599" s="6" t="s">
        <v>3369</v>
      </c>
      <c r="C599" s="6" t="s">
        <v>1949</v>
      </c>
      <c r="D599" s="6" t="s">
        <v>2762</v>
      </c>
      <c r="E599" s="6" t="s">
        <v>428</v>
      </c>
      <c r="F599" s="29">
        <v>44392</v>
      </c>
      <c r="G599" s="30"/>
      <c r="H599" s="6" t="s">
        <v>2758</v>
      </c>
      <c r="I599" s="32" t="s">
        <v>2759</v>
      </c>
      <c r="J599" s="61" t="s">
        <v>2760</v>
      </c>
      <c r="K599" s="30"/>
      <c r="L599" s="4"/>
      <c r="M599" s="4" t="str">
        <f>C599&amp;COUNTIF($C$2:C599,C599)</f>
        <v>何湘军1</v>
      </c>
    </row>
    <row r="600" customHeight="1" spans="1:13">
      <c r="A600" s="6">
        <v>599</v>
      </c>
      <c r="B600" s="6" t="s">
        <v>3370</v>
      </c>
      <c r="C600" s="6" t="s">
        <v>1953</v>
      </c>
      <c r="D600" s="6" t="s">
        <v>2762</v>
      </c>
      <c r="E600" s="6" t="s">
        <v>428</v>
      </c>
      <c r="F600" s="29">
        <v>44392</v>
      </c>
      <c r="G600" s="30"/>
      <c r="H600" s="6" t="s">
        <v>2758</v>
      </c>
      <c r="I600" s="32" t="s">
        <v>2759</v>
      </c>
      <c r="J600" s="61" t="s">
        <v>2760</v>
      </c>
      <c r="K600" s="30"/>
      <c r="L600" s="4"/>
      <c r="M600" s="4" t="str">
        <f>C600&amp;COUNTIF($C$2:C600,C600)</f>
        <v>李坤030931</v>
      </c>
    </row>
    <row r="601" customHeight="1" spans="1:13">
      <c r="A601" s="6">
        <v>600</v>
      </c>
      <c r="B601" s="6" t="s">
        <v>3371</v>
      </c>
      <c r="C601" s="6" t="s">
        <v>1913</v>
      </c>
      <c r="D601" s="6" t="s">
        <v>2748</v>
      </c>
      <c r="E601" s="6" t="s">
        <v>921</v>
      </c>
      <c r="F601" s="29">
        <v>44396</v>
      </c>
      <c r="G601" s="30"/>
      <c r="H601" s="6" t="s">
        <v>2758</v>
      </c>
      <c r="I601" s="32" t="s">
        <v>2759</v>
      </c>
      <c r="J601" s="61" t="s">
        <v>2760</v>
      </c>
      <c r="K601" s="34"/>
      <c r="L601" s="4"/>
      <c r="M601" s="4" t="str">
        <f>C601&amp;COUNTIF($C$2:C601,C601)</f>
        <v>李光阳1</v>
      </c>
    </row>
    <row r="602" customHeight="1" spans="1:13">
      <c r="A602" s="6">
        <v>601</v>
      </c>
      <c r="B602" s="6" t="s">
        <v>3372</v>
      </c>
      <c r="C602" s="6" t="s">
        <v>1914</v>
      </c>
      <c r="D602" s="6" t="s">
        <v>2748</v>
      </c>
      <c r="E602" s="6" t="s">
        <v>921</v>
      </c>
      <c r="F602" s="29">
        <v>44396</v>
      </c>
      <c r="G602" s="30"/>
      <c r="H602" s="6" t="s">
        <v>2758</v>
      </c>
      <c r="I602" s="32" t="s">
        <v>2759</v>
      </c>
      <c r="J602" s="61" t="s">
        <v>2760</v>
      </c>
      <c r="K602" s="34"/>
      <c r="L602" s="4"/>
      <c r="M602" s="4" t="str">
        <f>C602&amp;COUNTIF($C$2:C602,C602)</f>
        <v>王桂民1</v>
      </c>
    </row>
    <row r="603" customHeight="1" spans="1:13">
      <c r="A603" s="6">
        <v>602</v>
      </c>
      <c r="B603" s="6" t="s">
        <v>3373</v>
      </c>
      <c r="C603" s="6" t="s">
        <v>1956</v>
      </c>
      <c r="D603" s="6" t="s">
        <v>2764</v>
      </c>
      <c r="E603" s="6" t="s">
        <v>3374</v>
      </c>
      <c r="F603" s="29">
        <v>44396</v>
      </c>
      <c r="G603" s="30"/>
      <c r="H603" s="6" t="s">
        <v>2758</v>
      </c>
      <c r="I603" s="32" t="s">
        <v>2759</v>
      </c>
      <c r="J603" s="61" t="s">
        <v>2760</v>
      </c>
      <c r="K603" s="34"/>
      <c r="L603" s="4"/>
      <c r="M603" s="4" t="str">
        <f>C603&amp;COUNTIF($C$2:C603,C603)</f>
        <v>李征1</v>
      </c>
    </row>
    <row r="604" customHeight="1" spans="1:13">
      <c r="A604" s="6">
        <v>603</v>
      </c>
      <c r="B604" s="6" t="s">
        <v>3375</v>
      </c>
      <c r="C604" s="6" t="s">
        <v>1957</v>
      </c>
      <c r="D604" s="6" t="s">
        <v>2764</v>
      </c>
      <c r="E604" s="6" t="s">
        <v>3374</v>
      </c>
      <c r="F604" s="29">
        <v>44396</v>
      </c>
      <c r="G604" s="30"/>
      <c r="H604" s="6" t="s">
        <v>2758</v>
      </c>
      <c r="I604" s="32" t="s">
        <v>2759</v>
      </c>
      <c r="J604" s="61" t="s">
        <v>2760</v>
      </c>
      <c r="K604" s="34"/>
      <c r="L604" s="4"/>
      <c r="M604" s="4" t="str">
        <f>C604&amp;COUNTIF($C$2:C604,C604)</f>
        <v>颜廷坤1</v>
      </c>
    </row>
    <row r="605" customHeight="1" spans="1:13">
      <c r="A605" s="6">
        <v>604</v>
      </c>
      <c r="B605" s="6" t="s">
        <v>3376</v>
      </c>
      <c r="C605" s="6" t="s">
        <v>1745</v>
      </c>
      <c r="D605" s="6" t="s">
        <v>474</v>
      </c>
      <c r="E605" s="6" t="s">
        <v>1721</v>
      </c>
      <c r="F605" s="29">
        <v>44396</v>
      </c>
      <c r="G605" s="30"/>
      <c r="H605" s="6" t="s">
        <v>2737</v>
      </c>
      <c r="I605" s="32" t="s">
        <v>2738</v>
      </c>
      <c r="J605" s="61" t="s">
        <v>2739</v>
      </c>
      <c r="K605" s="34"/>
      <c r="L605" s="4"/>
      <c r="M605" s="4" t="str">
        <f>C605&amp;COUNTIF($C$2:C605,C605)</f>
        <v>刘晋言1</v>
      </c>
    </row>
    <row r="606" customHeight="1" spans="1:13">
      <c r="A606" s="6">
        <v>605</v>
      </c>
      <c r="B606" s="6" t="s">
        <v>3377</v>
      </c>
      <c r="C606" s="6" t="s">
        <v>1915</v>
      </c>
      <c r="D606" s="6" t="s">
        <v>2748</v>
      </c>
      <c r="E606" s="6" t="s">
        <v>403</v>
      </c>
      <c r="F606" s="29">
        <v>44397</v>
      </c>
      <c r="G606" s="30"/>
      <c r="H606" s="6" t="s">
        <v>2758</v>
      </c>
      <c r="I606" s="32" t="s">
        <v>2759</v>
      </c>
      <c r="J606" s="61" t="s">
        <v>2760</v>
      </c>
      <c r="K606" s="34"/>
      <c r="L606" s="4"/>
      <c r="M606" s="4" t="str">
        <f>C606&amp;COUNTIF($C$2:C606,C606)</f>
        <v>高泽兵1</v>
      </c>
    </row>
    <row r="607" customHeight="1" spans="1:13">
      <c r="A607" s="6">
        <v>606</v>
      </c>
      <c r="B607" s="6" t="s">
        <v>3348</v>
      </c>
      <c r="C607" s="6" t="s">
        <v>494</v>
      </c>
      <c r="D607" s="6" t="s">
        <v>474</v>
      </c>
      <c r="E607" s="6" t="s">
        <v>1721</v>
      </c>
      <c r="F607" s="29">
        <v>44397</v>
      </c>
      <c r="G607" s="30"/>
      <c r="H607" s="6" t="s">
        <v>2737</v>
      </c>
      <c r="I607" s="32" t="s">
        <v>2738</v>
      </c>
      <c r="J607" s="61" t="s">
        <v>2739</v>
      </c>
      <c r="K607" s="34"/>
      <c r="L607" s="4"/>
      <c r="M607" s="4" t="str">
        <f>C607&amp;COUNTIF($C$2:C607,C607)</f>
        <v>曾强2</v>
      </c>
    </row>
    <row r="608" customHeight="1" spans="1:13">
      <c r="A608" s="6">
        <v>607</v>
      </c>
      <c r="B608" s="6" t="s">
        <v>3378</v>
      </c>
      <c r="C608" s="6" t="s">
        <v>1959</v>
      </c>
      <c r="D608" s="6" t="s">
        <v>2762</v>
      </c>
      <c r="E608" s="6" t="s">
        <v>428</v>
      </c>
      <c r="F608" s="29">
        <v>44397</v>
      </c>
      <c r="G608" s="30"/>
      <c r="H608" s="6" t="s">
        <v>2758</v>
      </c>
      <c r="I608" s="32" t="s">
        <v>2759</v>
      </c>
      <c r="J608" s="61" t="s">
        <v>2760</v>
      </c>
      <c r="K608" s="30"/>
      <c r="L608" s="4"/>
      <c r="M608" s="4" t="str">
        <f>C608&amp;COUNTIF($C$2:C608,C608)</f>
        <v>张李阳1</v>
      </c>
    </row>
    <row r="609" customHeight="1" spans="1:13">
      <c r="A609" s="6">
        <v>608</v>
      </c>
      <c r="B609" s="6" t="s">
        <v>3379</v>
      </c>
      <c r="C609" s="6" t="s">
        <v>1987</v>
      </c>
      <c r="D609" s="6" t="s">
        <v>2769</v>
      </c>
      <c r="E609" s="6" t="s">
        <v>398</v>
      </c>
      <c r="F609" s="29">
        <v>44398</v>
      </c>
      <c r="G609" s="30"/>
      <c r="H609" s="6" t="s">
        <v>2758</v>
      </c>
      <c r="I609" s="32" t="s">
        <v>2759</v>
      </c>
      <c r="J609" s="61" t="s">
        <v>2760</v>
      </c>
      <c r="K609" s="34"/>
      <c r="L609" s="4"/>
      <c r="M609" s="4" t="str">
        <f>C609&amp;COUNTIF($C$2:C609,C609)</f>
        <v>李鸿伟1</v>
      </c>
    </row>
    <row r="610" customHeight="1" spans="1:13">
      <c r="A610" s="6">
        <v>609</v>
      </c>
      <c r="B610" s="6" t="s">
        <v>3380</v>
      </c>
      <c r="C610" s="6" t="s">
        <v>1960</v>
      </c>
      <c r="D610" s="6" t="s">
        <v>2750</v>
      </c>
      <c r="E610" s="6" t="s">
        <v>404</v>
      </c>
      <c r="F610" s="29">
        <v>44398</v>
      </c>
      <c r="G610" s="30"/>
      <c r="H610" s="6" t="s">
        <v>2758</v>
      </c>
      <c r="I610" s="32" t="s">
        <v>2759</v>
      </c>
      <c r="J610" s="61" t="s">
        <v>2760</v>
      </c>
      <c r="K610" s="30"/>
      <c r="L610" s="4"/>
      <c r="M610" s="4" t="str">
        <f>C610&amp;COUNTIF($C$2:C610,C610)</f>
        <v>王明慧1</v>
      </c>
    </row>
    <row r="611" customHeight="1" spans="1:13">
      <c r="A611" s="6">
        <v>610</v>
      </c>
      <c r="B611" s="6" t="s">
        <v>3381</v>
      </c>
      <c r="C611" s="6" t="s">
        <v>1963</v>
      </c>
      <c r="D611" s="6" t="s">
        <v>2750</v>
      </c>
      <c r="E611" s="6" t="s">
        <v>484</v>
      </c>
      <c r="F611" s="29">
        <v>44403</v>
      </c>
      <c r="G611" s="30"/>
      <c r="H611" s="6" t="s">
        <v>2758</v>
      </c>
      <c r="I611" s="32" t="s">
        <v>2759</v>
      </c>
      <c r="J611" s="61" t="s">
        <v>2760</v>
      </c>
      <c r="K611" s="34"/>
      <c r="L611" s="4"/>
      <c r="M611" s="4" t="str">
        <f>C611&amp;COUNTIF($C$2:C611,C611)</f>
        <v>董元皓1</v>
      </c>
    </row>
    <row r="612" customHeight="1" spans="1:13">
      <c r="A612" s="6">
        <v>611</v>
      </c>
      <c r="B612" s="6" t="s">
        <v>3382</v>
      </c>
      <c r="C612" s="6" t="s">
        <v>1966</v>
      </c>
      <c r="D612" s="6" t="s">
        <v>2750</v>
      </c>
      <c r="E612" s="6" t="s">
        <v>404</v>
      </c>
      <c r="F612" s="29">
        <v>44403</v>
      </c>
      <c r="G612" s="30"/>
      <c r="H612" s="6" t="s">
        <v>2758</v>
      </c>
      <c r="I612" s="32" t="s">
        <v>2759</v>
      </c>
      <c r="J612" s="61" t="s">
        <v>2760</v>
      </c>
      <c r="K612" s="30"/>
      <c r="L612" s="4"/>
      <c r="M612" s="4" t="str">
        <f>C612&amp;COUNTIF($C$2:C612,C612)</f>
        <v>刘超031331</v>
      </c>
    </row>
    <row r="613" customHeight="1" spans="1:13">
      <c r="A613" s="6">
        <v>612</v>
      </c>
      <c r="B613" s="6" t="s">
        <v>3383</v>
      </c>
      <c r="C613" s="6" t="s">
        <v>1965</v>
      </c>
      <c r="D613" s="6" t="s">
        <v>2762</v>
      </c>
      <c r="E613" s="6" t="s">
        <v>428</v>
      </c>
      <c r="F613" s="29">
        <v>44403</v>
      </c>
      <c r="G613" s="30"/>
      <c r="H613" s="6" t="s">
        <v>2758</v>
      </c>
      <c r="I613" s="32" t="s">
        <v>2759</v>
      </c>
      <c r="J613" s="61" t="s">
        <v>2760</v>
      </c>
      <c r="K613" s="30"/>
      <c r="L613" s="4"/>
      <c r="M613" s="4" t="str">
        <f>C613&amp;COUNTIF($C$2:C613,C613)</f>
        <v>邓浪杰1</v>
      </c>
    </row>
    <row r="614" customHeight="1" spans="1:13">
      <c r="A614" s="6">
        <v>613</v>
      </c>
      <c r="B614" s="6" t="s">
        <v>3384</v>
      </c>
      <c r="C614" s="6" t="s">
        <v>1921</v>
      </c>
      <c r="D614" s="6" t="s">
        <v>2736</v>
      </c>
      <c r="E614" s="6" t="s">
        <v>1020</v>
      </c>
      <c r="F614" s="29">
        <v>44404</v>
      </c>
      <c r="G614" s="30"/>
      <c r="H614" s="6" t="s">
        <v>2758</v>
      </c>
      <c r="I614" s="32" t="s">
        <v>2759</v>
      </c>
      <c r="J614" s="61" t="s">
        <v>2760</v>
      </c>
      <c r="K614" s="34"/>
      <c r="L614" s="4"/>
      <c r="M614" s="4" t="str">
        <f>C614&amp;COUNTIF($C$2:C614,C614)</f>
        <v>杨赛1</v>
      </c>
    </row>
    <row r="615" customHeight="1" spans="1:13">
      <c r="A615" s="6">
        <v>614</v>
      </c>
      <c r="B615" s="6" t="s">
        <v>3385</v>
      </c>
      <c r="C615" s="6" t="s">
        <v>1922</v>
      </c>
      <c r="D615" s="6" t="s">
        <v>2748</v>
      </c>
      <c r="E615" s="6" t="s">
        <v>403</v>
      </c>
      <c r="F615" s="29">
        <v>44405</v>
      </c>
      <c r="G615" s="30"/>
      <c r="H615" s="6" t="s">
        <v>2758</v>
      </c>
      <c r="I615" s="32" t="s">
        <v>2759</v>
      </c>
      <c r="J615" s="61" t="s">
        <v>2760</v>
      </c>
      <c r="K615" s="34"/>
      <c r="L615" s="4"/>
      <c r="M615" s="4" t="str">
        <f>C615&amp;COUNTIF($C$2:C615,C615)</f>
        <v>李国龙1</v>
      </c>
    </row>
    <row r="616" customHeight="1" spans="1:13">
      <c r="A616" s="6">
        <v>615</v>
      </c>
      <c r="B616" s="6" t="s">
        <v>3386</v>
      </c>
      <c r="C616" s="6" t="s">
        <v>1988</v>
      </c>
      <c r="D616" s="6" t="s">
        <v>2769</v>
      </c>
      <c r="E616" s="6" t="s">
        <v>398</v>
      </c>
      <c r="F616" s="29">
        <v>44405</v>
      </c>
      <c r="G616" s="30"/>
      <c r="H616" s="6" t="s">
        <v>2758</v>
      </c>
      <c r="I616" s="32" t="s">
        <v>2759</v>
      </c>
      <c r="J616" s="61" t="s">
        <v>2760</v>
      </c>
      <c r="K616" s="34"/>
      <c r="L616" s="4"/>
      <c r="M616" s="4" t="str">
        <f>C616&amp;COUNTIF($C$2:C616,C616)</f>
        <v>吴梦龙1</v>
      </c>
    </row>
    <row r="617" customHeight="1" spans="1:13">
      <c r="A617" s="6">
        <v>616</v>
      </c>
      <c r="B617" s="6" t="s">
        <v>3387</v>
      </c>
      <c r="C617" s="6" t="s">
        <v>1989</v>
      </c>
      <c r="D617" s="6" t="s">
        <v>2769</v>
      </c>
      <c r="E617" s="6" t="s">
        <v>398</v>
      </c>
      <c r="F617" s="29">
        <v>44405</v>
      </c>
      <c r="G617" s="30"/>
      <c r="H617" s="6" t="s">
        <v>2758</v>
      </c>
      <c r="I617" s="32" t="s">
        <v>2759</v>
      </c>
      <c r="J617" s="61" t="s">
        <v>2760</v>
      </c>
      <c r="K617" s="34"/>
      <c r="L617" s="4"/>
      <c r="M617" s="4" t="str">
        <f>C617&amp;COUNTIF($C$2:C617,C617)</f>
        <v>陈树乾1</v>
      </c>
    </row>
    <row r="618" customHeight="1" spans="1:13">
      <c r="A618" s="6">
        <v>617</v>
      </c>
      <c r="B618" s="6" t="s">
        <v>3388</v>
      </c>
      <c r="C618" s="6" t="s">
        <v>1923</v>
      </c>
      <c r="D618" s="6" t="s">
        <v>2748</v>
      </c>
      <c r="E618" s="6" t="s">
        <v>1924</v>
      </c>
      <c r="F618" s="29">
        <v>44405</v>
      </c>
      <c r="G618" s="30"/>
      <c r="H618" s="6" t="s">
        <v>2758</v>
      </c>
      <c r="I618" s="32" t="s">
        <v>2759</v>
      </c>
      <c r="J618" s="61" t="s">
        <v>2760</v>
      </c>
      <c r="K618" s="34"/>
      <c r="L618" s="4"/>
      <c r="M618" s="4" t="str">
        <f>C618&amp;COUNTIF($C$2:C618,C618)</f>
        <v>刘孟彦1</v>
      </c>
    </row>
    <row r="619" customHeight="1" spans="1:13">
      <c r="A619" s="6">
        <v>618</v>
      </c>
      <c r="B619" s="6" t="s">
        <v>3389</v>
      </c>
      <c r="C619" s="6" t="s">
        <v>1968</v>
      </c>
      <c r="D619" s="6" t="s">
        <v>2764</v>
      </c>
      <c r="E619" s="6" t="s">
        <v>2006</v>
      </c>
      <c r="F619" s="29">
        <v>44405</v>
      </c>
      <c r="G619" s="30"/>
      <c r="H619" s="6" t="s">
        <v>2758</v>
      </c>
      <c r="I619" s="32" t="s">
        <v>2759</v>
      </c>
      <c r="J619" s="61" t="s">
        <v>2760</v>
      </c>
      <c r="K619" s="34"/>
      <c r="L619" s="4"/>
      <c r="M619" s="4" t="str">
        <f>C619&amp;COUNTIF($C$2:C619,C619)</f>
        <v>张红星1</v>
      </c>
    </row>
    <row r="620" customHeight="1" spans="1:13">
      <c r="A620" s="6">
        <v>619</v>
      </c>
      <c r="B620" s="6" t="s">
        <v>3390</v>
      </c>
      <c r="C620" s="6" t="s">
        <v>1970</v>
      </c>
      <c r="D620" s="6" t="s">
        <v>2766</v>
      </c>
      <c r="E620" s="6" t="s">
        <v>1851</v>
      </c>
      <c r="F620" s="29">
        <v>44406</v>
      </c>
      <c r="G620" s="30"/>
      <c r="H620" s="6" t="s">
        <v>2758</v>
      </c>
      <c r="I620" s="32" t="s">
        <v>2759</v>
      </c>
      <c r="J620" s="61" t="s">
        <v>2760</v>
      </c>
      <c r="K620" s="34"/>
      <c r="L620" s="4"/>
      <c r="M620" s="4" t="str">
        <f>C620&amp;COUNTIF($C$2:C620,C620)</f>
        <v>杨志明1</v>
      </c>
    </row>
    <row r="621" customHeight="1" spans="1:13">
      <c r="A621" s="6">
        <v>620</v>
      </c>
      <c r="B621" s="6" t="s">
        <v>3391</v>
      </c>
      <c r="C621" s="6" t="s">
        <v>1925</v>
      </c>
      <c r="D621" s="6" t="s">
        <v>2736</v>
      </c>
      <c r="E621" s="6" t="s">
        <v>1020</v>
      </c>
      <c r="F621" s="29">
        <v>44406</v>
      </c>
      <c r="G621" s="30"/>
      <c r="H621" s="6" t="s">
        <v>2758</v>
      </c>
      <c r="I621" s="32" t="s">
        <v>2759</v>
      </c>
      <c r="J621" s="61" t="s">
        <v>2760</v>
      </c>
      <c r="K621" s="34"/>
      <c r="L621" s="4"/>
      <c r="M621" s="4" t="str">
        <f>C621&amp;COUNTIF($C$2:C621,C621)</f>
        <v>王辉1</v>
      </c>
    </row>
    <row r="622" customHeight="1" spans="1:13">
      <c r="A622" s="6">
        <v>621</v>
      </c>
      <c r="B622" s="6" t="s">
        <v>3392</v>
      </c>
      <c r="C622" s="6" t="s">
        <v>1747</v>
      </c>
      <c r="D622" s="6" t="s">
        <v>474</v>
      </c>
      <c r="E622" s="6" t="s">
        <v>1721</v>
      </c>
      <c r="F622" s="29">
        <v>44406</v>
      </c>
      <c r="G622" s="30"/>
      <c r="H622" s="6" t="s">
        <v>2737</v>
      </c>
      <c r="I622" s="32" t="s">
        <v>2738</v>
      </c>
      <c r="J622" s="61" t="s">
        <v>2739</v>
      </c>
      <c r="K622" s="34"/>
      <c r="L622" s="4"/>
      <c r="M622" s="4" t="str">
        <f>C622&amp;COUNTIF($C$2:C622,C622)</f>
        <v>薛新世1</v>
      </c>
    </row>
    <row r="623" customHeight="1" spans="1:13">
      <c r="A623" s="6">
        <v>622</v>
      </c>
      <c r="B623" s="6" t="s">
        <v>3393</v>
      </c>
      <c r="C623" s="6" t="s">
        <v>1926</v>
      </c>
      <c r="D623" s="6" t="s">
        <v>2736</v>
      </c>
      <c r="E623" s="6" t="s">
        <v>1020</v>
      </c>
      <c r="F623" s="29">
        <v>44407</v>
      </c>
      <c r="G623" s="30"/>
      <c r="H623" s="6" t="s">
        <v>2758</v>
      </c>
      <c r="I623" s="32" t="s">
        <v>2759</v>
      </c>
      <c r="J623" s="61" t="s">
        <v>2760</v>
      </c>
      <c r="K623" s="34"/>
      <c r="L623" s="4"/>
      <c r="M623" s="4" t="str">
        <f>C623&amp;COUNTIF($C$2:C623,C623)</f>
        <v>刘小飞1</v>
      </c>
    </row>
    <row r="624" customHeight="1" spans="1:13">
      <c r="A624" s="6">
        <v>623</v>
      </c>
      <c r="B624" s="6" t="s">
        <v>3339</v>
      </c>
      <c r="C624" s="6" t="s">
        <v>1723</v>
      </c>
      <c r="D624" s="6" t="s">
        <v>2750</v>
      </c>
      <c r="E624" s="6" t="s">
        <v>2092</v>
      </c>
      <c r="F624" s="29">
        <v>44409</v>
      </c>
      <c r="G624" s="30"/>
      <c r="H624" s="6" t="s">
        <v>2758</v>
      </c>
      <c r="I624" s="32" t="s">
        <v>2759</v>
      </c>
      <c r="J624" s="61" t="s">
        <v>2760</v>
      </c>
      <c r="K624" s="34"/>
      <c r="L624" s="4"/>
      <c r="M624" s="4" t="str">
        <f>C624&amp;COUNTIF($C$2:C624,C624)</f>
        <v>梁悦2</v>
      </c>
    </row>
    <row r="625" customHeight="1" spans="1:13">
      <c r="A625" s="6">
        <v>624</v>
      </c>
      <c r="B625" s="6" t="s">
        <v>3394</v>
      </c>
      <c r="C625" s="6" t="s">
        <v>634</v>
      </c>
      <c r="D625" s="6" t="s">
        <v>2746</v>
      </c>
      <c r="E625" s="6" t="s">
        <v>399</v>
      </c>
      <c r="F625" s="29">
        <v>44409</v>
      </c>
      <c r="G625" s="30"/>
      <c r="H625" s="6" t="s">
        <v>2737</v>
      </c>
      <c r="I625" s="32" t="s">
        <v>2738</v>
      </c>
      <c r="J625" s="61" t="s">
        <v>2739</v>
      </c>
      <c r="K625" s="30"/>
      <c r="L625" s="4"/>
      <c r="M625" s="4" t="str">
        <f>C625&amp;COUNTIF($C$2:C625,C625)</f>
        <v>黎国威1</v>
      </c>
    </row>
    <row r="626" customHeight="1" spans="1:13">
      <c r="A626" s="6">
        <v>625</v>
      </c>
      <c r="B626" s="6" t="s">
        <v>3395</v>
      </c>
      <c r="C626" s="6" t="s">
        <v>1224</v>
      </c>
      <c r="D626" s="6" t="s">
        <v>2750</v>
      </c>
      <c r="E626" s="6" t="s">
        <v>404</v>
      </c>
      <c r="F626" s="29">
        <v>44409</v>
      </c>
      <c r="G626" s="30"/>
      <c r="H626" s="6" t="s">
        <v>2737</v>
      </c>
      <c r="I626" s="32" t="s">
        <v>2738</v>
      </c>
      <c r="J626" s="61" t="s">
        <v>2739</v>
      </c>
      <c r="K626" s="30"/>
      <c r="L626" s="4"/>
      <c r="M626" s="4" t="str">
        <f>C626&amp;COUNTIF($C$2:C626,C626)</f>
        <v>何祥1</v>
      </c>
    </row>
    <row r="627" customHeight="1" spans="1:13">
      <c r="A627" s="6">
        <v>626</v>
      </c>
      <c r="B627" s="6" t="s">
        <v>3396</v>
      </c>
      <c r="C627" s="6" t="s">
        <v>1558</v>
      </c>
      <c r="D627" s="6" t="s">
        <v>2750</v>
      </c>
      <c r="E627" s="6" t="s">
        <v>404</v>
      </c>
      <c r="F627" s="29">
        <v>44409</v>
      </c>
      <c r="G627" s="30"/>
      <c r="H627" s="6" t="s">
        <v>2737</v>
      </c>
      <c r="I627" s="32" t="s">
        <v>2738</v>
      </c>
      <c r="J627" s="61" t="s">
        <v>2739</v>
      </c>
      <c r="K627" s="30"/>
      <c r="L627" s="4"/>
      <c r="M627" s="4" t="str">
        <f>C627&amp;COUNTIF($C$2:C627,C627)</f>
        <v>姜圆圆1</v>
      </c>
    </row>
    <row r="628" customHeight="1" spans="1:13">
      <c r="A628" s="6">
        <v>627</v>
      </c>
      <c r="B628" s="6" t="s">
        <v>3397</v>
      </c>
      <c r="C628" s="6" t="s">
        <v>1403</v>
      </c>
      <c r="D628" s="6" t="s">
        <v>2750</v>
      </c>
      <c r="E628" s="6" t="s">
        <v>404</v>
      </c>
      <c r="F628" s="29">
        <v>44409</v>
      </c>
      <c r="G628" s="30"/>
      <c r="H628" s="6" t="s">
        <v>2737</v>
      </c>
      <c r="I628" s="32" t="s">
        <v>2744</v>
      </c>
      <c r="J628" s="61" t="s">
        <v>2739</v>
      </c>
      <c r="K628" s="30"/>
      <c r="L628" s="4"/>
      <c r="M628" s="4" t="str">
        <f>C628&amp;COUNTIF($C$2:C628,C628)</f>
        <v>王杰017821</v>
      </c>
    </row>
    <row r="629" customHeight="1" spans="1:13">
      <c r="A629" s="6">
        <v>628</v>
      </c>
      <c r="B629" s="6" t="s">
        <v>3398</v>
      </c>
      <c r="C629" s="6" t="s">
        <v>1386</v>
      </c>
      <c r="D629" s="6" t="s">
        <v>2750</v>
      </c>
      <c r="E629" s="6" t="s">
        <v>404</v>
      </c>
      <c r="F629" s="29">
        <v>44409</v>
      </c>
      <c r="G629" s="30"/>
      <c r="H629" s="6" t="s">
        <v>2737</v>
      </c>
      <c r="I629" s="32" t="s">
        <v>2744</v>
      </c>
      <c r="J629" s="61" t="s">
        <v>2739</v>
      </c>
      <c r="K629" s="30"/>
      <c r="L629" s="4"/>
      <c r="M629" s="4" t="str">
        <f>C629&amp;COUNTIF($C$2:C629,C629)</f>
        <v>张江1</v>
      </c>
    </row>
    <row r="630" customHeight="1" spans="1:13">
      <c r="A630" s="6">
        <v>629</v>
      </c>
      <c r="B630" s="6" t="s">
        <v>3399</v>
      </c>
      <c r="C630" s="6" t="s">
        <v>1356</v>
      </c>
      <c r="D630" s="6" t="s">
        <v>2750</v>
      </c>
      <c r="E630" s="6" t="s">
        <v>404</v>
      </c>
      <c r="F630" s="29">
        <v>44409</v>
      </c>
      <c r="G630" s="30"/>
      <c r="H630" s="6" t="s">
        <v>2737</v>
      </c>
      <c r="I630" s="32" t="s">
        <v>2753</v>
      </c>
      <c r="J630" s="61" t="s">
        <v>2739</v>
      </c>
      <c r="K630" s="30"/>
      <c r="L630" s="4"/>
      <c r="M630" s="4" t="str">
        <f>C630&amp;COUNTIF($C$2:C630,C630)</f>
        <v>乔守伟1</v>
      </c>
    </row>
    <row r="631" customHeight="1" spans="1:13">
      <c r="A631" s="6">
        <v>630</v>
      </c>
      <c r="B631" s="6" t="s">
        <v>2795</v>
      </c>
      <c r="C631" s="6" t="s">
        <v>1576</v>
      </c>
      <c r="D631" s="6" t="s">
        <v>2750</v>
      </c>
      <c r="E631" s="6" t="s">
        <v>404</v>
      </c>
      <c r="F631" s="29">
        <v>44409</v>
      </c>
      <c r="G631" s="30"/>
      <c r="H631" s="6" t="s">
        <v>2737</v>
      </c>
      <c r="I631" s="32" t="s">
        <v>2738</v>
      </c>
      <c r="J631" s="61" t="s">
        <v>2739</v>
      </c>
      <c r="K631" s="30"/>
      <c r="L631" s="4"/>
      <c r="M631" s="4" t="str">
        <f>C631&amp;COUNTIF($C$2:C631,C631)</f>
        <v>曾欢2</v>
      </c>
    </row>
    <row r="632" customHeight="1" spans="1:13">
      <c r="A632" s="6">
        <v>631</v>
      </c>
      <c r="B632" s="6" t="s">
        <v>3400</v>
      </c>
      <c r="C632" s="6" t="s">
        <v>1430</v>
      </c>
      <c r="D632" s="6" t="s">
        <v>2750</v>
      </c>
      <c r="E632" s="6" t="s">
        <v>404</v>
      </c>
      <c r="F632" s="29">
        <v>44409</v>
      </c>
      <c r="G632" s="30"/>
      <c r="H632" s="6" t="s">
        <v>2737</v>
      </c>
      <c r="I632" s="32" t="s">
        <v>2753</v>
      </c>
      <c r="J632" s="61" t="s">
        <v>2739</v>
      </c>
      <c r="K632" s="30"/>
      <c r="L632" s="4"/>
      <c r="M632" s="4" t="str">
        <f>C632&amp;COUNTIF($C$2:C632,C632)</f>
        <v>李威1</v>
      </c>
    </row>
    <row r="633" customHeight="1" spans="1:13">
      <c r="A633" s="6">
        <v>632</v>
      </c>
      <c r="B633" s="6" t="s">
        <v>3401</v>
      </c>
      <c r="C633" s="6" t="s">
        <v>1341</v>
      </c>
      <c r="D633" s="6" t="s">
        <v>2750</v>
      </c>
      <c r="E633" s="6" t="s">
        <v>404</v>
      </c>
      <c r="F633" s="29">
        <v>44409</v>
      </c>
      <c r="G633" s="30"/>
      <c r="H633" s="6" t="s">
        <v>2737</v>
      </c>
      <c r="I633" s="32" t="s">
        <v>2738</v>
      </c>
      <c r="J633" s="61" t="s">
        <v>2739</v>
      </c>
      <c r="K633" s="30"/>
      <c r="L633" s="4"/>
      <c r="M633" s="4" t="str">
        <f>C633&amp;COUNTIF($C$2:C633,C633)</f>
        <v>黄琳琳1</v>
      </c>
    </row>
    <row r="634" customHeight="1" spans="1:13">
      <c r="A634" s="6">
        <v>633</v>
      </c>
      <c r="B634" s="6" t="s">
        <v>3402</v>
      </c>
      <c r="C634" s="6" t="s">
        <v>1365</v>
      </c>
      <c r="D634" s="6" t="s">
        <v>2750</v>
      </c>
      <c r="E634" s="6" t="s">
        <v>404</v>
      </c>
      <c r="F634" s="29">
        <v>44409</v>
      </c>
      <c r="G634" s="30"/>
      <c r="H634" s="6" t="s">
        <v>2737</v>
      </c>
      <c r="I634" s="32" t="s">
        <v>2738</v>
      </c>
      <c r="J634" s="61" t="s">
        <v>2739</v>
      </c>
      <c r="K634" s="30"/>
      <c r="L634" s="4"/>
      <c r="M634" s="4" t="str">
        <f>C634&amp;COUNTIF($C$2:C634,C634)</f>
        <v>莫丽芳1</v>
      </c>
    </row>
    <row r="635" customHeight="1" spans="1:13">
      <c r="A635" s="6">
        <v>634</v>
      </c>
      <c r="B635" s="6" t="s">
        <v>3079</v>
      </c>
      <c r="C635" s="6" t="s">
        <v>1523</v>
      </c>
      <c r="D635" s="6" t="s">
        <v>2750</v>
      </c>
      <c r="E635" s="6" t="s">
        <v>404</v>
      </c>
      <c r="F635" s="29">
        <v>44409</v>
      </c>
      <c r="G635" s="30"/>
      <c r="H635" s="6" t="s">
        <v>2737</v>
      </c>
      <c r="I635" s="32" t="s">
        <v>2744</v>
      </c>
      <c r="J635" s="61" t="s">
        <v>2739</v>
      </c>
      <c r="K635" s="30"/>
      <c r="L635" s="4"/>
      <c r="M635" s="4" t="str">
        <f>C635&amp;COUNTIF($C$2:C635,C635)</f>
        <v>任阿敏021512</v>
      </c>
    </row>
    <row r="636" customHeight="1" spans="1:13">
      <c r="A636" s="6">
        <v>635</v>
      </c>
      <c r="B636" s="6" t="s">
        <v>3403</v>
      </c>
      <c r="C636" s="6" t="s">
        <v>1431</v>
      </c>
      <c r="D636" s="6" t="s">
        <v>2750</v>
      </c>
      <c r="E636" s="6" t="s">
        <v>404</v>
      </c>
      <c r="F636" s="29">
        <v>44409</v>
      </c>
      <c r="G636" s="30"/>
      <c r="H636" s="6" t="s">
        <v>2737</v>
      </c>
      <c r="I636" s="32" t="s">
        <v>2744</v>
      </c>
      <c r="J636" s="61" t="s">
        <v>2739</v>
      </c>
      <c r="K636" s="30"/>
      <c r="L636" s="4"/>
      <c r="M636" s="4" t="str">
        <f>C636&amp;COUNTIF($C$2:C636,C636)</f>
        <v>谢纯烨1</v>
      </c>
    </row>
    <row r="637" customHeight="1" spans="1:13">
      <c r="A637" s="6">
        <v>636</v>
      </c>
      <c r="B637" s="6" t="s">
        <v>2828</v>
      </c>
      <c r="C637" s="6" t="s">
        <v>1213</v>
      </c>
      <c r="D637" s="6" t="s">
        <v>2750</v>
      </c>
      <c r="E637" s="6" t="s">
        <v>404</v>
      </c>
      <c r="F637" s="29">
        <v>44409</v>
      </c>
      <c r="G637" s="30"/>
      <c r="H637" s="6" t="s">
        <v>2737</v>
      </c>
      <c r="I637" s="32" t="s">
        <v>2738</v>
      </c>
      <c r="J637" s="61" t="s">
        <v>2739</v>
      </c>
      <c r="K637" s="30"/>
      <c r="L637" s="4"/>
      <c r="M637" s="4" t="str">
        <f>C637&amp;COUNTIF($C$2:C637,C637)</f>
        <v>翟洋洋2</v>
      </c>
    </row>
    <row r="638" customHeight="1" spans="1:13">
      <c r="A638" s="6">
        <v>637</v>
      </c>
      <c r="B638" s="6" t="s">
        <v>3404</v>
      </c>
      <c r="C638" s="6" t="s">
        <v>1481</v>
      </c>
      <c r="D638" s="6" t="s">
        <v>2762</v>
      </c>
      <c r="E638" s="6" t="s">
        <v>1208</v>
      </c>
      <c r="F638" s="29">
        <v>44409</v>
      </c>
      <c r="G638" s="30"/>
      <c r="H638" s="6" t="s">
        <v>2737</v>
      </c>
      <c r="I638" s="32" t="s">
        <v>2738</v>
      </c>
      <c r="J638" s="61" t="s">
        <v>2739</v>
      </c>
      <c r="K638" s="30"/>
      <c r="L638" s="4"/>
      <c r="M638" s="4" t="str">
        <f>C638&amp;COUNTIF($C$2:C638,C638)</f>
        <v>张涛1</v>
      </c>
    </row>
    <row r="639" customHeight="1" spans="1:13">
      <c r="A639" s="6">
        <v>638</v>
      </c>
      <c r="B639" s="6" t="s">
        <v>3405</v>
      </c>
      <c r="C639" s="6" t="s">
        <v>1466</v>
      </c>
      <c r="D639" s="6" t="s">
        <v>2762</v>
      </c>
      <c r="E639" s="6" t="s">
        <v>1208</v>
      </c>
      <c r="F639" s="29">
        <v>44409</v>
      </c>
      <c r="G639" s="30"/>
      <c r="H639" s="6" t="s">
        <v>2737</v>
      </c>
      <c r="I639" s="32" t="s">
        <v>2738</v>
      </c>
      <c r="J639" s="61" t="s">
        <v>2739</v>
      </c>
      <c r="K639" s="30"/>
      <c r="L639" s="4"/>
      <c r="M639" s="4" t="str">
        <f>C639&amp;COUNTIF($C$2:C639,C639)</f>
        <v>许梦雨1</v>
      </c>
    </row>
    <row r="640" customHeight="1" spans="1:13">
      <c r="A640" s="6">
        <v>639</v>
      </c>
      <c r="B640" s="6" t="s">
        <v>3406</v>
      </c>
      <c r="C640" s="6" t="s">
        <v>1289</v>
      </c>
      <c r="D640" s="6" t="s">
        <v>2762</v>
      </c>
      <c r="E640" s="6" t="s">
        <v>484</v>
      </c>
      <c r="F640" s="29">
        <v>44409</v>
      </c>
      <c r="G640" s="30"/>
      <c r="H640" s="6" t="s">
        <v>2737</v>
      </c>
      <c r="I640" s="32" t="s">
        <v>2744</v>
      </c>
      <c r="J640" s="61" t="s">
        <v>2739</v>
      </c>
      <c r="K640" s="30"/>
      <c r="L640" s="4"/>
      <c r="M640" s="4" t="str">
        <f>C640&amp;COUNTIF($C$2:C640,C640)</f>
        <v>宋浩华1</v>
      </c>
    </row>
    <row r="641" customHeight="1" spans="1:13">
      <c r="A641" s="6">
        <v>640</v>
      </c>
      <c r="B641" s="6" t="s">
        <v>3407</v>
      </c>
      <c r="C641" s="6" t="s">
        <v>1252</v>
      </c>
      <c r="D641" s="6" t="s">
        <v>2750</v>
      </c>
      <c r="E641" s="6" t="s">
        <v>484</v>
      </c>
      <c r="F641" s="29">
        <v>44409</v>
      </c>
      <c r="G641" s="30"/>
      <c r="H641" s="6" t="s">
        <v>2737</v>
      </c>
      <c r="I641" s="32" t="s">
        <v>2744</v>
      </c>
      <c r="J641" s="61" t="s">
        <v>2739</v>
      </c>
      <c r="K641" s="30"/>
      <c r="L641" s="4"/>
      <c r="M641" s="4" t="str">
        <f>C641&amp;COUNTIF($C$2:C641,C641)</f>
        <v>陈小明1</v>
      </c>
    </row>
    <row r="642" customHeight="1" spans="1:13">
      <c r="A642" s="6">
        <v>641</v>
      </c>
      <c r="B642" s="6" t="s">
        <v>3354</v>
      </c>
      <c r="C642" s="6" t="s">
        <v>1903</v>
      </c>
      <c r="D642" s="6" t="s">
        <v>2748</v>
      </c>
      <c r="E642" s="6" t="s">
        <v>921</v>
      </c>
      <c r="F642" s="29">
        <v>44409</v>
      </c>
      <c r="G642" s="30"/>
      <c r="H642" s="6" t="s">
        <v>2737</v>
      </c>
      <c r="I642" s="32" t="s">
        <v>2738</v>
      </c>
      <c r="J642" s="61" t="s">
        <v>2739</v>
      </c>
      <c r="K642" s="30"/>
      <c r="L642" s="4"/>
      <c r="M642" s="4" t="str">
        <f>C642&amp;COUNTIF($C$2:C642,C642)</f>
        <v>钟声2</v>
      </c>
    </row>
    <row r="643" customHeight="1" spans="1:13">
      <c r="A643" s="6">
        <v>642</v>
      </c>
      <c r="B643" s="6" t="s">
        <v>3408</v>
      </c>
      <c r="C643" s="6" t="s">
        <v>965</v>
      </c>
      <c r="D643" s="6" t="s">
        <v>2748</v>
      </c>
      <c r="E643" s="6" t="s">
        <v>2132</v>
      </c>
      <c r="F643" s="29">
        <v>44409</v>
      </c>
      <c r="G643" s="30"/>
      <c r="H643" s="6" t="s">
        <v>2737</v>
      </c>
      <c r="I643" s="32" t="s">
        <v>2738</v>
      </c>
      <c r="J643" s="61" t="s">
        <v>2739</v>
      </c>
      <c r="K643" s="30"/>
      <c r="L643" s="4"/>
      <c r="M643" s="4" t="str">
        <f>C643&amp;COUNTIF($C$2:C643,C643)</f>
        <v>尚大龙1</v>
      </c>
    </row>
    <row r="644" customHeight="1" spans="1:13">
      <c r="A644" s="6">
        <v>643</v>
      </c>
      <c r="B644" s="6" t="s">
        <v>3409</v>
      </c>
      <c r="C644" s="6" t="s">
        <v>712</v>
      </c>
      <c r="D644" s="6" t="s">
        <v>2766</v>
      </c>
      <c r="E644" s="6" t="s">
        <v>400</v>
      </c>
      <c r="F644" s="29">
        <v>44409</v>
      </c>
      <c r="G644" s="30"/>
      <c r="H644" s="6" t="s">
        <v>2737</v>
      </c>
      <c r="I644" s="32" t="s">
        <v>2744</v>
      </c>
      <c r="J644" s="61" t="s">
        <v>2739</v>
      </c>
      <c r="K644" s="30"/>
      <c r="L644" s="4"/>
      <c r="M644" s="4" t="str">
        <f>C644&amp;COUNTIF($C$2:C644,C644)</f>
        <v>武志俊1</v>
      </c>
    </row>
    <row r="645" customHeight="1" spans="1:13">
      <c r="A645" s="6">
        <v>644</v>
      </c>
      <c r="B645" s="6" t="s">
        <v>3410</v>
      </c>
      <c r="C645" s="6" t="s">
        <v>720</v>
      </c>
      <c r="D645" s="6" t="s">
        <v>2766</v>
      </c>
      <c r="E645" s="6" t="s">
        <v>400</v>
      </c>
      <c r="F645" s="29">
        <v>44409</v>
      </c>
      <c r="G645" s="30"/>
      <c r="H645" s="6" t="s">
        <v>2737</v>
      </c>
      <c r="I645" s="32" t="s">
        <v>2744</v>
      </c>
      <c r="J645" s="61" t="s">
        <v>2739</v>
      </c>
      <c r="K645" s="30"/>
      <c r="L645" s="4"/>
      <c r="M645" s="4" t="str">
        <f>C645&amp;COUNTIF($C$2:C645,C645)</f>
        <v>王萍萍1</v>
      </c>
    </row>
    <row r="646" customHeight="1" spans="1:13">
      <c r="A646" s="6">
        <v>645</v>
      </c>
      <c r="B646" s="6" t="s">
        <v>3193</v>
      </c>
      <c r="C646" s="6" t="s">
        <v>468</v>
      </c>
      <c r="D646" s="6" t="s">
        <v>2804</v>
      </c>
      <c r="E646" s="6" t="s">
        <v>480</v>
      </c>
      <c r="F646" s="29">
        <v>44409</v>
      </c>
      <c r="G646" s="30"/>
      <c r="H646" s="6" t="s">
        <v>2737</v>
      </c>
      <c r="I646" s="32" t="s">
        <v>2744</v>
      </c>
      <c r="J646" s="61" t="s">
        <v>2739</v>
      </c>
      <c r="K646" s="30"/>
      <c r="L646" s="4"/>
      <c r="M646" s="4" t="str">
        <f>C646&amp;COUNTIF($C$2:C646,C646)</f>
        <v>卢丙成2</v>
      </c>
    </row>
    <row r="647" customHeight="1" spans="1:13">
      <c r="A647" s="6">
        <v>646</v>
      </c>
      <c r="B647" s="6" t="s">
        <v>3261</v>
      </c>
      <c r="C647" s="6" t="s">
        <v>1892</v>
      </c>
      <c r="D647" s="6" t="s">
        <v>2750</v>
      </c>
      <c r="E647" s="6" t="s">
        <v>2092</v>
      </c>
      <c r="F647" s="29">
        <v>44410</v>
      </c>
      <c r="G647" s="30"/>
      <c r="H647" s="6" t="s">
        <v>2758</v>
      </c>
      <c r="I647" s="32" t="s">
        <v>2759</v>
      </c>
      <c r="J647" s="61" t="s">
        <v>2760</v>
      </c>
      <c r="K647" s="34"/>
      <c r="L647" s="4"/>
      <c r="M647" s="4" t="str">
        <f>C647&amp;COUNTIF($C$2:C647,C647)</f>
        <v>徐云蕾2</v>
      </c>
    </row>
    <row r="648" customHeight="1" spans="1:13">
      <c r="A648" s="6">
        <v>647</v>
      </c>
      <c r="B648" s="6" t="s">
        <v>3411</v>
      </c>
      <c r="C648" s="6" t="s">
        <v>2041</v>
      </c>
      <c r="D648" s="6" t="s">
        <v>2766</v>
      </c>
      <c r="E648" s="6" t="s">
        <v>401</v>
      </c>
      <c r="F648" s="29">
        <v>44414</v>
      </c>
      <c r="G648" s="30"/>
      <c r="H648" s="6" t="s">
        <v>2758</v>
      </c>
      <c r="I648" s="32" t="s">
        <v>2759</v>
      </c>
      <c r="J648" s="61" t="s">
        <v>2760</v>
      </c>
      <c r="K648" s="30"/>
      <c r="L648" s="4"/>
      <c r="M648" s="4" t="str">
        <f>C648&amp;COUNTIF($C$2:C648,C648)</f>
        <v>冯程1</v>
      </c>
    </row>
    <row r="649" customHeight="1" spans="1:13">
      <c r="A649" s="6">
        <v>648</v>
      </c>
      <c r="B649" s="6" t="s">
        <v>3412</v>
      </c>
      <c r="C649" s="6" t="s">
        <v>2053</v>
      </c>
      <c r="D649" s="6" t="s">
        <v>2736</v>
      </c>
      <c r="E649" s="6" t="s">
        <v>941</v>
      </c>
      <c r="F649" s="29">
        <v>44414</v>
      </c>
      <c r="G649" s="30"/>
      <c r="H649" s="6" t="s">
        <v>2758</v>
      </c>
      <c r="I649" s="32" t="s">
        <v>2759</v>
      </c>
      <c r="J649" s="61" t="s">
        <v>2760</v>
      </c>
      <c r="K649" s="30"/>
      <c r="L649" s="4"/>
      <c r="M649" s="4" t="str">
        <f>C649&amp;COUNTIF($C$2:C649,C649)</f>
        <v>王术1</v>
      </c>
    </row>
    <row r="650" customHeight="1" spans="1:13">
      <c r="A650" s="6">
        <v>649</v>
      </c>
      <c r="B650" s="6" t="s">
        <v>3413</v>
      </c>
      <c r="C650" s="6" t="s">
        <v>1920</v>
      </c>
      <c r="D650" s="6" t="s">
        <v>2736</v>
      </c>
      <c r="E650" s="6" t="s">
        <v>941</v>
      </c>
      <c r="F650" s="29">
        <v>44415</v>
      </c>
      <c r="G650" s="30"/>
      <c r="H650" s="6" t="s">
        <v>2758</v>
      </c>
      <c r="I650" s="32" t="s">
        <v>2759</v>
      </c>
      <c r="J650" s="61" t="s">
        <v>2760</v>
      </c>
      <c r="K650" s="30"/>
      <c r="L650" s="4"/>
      <c r="M650" s="4" t="str">
        <f>C650&amp;COUNTIF($C$2:C650,C650)</f>
        <v>李响031381</v>
      </c>
    </row>
    <row r="651" customHeight="1" spans="1:13">
      <c r="A651" s="6">
        <v>650</v>
      </c>
      <c r="B651" s="6" t="s">
        <v>3414</v>
      </c>
      <c r="C651" s="6" t="s">
        <v>2044</v>
      </c>
      <c r="D651" s="6" t="s">
        <v>2766</v>
      </c>
      <c r="E651" s="6" t="s">
        <v>401</v>
      </c>
      <c r="F651" s="29">
        <v>44415</v>
      </c>
      <c r="G651" s="30"/>
      <c r="H651" s="6" t="s">
        <v>2758</v>
      </c>
      <c r="I651" s="32" t="s">
        <v>2759</v>
      </c>
      <c r="J651" s="61" t="s">
        <v>2760</v>
      </c>
      <c r="K651" s="30"/>
      <c r="L651" s="4"/>
      <c r="M651" s="4" t="str">
        <f>C651&amp;COUNTIF($C$2:C651,C651)</f>
        <v>张宝明031571</v>
      </c>
    </row>
    <row r="652" customHeight="1" spans="1:13">
      <c r="A652" s="6">
        <v>651</v>
      </c>
      <c r="B652" s="6" t="s">
        <v>3415</v>
      </c>
      <c r="C652" s="6" t="s">
        <v>1995</v>
      </c>
      <c r="D652" s="6" t="s">
        <v>2766</v>
      </c>
      <c r="E652" s="6" t="s">
        <v>1851</v>
      </c>
      <c r="F652" s="29">
        <v>44416</v>
      </c>
      <c r="G652" s="30"/>
      <c r="H652" s="6" t="s">
        <v>2758</v>
      </c>
      <c r="I652" s="32" t="s">
        <v>2759</v>
      </c>
      <c r="J652" s="61" t="s">
        <v>2760</v>
      </c>
      <c r="K652" s="30"/>
      <c r="L652" s="4"/>
      <c r="M652" s="4" t="str">
        <f>C652&amp;COUNTIF($C$2:C652,C652)</f>
        <v>乔卉卉1</v>
      </c>
    </row>
    <row r="653" customHeight="1" spans="1:13">
      <c r="A653" s="6">
        <v>652</v>
      </c>
      <c r="B653" s="6" t="s">
        <v>3416</v>
      </c>
      <c r="C653" s="6" t="s">
        <v>1999</v>
      </c>
      <c r="D653" s="6" t="s">
        <v>2750</v>
      </c>
      <c r="E653" s="6" t="s">
        <v>1947</v>
      </c>
      <c r="F653" s="29">
        <v>44416</v>
      </c>
      <c r="G653" s="30"/>
      <c r="H653" s="6" t="s">
        <v>2758</v>
      </c>
      <c r="I653" s="32" t="s">
        <v>2759</v>
      </c>
      <c r="J653" s="61" t="s">
        <v>2760</v>
      </c>
      <c r="K653" s="30"/>
      <c r="L653" s="4"/>
      <c r="M653" s="4" t="str">
        <f>C653&amp;COUNTIF($C$2:C653,C653)</f>
        <v>张永刚1</v>
      </c>
    </row>
    <row r="654" customHeight="1" spans="1:13">
      <c r="A654" s="6">
        <v>653</v>
      </c>
      <c r="B654" s="6" t="s">
        <v>3263</v>
      </c>
      <c r="C654" s="6" t="s">
        <v>1894</v>
      </c>
      <c r="D654" s="6" t="s">
        <v>3180</v>
      </c>
      <c r="E654" s="6" t="s">
        <v>1851</v>
      </c>
      <c r="F654" s="29">
        <v>44417</v>
      </c>
      <c r="G654" s="30"/>
      <c r="H654" s="6" t="s">
        <v>2758</v>
      </c>
      <c r="I654" s="32" t="s">
        <v>2759</v>
      </c>
      <c r="J654" s="61" t="s">
        <v>2760</v>
      </c>
      <c r="K654" s="34"/>
      <c r="L654" s="4"/>
      <c r="M654" s="4" t="str">
        <f>C654&amp;COUNTIF($C$2:C654,C654)</f>
        <v>尹小杰2</v>
      </c>
    </row>
    <row r="655" customHeight="1" spans="1:13">
      <c r="A655" s="6">
        <v>654</v>
      </c>
      <c r="B655" s="6" t="s">
        <v>3417</v>
      </c>
      <c r="C655" s="6" t="s">
        <v>2055</v>
      </c>
      <c r="D655" s="6" t="s">
        <v>2748</v>
      </c>
      <c r="E655" s="6" t="s">
        <v>403</v>
      </c>
      <c r="F655" s="29">
        <v>44418</v>
      </c>
      <c r="G655" s="30"/>
      <c r="H655" s="6" t="s">
        <v>2758</v>
      </c>
      <c r="I655" s="32" t="s">
        <v>2759</v>
      </c>
      <c r="J655" s="61" t="s">
        <v>2760</v>
      </c>
      <c r="K655" s="30"/>
      <c r="L655" s="4"/>
      <c r="M655" s="4" t="str">
        <f>C655&amp;COUNTIF($C$2:C655,C655)</f>
        <v>李电志1</v>
      </c>
    </row>
    <row r="656" customHeight="1" spans="1:13">
      <c r="A656" s="6">
        <v>655</v>
      </c>
      <c r="B656" s="6" t="s">
        <v>3418</v>
      </c>
      <c r="C656" s="6" t="s">
        <v>2001</v>
      </c>
      <c r="D656" s="6" t="s">
        <v>2750</v>
      </c>
      <c r="E656" s="6" t="s">
        <v>404</v>
      </c>
      <c r="F656" s="29">
        <v>44418</v>
      </c>
      <c r="G656" s="30"/>
      <c r="H656" s="6" t="s">
        <v>2758</v>
      </c>
      <c r="I656" s="32" t="s">
        <v>2759</v>
      </c>
      <c r="J656" s="61" t="s">
        <v>2760</v>
      </c>
      <c r="K656" s="30"/>
      <c r="L656" s="4"/>
      <c r="M656" s="4" t="str">
        <f>C656&amp;COUNTIF($C$2:C656,C656)</f>
        <v>梁永振1</v>
      </c>
    </row>
    <row r="657" customHeight="1" spans="1:13">
      <c r="A657" s="6">
        <v>656</v>
      </c>
      <c r="B657" s="6" t="s">
        <v>3419</v>
      </c>
      <c r="C657" s="6" t="s">
        <v>2042</v>
      </c>
      <c r="D657" s="6" t="s">
        <v>2766</v>
      </c>
      <c r="E657" s="6" t="s">
        <v>401</v>
      </c>
      <c r="F657" s="29">
        <v>44418</v>
      </c>
      <c r="G657" s="30"/>
      <c r="H657" s="6" t="s">
        <v>2758</v>
      </c>
      <c r="I657" s="32" t="s">
        <v>2759</v>
      </c>
      <c r="J657" s="61" t="s">
        <v>2760</v>
      </c>
      <c r="K657" s="30"/>
      <c r="L657" s="4"/>
      <c r="M657" s="4" t="str">
        <f>C657&amp;COUNTIF($C$2:C657,C657)</f>
        <v>夏沐雪1</v>
      </c>
    </row>
    <row r="658" customHeight="1" spans="1:13">
      <c r="A658" s="6">
        <v>657</v>
      </c>
      <c r="B658" s="6" t="s">
        <v>3420</v>
      </c>
      <c r="C658" s="6" t="s">
        <v>2033</v>
      </c>
      <c r="D658" s="6" t="s">
        <v>2746</v>
      </c>
      <c r="E658" s="6" t="s">
        <v>399</v>
      </c>
      <c r="F658" s="29">
        <v>44418</v>
      </c>
      <c r="G658" s="30"/>
      <c r="H658" s="6" t="s">
        <v>2758</v>
      </c>
      <c r="I658" s="32" t="s">
        <v>2759</v>
      </c>
      <c r="J658" s="61" t="s">
        <v>2760</v>
      </c>
      <c r="K658" s="30"/>
      <c r="L658" s="4"/>
      <c r="M658" s="4" t="str">
        <f>C658&amp;COUNTIF($C$2:C658,C658)</f>
        <v>凌舒宏1</v>
      </c>
    </row>
    <row r="659" customHeight="1" spans="1:13">
      <c r="A659" s="6">
        <v>658</v>
      </c>
      <c r="B659" s="6" t="s">
        <v>3421</v>
      </c>
      <c r="C659" s="6" t="s">
        <v>1927</v>
      </c>
      <c r="D659" s="6" t="s">
        <v>2736</v>
      </c>
      <c r="E659" s="6" t="s">
        <v>941</v>
      </c>
      <c r="F659" s="29">
        <v>44419</v>
      </c>
      <c r="G659" s="30"/>
      <c r="H659" s="6" t="s">
        <v>2758</v>
      </c>
      <c r="I659" s="32" t="s">
        <v>2759</v>
      </c>
      <c r="J659" s="61" t="s">
        <v>2760</v>
      </c>
      <c r="K659" s="30"/>
      <c r="L659" s="4"/>
      <c r="M659" s="4" t="str">
        <f>C659&amp;COUNTIF($C$2:C659,C659)</f>
        <v>赵宇飞1</v>
      </c>
    </row>
    <row r="660" customHeight="1" spans="1:13">
      <c r="A660" s="6">
        <v>659</v>
      </c>
      <c r="B660" s="6" t="s">
        <v>3422</v>
      </c>
      <c r="C660" s="6" t="s">
        <v>2084</v>
      </c>
      <c r="D660" s="6" t="s">
        <v>2750</v>
      </c>
      <c r="E660" s="6" t="s">
        <v>404</v>
      </c>
      <c r="F660" s="29">
        <v>44419</v>
      </c>
      <c r="G660" s="30"/>
      <c r="H660" s="6" t="s">
        <v>2758</v>
      </c>
      <c r="I660" s="32" t="s">
        <v>2759</v>
      </c>
      <c r="J660" s="61" t="s">
        <v>2760</v>
      </c>
      <c r="K660" s="30"/>
      <c r="L660" s="4"/>
      <c r="M660" s="4" t="str">
        <f>C660&amp;COUNTIF($C$2:C660,C660)</f>
        <v>唐毓隽1</v>
      </c>
    </row>
    <row r="661" customHeight="1" spans="1:13">
      <c r="A661" s="6">
        <v>660</v>
      </c>
      <c r="B661" s="6" t="s">
        <v>3265</v>
      </c>
      <c r="C661" s="6" t="s">
        <v>1896</v>
      </c>
      <c r="D661" s="6" t="s">
        <v>2750</v>
      </c>
      <c r="E661" s="6" t="s">
        <v>2092</v>
      </c>
      <c r="F661" s="29">
        <v>44419</v>
      </c>
      <c r="G661" s="30"/>
      <c r="H661" s="6" t="s">
        <v>2758</v>
      </c>
      <c r="I661" s="32" t="s">
        <v>2759</v>
      </c>
      <c r="J661" s="61" t="s">
        <v>2760</v>
      </c>
      <c r="K661" s="34"/>
      <c r="L661" s="4"/>
      <c r="M661" s="4" t="str">
        <f>C661&amp;COUNTIF($C$2:C661,C661)</f>
        <v>朱雨微2</v>
      </c>
    </row>
    <row r="662" customHeight="1" spans="1:13">
      <c r="A662" s="6">
        <v>661</v>
      </c>
      <c r="B662" s="6" t="s">
        <v>3267</v>
      </c>
      <c r="C662" s="6" t="s">
        <v>1898</v>
      </c>
      <c r="D662" s="6" t="s">
        <v>2750</v>
      </c>
      <c r="E662" s="6" t="s">
        <v>2092</v>
      </c>
      <c r="F662" s="29">
        <v>44419</v>
      </c>
      <c r="G662" s="30"/>
      <c r="H662" s="6" t="s">
        <v>2758</v>
      </c>
      <c r="I662" s="32" t="s">
        <v>2759</v>
      </c>
      <c r="J662" s="61" t="s">
        <v>2760</v>
      </c>
      <c r="K662" s="34"/>
      <c r="L662" s="4"/>
      <c r="M662" s="4" t="str">
        <f>C662&amp;COUNTIF($C$2:C662,C662)</f>
        <v>吴迪031092</v>
      </c>
    </row>
    <row r="663" customHeight="1" spans="1:13">
      <c r="A663" s="6">
        <v>662</v>
      </c>
      <c r="B663" s="6" t="s">
        <v>3225</v>
      </c>
      <c r="C663" s="6" t="s">
        <v>1748</v>
      </c>
      <c r="D663" s="6" t="s">
        <v>2766</v>
      </c>
      <c r="E663" s="6" t="s">
        <v>401</v>
      </c>
      <c r="F663" s="29">
        <v>44420</v>
      </c>
      <c r="G663" s="30"/>
      <c r="H663" s="6" t="s">
        <v>2758</v>
      </c>
      <c r="I663" s="32" t="s">
        <v>2759</v>
      </c>
      <c r="J663" s="61" t="s">
        <v>2760</v>
      </c>
      <c r="K663" s="34"/>
      <c r="L663" s="4"/>
      <c r="M663" s="4" t="str">
        <f>C663&amp;COUNTIF($C$2:C663,C663)</f>
        <v>陈星2</v>
      </c>
    </row>
    <row r="664" customHeight="1" spans="1:13">
      <c r="A664" s="6">
        <v>663</v>
      </c>
      <c r="B664" s="6" t="s">
        <v>3423</v>
      </c>
      <c r="C664" s="6" t="s">
        <v>2034</v>
      </c>
      <c r="D664" s="6" t="s">
        <v>2769</v>
      </c>
      <c r="E664" s="6" t="s">
        <v>398</v>
      </c>
      <c r="F664" s="29">
        <v>44420</v>
      </c>
      <c r="G664" s="30"/>
      <c r="H664" s="6" t="s">
        <v>2758</v>
      </c>
      <c r="I664" s="32" t="s">
        <v>2759</v>
      </c>
      <c r="J664" s="61" t="s">
        <v>2760</v>
      </c>
      <c r="K664" s="30"/>
      <c r="L664" s="4"/>
      <c r="M664" s="4" t="str">
        <f>C664&amp;COUNTIF($C$2:C664,C664)</f>
        <v>王成1</v>
      </c>
    </row>
    <row r="665" customHeight="1" spans="1:13">
      <c r="A665" s="6">
        <v>664</v>
      </c>
      <c r="B665" s="6" t="s">
        <v>3424</v>
      </c>
      <c r="C665" s="6" t="s">
        <v>2035</v>
      </c>
      <c r="D665" s="6" t="s">
        <v>2769</v>
      </c>
      <c r="E665" s="6" t="s">
        <v>398</v>
      </c>
      <c r="F665" s="29">
        <v>44420</v>
      </c>
      <c r="G665" s="30"/>
      <c r="H665" s="6" t="s">
        <v>2758</v>
      </c>
      <c r="I665" s="32" t="s">
        <v>2759</v>
      </c>
      <c r="J665" s="61" t="s">
        <v>2760</v>
      </c>
      <c r="K665" s="30"/>
      <c r="L665" s="4"/>
      <c r="M665" s="4" t="str">
        <f>C665&amp;COUNTIF($C$2:C665,C665)</f>
        <v>杜伟骏1</v>
      </c>
    </row>
    <row r="666" customHeight="1" spans="1:13">
      <c r="A666" s="6">
        <v>665</v>
      </c>
      <c r="B666" s="6" t="s">
        <v>3227</v>
      </c>
      <c r="C666" s="6" t="s">
        <v>1732</v>
      </c>
      <c r="D666" s="6" t="s">
        <v>2766</v>
      </c>
      <c r="E666" s="6" t="s">
        <v>400</v>
      </c>
      <c r="F666" s="29">
        <v>44420</v>
      </c>
      <c r="G666" s="30"/>
      <c r="H666" s="6" t="s">
        <v>2758</v>
      </c>
      <c r="I666" s="32" t="s">
        <v>2759</v>
      </c>
      <c r="J666" s="61" t="s">
        <v>2760</v>
      </c>
      <c r="K666" s="34"/>
      <c r="L666" s="4"/>
      <c r="M666" s="4" t="str">
        <f>C666&amp;COUNTIF($C$2:C666,C666)</f>
        <v>刘先锋2</v>
      </c>
    </row>
    <row r="667" customHeight="1" spans="1:13">
      <c r="A667" s="6">
        <v>666</v>
      </c>
      <c r="B667" s="6" t="s">
        <v>3228</v>
      </c>
      <c r="C667" s="6" t="s">
        <v>1731</v>
      </c>
      <c r="D667" s="6" t="s">
        <v>2766</v>
      </c>
      <c r="E667" s="6" t="s">
        <v>400</v>
      </c>
      <c r="F667" s="29">
        <v>44420</v>
      </c>
      <c r="G667" s="30"/>
      <c r="H667" s="6" t="s">
        <v>2758</v>
      </c>
      <c r="I667" s="32" t="s">
        <v>2759</v>
      </c>
      <c r="J667" s="61" t="s">
        <v>2760</v>
      </c>
      <c r="K667" s="34"/>
      <c r="L667" s="4"/>
      <c r="M667" s="4" t="str">
        <f>C667&amp;COUNTIF($C$2:C667,C667)</f>
        <v>邹将将2</v>
      </c>
    </row>
    <row r="668" customHeight="1" spans="1:13">
      <c r="A668" s="6">
        <v>667</v>
      </c>
      <c r="B668" s="6" t="s">
        <v>3425</v>
      </c>
      <c r="C668" s="6" t="s">
        <v>2056</v>
      </c>
      <c r="D668" s="6" t="s">
        <v>2748</v>
      </c>
      <c r="E668" s="6" t="s">
        <v>838</v>
      </c>
      <c r="F668" s="29">
        <v>44420</v>
      </c>
      <c r="G668" s="30"/>
      <c r="H668" s="6" t="s">
        <v>2758</v>
      </c>
      <c r="I668" s="32" t="s">
        <v>2759</v>
      </c>
      <c r="J668" s="61" t="s">
        <v>2760</v>
      </c>
      <c r="K668" s="30"/>
      <c r="L668" s="4"/>
      <c r="M668" s="4" t="str">
        <f>C668&amp;COUNTIF($C$2:C668,C668)</f>
        <v>索东1</v>
      </c>
    </row>
    <row r="669" customHeight="1" spans="1:13">
      <c r="A669" s="6">
        <v>668</v>
      </c>
      <c r="B669" s="6" t="s">
        <v>3229</v>
      </c>
      <c r="C669" s="6" t="s">
        <v>1798</v>
      </c>
      <c r="D669" s="6" t="s">
        <v>2766</v>
      </c>
      <c r="E669" s="6" t="s">
        <v>400</v>
      </c>
      <c r="F669" s="29">
        <v>44420</v>
      </c>
      <c r="G669" s="30"/>
      <c r="H669" s="6" t="s">
        <v>2758</v>
      </c>
      <c r="I669" s="32" t="s">
        <v>2759</v>
      </c>
      <c r="J669" s="61" t="s">
        <v>2760</v>
      </c>
      <c r="K669" s="30"/>
      <c r="L669" s="4"/>
      <c r="M669" s="4" t="str">
        <f>C669&amp;COUNTIF($C$2:C669,C669)</f>
        <v>陈杭2</v>
      </c>
    </row>
    <row r="670" customHeight="1" spans="1:13">
      <c r="A670" s="6">
        <v>669</v>
      </c>
      <c r="B670" s="6" t="s">
        <v>3426</v>
      </c>
      <c r="C670" s="6" t="s">
        <v>2002</v>
      </c>
      <c r="D670" s="6" t="s">
        <v>2750</v>
      </c>
      <c r="E670" s="6" t="s">
        <v>2092</v>
      </c>
      <c r="F670" s="29">
        <v>44420</v>
      </c>
      <c r="G670" s="30"/>
      <c r="H670" s="6" t="s">
        <v>2758</v>
      </c>
      <c r="I670" s="32" t="s">
        <v>2759</v>
      </c>
      <c r="J670" s="61" t="s">
        <v>2760</v>
      </c>
      <c r="K670" s="30"/>
      <c r="L670" s="4"/>
      <c r="M670" s="4" t="str">
        <f>C670&amp;COUNTIF($C$2:C670,C670)</f>
        <v>徐建军1</v>
      </c>
    </row>
    <row r="671" customHeight="1" spans="1:13">
      <c r="A671" s="6">
        <v>670</v>
      </c>
      <c r="B671" s="6" t="s">
        <v>3427</v>
      </c>
      <c r="C671" s="6" t="s">
        <v>2003</v>
      </c>
      <c r="D671" s="6" t="s">
        <v>2750</v>
      </c>
      <c r="E671" s="6" t="s">
        <v>404</v>
      </c>
      <c r="F671" s="29">
        <v>44421</v>
      </c>
      <c r="G671" s="30"/>
      <c r="H671" s="6" t="s">
        <v>2758</v>
      </c>
      <c r="I671" s="32" t="s">
        <v>2759</v>
      </c>
      <c r="J671" s="61" t="s">
        <v>2760</v>
      </c>
      <c r="K671" s="30"/>
      <c r="L671" s="4"/>
      <c r="M671" s="4" t="str">
        <f>C671&amp;COUNTIF($C$2:C671,C671)</f>
        <v>高一帆1</v>
      </c>
    </row>
    <row r="672" customHeight="1" spans="1:13">
      <c r="A672" s="6">
        <v>671</v>
      </c>
      <c r="B672" s="6" t="s">
        <v>3340</v>
      </c>
      <c r="C672" s="6" t="s">
        <v>1744</v>
      </c>
      <c r="D672" s="6" t="s">
        <v>2750</v>
      </c>
      <c r="E672" s="6" t="s">
        <v>2083</v>
      </c>
      <c r="F672" s="29">
        <v>44421</v>
      </c>
      <c r="G672" s="30"/>
      <c r="H672" s="6" t="s">
        <v>2758</v>
      </c>
      <c r="I672" s="32" t="s">
        <v>2759</v>
      </c>
      <c r="J672" s="61" t="s">
        <v>2760</v>
      </c>
      <c r="K672" s="34"/>
      <c r="L672" s="4"/>
      <c r="M672" s="4" t="str">
        <f>C672&amp;COUNTIF($C$2:C672,C672)</f>
        <v>师志磊2</v>
      </c>
    </row>
    <row r="673" customHeight="1" spans="1:13">
      <c r="A673" s="6">
        <v>672</v>
      </c>
      <c r="B673" s="6" t="s">
        <v>3239</v>
      </c>
      <c r="C673" s="6" t="s">
        <v>1740</v>
      </c>
      <c r="D673" s="6" t="s">
        <v>2750</v>
      </c>
      <c r="E673" s="6" t="s">
        <v>2083</v>
      </c>
      <c r="F673" s="29">
        <v>44421</v>
      </c>
      <c r="G673" s="30"/>
      <c r="H673" s="6" t="s">
        <v>2758</v>
      </c>
      <c r="I673" s="32" t="s">
        <v>2759</v>
      </c>
      <c r="J673" s="61" t="s">
        <v>2760</v>
      </c>
      <c r="K673" s="34"/>
      <c r="L673" s="4"/>
      <c r="M673" s="4" t="str">
        <f>C673&amp;COUNTIF($C$2:C673,C673)</f>
        <v>张凯云2</v>
      </c>
    </row>
    <row r="674" customHeight="1" spans="1:13">
      <c r="A674" s="6">
        <v>673</v>
      </c>
      <c r="B674" s="6" t="s">
        <v>3428</v>
      </c>
      <c r="C674" s="6" t="s">
        <v>1998</v>
      </c>
      <c r="D674" s="6" t="s">
        <v>2762</v>
      </c>
      <c r="E674" s="6" t="s">
        <v>428</v>
      </c>
      <c r="F674" s="29">
        <v>44422</v>
      </c>
      <c r="G674" s="30"/>
      <c r="H674" s="6" t="s">
        <v>2758</v>
      </c>
      <c r="I674" s="32" t="s">
        <v>2759</v>
      </c>
      <c r="J674" s="61" t="s">
        <v>2760</v>
      </c>
      <c r="K674" s="30"/>
      <c r="L674" s="4"/>
      <c r="M674" s="4" t="str">
        <f>C674&amp;COUNTIF($C$2:C674,C674)</f>
        <v>何琼飞1</v>
      </c>
    </row>
    <row r="675" customHeight="1" spans="1:13">
      <c r="A675" s="6">
        <v>674</v>
      </c>
      <c r="B675" s="6" t="s">
        <v>3337</v>
      </c>
      <c r="C675" s="6" t="s">
        <v>495</v>
      </c>
      <c r="D675" s="6" t="s">
        <v>2766</v>
      </c>
      <c r="E675" s="6" t="s">
        <v>400</v>
      </c>
      <c r="F675" s="29">
        <v>44422</v>
      </c>
      <c r="G675" s="30"/>
      <c r="H675" s="6" t="s">
        <v>2758</v>
      </c>
      <c r="I675" s="32" t="s">
        <v>2759</v>
      </c>
      <c r="J675" s="61" t="s">
        <v>2760</v>
      </c>
      <c r="K675" s="34"/>
      <c r="L675" s="4"/>
      <c r="M675" s="4" t="str">
        <f>C675&amp;COUNTIF($C$2:C675,C675)</f>
        <v>杨洲杰2</v>
      </c>
    </row>
    <row r="676" customHeight="1" spans="1:13">
      <c r="A676" s="6">
        <v>675</v>
      </c>
      <c r="B676" s="6" t="s">
        <v>3258</v>
      </c>
      <c r="C676" s="6" t="s">
        <v>1774</v>
      </c>
      <c r="D676" s="6" t="s">
        <v>2750</v>
      </c>
      <c r="E676" s="6" t="s">
        <v>2092</v>
      </c>
      <c r="F676" s="29">
        <v>44423</v>
      </c>
      <c r="G676" s="30"/>
      <c r="H676" s="6" t="s">
        <v>2758</v>
      </c>
      <c r="I676" s="32" t="s">
        <v>2759</v>
      </c>
      <c r="J676" s="61" t="s">
        <v>2760</v>
      </c>
      <c r="K676" s="34"/>
      <c r="L676" s="4"/>
      <c r="M676" s="4" t="str">
        <f>C676&amp;COUNTIF($C$2:C676,C676)</f>
        <v>陈良雄2</v>
      </c>
    </row>
    <row r="677" customHeight="1" spans="1:13">
      <c r="A677" s="6">
        <v>676</v>
      </c>
      <c r="B677" s="6" t="s">
        <v>3429</v>
      </c>
      <c r="C677" s="6" t="s">
        <v>2045</v>
      </c>
      <c r="D677" s="6" t="s">
        <v>2766</v>
      </c>
      <c r="E677" s="6" t="s">
        <v>401</v>
      </c>
      <c r="F677" s="29">
        <v>44425</v>
      </c>
      <c r="G677" s="30"/>
      <c r="H677" s="6" t="s">
        <v>2758</v>
      </c>
      <c r="I677" s="32" t="s">
        <v>2759</v>
      </c>
      <c r="J677" s="61" t="s">
        <v>2760</v>
      </c>
      <c r="K677" s="30"/>
      <c r="L677" s="4"/>
      <c r="M677" s="4" t="str">
        <f>C677&amp;COUNTIF($C$2:C677,C677)</f>
        <v>杨济嵘1</v>
      </c>
    </row>
    <row r="678" customHeight="1" spans="1:13">
      <c r="A678" s="6">
        <v>677</v>
      </c>
      <c r="B678" s="6" t="s">
        <v>3430</v>
      </c>
      <c r="C678" s="6" t="s">
        <v>2046</v>
      </c>
      <c r="D678" s="6" t="s">
        <v>2766</v>
      </c>
      <c r="E678" s="6" t="s">
        <v>401</v>
      </c>
      <c r="F678" s="29">
        <v>44425</v>
      </c>
      <c r="G678" s="30"/>
      <c r="H678" s="6" t="s">
        <v>2758</v>
      </c>
      <c r="I678" s="32" t="s">
        <v>2759</v>
      </c>
      <c r="J678" s="61" t="s">
        <v>2760</v>
      </c>
      <c r="K678" s="30"/>
      <c r="L678" s="4"/>
      <c r="M678" s="4" t="str">
        <f>C678&amp;COUNTIF($C$2:C678,C678)</f>
        <v>刘畅1</v>
      </c>
    </row>
    <row r="679" customHeight="1" spans="1:13">
      <c r="A679" s="6">
        <v>678</v>
      </c>
      <c r="B679" s="6" t="s">
        <v>3431</v>
      </c>
      <c r="C679" s="6" t="s">
        <v>2057</v>
      </c>
      <c r="D679" s="6" t="s">
        <v>2748</v>
      </c>
      <c r="E679" s="6" t="s">
        <v>838</v>
      </c>
      <c r="F679" s="29">
        <v>44425</v>
      </c>
      <c r="G679" s="30"/>
      <c r="H679" s="6" t="s">
        <v>2758</v>
      </c>
      <c r="I679" s="32" t="s">
        <v>2759</v>
      </c>
      <c r="J679" s="61" t="s">
        <v>2760</v>
      </c>
      <c r="K679" s="30"/>
      <c r="L679" s="4"/>
      <c r="M679" s="4" t="str">
        <f>C679&amp;COUNTIF($C$2:C679,C679)</f>
        <v>吉徽1</v>
      </c>
    </row>
    <row r="680" customHeight="1" spans="1:13">
      <c r="A680" s="6">
        <v>679</v>
      </c>
      <c r="B680" s="6" t="s">
        <v>3432</v>
      </c>
      <c r="C680" s="6" t="s">
        <v>2005</v>
      </c>
      <c r="D680" s="6" t="s">
        <v>2764</v>
      </c>
      <c r="E680" s="6" t="s">
        <v>2006</v>
      </c>
      <c r="F680" s="29">
        <v>44425</v>
      </c>
      <c r="G680" s="30"/>
      <c r="H680" s="6" t="s">
        <v>2758</v>
      </c>
      <c r="I680" s="32" t="s">
        <v>2759</v>
      </c>
      <c r="J680" s="61" t="s">
        <v>2760</v>
      </c>
      <c r="K680" s="30"/>
      <c r="L680" s="4"/>
      <c r="M680" s="4" t="str">
        <f>C680&amp;COUNTIF($C$2:C680,C680)</f>
        <v>王敏俊1</v>
      </c>
    </row>
    <row r="681" customHeight="1" spans="1:13">
      <c r="A681" s="6">
        <v>680</v>
      </c>
      <c r="B681" s="6" t="s">
        <v>3433</v>
      </c>
      <c r="C681" s="6" t="s">
        <v>2059</v>
      </c>
      <c r="D681" s="6" t="s">
        <v>2736</v>
      </c>
      <c r="E681" s="6" t="s">
        <v>941</v>
      </c>
      <c r="F681" s="29">
        <v>44426</v>
      </c>
      <c r="G681" s="30"/>
      <c r="H681" s="6" t="s">
        <v>2758</v>
      </c>
      <c r="I681" s="32" t="s">
        <v>2759</v>
      </c>
      <c r="J681" s="61" t="s">
        <v>2760</v>
      </c>
      <c r="K681" s="30"/>
      <c r="L681" s="4"/>
      <c r="M681" s="4" t="str">
        <f>C681&amp;COUNTIF($C$2:C681,C681)</f>
        <v>柴帅1</v>
      </c>
    </row>
    <row r="682" customHeight="1" spans="1:13">
      <c r="A682" s="6">
        <v>681</v>
      </c>
      <c r="B682" s="6" t="s">
        <v>3434</v>
      </c>
      <c r="C682" s="6" t="s">
        <v>2007</v>
      </c>
      <c r="D682" s="6" t="s">
        <v>2750</v>
      </c>
      <c r="E682" s="6" t="s">
        <v>484</v>
      </c>
      <c r="F682" s="29">
        <v>44426</v>
      </c>
      <c r="G682" s="30"/>
      <c r="H682" s="6" t="s">
        <v>2758</v>
      </c>
      <c r="I682" s="32" t="s">
        <v>2759</v>
      </c>
      <c r="J682" s="61" t="s">
        <v>2760</v>
      </c>
      <c r="K682" s="30"/>
      <c r="L682" s="4"/>
      <c r="M682" s="4" t="str">
        <f>C682&amp;COUNTIF($C$2:C682,C682)</f>
        <v>张鹏飞1</v>
      </c>
    </row>
    <row r="683" customHeight="1" spans="1:13">
      <c r="A683" s="6">
        <v>682</v>
      </c>
      <c r="B683" s="6" t="s">
        <v>3435</v>
      </c>
      <c r="C683" s="6" t="s">
        <v>2008</v>
      </c>
      <c r="D683" s="6" t="s">
        <v>2750</v>
      </c>
      <c r="E683" s="6" t="s">
        <v>404</v>
      </c>
      <c r="F683" s="29">
        <v>44427</v>
      </c>
      <c r="G683" s="30"/>
      <c r="H683" s="6" t="s">
        <v>2758</v>
      </c>
      <c r="I683" s="32" t="s">
        <v>2759</v>
      </c>
      <c r="J683" s="61" t="s">
        <v>2760</v>
      </c>
      <c r="K683" s="30"/>
      <c r="L683" s="4"/>
      <c r="M683" s="4" t="str">
        <f>C683&amp;COUNTIF($C$2:C683,C683)</f>
        <v>王涛032081</v>
      </c>
    </row>
    <row r="684" customHeight="1" spans="1:13">
      <c r="A684" s="6">
        <v>683</v>
      </c>
      <c r="B684" s="6" t="s">
        <v>3436</v>
      </c>
      <c r="C684" s="6" t="s">
        <v>2037</v>
      </c>
      <c r="D684" s="6" t="s">
        <v>2769</v>
      </c>
      <c r="E684" s="6" t="s">
        <v>398</v>
      </c>
      <c r="F684" s="29">
        <v>44427</v>
      </c>
      <c r="G684" s="30"/>
      <c r="H684" s="6" t="s">
        <v>2758</v>
      </c>
      <c r="I684" s="32" t="s">
        <v>2759</v>
      </c>
      <c r="J684" s="61" t="s">
        <v>2760</v>
      </c>
      <c r="K684" s="30"/>
      <c r="L684" s="4"/>
      <c r="M684" s="4" t="str">
        <f>C684&amp;COUNTIF($C$2:C684,C684)</f>
        <v>黄秋兰1</v>
      </c>
    </row>
    <row r="685" customHeight="1" spans="1:13">
      <c r="A685" s="6">
        <v>684</v>
      </c>
      <c r="B685" s="6" t="s">
        <v>3437</v>
      </c>
      <c r="C685" s="6" t="s">
        <v>1994</v>
      </c>
      <c r="D685" s="6" t="s">
        <v>2750</v>
      </c>
      <c r="E685" s="6" t="s">
        <v>484</v>
      </c>
      <c r="F685" s="29">
        <v>44427</v>
      </c>
      <c r="G685" s="30"/>
      <c r="H685" s="6" t="s">
        <v>2758</v>
      </c>
      <c r="I685" s="32" t="s">
        <v>2759</v>
      </c>
      <c r="J685" s="61" t="s">
        <v>2760</v>
      </c>
      <c r="K685" s="30"/>
      <c r="L685" s="4"/>
      <c r="M685" s="4" t="str">
        <f>C685&amp;COUNTIF($C$2:C685,C685)</f>
        <v>吴海震1</v>
      </c>
    </row>
    <row r="686" customHeight="1" spans="1:13">
      <c r="A686" s="6">
        <v>685</v>
      </c>
      <c r="B686" s="6" t="s">
        <v>3235</v>
      </c>
      <c r="C686" s="6" t="s">
        <v>1734</v>
      </c>
      <c r="D686" s="6" t="s">
        <v>2750</v>
      </c>
      <c r="E686" s="6" t="s">
        <v>2083</v>
      </c>
      <c r="F686" s="29">
        <v>44427</v>
      </c>
      <c r="G686" s="30"/>
      <c r="H686" s="6" t="s">
        <v>2758</v>
      </c>
      <c r="I686" s="32" t="s">
        <v>2759</v>
      </c>
      <c r="J686" s="61" t="s">
        <v>2760</v>
      </c>
      <c r="K686" s="34"/>
      <c r="L686" s="4"/>
      <c r="M686" s="4" t="str">
        <f>C686&amp;COUNTIF($C$2:C686,C686)</f>
        <v>万金2</v>
      </c>
    </row>
    <row r="687" customHeight="1" spans="1:13">
      <c r="A687" s="6">
        <v>686</v>
      </c>
      <c r="B687" s="6" t="s">
        <v>3438</v>
      </c>
      <c r="C687" s="6" t="s">
        <v>2038</v>
      </c>
      <c r="D687" s="6" t="s">
        <v>2769</v>
      </c>
      <c r="E687" s="6" t="s">
        <v>501</v>
      </c>
      <c r="F687" s="29">
        <v>44428</v>
      </c>
      <c r="G687" s="30"/>
      <c r="H687" s="6" t="s">
        <v>2758</v>
      </c>
      <c r="I687" s="32" t="s">
        <v>2759</v>
      </c>
      <c r="J687" s="61" t="s">
        <v>2760</v>
      </c>
      <c r="K687" s="30"/>
      <c r="L687" s="4"/>
      <c r="M687" s="4" t="str">
        <f>C687&amp;COUNTIF($C$2:C687,C687)</f>
        <v>贤石1</v>
      </c>
    </row>
    <row r="688" customHeight="1" spans="1:13">
      <c r="A688" s="6">
        <v>687</v>
      </c>
      <c r="B688" s="6" t="s">
        <v>3439</v>
      </c>
      <c r="C688" s="6" t="s">
        <v>2022</v>
      </c>
      <c r="D688" s="6" t="s">
        <v>2750</v>
      </c>
      <c r="E688" s="6" t="s">
        <v>2092</v>
      </c>
      <c r="F688" s="29">
        <v>44429</v>
      </c>
      <c r="G688" s="30"/>
      <c r="H688" s="6" t="s">
        <v>2758</v>
      </c>
      <c r="I688" s="32" t="s">
        <v>2759</v>
      </c>
      <c r="J688" s="61" t="s">
        <v>2760</v>
      </c>
      <c r="K688" s="30"/>
      <c r="L688" s="4"/>
      <c r="M688" s="4" t="str">
        <f>C688&amp;COUNTIF($C$2:C688,C688)</f>
        <v>陈艺才1</v>
      </c>
    </row>
    <row r="689" customHeight="1" spans="1:13">
      <c r="A689" s="6">
        <v>688</v>
      </c>
      <c r="B689" s="6" t="s">
        <v>3440</v>
      </c>
      <c r="C689" s="6" t="s">
        <v>2047</v>
      </c>
      <c r="D689" s="6" t="s">
        <v>2766</v>
      </c>
      <c r="E689" s="6" t="s">
        <v>401</v>
      </c>
      <c r="F689" s="29">
        <v>44432</v>
      </c>
      <c r="G689" s="30"/>
      <c r="H689" s="6" t="s">
        <v>2758</v>
      </c>
      <c r="I689" s="32" t="s">
        <v>2759</v>
      </c>
      <c r="J689" s="61" t="s">
        <v>2760</v>
      </c>
      <c r="K689" s="30"/>
      <c r="L689" s="4"/>
      <c r="M689" s="4" t="str">
        <f>C689&amp;COUNTIF($C$2:C689,C689)</f>
        <v>吴双军1</v>
      </c>
    </row>
    <row r="690" customHeight="1" spans="1:13">
      <c r="A690" s="6">
        <v>689</v>
      </c>
      <c r="B690" s="6" t="s">
        <v>3243</v>
      </c>
      <c r="C690" s="6" t="s">
        <v>1752</v>
      </c>
      <c r="D690" s="6" t="s">
        <v>2750</v>
      </c>
      <c r="E690" s="6" t="s">
        <v>2083</v>
      </c>
      <c r="F690" s="29">
        <v>44432</v>
      </c>
      <c r="G690" s="30"/>
      <c r="H690" s="6" t="s">
        <v>2758</v>
      </c>
      <c r="I690" s="32" t="s">
        <v>2759</v>
      </c>
      <c r="J690" s="61" t="s">
        <v>2760</v>
      </c>
      <c r="K690" s="34"/>
      <c r="L690" s="4"/>
      <c r="M690" s="4" t="str">
        <f>C690&amp;COUNTIF($C$2:C690,C690)</f>
        <v>孔德靖2</v>
      </c>
    </row>
    <row r="691" customHeight="1" spans="1:13">
      <c r="A691" s="6">
        <v>690</v>
      </c>
      <c r="B691" s="6" t="s">
        <v>3441</v>
      </c>
      <c r="C691" s="6" t="s">
        <v>2062</v>
      </c>
      <c r="D691" s="6" t="s">
        <v>2736</v>
      </c>
      <c r="E691" s="6" t="s">
        <v>1020</v>
      </c>
      <c r="F691" s="29">
        <v>44433</v>
      </c>
      <c r="G691" s="30"/>
      <c r="H691" s="6" t="s">
        <v>2758</v>
      </c>
      <c r="I691" s="32" t="s">
        <v>2759</v>
      </c>
      <c r="J691" s="61" t="s">
        <v>2760</v>
      </c>
      <c r="K691" s="30"/>
      <c r="L691" s="4"/>
      <c r="M691" s="4" t="str">
        <f>C691&amp;COUNTIF($C$2:C691,C691)</f>
        <v>薛伟1</v>
      </c>
    </row>
    <row r="692" customHeight="1" spans="1:13">
      <c r="A692" s="6">
        <v>691</v>
      </c>
      <c r="B692" s="6" t="s">
        <v>3233</v>
      </c>
      <c r="C692" s="6" t="s">
        <v>1728</v>
      </c>
      <c r="D692" s="6" t="s">
        <v>2750</v>
      </c>
      <c r="E692" s="6" t="s">
        <v>2092</v>
      </c>
      <c r="F692" s="29">
        <v>44433</v>
      </c>
      <c r="G692" s="30"/>
      <c r="H692" s="6" t="s">
        <v>2758</v>
      </c>
      <c r="I692" s="32" t="s">
        <v>2759</v>
      </c>
      <c r="J692" s="61" t="s">
        <v>2760</v>
      </c>
      <c r="K692" s="34"/>
      <c r="L692" s="4"/>
      <c r="M692" s="4" t="str">
        <f>C692&amp;COUNTIF($C$2:C692,C692)</f>
        <v>李诗才2</v>
      </c>
    </row>
    <row r="693" customHeight="1" spans="1:13">
      <c r="A693" s="6">
        <v>692</v>
      </c>
      <c r="B693" s="6" t="s">
        <v>3442</v>
      </c>
      <c r="C693" s="6" t="s">
        <v>2061</v>
      </c>
      <c r="D693" s="6" t="s">
        <v>2748</v>
      </c>
      <c r="E693" s="6" t="s">
        <v>834</v>
      </c>
      <c r="F693" s="29">
        <v>44434</v>
      </c>
      <c r="G693" s="30"/>
      <c r="H693" s="6" t="s">
        <v>2758</v>
      </c>
      <c r="I693" s="32" t="s">
        <v>2759</v>
      </c>
      <c r="J693" s="61" t="s">
        <v>2760</v>
      </c>
      <c r="K693" s="30"/>
      <c r="L693" s="4"/>
      <c r="M693" s="4" t="str">
        <f>C693&amp;COUNTIF($C$2:C693,C693)</f>
        <v>韩旭1</v>
      </c>
    </row>
    <row r="694" customHeight="1" spans="1:13">
      <c r="A694" s="6">
        <v>693</v>
      </c>
      <c r="B694" s="6" t="s">
        <v>3443</v>
      </c>
      <c r="C694" s="6" t="s">
        <v>2027</v>
      </c>
      <c r="D694" s="6" t="s">
        <v>2762</v>
      </c>
      <c r="E694" s="6" t="s">
        <v>428</v>
      </c>
      <c r="F694" s="29">
        <v>44434</v>
      </c>
      <c r="G694" s="30"/>
      <c r="H694" s="6" t="s">
        <v>2758</v>
      </c>
      <c r="I694" s="32" t="s">
        <v>2759</v>
      </c>
      <c r="J694" s="61" t="s">
        <v>2760</v>
      </c>
      <c r="K694" s="30"/>
      <c r="L694" s="4"/>
      <c r="M694" s="4" t="str">
        <f>C694&amp;COUNTIF($C$2:C694,C694)</f>
        <v>黄家新1</v>
      </c>
    </row>
    <row r="695" customHeight="1" spans="1:13">
      <c r="A695" s="6">
        <v>694</v>
      </c>
      <c r="B695" s="6" t="s">
        <v>3444</v>
      </c>
      <c r="C695" s="6" t="s">
        <v>2048</v>
      </c>
      <c r="D695" s="6" t="s">
        <v>2766</v>
      </c>
      <c r="E695" s="6" t="s">
        <v>401</v>
      </c>
      <c r="F695" s="29">
        <v>44434</v>
      </c>
      <c r="G695" s="30"/>
      <c r="H695" s="6" t="s">
        <v>2758</v>
      </c>
      <c r="I695" s="32" t="s">
        <v>2759</v>
      </c>
      <c r="J695" s="61" t="s">
        <v>2760</v>
      </c>
      <c r="K695" s="30"/>
      <c r="L695" s="4"/>
      <c r="M695" s="4" t="str">
        <f>C695&amp;COUNTIF($C$2:C695,C695)</f>
        <v>宋飞1</v>
      </c>
    </row>
    <row r="696" customHeight="1" spans="1:13">
      <c r="A696" s="6">
        <v>695</v>
      </c>
      <c r="B696" s="6" t="s">
        <v>3245</v>
      </c>
      <c r="C696" s="6" t="s">
        <v>1757</v>
      </c>
      <c r="D696" s="6" t="s">
        <v>2750</v>
      </c>
      <c r="E696" s="6" t="s">
        <v>2092</v>
      </c>
      <c r="F696" s="29">
        <v>44434</v>
      </c>
      <c r="G696" s="30"/>
      <c r="H696" s="6" t="s">
        <v>2758</v>
      </c>
      <c r="I696" s="32" t="s">
        <v>2759</v>
      </c>
      <c r="J696" s="61" t="s">
        <v>2760</v>
      </c>
      <c r="K696" s="34"/>
      <c r="L696" s="4"/>
      <c r="M696" s="4" t="str">
        <f>C696&amp;COUNTIF($C$2:C696,C696)</f>
        <v>熊涛2</v>
      </c>
    </row>
    <row r="697" customHeight="1" spans="1:13">
      <c r="A697" s="6">
        <v>696</v>
      </c>
      <c r="B697" s="6" t="s">
        <v>3247</v>
      </c>
      <c r="C697" s="6" t="s">
        <v>1759</v>
      </c>
      <c r="D697" s="6" t="s">
        <v>2750</v>
      </c>
      <c r="E697" s="6" t="s">
        <v>2092</v>
      </c>
      <c r="F697" s="29">
        <v>44434</v>
      </c>
      <c r="G697" s="30"/>
      <c r="H697" s="6" t="s">
        <v>2758</v>
      </c>
      <c r="I697" s="32" t="s">
        <v>2759</v>
      </c>
      <c r="J697" s="61" t="s">
        <v>2760</v>
      </c>
      <c r="K697" s="34"/>
      <c r="L697" s="4"/>
      <c r="M697" s="4" t="str">
        <f>C697&amp;COUNTIF($C$2:C697,C697)</f>
        <v>曾晓慧2</v>
      </c>
    </row>
    <row r="698" customHeight="1" spans="1:13">
      <c r="A698" s="6">
        <v>697</v>
      </c>
      <c r="B698" s="6" t="s">
        <v>3250</v>
      </c>
      <c r="C698" s="6" t="s">
        <v>1763</v>
      </c>
      <c r="D698" s="6" t="s">
        <v>2750</v>
      </c>
      <c r="E698" s="6" t="s">
        <v>2092</v>
      </c>
      <c r="F698" s="29">
        <v>44434</v>
      </c>
      <c r="G698" s="30"/>
      <c r="H698" s="6" t="s">
        <v>2758</v>
      </c>
      <c r="I698" s="32" t="s">
        <v>2759</v>
      </c>
      <c r="J698" s="61" t="s">
        <v>2760</v>
      </c>
      <c r="K698" s="34"/>
      <c r="L698" s="4"/>
      <c r="M698" s="4" t="str">
        <f>C698&amp;COUNTIF($C$2:C698,C698)</f>
        <v>杨泞穗2</v>
      </c>
    </row>
    <row r="699" customHeight="1" spans="1:13">
      <c r="A699" s="6">
        <v>698</v>
      </c>
      <c r="B699" s="6" t="s">
        <v>3445</v>
      </c>
      <c r="C699" s="6" t="s">
        <v>2028</v>
      </c>
      <c r="D699" s="6" t="s">
        <v>2762</v>
      </c>
      <c r="E699" s="6" t="s">
        <v>428</v>
      </c>
      <c r="F699" s="29">
        <v>44435</v>
      </c>
      <c r="G699" s="30"/>
      <c r="H699" s="6" t="s">
        <v>2758</v>
      </c>
      <c r="I699" s="32" t="s">
        <v>2759</v>
      </c>
      <c r="J699" s="61" t="s">
        <v>2760</v>
      </c>
      <c r="K699" s="30"/>
      <c r="L699" s="4"/>
      <c r="M699" s="4" t="str">
        <f>C699&amp;COUNTIF($C$2:C699,C699)</f>
        <v>赵赋斌1</v>
      </c>
    </row>
    <row r="700" customHeight="1" spans="1:13">
      <c r="A700" s="6">
        <v>699</v>
      </c>
      <c r="B700" s="6" t="s">
        <v>3446</v>
      </c>
      <c r="C700" s="6" t="s">
        <v>2050</v>
      </c>
      <c r="D700" s="6" t="s">
        <v>2766</v>
      </c>
      <c r="E700" s="6" t="s">
        <v>3447</v>
      </c>
      <c r="F700" s="29">
        <v>44435</v>
      </c>
      <c r="G700" s="30"/>
      <c r="H700" s="6" t="s">
        <v>2758</v>
      </c>
      <c r="I700" s="32" t="s">
        <v>2759</v>
      </c>
      <c r="J700" s="61" t="s">
        <v>2760</v>
      </c>
      <c r="K700" s="30"/>
      <c r="L700" s="4"/>
      <c r="M700" s="4" t="str">
        <f>C700&amp;COUNTIF($C$2:C700,C700)</f>
        <v>杨小波1</v>
      </c>
    </row>
    <row r="701" customHeight="1" spans="1:13">
      <c r="A701" s="6">
        <v>700</v>
      </c>
      <c r="B701" s="6" t="s">
        <v>3448</v>
      </c>
      <c r="C701" s="6" t="s">
        <v>2040</v>
      </c>
      <c r="D701" s="6" t="s">
        <v>2769</v>
      </c>
      <c r="E701" s="6" t="s">
        <v>499</v>
      </c>
      <c r="F701" s="29">
        <v>44436</v>
      </c>
      <c r="G701" s="30"/>
      <c r="H701" s="6" t="s">
        <v>2758</v>
      </c>
      <c r="I701" s="32" t="s">
        <v>2759</v>
      </c>
      <c r="J701" s="61" t="s">
        <v>2760</v>
      </c>
      <c r="K701" s="30"/>
      <c r="L701" s="4"/>
      <c r="M701" s="4" t="str">
        <f>C701&amp;COUNTIF($C$2:C701,C701)</f>
        <v>黎振政1</v>
      </c>
    </row>
    <row r="702" customHeight="1" spans="1:13">
      <c r="A702" s="6">
        <v>701</v>
      </c>
      <c r="B702" s="6" t="s">
        <v>3449</v>
      </c>
      <c r="C702" s="6" t="s">
        <v>2029</v>
      </c>
      <c r="D702" s="6" t="s">
        <v>2764</v>
      </c>
      <c r="E702" s="6" t="s">
        <v>2006</v>
      </c>
      <c r="F702" s="29">
        <v>44436</v>
      </c>
      <c r="G702" s="30"/>
      <c r="H702" s="6" t="s">
        <v>2758</v>
      </c>
      <c r="I702" s="32" t="s">
        <v>2759</v>
      </c>
      <c r="J702" s="61" t="s">
        <v>2760</v>
      </c>
      <c r="K702" s="30"/>
      <c r="L702" s="4"/>
      <c r="M702" s="4" t="str">
        <f>C702&amp;COUNTIF($C$2:C702,C702)</f>
        <v>曹前进1</v>
      </c>
    </row>
    <row r="703" customHeight="1" spans="1:13">
      <c r="A703" s="6">
        <v>702</v>
      </c>
      <c r="B703" s="6" t="s">
        <v>3450</v>
      </c>
      <c r="C703" s="6" t="s">
        <v>2030</v>
      </c>
      <c r="D703" s="6" t="s">
        <v>2764</v>
      </c>
      <c r="E703" s="6" t="s">
        <v>2006</v>
      </c>
      <c r="F703" s="29">
        <v>44436</v>
      </c>
      <c r="G703" s="30"/>
      <c r="H703" s="6" t="s">
        <v>2758</v>
      </c>
      <c r="I703" s="32" t="s">
        <v>2759</v>
      </c>
      <c r="J703" s="61" t="s">
        <v>2760</v>
      </c>
      <c r="K703" s="30"/>
      <c r="L703" s="4"/>
      <c r="M703" s="4" t="str">
        <f>C703&amp;COUNTIF($C$2:C703,C703)</f>
        <v>汪宏伟1</v>
      </c>
    </row>
    <row r="704" customHeight="1" spans="1:13">
      <c r="A704" s="6">
        <v>703</v>
      </c>
      <c r="B704" s="6" t="s">
        <v>3451</v>
      </c>
      <c r="C704" s="6" t="s">
        <v>2049</v>
      </c>
      <c r="D704" s="6" t="s">
        <v>2766</v>
      </c>
      <c r="E704" s="6" t="s">
        <v>401</v>
      </c>
      <c r="F704" s="29">
        <v>44439</v>
      </c>
      <c r="G704" s="30"/>
      <c r="H704" s="6" t="s">
        <v>2758</v>
      </c>
      <c r="I704" s="32" t="s">
        <v>2759</v>
      </c>
      <c r="J704" s="61" t="s">
        <v>2760</v>
      </c>
      <c r="K704" s="30"/>
      <c r="L704" s="4"/>
      <c r="M704" s="4" t="str">
        <f>C704&amp;COUNTIF($C$2:C704,C704)</f>
        <v>严东明1</v>
      </c>
    </row>
    <row r="705" customHeight="1" spans="1:13">
      <c r="A705" s="6">
        <v>704</v>
      </c>
      <c r="B705" s="6" t="s">
        <v>3452</v>
      </c>
      <c r="C705" s="6" t="s">
        <v>2052</v>
      </c>
      <c r="D705" s="6" t="s">
        <v>2766</v>
      </c>
      <c r="E705" s="6" t="s">
        <v>400</v>
      </c>
      <c r="F705" s="29">
        <v>44439</v>
      </c>
      <c r="G705" s="30"/>
      <c r="H705" s="6" t="s">
        <v>2758</v>
      </c>
      <c r="I705" s="32" t="s">
        <v>2759</v>
      </c>
      <c r="J705" s="61" t="s">
        <v>2760</v>
      </c>
      <c r="K705" s="30"/>
      <c r="L705" s="4"/>
      <c r="M705" s="4" t="str">
        <f>C705&amp;COUNTIF($C$2:C705,C705)</f>
        <v>周鑫1</v>
      </c>
    </row>
    <row r="706" customHeight="1" spans="1:13">
      <c r="A706" s="6">
        <v>705</v>
      </c>
      <c r="B706" s="6" t="s">
        <v>3453</v>
      </c>
      <c r="C706" s="6" t="s">
        <v>2032</v>
      </c>
      <c r="D706" s="6" t="s">
        <v>2764</v>
      </c>
      <c r="E706" s="6" t="s">
        <v>2006</v>
      </c>
      <c r="F706" s="29">
        <v>44439</v>
      </c>
      <c r="G706" s="30"/>
      <c r="H706" s="6" t="s">
        <v>2758</v>
      </c>
      <c r="I706" s="32" t="s">
        <v>2759</v>
      </c>
      <c r="J706" s="61" t="s">
        <v>2760</v>
      </c>
      <c r="K706" s="30"/>
      <c r="L706" s="4"/>
      <c r="M706" s="4" t="str">
        <f>C706&amp;COUNTIF($C$2:C706,C706)</f>
        <v>潘松1</v>
      </c>
    </row>
    <row r="707" customHeight="1" spans="1:13">
      <c r="A707" s="6">
        <v>706</v>
      </c>
      <c r="B707" s="6" t="s">
        <v>3226</v>
      </c>
      <c r="C707" s="6" t="s">
        <v>1754</v>
      </c>
      <c r="D707" s="6" t="s">
        <v>2766</v>
      </c>
      <c r="E707" s="6" t="s">
        <v>401</v>
      </c>
      <c r="F707" s="29">
        <v>44440</v>
      </c>
      <c r="G707" s="30"/>
      <c r="H707" s="6" t="s">
        <v>2758</v>
      </c>
      <c r="I707" s="32" t="s">
        <v>2759</v>
      </c>
      <c r="J707" s="61" t="s">
        <v>2760</v>
      </c>
      <c r="K707" s="34"/>
      <c r="L707" s="4"/>
      <c r="M707" s="4" t="str">
        <f>C707&amp;COUNTIF($C$2:C707,C707)</f>
        <v>梁美源2</v>
      </c>
    </row>
    <row r="708" customHeight="1" spans="1:13">
      <c r="A708" s="6">
        <v>707</v>
      </c>
      <c r="B708" s="6" t="s">
        <v>3454</v>
      </c>
      <c r="C708" s="6" t="s">
        <v>2069</v>
      </c>
      <c r="D708" s="6" t="s">
        <v>2750</v>
      </c>
      <c r="E708" s="6" t="s">
        <v>404</v>
      </c>
      <c r="F708" s="29">
        <v>44440</v>
      </c>
      <c r="G708" s="30"/>
      <c r="H708" s="6" t="s">
        <v>2758</v>
      </c>
      <c r="I708" s="32" t="s">
        <v>2759</v>
      </c>
      <c r="J708" s="61" t="s">
        <v>2760</v>
      </c>
      <c r="K708" s="30"/>
      <c r="L708" s="4"/>
      <c r="M708" s="4" t="str">
        <f>C708&amp;COUNTIF($C$2:C708,C708)</f>
        <v>戴志鹏1</v>
      </c>
    </row>
    <row r="709" customHeight="1" spans="1:13">
      <c r="A709" s="6">
        <v>708</v>
      </c>
      <c r="B709" s="6" t="s">
        <v>3264</v>
      </c>
      <c r="C709" s="6" t="s">
        <v>1895</v>
      </c>
      <c r="D709" s="6" t="s">
        <v>474</v>
      </c>
      <c r="E709" s="6" t="s">
        <v>1721</v>
      </c>
      <c r="F709" s="29">
        <v>44440</v>
      </c>
      <c r="G709" s="30"/>
      <c r="H709" s="6" t="s">
        <v>2758</v>
      </c>
      <c r="I709" s="32" t="s">
        <v>2759</v>
      </c>
      <c r="J709" s="61" t="s">
        <v>2760</v>
      </c>
      <c r="K709" s="34"/>
      <c r="L709" s="4"/>
      <c r="M709" s="4" t="str">
        <f>C709&amp;COUNTIF($C$2:C709,C709)</f>
        <v>姚德顺2</v>
      </c>
    </row>
    <row r="710" customHeight="1" spans="1:13">
      <c r="A710" s="6">
        <v>709</v>
      </c>
      <c r="B710" s="6" t="s">
        <v>3266</v>
      </c>
      <c r="C710" s="6" t="s">
        <v>1897</v>
      </c>
      <c r="D710" s="6" t="s">
        <v>474</v>
      </c>
      <c r="E710" s="6" t="s">
        <v>1721</v>
      </c>
      <c r="F710" s="29">
        <v>44440</v>
      </c>
      <c r="G710" s="30"/>
      <c r="H710" s="6" t="s">
        <v>2758</v>
      </c>
      <c r="I710" s="32" t="s">
        <v>2759</v>
      </c>
      <c r="J710" s="61" t="s">
        <v>2760</v>
      </c>
      <c r="K710" s="34"/>
      <c r="L710" s="4"/>
      <c r="M710" s="4" t="str">
        <f>C710&amp;COUNTIF($C$2:C710,C710)</f>
        <v>胡梦圆2</v>
      </c>
    </row>
    <row r="711" customHeight="1" spans="1:13">
      <c r="A711" s="6">
        <v>710</v>
      </c>
      <c r="B711" s="6" t="s">
        <v>3248</v>
      </c>
      <c r="C711" s="6" t="s">
        <v>1760</v>
      </c>
      <c r="D711" s="6" t="s">
        <v>474</v>
      </c>
      <c r="E711" s="6" t="s">
        <v>1721</v>
      </c>
      <c r="F711" s="29">
        <v>44440</v>
      </c>
      <c r="G711" s="30"/>
      <c r="H711" s="6" t="s">
        <v>2758</v>
      </c>
      <c r="I711" s="32" t="s">
        <v>2759</v>
      </c>
      <c r="J711" s="61" t="s">
        <v>2760</v>
      </c>
      <c r="K711" s="34"/>
      <c r="L711" s="4"/>
      <c r="M711" s="4" t="str">
        <f>C711&amp;COUNTIF($C$2:C711,C711)</f>
        <v>梁达丽2</v>
      </c>
    </row>
    <row r="712" customHeight="1" spans="1:13">
      <c r="A712" s="6">
        <v>711</v>
      </c>
      <c r="B712" s="6" t="s">
        <v>3254</v>
      </c>
      <c r="C712" s="6" t="s">
        <v>1769</v>
      </c>
      <c r="D712" s="6" t="s">
        <v>2750</v>
      </c>
      <c r="E712" s="6" t="s">
        <v>2083</v>
      </c>
      <c r="F712" s="29">
        <v>44440</v>
      </c>
      <c r="G712" s="30"/>
      <c r="H712" s="6" t="s">
        <v>2758</v>
      </c>
      <c r="I712" s="32" t="s">
        <v>2759</v>
      </c>
      <c r="J712" s="61" t="s">
        <v>2760</v>
      </c>
      <c r="K712" s="34"/>
      <c r="L712" s="4"/>
      <c r="M712" s="4" t="str">
        <f>C712&amp;COUNTIF($C$2:C712,C712)</f>
        <v>赵玺来2</v>
      </c>
    </row>
    <row r="713" customHeight="1" spans="1:13">
      <c r="A713" s="6">
        <v>712</v>
      </c>
      <c r="B713" s="6" t="s">
        <v>3338</v>
      </c>
      <c r="C713" s="6" t="s">
        <v>1730</v>
      </c>
      <c r="D713" s="6" t="s">
        <v>2766</v>
      </c>
      <c r="E713" s="6" t="s">
        <v>400</v>
      </c>
      <c r="F713" s="29">
        <v>44440</v>
      </c>
      <c r="G713" s="30"/>
      <c r="H713" s="6" t="s">
        <v>2758</v>
      </c>
      <c r="I713" s="32" t="s">
        <v>2759</v>
      </c>
      <c r="J713" s="61" t="s">
        <v>2760</v>
      </c>
      <c r="K713" s="34"/>
      <c r="L713" s="4"/>
      <c r="M713" s="4" t="str">
        <f>C713&amp;COUNTIF($C$2:C713,C713)</f>
        <v>侯保佑2</v>
      </c>
    </row>
    <row r="714" customHeight="1" spans="1:13">
      <c r="A714" s="6">
        <v>713</v>
      </c>
      <c r="B714" s="6" t="s">
        <v>3455</v>
      </c>
      <c r="C714" s="6" t="s">
        <v>1453</v>
      </c>
      <c r="D714" s="6" t="s">
        <v>2750</v>
      </c>
      <c r="E714" s="6" t="s">
        <v>404</v>
      </c>
      <c r="F714" s="29">
        <v>44440</v>
      </c>
      <c r="G714" s="30"/>
      <c r="H714" s="6" t="s">
        <v>2737</v>
      </c>
      <c r="I714" s="32" t="s">
        <v>2744</v>
      </c>
      <c r="J714" s="61" t="s">
        <v>2739</v>
      </c>
      <c r="K714" s="30"/>
      <c r="L714" s="4"/>
      <c r="M714" s="4" t="str">
        <f>C714&amp;COUNTIF($C$2:C714,C714)</f>
        <v>常丁方1</v>
      </c>
    </row>
    <row r="715" customHeight="1" spans="1:13">
      <c r="A715" s="6">
        <v>714</v>
      </c>
      <c r="B715" s="6" t="s">
        <v>3456</v>
      </c>
      <c r="C715" s="6" t="s">
        <v>1445</v>
      </c>
      <c r="D715" s="6" t="s">
        <v>2750</v>
      </c>
      <c r="E715" s="6" t="s">
        <v>404</v>
      </c>
      <c r="F715" s="29">
        <v>44440</v>
      </c>
      <c r="G715" s="30"/>
      <c r="H715" s="6" t="s">
        <v>2737</v>
      </c>
      <c r="I715" s="32" t="s">
        <v>2744</v>
      </c>
      <c r="J715" s="61" t="s">
        <v>2739</v>
      </c>
      <c r="K715" s="30"/>
      <c r="L715" s="4"/>
      <c r="M715" s="4" t="str">
        <f>C715&amp;COUNTIF($C$2:C715,C715)</f>
        <v>龙碧霞1</v>
      </c>
    </row>
    <row r="716" customHeight="1" spans="1:13">
      <c r="A716" s="6">
        <v>715</v>
      </c>
      <c r="B716" s="6" t="s">
        <v>3457</v>
      </c>
      <c r="C716" s="6" t="s">
        <v>899</v>
      </c>
      <c r="D716" s="6" t="s">
        <v>2748</v>
      </c>
      <c r="E716" s="6" t="s">
        <v>834</v>
      </c>
      <c r="F716" s="29">
        <v>44440</v>
      </c>
      <c r="G716" s="30"/>
      <c r="H716" s="6" t="s">
        <v>2737</v>
      </c>
      <c r="I716" s="32" t="s">
        <v>2744</v>
      </c>
      <c r="J716" s="61" t="s">
        <v>2739</v>
      </c>
      <c r="K716" s="30"/>
      <c r="L716" s="4"/>
      <c r="M716" s="4" t="str">
        <f>C716&amp;COUNTIF($C$2:C716,C716)</f>
        <v>余志刚1</v>
      </c>
    </row>
    <row r="717" customHeight="1" spans="1:13">
      <c r="A717" s="6">
        <v>716</v>
      </c>
      <c r="B717" s="6" t="s">
        <v>3458</v>
      </c>
      <c r="C717" s="6" t="s">
        <v>1145</v>
      </c>
      <c r="D717" s="6" t="s">
        <v>2748</v>
      </c>
      <c r="E717" s="6" t="s">
        <v>834</v>
      </c>
      <c r="F717" s="29">
        <v>44440</v>
      </c>
      <c r="G717" s="30"/>
      <c r="H717" s="6" t="s">
        <v>2737</v>
      </c>
      <c r="I717" s="32" t="s">
        <v>2738</v>
      </c>
      <c r="J717" s="61" t="s">
        <v>2739</v>
      </c>
      <c r="K717" s="30"/>
      <c r="L717" s="4"/>
      <c r="M717" s="4" t="str">
        <f>C717&amp;COUNTIF($C$2:C717,C717)</f>
        <v>穆峰1</v>
      </c>
    </row>
    <row r="718" customHeight="1" spans="1:13">
      <c r="A718" s="6">
        <v>717</v>
      </c>
      <c r="B718" s="6" t="s">
        <v>3459</v>
      </c>
      <c r="C718" s="6" t="s">
        <v>1146</v>
      </c>
      <c r="D718" s="6" t="s">
        <v>2748</v>
      </c>
      <c r="E718" s="6" t="s">
        <v>834</v>
      </c>
      <c r="F718" s="29">
        <v>44440</v>
      </c>
      <c r="G718" s="30"/>
      <c r="H718" s="6" t="s">
        <v>2737</v>
      </c>
      <c r="I718" s="32" t="s">
        <v>2738</v>
      </c>
      <c r="J718" s="61" t="s">
        <v>2739</v>
      </c>
      <c r="K718" s="30"/>
      <c r="L718" s="4"/>
      <c r="M718" s="4" t="str">
        <f>C718&amp;COUNTIF($C$2:C718,C718)</f>
        <v>赵玉海1</v>
      </c>
    </row>
    <row r="719" customHeight="1" spans="1:13">
      <c r="A719" s="6">
        <v>718</v>
      </c>
      <c r="B719" s="6" t="s">
        <v>3352</v>
      </c>
      <c r="C719" s="6" t="s">
        <v>1902</v>
      </c>
      <c r="D719" s="6" t="s">
        <v>2748</v>
      </c>
      <c r="E719" s="6" t="s">
        <v>403</v>
      </c>
      <c r="F719" s="29">
        <v>44440</v>
      </c>
      <c r="G719" s="30"/>
      <c r="H719" s="6" t="s">
        <v>2737</v>
      </c>
      <c r="I719" s="32" t="s">
        <v>2738</v>
      </c>
      <c r="J719" s="61" t="s">
        <v>2739</v>
      </c>
      <c r="K719" s="30"/>
      <c r="L719" s="4"/>
      <c r="M719" s="4" t="str">
        <f>C719&amp;COUNTIF($C$2:C719,C719)</f>
        <v>范国宝2</v>
      </c>
    </row>
    <row r="720" customHeight="1" spans="1:13">
      <c r="A720" s="6">
        <v>719</v>
      </c>
      <c r="B720" s="6" t="s">
        <v>3460</v>
      </c>
      <c r="C720" s="6" t="s">
        <v>997</v>
      </c>
      <c r="D720" s="6" t="s">
        <v>2748</v>
      </c>
      <c r="E720" s="6" t="s">
        <v>403</v>
      </c>
      <c r="F720" s="29">
        <v>44440</v>
      </c>
      <c r="G720" s="30"/>
      <c r="H720" s="6" t="s">
        <v>2737</v>
      </c>
      <c r="I720" s="32" t="s">
        <v>2744</v>
      </c>
      <c r="J720" s="61" t="s">
        <v>2739</v>
      </c>
      <c r="K720" s="30"/>
      <c r="L720" s="4"/>
      <c r="M720" s="4" t="str">
        <f>C720&amp;COUNTIF($C$2:C720,C720)</f>
        <v>张凯016871</v>
      </c>
    </row>
    <row r="721" customHeight="1" spans="1:13">
      <c r="A721" s="6">
        <v>720</v>
      </c>
      <c r="B721" s="6" t="s">
        <v>3461</v>
      </c>
      <c r="C721" s="6" t="s">
        <v>1082</v>
      </c>
      <c r="D721" s="6" t="s">
        <v>2748</v>
      </c>
      <c r="E721" s="6" t="s">
        <v>403</v>
      </c>
      <c r="F721" s="29">
        <v>44440</v>
      </c>
      <c r="G721" s="30"/>
      <c r="H721" s="6" t="s">
        <v>2737</v>
      </c>
      <c r="I721" s="32" t="s">
        <v>2744</v>
      </c>
      <c r="J721" s="61" t="s">
        <v>2739</v>
      </c>
      <c r="K721" s="30"/>
      <c r="L721" s="4"/>
      <c r="M721" s="4" t="str">
        <f>C721&amp;COUNTIF($C$2:C721,C721)</f>
        <v>智菲凡1</v>
      </c>
    </row>
    <row r="722" customHeight="1" spans="1:13">
      <c r="A722" s="6">
        <v>721</v>
      </c>
      <c r="B722" s="6" t="s">
        <v>3462</v>
      </c>
      <c r="C722" s="6" t="s">
        <v>1116</v>
      </c>
      <c r="D722" s="6" t="s">
        <v>2748</v>
      </c>
      <c r="E722" s="6" t="s">
        <v>403</v>
      </c>
      <c r="F722" s="29">
        <v>44440</v>
      </c>
      <c r="G722" s="30"/>
      <c r="H722" s="6" t="s">
        <v>2737</v>
      </c>
      <c r="I722" s="32" t="s">
        <v>2738</v>
      </c>
      <c r="J722" s="61" t="s">
        <v>2739</v>
      </c>
      <c r="K722" s="30"/>
      <c r="L722" s="4"/>
      <c r="M722" s="4" t="str">
        <f>C722&amp;COUNTIF($C$2:C722,C722)</f>
        <v>王文仪1</v>
      </c>
    </row>
    <row r="723" customHeight="1" spans="1:13">
      <c r="A723" s="6">
        <v>722</v>
      </c>
      <c r="B723" s="6" t="s">
        <v>3463</v>
      </c>
      <c r="C723" s="6" t="s">
        <v>1068</v>
      </c>
      <c r="D723" s="6" t="s">
        <v>2748</v>
      </c>
      <c r="E723" s="6" t="s">
        <v>403</v>
      </c>
      <c r="F723" s="29">
        <v>44440</v>
      </c>
      <c r="G723" s="30"/>
      <c r="H723" s="6" t="s">
        <v>2737</v>
      </c>
      <c r="I723" s="32" t="s">
        <v>2744</v>
      </c>
      <c r="J723" s="61" t="s">
        <v>2739</v>
      </c>
      <c r="K723" s="30"/>
      <c r="L723" s="4"/>
      <c r="M723" s="4" t="str">
        <f>C723&amp;COUNTIF($C$2:C723,C723)</f>
        <v>王前1</v>
      </c>
    </row>
    <row r="724" customHeight="1" spans="1:13">
      <c r="A724" s="6">
        <v>723</v>
      </c>
      <c r="B724" s="6" t="s">
        <v>3464</v>
      </c>
      <c r="C724" s="6" t="s">
        <v>1008</v>
      </c>
      <c r="D724" s="6" t="s">
        <v>2748</v>
      </c>
      <c r="E724" s="6" t="s">
        <v>403</v>
      </c>
      <c r="F724" s="29">
        <v>44440</v>
      </c>
      <c r="G724" s="30"/>
      <c r="H724" s="6" t="s">
        <v>2737</v>
      </c>
      <c r="I724" s="32" t="s">
        <v>2744</v>
      </c>
      <c r="J724" s="61" t="s">
        <v>2739</v>
      </c>
      <c r="K724" s="30"/>
      <c r="L724" s="4"/>
      <c r="M724" s="4" t="str">
        <f>C724&amp;COUNTIF($C$2:C724,C724)</f>
        <v>张勇琦017561</v>
      </c>
    </row>
    <row r="725" customHeight="1" spans="1:13">
      <c r="A725" s="6">
        <v>724</v>
      </c>
      <c r="B725" s="6" t="s">
        <v>3465</v>
      </c>
      <c r="C725" s="6" t="s">
        <v>1131</v>
      </c>
      <c r="D725" s="6" t="s">
        <v>2748</v>
      </c>
      <c r="E725" s="6" t="s">
        <v>403</v>
      </c>
      <c r="F725" s="29">
        <v>44440</v>
      </c>
      <c r="G725" s="30"/>
      <c r="H725" s="6" t="s">
        <v>2737</v>
      </c>
      <c r="I725" s="32" t="s">
        <v>2738</v>
      </c>
      <c r="J725" s="61" t="s">
        <v>2739</v>
      </c>
      <c r="K725" s="30"/>
      <c r="L725" s="4"/>
      <c r="M725" s="4" t="str">
        <f>C725&amp;COUNTIF($C$2:C725,C725)</f>
        <v>温钦菁1</v>
      </c>
    </row>
    <row r="726" customHeight="1" spans="1:13">
      <c r="A726" s="6">
        <v>725</v>
      </c>
      <c r="B726" s="6" t="s">
        <v>3466</v>
      </c>
      <c r="C726" s="6" t="s">
        <v>1003</v>
      </c>
      <c r="D726" s="6" t="s">
        <v>2748</v>
      </c>
      <c r="E726" s="6" t="s">
        <v>403</v>
      </c>
      <c r="F726" s="29">
        <v>44440</v>
      </c>
      <c r="G726" s="30"/>
      <c r="H726" s="6" t="s">
        <v>2737</v>
      </c>
      <c r="I726" s="32" t="s">
        <v>2744</v>
      </c>
      <c r="J726" s="61" t="s">
        <v>2739</v>
      </c>
      <c r="K726" s="30"/>
      <c r="L726" s="4"/>
      <c r="M726" s="4" t="str">
        <f>C726&amp;COUNTIF($C$2:C726,C726)</f>
        <v>牛德伟1</v>
      </c>
    </row>
    <row r="727" customHeight="1" spans="1:13">
      <c r="A727" s="6">
        <v>726</v>
      </c>
      <c r="B727" s="6" t="s">
        <v>3467</v>
      </c>
      <c r="C727" s="6" t="s">
        <v>1064</v>
      </c>
      <c r="D727" s="6" t="s">
        <v>2748</v>
      </c>
      <c r="E727" s="6" t="s">
        <v>403</v>
      </c>
      <c r="F727" s="29">
        <v>44440</v>
      </c>
      <c r="G727" s="30"/>
      <c r="H727" s="6" t="s">
        <v>2737</v>
      </c>
      <c r="I727" s="32" t="s">
        <v>2744</v>
      </c>
      <c r="J727" s="61" t="s">
        <v>2739</v>
      </c>
      <c r="K727" s="30"/>
      <c r="L727" s="4"/>
      <c r="M727" s="4" t="str">
        <f>C727&amp;COUNTIF($C$2:C727,C727)</f>
        <v>王萍1</v>
      </c>
    </row>
    <row r="728" customHeight="1" spans="1:13">
      <c r="A728" s="6">
        <v>727</v>
      </c>
      <c r="B728" s="6" t="s">
        <v>3468</v>
      </c>
      <c r="C728" s="6" t="s">
        <v>1066</v>
      </c>
      <c r="D728" s="6" t="s">
        <v>2748</v>
      </c>
      <c r="E728" s="6" t="s">
        <v>403</v>
      </c>
      <c r="F728" s="29">
        <v>44440</v>
      </c>
      <c r="G728" s="30"/>
      <c r="H728" s="6" t="s">
        <v>2737</v>
      </c>
      <c r="I728" s="32" t="s">
        <v>2738</v>
      </c>
      <c r="J728" s="61" t="s">
        <v>2739</v>
      </c>
      <c r="K728" s="30"/>
      <c r="L728" s="4"/>
      <c r="M728" s="4" t="str">
        <f>C728&amp;COUNTIF($C$2:C728,C728)</f>
        <v>梁志平1</v>
      </c>
    </row>
    <row r="729" customHeight="1" spans="1:13">
      <c r="A729" s="6">
        <v>728</v>
      </c>
      <c r="B729" s="6" t="s">
        <v>3469</v>
      </c>
      <c r="C729" s="6" t="s">
        <v>1052</v>
      </c>
      <c r="D729" s="6" t="s">
        <v>2748</v>
      </c>
      <c r="E729" s="6" t="s">
        <v>403</v>
      </c>
      <c r="F729" s="29">
        <v>44440</v>
      </c>
      <c r="G729" s="30"/>
      <c r="H729" s="6" t="s">
        <v>2737</v>
      </c>
      <c r="I729" s="32" t="s">
        <v>2738</v>
      </c>
      <c r="J729" s="61" t="s">
        <v>2739</v>
      </c>
      <c r="K729" s="30"/>
      <c r="L729" s="4"/>
      <c r="M729" s="4" t="str">
        <f>C729&amp;COUNTIF($C$2:C729,C729)</f>
        <v>董伟302571</v>
      </c>
    </row>
    <row r="730" customHeight="1" spans="1:13">
      <c r="A730" s="6">
        <v>729</v>
      </c>
      <c r="B730" s="6" t="s">
        <v>3470</v>
      </c>
      <c r="C730" s="6" t="s">
        <v>1087</v>
      </c>
      <c r="D730" s="6" t="s">
        <v>2736</v>
      </c>
      <c r="E730" s="6" t="s">
        <v>1020</v>
      </c>
      <c r="F730" s="29">
        <v>44440</v>
      </c>
      <c r="G730" s="30"/>
      <c r="H730" s="6" t="s">
        <v>2737</v>
      </c>
      <c r="I730" s="32" t="s">
        <v>2738</v>
      </c>
      <c r="J730" s="61" t="s">
        <v>2739</v>
      </c>
      <c r="K730" s="30"/>
      <c r="L730" s="4"/>
      <c r="M730" s="4" t="str">
        <f>C730&amp;COUNTIF($C$2:C730,C730)</f>
        <v>单艺伟1</v>
      </c>
    </row>
    <row r="731" customHeight="1" spans="1:13">
      <c r="A731" s="6">
        <v>730</v>
      </c>
      <c r="B731" s="6" t="s">
        <v>3471</v>
      </c>
      <c r="C731" s="6" t="s">
        <v>1019</v>
      </c>
      <c r="D731" s="6" t="s">
        <v>2736</v>
      </c>
      <c r="E731" s="6" t="s">
        <v>1020</v>
      </c>
      <c r="F731" s="29">
        <v>44440</v>
      </c>
      <c r="G731" s="30"/>
      <c r="H731" s="6" t="s">
        <v>2737</v>
      </c>
      <c r="I731" s="32" t="s">
        <v>2738</v>
      </c>
      <c r="J731" s="61" t="s">
        <v>2739</v>
      </c>
      <c r="K731" s="30"/>
      <c r="L731" s="4"/>
      <c r="M731" s="4" t="str">
        <f>C731&amp;COUNTIF($C$2:C731,C731)</f>
        <v>李敏1</v>
      </c>
    </row>
    <row r="732" customHeight="1" spans="1:13">
      <c r="A732" s="6">
        <v>731</v>
      </c>
      <c r="B732" s="6" t="s">
        <v>3472</v>
      </c>
      <c r="C732" s="6" t="s">
        <v>3473</v>
      </c>
      <c r="D732" s="6" t="s">
        <v>432</v>
      </c>
      <c r="E732" s="6" t="s">
        <v>2964</v>
      </c>
      <c r="F732" s="29">
        <v>44440</v>
      </c>
      <c r="G732" s="30"/>
      <c r="H732" s="6" t="s">
        <v>2737</v>
      </c>
      <c r="I732" s="32" t="s">
        <v>2738</v>
      </c>
      <c r="J732" s="61" t="s">
        <v>2739</v>
      </c>
      <c r="K732" s="30"/>
      <c r="L732" s="4"/>
      <c r="M732" s="4" t="str">
        <f>C732&amp;COUNTIF($C$2:C732,C732)</f>
        <v>陈贵宁1</v>
      </c>
    </row>
    <row r="733" customHeight="1" spans="1:13">
      <c r="A733" s="6">
        <v>732</v>
      </c>
      <c r="B733" s="6" t="s">
        <v>3474</v>
      </c>
      <c r="C733" s="6" t="s">
        <v>527</v>
      </c>
      <c r="D733" s="6" t="s">
        <v>2746</v>
      </c>
      <c r="E733" s="6" t="s">
        <v>399</v>
      </c>
      <c r="F733" s="29">
        <v>44440</v>
      </c>
      <c r="G733" s="30"/>
      <c r="H733" s="6" t="s">
        <v>2737</v>
      </c>
      <c r="I733" s="32" t="s">
        <v>2744</v>
      </c>
      <c r="J733" s="61" t="s">
        <v>2739</v>
      </c>
      <c r="K733" s="30"/>
      <c r="L733" s="4"/>
      <c r="M733" s="4" t="str">
        <f>C733&amp;COUNTIF($C$2:C733,C733)</f>
        <v>李凯仪1</v>
      </c>
    </row>
    <row r="734" customHeight="1" spans="1:13">
      <c r="A734" s="6">
        <v>733</v>
      </c>
      <c r="B734" s="6" t="s">
        <v>3475</v>
      </c>
      <c r="C734" s="6" t="s">
        <v>665</v>
      </c>
      <c r="D734" s="6" t="s">
        <v>2746</v>
      </c>
      <c r="E734" s="6" t="s">
        <v>399</v>
      </c>
      <c r="F734" s="29">
        <v>44440</v>
      </c>
      <c r="G734" s="30"/>
      <c r="H734" s="6" t="s">
        <v>2737</v>
      </c>
      <c r="I734" s="32" t="s">
        <v>2738</v>
      </c>
      <c r="J734" s="61" t="s">
        <v>2739</v>
      </c>
      <c r="K734" s="30"/>
      <c r="L734" s="4"/>
      <c r="M734" s="4" t="str">
        <f>C734&amp;COUNTIF($C$2:C734,C734)</f>
        <v>曾隆兴1</v>
      </c>
    </row>
    <row r="735" customHeight="1" spans="1:13">
      <c r="A735" s="6">
        <v>734</v>
      </c>
      <c r="B735" s="6" t="s">
        <v>3476</v>
      </c>
      <c r="C735" s="6" t="s">
        <v>576</v>
      </c>
      <c r="D735" s="6" t="s">
        <v>2746</v>
      </c>
      <c r="E735" s="6" t="s">
        <v>399</v>
      </c>
      <c r="F735" s="29">
        <v>44440</v>
      </c>
      <c r="G735" s="30"/>
      <c r="H735" s="6" t="s">
        <v>2737</v>
      </c>
      <c r="I735" s="32" t="s">
        <v>2744</v>
      </c>
      <c r="J735" s="61" t="s">
        <v>2739</v>
      </c>
      <c r="K735" s="30"/>
      <c r="L735" s="4"/>
      <c r="M735" s="4" t="str">
        <f>C735&amp;COUNTIF($C$2:C735,C735)</f>
        <v>詹泽扬1</v>
      </c>
    </row>
    <row r="736" customHeight="1" spans="1:13">
      <c r="A736" s="6">
        <v>735</v>
      </c>
      <c r="B736" s="6" t="s">
        <v>3477</v>
      </c>
      <c r="C736" s="6" t="s">
        <v>607</v>
      </c>
      <c r="D736" s="6" t="s">
        <v>2746</v>
      </c>
      <c r="E736" s="6" t="s">
        <v>399</v>
      </c>
      <c r="F736" s="29">
        <v>44440</v>
      </c>
      <c r="G736" s="30"/>
      <c r="H736" s="6" t="s">
        <v>2737</v>
      </c>
      <c r="I736" s="32" t="s">
        <v>2753</v>
      </c>
      <c r="J736" s="61" t="s">
        <v>2739</v>
      </c>
      <c r="K736" s="30"/>
      <c r="L736" s="4"/>
      <c r="M736" s="4" t="str">
        <f>C736&amp;COUNTIF($C$2:C736,C736)</f>
        <v>陈秋爱1</v>
      </c>
    </row>
    <row r="737" customHeight="1" spans="1:13">
      <c r="A737" s="6">
        <v>736</v>
      </c>
      <c r="B737" s="6" t="s">
        <v>2810</v>
      </c>
      <c r="C737" s="6" t="s">
        <v>684</v>
      </c>
      <c r="D737" s="6" t="s">
        <v>2746</v>
      </c>
      <c r="E737" s="6" t="s">
        <v>399</v>
      </c>
      <c r="F737" s="29">
        <v>44440</v>
      </c>
      <c r="G737" s="30"/>
      <c r="H737" s="6" t="s">
        <v>2737</v>
      </c>
      <c r="I737" s="32" t="s">
        <v>2738</v>
      </c>
      <c r="J737" s="61" t="s">
        <v>2739</v>
      </c>
      <c r="K737" s="30"/>
      <c r="L737" s="4"/>
      <c r="M737" s="4" t="str">
        <f>C737&amp;COUNTIF($C$2:C737,C737)</f>
        <v>钟乐声2</v>
      </c>
    </row>
    <row r="738" customHeight="1" spans="1:13">
      <c r="A738" s="6">
        <v>737</v>
      </c>
      <c r="B738" s="6" t="s">
        <v>3478</v>
      </c>
      <c r="C738" s="6" t="s">
        <v>610</v>
      </c>
      <c r="D738" s="6" t="s">
        <v>2746</v>
      </c>
      <c r="E738" s="6" t="s">
        <v>399</v>
      </c>
      <c r="F738" s="29">
        <v>44440</v>
      </c>
      <c r="G738" s="30"/>
      <c r="H738" s="6" t="s">
        <v>2737</v>
      </c>
      <c r="I738" s="32" t="s">
        <v>2744</v>
      </c>
      <c r="J738" s="61" t="s">
        <v>2739</v>
      </c>
      <c r="K738" s="30"/>
      <c r="L738" s="4"/>
      <c r="M738" s="4" t="str">
        <f>C738&amp;COUNTIF($C$2:C738,C738)</f>
        <v>张鹏程1</v>
      </c>
    </row>
    <row r="739" customHeight="1" spans="1:13">
      <c r="A739" s="6">
        <v>738</v>
      </c>
      <c r="B739" s="6" t="s">
        <v>3479</v>
      </c>
      <c r="C739" s="6" t="s">
        <v>575</v>
      </c>
      <c r="D739" s="6" t="s">
        <v>2746</v>
      </c>
      <c r="E739" s="6" t="s">
        <v>399</v>
      </c>
      <c r="F739" s="29">
        <v>44440</v>
      </c>
      <c r="G739" s="30"/>
      <c r="H739" s="6" t="s">
        <v>2737</v>
      </c>
      <c r="I739" s="32" t="s">
        <v>2744</v>
      </c>
      <c r="J739" s="61" t="s">
        <v>2739</v>
      </c>
      <c r="K739" s="30"/>
      <c r="L739" s="4"/>
      <c r="M739" s="4" t="str">
        <f>C739&amp;COUNTIF($C$2:C739,C739)</f>
        <v>宋健1</v>
      </c>
    </row>
    <row r="740" customHeight="1" spans="1:13">
      <c r="A740" s="6">
        <v>739</v>
      </c>
      <c r="B740" s="6" t="s">
        <v>3480</v>
      </c>
      <c r="C740" s="6" t="s">
        <v>609</v>
      </c>
      <c r="D740" s="6" t="s">
        <v>2746</v>
      </c>
      <c r="E740" s="6" t="s">
        <v>399</v>
      </c>
      <c r="F740" s="29">
        <v>44440</v>
      </c>
      <c r="G740" s="30"/>
      <c r="H740" s="6" t="s">
        <v>2737</v>
      </c>
      <c r="I740" s="32" t="s">
        <v>2744</v>
      </c>
      <c r="J740" s="61" t="s">
        <v>2739</v>
      </c>
      <c r="K740" s="30"/>
      <c r="L740" s="4"/>
      <c r="M740" s="4" t="str">
        <f>C740&amp;COUNTIF($C$2:C740,C740)</f>
        <v>匡兰1</v>
      </c>
    </row>
    <row r="741" customHeight="1" spans="1:13">
      <c r="A741" s="6">
        <v>740</v>
      </c>
      <c r="B741" s="6" t="s">
        <v>2837</v>
      </c>
      <c r="C741" s="6" t="s">
        <v>606</v>
      </c>
      <c r="D741" s="6" t="s">
        <v>2746</v>
      </c>
      <c r="E741" s="6" t="s">
        <v>399</v>
      </c>
      <c r="F741" s="29">
        <v>44440</v>
      </c>
      <c r="G741" s="30"/>
      <c r="H741" s="6" t="s">
        <v>2737</v>
      </c>
      <c r="I741" s="32" t="s">
        <v>2753</v>
      </c>
      <c r="J741" s="61" t="s">
        <v>2739</v>
      </c>
      <c r="K741" s="30"/>
      <c r="L741" s="4"/>
      <c r="M741" s="4" t="str">
        <f>C741&amp;COUNTIF($C$2:C741,C741)</f>
        <v>朱义进2</v>
      </c>
    </row>
    <row r="742" customHeight="1" spans="1:13">
      <c r="A742" s="6">
        <v>741</v>
      </c>
      <c r="B742" s="6" t="s">
        <v>3481</v>
      </c>
      <c r="C742" s="6" t="s">
        <v>605</v>
      </c>
      <c r="D742" s="6" t="s">
        <v>2746</v>
      </c>
      <c r="E742" s="6" t="s">
        <v>399</v>
      </c>
      <c r="F742" s="29">
        <v>44440</v>
      </c>
      <c r="G742" s="30"/>
      <c r="H742" s="6" t="s">
        <v>2737</v>
      </c>
      <c r="I742" s="32" t="s">
        <v>2744</v>
      </c>
      <c r="J742" s="61" t="s">
        <v>2739</v>
      </c>
      <c r="K742" s="30"/>
      <c r="L742" s="4"/>
      <c r="M742" s="4" t="str">
        <f>C742&amp;COUNTIF($C$2:C742,C742)</f>
        <v>黄镪1</v>
      </c>
    </row>
    <row r="743" customHeight="1" spans="1:13">
      <c r="A743" s="6">
        <v>742</v>
      </c>
      <c r="B743" s="6" t="s">
        <v>3482</v>
      </c>
      <c r="C743" s="6" t="s">
        <v>656</v>
      </c>
      <c r="D743" s="6" t="s">
        <v>2746</v>
      </c>
      <c r="E743" s="6" t="s">
        <v>399</v>
      </c>
      <c r="F743" s="29">
        <v>44440</v>
      </c>
      <c r="G743" s="30"/>
      <c r="H743" s="6" t="s">
        <v>2737</v>
      </c>
      <c r="I743" s="32" t="s">
        <v>2738</v>
      </c>
      <c r="J743" s="61" t="s">
        <v>2739</v>
      </c>
      <c r="K743" s="30"/>
      <c r="L743" s="4"/>
      <c r="M743" s="4" t="str">
        <f>C743&amp;COUNTIF($C$2:C743,C743)</f>
        <v>文振生1</v>
      </c>
    </row>
    <row r="744" customHeight="1" spans="1:13">
      <c r="A744" s="6">
        <v>743</v>
      </c>
      <c r="B744" s="6" t="s">
        <v>2767</v>
      </c>
      <c r="C744" s="6" t="s">
        <v>673</v>
      </c>
      <c r="D744" s="6" t="s">
        <v>2746</v>
      </c>
      <c r="E744" s="6" t="s">
        <v>399</v>
      </c>
      <c r="F744" s="29">
        <v>44440</v>
      </c>
      <c r="G744" s="30"/>
      <c r="H744" s="6" t="s">
        <v>2737</v>
      </c>
      <c r="I744" s="32" t="s">
        <v>2738</v>
      </c>
      <c r="J744" s="61" t="s">
        <v>2739</v>
      </c>
      <c r="K744" s="30"/>
      <c r="L744" s="4"/>
      <c r="M744" s="4" t="str">
        <f>C744&amp;COUNTIF($C$2:C744,C744)</f>
        <v>谭铤锋2</v>
      </c>
    </row>
    <row r="745" customHeight="1" spans="1:13">
      <c r="A745" s="6">
        <v>744</v>
      </c>
      <c r="B745" s="6" t="s">
        <v>3483</v>
      </c>
      <c r="C745" s="6" t="s">
        <v>663</v>
      </c>
      <c r="D745" s="6" t="s">
        <v>2746</v>
      </c>
      <c r="E745" s="6" t="s">
        <v>399</v>
      </c>
      <c r="F745" s="29">
        <v>44440</v>
      </c>
      <c r="G745" s="30"/>
      <c r="H745" s="6" t="s">
        <v>2737</v>
      </c>
      <c r="I745" s="32" t="s">
        <v>2738</v>
      </c>
      <c r="J745" s="61" t="s">
        <v>2739</v>
      </c>
      <c r="K745" s="30"/>
      <c r="L745" s="4"/>
      <c r="M745" s="4" t="str">
        <f>C745&amp;COUNTIF($C$2:C745,C745)</f>
        <v>陈浩杰1</v>
      </c>
    </row>
    <row r="746" customHeight="1" spans="1:13">
      <c r="A746" s="6">
        <v>745</v>
      </c>
      <c r="B746" s="6" t="s">
        <v>3484</v>
      </c>
      <c r="C746" s="6" t="s">
        <v>558</v>
      </c>
      <c r="D746" s="6" t="s">
        <v>2746</v>
      </c>
      <c r="E746" s="6" t="s">
        <v>399</v>
      </c>
      <c r="F746" s="29">
        <v>44440</v>
      </c>
      <c r="G746" s="30"/>
      <c r="H746" s="6" t="s">
        <v>2737</v>
      </c>
      <c r="I746" s="32" t="s">
        <v>2744</v>
      </c>
      <c r="J746" s="61" t="s">
        <v>2739</v>
      </c>
      <c r="K746" s="30"/>
      <c r="L746" s="4"/>
      <c r="M746" s="4" t="str">
        <f>C746&amp;COUNTIF($C$2:C746,C746)</f>
        <v>江玉静1</v>
      </c>
    </row>
    <row r="747" customHeight="1" spans="1:13">
      <c r="A747" s="6">
        <v>746</v>
      </c>
      <c r="B747" s="6" t="s">
        <v>2891</v>
      </c>
      <c r="C747" s="6" t="s">
        <v>522</v>
      </c>
      <c r="D747" s="6" t="s">
        <v>2746</v>
      </c>
      <c r="E747" s="6" t="s">
        <v>399</v>
      </c>
      <c r="F747" s="29">
        <v>44440</v>
      </c>
      <c r="G747" s="30"/>
      <c r="H747" s="6" t="s">
        <v>2737</v>
      </c>
      <c r="I747" s="32" t="s">
        <v>2753</v>
      </c>
      <c r="J747" s="61" t="s">
        <v>2739</v>
      </c>
      <c r="K747" s="30"/>
      <c r="L747" s="4"/>
      <c r="M747" s="4" t="str">
        <f>C747&amp;COUNTIF($C$2:C747,C747)</f>
        <v>刘文2</v>
      </c>
    </row>
    <row r="748" customHeight="1" spans="1:13">
      <c r="A748" s="6">
        <v>747</v>
      </c>
      <c r="B748" s="6" t="s">
        <v>3485</v>
      </c>
      <c r="C748" s="6" t="s">
        <v>573</v>
      </c>
      <c r="D748" s="6" t="s">
        <v>2746</v>
      </c>
      <c r="E748" s="6" t="s">
        <v>399</v>
      </c>
      <c r="F748" s="29">
        <v>44440</v>
      </c>
      <c r="G748" s="30"/>
      <c r="H748" s="6" t="s">
        <v>2737</v>
      </c>
      <c r="I748" s="32" t="s">
        <v>2753</v>
      </c>
      <c r="J748" s="61" t="s">
        <v>2739</v>
      </c>
      <c r="K748" s="30"/>
      <c r="L748" s="4"/>
      <c r="M748" s="4" t="str">
        <f>C748&amp;COUNTIF($C$2:C748,C748)</f>
        <v>陈豪302081</v>
      </c>
    </row>
    <row r="749" customHeight="1" spans="1:13">
      <c r="A749" s="6">
        <v>748</v>
      </c>
      <c r="B749" s="6" t="s">
        <v>3486</v>
      </c>
      <c r="C749" s="6" t="s">
        <v>560</v>
      </c>
      <c r="D749" s="6" t="s">
        <v>2746</v>
      </c>
      <c r="E749" s="6" t="s">
        <v>399</v>
      </c>
      <c r="F749" s="29">
        <v>44440</v>
      </c>
      <c r="G749" s="30"/>
      <c r="H749" s="6" t="s">
        <v>2737</v>
      </c>
      <c r="I749" s="32" t="s">
        <v>2744</v>
      </c>
      <c r="J749" s="61" t="s">
        <v>2739</v>
      </c>
      <c r="K749" s="30"/>
      <c r="L749" s="4"/>
      <c r="M749" s="4" t="str">
        <f>C749&amp;COUNTIF($C$2:C749,C749)</f>
        <v>程茂林1</v>
      </c>
    </row>
    <row r="750" customHeight="1" spans="1:13">
      <c r="A750" s="6">
        <v>749</v>
      </c>
      <c r="B750" s="6" t="s">
        <v>3487</v>
      </c>
      <c r="C750" s="6" t="s">
        <v>592</v>
      </c>
      <c r="D750" s="6" t="s">
        <v>2746</v>
      </c>
      <c r="E750" s="6" t="s">
        <v>399</v>
      </c>
      <c r="F750" s="29">
        <v>44440</v>
      </c>
      <c r="G750" s="30"/>
      <c r="H750" s="6" t="s">
        <v>2737</v>
      </c>
      <c r="I750" s="32" t="s">
        <v>2738</v>
      </c>
      <c r="J750" s="61" t="s">
        <v>2739</v>
      </c>
      <c r="K750" s="30"/>
      <c r="L750" s="4"/>
      <c r="M750" s="4" t="str">
        <f>C750&amp;COUNTIF($C$2:C750,C750)</f>
        <v>杨晓媛1</v>
      </c>
    </row>
    <row r="751" customHeight="1" spans="1:13">
      <c r="A751" s="6">
        <v>750</v>
      </c>
      <c r="B751" s="6" t="s">
        <v>2823</v>
      </c>
      <c r="C751" s="6" t="s">
        <v>688</v>
      </c>
      <c r="D751" s="6" t="s">
        <v>2746</v>
      </c>
      <c r="E751" s="6" t="s">
        <v>399</v>
      </c>
      <c r="F751" s="29">
        <v>44440</v>
      </c>
      <c r="G751" s="30"/>
      <c r="H751" s="6" t="s">
        <v>2737</v>
      </c>
      <c r="I751" s="32" t="s">
        <v>2738</v>
      </c>
      <c r="J751" s="61" t="s">
        <v>2739</v>
      </c>
      <c r="K751" s="30"/>
      <c r="L751" s="4"/>
      <c r="M751" s="4" t="str">
        <f>C751&amp;COUNTIF($C$2:C751,C751)</f>
        <v>穆明明2</v>
      </c>
    </row>
    <row r="752" customHeight="1" spans="1:13">
      <c r="A752" s="6">
        <v>751</v>
      </c>
      <c r="B752" s="6" t="s">
        <v>3488</v>
      </c>
      <c r="C752" s="6" t="s">
        <v>639</v>
      </c>
      <c r="D752" s="6" t="s">
        <v>2746</v>
      </c>
      <c r="E752" s="6" t="s">
        <v>399</v>
      </c>
      <c r="F752" s="29">
        <v>44440</v>
      </c>
      <c r="G752" s="30"/>
      <c r="H752" s="6" t="s">
        <v>2737</v>
      </c>
      <c r="I752" s="32" t="s">
        <v>2738</v>
      </c>
      <c r="J752" s="61" t="s">
        <v>2739</v>
      </c>
      <c r="K752" s="30"/>
      <c r="L752" s="4"/>
      <c r="M752" s="4" t="str">
        <f>C752&amp;COUNTIF($C$2:C752,C752)</f>
        <v>冯文杰1</v>
      </c>
    </row>
    <row r="753" customHeight="1" spans="1:13">
      <c r="A753" s="6">
        <v>752</v>
      </c>
      <c r="B753" s="6" t="s">
        <v>2775</v>
      </c>
      <c r="C753" s="6" t="s">
        <v>674</v>
      </c>
      <c r="D753" s="6" t="s">
        <v>2746</v>
      </c>
      <c r="E753" s="6" t="s">
        <v>399</v>
      </c>
      <c r="F753" s="29">
        <v>44440</v>
      </c>
      <c r="G753" s="30"/>
      <c r="H753" s="6" t="s">
        <v>2737</v>
      </c>
      <c r="I753" s="32" t="s">
        <v>2738</v>
      </c>
      <c r="J753" s="61" t="s">
        <v>2739</v>
      </c>
      <c r="K753" s="30"/>
      <c r="L753" s="4"/>
      <c r="M753" s="4" t="str">
        <f>C753&amp;COUNTIF($C$2:C753,C753)</f>
        <v>刘栋2</v>
      </c>
    </row>
    <row r="754" customHeight="1" spans="1:13">
      <c r="A754" s="6">
        <v>753</v>
      </c>
      <c r="B754" s="6" t="s">
        <v>3489</v>
      </c>
      <c r="C754" s="6" t="s">
        <v>1405</v>
      </c>
      <c r="D754" s="6" t="s">
        <v>2750</v>
      </c>
      <c r="E754" s="6" t="s">
        <v>1947</v>
      </c>
      <c r="F754" s="29">
        <v>44440</v>
      </c>
      <c r="G754" s="30"/>
      <c r="H754" s="6" t="s">
        <v>2737</v>
      </c>
      <c r="I754" s="32" t="s">
        <v>2744</v>
      </c>
      <c r="J754" s="61" t="s">
        <v>2739</v>
      </c>
      <c r="K754" s="30"/>
      <c r="L754" s="4"/>
      <c r="M754" s="4" t="str">
        <f>C754&amp;COUNTIF($C$2:C754,C754)</f>
        <v>张文哲1</v>
      </c>
    </row>
    <row r="755" customHeight="1" spans="1:13">
      <c r="A755" s="6">
        <v>754</v>
      </c>
      <c r="B755" s="6" t="s">
        <v>3490</v>
      </c>
      <c r="C755" s="6" t="s">
        <v>1409</v>
      </c>
      <c r="D755" s="6" t="s">
        <v>2750</v>
      </c>
      <c r="E755" s="6" t="s">
        <v>1947</v>
      </c>
      <c r="F755" s="29">
        <v>44440</v>
      </c>
      <c r="G755" s="30"/>
      <c r="H755" s="6" t="s">
        <v>2737</v>
      </c>
      <c r="I755" s="32" t="s">
        <v>2744</v>
      </c>
      <c r="J755" s="61" t="s">
        <v>2739</v>
      </c>
      <c r="K755" s="30"/>
      <c r="L755" s="4"/>
      <c r="M755" s="4" t="str">
        <f>C755&amp;COUNTIF($C$2:C755,C755)</f>
        <v>曹玉敏1</v>
      </c>
    </row>
    <row r="756" customHeight="1" spans="1:13">
      <c r="A756" s="6">
        <v>755</v>
      </c>
      <c r="B756" s="6" t="s">
        <v>3491</v>
      </c>
      <c r="C756" s="6" t="s">
        <v>1440</v>
      </c>
      <c r="D756" s="6" t="s">
        <v>2750</v>
      </c>
      <c r="E756" s="6" t="s">
        <v>404</v>
      </c>
      <c r="F756" s="29">
        <v>44440</v>
      </c>
      <c r="G756" s="30"/>
      <c r="H756" s="6" t="s">
        <v>2737</v>
      </c>
      <c r="I756" s="32" t="s">
        <v>2738</v>
      </c>
      <c r="J756" s="61" t="s">
        <v>2739</v>
      </c>
      <c r="K756" s="30"/>
      <c r="L756" s="4"/>
      <c r="M756" s="4" t="str">
        <f>C756&amp;COUNTIF($C$2:C756,C756)</f>
        <v>闫金锁1</v>
      </c>
    </row>
    <row r="757" customHeight="1" spans="1:13">
      <c r="A757" s="6">
        <v>756</v>
      </c>
      <c r="B757" s="6" t="s">
        <v>3492</v>
      </c>
      <c r="C757" s="6" t="s">
        <v>655</v>
      </c>
      <c r="D757" s="6" t="s">
        <v>2769</v>
      </c>
      <c r="E757" s="6" t="s">
        <v>398</v>
      </c>
      <c r="F757" s="29">
        <v>44440</v>
      </c>
      <c r="G757" s="30"/>
      <c r="H757" s="6" t="s">
        <v>2737</v>
      </c>
      <c r="I757" s="32" t="s">
        <v>2738</v>
      </c>
      <c r="J757" s="61" t="s">
        <v>2739</v>
      </c>
      <c r="K757" s="30"/>
      <c r="L757" s="4"/>
      <c r="M757" s="4" t="str">
        <f>C757&amp;COUNTIF($C$2:C757,C757)</f>
        <v>张学潇1</v>
      </c>
    </row>
    <row r="758" customHeight="1" spans="1:13">
      <c r="A758" s="6">
        <v>757</v>
      </c>
      <c r="B758" s="6" t="s">
        <v>3493</v>
      </c>
      <c r="C758" s="6" t="s">
        <v>643</v>
      </c>
      <c r="D758" s="6" t="s">
        <v>2769</v>
      </c>
      <c r="E758" s="6" t="s">
        <v>398</v>
      </c>
      <c r="F758" s="29">
        <v>44440</v>
      </c>
      <c r="G758" s="30"/>
      <c r="H758" s="6" t="s">
        <v>2737</v>
      </c>
      <c r="I758" s="32" t="s">
        <v>2738</v>
      </c>
      <c r="J758" s="61" t="s">
        <v>2739</v>
      </c>
      <c r="K758" s="30"/>
      <c r="L758" s="4"/>
      <c r="M758" s="4" t="str">
        <f>C758&amp;COUNTIF($C$2:C758,C758)</f>
        <v>廖金海1</v>
      </c>
    </row>
    <row r="759" customHeight="1" spans="1:13">
      <c r="A759" s="6">
        <v>758</v>
      </c>
      <c r="B759" s="6" t="s">
        <v>3494</v>
      </c>
      <c r="C759" s="6" t="s">
        <v>603</v>
      </c>
      <c r="D759" s="6" t="s">
        <v>2769</v>
      </c>
      <c r="E759" s="6" t="s">
        <v>398</v>
      </c>
      <c r="F759" s="29">
        <v>44440</v>
      </c>
      <c r="G759" s="30"/>
      <c r="H759" s="6" t="s">
        <v>2737</v>
      </c>
      <c r="I759" s="32" t="s">
        <v>2744</v>
      </c>
      <c r="J759" s="61" t="s">
        <v>2739</v>
      </c>
      <c r="K759" s="30"/>
      <c r="L759" s="4"/>
      <c r="M759" s="4" t="str">
        <f>C759&amp;COUNTIF($C$2:C759,C759)</f>
        <v>李嘉恩1</v>
      </c>
    </row>
    <row r="760" customHeight="1" spans="1:13">
      <c r="A760" s="6">
        <v>759</v>
      </c>
      <c r="B760" s="6" t="s">
        <v>3495</v>
      </c>
      <c r="C760" s="6" t="s">
        <v>595</v>
      </c>
      <c r="D760" s="6" t="s">
        <v>2769</v>
      </c>
      <c r="E760" s="6" t="s">
        <v>398</v>
      </c>
      <c r="F760" s="29">
        <v>44440</v>
      </c>
      <c r="G760" s="30"/>
      <c r="H760" s="6" t="s">
        <v>2737</v>
      </c>
      <c r="I760" s="32" t="s">
        <v>2744</v>
      </c>
      <c r="J760" s="61" t="s">
        <v>2739</v>
      </c>
      <c r="K760" s="30"/>
      <c r="L760" s="4"/>
      <c r="M760" s="4" t="str">
        <f>C760&amp;COUNTIF($C$2:C760,C760)</f>
        <v>唐东安1</v>
      </c>
    </row>
    <row r="761" customHeight="1" spans="1:13">
      <c r="A761" s="6">
        <v>760</v>
      </c>
      <c r="B761" s="6" t="s">
        <v>3496</v>
      </c>
      <c r="C761" s="6" t="s">
        <v>653</v>
      </c>
      <c r="D761" s="6" t="s">
        <v>2769</v>
      </c>
      <c r="E761" s="6" t="s">
        <v>398</v>
      </c>
      <c r="F761" s="29">
        <v>44440</v>
      </c>
      <c r="G761" s="30"/>
      <c r="H761" s="6" t="s">
        <v>2737</v>
      </c>
      <c r="I761" s="32" t="s">
        <v>2738</v>
      </c>
      <c r="J761" s="61" t="s">
        <v>2739</v>
      </c>
      <c r="K761" s="30"/>
      <c r="L761" s="4"/>
      <c r="M761" s="4" t="str">
        <f>C761&amp;COUNTIF($C$2:C761,C761)</f>
        <v>罗威1</v>
      </c>
    </row>
    <row r="762" customHeight="1" spans="1:13">
      <c r="A762" s="6">
        <v>761</v>
      </c>
      <c r="B762" s="6" t="s">
        <v>3497</v>
      </c>
      <c r="C762" s="6" t="s">
        <v>525</v>
      </c>
      <c r="D762" s="6" t="s">
        <v>2769</v>
      </c>
      <c r="E762" s="6" t="s">
        <v>398</v>
      </c>
      <c r="F762" s="29">
        <v>44440</v>
      </c>
      <c r="G762" s="30"/>
      <c r="H762" s="6" t="s">
        <v>2737</v>
      </c>
      <c r="I762" s="32" t="s">
        <v>2738</v>
      </c>
      <c r="J762" s="61" t="s">
        <v>2739</v>
      </c>
      <c r="K762" s="30"/>
      <c r="L762" s="4"/>
      <c r="M762" s="4" t="str">
        <f>C762&amp;COUNTIF($C$2:C762,C762)</f>
        <v>李洋昌1</v>
      </c>
    </row>
    <row r="763" customHeight="1" spans="1:13">
      <c r="A763" s="6">
        <v>762</v>
      </c>
      <c r="B763" s="6" t="s">
        <v>3498</v>
      </c>
      <c r="C763" s="6" t="s">
        <v>528</v>
      </c>
      <c r="D763" s="6" t="s">
        <v>2769</v>
      </c>
      <c r="E763" s="6" t="s">
        <v>398</v>
      </c>
      <c r="F763" s="29">
        <v>44440</v>
      </c>
      <c r="G763" s="30"/>
      <c r="H763" s="6" t="s">
        <v>2737</v>
      </c>
      <c r="I763" s="32" t="s">
        <v>2753</v>
      </c>
      <c r="J763" s="61" t="s">
        <v>2739</v>
      </c>
      <c r="K763" s="30"/>
      <c r="L763" s="4"/>
      <c r="M763" s="4" t="str">
        <f>C763&amp;COUNTIF($C$2:C763,C763)</f>
        <v>李桂清1</v>
      </c>
    </row>
    <row r="764" customHeight="1" spans="1:13">
      <c r="A764" s="6">
        <v>763</v>
      </c>
      <c r="B764" s="6" t="s">
        <v>3499</v>
      </c>
      <c r="C764" s="6" t="s">
        <v>645</v>
      </c>
      <c r="D764" s="6" t="s">
        <v>2769</v>
      </c>
      <c r="E764" s="6" t="s">
        <v>398</v>
      </c>
      <c r="F764" s="29">
        <v>44440</v>
      </c>
      <c r="G764" s="30"/>
      <c r="H764" s="6" t="s">
        <v>2737</v>
      </c>
      <c r="I764" s="32" t="s">
        <v>2738</v>
      </c>
      <c r="J764" s="61" t="s">
        <v>2739</v>
      </c>
      <c r="K764" s="30"/>
      <c r="L764" s="4"/>
      <c r="M764" s="4" t="str">
        <f>C764&amp;COUNTIF($C$2:C764,C764)</f>
        <v>何业宁1</v>
      </c>
    </row>
    <row r="765" customHeight="1" spans="1:13">
      <c r="A765" s="6">
        <v>764</v>
      </c>
      <c r="B765" s="6" t="s">
        <v>3500</v>
      </c>
      <c r="C765" s="6" t="s">
        <v>669</v>
      </c>
      <c r="D765" s="6" t="s">
        <v>2769</v>
      </c>
      <c r="E765" s="6" t="s">
        <v>398</v>
      </c>
      <c r="F765" s="29">
        <v>44440</v>
      </c>
      <c r="G765" s="30"/>
      <c r="H765" s="6" t="s">
        <v>2737</v>
      </c>
      <c r="I765" s="32" t="s">
        <v>2738</v>
      </c>
      <c r="J765" s="61" t="s">
        <v>2739</v>
      </c>
      <c r="K765" s="30"/>
      <c r="L765" s="4"/>
      <c r="M765" s="4" t="str">
        <f>C765&amp;COUNTIF($C$2:C765,C765)</f>
        <v>卓荣辉1</v>
      </c>
    </row>
    <row r="766" customHeight="1" spans="1:13">
      <c r="A766" s="6">
        <v>765</v>
      </c>
      <c r="B766" s="6" t="s">
        <v>2974</v>
      </c>
      <c r="C766" s="6" t="s">
        <v>544</v>
      </c>
      <c r="D766" s="6" t="s">
        <v>2769</v>
      </c>
      <c r="E766" s="6" t="s">
        <v>398</v>
      </c>
      <c r="F766" s="29">
        <v>44440</v>
      </c>
      <c r="G766" s="30"/>
      <c r="H766" s="6" t="s">
        <v>2737</v>
      </c>
      <c r="I766" s="32" t="s">
        <v>2753</v>
      </c>
      <c r="J766" s="61" t="s">
        <v>2739</v>
      </c>
      <c r="K766" s="30"/>
      <c r="L766" s="4"/>
      <c r="M766" s="4" t="str">
        <f>C766&amp;COUNTIF($C$2:C766,C766)</f>
        <v>张雪琴2</v>
      </c>
    </row>
    <row r="767" customHeight="1" spans="1:13">
      <c r="A767" s="6">
        <v>766</v>
      </c>
      <c r="B767" s="6" t="s">
        <v>3501</v>
      </c>
      <c r="C767" s="6" t="s">
        <v>621</v>
      </c>
      <c r="D767" s="6" t="s">
        <v>2769</v>
      </c>
      <c r="E767" s="6" t="s">
        <v>398</v>
      </c>
      <c r="F767" s="29">
        <v>44440</v>
      </c>
      <c r="G767" s="30"/>
      <c r="H767" s="6" t="s">
        <v>2737</v>
      </c>
      <c r="I767" s="32" t="s">
        <v>2744</v>
      </c>
      <c r="J767" s="61" t="s">
        <v>2739</v>
      </c>
      <c r="K767" s="30"/>
      <c r="L767" s="4"/>
      <c r="M767" s="4" t="str">
        <f>C767&amp;COUNTIF($C$2:C767,C767)</f>
        <v>杨明英1</v>
      </c>
    </row>
    <row r="768" customHeight="1" spans="1:13">
      <c r="A768" s="6">
        <v>767</v>
      </c>
      <c r="B768" s="6" t="s">
        <v>3502</v>
      </c>
      <c r="C768" s="6" t="s">
        <v>642</v>
      </c>
      <c r="D768" s="6" t="s">
        <v>2769</v>
      </c>
      <c r="E768" s="6" t="s">
        <v>398</v>
      </c>
      <c r="F768" s="29">
        <v>44440</v>
      </c>
      <c r="G768" s="30"/>
      <c r="H768" s="6" t="s">
        <v>2737</v>
      </c>
      <c r="I768" s="32" t="s">
        <v>2738</v>
      </c>
      <c r="J768" s="61" t="s">
        <v>2739</v>
      </c>
      <c r="K768" s="30"/>
      <c r="L768" s="4"/>
      <c r="M768" s="4" t="str">
        <f>C768&amp;COUNTIF($C$2:C768,C768)</f>
        <v>苏颖春1</v>
      </c>
    </row>
    <row r="769" customHeight="1" spans="1:13">
      <c r="A769" s="6">
        <v>768</v>
      </c>
      <c r="B769" s="6" t="s">
        <v>3503</v>
      </c>
      <c r="C769" s="6" t="s">
        <v>554</v>
      </c>
      <c r="D769" s="6" t="s">
        <v>2769</v>
      </c>
      <c r="E769" s="6" t="s">
        <v>398</v>
      </c>
      <c r="F769" s="29">
        <v>44440</v>
      </c>
      <c r="G769" s="30"/>
      <c r="H769" s="6" t="s">
        <v>2737</v>
      </c>
      <c r="I769" s="32" t="s">
        <v>2744</v>
      </c>
      <c r="J769" s="61" t="s">
        <v>2739</v>
      </c>
      <c r="K769" s="30"/>
      <c r="L769" s="4"/>
      <c r="M769" s="4" t="str">
        <f>C769&amp;COUNTIF($C$2:C769,C769)</f>
        <v>黄海英1</v>
      </c>
    </row>
    <row r="770" customHeight="1" spans="1:13">
      <c r="A770" s="6">
        <v>769</v>
      </c>
      <c r="B770" s="6" t="s">
        <v>3504</v>
      </c>
      <c r="C770" s="6" t="s">
        <v>638</v>
      </c>
      <c r="D770" s="6" t="s">
        <v>2769</v>
      </c>
      <c r="E770" s="6" t="s">
        <v>398</v>
      </c>
      <c r="F770" s="29">
        <v>44440</v>
      </c>
      <c r="G770" s="30"/>
      <c r="H770" s="6" t="s">
        <v>2737</v>
      </c>
      <c r="I770" s="32" t="s">
        <v>2738</v>
      </c>
      <c r="J770" s="61" t="s">
        <v>2739</v>
      </c>
      <c r="K770" s="30"/>
      <c r="L770" s="4"/>
      <c r="M770" s="4" t="str">
        <f>C770&amp;COUNTIF($C$2:C770,C770)</f>
        <v>李春雨1</v>
      </c>
    </row>
    <row r="771" customHeight="1" spans="1:13">
      <c r="A771" s="6">
        <v>770</v>
      </c>
      <c r="B771" s="6" t="s">
        <v>3505</v>
      </c>
      <c r="C771" s="6" t="s">
        <v>646</v>
      </c>
      <c r="D771" s="6" t="s">
        <v>2769</v>
      </c>
      <c r="E771" s="6" t="s">
        <v>398</v>
      </c>
      <c r="F771" s="29">
        <v>44440</v>
      </c>
      <c r="G771" s="30"/>
      <c r="H771" s="6" t="s">
        <v>2737</v>
      </c>
      <c r="I771" s="32" t="s">
        <v>2738</v>
      </c>
      <c r="J771" s="61" t="s">
        <v>2739</v>
      </c>
      <c r="K771" s="30"/>
      <c r="L771" s="4"/>
      <c r="M771" s="4" t="str">
        <f>C771&amp;COUNTIF($C$2:C771,C771)</f>
        <v>丘沛麟1</v>
      </c>
    </row>
    <row r="772" customHeight="1" spans="1:13">
      <c r="A772" s="6">
        <v>771</v>
      </c>
      <c r="B772" s="6" t="s">
        <v>3506</v>
      </c>
      <c r="C772" s="6" t="s">
        <v>616</v>
      </c>
      <c r="D772" s="6" t="s">
        <v>2769</v>
      </c>
      <c r="E772" s="6" t="s">
        <v>398</v>
      </c>
      <c r="F772" s="29">
        <v>44440</v>
      </c>
      <c r="G772" s="30"/>
      <c r="H772" s="6" t="s">
        <v>2737</v>
      </c>
      <c r="I772" s="32" t="s">
        <v>2744</v>
      </c>
      <c r="J772" s="61" t="s">
        <v>2739</v>
      </c>
      <c r="K772" s="30"/>
      <c r="L772" s="4"/>
      <c r="M772" s="4" t="str">
        <f>C772&amp;COUNTIF($C$2:C772,C772)</f>
        <v>谭莉1</v>
      </c>
    </row>
    <row r="773" customHeight="1" spans="1:13">
      <c r="A773" s="6">
        <v>772</v>
      </c>
      <c r="B773" s="6" t="s">
        <v>3507</v>
      </c>
      <c r="C773" s="6" t="s">
        <v>556</v>
      </c>
      <c r="D773" s="6" t="s">
        <v>2769</v>
      </c>
      <c r="E773" s="6" t="s">
        <v>398</v>
      </c>
      <c r="F773" s="29">
        <v>44440</v>
      </c>
      <c r="G773" s="30"/>
      <c r="H773" s="6" t="s">
        <v>2737</v>
      </c>
      <c r="I773" s="32" t="s">
        <v>2738</v>
      </c>
      <c r="J773" s="61" t="s">
        <v>2739</v>
      </c>
      <c r="K773" s="30"/>
      <c r="L773" s="4"/>
      <c r="M773" s="4" t="str">
        <f>C773&amp;COUNTIF($C$2:C773,C773)</f>
        <v>谭佩贤1</v>
      </c>
    </row>
    <row r="774" customHeight="1" spans="1:13">
      <c r="A774" s="6">
        <v>773</v>
      </c>
      <c r="B774" s="6" t="s">
        <v>3508</v>
      </c>
      <c r="C774" s="6" t="s">
        <v>1114</v>
      </c>
      <c r="D774" s="6" t="s">
        <v>2736</v>
      </c>
      <c r="E774" s="6" t="s">
        <v>26</v>
      </c>
      <c r="F774" s="29">
        <v>44440</v>
      </c>
      <c r="G774" s="30"/>
      <c r="H774" s="6" t="s">
        <v>2737</v>
      </c>
      <c r="I774" s="32" t="s">
        <v>2738</v>
      </c>
      <c r="J774" s="61" t="s">
        <v>2739</v>
      </c>
      <c r="K774" s="30"/>
      <c r="L774" s="4"/>
      <c r="M774" s="4" t="str">
        <f>C774&amp;COUNTIF($C$2:C774,C774)</f>
        <v>刘永磊1</v>
      </c>
    </row>
    <row r="775" customHeight="1" spans="1:13">
      <c r="A775" s="6">
        <v>774</v>
      </c>
      <c r="B775" s="6" t="s">
        <v>2845</v>
      </c>
      <c r="C775" s="6" t="s">
        <v>993</v>
      </c>
      <c r="D775" s="6" t="s">
        <v>2736</v>
      </c>
      <c r="E775" s="6" t="s">
        <v>26</v>
      </c>
      <c r="F775" s="29">
        <v>44440</v>
      </c>
      <c r="G775" s="30"/>
      <c r="H775" s="6" t="s">
        <v>2737</v>
      </c>
      <c r="I775" s="32" t="s">
        <v>2744</v>
      </c>
      <c r="J775" s="61" t="s">
        <v>2739</v>
      </c>
      <c r="K775" s="30"/>
      <c r="L775" s="4"/>
      <c r="M775" s="4" t="str">
        <f>C775&amp;COUNTIF($C$2:C775,C775)</f>
        <v>耿思方2</v>
      </c>
    </row>
    <row r="776" customHeight="1" spans="1:13">
      <c r="A776" s="6">
        <v>775</v>
      </c>
      <c r="B776" s="6" t="s">
        <v>3509</v>
      </c>
      <c r="C776" s="6" t="s">
        <v>898</v>
      </c>
      <c r="D776" s="6" t="s">
        <v>2804</v>
      </c>
      <c r="E776" s="6" t="s">
        <v>480</v>
      </c>
      <c r="F776" s="29">
        <v>44440</v>
      </c>
      <c r="G776" s="30"/>
      <c r="H776" s="6" t="s">
        <v>2737</v>
      </c>
      <c r="I776" s="32" t="s">
        <v>2753</v>
      </c>
      <c r="J776" s="61" t="s">
        <v>2739</v>
      </c>
      <c r="K776" s="30"/>
      <c r="L776" s="4"/>
      <c r="M776" s="4" t="str">
        <f>C776&amp;COUNTIF($C$2:C776,C776)</f>
        <v>路准晴1</v>
      </c>
    </row>
    <row r="777" customHeight="1" spans="1:13">
      <c r="A777" s="6">
        <v>776</v>
      </c>
      <c r="B777" s="6" t="s">
        <v>3510</v>
      </c>
      <c r="C777" s="6" t="s">
        <v>880</v>
      </c>
      <c r="D777" s="6" t="s">
        <v>2736</v>
      </c>
      <c r="E777" s="6" t="s">
        <v>26</v>
      </c>
      <c r="F777" s="29">
        <v>44440</v>
      </c>
      <c r="G777" s="30"/>
      <c r="H777" s="6" t="s">
        <v>2737</v>
      </c>
      <c r="I777" s="32" t="s">
        <v>2744</v>
      </c>
      <c r="J777" s="61" t="s">
        <v>2739</v>
      </c>
      <c r="K777" s="30"/>
      <c r="L777" s="4"/>
      <c r="M777" s="4" t="str">
        <f>C777&amp;COUNTIF($C$2:C777,C777)</f>
        <v>孙金飞1</v>
      </c>
    </row>
    <row r="778" customHeight="1" spans="1:13">
      <c r="A778" s="6">
        <v>777</v>
      </c>
      <c r="B778" s="6" t="s">
        <v>3511</v>
      </c>
      <c r="C778" s="6" t="s">
        <v>845</v>
      </c>
      <c r="D778" s="6" t="s">
        <v>2736</v>
      </c>
      <c r="E778" s="6" t="s">
        <v>26</v>
      </c>
      <c r="F778" s="29">
        <v>44440</v>
      </c>
      <c r="G778" s="30"/>
      <c r="H778" s="6" t="s">
        <v>2737</v>
      </c>
      <c r="I778" s="32" t="s">
        <v>2753</v>
      </c>
      <c r="J778" s="61" t="s">
        <v>2739</v>
      </c>
      <c r="K778" s="30"/>
      <c r="L778" s="4"/>
      <c r="M778" s="4" t="str">
        <f>C778&amp;COUNTIF($C$2:C778,C778)</f>
        <v>杨晨1</v>
      </c>
    </row>
    <row r="779" customHeight="1" spans="1:13">
      <c r="A779" s="6">
        <v>778</v>
      </c>
      <c r="B779" s="6" t="s">
        <v>2849</v>
      </c>
      <c r="C779" s="6" t="s">
        <v>913</v>
      </c>
      <c r="D779" s="6" t="s">
        <v>2736</v>
      </c>
      <c r="E779" s="6" t="s">
        <v>26</v>
      </c>
      <c r="F779" s="29">
        <v>44440</v>
      </c>
      <c r="G779" s="30"/>
      <c r="H779" s="6" t="s">
        <v>2737</v>
      </c>
      <c r="I779" s="32" t="s">
        <v>2744</v>
      </c>
      <c r="J779" s="61" t="s">
        <v>2739</v>
      </c>
      <c r="K779" s="30"/>
      <c r="L779" s="4"/>
      <c r="M779" s="4" t="str">
        <f>C779&amp;COUNTIF($C$2:C779,C779)</f>
        <v>田旭2</v>
      </c>
    </row>
    <row r="780" customHeight="1" spans="1:13">
      <c r="A780" s="6">
        <v>779</v>
      </c>
      <c r="B780" s="6" t="s">
        <v>3512</v>
      </c>
      <c r="C780" s="6" t="s">
        <v>909</v>
      </c>
      <c r="D780" s="6" t="s">
        <v>2736</v>
      </c>
      <c r="E780" s="6" t="s">
        <v>26</v>
      </c>
      <c r="F780" s="29">
        <v>44440</v>
      </c>
      <c r="G780" s="30"/>
      <c r="H780" s="6" t="s">
        <v>2737</v>
      </c>
      <c r="I780" s="32" t="s">
        <v>2744</v>
      </c>
      <c r="J780" s="61" t="s">
        <v>2739</v>
      </c>
      <c r="K780" s="30"/>
      <c r="L780" s="4"/>
      <c r="M780" s="4" t="str">
        <f>C780&amp;COUNTIF($C$2:C780,C780)</f>
        <v>赵杰1</v>
      </c>
    </row>
    <row r="781" customHeight="1" spans="1:13">
      <c r="A781" s="6">
        <v>780</v>
      </c>
      <c r="B781" s="6" t="s">
        <v>3513</v>
      </c>
      <c r="C781" s="6" t="s">
        <v>855</v>
      </c>
      <c r="D781" s="6" t="s">
        <v>2804</v>
      </c>
      <c r="E781" s="6" t="s">
        <v>480</v>
      </c>
      <c r="F781" s="29">
        <v>44440</v>
      </c>
      <c r="G781" s="30"/>
      <c r="H781" s="6" t="s">
        <v>2737</v>
      </c>
      <c r="I781" s="32" t="s">
        <v>2744</v>
      </c>
      <c r="J781" s="61" t="s">
        <v>2739</v>
      </c>
      <c r="K781" s="30"/>
      <c r="L781" s="4"/>
      <c r="M781" s="4" t="str">
        <f>C781&amp;COUNTIF($C$2:C781,C781)</f>
        <v>朱晓辉1</v>
      </c>
    </row>
    <row r="782" customHeight="1" spans="1:13">
      <c r="A782" s="6">
        <v>781</v>
      </c>
      <c r="B782" s="6" t="s">
        <v>3514</v>
      </c>
      <c r="C782" s="6" t="s">
        <v>923</v>
      </c>
      <c r="D782" s="6" t="s">
        <v>2736</v>
      </c>
      <c r="E782" s="6" t="s">
        <v>26</v>
      </c>
      <c r="F782" s="29">
        <v>44440</v>
      </c>
      <c r="G782" s="30"/>
      <c r="H782" s="6" t="s">
        <v>2737</v>
      </c>
      <c r="I782" s="32" t="s">
        <v>2753</v>
      </c>
      <c r="J782" s="61" t="s">
        <v>2739</v>
      </c>
      <c r="K782" s="30"/>
      <c r="L782" s="4"/>
      <c r="M782" s="4" t="str">
        <f>C782&amp;COUNTIF($C$2:C782,C782)</f>
        <v>贾正良1</v>
      </c>
    </row>
    <row r="783" customHeight="1" spans="1:13">
      <c r="A783" s="6">
        <v>782</v>
      </c>
      <c r="B783" s="6" t="s">
        <v>2863</v>
      </c>
      <c r="C783" s="6" t="s">
        <v>910</v>
      </c>
      <c r="D783" s="6" t="s">
        <v>2736</v>
      </c>
      <c r="E783" s="6" t="s">
        <v>26</v>
      </c>
      <c r="F783" s="29">
        <v>44440</v>
      </c>
      <c r="G783" s="30"/>
      <c r="H783" s="6" t="s">
        <v>2737</v>
      </c>
      <c r="I783" s="32" t="s">
        <v>2753</v>
      </c>
      <c r="J783" s="61" t="s">
        <v>2739</v>
      </c>
      <c r="K783" s="30"/>
      <c r="L783" s="4"/>
      <c r="M783" s="4" t="str">
        <f>C783&amp;COUNTIF($C$2:C783,C783)</f>
        <v>张文青2</v>
      </c>
    </row>
    <row r="784" customHeight="1" spans="1:13">
      <c r="A784" s="6">
        <v>783</v>
      </c>
      <c r="B784" s="6" t="s">
        <v>3515</v>
      </c>
      <c r="C784" s="6" t="s">
        <v>1115</v>
      </c>
      <c r="D784" s="6" t="s">
        <v>2736</v>
      </c>
      <c r="E784" s="6" t="s">
        <v>26</v>
      </c>
      <c r="F784" s="29">
        <v>44440</v>
      </c>
      <c r="G784" s="30"/>
      <c r="H784" s="6" t="s">
        <v>2737</v>
      </c>
      <c r="I784" s="32" t="s">
        <v>2738</v>
      </c>
      <c r="J784" s="61" t="s">
        <v>2739</v>
      </c>
      <c r="K784" s="30"/>
      <c r="L784" s="4"/>
      <c r="M784" s="4" t="str">
        <f>C784&amp;COUNTIF($C$2:C784,C784)</f>
        <v>刘磊明1</v>
      </c>
    </row>
    <row r="785" customHeight="1" spans="1:13">
      <c r="A785" s="6">
        <v>784</v>
      </c>
      <c r="B785" s="6" t="s">
        <v>3123</v>
      </c>
      <c r="C785" s="6" t="s">
        <v>929</v>
      </c>
      <c r="D785" s="6" t="s">
        <v>2736</v>
      </c>
      <c r="E785" s="6" t="s">
        <v>26</v>
      </c>
      <c r="F785" s="29">
        <v>44440</v>
      </c>
      <c r="G785" s="30"/>
      <c r="H785" s="6" t="s">
        <v>2737</v>
      </c>
      <c r="I785" s="32" t="s">
        <v>2753</v>
      </c>
      <c r="J785" s="61" t="s">
        <v>2739</v>
      </c>
      <c r="K785" s="30"/>
      <c r="L785" s="4"/>
      <c r="M785" s="4" t="str">
        <f>C785&amp;COUNTIF($C$2:C785,C785)</f>
        <v>郑羽娜2</v>
      </c>
    </row>
    <row r="786" customHeight="1" spans="1:13">
      <c r="A786" s="6">
        <v>785</v>
      </c>
      <c r="B786" s="6" t="s">
        <v>3516</v>
      </c>
      <c r="C786" s="6" t="s">
        <v>1121</v>
      </c>
      <c r="D786" s="6" t="s">
        <v>2736</v>
      </c>
      <c r="E786" s="6" t="s">
        <v>26</v>
      </c>
      <c r="F786" s="29">
        <v>44440</v>
      </c>
      <c r="G786" s="30"/>
      <c r="H786" s="6" t="s">
        <v>2737</v>
      </c>
      <c r="I786" s="32" t="s">
        <v>2738</v>
      </c>
      <c r="J786" s="61" t="s">
        <v>2739</v>
      </c>
      <c r="K786" s="30"/>
      <c r="L786" s="4"/>
      <c r="M786" s="4" t="str">
        <f>C786&amp;COUNTIF($C$2:C786,C786)</f>
        <v>孙毅刚1</v>
      </c>
    </row>
    <row r="787" customHeight="1" spans="1:13">
      <c r="A787" s="6">
        <v>786</v>
      </c>
      <c r="B787" s="6" t="s">
        <v>3517</v>
      </c>
      <c r="C787" s="6" t="s">
        <v>1004</v>
      </c>
      <c r="D787" s="6" t="s">
        <v>2736</v>
      </c>
      <c r="E787" s="6" t="s">
        <v>26</v>
      </c>
      <c r="F787" s="29">
        <v>44440</v>
      </c>
      <c r="G787" s="30"/>
      <c r="H787" s="6" t="s">
        <v>2737</v>
      </c>
      <c r="I787" s="32" t="s">
        <v>2744</v>
      </c>
      <c r="J787" s="61" t="s">
        <v>2739</v>
      </c>
      <c r="K787" s="30"/>
      <c r="L787" s="4"/>
      <c r="M787" s="4" t="str">
        <f>C787&amp;COUNTIF($C$2:C787,C787)</f>
        <v>刘金朋1</v>
      </c>
    </row>
    <row r="788" customHeight="1" spans="1:13">
      <c r="A788" s="6">
        <v>787</v>
      </c>
      <c r="B788" s="6" t="s">
        <v>3518</v>
      </c>
      <c r="C788" s="6" t="s">
        <v>1133</v>
      </c>
      <c r="D788" s="6" t="s">
        <v>2736</v>
      </c>
      <c r="E788" s="6" t="s">
        <v>26</v>
      </c>
      <c r="F788" s="29">
        <v>44440</v>
      </c>
      <c r="G788" s="30"/>
      <c r="H788" s="6" t="s">
        <v>2737</v>
      </c>
      <c r="I788" s="32" t="s">
        <v>2738</v>
      </c>
      <c r="J788" s="61" t="s">
        <v>2739</v>
      </c>
      <c r="K788" s="30"/>
      <c r="L788" s="4"/>
      <c r="M788" s="4" t="str">
        <f>C788&amp;COUNTIF($C$2:C788,C788)</f>
        <v>马玉玉1</v>
      </c>
    </row>
    <row r="789" customHeight="1" spans="1:13">
      <c r="A789" s="6">
        <v>788</v>
      </c>
      <c r="B789" s="6" t="s">
        <v>3124</v>
      </c>
      <c r="C789" s="6" t="s">
        <v>1130</v>
      </c>
      <c r="D789" s="6" t="s">
        <v>2736</v>
      </c>
      <c r="E789" s="6" t="s">
        <v>26</v>
      </c>
      <c r="F789" s="29">
        <v>44440</v>
      </c>
      <c r="G789" s="30"/>
      <c r="H789" s="6" t="s">
        <v>2737</v>
      </c>
      <c r="I789" s="32" t="s">
        <v>2744</v>
      </c>
      <c r="J789" s="61" t="s">
        <v>2739</v>
      </c>
      <c r="K789" s="30"/>
      <c r="L789" s="4"/>
      <c r="M789" s="4" t="str">
        <f>C789&amp;COUNTIF($C$2:C789,C789)</f>
        <v>李梦歌2</v>
      </c>
    </row>
    <row r="790" customHeight="1" spans="1:13">
      <c r="A790" s="6">
        <v>789</v>
      </c>
      <c r="B790" s="6" t="s">
        <v>3125</v>
      </c>
      <c r="C790" s="6" t="s">
        <v>905</v>
      </c>
      <c r="D790" s="6" t="s">
        <v>2736</v>
      </c>
      <c r="E790" s="6" t="s">
        <v>26</v>
      </c>
      <c r="F790" s="29">
        <v>44440</v>
      </c>
      <c r="G790" s="30"/>
      <c r="H790" s="6" t="s">
        <v>2737</v>
      </c>
      <c r="I790" s="32" t="s">
        <v>2753</v>
      </c>
      <c r="J790" s="61" t="s">
        <v>2739</v>
      </c>
      <c r="K790" s="30"/>
      <c r="L790" s="4"/>
      <c r="M790" s="4" t="str">
        <f>C790&amp;COUNTIF($C$2:C790,C790)</f>
        <v>杨帅2</v>
      </c>
    </row>
    <row r="791" customHeight="1" spans="1:13">
      <c r="A791" s="6">
        <v>790</v>
      </c>
      <c r="B791" s="6" t="s">
        <v>3519</v>
      </c>
      <c r="C791" s="6" t="s">
        <v>1069</v>
      </c>
      <c r="D791" s="6" t="s">
        <v>2736</v>
      </c>
      <c r="E791" s="6" t="s">
        <v>26</v>
      </c>
      <c r="F791" s="29">
        <v>44440</v>
      </c>
      <c r="G791" s="30"/>
      <c r="H791" s="6" t="s">
        <v>2737</v>
      </c>
      <c r="I791" s="32" t="s">
        <v>2738</v>
      </c>
      <c r="J791" s="61" t="s">
        <v>2739</v>
      </c>
      <c r="K791" s="30"/>
      <c r="L791" s="4"/>
      <c r="M791" s="4" t="str">
        <f>C791&amp;COUNTIF($C$2:C791,C791)</f>
        <v>夏鹏飞1</v>
      </c>
    </row>
    <row r="792" customHeight="1" spans="1:13">
      <c r="A792" s="6">
        <v>791</v>
      </c>
      <c r="B792" s="6" t="s">
        <v>3520</v>
      </c>
      <c r="C792" s="6" t="s">
        <v>968</v>
      </c>
      <c r="D792" s="6" t="s">
        <v>2804</v>
      </c>
      <c r="E792" s="6" t="s">
        <v>828</v>
      </c>
      <c r="F792" s="29">
        <v>44440</v>
      </c>
      <c r="G792" s="30"/>
      <c r="H792" s="6" t="s">
        <v>2737</v>
      </c>
      <c r="I792" s="32" t="s">
        <v>2738</v>
      </c>
      <c r="J792" s="61" t="s">
        <v>2739</v>
      </c>
      <c r="K792" s="30"/>
      <c r="L792" s="4"/>
      <c r="M792" s="4" t="str">
        <f>C792&amp;COUNTIF($C$2:C792,C792)</f>
        <v>陈楚宏1</v>
      </c>
    </row>
    <row r="793" customHeight="1" spans="1:13">
      <c r="A793" s="6">
        <v>792</v>
      </c>
      <c r="B793" s="6" t="s">
        <v>3521</v>
      </c>
      <c r="C793" s="6" t="s">
        <v>944</v>
      </c>
      <c r="D793" s="6" t="s">
        <v>2804</v>
      </c>
      <c r="E793" s="6" t="s">
        <v>480</v>
      </c>
      <c r="F793" s="29">
        <v>44440</v>
      </c>
      <c r="G793" s="30"/>
      <c r="H793" s="6" t="s">
        <v>2737</v>
      </c>
      <c r="I793" s="32" t="s">
        <v>2744</v>
      </c>
      <c r="J793" s="61" t="s">
        <v>2739</v>
      </c>
      <c r="K793" s="30"/>
      <c r="L793" s="4"/>
      <c r="M793" s="4" t="str">
        <f>C793&amp;COUNTIF($C$2:C793,C793)</f>
        <v>才学志1</v>
      </c>
    </row>
    <row r="794" customHeight="1" spans="1:13">
      <c r="A794" s="6">
        <v>793</v>
      </c>
      <c r="B794" s="6" t="s">
        <v>3522</v>
      </c>
      <c r="C794" s="6" t="s">
        <v>907</v>
      </c>
      <c r="D794" s="6" t="s">
        <v>2804</v>
      </c>
      <c r="E794" s="6" t="s">
        <v>480</v>
      </c>
      <c r="F794" s="29">
        <v>44440</v>
      </c>
      <c r="G794" s="30"/>
      <c r="H794" s="6" t="s">
        <v>2737</v>
      </c>
      <c r="I794" s="32" t="s">
        <v>2744</v>
      </c>
      <c r="J794" s="61" t="s">
        <v>2739</v>
      </c>
      <c r="K794" s="30"/>
      <c r="L794" s="4"/>
      <c r="M794" s="4" t="str">
        <f>C794&amp;COUNTIF($C$2:C794,C794)</f>
        <v>刘亚南1</v>
      </c>
    </row>
    <row r="795" customHeight="1" spans="1:13">
      <c r="A795" s="6">
        <v>794</v>
      </c>
      <c r="B795" s="6" t="s">
        <v>3523</v>
      </c>
      <c r="C795" s="6" t="s">
        <v>904</v>
      </c>
      <c r="D795" s="6" t="s">
        <v>2804</v>
      </c>
      <c r="E795" s="6" t="s">
        <v>480</v>
      </c>
      <c r="F795" s="29">
        <v>44440</v>
      </c>
      <c r="G795" s="30"/>
      <c r="H795" s="6" t="s">
        <v>2737</v>
      </c>
      <c r="I795" s="32" t="s">
        <v>2744</v>
      </c>
      <c r="J795" s="61" t="s">
        <v>2739</v>
      </c>
      <c r="K795" s="30"/>
      <c r="L795" s="4"/>
      <c r="M795" s="4" t="str">
        <f>C795&amp;COUNTIF($C$2:C795,C795)</f>
        <v>刘欣欣1</v>
      </c>
    </row>
    <row r="796" customHeight="1" spans="1:13">
      <c r="A796" s="6">
        <v>795</v>
      </c>
      <c r="B796" s="6" t="s">
        <v>2908</v>
      </c>
      <c r="C796" s="6" t="s">
        <v>951</v>
      </c>
      <c r="D796" s="6" t="s">
        <v>2804</v>
      </c>
      <c r="E796" s="6" t="s">
        <v>480</v>
      </c>
      <c r="F796" s="29">
        <v>44440</v>
      </c>
      <c r="G796" s="30"/>
      <c r="H796" s="6" t="s">
        <v>2737</v>
      </c>
      <c r="I796" s="32" t="s">
        <v>2744</v>
      </c>
      <c r="J796" s="61" t="s">
        <v>2739</v>
      </c>
      <c r="K796" s="30"/>
      <c r="L796" s="4"/>
      <c r="M796" s="4" t="str">
        <f>C796&amp;COUNTIF($C$2:C796,C796)</f>
        <v>沈明正2</v>
      </c>
    </row>
    <row r="797" customHeight="1" spans="1:13">
      <c r="A797" s="6">
        <v>796</v>
      </c>
      <c r="B797" s="6" t="s">
        <v>3524</v>
      </c>
      <c r="C797" s="6" t="s">
        <v>992</v>
      </c>
      <c r="D797" s="6" t="s">
        <v>2804</v>
      </c>
      <c r="E797" s="6" t="s">
        <v>480</v>
      </c>
      <c r="F797" s="29">
        <v>44440</v>
      </c>
      <c r="G797" s="30"/>
      <c r="H797" s="6" t="s">
        <v>2737</v>
      </c>
      <c r="I797" s="32" t="s">
        <v>2744</v>
      </c>
      <c r="J797" s="61" t="s">
        <v>2739</v>
      </c>
      <c r="K797" s="30"/>
      <c r="L797" s="4"/>
      <c r="M797" s="4" t="str">
        <f>C797&amp;COUNTIF($C$2:C797,C797)</f>
        <v>田忠波1</v>
      </c>
    </row>
    <row r="798" customHeight="1" spans="1:13">
      <c r="A798" s="6">
        <v>797</v>
      </c>
      <c r="B798" s="6" t="s">
        <v>3525</v>
      </c>
      <c r="C798" s="6" t="s">
        <v>1000</v>
      </c>
      <c r="D798" s="6" t="s">
        <v>2804</v>
      </c>
      <c r="E798" s="6" t="s">
        <v>480</v>
      </c>
      <c r="F798" s="29">
        <v>44440</v>
      </c>
      <c r="G798" s="30"/>
      <c r="H798" s="6" t="s">
        <v>2737</v>
      </c>
      <c r="I798" s="32" t="s">
        <v>2744</v>
      </c>
      <c r="J798" s="61" t="s">
        <v>2739</v>
      </c>
      <c r="K798" s="30"/>
      <c r="L798" s="4"/>
      <c r="M798" s="4" t="str">
        <f>C798&amp;COUNTIF($C$2:C798,C798)</f>
        <v>李佳帅1</v>
      </c>
    </row>
    <row r="799" customHeight="1" spans="1:13">
      <c r="A799" s="6">
        <v>798</v>
      </c>
      <c r="B799" s="6" t="s">
        <v>3526</v>
      </c>
      <c r="C799" s="6" t="s">
        <v>868</v>
      </c>
      <c r="D799" s="6" t="s">
        <v>2804</v>
      </c>
      <c r="E799" s="6" t="s">
        <v>480</v>
      </c>
      <c r="F799" s="29">
        <v>44440</v>
      </c>
      <c r="G799" s="30"/>
      <c r="H799" s="6" t="s">
        <v>2737</v>
      </c>
      <c r="I799" s="32" t="s">
        <v>2753</v>
      </c>
      <c r="J799" s="61" t="s">
        <v>2739</v>
      </c>
      <c r="K799" s="30"/>
      <c r="L799" s="4"/>
      <c r="M799" s="4" t="str">
        <f>C799&amp;COUNTIF($C$2:C799,C799)</f>
        <v>白冰1</v>
      </c>
    </row>
    <row r="800" customHeight="1" spans="1:13">
      <c r="A800" s="6">
        <v>799</v>
      </c>
      <c r="B800" s="6" t="s">
        <v>3527</v>
      </c>
      <c r="C800" s="6" t="s">
        <v>850</v>
      </c>
      <c r="D800" s="6" t="s">
        <v>2804</v>
      </c>
      <c r="E800" s="6" t="s">
        <v>828</v>
      </c>
      <c r="F800" s="29">
        <v>44440</v>
      </c>
      <c r="G800" s="30"/>
      <c r="H800" s="6" t="s">
        <v>2737</v>
      </c>
      <c r="I800" s="32" t="s">
        <v>2753</v>
      </c>
      <c r="J800" s="61" t="s">
        <v>2739</v>
      </c>
      <c r="K800" s="30"/>
      <c r="L800" s="4"/>
      <c r="M800" s="4" t="str">
        <f>C800&amp;COUNTIF($C$2:C800,C800)</f>
        <v>马佳英1</v>
      </c>
    </row>
    <row r="801" customHeight="1" spans="1:13">
      <c r="A801" s="6">
        <v>800</v>
      </c>
      <c r="B801" s="6" t="s">
        <v>3528</v>
      </c>
      <c r="C801" s="6" t="s">
        <v>864</v>
      </c>
      <c r="D801" s="6" t="s">
        <v>2804</v>
      </c>
      <c r="E801" s="6" t="s">
        <v>480</v>
      </c>
      <c r="F801" s="29">
        <v>44440</v>
      </c>
      <c r="G801" s="30"/>
      <c r="H801" s="6" t="s">
        <v>2737</v>
      </c>
      <c r="I801" s="32" t="s">
        <v>2753</v>
      </c>
      <c r="J801" s="61" t="s">
        <v>2739</v>
      </c>
      <c r="K801" s="30"/>
      <c r="L801" s="4"/>
      <c r="M801" s="4" t="str">
        <f>C801&amp;COUNTIF($C$2:C801,C801)</f>
        <v>范春成1</v>
      </c>
    </row>
    <row r="802" customHeight="1" spans="1:13">
      <c r="A802" s="6">
        <v>801</v>
      </c>
      <c r="B802" s="6" t="s">
        <v>3529</v>
      </c>
      <c r="C802" s="6" t="s">
        <v>866</v>
      </c>
      <c r="D802" s="6" t="s">
        <v>2804</v>
      </c>
      <c r="E802" s="6" t="s">
        <v>480</v>
      </c>
      <c r="F802" s="29">
        <v>44440</v>
      </c>
      <c r="G802" s="30"/>
      <c r="H802" s="6" t="s">
        <v>2737</v>
      </c>
      <c r="I802" s="32" t="s">
        <v>2753</v>
      </c>
      <c r="J802" s="61" t="s">
        <v>2739</v>
      </c>
      <c r="K802" s="30"/>
      <c r="L802" s="4"/>
      <c r="M802" s="4" t="str">
        <f>C802&amp;COUNTIF($C$2:C802,C802)</f>
        <v>石家琦1</v>
      </c>
    </row>
    <row r="803" customHeight="1" spans="1:13">
      <c r="A803" s="6">
        <v>802</v>
      </c>
      <c r="B803" s="6" t="s">
        <v>3530</v>
      </c>
      <c r="C803" s="6" t="s">
        <v>836</v>
      </c>
      <c r="D803" s="6" t="s">
        <v>2804</v>
      </c>
      <c r="E803" s="6" t="s">
        <v>480</v>
      </c>
      <c r="F803" s="29">
        <v>44440</v>
      </c>
      <c r="G803" s="30"/>
      <c r="H803" s="6" t="s">
        <v>2737</v>
      </c>
      <c r="I803" s="32" t="s">
        <v>2753</v>
      </c>
      <c r="J803" s="61" t="s">
        <v>2739</v>
      </c>
      <c r="K803" s="30"/>
      <c r="L803" s="4"/>
      <c r="M803" s="4" t="str">
        <f>C803&amp;COUNTIF($C$2:C803,C803)</f>
        <v>宋伟强1</v>
      </c>
    </row>
    <row r="804" customHeight="1" spans="1:13">
      <c r="A804" s="6">
        <v>803</v>
      </c>
      <c r="B804" s="6" t="s">
        <v>3531</v>
      </c>
      <c r="C804" s="6" t="s">
        <v>857</v>
      </c>
      <c r="D804" s="6" t="s">
        <v>2804</v>
      </c>
      <c r="E804" s="6" t="s">
        <v>480</v>
      </c>
      <c r="F804" s="29">
        <v>44440</v>
      </c>
      <c r="G804" s="30"/>
      <c r="H804" s="6" t="s">
        <v>2737</v>
      </c>
      <c r="I804" s="32" t="s">
        <v>2753</v>
      </c>
      <c r="J804" s="61" t="s">
        <v>2739</v>
      </c>
      <c r="K804" s="30"/>
      <c r="L804" s="4"/>
      <c r="M804" s="4" t="str">
        <f>C804&amp;COUNTIF($C$2:C804,C804)</f>
        <v>徐广岐1</v>
      </c>
    </row>
    <row r="805" customHeight="1" spans="1:13">
      <c r="A805" s="6">
        <v>804</v>
      </c>
      <c r="B805" s="6" t="s">
        <v>3532</v>
      </c>
      <c r="C805" s="6" t="s">
        <v>863</v>
      </c>
      <c r="D805" s="6" t="s">
        <v>2804</v>
      </c>
      <c r="E805" s="6" t="s">
        <v>480</v>
      </c>
      <c r="F805" s="29">
        <v>44440</v>
      </c>
      <c r="G805" s="30"/>
      <c r="H805" s="6" t="s">
        <v>2737</v>
      </c>
      <c r="I805" s="32" t="s">
        <v>2753</v>
      </c>
      <c r="J805" s="61" t="s">
        <v>2739</v>
      </c>
      <c r="K805" s="30"/>
      <c r="L805" s="4"/>
      <c r="M805" s="4" t="str">
        <f>C805&amp;COUNTIF($C$2:C805,C805)</f>
        <v>赵朋飞1</v>
      </c>
    </row>
    <row r="806" customHeight="1" spans="1:13">
      <c r="A806" s="6">
        <v>805</v>
      </c>
      <c r="B806" s="6" t="s">
        <v>3533</v>
      </c>
      <c r="C806" s="6" t="s">
        <v>842</v>
      </c>
      <c r="D806" s="6" t="s">
        <v>2804</v>
      </c>
      <c r="E806" s="6" t="s">
        <v>480</v>
      </c>
      <c r="F806" s="29">
        <v>44440</v>
      </c>
      <c r="G806" s="30"/>
      <c r="H806" s="6" t="s">
        <v>2737</v>
      </c>
      <c r="I806" s="32" t="s">
        <v>2753</v>
      </c>
      <c r="J806" s="61" t="s">
        <v>2739</v>
      </c>
      <c r="K806" s="30"/>
      <c r="L806" s="4"/>
      <c r="M806" s="4" t="str">
        <f>C806&amp;COUNTIF($C$2:C806,C806)</f>
        <v>王佳1</v>
      </c>
    </row>
    <row r="807" customHeight="1" spans="1:13">
      <c r="A807" s="6">
        <v>806</v>
      </c>
      <c r="B807" s="6" t="s">
        <v>3534</v>
      </c>
      <c r="C807" s="6" t="s">
        <v>894</v>
      </c>
      <c r="D807" s="6" t="s">
        <v>2804</v>
      </c>
      <c r="E807" s="6" t="s">
        <v>480</v>
      </c>
      <c r="F807" s="29">
        <v>44440</v>
      </c>
      <c r="G807" s="30"/>
      <c r="H807" s="6" t="s">
        <v>2737</v>
      </c>
      <c r="I807" s="32" t="s">
        <v>2753</v>
      </c>
      <c r="J807" s="61" t="s">
        <v>2739</v>
      </c>
      <c r="K807" s="30"/>
      <c r="L807" s="4"/>
      <c r="M807" s="4" t="str">
        <f>C807&amp;COUNTIF($C$2:C807,C807)</f>
        <v>伊攀1</v>
      </c>
    </row>
    <row r="808" customHeight="1" spans="1:13">
      <c r="A808" s="6">
        <v>807</v>
      </c>
      <c r="B808" s="6" t="s">
        <v>3535</v>
      </c>
      <c r="C808" s="6" t="s">
        <v>853</v>
      </c>
      <c r="D808" s="6" t="s">
        <v>2804</v>
      </c>
      <c r="E808" s="6" t="s">
        <v>480</v>
      </c>
      <c r="F808" s="29">
        <v>44440</v>
      </c>
      <c r="G808" s="30"/>
      <c r="H808" s="6" t="s">
        <v>2737</v>
      </c>
      <c r="I808" s="32" t="s">
        <v>2753</v>
      </c>
      <c r="J808" s="61" t="s">
        <v>2739</v>
      </c>
      <c r="K808" s="30"/>
      <c r="L808" s="4"/>
      <c r="M808" s="4" t="str">
        <f>C808&amp;COUNTIF($C$2:C808,C808)</f>
        <v>乔光1</v>
      </c>
    </row>
    <row r="809" customHeight="1" spans="1:13">
      <c r="A809" s="6">
        <v>808</v>
      </c>
      <c r="B809" s="6" t="s">
        <v>3536</v>
      </c>
      <c r="C809" s="6" t="s">
        <v>856</v>
      </c>
      <c r="D809" s="6" t="s">
        <v>2804</v>
      </c>
      <c r="E809" s="6" t="s">
        <v>480</v>
      </c>
      <c r="F809" s="29">
        <v>44440</v>
      </c>
      <c r="G809" s="30"/>
      <c r="H809" s="6" t="s">
        <v>2737</v>
      </c>
      <c r="I809" s="32" t="s">
        <v>2753</v>
      </c>
      <c r="J809" s="61" t="s">
        <v>2739</v>
      </c>
      <c r="K809" s="30"/>
      <c r="L809" s="4"/>
      <c r="M809" s="4" t="str">
        <f>C809&amp;COUNTIF($C$2:C809,C809)</f>
        <v>李志伟1</v>
      </c>
    </row>
    <row r="810" customHeight="1" spans="1:13">
      <c r="A810" s="6">
        <v>809</v>
      </c>
      <c r="B810" s="6" t="s">
        <v>3537</v>
      </c>
      <c r="C810" s="6" t="s">
        <v>1023</v>
      </c>
      <c r="D810" s="6" t="s">
        <v>2804</v>
      </c>
      <c r="E810" s="6" t="s">
        <v>480</v>
      </c>
      <c r="F810" s="29">
        <v>44440</v>
      </c>
      <c r="G810" s="30"/>
      <c r="H810" s="6" t="s">
        <v>2737</v>
      </c>
      <c r="I810" s="32" t="s">
        <v>2738</v>
      </c>
      <c r="J810" s="61" t="s">
        <v>2739</v>
      </c>
      <c r="K810" s="30"/>
      <c r="L810" s="4"/>
      <c r="M810" s="4" t="str">
        <f>C810&amp;COUNTIF($C$2:C810,C810)</f>
        <v>何芹1</v>
      </c>
    </row>
    <row r="811" customHeight="1" spans="1:13">
      <c r="A811" s="6">
        <v>810</v>
      </c>
      <c r="B811" s="6" t="s">
        <v>3538</v>
      </c>
      <c r="C811" s="6" t="s">
        <v>962</v>
      </c>
      <c r="D811" s="6" t="s">
        <v>2804</v>
      </c>
      <c r="E811" s="6" t="s">
        <v>480</v>
      </c>
      <c r="F811" s="29">
        <v>44440</v>
      </c>
      <c r="G811" s="30"/>
      <c r="H811" s="6" t="s">
        <v>2737</v>
      </c>
      <c r="I811" s="32" t="s">
        <v>2744</v>
      </c>
      <c r="J811" s="61" t="s">
        <v>2739</v>
      </c>
      <c r="K811" s="30"/>
      <c r="L811" s="4"/>
      <c r="M811" s="4" t="str">
        <f>C811&amp;COUNTIF($C$2:C811,C811)</f>
        <v>常俊峰1</v>
      </c>
    </row>
    <row r="812" customHeight="1" spans="1:13">
      <c r="A812" s="6">
        <v>811</v>
      </c>
      <c r="B812" s="6" t="s">
        <v>3539</v>
      </c>
      <c r="C812" s="6" t="s">
        <v>987</v>
      </c>
      <c r="D812" s="6" t="s">
        <v>2804</v>
      </c>
      <c r="E812" s="6" t="s">
        <v>480</v>
      </c>
      <c r="F812" s="29">
        <v>44440</v>
      </c>
      <c r="G812" s="30"/>
      <c r="H812" s="6" t="s">
        <v>2737</v>
      </c>
      <c r="I812" s="32" t="s">
        <v>2744</v>
      </c>
      <c r="J812" s="61" t="s">
        <v>2739</v>
      </c>
      <c r="K812" s="30"/>
      <c r="L812" s="4"/>
      <c r="M812" s="4" t="str">
        <f>C812&amp;COUNTIF($C$2:C812,C812)</f>
        <v>胡志强1</v>
      </c>
    </row>
    <row r="813" customHeight="1" spans="1:13">
      <c r="A813" s="6">
        <v>812</v>
      </c>
      <c r="B813" s="6" t="s">
        <v>3540</v>
      </c>
      <c r="C813" s="6" t="s">
        <v>976</v>
      </c>
      <c r="D813" s="6" t="s">
        <v>2804</v>
      </c>
      <c r="E813" s="6" t="s">
        <v>480</v>
      </c>
      <c r="F813" s="29">
        <v>44440</v>
      </c>
      <c r="G813" s="30"/>
      <c r="H813" s="6" t="s">
        <v>2737</v>
      </c>
      <c r="I813" s="32" t="s">
        <v>2744</v>
      </c>
      <c r="J813" s="61" t="s">
        <v>2739</v>
      </c>
      <c r="K813" s="30"/>
      <c r="L813" s="4"/>
      <c r="M813" s="4" t="str">
        <f>C813&amp;COUNTIF($C$2:C813,C813)</f>
        <v>雒建荣1</v>
      </c>
    </row>
    <row r="814" customHeight="1" spans="1:13">
      <c r="A814" s="6">
        <v>813</v>
      </c>
      <c r="B814" s="6" t="s">
        <v>3541</v>
      </c>
      <c r="C814" s="6" t="s">
        <v>971</v>
      </c>
      <c r="D814" s="6" t="s">
        <v>2804</v>
      </c>
      <c r="E814" s="6" t="s">
        <v>480</v>
      </c>
      <c r="F814" s="29">
        <v>44440</v>
      </c>
      <c r="G814" s="30"/>
      <c r="H814" s="6" t="s">
        <v>2737</v>
      </c>
      <c r="I814" s="32" t="s">
        <v>2744</v>
      </c>
      <c r="J814" s="61" t="s">
        <v>2739</v>
      </c>
      <c r="K814" s="30"/>
      <c r="L814" s="4"/>
      <c r="M814" s="4" t="str">
        <f>C814&amp;COUNTIF($C$2:C814,C814)</f>
        <v>王志萌1</v>
      </c>
    </row>
    <row r="815" customHeight="1" spans="1:13">
      <c r="A815" s="6">
        <v>814</v>
      </c>
      <c r="B815" s="6" t="s">
        <v>3542</v>
      </c>
      <c r="C815" s="6" t="s">
        <v>1103</v>
      </c>
      <c r="D815" s="6" t="s">
        <v>2804</v>
      </c>
      <c r="E815" s="6" t="s">
        <v>480</v>
      </c>
      <c r="F815" s="29">
        <v>44440</v>
      </c>
      <c r="G815" s="30"/>
      <c r="H815" s="6" t="s">
        <v>2737</v>
      </c>
      <c r="I815" s="32" t="s">
        <v>2738</v>
      </c>
      <c r="J815" s="61" t="s">
        <v>2739</v>
      </c>
      <c r="K815" s="30"/>
      <c r="L815" s="4"/>
      <c r="M815" s="4" t="str">
        <f>C815&amp;COUNTIF($C$2:C815,C815)</f>
        <v>班凯东1</v>
      </c>
    </row>
    <row r="816" customHeight="1" spans="1:13">
      <c r="A816" s="6">
        <v>815</v>
      </c>
      <c r="B816" s="6" t="s">
        <v>3543</v>
      </c>
      <c r="C816" s="6" t="s">
        <v>846</v>
      </c>
      <c r="D816" s="6" t="s">
        <v>2804</v>
      </c>
      <c r="E816" s="6" t="s">
        <v>480</v>
      </c>
      <c r="F816" s="29">
        <v>44440</v>
      </c>
      <c r="G816" s="30"/>
      <c r="H816" s="6" t="s">
        <v>2737</v>
      </c>
      <c r="I816" s="32" t="s">
        <v>2753</v>
      </c>
      <c r="J816" s="61" t="s">
        <v>2739</v>
      </c>
      <c r="K816" s="30"/>
      <c r="L816" s="4"/>
      <c r="M816" s="4" t="str">
        <f>C816&amp;COUNTIF($C$2:C816,C816)</f>
        <v>景瑶1</v>
      </c>
    </row>
    <row r="817" customHeight="1" spans="1:13">
      <c r="A817" s="6">
        <v>816</v>
      </c>
      <c r="B817" s="6" t="s">
        <v>3544</v>
      </c>
      <c r="C817" s="6" t="s">
        <v>902</v>
      </c>
      <c r="D817" s="6" t="s">
        <v>2804</v>
      </c>
      <c r="E817" s="6" t="s">
        <v>480</v>
      </c>
      <c r="F817" s="29">
        <v>44440</v>
      </c>
      <c r="G817" s="30"/>
      <c r="H817" s="6" t="s">
        <v>2737</v>
      </c>
      <c r="I817" s="32" t="s">
        <v>2744</v>
      </c>
      <c r="J817" s="61" t="s">
        <v>2739</v>
      </c>
      <c r="K817" s="30"/>
      <c r="L817" s="4"/>
      <c r="M817" s="4" t="str">
        <f>C817&amp;COUNTIF($C$2:C817,C817)</f>
        <v>李佳学1</v>
      </c>
    </row>
    <row r="818" customHeight="1" spans="1:13">
      <c r="A818" s="6">
        <v>817</v>
      </c>
      <c r="B818" s="6" t="s">
        <v>3545</v>
      </c>
      <c r="C818" s="6" t="s">
        <v>887</v>
      </c>
      <c r="D818" s="6" t="s">
        <v>2804</v>
      </c>
      <c r="E818" s="6" t="s">
        <v>480</v>
      </c>
      <c r="F818" s="29">
        <v>44440</v>
      </c>
      <c r="G818" s="30"/>
      <c r="H818" s="6" t="s">
        <v>2737</v>
      </c>
      <c r="I818" s="32" t="s">
        <v>2744</v>
      </c>
      <c r="J818" s="61" t="s">
        <v>2739</v>
      </c>
      <c r="K818" s="30"/>
      <c r="L818" s="4"/>
      <c r="M818" s="4" t="str">
        <f>C818&amp;COUNTIF($C$2:C818,C818)</f>
        <v>迟立杰1</v>
      </c>
    </row>
    <row r="819" customHeight="1" spans="1:13">
      <c r="A819" s="6">
        <v>818</v>
      </c>
      <c r="B819" s="6" t="s">
        <v>3546</v>
      </c>
      <c r="C819" s="6" t="s">
        <v>982</v>
      </c>
      <c r="D819" s="6" t="s">
        <v>2736</v>
      </c>
      <c r="E819" s="6" t="s">
        <v>26</v>
      </c>
      <c r="F819" s="29">
        <v>44440</v>
      </c>
      <c r="G819" s="30"/>
      <c r="H819" s="6" t="s">
        <v>2737</v>
      </c>
      <c r="I819" s="32" t="s">
        <v>2744</v>
      </c>
      <c r="J819" s="61" t="s">
        <v>2739</v>
      </c>
      <c r="K819" s="30"/>
      <c r="L819" s="4"/>
      <c r="M819" s="4" t="str">
        <f>C819&amp;COUNTIF($C$2:C819,C819)</f>
        <v>景凡1</v>
      </c>
    </row>
    <row r="820" customHeight="1" spans="1:13">
      <c r="A820" s="6">
        <v>819</v>
      </c>
      <c r="B820" s="6" t="s">
        <v>3547</v>
      </c>
      <c r="C820" s="6" t="s">
        <v>952</v>
      </c>
      <c r="D820" s="6" t="s">
        <v>2804</v>
      </c>
      <c r="E820" s="6" t="s">
        <v>480</v>
      </c>
      <c r="F820" s="29">
        <v>44440</v>
      </c>
      <c r="G820" s="30"/>
      <c r="H820" s="6" t="s">
        <v>2737</v>
      </c>
      <c r="I820" s="32" t="s">
        <v>2744</v>
      </c>
      <c r="J820" s="61" t="s">
        <v>2739</v>
      </c>
      <c r="K820" s="30"/>
      <c r="L820" s="4"/>
      <c r="M820" s="4" t="str">
        <f>C820&amp;COUNTIF($C$2:C820,C820)</f>
        <v>王会光1</v>
      </c>
    </row>
    <row r="821" customHeight="1" spans="1:13">
      <c r="A821" s="6">
        <v>820</v>
      </c>
      <c r="B821" s="6" t="s">
        <v>3548</v>
      </c>
      <c r="C821" s="6" t="s">
        <v>886</v>
      </c>
      <c r="D821" s="6" t="s">
        <v>2748</v>
      </c>
      <c r="E821" s="6" t="s">
        <v>1924</v>
      </c>
      <c r="F821" s="29">
        <v>44440</v>
      </c>
      <c r="G821" s="30"/>
      <c r="H821" s="6" t="s">
        <v>2737</v>
      </c>
      <c r="I821" s="32" t="s">
        <v>2753</v>
      </c>
      <c r="J821" s="61" t="s">
        <v>2739</v>
      </c>
      <c r="K821" s="30"/>
      <c r="L821" s="4"/>
      <c r="M821" s="4" t="str">
        <f>C821&amp;COUNTIF($C$2:C821,C821)</f>
        <v>李雷全1</v>
      </c>
    </row>
    <row r="822" customHeight="1" spans="1:13">
      <c r="A822" s="6">
        <v>821</v>
      </c>
      <c r="B822" s="6" t="s">
        <v>3549</v>
      </c>
      <c r="C822" s="6" t="s">
        <v>1106</v>
      </c>
      <c r="D822" s="6" t="s">
        <v>2748</v>
      </c>
      <c r="E822" s="6" t="s">
        <v>1924</v>
      </c>
      <c r="F822" s="29">
        <v>44440</v>
      </c>
      <c r="G822" s="30"/>
      <c r="H822" s="6" t="s">
        <v>2737</v>
      </c>
      <c r="I822" s="32" t="s">
        <v>2738</v>
      </c>
      <c r="J822" s="61" t="s">
        <v>2739</v>
      </c>
      <c r="K822" s="30"/>
      <c r="L822" s="4"/>
      <c r="M822" s="4" t="str">
        <f>C822&amp;COUNTIF($C$2:C822,C822)</f>
        <v>王天利1</v>
      </c>
    </row>
    <row r="823" customHeight="1" spans="1:13">
      <c r="A823" s="6">
        <v>822</v>
      </c>
      <c r="B823" s="6" t="s">
        <v>3550</v>
      </c>
      <c r="C823" s="6" t="s">
        <v>1043</v>
      </c>
      <c r="D823" s="6" t="s">
        <v>2736</v>
      </c>
      <c r="E823" s="6" t="s">
        <v>941</v>
      </c>
      <c r="F823" s="29">
        <v>44440</v>
      </c>
      <c r="G823" s="30"/>
      <c r="H823" s="6" t="s">
        <v>2737</v>
      </c>
      <c r="I823" s="32" t="s">
        <v>2738</v>
      </c>
      <c r="J823" s="61" t="s">
        <v>2739</v>
      </c>
      <c r="K823" s="30"/>
      <c r="L823" s="4"/>
      <c r="M823" s="4" t="str">
        <f>C823&amp;COUNTIF($C$2:C823,C823)</f>
        <v>张晓雪1</v>
      </c>
    </row>
    <row r="824" customHeight="1" spans="1:13">
      <c r="A824" s="6">
        <v>823</v>
      </c>
      <c r="B824" s="6" t="s">
        <v>3551</v>
      </c>
      <c r="C824" s="6" t="s">
        <v>1042</v>
      </c>
      <c r="D824" s="6" t="s">
        <v>2736</v>
      </c>
      <c r="E824" s="6" t="s">
        <v>941</v>
      </c>
      <c r="F824" s="29">
        <v>44440</v>
      </c>
      <c r="G824" s="30"/>
      <c r="H824" s="6" t="s">
        <v>2737</v>
      </c>
      <c r="I824" s="32" t="s">
        <v>2738</v>
      </c>
      <c r="J824" s="61" t="s">
        <v>2739</v>
      </c>
      <c r="K824" s="30"/>
      <c r="L824" s="4"/>
      <c r="M824" s="4" t="str">
        <f>C824&amp;COUNTIF($C$2:C824,C824)</f>
        <v>张永波1</v>
      </c>
    </row>
    <row r="825" customHeight="1" spans="1:13">
      <c r="A825" s="6">
        <v>824</v>
      </c>
      <c r="B825" s="6" t="s">
        <v>3552</v>
      </c>
      <c r="C825" s="6" t="s">
        <v>1150</v>
      </c>
      <c r="D825" s="6" t="s">
        <v>2736</v>
      </c>
      <c r="E825" s="6" t="s">
        <v>941</v>
      </c>
      <c r="F825" s="29">
        <v>44440</v>
      </c>
      <c r="G825" s="30"/>
      <c r="H825" s="6" t="s">
        <v>2737</v>
      </c>
      <c r="I825" s="32" t="s">
        <v>2738</v>
      </c>
      <c r="J825" s="61" t="s">
        <v>2739</v>
      </c>
      <c r="K825" s="30"/>
      <c r="L825" s="4"/>
      <c r="M825" s="4" t="str">
        <f>C825&amp;COUNTIF($C$2:C825,C825)</f>
        <v>刘娟1</v>
      </c>
    </row>
    <row r="826" customHeight="1" spans="1:13">
      <c r="A826" s="6">
        <v>825</v>
      </c>
      <c r="B826" s="6" t="s">
        <v>3553</v>
      </c>
      <c r="C826" s="6" t="s">
        <v>1112</v>
      </c>
      <c r="D826" s="6" t="s">
        <v>2736</v>
      </c>
      <c r="E826" s="6" t="s">
        <v>941</v>
      </c>
      <c r="F826" s="29">
        <v>44440</v>
      </c>
      <c r="G826" s="30"/>
      <c r="H826" s="6" t="s">
        <v>2737</v>
      </c>
      <c r="I826" s="32" t="s">
        <v>2738</v>
      </c>
      <c r="J826" s="61" t="s">
        <v>2739</v>
      </c>
      <c r="K826" s="30"/>
      <c r="L826" s="4"/>
      <c r="M826" s="4" t="str">
        <f>C826&amp;COUNTIF($C$2:C826,C826)</f>
        <v>陈松1</v>
      </c>
    </row>
    <row r="827" customHeight="1" spans="1:13">
      <c r="A827" s="6">
        <v>826</v>
      </c>
      <c r="B827" s="6" t="s">
        <v>3554</v>
      </c>
      <c r="C827" s="6" t="s">
        <v>1108</v>
      </c>
      <c r="D827" s="6" t="s">
        <v>2736</v>
      </c>
      <c r="E827" s="6" t="s">
        <v>941</v>
      </c>
      <c r="F827" s="29">
        <v>44440</v>
      </c>
      <c r="G827" s="30"/>
      <c r="H827" s="6" t="s">
        <v>2737</v>
      </c>
      <c r="I827" s="32" t="s">
        <v>2738</v>
      </c>
      <c r="J827" s="61" t="s">
        <v>2739</v>
      </c>
      <c r="K827" s="30"/>
      <c r="L827" s="4"/>
      <c r="M827" s="4" t="str">
        <f>C827&amp;COUNTIF($C$2:C827,C827)</f>
        <v>李胜男1</v>
      </c>
    </row>
    <row r="828" customHeight="1" spans="1:13">
      <c r="A828" s="6">
        <v>827</v>
      </c>
      <c r="B828" s="6" t="s">
        <v>3555</v>
      </c>
      <c r="C828" s="6" t="s">
        <v>1088</v>
      </c>
      <c r="D828" s="6" t="s">
        <v>2736</v>
      </c>
      <c r="E828" s="6" t="s">
        <v>941</v>
      </c>
      <c r="F828" s="29">
        <v>44440</v>
      </c>
      <c r="G828" s="30"/>
      <c r="H828" s="6" t="s">
        <v>2737</v>
      </c>
      <c r="I828" s="32" t="s">
        <v>2738</v>
      </c>
      <c r="J828" s="61" t="s">
        <v>2739</v>
      </c>
      <c r="K828" s="30"/>
      <c r="L828" s="4"/>
      <c r="M828" s="4" t="str">
        <f>C828&amp;COUNTIF($C$2:C828,C828)</f>
        <v>薛志超1</v>
      </c>
    </row>
    <row r="829" customHeight="1" spans="1:13">
      <c r="A829" s="6">
        <v>828</v>
      </c>
      <c r="B829" s="6" t="s">
        <v>3556</v>
      </c>
      <c r="C829" s="6" t="s">
        <v>1137</v>
      </c>
      <c r="D829" s="6" t="s">
        <v>2736</v>
      </c>
      <c r="E829" s="6" t="s">
        <v>941</v>
      </c>
      <c r="F829" s="29">
        <v>44440</v>
      </c>
      <c r="G829" s="30"/>
      <c r="H829" s="6" t="s">
        <v>2737</v>
      </c>
      <c r="I829" s="32" t="s">
        <v>2738</v>
      </c>
      <c r="J829" s="61" t="s">
        <v>2739</v>
      </c>
      <c r="K829" s="30"/>
      <c r="L829" s="4"/>
      <c r="M829" s="4" t="str">
        <f>C829&amp;COUNTIF($C$2:C829,C829)</f>
        <v>魏蒙蒙1</v>
      </c>
    </row>
    <row r="830" customHeight="1" spans="1:13">
      <c r="A830" s="6">
        <v>829</v>
      </c>
      <c r="B830" s="6" t="s">
        <v>3557</v>
      </c>
      <c r="C830" s="6" t="s">
        <v>1119</v>
      </c>
      <c r="D830" s="6" t="s">
        <v>2736</v>
      </c>
      <c r="E830" s="6" t="s">
        <v>941</v>
      </c>
      <c r="F830" s="29">
        <v>44440</v>
      </c>
      <c r="G830" s="30"/>
      <c r="H830" s="6" t="s">
        <v>2737</v>
      </c>
      <c r="I830" s="32" t="s">
        <v>2738</v>
      </c>
      <c r="J830" s="61" t="s">
        <v>2739</v>
      </c>
      <c r="K830" s="30"/>
      <c r="L830" s="4"/>
      <c r="M830" s="4" t="str">
        <f>C830&amp;COUNTIF($C$2:C830,C830)</f>
        <v>袁振1</v>
      </c>
    </row>
    <row r="831" customHeight="1" spans="1:13">
      <c r="A831" s="6">
        <v>830</v>
      </c>
      <c r="B831" s="6" t="s">
        <v>3558</v>
      </c>
      <c r="C831" s="6" t="s">
        <v>1160</v>
      </c>
      <c r="D831" s="6" t="s">
        <v>2736</v>
      </c>
      <c r="E831" s="6" t="s">
        <v>941</v>
      </c>
      <c r="F831" s="29">
        <v>44440</v>
      </c>
      <c r="G831" s="30"/>
      <c r="H831" s="6" t="s">
        <v>2737</v>
      </c>
      <c r="I831" s="32" t="s">
        <v>2738</v>
      </c>
      <c r="J831" s="61" t="s">
        <v>2739</v>
      </c>
      <c r="K831" s="30"/>
      <c r="L831" s="4"/>
      <c r="M831" s="4" t="str">
        <f>C831&amp;COUNTIF($C$2:C831,C831)</f>
        <v>庄猛1</v>
      </c>
    </row>
    <row r="832" customHeight="1" spans="1:13">
      <c r="A832" s="6">
        <v>831</v>
      </c>
      <c r="B832" s="6" t="s">
        <v>3559</v>
      </c>
      <c r="C832" s="6" t="s">
        <v>1096</v>
      </c>
      <c r="D832" s="6" t="s">
        <v>2736</v>
      </c>
      <c r="E832" s="6" t="s">
        <v>941</v>
      </c>
      <c r="F832" s="29">
        <v>44440</v>
      </c>
      <c r="G832" s="30"/>
      <c r="H832" s="6" t="s">
        <v>2737</v>
      </c>
      <c r="I832" s="32" t="s">
        <v>2738</v>
      </c>
      <c r="J832" s="61" t="s">
        <v>2739</v>
      </c>
      <c r="K832" s="30"/>
      <c r="L832" s="4"/>
      <c r="M832" s="4" t="str">
        <f>C832&amp;COUNTIF($C$2:C832,C832)</f>
        <v>迟艺欣1</v>
      </c>
    </row>
    <row r="833" customHeight="1" spans="1:13">
      <c r="A833" s="6">
        <v>832</v>
      </c>
      <c r="B833" s="6" t="s">
        <v>3560</v>
      </c>
      <c r="C833" s="6" t="s">
        <v>1040</v>
      </c>
      <c r="D833" s="6" t="s">
        <v>2736</v>
      </c>
      <c r="E833" s="6" t="s">
        <v>941</v>
      </c>
      <c r="F833" s="29">
        <v>44440</v>
      </c>
      <c r="G833" s="30"/>
      <c r="H833" s="6" t="s">
        <v>2737</v>
      </c>
      <c r="I833" s="32" t="s">
        <v>2744</v>
      </c>
      <c r="J833" s="61" t="s">
        <v>2739</v>
      </c>
      <c r="K833" s="30"/>
      <c r="L833" s="4"/>
      <c r="M833" s="4" t="str">
        <f>C833&amp;COUNTIF($C$2:C833,C833)</f>
        <v>孙泽西1</v>
      </c>
    </row>
    <row r="834" customHeight="1" spans="1:13">
      <c r="A834" s="6">
        <v>833</v>
      </c>
      <c r="B834" s="6" t="s">
        <v>3561</v>
      </c>
      <c r="C834" s="6" t="s">
        <v>1211</v>
      </c>
      <c r="D834" s="6" t="s">
        <v>2764</v>
      </c>
      <c r="E834" s="6" t="s">
        <v>2006</v>
      </c>
      <c r="F834" s="29">
        <v>44440</v>
      </c>
      <c r="G834" s="30"/>
      <c r="H834" s="6" t="s">
        <v>2737</v>
      </c>
      <c r="I834" s="32" t="s">
        <v>2738</v>
      </c>
      <c r="J834" s="61" t="s">
        <v>2739</v>
      </c>
      <c r="K834" s="30"/>
      <c r="L834" s="4"/>
      <c r="M834" s="4" t="str">
        <f>C834&amp;COUNTIF($C$2:C834,C834)</f>
        <v>李雷1</v>
      </c>
    </row>
    <row r="835" customHeight="1" spans="1:13">
      <c r="A835" s="6">
        <v>834</v>
      </c>
      <c r="B835" s="6" t="s">
        <v>3056</v>
      </c>
      <c r="C835" s="6" t="s">
        <v>1295</v>
      </c>
      <c r="D835" s="6" t="s">
        <v>2764</v>
      </c>
      <c r="E835" s="6" t="s">
        <v>2006</v>
      </c>
      <c r="F835" s="29">
        <v>44440</v>
      </c>
      <c r="G835" s="30"/>
      <c r="H835" s="6" t="s">
        <v>2737</v>
      </c>
      <c r="I835" s="32" t="s">
        <v>2753</v>
      </c>
      <c r="J835" s="61" t="s">
        <v>2739</v>
      </c>
      <c r="K835" s="30"/>
      <c r="L835" s="4"/>
      <c r="M835" s="4" t="str">
        <f>C835&amp;COUNTIF($C$2:C835,C835)</f>
        <v>张涛涛2</v>
      </c>
    </row>
    <row r="836" customHeight="1" spans="1:13">
      <c r="A836" s="6">
        <v>835</v>
      </c>
      <c r="B836" s="6" t="s">
        <v>3562</v>
      </c>
      <c r="C836" s="6" t="s">
        <v>1234</v>
      </c>
      <c r="D836" s="6" t="s">
        <v>2764</v>
      </c>
      <c r="E836" s="6" t="s">
        <v>2006</v>
      </c>
      <c r="F836" s="29">
        <v>44440</v>
      </c>
      <c r="G836" s="30"/>
      <c r="H836" s="6" t="s">
        <v>2737</v>
      </c>
      <c r="I836" s="32" t="s">
        <v>2738</v>
      </c>
      <c r="J836" s="61" t="s">
        <v>2739</v>
      </c>
      <c r="K836" s="30"/>
      <c r="L836" s="4"/>
      <c r="M836" s="4" t="str">
        <f>C836&amp;COUNTIF($C$2:C836,C836)</f>
        <v>周灏1</v>
      </c>
    </row>
    <row r="837" customHeight="1" spans="1:13">
      <c r="A837" s="6">
        <v>836</v>
      </c>
      <c r="B837" s="6" t="s">
        <v>3563</v>
      </c>
      <c r="C837" s="6" t="s">
        <v>1235</v>
      </c>
      <c r="D837" s="6" t="s">
        <v>2764</v>
      </c>
      <c r="E837" s="6" t="s">
        <v>2006</v>
      </c>
      <c r="F837" s="29">
        <v>44440</v>
      </c>
      <c r="G837" s="30"/>
      <c r="H837" s="6" t="s">
        <v>2737</v>
      </c>
      <c r="I837" s="32" t="s">
        <v>2738</v>
      </c>
      <c r="J837" s="61" t="s">
        <v>2739</v>
      </c>
      <c r="K837" s="30"/>
      <c r="L837" s="4"/>
      <c r="M837" s="4" t="str">
        <f>C837&amp;COUNTIF($C$2:C837,C837)</f>
        <v>王鑫松1</v>
      </c>
    </row>
    <row r="838" customHeight="1" spans="1:13">
      <c r="A838" s="6">
        <v>837</v>
      </c>
      <c r="B838" s="6" t="s">
        <v>3564</v>
      </c>
      <c r="C838" s="6" t="s">
        <v>1236</v>
      </c>
      <c r="D838" s="6" t="s">
        <v>2764</v>
      </c>
      <c r="E838" s="6" t="s">
        <v>2006</v>
      </c>
      <c r="F838" s="29">
        <v>44440</v>
      </c>
      <c r="G838" s="30"/>
      <c r="H838" s="6" t="s">
        <v>2737</v>
      </c>
      <c r="I838" s="32" t="s">
        <v>2738</v>
      </c>
      <c r="J838" s="61" t="s">
        <v>2739</v>
      </c>
      <c r="K838" s="30"/>
      <c r="L838" s="4"/>
      <c r="M838" s="4" t="str">
        <f>C838&amp;COUNTIF($C$2:C838,C838)</f>
        <v>陈款1</v>
      </c>
    </row>
    <row r="839" customHeight="1" spans="1:13">
      <c r="A839" s="6">
        <v>838</v>
      </c>
      <c r="B839" s="6" t="s">
        <v>3565</v>
      </c>
      <c r="C839" s="6" t="s">
        <v>1251</v>
      </c>
      <c r="D839" s="6" t="s">
        <v>2764</v>
      </c>
      <c r="E839" s="6" t="s">
        <v>2006</v>
      </c>
      <c r="F839" s="29">
        <v>44440</v>
      </c>
      <c r="G839" s="30"/>
      <c r="H839" s="6" t="s">
        <v>2737</v>
      </c>
      <c r="I839" s="32" t="s">
        <v>2753</v>
      </c>
      <c r="J839" s="61" t="s">
        <v>2739</v>
      </c>
      <c r="K839" s="30"/>
      <c r="L839" s="4"/>
      <c r="M839" s="4" t="str">
        <f>C839&amp;COUNTIF($C$2:C839,C839)</f>
        <v>刘庆1</v>
      </c>
    </row>
    <row r="840" customHeight="1" spans="1:13">
      <c r="A840" s="6">
        <v>839</v>
      </c>
      <c r="B840" s="6" t="s">
        <v>3052</v>
      </c>
      <c r="C840" s="6" t="s">
        <v>1280</v>
      </c>
      <c r="D840" s="6" t="s">
        <v>2764</v>
      </c>
      <c r="E840" s="6" t="s">
        <v>2006</v>
      </c>
      <c r="F840" s="29">
        <v>44440</v>
      </c>
      <c r="G840" s="30"/>
      <c r="H840" s="6" t="s">
        <v>2737</v>
      </c>
      <c r="I840" s="32" t="s">
        <v>2753</v>
      </c>
      <c r="J840" s="61" t="s">
        <v>2739</v>
      </c>
      <c r="K840" s="30"/>
      <c r="L840" s="4"/>
      <c r="M840" s="4" t="str">
        <f>C840&amp;COUNTIF($C$2:C840,C840)</f>
        <v>沈勇2</v>
      </c>
    </row>
    <row r="841" customHeight="1" spans="1:13">
      <c r="A841" s="6">
        <v>840</v>
      </c>
      <c r="B841" s="6" t="s">
        <v>3566</v>
      </c>
      <c r="C841" s="6" t="s">
        <v>1330</v>
      </c>
      <c r="D841" s="6" t="s">
        <v>2764</v>
      </c>
      <c r="E841" s="6" t="s">
        <v>2006</v>
      </c>
      <c r="F841" s="29">
        <v>44440</v>
      </c>
      <c r="G841" s="30"/>
      <c r="H841" s="6" t="s">
        <v>2737</v>
      </c>
      <c r="I841" s="32" t="s">
        <v>2744</v>
      </c>
      <c r="J841" s="61" t="s">
        <v>2739</v>
      </c>
      <c r="K841" s="30"/>
      <c r="L841" s="4"/>
      <c r="M841" s="4" t="str">
        <f>C841&amp;COUNTIF($C$2:C841,C841)</f>
        <v>段宇明1</v>
      </c>
    </row>
    <row r="842" customHeight="1" spans="1:13">
      <c r="A842" s="6">
        <v>841</v>
      </c>
      <c r="B842" s="6" t="s">
        <v>3061</v>
      </c>
      <c r="C842" s="6" t="s">
        <v>1340</v>
      </c>
      <c r="D842" s="6" t="s">
        <v>2764</v>
      </c>
      <c r="E842" s="6" t="s">
        <v>2006</v>
      </c>
      <c r="F842" s="29">
        <v>44440</v>
      </c>
      <c r="G842" s="30"/>
      <c r="H842" s="6" t="s">
        <v>2737</v>
      </c>
      <c r="I842" s="32" t="s">
        <v>2744</v>
      </c>
      <c r="J842" s="61" t="s">
        <v>2739</v>
      </c>
      <c r="K842" s="30"/>
      <c r="L842" s="4"/>
      <c r="M842" s="4" t="str">
        <f>C842&amp;COUNTIF($C$2:C842,C842)</f>
        <v>李润泽2</v>
      </c>
    </row>
    <row r="843" customHeight="1" spans="1:13">
      <c r="A843" s="6">
        <v>842</v>
      </c>
      <c r="B843" s="6" t="s">
        <v>3066</v>
      </c>
      <c r="C843" s="6" t="s">
        <v>1416</v>
      </c>
      <c r="D843" s="6" t="s">
        <v>2764</v>
      </c>
      <c r="E843" s="6" t="s">
        <v>2006</v>
      </c>
      <c r="F843" s="29">
        <v>44440</v>
      </c>
      <c r="G843" s="30"/>
      <c r="H843" s="6" t="s">
        <v>2737</v>
      </c>
      <c r="I843" s="32" t="s">
        <v>2744</v>
      </c>
      <c r="J843" s="61" t="s">
        <v>2739</v>
      </c>
      <c r="K843" s="30"/>
      <c r="L843" s="4"/>
      <c r="M843" s="4" t="str">
        <f>C843&amp;COUNTIF($C$2:C843,C843)</f>
        <v>杨栋梁2</v>
      </c>
    </row>
    <row r="844" customHeight="1" spans="1:13">
      <c r="A844" s="6">
        <v>843</v>
      </c>
      <c r="B844" s="6" t="s">
        <v>3074</v>
      </c>
      <c r="C844" s="6" t="s">
        <v>1503</v>
      </c>
      <c r="D844" s="6" t="s">
        <v>2764</v>
      </c>
      <c r="E844" s="6" t="s">
        <v>2006</v>
      </c>
      <c r="F844" s="29">
        <v>44440</v>
      </c>
      <c r="G844" s="30"/>
      <c r="H844" s="6" t="s">
        <v>2737</v>
      </c>
      <c r="I844" s="32" t="s">
        <v>2744</v>
      </c>
      <c r="J844" s="61" t="s">
        <v>2739</v>
      </c>
      <c r="K844" s="30"/>
      <c r="L844" s="4"/>
      <c r="M844" s="4" t="str">
        <f>C844&amp;COUNTIF($C$2:C844,C844)</f>
        <v>莫黎冬2</v>
      </c>
    </row>
    <row r="845" customHeight="1" spans="1:13">
      <c r="A845" s="6">
        <v>844</v>
      </c>
      <c r="B845" s="6" t="s">
        <v>3070</v>
      </c>
      <c r="C845" s="6" t="s">
        <v>1508</v>
      </c>
      <c r="D845" s="6" t="s">
        <v>2764</v>
      </c>
      <c r="E845" s="6" t="s">
        <v>2006</v>
      </c>
      <c r="F845" s="29">
        <v>44440</v>
      </c>
      <c r="G845" s="30"/>
      <c r="H845" s="6" t="s">
        <v>2737</v>
      </c>
      <c r="I845" s="32" t="s">
        <v>2744</v>
      </c>
      <c r="J845" s="61" t="s">
        <v>2739</v>
      </c>
      <c r="K845" s="30"/>
      <c r="L845" s="4"/>
      <c r="M845" s="4" t="str">
        <f>C845&amp;COUNTIF($C$2:C845,C845)</f>
        <v>李艳丽2</v>
      </c>
    </row>
    <row r="846" customHeight="1" spans="1:13">
      <c r="A846" s="6">
        <v>845</v>
      </c>
      <c r="B846" s="6" t="s">
        <v>3567</v>
      </c>
      <c r="C846" s="6" t="s">
        <v>1514</v>
      </c>
      <c r="D846" s="6" t="s">
        <v>2764</v>
      </c>
      <c r="E846" s="6" t="s">
        <v>2006</v>
      </c>
      <c r="F846" s="29">
        <v>44440</v>
      </c>
      <c r="G846" s="30"/>
      <c r="H846" s="6" t="s">
        <v>2737</v>
      </c>
      <c r="I846" s="32" t="s">
        <v>2738</v>
      </c>
      <c r="J846" s="61" t="s">
        <v>2739</v>
      </c>
      <c r="K846" s="30"/>
      <c r="L846" s="4"/>
      <c r="M846" s="4" t="str">
        <f>C846&amp;COUNTIF($C$2:C846,C846)</f>
        <v>李校楠1</v>
      </c>
    </row>
    <row r="847" customHeight="1" spans="1:13">
      <c r="A847" s="6">
        <v>846</v>
      </c>
      <c r="B847" s="6" t="s">
        <v>3568</v>
      </c>
      <c r="C847" s="6" t="s">
        <v>1625</v>
      </c>
      <c r="D847" s="6" t="s">
        <v>2764</v>
      </c>
      <c r="E847" s="6" t="s">
        <v>2006</v>
      </c>
      <c r="F847" s="29">
        <v>44440</v>
      </c>
      <c r="G847" s="30"/>
      <c r="H847" s="6" t="s">
        <v>2737</v>
      </c>
      <c r="I847" s="32" t="s">
        <v>2738</v>
      </c>
      <c r="J847" s="61" t="s">
        <v>2739</v>
      </c>
      <c r="K847" s="30"/>
      <c r="L847" s="4"/>
      <c r="M847" s="4" t="str">
        <f>C847&amp;COUNTIF($C$2:C847,C847)</f>
        <v>张军1</v>
      </c>
    </row>
    <row r="848" customHeight="1" spans="1:13">
      <c r="A848" s="6">
        <v>847</v>
      </c>
      <c r="B848" s="6" t="s">
        <v>3569</v>
      </c>
      <c r="C848" s="6" t="s">
        <v>1210</v>
      </c>
      <c r="D848" s="6" t="s">
        <v>3180</v>
      </c>
      <c r="E848" s="6" t="s">
        <v>1851</v>
      </c>
      <c r="F848" s="29">
        <v>44440</v>
      </c>
      <c r="G848" s="30"/>
      <c r="H848" s="6" t="s">
        <v>2737</v>
      </c>
      <c r="I848" s="32" t="s">
        <v>2738</v>
      </c>
      <c r="J848" s="61" t="s">
        <v>2739</v>
      </c>
      <c r="K848" s="30"/>
      <c r="L848" s="4"/>
      <c r="M848" s="4" t="str">
        <f>C848&amp;COUNTIF($C$2:C848,C848)</f>
        <v>许远备1</v>
      </c>
    </row>
    <row r="849" customHeight="1" spans="1:13">
      <c r="A849" s="6">
        <v>848</v>
      </c>
      <c r="B849" s="6" t="s">
        <v>3570</v>
      </c>
      <c r="C849" s="6" t="s">
        <v>1635</v>
      </c>
      <c r="D849" s="6" t="s">
        <v>3180</v>
      </c>
      <c r="E849" s="6" t="s">
        <v>1851</v>
      </c>
      <c r="F849" s="29">
        <v>44440</v>
      </c>
      <c r="G849" s="30"/>
      <c r="H849" s="6" t="s">
        <v>2737</v>
      </c>
      <c r="I849" s="32" t="s">
        <v>2738</v>
      </c>
      <c r="J849" s="61" t="s">
        <v>2739</v>
      </c>
      <c r="K849" s="30"/>
      <c r="L849" s="4"/>
      <c r="M849" s="4" t="str">
        <f>C849&amp;COUNTIF($C$2:C849,C849)</f>
        <v>周朝斐1</v>
      </c>
    </row>
    <row r="850" customHeight="1" spans="1:13">
      <c r="A850" s="6">
        <v>849</v>
      </c>
      <c r="B850" s="6" t="s">
        <v>3571</v>
      </c>
      <c r="C850" s="6" t="s">
        <v>1672</v>
      </c>
      <c r="D850" s="6" t="s">
        <v>3180</v>
      </c>
      <c r="E850" s="6" t="s">
        <v>1851</v>
      </c>
      <c r="F850" s="29">
        <v>44440</v>
      </c>
      <c r="G850" s="30"/>
      <c r="H850" s="6" t="s">
        <v>2737</v>
      </c>
      <c r="I850" s="32" t="s">
        <v>2738</v>
      </c>
      <c r="J850" s="61" t="s">
        <v>2741</v>
      </c>
      <c r="K850" s="30"/>
      <c r="L850" s="4"/>
      <c r="M850" s="4" t="str">
        <f>C850&amp;COUNTIF($C$2:C850,C850)</f>
        <v>程鹏1</v>
      </c>
    </row>
    <row r="851" customHeight="1" spans="1:13">
      <c r="A851" s="6">
        <v>850</v>
      </c>
      <c r="B851" s="6" t="s">
        <v>3572</v>
      </c>
      <c r="C851" s="6" t="s">
        <v>1673</v>
      </c>
      <c r="D851" s="6" t="s">
        <v>3180</v>
      </c>
      <c r="E851" s="6" t="s">
        <v>1851</v>
      </c>
      <c r="F851" s="29">
        <v>44440</v>
      </c>
      <c r="G851" s="30"/>
      <c r="H851" s="6" t="s">
        <v>2737</v>
      </c>
      <c r="I851" s="32" t="s">
        <v>2738</v>
      </c>
      <c r="J851" s="61" t="s">
        <v>2739</v>
      </c>
      <c r="K851" s="30"/>
      <c r="L851" s="4"/>
      <c r="M851" s="4" t="str">
        <f>C851&amp;COUNTIF($C$2:C851,C851)</f>
        <v>胥亚梁1</v>
      </c>
    </row>
    <row r="852" customHeight="1" spans="1:13">
      <c r="A852" s="6">
        <v>851</v>
      </c>
      <c r="B852" s="6" t="s">
        <v>3573</v>
      </c>
      <c r="C852" s="6" t="s">
        <v>1538</v>
      </c>
      <c r="D852" s="6" t="s">
        <v>2750</v>
      </c>
      <c r="E852" s="6" t="s">
        <v>484</v>
      </c>
      <c r="F852" s="29">
        <v>44440</v>
      </c>
      <c r="G852" s="30"/>
      <c r="H852" s="6" t="s">
        <v>2737</v>
      </c>
      <c r="I852" s="32" t="s">
        <v>2738</v>
      </c>
      <c r="J852" s="61" t="s">
        <v>2739</v>
      </c>
      <c r="K852" s="30"/>
      <c r="L852" s="4"/>
      <c r="M852" s="4" t="str">
        <f>C852&amp;COUNTIF($C$2:C852,C852)</f>
        <v>王德久1</v>
      </c>
    </row>
    <row r="853" customHeight="1" spans="1:13">
      <c r="A853" s="6">
        <v>852</v>
      </c>
      <c r="B853" s="6" t="s">
        <v>3574</v>
      </c>
      <c r="C853" s="6" t="s">
        <v>1693</v>
      </c>
      <c r="D853" s="6" t="s">
        <v>2750</v>
      </c>
      <c r="E853" s="6" t="s">
        <v>484</v>
      </c>
      <c r="F853" s="29">
        <v>44440</v>
      </c>
      <c r="G853" s="30"/>
      <c r="H853" s="6" t="s">
        <v>2737</v>
      </c>
      <c r="I853" s="32" t="s">
        <v>2738</v>
      </c>
      <c r="J853" s="61" t="s">
        <v>2739</v>
      </c>
      <c r="K853" s="30"/>
      <c r="L853" s="4"/>
      <c r="M853" s="4" t="str">
        <f>C853&amp;COUNTIF($C$2:C853,C853)</f>
        <v>杨庆顺1</v>
      </c>
    </row>
    <row r="854" customHeight="1" spans="1:13">
      <c r="A854" s="6">
        <v>853</v>
      </c>
      <c r="B854" s="6" t="s">
        <v>3575</v>
      </c>
      <c r="C854" s="6" t="s">
        <v>1692</v>
      </c>
      <c r="D854" s="6" t="s">
        <v>2750</v>
      </c>
      <c r="E854" s="6" t="s">
        <v>484</v>
      </c>
      <c r="F854" s="29">
        <v>44440</v>
      </c>
      <c r="G854" s="30"/>
      <c r="H854" s="6" t="s">
        <v>2737</v>
      </c>
      <c r="I854" s="32" t="s">
        <v>2738</v>
      </c>
      <c r="J854" s="61" t="s">
        <v>2739</v>
      </c>
      <c r="K854" s="30"/>
      <c r="L854" s="4"/>
      <c r="M854" s="4" t="str">
        <f>C854&amp;COUNTIF($C$2:C854,C854)</f>
        <v>李强028091</v>
      </c>
    </row>
    <row r="855" customHeight="1" spans="1:13">
      <c r="A855" s="6">
        <v>854</v>
      </c>
      <c r="B855" s="6" t="s">
        <v>3576</v>
      </c>
      <c r="C855" s="6" t="s">
        <v>1542</v>
      </c>
      <c r="D855" s="6" t="s">
        <v>2750</v>
      </c>
      <c r="E855" s="6" t="s">
        <v>484</v>
      </c>
      <c r="F855" s="29">
        <v>44440</v>
      </c>
      <c r="G855" s="30"/>
      <c r="H855" s="6" t="s">
        <v>2737</v>
      </c>
      <c r="I855" s="32" t="s">
        <v>2738</v>
      </c>
      <c r="J855" s="61" t="s">
        <v>2739</v>
      </c>
      <c r="K855" s="30"/>
      <c r="L855" s="4"/>
      <c r="M855" s="4" t="str">
        <f>C855&amp;COUNTIF($C$2:C855,C855)</f>
        <v>吴冬春1</v>
      </c>
    </row>
    <row r="856" customHeight="1" spans="1:13">
      <c r="A856" s="6">
        <v>855</v>
      </c>
      <c r="B856" s="6" t="s">
        <v>3577</v>
      </c>
      <c r="C856" s="6" t="s">
        <v>1225</v>
      </c>
      <c r="D856" s="6" t="s">
        <v>2750</v>
      </c>
      <c r="E856" s="6" t="s">
        <v>484</v>
      </c>
      <c r="F856" s="29">
        <v>44440</v>
      </c>
      <c r="G856" s="30"/>
      <c r="H856" s="6" t="s">
        <v>2737</v>
      </c>
      <c r="I856" s="32" t="s">
        <v>2738</v>
      </c>
      <c r="J856" s="61" t="s">
        <v>2739</v>
      </c>
      <c r="K856" s="30"/>
      <c r="L856" s="4"/>
      <c r="M856" s="4" t="str">
        <f>C856&amp;COUNTIF($C$2:C856,C856)</f>
        <v>史迪1</v>
      </c>
    </row>
    <row r="857" customHeight="1" spans="1:13">
      <c r="A857" s="6">
        <v>856</v>
      </c>
      <c r="B857" s="6" t="s">
        <v>2771</v>
      </c>
      <c r="C857" s="6" t="s">
        <v>1565</v>
      </c>
      <c r="D857" s="6" t="s">
        <v>2750</v>
      </c>
      <c r="E857" s="6" t="s">
        <v>484</v>
      </c>
      <c r="F857" s="29">
        <v>44440</v>
      </c>
      <c r="G857" s="30"/>
      <c r="H857" s="6" t="s">
        <v>2737</v>
      </c>
      <c r="I857" s="32" t="s">
        <v>2738</v>
      </c>
      <c r="J857" s="61" t="s">
        <v>2739</v>
      </c>
      <c r="K857" s="30"/>
      <c r="L857" s="4"/>
      <c r="M857" s="4" t="str">
        <f>C857&amp;COUNTIF($C$2:C857,C857)</f>
        <v>施键2</v>
      </c>
    </row>
    <row r="858" customHeight="1" spans="1:13">
      <c r="A858" s="6">
        <v>857</v>
      </c>
      <c r="B858" s="6" t="s">
        <v>3028</v>
      </c>
      <c r="C858" s="6" t="s">
        <v>1243</v>
      </c>
      <c r="D858" s="6" t="s">
        <v>2750</v>
      </c>
      <c r="E858" s="6" t="s">
        <v>484</v>
      </c>
      <c r="F858" s="29">
        <v>44440</v>
      </c>
      <c r="G858" s="30"/>
      <c r="H858" s="6" t="s">
        <v>2737</v>
      </c>
      <c r="I858" s="32" t="s">
        <v>2738</v>
      </c>
      <c r="J858" s="61" t="s">
        <v>2739</v>
      </c>
      <c r="K858" s="30"/>
      <c r="L858" s="4"/>
      <c r="M858" s="4" t="str">
        <f>C858&amp;COUNTIF($C$2:C858,C858)</f>
        <v>郝亚杰2</v>
      </c>
    </row>
    <row r="859" customHeight="1" spans="1:13">
      <c r="A859" s="6">
        <v>858</v>
      </c>
      <c r="B859" s="6" t="s">
        <v>2772</v>
      </c>
      <c r="C859" s="6" t="s">
        <v>1568</v>
      </c>
      <c r="D859" s="6" t="s">
        <v>2750</v>
      </c>
      <c r="E859" s="6" t="s">
        <v>484</v>
      </c>
      <c r="F859" s="29">
        <v>44440</v>
      </c>
      <c r="G859" s="30"/>
      <c r="H859" s="6" t="s">
        <v>2737</v>
      </c>
      <c r="I859" s="32" t="s">
        <v>2738</v>
      </c>
      <c r="J859" s="61" t="s">
        <v>2739</v>
      </c>
      <c r="K859" s="30"/>
      <c r="L859" s="4"/>
      <c r="M859" s="4" t="str">
        <f>C859&amp;COUNTIF($C$2:C859,C859)</f>
        <v>何磊2</v>
      </c>
    </row>
    <row r="860" customHeight="1" spans="1:13">
      <c r="A860" s="6">
        <v>859</v>
      </c>
      <c r="B860" s="6" t="s">
        <v>3578</v>
      </c>
      <c r="C860" s="6" t="s">
        <v>1544</v>
      </c>
      <c r="D860" s="6" t="s">
        <v>2750</v>
      </c>
      <c r="E860" s="6" t="s">
        <v>484</v>
      </c>
      <c r="F860" s="29">
        <v>44440</v>
      </c>
      <c r="G860" s="30"/>
      <c r="H860" s="6" t="s">
        <v>2737</v>
      </c>
      <c r="I860" s="32" t="s">
        <v>2738</v>
      </c>
      <c r="J860" s="61" t="s">
        <v>2739</v>
      </c>
      <c r="K860" s="30"/>
      <c r="L860" s="4"/>
      <c r="M860" s="4" t="str">
        <f>C860&amp;COUNTIF($C$2:C860,C860)</f>
        <v>张龙1</v>
      </c>
    </row>
    <row r="861" customHeight="1" spans="1:13">
      <c r="A861" s="6">
        <v>860</v>
      </c>
      <c r="B861" s="6" t="s">
        <v>2796</v>
      </c>
      <c r="C861" s="6" t="s">
        <v>1577</v>
      </c>
      <c r="D861" s="6" t="s">
        <v>2750</v>
      </c>
      <c r="E861" s="6" t="s">
        <v>484</v>
      </c>
      <c r="F861" s="29">
        <v>44440</v>
      </c>
      <c r="G861" s="30"/>
      <c r="H861" s="6" t="s">
        <v>2737</v>
      </c>
      <c r="I861" s="32" t="s">
        <v>2738</v>
      </c>
      <c r="J861" s="61" t="s">
        <v>2739</v>
      </c>
      <c r="K861" s="30"/>
      <c r="L861" s="4"/>
      <c r="M861" s="4" t="str">
        <f>C861&amp;COUNTIF($C$2:C861,C861)</f>
        <v>杜秀2</v>
      </c>
    </row>
    <row r="862" customHeight="1" spans="1:13">
      <c r="A862" s="6">
        <v>861</v>
      </c>
      <c r="B862" s="6" t="s">
        <v>3579</v>
      </c>
      <c r="C862" s="6" t="s">
        <v>1229</v>
      </c>
      <c r="D862" s="6" t="s">
        <v>2762</v>
      </c>
      <c r="E862" s="6" t="s">
        <v>2092</v>
      </c>
      <c r="F862" s="29">
        <v>44440</v>
      </c>
      <c r="G862" s="30"/>
      <c r="H862" s="6" t="s">
        <v>2737</v>
      </c>
      <c r="I862" s="32" t="s">
        <v>2738</v>
      </c>
      <c r="J862" s="61" t="s">
        <v>2739</v>
      </c>
      <c r="K862" s="30"/>
      <c r="L862" s="4"/>
      <c r="M862" s="4" t="str">
        <f>C862&amp;COUNTIF($C$2:C862,C862)</f>
        <v>蒋思玲1</v>
      </c>
    </row>
    <row r="863" customHeight="1" spans="1:13">
      <c r="A863" s="6">
        <v>862</v>
      </c>
      <c r="B863" s="6" t="s">
        <v>3580</v>
      </c>
      <c r="C863" s="6" t="s">
        <v>1402</v>
      </c>
      <c r="D863" s="6" t="s">
        <v>2762</v>
      </c>
      <c r="E863" s="6" t="s">
        <v>2083</v>
      </c>
      <c r="F863" s="29">
        <v>44440</v>
      </c>
      <c r="G863" s="30"/>
      <c r="H863" s="6" t="s">
        <v>2737</v>
      </c>
      <c r="I863" s="32" t="s">
        <v>2738</v>
      </c>
      <c r="J863" s="61" t="s">
        <v>2739</v>
      </c>
      <c r="K863" s="30"/>
      <c r="L863" s="4"/>
      <c r="M863" s="4" t="str">
        <f>C863&amp;COUNTIF($C$2:C863,C863)</f>
        <v>南柯1</v>
      </c>
    </row>
    <row r="864" customHeight="1" spans="1:13">
      <c r="A864" s="6">
        <v>863</v>
      </c>
      <c r="B864" s="6" t="s">
        <v>3581</v>
      </c>
      <c r="C864" s="6" t="s">
        <v>1248</v>
      </c>
      <c r="D864" s="6" t="s">
        <v>2764</v>
      </c>
      <c r="E864" s="6" t="s">
        <v>1846</v>
      </c>
      <c r="F864" s="29">
        <v>44440</v>
      </c>
      <c r="G864" s="30"/>
      <c r="H864" s="6" t="s">
        <v>2737</v>
      </c>
      <c r="I864" s="32" t="s">
        <v>2753</v>
      </c>
      <c r="J864" s="61" t="s">
        <v>2739</v>
      </c>
      <c r="K864" s="30"/>
      <c r="L864" s="4"/>
      <c r="M864" s="4" t="str">
        <f>C864&amp;COUNTIF($C$2:C864,C864)</f>
        <v>马培1</v>
      </c>
    </row>
    <row r="865" customHeight="1" spans="1:13">
      <c r="A865" s="6">
        <v>864</v>
      </c>
      <c r="B865" s="6" t="s">
        <v>3582</v>
      </c>
      <c r="C865" s="6" t="s">
        <v>1179</v>
      </c>
      <c r="D865" s="6" t="s">
        <v>2764</v>
      </c>
      <c r="E865" s="6" t="s">
        <v>1846</v>
      </c>
      <c r="F865" s="29">
        <v>44440</v>
      </c>
      <c r="G865" s="30"/>
      <c r="H865" s="6" t="s">
        <v>2737</v>
      </c>
      <c r="I865" s="32" t="s">
        <v>2753</v>
      </c>
      <c r="J865" s="61" t="s">
        <v>2739</v>
      </c>
      <c r="K865" s="30"/>
      <c r="L865" s="4"/>
      <c r="M865" s="4" t="str">
        <f>C865&amp;COUNTIF($C$2:C865,C865)</f>
        <v>方振宇1</v>
      </c>
    </row>
    <row r="866" customHeight="1" spans="1:13">
      <c r="A866" s="6">
        <v>865</v>
      </c>
      <c r="B866" s="6" t="s">
        <v>3583</v>
      </c>
      <c r="C866" s="6" t="s">
        <v>1264</v>
      </c>
      <c r="D866" s="6" t="s">
        <v>2764</v>
      </c>
      <c r="E866" s="6" t="s">
        <v>1846</v>
      </c>
      <c r="F866" s="29">
        <v>44440</v>
      </c>
      <c r="G866" s="30"/>
      <c r="H866" s="6" t="s">
        <v>2737</v>
      </c>
      <c r="I866" s="32" t="s">
        <v>2744</v>
      </c>
      <c r="J866" s="61" t="s">
        <v>2739</v>
      </c>
      <c r="K866" s="30"/>
      <c r="L866" s="4"/>
      <c r="M866" s="4" t="str">
        <f>C866&amp;COUNTIF($C$2:C866,C866)</f>
        <v>瞿戌晨1</v>
      </c>
    </row>
    <row r="867" customHeight="1" spans="1:13">
      <c r="A867" s="6">
        <v>866</v>
      </c>
      <c r="B867" s="6" t="s">
        <v>3584</v>
      </c>
      <c r="C867" s="6" t="s">
        <v>1262</v>
      </c>
      <c r="D867" s="6" t="s">
        <v>2764</v>
      </c>
      <c r="E867" s="6" t="s">
        <v>1846</v>
      </c>
      <c r="F867" s="29">
        <v>44440</v>
      </c>
      <c r="G867" s="30"/>
      <c r="H867" s="6" t="s">
        <v>2737</v>
      </c>
      <c r="I867" s="32" t="s">
        <v>2753</v>
      </c>
      <c r="J867" s="61" t="s">
        <v>2739</v>
      </c>
      <c r="K867" s="30"/>
      <c r="L867" s="4"/>
      <c r="M867" s="4" t="str">
        <f>C867&amp;COUNTIF($C$2:C867,C867)</f>
        <v>张维红1</v>
      </c>
    </row>
    <row r="868" customHeight="1" spans="1:13">
      <c r="A868" s="6">
        <v>867</v>
      </c>
      <c r="B868" s="6" t="s">
        <v>3585</v>
      </c>
      <c r="C868" s="6" t="s">
        <v>1285</v>
      </c>
      <c r="D868" s="6" t="s">
        <v>2764</v>
      </c>
      <c r="E868" s="6" t="s">
        <v>1846</v>
      </c>
      <c r="F868" s="29">
        <v>44440</v>
      </c>
      <c r="G868" s="30"/>
      <c r="H868" s="6" t="s">
        <v>2737</v>
      </c>
      <c r="I868" s="32" t="s">
        <v>2753</v>
      </c>
      <c r="J868" s="61" t="s">
        <v>2739</v>
      </c>
      <c r="K868" s="30"/>
      <c r="L868" s="4"/>
      <c r="M868" s="4" t="str">
        <f>C868&amp;COUNTIF($C$2:C868,C868)</f>
        <v>蒋朋1</v>
      </c>
    </row>
    <row r="869" customHeight="1" spans="1:13">
      <c r="A869" s="6">
        <v>868</v>
      </c>
      <c r="B869" s="6" t="s">
        <v>3586</v>
      </c>
      <c r="C869" s="6" t="s">
        <v>1267</v>
      </c>
      <c r="D869" s="6" t="s">
        <v>2764</v>
      </c>
      <c r="E869" s="6" t="s">
        <v>1846</v>
      </c>
      <c r="F869" s="29">
        <v>44440</v>
      </c>
      <c r="G869" s="30"/>
      <c r="H869" s="6" t="s">
        <v>2737</v>
      </c>
      <c r="I869" s="32" t="s">
        <v>2744</v>
      </c>
      <c r="J869" s="61" t="s">
        <v>2739</v>
      </c>
      <c r="K869" s="30"/>
      <c r="L869" s="4"/>
      <c r="M869" s="4" t="str">
        <f>C869&amp;COUNTIF($C$2:C869,C869)</f>
        <v>董安中1</v>
      </c>
    </row>
    <row r="870" customHeight="1" spans="1:13">
      <c r="A870" s="6">
        <v>869</v>
      </c>
      <c r="B870" s="6" t="s">
        <v>3587</v>
      </c>
      <c r="C870" s="6" t="s">
        <v>1276</v>
      </c>
      <c r="D870" s="6" t="s">
        <v>2764</v>
      </c>
      <c r="E870" s="6" t="s">
        <v>1846</v>
      </c>
      <c r="F870" s="29">
        <v>44440</v>
      </c>
      <c r="G870" s="30"/>
      <c r="H870" s="6" t="s">
        <v>2737</v>
      </c>
      <c r="I870" s="32" t="s">
        <v>2753</v>
      </c>
      <c r="J870" s="61" t="s">
        <v>2739</v>
      </c>
      <c r="K870" s="30"/>
      <c r="L870" s="4"/>
      <c r="M870" s="4" t="str">
        <f>C870&amp;COUNTIF($C$2:C870,C870)</f>
        <v>吴书韬1</v>
      </c>
    </row>
    <row r="871" customHeight="1" spans="1:13">
      <c r="A871" s="6">
        <v>870</v>
      </c>
      <c r="B871" s="6" t="s">
        <v>3588</v>
      </c>
      <c r="C871" s="6" t="s">
        <v>1383</v>
      </c>
      <c r="D871" s="6" t="s">
        <v>2764</v>
      </c>
      <c r="E871" s="6" t="s">
        <v>1846</v>
      </c>
      <c r="F871" s="29">
        <v>44440</v>
      </c>
      <c r="G871" s="30"/>
      <c r="H871" s="6" t="s">
        <v>2737</v>
      </c>
      <c r="I871" s="32" t="s">
        <v>2744</v>
      </c>
      <c r="J871" s="61" t="s">
        <v>2739</v>
      </c>
      <c r="K871" s="30"/>
      <c r="L871" s="4"/>
      <c r="M871" s="4" t="str">
        <f>C871&amp;COUNTIF($C$2:C871,C871)</f>
        <v>郭金坤1</v>
      </c>
    </row>
    <row r="872" customHeight="1" spans="1:13">
      <c r="A872" s="6">
        <v>871</v>
      </c>
      <c r="B872" s="6" t="s">
        <v>3589</v>
      </c>
      <c r="C872" s="6" t="s">
        <v>1316</v>
      </c>
      <c r="D872" s="6" t="s">
        <v>2764</v>
      </c>
      <c r="E872" s="6" t="s">
        <v>1846</v>
      </c>
      <c r="F872" s="29">
        <v>44440</v>
      </c>
      <c r="G872" s="30"/>
      <c r="H872" s="6" t="s">
        <v>2737</v>
      </c>
      <c r="I872" s="32" t="s">
        <v>2753</v>
      </c>
      <c r="J872" s="61" t="s">
        <v>2739</v>
      </c>
      <c r="K872" s="30"/>
      <c r="L872" s="4"/>
      <c r="M872" s="4" t="str">
        <f>C872&amp;COUNTIF($C$2:C872,C872)</f>
        <v>朱晓磊1</v>
      </c>
    </row>
    <row r="873" customHeight="1" spans="1:13">
      <c r="A873" s="6">
        <v>872</v>
      </c>
      <c r="B873" s="6" t="s">
        <v>3590</v>
      </c>
      <c r="C873" s="6" t="s">
        <v>1246</v>
      </c>
      <c r="D873" s="6" t="s">
        <v>2764</v>
      </c>
      <c r="E873" s="6" t="s">
        <v>1846</v>
      </c>
      <c r="F873" s="29">
        <v>44440</v>
      </c>
      <c r="G873" s="30"/>
      <c r="H873" s="6" t="s">
        <v>2737</v>
      </c>
      <c r="I873" s="32" t="s">
        <v>2753</v>
      </c>
      <c r="J873" s="61" t="s">
        <v>2739</v>
      </c>
      <c r="K873" s="30"/>
      <c r="L873" s="4"/>
      <c r="M873" s="4" t="str">
        <f>C873&amp;COUNTIF($C$2:C873,C873)</f>
        <v>蔡辰杰1</v>
      </c>
    </row>
    <row r="874" customHeight="1" spans="1:13">
      <c r="A874" s="6">
        <v>873</v>
      </c>
      <c r="B874" s="6" t="s">
        <v>3591</v>
      </c>
      <c r="C874" s="6" t="s">
        <v>1312</v>
      </c>
      <c r="D874" s="6" t="s">
        <v>2764</v>
      </c>
      <c r="E874" s="6" t="s">
        <v>1846</v>
      </c>
      <c r="F874" s="29">
        <v>44440</v>
      </c>
      <c r="G874" s="30"/>
      <c r="H874" s="6" t="s">
        <v>2737</v>
      </c>
      <c r="I874" s="32" t="s">
        <v>2744</v>
      </c>
      <c r="J874" s="61" t="s">
        <v>2739</v>
      </c>
      <c r="K874" s="30"/>
      <c r="L874" s="4"/>
      <c r="M874" s="4" t="str">
        <f>C874&amp;COUNTIF($C$2:C874,C874)</f>
        <v>倪伟康1</v>
      </c>
    </row>
    <row r="875" customHeight="1" spans="1:13">
      <c r="A875" s="6">
        <v>874</v>
      </c>
      <c r="B875" s="6" t="s">
        <v>3592</v>
      </c>
      <c r="C875" s="6" t="s">
        <v>1183</v>
      </c>
      <c r="D875" s="6" t="s">
        <v>2764</v>
      </c>
      <c r="E875" s="6" t="s">
        <v>1846</v>
      </c>
      <c r="F875" s="29">
        <v>44440</v>
      </c>
      <c r="G875" s="30"/>
      <c r="H875" s="6" t="s">
        <v>2737</v>
      </c>
      <c r="I875" s="32" t="s">
        <v>2753</v>
      </c>
      <c r="J875" s="61" t="s">
        <v>2739</v>
      </c>
      <c r="K875" s="30"/>
      <c r="L875" s="4"/>
      <c r="M875" s="4" t="str">
        <f>C875&amp;COUNTIF($C$2:C875,C875)</f>
        <v>杨鹏飞1</v>
      </c>
    </row>
    <row r="876" customHeight="1" spans="1:13">
      <c r="A876" s="6">
        <v>875</v>
      </c>
      <c r="B876" s="6" t="s">
        <v>3593</v>
      </c>
      <c r="C876" s="6" t="s">
        <v>1537</v>
      </c>
      <c r="D876" s="6" t="s">
        <v>2764</v>
      </c>
      <c r="E876" s="6" t="s">
        <v>1846</v>
      </c>
      <c r="F876" s="29">
        <v>44440</v>
      </c>
      <c r="G876" s="30"/>
      <c r="H876" s="6" t="s">
        <v>2737</v>
      </c>
      <c r="I876" s="32" t="s">
        <v>2738</v>
      </c>
      <c r="J876" s="61" t="s">
        <v>2739</v>
      </c>
      <c r="K876" s="30"/>
      <c r="L876" s="4"/>
      <c r="M876" s="4" t="str">
        <f>C876&amp;COUNTIF($C$2:C876,C876)</f>
        <v>戴文十1</v>
      </c>
    </row>
    <row r="877" customHeight="1" spans="1:13">
      <c r="A877" s="6">
        <v>876</v>
      </c>
      <c r="B877" s="6" t="s">
        <v>3594</v>
      </c>
      <c r="C877" s="6" t="s">
        <v>1231</v>
      </c>
      <c r="D877" s="6" t="s">
        <v>2764</v>
      </c>
      <c r="E877" s="6" t="s">
        <v>1846</v>
      </c>
      <c r="F877" s="29">
        <v>44440</v>
      </c>
      <c r="G877" s="30"/>
      <c r="H877" s="6" t="s">
        <v>2737</v>
      </c>
      <c r="I877" s="32" t="s">
        <v>2738</v>
      </c>
      <c r="J877" s="61" t="s">
        <v>2739</v>
      </c>
      <c r="K877" s="30"/>
      <c r="L877" s="4"/>
      <c r="M877" s="4" t="str">
        <f>C877&amp;COUNTIF($C$2:C877,C877)</f>
        <v>王火1</v>
      </c>
    </row>
    <row r="878" customHeight="1" spans="1:13">
      <c r="A878" s="6">
        <v>877</v>
      </c>
      <c r="B878" s="6" t="s">
        <v>3595</v>
      </c>
      <c r="C878" s="6" t="s">
        <v>1242</v>
      </c>
      <c r="D878" s="6" t="s">
        <v>2764</v>
      </c>
      <c r="E878" s="6" t="s">
        <v>1846</v>
      </c>
      <c r="F878" s="29">
        <v>44440</v>
      </c>
      <c r="G878" s="30"/>
      <c r="H878" s="6" t="s">
        <v>2737</v>
      </c>
      <c r="I878" s="32" t="s">
        <v>2738</v>
      </c>
      <c r="J878" s="61" t="s">
        <v>2739</v>
      </c>
      <c r="K878" s="30"/>
      <c r="L878" s="4"/>
      <c r="M878" s="4" t="str">
        <f>C878&amp;COUNTIF($C$2:C878,C878)</f>
        <v>宁坤1</v>
      </c>
    </row>
    <row r="879" customHeight="1" spans="1:13">
      <c r="A879" s="6">
        <v>878</v>
      </c>
      <c r="B879" s="6" t="s">
        <v>3300</v>
      </c>
      <c r="C879" s="6" t="s">
        <v>1408</v>
      </c>
      <c r="D879" s="6" t="s">
        <v>2764</v>
      </c>
      <c r="E879" s="6" t="s">
        <v>1846</v>
      </c>
      <c r="F879" s="29">
        <v>44440</v>
      </c>
      <c r="G879" s="30"/>
      <c r="H879" s="6" t="s">
        <v>2737</v>
      </c>
      <c r="I879" s="32" t="s">
        <v>2744</v>
      </c>
      <c r="J879" s="61" t="s">
        <v>2739</v>
      </c>
      <c r="K879" s="30"/>
      <c r="L879" s="4"/>
      <c r="M879" s="4" t="str">
        <f>C879&amp;COUNTIF($C$2:C879,C879)</f>
        <v>杨龙阁2</v>
      </c>
    </row>
    <row r="880" customHeight="1" spans="1:13">
      <c r="A880" s="6">
        <v>879</v>
      </c>
      <c r="B880" s="6" t="s">
        <v>3596</v>
      </c>
      <c r="C880" s="6" t="s">
        <v>1272</v>
      </c>
      <c r="D880" s="6" t="s">
        <v>2762</v>
      </c>
      <c r="E880" s="6" t="s">
        <v>428</v>
      </c>
      <c r="F880" s="29">
        <v>44440</v>
      </c>
      <c r="G880" s="30"/>
      <c r="H880" s="6" t="s">
        <v>2737</v>
      </c>
      <c r="I880" s="32" t="s">
        <v>2753</v>
      </c>
      <c r="J880" s="61" t="s">
        <v>2739</v>
      </c>
      <c r="K880" s="30"/>
      <c r="L880" s="4"/>
      <c r="M880" s="4" t="str">
        <f>C880&amp;COUNTIF($C$2:C880,C880)</f>
        <v>宋文龙1</v>
      </c>
    </row>
    <row r="881" customHeight="1" spans="1:13">
      <c r="A881" s="6">
        <v>880</v>
      </c>
      <c r="B881" s="6" t="s">
        <v>3597</v>
      </c>
      <c r="C881" s="6" t="s">
        <v>1304</v>
      </c>
      <c r="D881" s="6" t="s">
        <v>2762</v>
      </c>
      <c r="E881" s="6" t="s">
        <v>428</v>
      </c>
      <c r="F881" s="29">
        <v>44440</v>
      </c>
      <c r="G881" s="30"/>
      <c r="H881" s="6" t="s">
        <v>2737</v>
      </c>
      <c r="I881" s="32" t="s">
        <v>2744</v>
      </c>
      <c r="J881" s="61" t="s">
        <v>2739</v>
      </c>
      <c r="K881" s="30"/>
      <c r="L881" s="4"/>
      <c r="M881" s="4" t="str">
        <f>C881&amp;COUNTIF($C$2:C881,C881)</f>
        <v>李帅1</v>
      </c>
    </row>
    <row r="882" customHeight="1" spans="1:13">
      <c r="A882" s="6">
        <v>881</v>
      </c>
      <c r="B882" s="6" t="s">
        <v>3306</v>
      </c>
      <c r="C882" s="6" t="s">
        <v>1284</v>
      </c>
      <c r="D882" s="6" t="s">
        <v>2762</v>
      </c>
      <c r="E882" s="6" t="s">
        <v>428</v>
      </c>
      <c r="F882" s="29">
        <v>44440</v>
      </c>
      <c r="G882" s="30"/>
      <c r="H882" s="6" t="s">
        <v>2737</v>
      </c>
      <c r="I882" s="32" t="s">
        <v>2753</v>
      </c>
      <c r="J882" s="61" t="s">
        <v>2739</v>
      </c>
      <c r="K882" s="30"/>
      <c r="L882" s="4"/>
      <c r="M882" s="4" t="str">
        <f>C882&amp;COUNTIF($C$2:C882,C882)</f>
        <v>范群山2</v>
      </c>
    </row>
    <row r="883" customHeight="1" spans="1:13">
      <c r="A883" s="6">
        <v>882</v>
      </c>
      <c r="B883" s="6" t="s">
        <v>3598</v>
      </c>
      <c r="C883" s="6" t="s">
        <v>1318</v>
      </c>
      <c r="D883" s="6" t="s">
        <v>2762</v>
      </c>
      <c r="E883" s="6" t="s">
        <v>428</v>
      </c>
      <c r="F883" s="29">
        <v>44440</v>
      </c>
      <c r="G883" s="30"/>
      <c r="H883" s="6" t="s">
        <v>2737</v>
      </c>
      <c r="I883" s="32" t="s">
        <v>2753</v>
      </c>
      <c r="J883" s="61" t="s">
        <v>2739</v>
      </c>
      <c r="K883" s="30"/>
      <c r="L883" s="4"/>
      <c r="M883" s="4" t="str">
        <f>C883&amp;COUNTIF($C$2:C883,C883)</f>
        <v>薛永永1</v>
      </c>
    </row>
    <row r="884" customHeight="1" spans="1:13">
      <c r="A884" s="6">
        <v>883</v>
      </c>
      <c r="B884" s="6" t="s">
        <v>3599</v>
      </c>
      <c r="C884" s="6" t="s">
        <v>1517</v>
      </c>
      <c r="D884" s="6" t="s">
        <v>2762</v>
      </c>
      <c r="E884" s="6" t="s">
        <v>428</v>
      </c>
      <c r="F884" s="29">
        <v>44440</v>
      </c>
      <c r="G884" s="30"/>
      <c r="H884" s="6" t="s">
        <v>2737</v>
      </c>
      <c r="I884" s="32" t="s">
        <v>2738</v>
      </c>
      <c r="J884" s="61" t="s">
        <v>2739</v>
      </c>
      <c r="K884" s="30"/>
      <c r="L884" s="4"/>
      <c r="M884" s="4" t="str">
        <f>C884&amp;COUNTIF($C$2:C884,C884)</f>
        <v>程前1</v>
      </c>
    </row>
    <row r="885" customHeight="1" spans="1:13">
      <c r="A885" s="6">
        <v>884</v>
      </c>
      <c r="B885" s="6" t="s">
        <v>3600</v>
      </c>
      <c r="C885" s="6" t="s">
        <v>1219</v>
      </c>
      <c r="D885" s="6" t="s">
        <v>2762</v>
      </c>
      <c r="E885" s="6" t="s">
        <v>428</v>
      </c>
      <c r="F885" s="29">
        <v>44440</v>
      </c>
      <c r="G885" s="30"/>
      <c r="H885" s="6" t="s">
        <v>2737</v>
      </c>
      <c r="I885" s="32" t="s">
        <v>2738</v>
      </c>
      <c r="J885" s="61" t="s">
        <v>2739</v>
      </c>
      <c r="K885" s="30"/>
      <c r="L885" s="4"/>
      <c r="M885" s="4" t="str">
        <f>C885&amp;COUNTIF($C$2:C885,C885)</f>
        <v>陈彬彬1</v>
      </c>
    </row>
    <row r="886" customHeight="1" spans="1:13">
      <c r="A886" s="6">
        <v>885</v>
      </c>
      <c r="B886" s="6" t="s">
        <v>3601</v>
      </c>
      <c r="C886" s="6" t="s">
        <v>2076</v>
      </c>
      <c r="D886" s="6" t="s">
        <v>2762</v>
      </c>
      <c r="E886" s="6" t="s">
        <v>428</v>
      </c>
      <c r="F886" s="29">
        <v>44440</v>
      </c>
      <c r="G886" s="30"/>
      <c r="H886" s="6" t="s">
        <v>2737</v>
      </c>
      <c r="I886" s="32" t="s">
        <v>2738</v>
      </c>
      <c r="J886" s="61" t="s">
        <v>2739</v>
      </c>
      <c r="K886" s="30"/>
      <c r="L886" s="4"/>
      <c r="M886" s="4" t="str">
        <f>C886&amp;COUNTIF($C$2:C886,C886)</f>
        <v>李盼1</v>
      </c>
    </row>
    <row r="887" customHeight="1" spans="1:13">
      <c r="A887" s="6">
        <v>886</v>
      </c>
      <c r="B887" s="6" t="s">
        <v>3602</v>
      </c>
      <c r="C887" s="6" t="s">
        <v>2026</v>
      </c>
      <c r="D887" s="6" t="s">
        <v>2762</v>
      </c>
      <c r="E887" s="6" t="s">
        <v>428</v>
      </c>
      <c r="F887" s="29">
        <v>44441</v>
      </c>
      <c r="G887" s="30"/>
      <c r="H887" s="6" t="s">
        <v>2758</v>
      </c>
      <c r="I887" s="32" t="s">
        <v>2759</v>
      </c>
      <c r="J887" s="61" t="s">
        <v>2760</v>
      </c>
      <c r="K887" s="30"/>
      <c r="L887" s="4"/>
      <c r="M887" s="4" t="str">
        <f>C887&amp;COUNTIF($C$2:C887,C887)</f>
        <v>梁秋侠1</v>
      </c>
    </row>
    <row r="888" customHeight="1" spans="1:13">
      <c r="A888" s="6">
        <v>887</v>
      </c>
      <c r="B888" s="6" t="s">
        <v>3603</v>
      </c>
      <c r="C888" s="6" t="s">
        <v>2102</v>
      </c>
      <c r="D888" s="6" t="s">
        <v>2746</v>
      </c>
      <c r="E888" s="6" t="s">
        <v>399</v>
      </c>
      <c r="F888" s="29">
        <v>44441</v>
      </c>
      <c r="G888" s="30"/>
      <c r="H888" s="6" t="s">
        <v>2758</v>
      </c>
      <c r="I888" s="32" t="s">
        <v>2759</v>
      </c>
      <c r="J888" s="61" t="s">
        <v>2760</v>
      </c>
      <c r="K888" s="30"/>
      <c r="L888" s="4"/>
      <c r="M888" s="4" t="str">
        <f>C888&amp;COUNTIF($C$2:C888,C888)</f>
        <v>吴伟豪1</v>
      </c>
    </row>
    <row r="889" customHeight="1" spans="1:13">
      <c r="A889" s="6">
        <v>888</v>
      </c>
      <c r="B889" s="6" t="s">
        <v>3604</v>
      </c>
      <c r="C889" s="6" t="s">
        <v>2142</v>
      </c>
      <c r="D889" s="6" t="s">
        <v>2766</v>
      </c>
      <c r="E889" s="6" t="s">
        <v>400</v>
      </c>
      <c r="F889" s="29">
        <v>44441</v>
      </c>
      <c r="G889" s="30"/>
      <c r="H889" s="6" t="s">
        <v>2758</v>
      </c>
      <c r="I889" s="32" t="s">
        <v>2759</v>
      </c>
      <c r="J889" s="61" t="s">
        <v>2760</v>
      </c>
      <c r="K889" s="30"/>
      <c r="L889" s="4"/>
      <c r="M889" s="4" t="str">
        <f>C889&amp;COUNTIF($C$2:C889,C889)</f>
        <v>秦倩倩1</v>
      </c>
    </row>
    <row r="890" customHeight="1" spans="1:13">
      <c r="A890" s="6">
        <v>889</v>
      </c>
      <c r="B890" s="6" t="s">
        <v>3605</v>
      </c>
      <c r="C890" s="6" t="s">
        <v>2136</v>
      </c>
      <c r="D890" s="6" t="s">
        <v>2766</v>
      </c>
      <c r="E890" s="6" t="s">
        <v>1982</v>
      </c>
      <c r="F890" s="29">
        <v>44443</v>
      </c>
      <c r="G890" s="30"/>
      <c r="H890" s="6" t="s">
        <v>2758</v>
      </c>
      <c r="I890" s="32" t="s">
        <v>2759</v>
      </c>
      <c r="J890" s="61" t="s">
        <v>2760</v>
      </c>
      <c r="K890" s="30"/>
      <c r="L890" s="4"/>
      <c r="M890" s="4" t="str">
        <f>C890&amp;COUNTIF($C$2:C890,C890)</f>
        <v>舒强1</v>
      </c>
    </row>
    <row r="891" customHeight="1" spans="1:13">
      <c r="A891" s="6">
        <v>890</v>
      </c>
      <c r="B891" s="6" t="s">
        <v>3606</v>
      </c>
      <c r="C891" s="6" t="s">
        <v>2108</v>
      </c>
      <c r="D891" s="6" t="s">
        <v>2736</v>
      </c>
      <c r="E891" s="6" t="s">
        <v>26</v>
      </c>
      <c r="F891" s="29">
        <v>44447</v>
      </c>
      <c r="G891" s="30"/>
      <c r="H891" s="6" t="s">
        <v>2758</v>
      </c>
      <c r="I891" s="32" t="s">
        <v>2759</v>
      </c>
      <c r="J891" s="61" t="s">
        <v>2760</v>
      </c>
      <c r="K891" s="30"/>
      <c r="L891" s="4"/>
      <c r="M891" s="4" t="str">
        <f>C891&amp;COUNTIF($C$2:C891,C891)</f>
        <v>杜天杰1</v>
      </c>
    </row>
    <row r="892" customHeight="1" spans="1:13">
      <c r="A892" s="6">
        <v>891</v>
      </c>
      <c r="B892" s="6" t="s">
        <v>3601</v>
      </c>
      <c r="C892" s="6" t="s">
        <v>2076</v>
      </c>
      <c r="D892" s="6" t="s">
        <v>2762</v>
      </c>
      <c r="E892" s="6" t="s">
        <v>428</v>
      </c>
      <c r="F892" s="29">
        <v>44447</v>
      </c>
      <c r="G892" s="30"/>
      <c r="H892" s="6" t="s">
        <v>2758</v>
      </c>
      <c r="I892" s="32" t="s">
        <v>2759</v>
      </c>
      <c r="J892" s="61" t="s">
        <v>2760</v>
      </c>
      <c r="K892" s="30"/>
      <c r="L892" s="4"/>
      <c r="M892" s="4" t="str">
        <f>C892&amp;COUNTIF($C$2:C892,C892)</f>
        <v>李盼2</v>
      </c>
    </row>
    <row r="893" customHeight="1" spans="1:13">
      <c r="A893" s="6">
        <v>892</v>
      </c>
      <c r="B893" s="6" t="s">
        <v>3607</v>
      </c>
      <c r="C893" s="6" t="s">
        <v>2077</v>
      </c>
      <c r="D893" s="6" t="s">
        <v>2762</v>
      </c>
      <c r="E893" s="6" t="s">
        <v>428</v>
      </c>
      <c r="F893" s="29">
        <v>44447</v>
      </c>
      <c r="G893" s="30"/>
      <c r="H893" s="6" t="s">
        <v>2758</v>
      </c>
      <c r="I893" s="32" t="s">
        <v>2759</v>
      </c>
      <c r="J893" s="61" t="s">
        <v>2760</v>
      </c>
      <c r="K893" s="30"/>
      <c r="L893" s="4"/>
      <c r="M893" s="4" t="str">
        <f>C893&amp;COUNTIF($C$2:C893,C893)</f>
        <v>宋振宇1</v>
      </c>
    </row>
    <row r="894" customHeight="1" spans="1:13">
      <c r="A894" s="6">
        <v>893</v>
      </c>
      <c r="B894" s="6" t="s">
        <v>3608</v>
      </c>
      <c r="C894" s="6" t="s">
        <v>2078</v>
      </c>
      <c r="D894" s="6" t="s">
        <v>2764</v>
      </c>
      <c r="E894" s="6" t="s">
        <v>2006</v>
      </c>
      <c r="F894" s="29">
        <v>44448</v>
      </c>
      <c r="G894" s="30"/>
      <c r="H894" s="6" t="s">
        <v>2758</v>
      </c>
      <c r="I894" s="32" t="s">
        <v>2759</v>
      </c>
      <c r="J894" s="61" t="s">
        <v>2760</v>
      </c>
      <c r="K894" s="30"/>
      <c r="L894" s="4"/>
      <c r="M894" s="4" t="str">
        <f>C894&amp;COUNTIF($C$2:C894,C894)</f>
        <v>陈治理1</v>
      </c>
    </row>
    <row r="895" customHeight="1" spans="1:13">
      <c r="A895" s="6">
        <v>894</v>
      </c>
      <c r="B895" s="6" t="s">
        <v>3609</v>
      </c>
      <c r="C895" s="6" t="s">
        <v>2081</v>
      </c>
      <c r="D895" s="6" t="s">
        <v>2764</v>
      </c>
      <c r="E895" s="6" t="s">
        <v>2006</v>
      </c>
      <c r="F895" s="29">
        <v>44449</v>
      </c>
      <c r="G895" s="30"/>
      <c r="H895" s="6" t="s">
        <v>2758</v>
      </c>
      <c r="I895" s="32" t="s">
        <v>2759</v>
      </c>
      <c r="J895" s="61" t="s">
        <v>2760</v>
      </c>
      <c r="K895" s="30"/>
      <c r="L895" s="4"/>
      <c r="M895" s="4" t="str">
        <f>C895&amp;COUNTIF($C$2:C895,C895)</f>
        <v>王雅洁1</v>
      </c>
    </row>
    <row r="896" customHeight="1" spans="1:13">
      <c r="A896" s="6">
        <v>895</v>
      </c>
      <c r="B896" s="6" t="s">
        <v>3610</v>
      </c>
      <c r="C896" s="6" t="s">
        <v>2082</v>
      </c>
      <c r="D896" s="6" t="s">
        <v>2750</v>
      </c>
      <c r="E896" s="6" t="s">
        <v>404</v>
      </c>
      <c r="F896" s="29">
        <v>44449</v>
      </c>
      <c r="G896" s="30"/>
      <c r="H896" s="6" t="s">
        <v>2758</v>
      </c>
      <c r="I896" s="32" t="s">
        <v>2759</v>
      </c>
      <c r="J896" s="61" t="s">
        <v>2760</v>
      </c>
      <c r="K896" s="30"/>
      <c r="L896" s="4"/>
      <c r="M896" s="4" t="str">
        <f>C896&amp;COUNTIF($C$2:C896,C896)</f>
        <v>石鹏举1</v>
      </c>
    </row>
    <row r="897" customHeight="1" spans="1:13">
      <c r="A897" s="6">
        <v>896</v>
      </c>
      <c r="B897" s="6" t="s">
        <v>3611</v>
      </c>
      <c r="C897" s="6" t="s">
        <v>2085</v>
      </c>
      <c r="D897" s="6" t="s">
        <v>2764</v>
      </c>
      <c r="E897" s="6" t="s">
        <v>2006</v>
      </c>
      <c r="F897" s="29">
        <v>44450</v>
      </c>
      <c r="G897" s="30"/>
      <c r="H897" s="6" t="s">
        <v>2758</v>
      </c>
      <c r="I897" s="32" t="s">
        <v>2759</v>
      </c>
      <c r="J897" s="61" t="s">
        <v>2760</v>
      </c>
      <c r="K897" s="30"/>
      <c r="L897" s="4"/>
      <c r="M897" s="4" t="str">
        <f>C897&amp;COUNTIF($C$2:C897,C897)</f>
        <v>俞志航1</v>
      </c>
    </row>
    <row r="898" customHeight="1" spans="1:13">
      <c r="A898" s="6">
        <v>897</v>
      </c>
      <c r="B898" s="6" t="s">
        <v>3612</v>
      </c>
      <c r="C898" s="6" t="s">
        <v>2111</v>
      </c>
      <c r="D898" s="6" t="s">
        <v>2736</v>
      </c>
      <c r="E898" s="6" t="s">
        <v>1020</v>
      </c>
      <c r="F898" s="29">
        <v>44450</v>
      </c>
      <c r="G898" s="30"/>
      <c r="H898" s="6" t="s">
        <v>2758</v>
      </c>
      <c r="I898" s="32" t="s">
        <v>2759</v>
      </c>
      <c r="J898" s="61" t="s">
        <v>2760</v>
      </c>
      <c r="K898" s="30"/>
      <c r="L898" s="4"/>
      <c r="M898" s="4" t="str">
        <f>C898&amp;COUNTIF($C$2:C898,C898)</f>
        <v>刘茜1</v>
      </c>
    </row>
    <row r="899" customHeight="1" spans="1:13">
      <c r="A899" s="6">
        <v>898</v>
      </c>
      <c r="B899" s="6" t="s">
        <v>3268</v>
      </c>
      <c r="C899" s="6" t="s">
        <v>3269</v>
      </c>
      <c r="D899" s="6" t="s">
        <v>474</v>
      </c>
      <c r="E899" s="6" t="s">
        <v>474</v>
      </c>
      <c r="F899" s="29">
        <v>44452</v>
      </c>
      <c r="G899" s="30"/>
      <c r="H899" s="6" t="s">
        <v>2758</v>
      </c>
      <c r="I899" s="32" t="s">
        <v>2759</v>
      </c>
      <c r="J899" s="61" t="s">
        <v>2760</v>
      </c>
      <c r="K899" s="30"/>
      <c r="L899" s="4"/>
      <c r="M899" s="4" t="str">
        <f>C899&amp;COUNTIF($C$2:C899,C899)</f>
        <v>郭宜凡2</v>
      </c>
    </row>
    <row r="900" customHeight="1" spans="1:13">
      <c r="A900" s="6">
        <v>899</v>
      </c>
      <c r="B900" s="6" t="s">
        <v>3613</v>
      </c>
      <c r="C900" s="6" t="s">
        <v>2112</v>
      </c>
      <c r="D900" s="6" t="s">
        <v>2736</v>
      </c>
      <c r="E900" s="6" t="s">
        <v>941</v>
      </c>
      <c r="F900" s="29">
        <v>44454</v>
      </c>
      <c r="G900" s="30"/>
      <c r="H900" s="6" t="s">
        <v>2758</v>
      </c>
      <c r="I900" s="32" t="s">
        <v>2759</v>
      </c>
      <c r="J900" s="61" t="s">
        <v>2760</v>
      </c>
      <c r="K900" s="30"/>
      <c r="L900" s="4"/>
      <c r="M900" s="4" t="str">
        <f>C900&amp;COUNTIF($C$2:C900,C900)</f>
        <v>畅晓1</v>
      </c>
    </row>
    <row r="901" customHeight="1" spans="1:13">
      <c r="A901" s="6">
        <v>900</v>
      </c>
      <c r="B901" s="6" t="s">
        <v>3614</v>
      </c>
      <c r="C901" s="6" t="s">
        <v>2115</v>
      </c>
      <c r="D901" s="6" t="s">
        <v>2804</v>
      </c>
      <c r="E901" s="6" t="s">
        <v>480</v>
      </c>
      <c r="F901" s="29">
        <v>44454</v>
      </c>
      <c r="G901" s="30"/>
      <c r="H901" s="6" t="s">
        <v>2758</v>
      </c>
      <c r="I901" s="32" t="s">
        <v>2759</v>
      </c>
      <c r="J901" s="61" t="s">
        <v>2760</v>
      </c>
      <c r="K901" s="30"/>
      <c r="L901" s="4"/>
      <c r="M901" s="4" t="str">
        <f>C901&amp;COUNTIF($C$2:C901,C901)</f>
        <v>马苏培1</v>
      </c>
    </row>
    <row r="902" customHeight="1" spans="1:13">
      <c r="A902" s="6">
        <v>901</v>
      </c>
      <c r="B902" s="6" t="s">
        <v>3615</v>
      </c>
      <c r="C902" s="6" t="s">
        <v>2116</v>
      </c>
      <c r="D902" s="6" t="s">
        <v>2804</v>
      </c>
      <c r="E902" s="6" t="s">
        <v>480</v>
      </c>
      <c r="F902" s="29">
        <v>44454</v>
      </c>
      <c r="G902" s="30"/>
      <c r="H902" s="6" t="s">
        <v>2758</v>
      </c>
      <c r="I902" s="32" t="s">
        <v>2759</v>
      </c>
      <c r="J902" s="61" t="s">
        <v>2760</v>
      </c>
      <c r="K902" s="30"/>
      <c r="L902" s="4"/>
      <c r="M902" s="4" t="str">
        <f>C902&amp;COUNTIF($C$2:C902,C902)</f>
        <v>卢翔1</v>
      </c>
    </row>
    <row r="903" customHeight="1" spans="1:13">
      <c r="A903" s="6">
        <v>902</v>
      </c>
      <c r="B903" s="6" t="s">
        <v>3616</v>
      </c>
      <c r="C903" s="6" t="s">
        <v>2087</v>
      </c>
      <c r="D903" s="6" t="s">
        <v>2750</v>
      </c>
      <c r="E903" s="6" t="s">
        <v>404</v>
      </c>
      <c r="F903" s="29">
        <v>44454</v>
      </c>
      <c r="G903" s="30"/>
      <c r="H903" s="6" t="s">
        <v>2758</v>
      </c>
      <c r="I903" s="32" t="s">
        <v>2759</v>
      </c>
      <c r="J903" s="61" t="s">
        <v>2760</v>
      </c>
      <c r="K903" s="30"/>
      <c r="L903" s="4"/>
      <c r="M903" s="4" t="str">
        <f>C903&amp;COUNTIF($C$2:C903,C903)</f>
        <v>刘金舰1</v>
      </c>
    </row>
    <row r="904" customHeight="1" spans="1:13">
      <c r="A904" s="6">
        <v>903</v>
      </c>
      <c r="B904" s="6" t="s">
        <v>3617</v>
      </c>
      <c r="C904" s="6" t="s">
        <v>2089</v>
      </c>
      <c r="D904" s="6" t="s">
        <v>2762</v>
      </c>
      <c r="E904" s="6" t="s">
        <v>428</v>
      </c>
      <c r="F904" s="29">
        <v>44454</v>
      </c>
      <c r="G904" s="30"/>
      <c r="H904" s="6" t="s">
        <v>2758</v>
      </c>
      <c r="I904" s="32" t="s">
        <v>2759</v>
      </c>
      <c r="J904" s="61" t="s">
        <v>2760</v>
      </c>
      <c r="K904" s="30"/>
      <c r="L904" s="4"/>
      <c r="M904" s="4" t="str">
        <f>C904&amp;COUNTIF($C$2:C904,C904)</f>
        <v>周东明1</v>
      </c>
    </row>
    <row r="905" customHeight="1" spans="1:13">
      <c r="A905" s="6">
        <v>904</v>
      </c>
      <c r="B905" s="6" t="s">
        <v>3618</v>
      </c>
      <c r="C905" s="6" t="s">
        <v>2117</v>
      </c>
      <c r="D905" s="6" t="s">
        <v>2748</v>
      </c>
      <c r="E905" s="6" t="s">
        <v>403</v>
      </c>
      <c r="F905" s="29">
        <v>44454</v>
      </c>
      <c r="G905" s="30"/>
      <c r="H905" s="6" t="s">
        <v>2758</v>
      </c>
      <c r="I905" s="32" t="s">
        <v>2759</v>
      </c>
      <c r="J905" s="61" t="s">
        <v>2760</v>
      </c>
      <c r="K905" s="30"/>
      <c r="L905" s="4"/>
      <c r="M905" s="4" t="str">
        <f>C905&amp;COUNTIF($C$2:C905,C905)</f>
        <v>李浩1</v>
      </c>
    </row>
    <row r="906" customHeight="1" spans="1:13">
      <c r="A906" s="6">
        <v>905</v>
      </c>
      <c r="B906" s="6" t="s">
        <v>3244</v>
      </c>
      <c r="C906" s="6" t="s">
        <v>1755</v>
      </c>
      <c r="D906" s="6" t="s">
        <v>2750</v>
      </c>
      <c r="E906" s="6" t="s">
        <v>2083</v>
      </c>
      <c r="F906" s="29">
        <v>44454</v>
      </c>
      <c r="G906" s="30"/>
      <c r="H906" s="6" t="s">
        <v>2758</v>
      </c>
      <c r="I906" s="32" t="s">
        <v>2759</v>
      </c>
      <c r="J906" s="61" t="s">
        <v>2760</v>
      </c>
      <c r="K906" s="34"/>
      <c r="L906" s="4"/>
      <c r="M906" s="4" t="str">
        <f>C906&amp;COUNTIF($C$2:C906,C906)</f>
        <v>丘岳宁2</v>
      </c>
    </row>
    <row r="907" customHeight="1" spans="1:13">
      <c r="A907" s="6">
        <v>906</v>
      </c>
      <c r="B907" s="6" t="s">
        <v>3237</v>
      </c>
      <c r="C907" s="6" t="s">
        <v>1737</v>
      </c>
      <c r="D907" s="6" t="s">
        <v>2750</v>
      </c>
      <c r="E907" s="6" t="s">
        <v>2083</v>
      </c>
      <c r="F907" s="29">
        <v>44454</v>
      </c>
      <c r="G907" s="30"/>
      <c r="H907" s="6" t="s">
        <v>2758</v>
      </c>
      <c r="I907" s="32" t="s">
        <v>2759</v>
      </c>
      <c r="J907" s="61" t="s">
        <v>2760</v>
      </c>
      <c r="K907" s="34"/>
      <c r="L907" s="4"/>
      <c r="M907" s="4" t="str">
        <f>C907&amp;COUNTIF($C$2:C907,C907)</f>
        <v>马荣晖2</v>
      </c>
    </row>
    <row r="908" customHeight="1" spans="1:13">
      <c r="A908" s="6">
        <v>907</v>
      </c>
      <c r="B908" s="6" t="s">
        <v>3240</v>
      </c>
      <c r="C908" s="6" t="s">
        <v>1742</v>
      </c>
      <c r="D908" s="6" t="s">
        <v>2750</v>
      </c>
      <c r="E908" s="6" t="s">
        <v>2092</v>
      </c>
      <c r="F908" s="29">
        <v>44454</v>
      </c>
      <c r="G908" s="30"/>
      <c r="H908" s="6" t="s">
        <v>2758</v>
      </c>
      <c r="I908" s="32" t="s">
        <v>2759</v>
      </c>
      <c r="J908" s="61" t="s">
        <v>2760</v>
      </c>
      <c r="K908" s="34"/>
      <c r="L908" s="4"/>
      <c r="M908" s="4" t="str">
        <f>C908&amp;COUNTIF($C$2:C908,C908)</f>
        <v>刘健2</v>
      </c>
    </row>
    <row r="909" customHeight="1" spans="1:13">
      <c r="A909" s="6">
        <v>908</v>
      </c>
      <c r="B909" s="6" t="s">
        <v>3238</v>
      </c>
      <c r="C909" s="6" t="s">
        <v>1738</v>
      </c>
      <c r="D909" s="6" t="s">
        <v>2750</v>
      </c>
      <c r="E909" s="6" t="s">
        <v>2092</v>
      </c>
      <c r="F909" s="29">
        <v>44454</v>
      </c>
      <c r="G909" s="30"/>
      <c r="H909" s="6" t="s">
        <v>2758</v>
      </c>
      <c r="I909" s="32" t="s">
        <v>2759</v>
      </c>
      <c r="J909" s="61" t="s">
        <v>2760</v>
      </c>
      <c r="K909" s="34"/>
      <c r="L909" s="4"/>
      <c r="M909" s="4" t="str">
        <f>C909&amp;COUNTIF($C$2:C909,C909)</f>
        <v>白秀权2</v>
      </c>
    </row>
    <row r="910" customHeight="1" spans="1:13">
      <c r="A910" s="6">
        <v>909</v>
      </c>
      <c r="B910" s="6" t="s">
        <v>3234</v>
      </c>
      <c r="C910" s="6" t="s">
        <v>1729</v>
      </c>
      <c r="D910" s="6" t="s">
        <v>3180</v>
      </c>
      <c r="E910" s="6" t="s">
        <v>1851</v>
      </c>
      <c r="F910" s="29">
        <v>44454</v>
      </c>
      <c r="G910" s="30"/>
      <c r="H910" s="6" t="s">
        <v>2758</v>
      </c>
      <c r="I910" s="32" t="s">
        <v>2759</v>
      </c>
      <c r="J910" s="61" t="s">
        <v>2760</v>
      </c>
      <c r="K910" s="34"/>
      <c r="L910" s="4"/>
      <c r="M910" s="4" t="str">
        <f>C910&amp;COUNTIF($C$2:C910,C910)</f>
        <v>王浩杰2</v>
      </c>
    </row>
    <row r="911" customHeight="1" spans="1:13">
      <c r="A911" s="6">
        <v>910</v>
      </c>
      <c r="B911" s="6" t="s">
        <v>3619</v>
      </c>
      <c r="C911" s="6" t="s">
        <v>2137</v>
      </c>
      <c r="D911" s="6" t="s">
        <v>2766</v>
      </c>
      <c r="E911" s="6" t="s">
        <v>1979</v>
      </c>
      <c r="F911" s="29">
        <v>44454</v>
      </c>
      <c r="G911" s="30"/>
      <c r="H911" s="6" t="s">
        <v>2758</v>
      </c>
      <c r="I911" s="32" t="s">
        <v>2759</v>
      </c>
      <c r="J911" s="61" t="s">
        <v>2760</v>
      </c>
      <c r="K911" s="30"/>
      <c r="L911" s="4"/>
      <c r="M911" s="4" t="str">
        <f>C911&amp;COUNTIF($C$2:C911,C911)</f>
        <v>彭阳1</v>
      </c>
    </row>
    <row r="912" customHeight="1" spans="1:13">
      <c r="A912" s="6">
        <v>911</v>
      </c>
      <c r="B912" s="6" t="s">
        <v>3620</v>
      </c>
      <c r="C912" s="6" t="s">
        <v>2146</v>
      </c>
      <c r="D912" s="6" t="s">
        <v>2766</v>
      </c>
      <c r="E912" s="6" t="s">
        <v>1851</v>
      </c>
      <c r="F912" s="29">
        <v>44455</v>
      </c>
      <c r="G912" s="30"/>
      <c r="H912" s="6" t="s">
        <v>2758</v>
      </c>
      <c r="I912" s="32" t="s">
        <v>2759</v>
      </c>
      <c r="J912" s="61" t="s">
        <v>2760</v>
      </c>
      <c r="K912" s="30"/>
      <c r="L912" s="4"/>
      <c r="M912" s="4" t="str">
        <f>C912&amp;COUNTIF($C$2:C912,C912)</f>
        <v>朱永利1</v>
      </c>
    </row>
    <row r="913" customHeight="1" spans="1:13">
      <c r="A913" s="6">
        <v>912</v>
      </c>
      <c r="B913" s="6" t="s">
        <v>3621</v>
      </c>
      <c r="C913" s="6" t="s">
        <v>2147</v>
      </c>
      <c r="D913" s="6" t="s">
        <v>2766</v>
      </c>
      <c r="E913" s="6" t="s">
        <v>1851</v>
      </c>
      <c r="F913" s="29">
        <v>44455</v>
      </c>
      <c r="G913" s="30"/>
      <c r="H913" s="6" t="s">
        <v>2758</v>
      </c>
      <c r="I913" s="32" t="s">
        <v>2759</v>
      </c>
      <c r="J913" s="61" t="s">
        <v>2760</v>
      </c>
      <c r="K913" s="30"/>
      <c r="L913" s="4"/>
      <c r="M913" s="4" t="str">
        <f>C913&amp;COUNTIF($C$2:C913,C913)</f>
        <v>陈清清1</v>
      </c>
    </row>
    <row r="914" customHeight="1" spans="1:13">
      <c r="A914" s="6">
        <v>913</v>
      </c>
      <c r="B914" s="6" t="s">
        <v>3622</v>
      </c>
      <c r="C914" s="6" t="s">
        <v>2309</v>
      </c>
      <c r="D914" s="6" t="s">
        <v>2750</v>
      </c>
      <c r="E914" s="6" t="s">
        <v>404</v>
      </c>
      <c r="F914" s="29">
        <v>44455</v>
      </c>
      <c r="G914" s="30"/>
      <c r="H914" s="6" t="s">
        <v>2758</v>
      </c>
      <c r="I914" s="32" t="s">
        <v>2759</v>
      </c>
      <c r="J914" s="61" t="s">
        <v>2760</v>
      </c>
      <c r="K914" s="30"/>
      <c r="L914" s="4"/>
      <c r="M914" s="4" t="str">
        <f>C914&amp;COUNTIF($C$2:C914,C914)</f>
        <v>闫梦涛1</v>
      </c>
    </row>
    <row r="915" customHeight="1" spans="1:13">
      <c r="A915" s="6">
        <v>914</v>
      </c>
      <c r="B915" s="6" t="s">
        <v>3623</v>
      </c>
      <c r="C915" s="6" t="s">
        <v>2091</v>
      </c>
      <c r="D915" s="6" t="s">
        <v>2750</v>
      </c>
      <c r="E915" s="6" t="s">
        <v>2092</v>
      </c>
      <c r="F915" s="29">
        <v>44455</v>
      </c>
      <c r="G915" s="30"/>
      <c r="H915" s="6" t="s">
        <v>2758</v>
      </c>
      <c r="I915" s="32" t="s">
        <v>2759</v>
      </c>
      <c r="J915" s="61" t="s">
        <v>2760</v>
      </c>
      <c r="K915" s="30"/>
      <c r="L915" s="4"/>
      <c r="M915" s="4" t="str">
        <f>C915&amp;COUNTIF($C$2:C915,C915)</f>
        <v>周开会1</v>
      </c>
    </row>
    <row r="916" customHeight="1" spans="1:13">
      <c r="A916" s="6">
        <v>915</v>
      </c>
      <c r="B916" s="6" t="s">
        <v>3624</v>
      </c>
      <c r="C916" s="6" t="s">
        <v>2090</v>
      </c>
      <c r="D916" s="6" t="s">
        <v>2762</v>
      </c>
      <c r="E916" s="6" t="s">
        <v>428</v>
      </c>
      <c r="F916" s="29">
        <v>44455</v>
      </c>
      <c r="G916" s="30"/>
      <c r="H916" s="6" t="s">
        <v>2758</v>
      </c>
      <c r="I916" s="32" t="s">
        <v>2759</v>
      </c>
      <c r="J916" s="61" t="s">
        <v>2760</v>
      </c>
      <c r="K916" s="30"/>
      <c r="L916" s="4"/>
      <c r="M916" s="4" t="str">
        <f>C916&amp;COUNTIF($C$2:C916,C916)</f>
        <v>刘琪1</v>
      </c>
    </row>
    <row r="917" customHeight="1" spans="1:13">
      <c r="A917" s="6">
        <v>916</v>
      </c>
      <c r="B917" s="6" t="s">
        <v>3625</v>
      </c>
      <c r="C917" s="6" t="s">
        <v>2103</v>
      </c>
      <c r="D917" s="6" t="s">
        <v>2746</v>
      </c>
      <c r="E917" s="6" t="s">
        <v>399</v>
      </c>
      <c r="F917" s="29">
        <v>44455</v>
      </c>
      <c r="G917" s="30"/>
      <c r="H917" s="6" t="s">
        <v>2758</v>
      </c>
      <c r="I917" s="32" t="s">
        <v>2759</v>
      </c>
      <c r="J917" s="61" t="s">
        <v>2760</v>
      </c>
      <c r="K917" s="30"/>
      <c r="L917" s="4"/>
      <c r="M917" s="4" t="str">
        <f>C917&amp;COUNTIF($C$2:C917,C917)</f>
        <v>余旭1</v>
      </c>
    </row>
    <row r="918" customHeight="1" spans="1:13">
      <c r="A918" s="6">
        <v>917</v>
      </c>
      <c r="B918" s="6" t="s">
        <v>3626</v>
      </c>
      <c r="C918" s="6" t="s">
        <v>2299</v>
      </c>
      <c r="D918" s="6" t="s">
        <v>2764</v>
      </c>
      <c r="E918" s="6" t="s">
        <v>2006</v>
      </c>
      <c r="F918" s="29">
        <v>44459</v>
      </c>
      <c r="G918" s="30"/>
      <c r="H918" s="6" t="s">
        <v>2758</v>
      </c>
      <c r="I918" s="32" t="s">
        <v>2759</v>
      </c>
      <c r="J918" s="61" t="s">
        <v>2760</v>
      </c>
      <c r="K918" s="30"/>
      <c r="L918" s="4"/>
      <c r="M918" s="4" t="str">
        <f>C918&amp;COUNTIF($C$2:C918,C918)</f>
        <v>钟剑峰1</v>
      </c>
    </row>
    <row r="919" customHeight="1" spans="1:13">
      <c r="A919" s="6">
        <v>918</v>
      </c>
      <c r="B919" s="6" t="s">
        <v>3627</v>
      </c>
      <c r="C919" s="6" t="s">
        <v>2086</v>
      </c>
      <c r="D919" s="6" t="s">
        <v>2750</v>
      </c>
      <c r="E919" s="6" t="s">
        <v>404</v>
      </c>
      <c r="F919" s="29">
        <v>44460</v>
      </c>
      <c r="G919" s="30"/>
      <c r="H919" s="6" t="s">
        <v>2758</v>
      </c>
      <c r="I919" s="32" t="s">
        <v>2759</v>
      </c>
      <c r="J919" s="61" t="s">
        <v>2760</v>
      </c>
      <c r="K919" s="30"/>
      <c r="L919" s="4"/>
      <c r="M919" s="4" t="str">
        <f>C919&amp;COUNTIF($C$2:C919,C919)</f>
        <v>赵祥运1</v>
      </c>
    </row>
    <row r="920" customHeight="1" spans="1:13">
      <c r="A920" s="6">
        <v>919</v>
      </c>
      <c r="B920" s="6" t="s">
        <v>3230</v>
      </c>
      <c r="C920" s="6" t="s">
        <v>1725</v>
      </c>
      <c r="D920" s="6" t="s">
        <v>2750</v>
      </c>
      <c r="E920" s="6" t="s">
        <v>2092</v>
      </c>
      <c r="F920" s="29">
        <v>44460</v>
      </c>
      <c r="G920" s="30"/>
      <c r="H920" s="6" t="s">
        <v>2758</v>
      </c>
      <c r="I920" s="32" t="s">
        <v>2759</v>
      </c>
      <c r="J920" s="61" t="s">
        <v>2760</v>
      </c>
      <c r="K920" s="34"/>
      <c r="L920" s="4"/>
      <c r="M920" s="4" t="str">
        <f>C920&amp;COUNTIF($C$2:C920,C920)</f>
        <v>李雪2</v>
      </c>
    </row>
    <row r="921" customHeight="1" spans="1:13">
      <c r="A921" s="6">
        <v>920</v>
      </c>
      <c r="B921" s="6" t="s">
        <v>3231</v>
      </c>
      <c r="C921" s="6" t="s">
        <v>1726</v>
      </c>
      <c r="D921" s="6" t="s">
        <v>2750</v>
      </c>
      <c r="E921" s="6" t="s">
        <v>2092</v>
      </c>
      <c r="F921" s="29">
        <v>44460</v>
      </c>
      <c r="G921" s="30"/>
      <c r="H921" s="6" t="s">
        <v>2758</v>
      </c>
      <c r="I921" s="32" t="s">
        <v>2759</v>
      </c>
      <c r="J921" s="61" t="s">
        <v>2760</v>
      </c>
      <c r="K921" s="34"/>
      <c r="L921" s="4"/>
      <c r="M921" s="4" t="str">
        <f>C921&amp;COUNTIF($C$2:C921,C921)</f>
        <v>祝金妙2</v>
      </c>
    </row>
    <row r="922" customHeight="1" spans="1:13">
      <c r="A922" s="6">
        <v>921</v>
      </c>
      <c r="B922" s="6" t="s">
        <v>3628</v>
      </c>
      <c r="C922" s="6" t="s">
        <v>2135</v>
      </c>
      <c r="D922" s="6" t="s">
        <v>2766</v>
      </c>
      <c r="E922" s="6" t="s">
        <v>401</v>
      </c>
      <c r="F922" s="29">
        <v>44460</v>
      </c>
      <c r="G922" s="30"/>
      <c r="H922" s="6" t="s">
        <v>2758</v>
      </c>
      <c r="I922" s="32" t="s">
        <v>2759</v>
      </c>
      <c r="J922" s="61" t="s">
        <v>2760</v>
      </c>
      <c r="K922" s="30"/>
      <c r="L922" s="4"/>
      <c r="M922" s="4" t="str">
        <f>C922&amp;COUNTIF($C$2:C922,C922)</f>
        <v>赵江南1</v>
      </c>
    </row>
    <row r="923" customHeight="1" spans="1:13">
      <c r="A923" s="6">
        <v>922</v>
      </c>
      <c r="B923" s="6" t="s">
        <v>3629</v>
      </c>
      <c r="C923" s="6" t="s">
        <v>2141</v>
      </c>
      <c r="D923" s="6" t="s">
        <v>2766</v>
      </c>
      <c r="E923" s="6" t="s">
        <v>3630</v>
      </c>
      <c r="F923" s="29">
        <v>44460</v>
      </c>
      <c r="G923" s="30"/>
      <c r="H923" s="6" t="s">
        <v>2758</v>
      </c>
      <c r="I923" s="32" t="s">
        <v>2759</v>
      </c>
      <c r="J923" s="61" t="s">
        <v>2760</v>
      </c>
      <c r="K923" s="30"/>
      <c r="L923" s="4"/>
      <c r="M923" s="4" t="str">
        <f>C923&amp;COUNTIF($C$2:C923,C923)</f>
        <v>何阳1</v>
      </c>
    </row>
    <row r="924" customHeight="1" spans="1:13">
      <c r="A924" s="6">
        <v>923</v>
      </c>
      <c r="B924" s="6" t="s">
        <v>3631</v>
      </c>
      <c r="C924" s="6" t="s">
        <v>2093</v>
      </c>
      <c r="D924" s="6" t="s">
        <v>3180</v>
      </c>
      <c r="E924" s="6" t="s">
        <v>1851</v>
      </c>
      <c r="F924" s="29">
        <v>44461</v>
      </c>
      <c r="G924" s="30"/>
      <c r="H924" s="6" t="s">
        <v>2758</v>
      </c>
      <c r="I924" s="32" t="s">
        <v>2759</v>
      </c>
      <c r="J924" s="61" t="s">
        <v>2760</v>
      </c>
      <c r="K924" s="30"/>
      <c r="L924" s="4"/>
      <c r="M924" s="4" t="str">
        <f>C924&amp;COUNTIF($C$2:C924,C924)</f>
        <v>邓越1</v>
      </c>
    </row>
    <row r="925" customHeight="1" spans="1:13">
      <c r="A925" s="6">
        <v>924</v>
      </c>
      <c r="B925" s="6" t="s">
        <v>3632</v>
      </c>
      <c r="C925" s="6" t="s">
        <v>2324</v>
      </c>
      <c r="D925" s="6" t="s">
        <v>2750</v>
      </c>
      <c r="E925" s="6" t="s">
        <v>404</v>
      </c>
      <c r="F925" s="29">
        <v>44462</v>
      </c>
      <c r="G925" s="30"/>
      <c r="H925" s="6" t="s">
        <v>2758</v>
      </c>
      <c r="I925" s="32" t="s">
        <v>2759</v>
      </c>
      <c r="J925" s="61" t="s">
        <v>2760</v>
      </c>
      <c r="K925" s="30"/>
      <c r="L925" s="4"/>
      <c r="M925" s="4" t="str">
        <f>C925&amp;COUNTIF($C$2:C925,C925)</f>
        <v>胡荣君1</v>
      </c>
    </row>
    <row r="926" customHeight="1" spans="1:13">
      <c r="A926" s="6">
        <v>925</v>
      </c>
      <c r="B926" s="6" t="s">
        <v>3633</v>
      </c>
      <c r="C926" s="6" t="s">
        <v>2104</v>
      </c>
      <c r="D926" s="6" t="s">
        <v>2746</v>
      </c>
      <c r="E926" s="6" t="s">
        <v>399</v>
      </c>
      <c r="F926" s="29">
        <v>44462</v>
      </c>
      <c r="G926" s="30"/>
      <c r="H926" s="6" t="s">
        <v>2758</v>
      </c>
      <c r="I926" s="32" t="s">
        <v>2759</v>
      </c>
      <c r="J926" s="61" t="s">
        <v>2760</v>
      </c>
      <c r="K926" s="30"/>
      <c r="L926" s="4"/>
      <c r="M926" s="4" t="str">
        <f>C926&amp;COUNTIF($C$2:C926,C926)</f>
        <v>吴湘衡1</v>
      </c>
    </row>
    <row r="927" customHeight="1" spans="1:13">
      <c r="A927" s="6">
        <v>926</v>
      </c>
      <c r="B927" s="6" t="s">
        <v>3634</v>
      </c>
      <c r="C927" s="6" t="s">
        <v>2144</v>
      </c>
      <c r="D927" s="6" t="s">
        <v>2766</v>
      </c>
      <c r="E927" s="6" t="s">
        <v>400</v>
      </c>
      <c r="F927" s="29">
        <v>44462</v>
      </c>
      <c r="G927" s="30"/>
      <c r="H927" s="6" t="s">
        <v>2758</v>
      </c>
      <c r="I927" s="32" t="s">
        <v>2759</v>
      </c>
      <c r="J927" s="61" t="s">
        <v>2760</v>
      </c>
      <c r="K927" s="30"/>
      <c r="L927" s="4"/>
      <c r="M927" s="4" t="str">
        <f>C927&amp;COUNTIF($C$2:C927,C927)</f>
        <v>张洋洋1</v>
      </c>
    </row>
    <row r="928" customHeight="1" spans="1:13">
      <c r="A928" s="6">
        <v>927</v>
      </c>
      <c r="B928" s="6" t="s">
        <v>3635</v>
      </c>
      <c r="C928" s="6" t="s">
        <v>2127</v>
      </c>
      <c r="D928" s="6" t="s">
        <v>2748</v>
      </c>
      <c r="E928" s="6" t="s">
        <v>403</v>
      </c>
      <c r="F928" s="29">
        <v>44467</v>
      </c>
      <c r="G928" s="30"/>
      <c r="H928" s="6" t="s">
        <v>2758</v>
      </c>
      <c r="I928" s="32" t="s">
        <v>2759</v>
      </c>
      <c r="J928" s="61" t="s">
        <v>2760</v>
      </c>
      <c r="K928" s="30"/>
      <c r="L928" s="4"/>
      <c r="M928" s="4" t="str">
        <f>C928&amp;COUNTIF($C$2:C928,C928)</f>
        <v>刘强1</v>
      </c>
    </row>
    <row r="929" customHeight="1" spans="1:13">
      <c r="A929" s="6">
        <v>928</v>
      </c>
      <c r="B929" s="6" t="s">
        <v>3636</v>
      </c>
      <c r="C929" s="6" t="s">
        <v>2105</v>
      </c>
      <c r="D929" s="6" t="s">
        <v>2746</v>
      </c>
      <c r="E929" s="6" t="s">
        <v>399</v>
      </c>
      <c r="F929" s="29">
        <v>44467</v>
      </c>
      <c r="G929" s="30"/>
      <c r="H929" s="6" t="s">
        <v>2758</v>
      </c>
      <c r="I929" s="32" t="s">
        <v>2759</v>
      </c>
      <c r="J929" s="61" t="s">
        <v>2760</v>
      </c>
      <c r="K929" s="30"/>
      <c r="L929" s="4"/>
      <c r="M929" s="4" t="str">
        <f>C929&amp;COUNTIF($C$2:C929,C929)</f>
        <v>陆永轩1</v>
      </c>
    </row>
    <row r="930" customHeight="1" spans="1:13">
      <c r="A930" s="6">
        <v>929</v>
      </c>
      <c r="B930" s="6" t="s">
        <v>3259</v>
      </c>
      <c r="C930" s="6" t="s">
        <v>1796</v>
      </c>
      <c r="D930" s="6" t="s">
        <v>2750</v>
      </c>
      <c r="E930" s="6" t="s">
        <v>2083</v>
      </c>
      <c r="F930" s="29">
        <v>44468</v>
      </c>
      <c r="G930" s="30"/>
      <c r="H930" s="6" t="s">
        <v>2758</v>
      </c>
      <c r="I930" s="32" t="s">
        <v>2759</v>
      </c>
      <c r="J930" s="61" t="s">
        <v>2760</v>
      </c>
      <c r="K930" s="34"/>
      <c r="L930" s="4"/>
      <c r="M930" s="4" t="str">
        <f>C930&amp;COUNTIF($C$2:C930,C930)</f>
        <v>曹忠旺2</v>
      </c>
    </row>
    <row r="931" customHeight="1" spans="1:13">
      <c r="A931" s="6">
        <v>930</v>
      </c>
      <c r="B931" s="6" t="s">
        <v>3637</v>
      </c>
      <c r="C931" s="6" t="s">
        <v>2131</v>
      </c>
      <c r="D931" s="6" t="s">
        <v>2748</v>
      </c>
      <c r="E931" s="6" t="s">
        <v>838</v>
      </c>
      <c r="F931" s="29">
        <v>44469</v>
      </c>
      <c r="G931" s="30"/>
      <c r="H931" s="6" t="s">
        <v>2758</v>
      </c>
      <c r="I931" s="32" t="s">
        <v>2759</v>
      </c>
      <c r="J931" s="61" t="s">
        <v>2760</v>
      </c>
      <c r="K931" s="30"/>
      <c r="L931" s="4"/>
      <c r="M931" s="4" t="str">
        <f>C931&amp;COUNTIF($C$2:C931,C931)</f>
        <v>杨富淇1</v>
      </c>
    </row>
    <row r="932" customHeight="1" spans="1:13">
      <c r="A932" s="6">
        <v>931</v>
      </c>
      <c r="B932" s="6" t="s">
        <v>3638</v>
      </c>
      <c r="C932" s="6" t="s">
        <v>2145</v>
      </c>
      <c r="D932" s="6" t="s">
        <v>2766</v>
      </c>
      <c r="E932" s="6" t="s">
        <v>400</v>
      </c>
      <c r="F932" s="29">
        <v>44469</v>
      </c>
      <c r="G932" s="30"/>
      <c r="H932" s="6" t="s">
        <v>2758</v>
      </c>
      <c r="I932" s="32" t="s">
        <v>2759</v>
      </c>
      <c r="J932" s="61" t="s">
        <v>2760</v>
      </c>
      <c r="K932" s="30"/>
      <c r="L932" s="4"/>
      <c r="M932" s="4" t="str">
        <f>C932&amp;COUNTIF($C$2:C932,C932)</f>
        <v>郑通1</v>
      </c>
    </row>
    <row r="933" customHeight="1" spans="1:13">
      <c r="A933" s="6">
        <v>932</v>
      </c>
      <c r="B933" s="6" t="s">
        <v>3639</v>
      </c>
      <c r="C933" s="6" t="s">
        <v>2100</v>
      </c>
      <c r="D933" s="6" t="s">
        <v>2750</v>
      </c>
      <c r="E933" s="6" t="s">
        <v>2083</v>
      </c>
      <c r="F933" s="29">
        <v>44470</v>
      </c>
      <c r="G933" s="30"/>
      <c r="H933" s="6" t="s">
        <v>2758</v>
      </c>
      <c r="I933" s="32" t="s">
        <v>2759</v>
      </c>
      <c r="J933" s="61" t="s">
        <v>2760</v>
      </c>
      <c r="K933" s="30"/>
      <c r="L933" s="4"/>
      <c r="M933" s="4" t="str">
        <f>C933&amp;COUNTIF($C$2:C933,C933)</f>
        <v>郑旭东1</v>
      </c>
    </row>
    <row r="934" customHeight="1" spans="1:13">
      <c r="A934" s="6">
        <v>933</v>
      </c>
      <c r="B934" s="6" t="s">
        <v>3246</v>
      </c>
      <c r="C934" s="6" t="s">
        <v>1758</v>
      </c>
      <c r="D934" s="6" t="s">
        <v>3180</v>
      </c>
      <c r="E934" s="6" t="s">
        <v>1851</v>
      </c>
      <c r="F934" s="29">
        <v>44470</v>
      </c>
      <c r="G934" s="30"/>
      <c r="H934" s="6" t="s">
        <v>2758</v>
      </c>
      <c r="I934" s="32" t="s">
        <v>2759</v>
      </c>
      <c r="J934" s="61" t="s">
        <v>2760</v>
      </c>
      <c r="K934" s="34"/>
      <c r="L934" s="4"/>
      <c r="M934" s="4" t="str">
        <f>C934&amp;COUNTIF($C$2:C934,C934)</f>
        <v>陈康生2</v>
      </c>
    </row>
    <row r="935" customHeight="1" spans="1:13">
      <c r="A935" s="6">
        <v>934</v>
      </c>
      <c r="B935" s="6" t="s">
        <v>3242</v>
      </c>
      <c r="C935" s="6" t="s">
        <v>1751</v>
      </c>
      <c r="D935" s="6" t="s">
        <v>3180</v>
      </c>
      <c r="E935" s="6" t="s">
        <v>1851</v>
      </c>
      <c r="F935" s="29">
        <v>44470</v>
      </c>
      <c r="G935" s="30"/>
      <c r="H935" s="6" t="s">
        <v>2758</v>
      </c>
      <c r="I935" s="32" t="s">
        <v>2759</v>
      </c>
      <c r="J935" s="61" t="s">
        <v>2760</v>
      </c>
      <c r="K935" s="34"/>
      <c r="L935" s="4"/>
      <c r="M935" s="4" t="str">
        <f>C935&amp;COUNTIF($C$2:C935,C935)</f>
        <v>曾祥毅2</v>
      </c>
    </row>
    <row r="936" customHeight="1" spans="1:13">
      <c r="A936" s="6">
        <v>935</v>
      </c>
      <c r="B936" s="6" t="s">
        <v>3257</v>
      </c>
      <c r="C936" s="6" t="s">
        <v>1773</v>
      </c>
      <c r="D936" s="6" t="s">
        <v>3180</v>
      </c>
      <c r="E936" s="6" t="s">
        <v>1851</v>
      </c>
      <c r="F936" s="29">
        <v>44470</v>
      </c>
      <c r="G936" s="30"/>
      <c r="H936" s="6" t="s">
        <v>2758</v>
      </c>
      <c r="I936" s="32" t="s">
        <v>2759</v>
      </c>
      <c r="J936" s="61" t="s">
        <v>2760</v>
      </c>
      <c r="K936" s="34"/>
      <c r="L936" s="4"/>
      <c r="M936" s="4" t="str">
        <f>C936&amp;COUNTIF($C$2:C936,C936)</f>
        <v>赵明生2</v>
      </c>
    </row>
    <row r="937" customHeight="1" spans="1:13">
      <c r="A937" s="6">
        <v>936</v>
      </c>
      <c r="B937" s="6" t="s">
        <v>3640</v>
      </c>
      <c r="C937" s="6" t="s">
        <v>2098</v>
      </c>
      <c r="D937" s="6" t="s">
        <v>3180</v>
      </c>
      <c r="E937" s="6" t="s">
        <v>1851</v>
      </c>
      <c r="F937" s="29">
        <v>44470</v>
      </c>
      <c r="G937" s="30"/>
      <c r="H937" s="6" t="s">
        <v>2758</v>
      </c>
      <c r="I937" s="32" t="s">
        <v>2759</v>
      </c>
      <c r="J937" s="61" t="s">
        <v>2760</v>
      </c>
      <c r="K937" s="30"/>
      <c r="L937" s="4"/>
      <c r="M937" s="4" t="str">
        <f>C937&amp;COUNTIF($C$2:C937,C937)</f>
        <v>胡健1</v>
      </c>
    </row>
    <row r="938" customHeight="1" spans="1:13">
      <c r="A938" s="6">
        <v>937</v>
      </c>
      <c r="B938" s="6" t="s">
        <v>3236</v>
      </c>
      <c r="C938" s="6" t="s">
        <v>1735</v>
      </c>
      <c r="D938" s="6" t="s">
        <v>2750</v>
      </c>
      <c r="E938" s="6" t="s">
        <v>2092</v>
      </c>
      <c r="F938" s="29">
        <v>44470</v>
      </c>
      <c r="G938" s="30"/>
      <c r="H938" s="6" t="s">
        <v>2758</v>
      </c>
      <c r="I938" s="32" t="s">
        <v>2759</v>
      </c>
      <c r="J938" s="61" t="s">
        <v>2760</v>
      </c>
      <c r="K938" s="34"/>
      <c r="L938" s="4"/>
      <c r="M938" s="4" t="str">
        <f>C938&amp;COUNTIF($C$2:C938,C938)</f>
        <v>赵振豪2</v>
      </c>
    </row>
    <row r="939" customHeight="1" spans="1:13">
      <c r="A939" s="6">
        <v>938</v>
      </c>
      <c r="B939" s="6" t="s">
        <v>3232</v>
      </c>
      <c r="C939" s="6" t="s">
        <v>1727</v>
      </c>
      <c r="D939" s="6" t="s">
        <v>2750</v>
      </c>
      <c r="E939" s="6" t="s">
        <v>2083</v>
      </c>
      <c r="F939" s="29">
        <v>44470</v>
      </c>
      <c r="G939" s="30"/>
      <c r="H939" s="6" t="s">
        <v>2758</v>
      </c>
      <c r="I939" s="32" t="s">
        <v>2759</v>
      </c>
      <c r="J939" s="61" t="s">
        <v>2760</v>
      </c>
      <c r="K939" s="34"/>
      <c r="L939" s="4"/>
      <c r="M939" s="4" t="str">
        <f>C939&amp;COUNTIF($C$2:C939,C939)</f>
        <v>赵升超2</v>
      </c>
    </row>
    <row r="940" customHeight="1" spans="1:13">
      <c r="A940" s="6">
        <v>939</v>
      </c>
      <c r="B940" s="6" t="s">
        <v>3641</v>
      </c>
      <c r="C940" s="6" t="s">
        <v>2158</v>
      </c>
      <c r="D940" s="6" t="s">
        <v>2762</v>
      </c>
      <c r="E940" s="6" t="s">
        <v>428</v>
      </c>
      <c r="F940" s="29">
        <v>44470</v>
      </c>
      <c r="G940" s="30"/>
      <c r="H940" s="6" t="s">
        <v>2758</v>
      </c>
      <c r="I940" s="32" t="s">
        <v>2759</v>
      </c>
      <c r="J940" s="61" t="s">
        <v>2760</v>
      </c>
      <c r="K940" s="30"/>
      <c r="L940" s="4"/>
      <c r="M940" s="4" t="str">
        <f>C940&amp;COUNTIF($C$2:C940,C940)</f>
        <v>黄玉海1</v>
      </c>
    </row>
    <row r="941" customHeight="1" spans="1:13">
      <c r="A941" s="6">
        <v>940</v>
      </c>
      <c r="B941" s="6" t="s">
        <v>3642</v>
      </c>
      <c r="C941" s="6" t="s">
        <v>2415</v>
      </c>
      <c r="D941" s="6" t="s">
        <v>2762</v>
      </c>
      <c r="E941" s="6" t="s">
        <v>1846</v>
      </c>
      <c r="F941" s="29">
        <v>44470</v>
      </c>
      <c r="G941" s="30"/>
      <c r="H941" s="6" t="s">
        <v>2758</v>
      </c>
      <c r="I941" s="32" t="s">
        <v>2759</v>
      </c>
      <c r="J941" s="61" t="s">
        <v>2760</v>
      </c>
      <c r="K941" s="30"/>
      <c r="L941" s="4"/>
      <c r="M941" s="4" t="str">
        <f>C941&amp;COUNTIF($C$2:C941,C941)</f>
        <v>赵宝源1</v>
      </c>
    </row>
    <row r="942" customHeight="1" spans="1:13">
      <c r="A942" s="6">
        <v>941</v>
      </c>
      <c r="B942" s="6" t="s">
        <v>3643</v>
      </c>
      <c r="C942" s="6" t="s">
        <v>1442</v>
      </c>
      <c r="D942" s="6" t="s">
        <v>2750</v>
      </c>
      <c r="E942" s="6" t="s">
        <v>404</v>
      </c>
      <c r="F942" s="29">
        <v>44470</v>
      </c>
      <c r="G942" s="30"/>
      <c r="H942" s="6" t="s">
        <v>2737</v>
      </c>
      <c r="I942" s="32" t="s">
        <v>2744</v>
      </c>
      <c r="J942" s="61" t="s">
        <v>2739</v>
      </c>
      <c r="K942" s="30"/>
      <c r="L942" s="4"/>
      <c r="M942" s="4" t="str">
        <f>C942&amp;COUNTIF($C$2:C942,C942)</f>
        <v>蒋正富1</v>
      </c>
    </row>
    <row r="943" customHeight="1" spans="1:13">
      <c r="A943" s="6">
        <v>942</v>
      </c>
      <c r="B943" s="6" t="s">
        <v>3644</v>
      </c>
      <c r="C943" s="6" t="s">
        <v>1372</v>
      </c>
      <c r="D943" s="6" t="s">
        <v>2762</v>
      </c>
      <c r="E943" s="6" t="s">
        <v>428</v>
      </c>
      <c r="F943" s="29">
        <v>44470</v>
      </c>
      <c r="G943" s="30"/>
      <c r="H943" s="6" t="s">
        <v>2737</v>
      </c>
      <c r="I943" s="32" t="s">
        <v>2744</v>
      </c>
      <c r="J943" s="61" t="s">
        <v>2739</v>
      </c>
      <c r="K943" s="30"/>
      <c r="L943" s="4"/>
      <c r="M943" s="4" t="str">
        <f>C943&amp;COUNTIF($C$2:C943,C943)</f>
        <v>奚秀文1</v>
      </c>
    </row>
    <row r="944" customHeight="1" spans="1:13">
      <c r="A944" s="6">
        <v>943</v>
      </c>
      <c r="B944" s="6" t="s">
        <v>3043</v>
      </c>
      <c r="C944" s="6" t="s">
        <v>1541</v>
      </c>
      <c r="D944" s="6" t="s">
        <v>2750</v>
      </c>
      <c r="E944" s="6" t="s">
        <v>484</v>
      </c>
      <c r="F944" s="29">
        <v>44470</v>
      </c>
      <c r="G944" s="30"/>
      <c r="H944" s="6" t="s">
        <v>2737</v>
      </c>
      <c r="I944" s="32" t="s">
        <v>2744</v>
      </c>
      <c r="J944" s="61" t="s">
        <v>2739</v>
      </c>
      <c r="K944" s="30"/>
      <c r="L944" s="4"/>
      <c r="M944" s="4" t="str">
        <f>C944&amp;COUNTIF($C$2:C944,C944)</f>
        <v>卢凯020702</v>
      </c>
    </row>
    <row r="945" customHeight="1" spans="1:13">
      <c r="A945" s="6">
        <v>944</v>
      </c>
      <c r="B945" s="6" t="s">
        <v>3645</v>
      </c>
      <c r="C945" s="6" t="s">
        <v>1337</v>
      </c>
      <c r="D945" s="6" t="s">
        <v>2750</v>
      </c>
      <c r="E945" s="6" t="s">
        <v>484</v>
      </c>
      <c r="F945" s="29">
        <v>44470</v>
      </c>
      <c r="G945" s="30"/>
      <c r="H945" s="6" t="s">
        <v>2737</v>
      </c>
      <c r="I945" s="32" t="s">
        <v>2753</v>
      </c>
      <c r="J945" s="61" t="s">
        <v>2739</v>
      </c>
      <c r="K945" s="30"/>
      <c r="L945" s="4"/>
      <c r="M945" s="4" t="str">
        <f>C945&amp;COUNTIF($C$2:C945,C945)</f>
        <v>涂寿松1</v>
      </c>
    </row>
    <row r="946" customHeight="1" spans="1:13">
      <c r="A946" s="6">
        <v>945</v>
      </c>
      <c r="B946" s="6" t="s">
        <v>3045</v>
      </c>
      <c r="C946" s="6" t="s">
        <v>1499</v>
      </c>
      <c r="D946" s="6" t="s">
        <v>2750</v>
      </c>
      <c r="E946" s="6" t="s">
        <v>484</v>
      </c>
      <c r="F946" s="29">
        <v>44470</v>
      </c>
      <c r="G946" s="30"/>
      <c r="H946" s="6" t="s">
        <v>2737</v>
      </c>
      <c r="I946" s="32" t="s">
        <v>2744</v>
      </c>
      <c r="J946" s="61" t="s">
        <v>2739</v>
      </c>
      <c r="K946" s="30"/>
      <c r="L946" s="4"/>
      <c r="M946" s="4" t="str">
        <f>C946&amp;COUNTIF($C$2:C946,C946)</f>
        <v>郗慧鑫2</v>
      </c>
    </row>
    <row r="947" customHeight="1" spans="1:13">
      <c r="A947" s="6">
        <v>946</v>
      </c>
      <c r="B947" s="6" t="s">
        <v>3046</v>
      </c>
      <c r="C947" s="6" t="s">
        <v>1512</v>
      </c>
      <c r="D947" s="6" t="s">
        <v>2750</v>
      </c>
      <c r="E947" s="6" t="s">
        <v>484</v>
      </c>
      <c r="F947" s="29">
        <v>44470</v>
      </c>
      <c r="G947" s="30"/>
      <c r="H947" s="6" t="s">
        <v>2737</v>
      </c>
      <c r="I947" s="32" t="s">
        <v>2744</v>
      </c>
      <c r="J947" s="61" t="s">
        <v>2739</v>
      </c>
      <c r="K947" s="30"/>
      <c r="L947" s="4"/>
      <c r="M947" s="4" t="str">
        <f>C947&amp;COUNTIF($C$2:C947,C947)</f>
        <v>王贺2</v>
      </c>
    </row>
    <row r="948" customHeight="1" spans="1:13">
      <c r="A948" s="6">
        <v>947</v>
      </c>
      <c r="B948" s="6" t="s">
        <v>3033</v>
      </c>
      <c r="C948" s="6" t="s">
        <v>1193</v>
      </c>
      <c r="D948" s="6" t="s">
        <v>2750</v>
      </c>
      <c r="E948" s="6" t="s">
        <v>484</v>
      </c>
      <c r="F948" s="29">
        <v>44470</v>
      </c>
      <c r="G948" s="30"/>
      <c r="H948" s="6" t="s">
        <v>2737</v>
      </c>
      <c r="I948" s="32" t="s">
        <v>2744</v>
      </c>
      <c r="J948" s="61" t="s">
        <v>2739</v>
      </c>
      <c r="K948" s="30"/>
      <c r="L948" s="4"/>
      <c r="M948" s="4" t="str">
        <f>C948&amp;COUNTIF($C$2:C948,C948)</f>
        <v>刘鑫2</v>
      </c>
    </row>
    <row r="949" customHeight="1" spans="1:13">
      <c r="A949" s="6">
        <v>948</v>
      </c>
      <c r="B949" s="6" t="s">
        <v>3646</v>
      </c>
      <c r="C949" s="6" t="s">
        <v>1185</v>
      </c>
      <c r="D949" s="6" t="s">
        <v>2764</v>
      </c>
      <c r="E949" s="6" t="s">
        <v>1846</v>
      </c>
      <c r="F949" s="29">
        <v>44470</v>
      </c>
      <c r="G949" s="30"/>
      <c r="H949" s="6" t="s">
        <v>2737</v>
      </c>
      <c r="I949" s="32" t="s">
        <v>2753</v>
      </c>
      <c r="J949" s="61" t="s">
        <v>2739</v>
      </c>
      <c r="K949" s="30"/>
      <c r="L949" s="4"/>
      <c r="M949" s="4" t="str">
        <f>C949&amp;COUNTIF($C$2:C949,C949)</f>
        <v>王路路1</v>
      </c>
    </row>
    <row r="950" customHeight="1" spans="1:13">
      <c r="A950" s="6">
        <v>949</v>
      </c>
      <c r="B950" s="6" t="s">
        <v>3647</v>
      </c>
      <c r="C950" s="6" t="s">
        <v>2333</v>
      </c>
      <c r="D950" s="6" t="s">
        <v>2762</v>
      </c>
      <c r="E950" s="6" t="s">
        <v>1846</v>
      </c>
      <c r="F950" s="29">
        <v>44470</v>
      </c>
      <c r="G950" s="30"/>
      <c r="H950" s="6" t="s">
        <v>2737</v>
      </c>
      <c r="I950" s="32" t="s">
        <v>2738</v>
      </c>
      <c r="J950" s="61" t="s">
        <v>2739</v>
      </c>
      <c r="K950" s="30"/>
      <c r="L950" s="4"/>
      <c r="M950" s="4" t="str">
        <f>C950&amp;COUNTIF($C$2:C950,C950)</f>
        <v>赵雅格1</v>
      </c>
    </row>
    <row r="951" customHeight="1" spans="1:13">
      <c r="A951" s="6">
        <v>950</v>
      </c>
      <c r="B951" s="6" t="s">
        <v>3648</v>
      </c>
      <c r="C951" s="6" t="s">
        <v>1281</v>
      </c>
      <c r="D951" s="6" t="s">
        <v>2762</v>
      </c>
      <c r="E951" s="6" t="s">
        <v>428</v>
      </c>
      <c r="F951" s="29">
        <v>44470</v>
      </c>
      <c r="G951" s="30"/>
      <c r="H951" s="6" t="s">
        <v>2737</v>
      </c>
      <c r="I951" s="32" t="s">
        <v>2753</v>
      </c>
      <c r="J951" s="61" t="s">
        <v>2739</v>
      </c>
      <c r="K951" s="30"/>
      <c r="L951" s="4"/>
      <c r="M951" s="4" t="str">
        <f>C951&amp;COUNTIF($C$2:C951,C951)</f>
        <v>李永龙1</v>
      </c>
    </row>
    <row r="952" customHeight="1" spans="1:13">
      <c r="A952" s="6">
        <v>951</v>
      </c>
      <c r="B952" s="6" t="s">
        <v>3241</v>
      </c>
      <c r="C952" s="6" t="s">
        <v>1746</v>
      </c>
      <c r="D952" s="6" t="s">
        <v>2750</v>
      </c>
      <c r="E952" s="6" t="s">
        <v>2083</v>
      </c>
      <c r="F952" s="29">
        <v>44470</v>
      </c>
      <c r="G952" s="30"/>
      <c r="H952" s="6" t="s">
        <v>2758</v>
      </c>
      <c r="I952" s="32" t="s">
        <v>2759</v>
      </c>
      <c r="J952" s="61" t="s">
        <v>2760</v>
      </c>
      <c r="K952" s="34"/>
      <c r="L952" s="4"/>
      <c r="M952" s="4" t="str">
        <f>C952&amp;COUNTIF($C$2:C952,C952)</f>
        <v>王东旭2</v>
      </c>
    </row>
    <row r="953" customHeight="1" spans="1:13">
      <c r="A953" s="6">
        <v>952</v>
      </c>
      <c r="B953" s="6" t="s">
        <v>3253</v>
      </c>
      <c r="C953" s="6" t="s">
        <v>1768</v>
      </c>
      <c r="D953" s="6" t="s">
        <v>2750</v>
      </c>
      <c r="E953" s="6" t="s">
        <v>2092</v>
      </c>
      <c r="F953" s="29">
        <v>44470</v>
      </c>
      <c r="G953" s="30"/>
      <c r="H953" s="6" t="s">
        <v>2758</v>
      </c>
      <c r="I953" s="32" t="s">
        <v>2759</v>
      </c>
      <c r="J953" s="61" t="s">
        <v>2760</v>
      </c>
      <c r="K953" s="34"/>
      <c r="L953" s="4"/>
      <c r="M953" s="4" t="str">
        <f>C953&amp;COUNTIF($C$2:C953,C953)</f>
        <v>刘莹2</v>
      </c>
    </row>
    <row r="954" customHeight="1" spans="1:13">
      <c r="A954" s="6">
        <v>953</v>
      </c>
      <c r="B954" s="6" t="s">
        <v>3376</v>
      </c>
      <c r="C954" s="6" t="s">
        <v>1745</v>
      </c>
      <c r="D954" s="6" t="s">
        <v>2766</v>
      </c>
      <c r="E954" s="6" t="s">
        <v>400</v>
      </c>
      <c r="F954" s="29">
        <v>44470</v>
      </c>
      <c r="G954" s="30"/>
      <c r="H954" s="6" t="s">
        <v>2758</v>
      </c>
      <c r="I954" s="32" t="s">
        <v>2759</v>
      </c>
      <c r="J954" s="61" t="s">
        <v>2760</v>
      </c>
      <c r="K954" s="30"/>
      <c r="L954" s="4"/>
      <c r="M954" s="4" t="str">
        <f>C954&amp;COUNTIF($C$2:C954,C954)</f>
        <v>刘晋言2</v>
      </c>
    </row>
    <row r="955" customHeight="1" spans="1:13">
      <c r="A955" s="6">
        <v>954</v>
      </c>
      <c r="B955" s="6" t="s">
        <v>3649</v>
      </c>
      <c r="C955" s="6" t="s">
        <v>1461</v>
      </c>
      <c r="D955" s="6"/>
      <c r="E955" s="6"/>
      <c r="F955" s="29">
        <v>44470</v>
      </c>
      <c r="G955" s="30"/>
      <c r="H955" s="6" t="s">
        <v>2737</v>
      </c>
      <c r="I955" s="32" t="s">
        <v>2744</v>
      </c>
      <c r="J955" s="61" t="s">
        <v>2741</v>
      </c>
      <c r="K955" s="30"/>
      <c r="L955" s="4"/>
      <c r="M955" s="4" t="str">
        <f>C955&amp;COUNTIF($C$2:C955,C955)</f>
        <v>张亚杰1</v>
      </c>
    </row>
    <row r="956" customHeight="1" spans="1:13">
      <c r="A956" s="6">
        <v>955</v>
      </c>
      <c r="B956" s="6" t="s">
        <v>3650</v>
      </c>
      <c r="C956" s="6" t="s">
        <v>2173</v>
      </c>
      <c r="D956" s="6" t="s">
        <v>2736</v>
      </c>
      <c r="E956" s="6" t="s">
        <v>1020</v>
      </c>
      <c r="F956" s="29">
        <v>44471</v>
      </c>
      <c r="G956" s="30"/>
      <c r="H956" s="6" t="s">
        <v>2758</v>
      </c>
      <c r="I956" s="32" t="s">
        <v>2759</v>
      </c>
      <c r="J956" s="61" t="s">
        <v>2760</v>
      </c>
      <c r="K956" s="30"/>
      <c r="L956" s="4"/>
      <c r="M956" s="4" t="str">
        <f>C956&amp;COUNTIF($C$2:C956,C956)</f>
        <v>张港欣1</v>
      </c>
    </row>
    <row r="957" customHeight="1" spans="1:13">
      <c r="A957" s="6">
        <v>956</v>
      </c>
      <c r="B957" s="6" t="s">
        <v>3651</v>
      </c>
      <c r="C957" s="6" t="s">
        <v>2172</v>
      </c>
      <c r="D957" s="6" t="s">
        <v>2804</v>
      </c>
      <c r="E957" s="6" t="s">
        <v>480</v>
      </c>
      <c r="F957" s="29">
        <v>44471</v>
      </c>
      <c r="G957" s="30"/>
      <c r="H957" s="6" t="s">
        <v>2758</v>
      </c>
      <c r="I957" s="32" t="s">
        <v>2759</v>
      </c>
      <c r="J957" s="61" t="s">
        <v>2760</v>
      </c>
      <c r="K957" s="30"/>
      <c r="L957" s="4"/>
      <c r="M957" s="4" t="str">
        <f>C957&amp;COUNTIF($C$2:C957,C957)</f>
        <v>王鑫博1</v>
      </c>
    </row>
    <row r="958" customHeight="1" spans="1:13">
      <c r="A958" s="6">
        <v>957</v>
      </c>
      <c r="B958" s="6" t="s">
        <v>3260</v>
      </c>
      <c r="C958" s="6" t="s">
        <v>1797</v>
      </c>
      <c r="D958" s="6" t="s">
        <v>2750</v>
      </c>
      <c r="E958" s="6" t="s">
        <v>2092</v>
      </c>
      <c r="F958" s="29">
        <v>44472</v>
      </c>
      <c r="G958" s="30"/>
      <c r="H958" s="6" t="s">
        <v>2758</v>
      </c>
      <c r="I958" s="32" t="s">
        <v>2759</v>
      </c>
      <c r="J958" s="61" t="s">
        <v>2760</v>
      </c>
      <c r="K958" s="34"/>
      <c r="L958" s="4"/>
      <c r="M958" s="4" t="str">
        <f>C958&amp;COUNTIF($C$2:C958,C958)</f>
        <v>林平2</v>
      </c>
    </row>
    <row r="959" customHeight="1" spans="1:13">
      <c r="A959" s="6">
        <v>958</v>
      </c>
      <c r="B959" s="6" t="s">
        <v>3652</v>
      </c>
      <c r="C959" s="6" t="s">
        <v>2175</v>
      </c>
      <c r="D959" s="6" t="s">
        <v>2748</v>
      </c>
      <c r="E959" s="6" t="s">
        <v>403</v>
      </c>
      <c r="F959" s="29">
        <v>44474</v>
      </c>
      <c r="G959" s="30"/>
      <c r="H959" s="6" t="s">
        <v>2758</v>
      </c>
      <c r="I959" s="32" t="s">
        <v>2759</v>
      </c>
      <c r="J959" s="61" t="s">
        <v>2760</v>
      </c>
      <c r="K959" s="30"/>
      <c r="L959" s="4"/>
      <c r="M959" s="4" t="str">
        <f>C959&amp;COUNTIF($C$2:C959,C959)</f>
        <v>孟红秀1</v>
      </c>
    </row>
    <row r="960" customHeight="1" spans="1:13">
      <c r="A960" s="6">
        <v>959</v>
      </c>
      <c r="B960" s="6" t="s">
        <v>3653</v>
      </c>
      <c r="C960" s="6" t="s">
        <v>2148</v>
      </c>
      <c r="D960" s="6" t="s">
        <v>2766</v>
      </c>
      <c r="E960" s="6" t="s">
        <v>1851</v>
      </c>
      <c r="F960" s="29">
        <v>44474</v>
      </c>
      <c r="G960" s="30"/>
      <c r="H960" s="6" t="s">
        <v>2758</v>
      </c>
      <c r="I960" s="32" t="s">
        <v>2759</v>
      </c>
      <c r="J960" s="61" t="s">
        <v>2760</v>
      </c>
      <c r="K960" s="30"/>
      <c r="L960" s="4"/>
      <c r="M960" s="4" t="str">
        <f>C960&amp;COUNTIF($C$2:C960,C960)</f>
        <v>何冬1</v>
      </c>
    </row>
    <row r="961" customHeight="1" spans="1:13">
      <c r="A961" s="6">
        <v>960</v>
      </c>
      <c r="B961" s="6" t="s">
        <v>3654</v>
      </c>
      <c r="C961" s="6" t="s">
        <v>2177</v>
      </c>
      <c r="D961" s="6" t="s">
        <v>2736</v>
      </c>
      <c r="E961" s="6" t="s">
        <v>26</v>
      </c>
      <c r="F961" s="29">
        <v>44475</v>
      </c>
      <c r="G961" s="30"/>
      <c r="H961" s="6" t="s">
        <v>2758</v>
      </c>
      <c r="I961" s="32" t="s">
        <v>2759</v>
      </c>
      <c r="J961" s="61" t="s">
        <v>2760</v>
      </c>
      <c r="K961" s="30"/>
      <c r="L961" s="4"/>
      <c r="M961" s="4" t="str">
        <f>C961&amp;COUNTIF($C$2:C961,C961)</f>
        <v>丁俊俊1</v>
      </c>
    </row>
    <row r="962" customHeight="1" spans="1:13">
      <c r="A962" s="6">
        <v>961</v>
      </c>
      <c r="B962" s="6" t="s">
        <v>3655</v>
      </c>
      <c r="C962" s="6" t="s">
        <v>2222</v>
      </c>
      <c r="D962" s="6" t="s">
        <v>2769</v>
      </c>
      <c r="E962" s="6" t="s">
        <v>398</v>
      </c>
      <c r="F962" s="29">
        <v>44476</v>
      </c>
      <c r="G962" s="30"/>
      <c r="H962" s="6" t="s">
        <v>2758</v>
      </c>
      <c r="I962" s="32" t="s">
        <v>2759</v>
      </c>
      <c r="J962" s="61" t="s">
        <v>2760</v>
      </c>
      <c r="K962" s="30"/>
      <c r="L962" s="4"/>
      <c r="M962" s="4" t="str">
        <f>C962&amp;COUNTIF($C$2:C962,C962)</f>
        <v>邱君1</v>
      </c>
    </row>
    <row r="963" customHeight="1" spans="1:13">
      <c r="A963" s="6">
        <v>962</v>
      </c>
      <c r="B963" s="6" t="s">
        <v>3656</v>
      </c>
      <c r="C963" s="6" t="s">
        <v>2199</v>
      </c>
      <c r="D963" s="6" t="s">
        <v>2764</v>
      </c>
      <c r="E963" s="6" t="s">
        <v>2006</v>
      </c>
      <c r="F963" s="29">
        <v>44477</v>
      </c>
      <c r="G963" s="30"/>
      <c r="H963" s="6" t="s">
        <v>2758</v>
      </c>
      <c r="I963" s="32" t="s">
        <v>2759</v>
      </c>
      <c r="J963" s="61" t="s">
        <v>2760</v>
      </c>
      <c r="K963" s="30"/>
      <c r="L963" s="4"/>
      <c r="M963" s="4" t="str">
        <f>C963&amp;COUNTIF($C$2:C963,C963)</f>
        <v>周义松1</v>
      </c>
    </row>
    <row r="964" customHeight="1" spans="1:13">
      <c r="A964" s="6">
        <v>963</v>
      </c>
      <c r="B964" s="6" t="s">
        <v>3657</v>
      </c>
      <c r="C964" s="6" t="s">
        <v>2162</v>
      </c>
      <c r="D964" s="6" t="s">
        <v>2762</v>
      </c>
      <c r="E964" s="6" t="s">
        <v>428</v>
      </c>
      <c r="F964" s="29">
        <v>44477</v>
      </c>
      <c r="G964" s="30"/>
      <c r="H964" s="6" t="s">
        <v>2758</v>
      </c>
      <c r="I964" s="32" t="s">
        <v>2759</v>
      </c>
      <c r="J964" s="61" t="s">
        <v>2760</v>
      </c>
      <c r="K964" s="30"/>
      <c r="L964" s="4"/>
      <c r="M964" s="4" t="str">
        <f>C964&amp;COUNTIF($C$2:C964,C964)</f>
        <v>邓豪1</v>
      </c>
    </row>
    <row r="965" customHeight="1" spans="1:13">
      <c r="A965" s="6">
        <v>964</v>
      </c>
      <c r="B965" s="6" t="s">
        <v>3658</v>
      </c>
      <c r="C965" s="6" t="s">
        <v>2216</v>
      </c>
      <c r="D965" s="6" t="s">
        <v>2764</v>
      </c>
      <c r="E965" s="6" t="s">
        <v>1846</v>
      </c>
      <c r="F965" s="29">
        <v>44477</v>
      </c>
      <c r="G965" s="30"/>
      <c r="H965" s="6" t="s">
        <v>2758</v>
      </c>
      <c r="I965" s="32" t="s">
        <v>2759</v>
      </c>
      <c r="J965" s="61" t="s">
        <v>2760</v>
      </c>
      <c r="K965" s="30"/>
      <c r="L965" s="4"/>
      <c r="M965" s="4" t="str">
        <f>C965&amp;COUNTIF($C$2:C965,C965)</f>
        <v>张在岗1</v>
      </c>
    </row>
    <row r="966" customHeight="1" spans="1:13">
      <c r="A966" s="6">
        <v>965</v>
      </c>
      <c r="B966" s="6" t="s">
        <v>3361</v>
      </c>
      <c r="C966" s="6" t="s">
        <v>1733</v>
      </c>
      <c r="D966" s="6" t="s">
        <v>3180</v>
      </c>
      <c r="E966" s="6" t="s">
        <v>1851</v>
      </c>
      <c r="F966" s="29">
        <v>44479</v>
      </c>
      <c r="G966" s="30"/>
      <c r="H966" s="6" t="s">
        <v>2758</v>
      </c>
      <c r="I966" s="32" t="s">
        <v>2759</v>
      </c>
      <c r="J966" s="61" t="s">
        <v>2760</v>
      </c>
      <c r="K966" s="34"/>
      <c r="L966" s="4"/>
      <c r="M966" s="4" t="str">
        <f>C966&amp;COUNTIF($C$2:C966,C966)</f>
        <v>舒畅2</v>
      </c>
    </row>
    <row r="967" customHeight="1" spans="1:13">
      <c r="A967" s="6">
        <v>966</v>
      </c>
      <c r="B967" s="6" t="s">
        <v>3659</v>
      </c>
      <c r="C967" s="6" t="s">
        <v>2233</v>
      </c>
      <c r="D967" s="6" t="s">
        <v>1991</v>
      </c>
      <c r="E967" s="6" t="s">
        <v>1991</v>
      </c>
      <c r="F967" s="29">
        <v>44479</v>
      </c>
      <c r="G967" s="30"/>
      <c r="H967" s="6" t="s">
        <v>2758</v>
      </c>
      <c r="I967" s="32" t="s">
        <v>2759</v>
      </c>
      <c r="J967" s="61" t="s">
        <v>2760</v>
      </c>
      <c r="K967" s="30"/>
      <c r="L967" s="4"/>
      <c r="M967" s="4" t="str">
        <f>C967&amp;COUNTIF($C$2:C967,C967)</f>
        <v>董春1</v>
      </c>
    </row>
    <row r="968" customHeight="1" spans="1:13">
      <c r="A968" s="6">
        <v>967</v>
      </c>
      <c r="B968" s="6" t="s">
        <v>3660</v>
      </c>
      <c r="C968" s="6" t="s">
        <v>2259</v>
      </c>
      <c r="D968" s="6" t="s">
        <v>2766</v>
      </c>
      <c r="E968" s="6" t="s">
        <v>400</v>
      </c>
      <c r="F968" s="29">
        <v>44480</v>
      </c>
      <c r="G968" s="30"/>
      <c r="H968" s="6" t="s">
        <v>2758</v>
      </c>
      <c r="I968" s="32" t="s">
        <v>2759</v>
      </c>
      <c r="J968" s="61" t="s">
        <v>2760</v>
      </c>
      <c r="K968" s="30"/>
      <c r="L968" s="4"/>
      <c r="M968" s="4" t="str">
        <f>C968&amp;COUNTIF($C$2:C968,C968)</f>
        <v>张嘉彬1</v>
      </c>
    </row>
    <row r="969" customHeight="1" spans="1:13">
      <c r="A969" s="6">
        <v>968</v>
      </c>
      <c r="B969" s="6" t="s">
        <v>3661</v>
      </c>
      <c r="C969" s="6" t="s">
        <v>2149</v>
      </c>
      <c r="D969" s="6" t="s">
        <v>3180</v>
      </c>
      <c r="E969" s="6" t="s">
        <v>1851</v>
      </c>
      <c r="F969" s="29">
        <v>44481</v>
      </c>
      <c r="G969" s="30"/>
      <c r="H969" s="6" t="s">
        <v>2758</v>
      </c>
      <c r="I969" s="32" t="s">
        <v>2759</v>
      </c>
      <c r="J969" s="61" t="s">
        <v>2760</v>
      </c>
      <c r="K969" s="30"/>
      <c r="L969" s="4"/>
      <c r="M969" s="4" t="str">
        <f>C969&amp;COUNTIF($C$2:C969,C969)</f>
        <v>李胜金1</v>
      </c>
    </row>
    <row r="970" customHeight="1" spans="1:13">
      <c r="A970" s="6">
        <v>969</v>
      </c>
      <c r="B970" s="6" t="s">
        <v>3360</v>
      </c>
      <c r="C970" s="6" t="s">
        <v>1724</v>
      </c>
      <c r="D970" s="6" t="s">
        <v>2750</v>
      </c>
      <c r="E970" s="6" t="s">
        <v>2083</v>
      </c>
      <c r="F970" s="29">
        <v>44481</v>
      </c>
      <c r="G970" s="30"/>
      <c r="H970" s="6" t="s">
        <v>2758</v>
      </c>
      <c r="I970" s="32" t="s">
        <v>2759</v>
      </c>
      <c r="J970" s="61" t="s">
        <v>2760</v>
      </c>
      <c r="K970" s="34"/>
      <c r="L970" s="4"/>
      <c r="M970" s="4" t="str">
        <f>C970&amp;COUNTIF($C$2:C970,C970)</f>
        <v>周正涛2</v>
      </c>
    </row>
    <row r="971" customHeight="1" spans="1:13">
      <c r="A971" s="6">
        <v>970</v>
      </c>
      <c r="B971" s="6" t="s">
        <v>3662</v>
      </c>
      <c r="C971" s="6" t="s">
        <v>2164</v>
      </c>
      <c r="D971" s="6" t="s">
        <v>2762</v>
      </c>
      <c r="E971" s="6" t="s">
        <v>428</v>
      </c>
      <c r="F971" s="29">
        <v>44481</v>
      </c>
      <c r="G971" s="30"/>
      <c r="H971" s="6" t="s">
        <v>2758</v>
      </c>
      <c r="I971" s="32" t="s">
        <v>2759</v>
      </c>
      <c r="J971" s="61" t="s">
        <v>2760</v>
      </c>
      <c r="K971" s="30"/>
      <c r="L971" s="4"/>
      <c r="M971" s="4" t="str">
        <f>C971&amp;COUNTIF($C$2:C971,C971)</f>
        <v>卜远杰1</v>
      </c>
    </row>
    <row r="972" customHeight="1" spans="1:13">
      <c r="A972" s="6">
        <v>971</v>
      </c>
      <c r="B972" s="6" t="s">
        <v>3663</v>
      </c>
      <c r="C972" s="6" t="s">
        <v>2165</v>
      </c>
      <c r="D972" s="6" t="s">
        <v>2766</v>
      </c>
      <c r="E972" s="6" t="s">
        <v>401</v>
      </c>
      <c r="F972" s="29">
        <v>44482</v>
      </c>
      <c r="G972" s="30"/>
      <c r="H972" s="6" t="s">
        <v>2758</v>
      </c>
      <c r="I972" s="32" t="s">
        <v>2759</v>
      </c>
      <c r="J972" s="61" t="s">
        <v>2760</v>
      </c>
      <c r="K972" s="30"/>
      <c r="L972" s="4"/>
      <c r="M972" s="4" t="str">
        <f>C972&amp;COUNTIF($C$2:C972,C972)</f>
        <v>张小刚1</v>
      </c>
    </row>
    <row r="973" customHeight="1" spans="1:13">
      <c r="A973" s="6">
        <v>972</v>
      </c>
      <c r="B973" s="6" t="s">
        <v>3664</v>
      </c>
      <c r="C973" s="6" t="s">
        <v>3665</v>
      </c>
      <c r="D973" s="6" t="s">
        <v>432</v>
      </c>
      <c r="E973" s="6" t="s">
        <v>432</v>
      </c>
      <c r="F973" s="29">
        <v>44482</v>
      </c>
      <c r="G973" s="30"/>
      <c r="H973" s="6" t="s">
        <v>2737</v>
      </c>
      <c r="I973" s="32" t="s">
        <v>2738</v>
      </c>
      <c r="J973" s="61" t="s">
        <v>2739</v>
      </c>
      <c r="K973" s="30"/>
      <c r="L973" s="4"/>
      <c r="M973" s="4" t="str">
        <f>C973&amp;COUNTIF($C$2:C973,C973)</f>
        <v>杨泽1</v>
      </c>
    </row>
    <row r="974" customHeight="1" spans="1:13">
      <c r="A974" s="6">
        <v>973</v>
      </c>
      <c r="B974" s="6" t="s">
        <v>3666</v>
      </c>
      <c r="C974" s="6" t="s">
        <v>2227</v>
      </c>
      <c r="D974" s="6" t="s">
        <v>2766</v>
      </c>
      <c r="E974" s="6" t="s">
        <v>2228</v>
      </c>
      <c r="F974" s="29">
        <v>44483</v>
      </c>
      <c r="G974" s="30"/>
      <c r="H974" s="6" t="s">
        <v>2758</v>
      </c>
      <c r="I974" s="32" t="s">
        <v>2759</v>
      </c>
      <c r="J974" s="61" t="s">
        <v>2760</v>
      </c>
      <c r="K974" s="30"/>
      <c r="L974" s="4"/>
      <c r="M974" s="4" t="str">
        <f>C974&amp;COUNTIF($C$2:C974,C974)</f>
        <v>马文强1</v>
      </c>
    </row>
    <row r="975" customHeight="1" spans="1:13">
      <c r="A975" s="6">
        <v>974</v>
      </c>
      <c r="B975" s="6" t="s">
        <v>3667</v>
      </c>
      <c r="C975" s="6" t="s">
        <v>2181</v>
      </c>
      <c r="D975" s="6" t="s">
        <v>2748</v>
      </c>
      <c r="E975" s="6" t="s">
        <v>403</v>
      </c>
      <c r="F975" s="29">
        <v>44484</v>
      </c>
      <c r="G975" s="30"/>
      <c r="H975" s="6" t="s">
        <v>2758</v>
      </c>
      <c r="I975" s="32" t="s">
        <v>2759</v>
      </c>
      <c r="J975" s="61" t="s">
        <v>2760</v>
      </c>
      <c r="K975" s="30"/>
      <c r="L975" s="4"/>
      <c r="M975" s="4" t="str">
        <f>C975&amp;COUNTIF($C$2:C975,C975)</f>
        <v>吕志1</v>
      </c>
    </row>
    <row r="976" customHeight="1" spans="1:13">
      <c r="A976" s="6">
        <v>975</v>
      </c>
      <c r="B976" s="6" t="s">
        <v>3668</v>
      </c>
      <c r="C976" s="6" t="s">
        <v>2263</v>
      </c>
      <c r="D976" s="6" t="s">
        <v>2766</v>
      </c>
      <c r="E976" s="6" t="s">
        <v>401</v>
      </c>
      <c r="F976" s="29">
        <v>44487</v>
      </c>
      <c r="G976" s="30"/>
      <c r="H976" s="6" t="s">
        <v>2758</v>
      </c>
      <c r="I976" s="32" t="s">
        <v>2759</v>
      </c>
      <c r="J976" s="61" t="s">
        <v>2760</v>
      </c>
      <c r="K976" s="30"/>
      <c r="L976" s="4"/>
      <c r="M976" s="4" t="str">
        <f>C976&amp;COUNTIF($C$2:C976,C976)</f>
        <v>周杰1</v>
      </c>
    </row>
    <row r="977" customHeight="1" spans="1:13">
      <c r="A977" s="6">
        <v>976</v>
      </c>
      <c r="B977" s="6" t="s">
        <v>3669</v>
      </c>
      <c r="C977" s="6" t="s">
        <v>2150</v>
      </c>
      <c r="D977" s="6" t="s">
        <v>3180</v>
      </c>
      <c r="E977" s="6" t="s">
        <v>1851</v>
      </c>
      <c r="F977" s="29">
        <v>44488</v>
      </c>
      <c r="G977" s="30"/>
      <c r="H977" s="6" t="s">
        <v>2758</v>
      </c>
      <c r="I977" s="32" t="s">
        <v>2759</v>
      </c>
      <c r="J977" s="61" t="s">
        <v>2760</v>
      </c>
      <c r="K977" s="30"/>
      <c r="L977" s="4"/>
      <c r="M977" s="4" t="str">
        <f>C977&amp;COUNTIF($C$2:C977,C977)</f>
        <v>郑洲1</v>
      </c>
    </row>
    <row r="978" customHeight="1" spans="1:13">
      <c r="A978" s="6">
        <v>977</v>
      </c>
      <c r="B978" s="6" t="s">
        <v>3670</v>
      </c>
      <c r="C978" s="6" t="s">
        <v>2183</v>
      </c>
      <c r="D978" s="6" t="s">
        <v>2748</v>
      </c>
      <c r="E978" s="6" t="s">
        <v>403</v>
      </c>
      <c r="F978" s="29">
        <v>44488</v>
      </c>
      <c r="G978" s="30"/>
      <c r="H978" s="6" t="s">
        <v>2758</v>
      </c>
      <c r="I978" s="32" t="s">
        <v>2759</v>
      </c>
      <c r="J978" s="61" t="s">
        <v>2760</v>
      </c>
      <c r="K978" s="30"/>
      <c r="L978" s="4"/>
      <c r="M978" s="4" t="str">
        <f>C978&amp;COUNTIF($C$2:C978,C978)</f>
        <v>闫旭1</v>
      </c>
    </row>
    <row r="979" customHeight="1" spans="1:13">
      <c r="A979" s="6">
        <v>978</v>
      </c>
      <c r="B979" s="6" t="s">
        <v>3671</v>
      </c>
      <c r="C979" s="6" t="s">
        <v>2151</v>
      </c>
      <c r="D979" s="6" t="s">
        <v>2746</v>
      </c>
      <c r="E979" s="6" t="s">
        <v>399</v>
      </c>
      <c r="F979" s="29">
        <v>44488</v>
      </c>
      <c r="G979" s="30"/>
      <c r="H979" s="6" t="s">
        <v>2758</v>
      </c>
      <c r="I979" s="32" t="s">
        <v>2759</v>
      </c>
      <c r="J979" s="61" t="s">
        <v>2760</v>
      </c>
      <c r="K979" s="30"/>
      <c r="L979" s="4"/>
      <c r="M979" s="4" t="str">
        <f>C979&amp;COUNTIF($C$2:C979,C979)</f>
        <v>王浩林1</v>
      </c>
    </row>
    <row r="980" customHeight="1" spans="1:13">
      <c r="A980" s="6">
        <v>979</v>
      </c>
      <c r="B980" s="6" t="s">
        <v>3672</v>
      </c>
      <c r="C980" s="6" t="s">
        <v>2167</v>
      </c>
      <c r="D980" s="6" t="s">
        <v>2766</v>
      </c>
      <c r="E980" s="6" t="s">
        <v>400</v>
      </c>
      <c r="F980" s="29">
        <v>44488</v>
      </c>
      <c r="G980" s="30"/>
      <c r="H980" s="6" t="s">
        <v>2758</v>
      </c>
      <c r="I980" s="32" t="s">
        <v>2759</v>
      </c>
      <c r="J980" s="61" t="s">
        <v>2760</v>
      </c>
      <c r="K980" s="30"/>
      <c r="L980" s="4"/>
      <c r="M980" s="4" t="str">
        <f>C980&amp;COUNTIF($C$2:C980,C980)</f>
        <v>杨超034711</v>
      </c>
    </row>
    <row r="981" customHeight="1" spans="1:13">
      <c r="A981" s="6">
        <v>980</v>
      </c>
      <c r="B981" s="6" t="s">
        <v>3673</v>
      </c>
      <c r="C981" s="6" t="s">
        <v>1457</v>
      </c>
      <c r="D981" s="6" t="s">
        <v>2748</v>
      </c>
      <c r="E981" s="6" t="s">
        <v>403</v>
      </c>
      <c r="F981" s="29">
        <v>44489</v>
      </c>
      <c r="G981" s="30"/>
      <c r="H981" s="6" t="s">
        <v>2758</v>
      </c>
      <c r="I981" s="32" t="s">
        <v>2759</v>
      </c>
      <c r="J981" s="61" t="s">
        <v>2760</v>
      </c>
      <c r="K981" s="30"/>
      <c r="L981" s="4"/>
      <c r="M981" s="4" t="str">
        <f>C981&amp;COUNTIF($C$2:C981,C981)</f>
        <v>王斌1</v>
      </c>
    </row>
    <row r="982" customHeight="1" spans="1:13">
      <c r="A982" s="6">
        <v>981</v>
      </c>
      <c r="B982" s="6" t="s">
        <v>3674</v>
      </c>
      <c r="C982" s="6" t="s">
        <v>2166</v>
      </c>
      <c r="D982" s="6" t="s">
        <v>2762</v>
      </c>
      <c r="E982" s="6" t="s">
        <v>428</v>
      </c>
      <c r="F982" s="29">
        <v>44489</v>
      </c>
      <c r="G982" s="30"/>
      <c r="H982" s="6" t="s">
        <v>2758</v>
      </c>
      <c r="I982" s="32" t="s">
        <v>2759</v>
      </c>
      <c r="J982" s="61" t="s">
        <v>2760</v>
      </c>
      <c r="K982" s="30"/>
      <c r="L982" s="4"/>
      <c r="M982" s="4" t="str">
        <f>C982&amp;COUNTIF($C$2:C982,C982)</f>
        <v>宫焱1</v>
      </c>
    </row>
    <row r="983" customHeight="1" spans="1:13">
      <c r="A983" s="6">
        <v>982</v>
      </c>
      <c r="B983" s="6" t="s">
        <v>3675</v>
      </c>
      <c r="C983" s="6" t="s">
        <v>2184</v>
      </c>
      <c r="D983" s="6" t="s">
        <v>2736</v>
      </c>
      <c r="E983" s="6" t="s">
        <v>1020</v>
      </c>
      <c r="F983" s="29">
        <v>44490</v>
      </c>
      <c r="G983" s="30"/>
      <c r="H983" s="6" t="s">
        <v>2758</v>
      </c>
      <c r="I983" s="32" t="s">
        <v>2759</v>
      </c>
      <c r="J983" s="61" t="s">
        <v>2760</v>
      </c>
      <c r="K983" s="30"/>
      <c r="L983" s="4"/>
      <c r="M983" s="4" t="str">
        <f>C983&amp;COUNTIF($C$2:C983,C983)</f>
        <v>卢晓辉1</v>
      </c>
    </row>
    <row r="984" customHeight="1" spans="1:13">
      <c r="A984" s="6">
        <v>983</v>
      </c>
      <c r="B984" s="6" t="s">
        <v>3676</v>
      </c>
      <c r="C984" s="6" t="s">
        <v>2153</v>
      </c>
      <c r="D984" s="6" t="s">
        <v>2746</v>
      </c>
      <c r="E984" s="6" t="s">
        <v>399</v>
      </c>
      <c r="F984" s="29">
        <v>44490</v>
      </c>
      <c r="G984" s="30"/>
      <c r="H984" s="6" t="s">
        <v>2758</v>
      </c>
      <c r="I984" s="32" t="s">
        <v>2759</v>
      </c>
      <c r="J984" s="61" t="s">
        <v>2760</v>
      </c>
      <c r="K984" s="30"/>
      <c r="L984" s="4"/>
      <c r="M984" s="4" t="str">
        <f>C984&amp;COUNTIF($C$2:C984,C984)</f>
        <v>黄锦聪1</v>
      </c>
    </row>
    <row r="985" customHeight="1" spans="1:13">
      <c r="A985" s="6">
        <v>984</v>
      </c>
      <c r="B985" s="6" t="s">
        <v>3677</v>
      </c>
      <c r="C985" s="6" t="s">
        <v>2210</v>
      </c>
      <c r="D985" s="6" t="s">
        <v>2750</v>
      </c>
      <c r="E985" s="6" t="s">
        <v>404</v>
      </c>
      <c r="F985" s="29">
        <v>44491</v>
      </c>
      <c r="G985" s="30"/>
      <c r="H985" s="6" t="s">
        <v>2758</v>
      </c>
      <c r="I985" s="32" t="s">
        <v>2759</v>
      </c>
      <c r="J985" s="61" t="s">
        <v>2760</v>
      </c>
      <c r="K985" s="30"/>
      <c r="L985" s="4"/>
      <c r="M985" s="4" t="str">
        <f>C985&amp;COUNTIF($C$2:C985,C985)</f>
        <v>秦立中1</v>
      </c>
    </row>
    <row r="986" customHeight="1" spans="1:13">
      <c r="A986" s="6">
        <v>985</v>
      </c>
      <c r="B986" s="6" t="s">
        <v>3678</v>
      </c>
      <c r="C986" s="6" t="s">
        <v>2189</v>
      </c>
      <c r="D986" s="6" t="s">
        <v>2736</v>
      </c>
      <c r="E986" s="6" t="s">
        <v>1020</v>
      </c>
      <c r="F986" s="29">
        <v>44492</v>
      </c>
      <c r="G986" s="30"/>
      <c r="H986" s="6" t="s">
        <v>2758</v>
      </c>
      <c r="I986" s="32" t="s">
        <v>2759</v>
      </c>
      <c r="J986" s="61" t="s">
        <v>2760</v>
      </c>
      <c r="K986" s="30"/>
      <c r="L986" s="4"/>
      <c r="M986" s="4" t="str">
        <f>C986&amp;COUNTIF($C$2:C986,C986)</f>
        <v>何薇1</v>
      </c>
    </row>
    <row r="987" customHeight="1" spans="1:13">
      <c r="A987" s="6">
        <v>986</v>
      </c>
      <c r="B987" s="6" t="s">
        <v>3679</v>
      </c>
      <c r="C987" s="6" t="s">
        <v>2155</v>
      </c>
      <c r="D987" s="6" t="s">
        <v>3180</v>
      </c>
      <c r="E987" s="6" t="s">
        <v>1851</v>
      </c>
      <c r="F987" s="29">
        <v>44495</v>
      </c>
      <c r="G987" s="30"/>
      <c r="H987" s="6" t="s">
        <v>2758</v>
      </c>
      <c r="I987" s="32" t="s">
        <v>2759</v>
      </c>
      <c r="J987" s="61" t="s">
        <v>2760</v>
      </c>
      <c r="K987" s="30"/>
      <c r="L987" s="4"/>
      <c r="M987" s="4" t="str">
        <f>C987&amp;COUNTIF($C$2:C987,C987)</f>
        <v>高双文1</v>
      </c>
    </row>
    <row r="988" customHeight="1" spans="1:13">
      <c r="A988" s="6">
        <v>987</v>
      </c>
      <c r="B988" s="6" t="s">
        <v>3680</v>
      </c>
      <c r="C988" s="6" t="s">
        <v>2385</v>
      </c>
      <c r="D988" s="6"/>
      <c r="E988" s="6"/>
      <c r="F988" s="29">
        <v>44496</v>
      </c>
      <c r="G988" s="30"/>
      <c r="H988" s="6" t="s">
        <v>2758</v>
      </c>
      <c r="I988" s="32" t="s">
        <v>2759</v>
      </c>
      <c r="J988" s="61" t="s">
        <v>2760</v>
      </c>
      <c r="K988" s="30"/>
      <c r="L988" s="4"/>
      <c r="M988" s="4" t="str">
        <f>C988&amp;COUNTIF($C$2:C988,C988)</f>
        <v>陈亮文1</v>
      </c>
    </row>
    <row r="989" customHeight="1" spans="1:13">
      <c r="A989" s="6">
        <v>988</v>
      </c>
      <c r="B989" s="6" t="s">
        <v>3681</v>
      </c>
      <c r="C989" s="6" t="s">
        <v>2156</v>
      </c>
      <c r="D989" s="6" t="s">
        <v>2746</v>
      </c>
      <c r="E989" s="6" t="s">
        <v>399</v>
      </c>
      <c r="F989" s="29">
        <v>44497</v>
      </c>
      <c r="G989" s="30"/>
      <c r="H989" s="6" t="s">
        <v>2758</v>
      </c>
      <c r="I989" s="32" t="s">
        <v>2759</v>
      </c>
      <c r="J989" s="61" t="s">
        <v>2760</v>
      </c>
      <c r="K989" s="30"/>
      <c r="L989" s="4"/>
      <c r="M989" s="4" t="str">
        <f>C989&amp;COUNTIF($C$2:C989,C989)</f>
        <v>古东光1</v>
      </c>
    </row>
    <row r="990" customHeight="1" spans="1:13">
      <c r="A990" s="6">
        <v>989</v>
      </c>
      <c r="B990" s="6" t="s">
        <v>3682</v>
      </c>
      <c r="C990" s="6" t="s">
        <v>2194</v>
      </c>
      <c r="D990" s="6" t="s">
        <v>2736</v>
      </c>
      <c r="E990" s="6" t="s">
        <v>941</v>
      </c>
      <c r="F990" s="29">
        <v>44498</v>
      </c>
      <c r="G990" s="30"/>
      <c r="H990" s="6" t="s">
        <v>2758</v>
      </c>
      <c r="I990" s="32" t="s">
        <v>2759</v>
      </c>
      <c r="J990" s="61" t="s">
        <v>2760</v>
      </c>
      <c r="K990" s="30"/>
      <c r="L990" s="4"/>
      <c r="M990" s="4" t="str">
        <f>C990&amp;COUNTIF($C$2:C990,C990)</f>
        <v>李燕文1</v>
      </c>
    </row>
    <row r="991" customHeight="1" spans="1:13">
      <c r="A991" s="6">
        <v>990</v>
      </c>
      <c r="B991" s="6" t="s">
        <v>3683</v>
      </c>
      <c r="C991" s="6" t="s">
        <v>2219</v>
      </c>
      <c r="D991" s="6" t="s">
        <v>2764</v>
      </c>
      <c r="E991" s="6" t="s">
        <v>2006</v>
      </c>
      <c r="F991" s="29">
        <v>44498</v>
      </c>
      <c r="G991" s="30"/>
      <c r="H991" s="6" t="s">
        <v>2758</v>
      </c>
      <c r="I991" s="32" t="s">
        <v>2759</v>
      </c>
      <c r="J991" s="61" t="s">
        <v>2760</v>
      </c>
      <c r="K991" s="30"/>
      <c r="L991" s="4"/>
      <c r="M991" s="4" t="str">
        <f>C991&amp;COUNTIF($C$2:C991,C991)</f>
        <v>刘子扬1</v>
      </c>
    </row>
    <row r="992" customHeight="1" spans="1:13">
      <c r="A992" s="6">
        <v>991</v>
      </c>
      <c r="B992" s="6" t="s">
        <v>3684</v>
      </c>
      <c r="C992" s="6" t="s">
        <v>2195</v>
      </c>
      <c r="D992" s="6" t="s">
        <v>2736</v>
      </c>
      <c r="E992" s="6" t="s">
        <v>403</v>
      </c>
      <c r="F992" s="29">
        <v>44499</v>
      </c>
      <c r="G992" s="30"/>
      <c r="H992" s="6" t="s">
        <v>2758</v>
      </c>
      <c r="I992" s="32" t="s">
        <v>2759</v>
      </c>
      <c r="J992" s="61" t="s">
        <v>2760</v>
      </c>
      <c r="K992" s="30"/>
      <c r="L992" s="4"/>
      <c r="M992" s="4" t="str">
        <f>C992&amp;COUNTIF($C$2:C992,C992)</f>
        <v>邢国华1</v>
      </c>
    </row>
    <row r="993" customHeight="1" spans="1:13">
      <c r="A993" s="6">
        <v>992</v>
      </c>
      <c r="B993" s="6" t="s">
        <v>3685</v>
      </c>
      <c r="C993" s="6" t="s">
        <v>2353</v>
      </c>
      <c r="D993" s="6" t="s">
        <v>2766</v>
      </c>
      <c r="E993" s="6" t="s">
        <v>400</v>
      </c>
      <c r="F993" s="29">
        <v>44499</v>
      </c>
      <c r="G993" s="30"/>
      <c r="H993" s="6" t="s">
        <v>2758</v>
      </c>
      <c r="I993" s="32" t="s">
        <v>2759</v>
      </c>
      <c r="J993" s="61" t="s">
        <v>2760</v>
      </c>
      <c r="K993" s="30"/>
      <c r="L993" s="4"/>
      <c r="M993" s="4" t="str">
        <f>C993&amp;COUNTIF($C$2:C993,C993)</f>
        <v>马继全1</v>
      </c>
    </row>
    <row r="994" customHeight="1" spans="1:13">
      <c r="A994" s="6">
        <v>993</v>
      </c>
      <c r="B994" s="6" t="s">
        <v>3686</v>
      </c>
      <c r="C994" s="6" t="s">
        <v>578</v>
      </c>
      <c r="D994" s="6" t="s">
        <v>2746</v>
      </c>
      <c r="E994" s="6" t="s">
        <v>399</v>
      </c>
      <c r="F994" s="29">
        <v>44501</v>
      </c>
      <c r="G994" s="30"/>
      <c r="H994" s="6" t="s">
        <v>2737</v>
      </c>
      <c r="I994" s="32" t="s">
        <v>2738</v>
      </c>
      <c r="J994" s="61" t="s">
        <v>2739</v>
      </c>
      <c r="K994" s="30"/>
      <c r="L994" s="4"/>
      <c r="M994" s="4" t="str">
        <f>C994&amp;COUNTIF($C$2:C994,C994)</f>
        <v>陈妙欣1</v>
      </c>
    </row>
    <row r="995" customHeight="1" spans="1:13">
      <c r="A995" s="6">
        <v>994</v>
      </c>
      <c r="B995" s="6" t="s">
        <v>3687</v>
      </c>
      <c r="C995" s="6" t="s">
        <v>1443</v>
      </c>
      <c r="D995" s="6" t="s">
        <v>2750</v>
      </c>
      <c r="E995" s="6" t="s">
        <v>404</v>
      </c>
      <c r="F995" s="29">
        <v>44501</v>
      </c>
      <c r="G995" s="30"/>
      <c r="H995" s="6" t="s">
        <v>2737</v>
      </c>
      <c r="I995" s="32" t="s">
        <v>2744</v>
      </c>
      <c r="J995" s="61" t="s">
        <v>2739</v>
      </c>
      <c r="K995" s="30"/>
      <c r="L995" s="4"/>
      <c r="M995" s="4" t="str">
        <f>C995&amp;COUNTIF($C$2:C995,C995)</f>
        <v>王松1</v>
      </c>
    </row>
    <row r="996" customHeight="1" spans="1:13">
      <c r="A996" s="6">
        <v>995</v>
      </c>
      <c r="B996" s="6" t="s">
        <v>3076</v>
      </c>
      <c r="C996" s="6" t="s">
        <v>1452</v>
      </c>
      <c r="D996" s="6" t="s">
        <v>2750</v>
      </c>
      <c r="E996" s="6" t="s">
        <v>404</v>
      </c>
      <c r="F996" s="29">
        <v>44501</v>
      </c>
      <c r="G996" s="30"/>
      <c r="H996" s="6" t="s">
        <v>2737</v>
      </c>
      <c r="I996" s="32" t="s">
        <v>2744</v>
      </c>
      <c r="J996" s="61" t="s">
        <v>2739</v>
      </c>
      <c r="K996" s="30"/>
      <c r="L996" s="4"/>
      <c r="M996" s="4" t="str">
        <f>C996&amp;COUNTIF($C$2:C996,C996)</f>
        <v>江林2</v>
      </c>
    </row>
    <row r="997" customHeight="1" spans="1:13">
      <c r="A997" s="6">
        <v>996</v>
      </c>
      <c r="B997" s="6" t="s">
        <v>3688</v>
      </c>
      <c r="C997" s="6" t="s">
        <v>1571</v>
      </c>
      <c r="D997" s="6" t="s">
        <v>2750</v>
      </c>
      <c r="E997" s="6" t="s">
        <v>404</v>
      </c>
      <c r="F997" s="29">
        <v>44501</v>
      </c>
      <c r="G997" s="30"/>
      <c r="H997" s="6" t="s">
        <v>2737</v>
      </c>
      <c r="I997" s="32" t="s">
        <v>2738</v>
      </c>
      <c r="J997" s="61" t="s">
        <v>2739</v>
      </c>
      <c r="K997" s="30"/>
      <c r="L997" s="4"/>
      <c r="M997" s="4" t="str">
        <f>C997&amp;COUNTIF($C$2:C997,C997)</f>
        <v>何陶025191</v>
      </c>
    </row>
    <row r="998" customHeight="1" spans="1:13">
      <c r="A998" s="6">
        <v>997</v>
      </c>
      <c r="B998" s="6" t="s">
        <v>3689</v>
      </c>
      <c r="C998" s="6" t="s">
        <v>1437</v>
      </c>
      <c r="D998" s="6" t="s">
        <v>2750</v>
      </c>
      <c r="E998" s="6" t="s">
        <v>404</v>
      </c>
      <c r="F998" s="29">
        <v>44501</v>
      </c>
      <c r="G998" s="30"/>
      <c r="H998" s="6" t="s">
        <v>2737</v>
      </c>
      <c r="I998" s="32" t="s">
        <v>2744</v>
      </c>
      <c r="J998" s="61" t="s">
        <v>2739</v>
      </c>
      <c r="K998" s="30"/>
      <c r="L998" s="4"/>
      <c r="M998" s="4" t="str">
        <f>C998&amp;COUNTIF($C$2:C998,C998)</f>
        <v>张鲁帅1</v>
      </c>
    </row>
    <row r="999" customHeight="1" spans="1:13">
      <c r="A999" s="6">
        <v>998</v>
      </c>
      <c r="B999" s="6" t="s">
        <v>3690</v>
      </c>
      <c r="C999" s="6" t="s">
        <v>1404</v>
      </c>
      <c r="D999" s="6" t="s">
        <v>2750</v>
      </c>
      <c r="E999" s="6" t="s">
        <v>404</v>
      </c>
      <c r="F999" s="29">
        <v>44501</v>
      </c>
      <c r="G999" s="30"/>
      <c r="H999" s="6" t="s">
        <v>2737</v>
      </c>
      <c r="I999" s="32" t="s">
        <v>2744</v>
      </c>
      <c r="J999" s="61" t="s">
        <v>2739</v>
      </c>
      <c r="K999" s="30"/>
      <c r="L999" s="4"/>
      <c r="M999" s="4" t="str">
        <f>C999&amp;COUNTIF($C$2:C999,C999)</f>
        <v>陈志杰1</v>
      </c>
    </row>
    <row r="1000" customHeight="1" spans="1:13">
      <c r="A1000" s="6">
        <v>999</v>
      </c>
      <c r="B1000" s="6" t="s">
        <v>3691</v>
      </c>
      <c r="C1000" s="6" t="s">
        <v>1232</v>
      </c>
      <c r="D1000" s="6" t="s">
        <v>2750</v>
      </c>
      <c r="E1000" s="6" t="s">
        <v>404</v>
      </c>
      <c r="F1000" s="29">
        <v>44501</v>
      </c>
      <c r="G1000" s="30"/>
      <c r="H1000" s="6" t="s">
        <v>2737</v>
      </c>
      <c r="I1000" s="32" t="s">
        <v>2738</v>
      </c>
      <c r="J1000" s="61" t="s">
        <v>2739</v>
      </c>
      <c r="K1000" s="30"/>
      <c r="L1000" s="4"/>
      <c r="M1000" s="4" t="str">
        <f>C1000&amp;COUNTIF($C$2:C1000,C1000)</f>
        <v>陈紫伟1</v>
      </c>
    </row>
    <row r="1001" customHeight="1" spans="1:13">
      <c r="A1001" s="6">
        <v>1000</v>
      </c>
      <c r="B1001" s="6" t="s">
        <v>3692</v>
      </c>
      <c r="C1001" s="6" t="s">
        <v>1554</v>
      </c>
      <c r="D1001" s="6" t="s">
        <v>2750</v>
      </c>
      <c r="E1001" s="6" t="s">
        <v>404</v>
      </c>
      <c r="F1001" s="29">
        <v>44501</v>
      </c>
      <c r="G1001" s="30"/>
      <c r="H1001" s="6" t="s">
        <v>2737</v>
      </c>
      <c r="I1001" s="32" t="s">
        <v>2738</v>
      </c>
      <c r="J1001" s="61" t="s">
        <v>2739</v>
      </c>
      <c r="K1001" s="30"/>
      <c r="L1001" s="4"/>
      <c r="M1001" s="4" t="str">
        <f>C1001&amp;COUNTIF($C$2:C1001,C1001)</f>
        <v>张凯024801</v>
      </c>
    </row>
    <row r="1002" customHeight="1" spans="1:13">
      <c r="A1002" s="6">
        <v>1001</v>
      </c>
      <c r="B1002" s="6" t="s">
        <v>3693</v>
      </c>
      <c r="C1002" s="6" t="s">
        <v>1569</v>
      </c>
      <c r="D1002" s="6" t="s">
        <v>2750</v>
      </c>
      <c r="E1002" s="6" t="s">
        <v>404</v>
      </c>
      <c r="F1002" s="29">
        <v>44501</v>
      </c>
      <c r="G1002" s="30"/>
      <c r="H1002" s="6" t="s">
        <v>2737</v>
      </c>
      <c r="I1002" s="32" t="s">
        <v>2738</v>
      </c>
      <c r="J1002" s="61" t="s">
        <v>2739</v>
      </c>
      <c r="K1002" s="30"/>
      <c r="L1002" s="4"/>
      <c r="M1002" s="4" t="str">
        <f>C1002&amp;COUNTIF($C$2:C1002,C1002)</f>
        <v>周涛025161</v>
      </c>
    </row>
    <row r="1003" customHeight="1" spans="1:13">
      <c r="A1003" s="6">
        <v>1002</v>
      </c>
      <c r="B1003" s="6" t="s">
        <v>3649</v>
      </c>
      <c r="C1003" s="6" t="s">
        <v>1461</v>
      </c>
      <c r="D1003" s="6" t="s">
        <v>2750</v>
      </c>
      <c r="E1003" s="6" t="s">
        <v>404</v>
      </c>
      <c r="F1003" s="29">
        <v>44501</v>
      </c>
      <c r="G1003" s="30"/>
      <c r="H1003" s="6" t="s">
        <v>2737</v>
      </c>
      <c r="I1003" s="32" t="s">
        <v>2744</v>
      </c>
      <c r="J1003" s="61" t="s">
        <v>2739</v>
      </c>
      <c r="K1003" s="30"/>
      <c r="L1003" s="4"/>
      <c r="M1003" s="4" t="str">
        <f>C1003&amp;COUNTIF($C$2:C1003,C1003)</f>
        <v>张亚杰2</v>
      </c>
    </row>
    <row r="1004" customHeight="1" spans="1:13">
      <c r="A1004" s="6">
        <v>1003</v>
      </c>
      <c r="B1004" s="6" t="s">
        <v>3077</v>
      </c>
      <c r="C1004" s="6" t="s">
        <v>1460</v>
      </c>
      <c r="D1004" s="6" t="s">
        <v>2750</v>
      </c>
      <c r="E1004" s="6" t="s">
        <v>404</v>
      </c>
      <c r="F1004" s="29">
        <v>44501</v>
      </c>
      <c r="G1004" s="30"/>
      <c r="H1004" s="6" t="s">
        <v>2737</v>
      </c>
      <c r="I1004" s="32" t="s">
        <v>2753</v>
      </c>
      <c r="J1004" s="61" t="s">
        <v>2739</v>
      </c>
      <c r="K1004" s="30"/>
      <c r="L1004" s="4"/>
      <c r="M1004" s="4" t="str">
        <f>C1004&amp;COUNTIF($C$2:C1004,C1004)</f>
        <v>沈佳成2</v>
      </c>
    </row>
    <row r="1005" customHeight="1" spans="1:13">
      <c r="A1005" s="6">
        <v>1004</v>
      </c>
      <c r="B1005" s="6" t="s">
        <v>3694</v>
      </c>
      <c r="C1005" s="6" t="s">
        <v>1393</v>
      </c>
      <c r="D1005" s="6" t="s">
        <v>2750</v>
      </c>
      <c r="E1005" s="6" t="s">
        <v>404</v>
      </c>
      <c r="F1005" s="29">
        <v>44501</v>
      </c>
      <c r="G1005" s="30"/>
      <c r="H1005" s="6" t="s">
        <v>2737</v>
      </c>
      <c r="I1005" s="32" t="s">
        <v>2744</v>
      </c>
      <c r="J1005" s="61" t="s">
        <v>2739</v>
      </c>
      <c r="K1005" s="30"/>
      <c r="L1005" s="4"/>
      <c r="M1005" s="4" t="str">
        <f>C1005&amp;COUNTIF($C$2:C1005,C1005)</f>
        <v>王旭东1</v>
      </c>
    </row>
    <row r="1006" customHeight="1" spans="1:13">
      <c r="A1006" s="6">
        <v>1005</v>
      </c>
      <c r="B1006" s="6" t="s">
        <v>3695</v>
      </c>
      <c r="C1006" s="6" t="s">
        <v>1307</v>
      </c>
      <c r="D1006" s="6" t="s">
        <v>2750</v>
      </c>
      <c r="E1006" s="6" t="s">
        <v>404</v>
      </c>
      <c r="F1006" s="29">
        <v>44501</v>
      </c>
      <c r="G1006" s="30"/>
      <c r="H1006" s="6" t="s">
        <v>2737</v>
      </c>
      <c r="I1006" s="32" t="s">
        <v>2753</v>
      </c>
      <c r="J1006" s="61" t="s">
        <v>2739</v>
      </c>
      <c r="K1006" s="30"/>
      <c r="L1006" s="4"/>
      <c r="M1006" s="4" t="str">
        <f>C1006&amp;COUNTIF($C$2:C1006,C1006)</f>
        <v>刘凌宇1</v>
      </c>
    </row>
    <row r="1007" customHeight="1" spans="1:13">
      <c r="A1007" s="6">
        <v>1006</v>
      </c>
      <c r="B1007" s="6" t="s">
        <v>3696</v>
      </c>
      <c r="C1007" s="6" t="s">
        <v>1546</v>
      </c>
      <c r="D1007" s="6" t="s">
        <v>2750</v>
      </c>
      <c r="E1007" s="6" t="s">
        <v>404</v>
      </c>
      <c r="F1007" s="29">
        <v>44501</v>
      </c>
      <c r="G1007" s="30"/>
      <c r="H1007" s="6" t="s">
        <v>2737</v>
      </c>
      <c r="I1007" s="32" t="s">
        <v>2738</v>
      </c>
      <c r="J1007" s="61" t="s">
        <v>2739</v>
      </c>
      <c r="K1007" s="30"/>
      <c r="L1007" s="4"/>
      <c r="M1007" s="4" t="str">
        <f>C1007&amp;COUNTIF($C$2:C1007,C1007)</f>
        <v>胡豪杰1</v>
      </c>
    </row>
    <row r="1008" customHeight="1" spans="1:13">
      <c r="A1008" s="6">
        <v>1007</v>
      </c>
      <c r="B1008" s="6" t="s">
        <v>3697</v>
      </c>
      <c r="C1008" s="6" t="s">
        <v>1468</v>
      </c>
      <c r="D1008" s="6" t="s">
        <v>2762</v>
      </c>
      <c r="E1008" s="6" t="s">
        <v>1208</v>
      </c>
      <c r="F1008" s="29">
        <v>44501</v>
      </c>
      <c r="G1008" s="30"/>
      <c r="H1008" s="6" t="s">
        <v>2737</v>
      </c>
      <c r="I1008" s="32" t="s">
        <v>2744</v>
      </c>
      <c r="J1008" s="61" t="s">
        <v>2739</v>
      </c>
      <c r="K1008" s="30"/>
      <c r="L1008" s="4"/>
      <c r="M1008" s="4" t="str">
        <f>C1008&amp;COUNTIF($C$2:C1008,C1008)</f>
        <v>张文剑1</v>
      </c>
    </row>
    <row r="1009" customHeight="1" spans="1:13">
      <c r="A1009" s="6">
        <v>1008</v>
      </c>
      <c r="B1009" s="6" t="s">
        <v>3698</v>
      </c>
      <c r="C1009" s="6" t="s">
        <v>1469</v>
      </c>
      <c r="D1009" s="6" t="s">
        <v>2762</v>
      </c>
      <c r="E1009" s="6" t="s">
        <v>1208</v>
      </c>
      <c r="F1009" s="29">
        <v>44501</v>
      </c>
      <c r="G1009" s="30"/>
      <c r="H1009" s="6" t="s">
        <v>2737</v>
      </c>
      <c r="I1009" s="32" t="s">
        <v>2744</v>
      </c>
      <c r="J1009" s="61" t="s">
        <v>2739</v>
      </c>
      <c r="K1009" s="30"/>
      <c r="L1009" s="4"/>
      <c r="M1009" s="4" t="str">
        <f>C1009&amp;COUNTIF($C$2:C1009,C1009)</f>
        <v>王云伟1</v>
      </c>
    </row>
    <row r="1010" customHeight="1" spans="1:13">
      <c r="A1010" s="6">
        <v>1009</v>
      </c>
      <c r="B1010" s="6" t="s">
        <v>3699</v>
      </c>
      <c r="C1010" s="6" t="s">
        <v>1471</v>
      </c>
      <c r="D1010" s="6" t="s">
        <v>2762</v>
      </c>
      <c r="E1010" s="6" t="s">
        <v>1208</v>
      </c>
      <c r="F1010" s="29">
        <v>44501</v>
      </c>
      <c r="G1010" s="30"/>
      <c r="H1010" s="6" t="s">
        <v>2737</v>
      </c>
      <c r="I1010" s="32" t="s">
        <v>2744</v>
      </c>
      <c r="J1010" s="61" t="s">
        <v>2739</v>
      </c>
      <c r="K1010" s="30"/>
      <c r="L1010" s="4"/>
      <c r="M1010" s="4" t="str">
        <f>C1010&amp;COUNTIF($C$2:C1010,C1010)</f>
        <v>刘泽清1</v>
      </c>
    </row>
    <row r="1011" customHeight="1" spans="1:13">
      <c r="A1011" s="6">
        <v>1010</v>
      </c>
      <c r="B1011" s="6" t="s">
        <v>3700</v>
      </c>
      <c r="C1011" s="6" t="s">
        <v>1472</v>
      </c>
      <c r="D1011" s="6" t="s">
        <v>2762</v>
      </c>
      <c r="E1011" s="6" t="s">
        <v>1208</v>
      </c>
      <c r="F1011" s="29">
        <v>44501</v>
      </c>
      <c r="G1011" s="30"/>
      <c r="H1011" s="6" t="s">
        <v>2737</v>
      </c>
      <c r="I1011" s="32" t="s">
        <v>2744</v>
      </c>
      <c r="J1011" s="61" t="s">
        <v>2739</v>
      </c>
      <c r="K1011" s="30"/>
      <c r="L1011" s="4"/>
      <c r="M1011" s="4" t="str">
        <f>C1011&amp;COUNTIF($C$2:C1011,C1011)</f>
        <v>成燕1</v>
      </c>
    </row>
    <row r="1012" customHeight="1" spans="1:13">
      <c r="A1012" s="6">
        <v>1011</v>
      </c>
      <c r="B1012" s="6" t="s">
        <v>3701</v>
      </c>
      <c r="C1012" s="6" t="s">
        <v>1480</v>
      </c>
      <c r="D1012" s="6" t="s">
        <v>2762</v>
      </c>
      <c r="E1012" s="6" t="s">
        <v>1208</v>
      </c>
      <c r="F1012" s="29">
        <v>44501</v>
      </c>
      <c r="G1012" s="30"/>
      <c r="H1012" s="6" t="s">
        <v>2737</v>
      </c>
      <c r="I1012" s="32" t="s">
        <v>2744</v>
      </c>
      <c r="J1012" s="61" t="s">
        <v>2739</v>
      </c>
      <c r="K1012" s="30"/>
      <c r="L1012" s="4"/>
      <c r="M1012" s="4" t="str">
        <f>C1012&amp;COUNTIF($C$2:C1012,C1012)</f>
        <v>马邵磊1</v>
      </c>
    </row>
    <row r="1013" customHeight="1" spans="1:13">
      <c r="A1013" s="6">
        <v>1012</v>
      </c>
      <c r="B1013" s="6" t="s">
        <v>3702</v>
      </c>
      <c r="C1013" s="6" t="s">
        <v>1477</v>
      </c>
      <c r="D1013" s="6" t="s">
        <v>2762</v>
      </c>
      <c r="E1013" s="6" t="s">
        <v>1208</v>
      </c>
      <c r="F1013" s="29">
        <v>44501</v>
      </c>
      <c r="G1013" s="30"/>
      <c r="H1013" s="6" t="s">
        <v>2737</v>
      </c>
      <c r="I1013" s="32" t="s">
        <v>2744</v>
      </c>
      <c r="J1013" s="61" t="s">
        <v>2739</v>
      </c>
      <c r="K1013" s="30"/>
      <c r="L1013" s="4"/>
      <c r="M1013" s="4" t="str">
        <f>C1013&amp;COUNTIF($C$2:C1013,C1013)</f>
        <v>孙宇航1</v>
      </c>
    </row>
    <row r="1014" customHeight="1" spans="1:13">
      <c r="A1014" s="6">
        <v>1013</v>
      </c>
      <c r="B1014" s="6" t="s">
        <v>3703</v>
      </c>
      <c r="C1014" s="6" t="s">
        <v>1478</v>
      </c>
      <c r="D1014" s="6" t="s">
        <v>2762</v>
      </c>
      <c r="E1014" s="6" t="s">
        <v>1208</v>
      </c>
      <c r="F1014" s="29">
        <v>44501</v>
      </c>
      <c r="G1014" s="30"/>
      <c r="H1014" s="6" t="s">
        <v>2737</v>
      </c>
      <c r="I1014" s="32" t="s">
        <v>2744</v>
      </c>
      <c r="J1014" s="61" t="s">
        <v>2739</v>
      </c>
      <c r="K1014" s="30"/>
      <c r="L1014" s="4"/>
      <c r="M1014" s="4" t="str">
        <f>C1014&amp;COUNTIF($C$2:C1014,C1014)</f>
        <v>章淑湘1</v>
      </c>
    </row>
    <row r="1015" customHeight="1" spans="1:13">
      <c r="A1015" s="6">
        <v>1014</v>
      </c>
      <c r="B1015" s="6" t="s">
        <v>3704</v>
      </c>
      <c r="C1015" s="6" t="s">
        <v>1479</v>
      </c>
      <c r="D1015" s="6" t="s">
        <v>2762</v>
      </c>
      <c r="E1015" s="6" t="s">
        <v>1208</v>
      </c>
      <c r="F1015" s="29">
        <v>44501</v>
      </c>
      <c r="G1015" s="30"/>
      <c r="H1015" s="6" t="s">
        <v>2737</v>
      </c>
      <c r="I1015" s="32" t="s">
        <v>2744</v>
      </c>
      <c r="J1015" s="61" t="s">
        <v>2739</v>
      </c>
      <c r="K1015" s="30"/>
      <c r="L1015" s="4"/>
      <c r="M1015" s="4" t="str">
        <f>C1015&amp;COUNTIF($C$2:C1015,C1015)</f>
        <v>李祥贞1</v>
      </c>
    </row>
    <row r="1016" customHeight="1" spans="1:13">
      <c r="A1016" s="6">
        <v>1015</v>
      </c>
      <c r="B1016" s="6" t="s">
        <v>3705</v>
      </c>
      <c r="C1016" s="6" t="s">
        <v>1470</v>
      </c>
      <c r="D1016" s="6" t="s">
        <v>2762</v>
      </c>
      <c r="E1016" s="6" t="s">
        <v>1208</v>
      </c>
      <c r="F1016" s="29">
        <v>44501</v>
      </c>
      <c r="G1016" s="30"/>
      <c r="H1016" s="6" t="s">
        <v>2737</v>
      </c>
      <c r="I1016" s="32" t="s">
        <v>2744</v>
      </c>
      <c r="J1016" s="61" t="s">
        <v>2739</v>
      </c>
      <c r="K1016" s="30"/>
      <c r="L1016" s="4"/>
      <c r="M1016" s="4" t="str">
        <f>C1016&amp;COUNTIF($C$2:C1016,C1016)</f>
        <v>刘文才1</v>
      </c>
    </row>
    <row r="1017" customHeight="1" spans="1:13">
      <c r="A1017" s="6">
        <v>1016</v>
      </c>
      <c r="B1017" s="6" t="s">
        <v>3706</v>
      </c>
      <c r="C1017" s="6" t="s">
        <v>1536</v>
      </c>
      <c r="D1017" s="6" t="s">
        <v>2762</v>
      </c>
      <c r="E1017" s="6" t="s">
        <v>1208</v>
      </c>
      <c r="F1017" s="29">
        <v>44501</v>
      </c>
      <c r="G1017" s="30"/>
      <c r="H1017" s="6" t="s">
        <v>2737</v>
      </c>
      <c r="I1017" s="32" t="s">
        <v>2738</v>
      </c>
      <c r="J1017" s="61" t="s">
        <v>2739</v>
      </c>
      <c r="K1017" s="30"/>
      <c r="L1017" s="4"/>
      <c r="M1017" s="4" t="str">
        <f>C1017&amp;COUNTIF($C$2:C1017,C1017)</f>
        <v>张婉琪1</v>
      </c>
    </row>
    <row r="1018" customHeight="1" spans="1:13">
      <c r="A1018" s="6">
        <v>1017</v>
      </c>
      <c r="B1018" s="6" t="s">
        <v>3707</v>
      </c>
      <c r="C1018" s="6" t="s">
        <v>790</v>
      </c>
      <c r="D1018" s="6" t="s">
        <v>2766</v>
      </c>
      <c r="E1018" s="6" t="s">
        <v>400</v>
      </c>
      <c r="F1018" s="29">
        <v>44501</v>
      </c>
      <c r="G1018" s="30"/>
      <c r="H1018" s="6" t="s">
        <v>2737</v>
      </c>
      <c r="I1018" s="32" t="s">
        <v>2738</v>
      </c>
      <c r="J1018" s="61" t="s">
        <v>2739</v>
      </c>
      <c r="K1018" s="30"/>
      <c r="L1018" s="4"/>
      <c r="M1018" s="4" t="str">
        <f>C1018&amp;COUNTIF($C$2:C1018,C1018)</f>
        <v>陈园园1</v>
      </c>
    </row>
    <row r="1019" customHeight="1" spans="1:13">
      <c r="A1019" s="6">
        <v>1018</v>
      </c>
      <c r="B1019" s="6" t="s">
        <v>3708</v>
      </c>
      <c r="C1019" s="6" t="s">
        <v>767</v>
      </c>
      <c r="D1019" s="6" t="s">
        <v>2766</v>
      </c>
      <c r="E1019" s="6" t="s">
        <v>400</v>
      </c>
      <c r="F1019" s="29">
        <v>44501</v>
      </c>
      <c r="G1019" s="30"/>
      <c r="H1019" s="6" t="s">
        <v>2737</v>
      </c>
      <c r="I1019" s="32" t="s">
        <v>2738</v>
      </c>
      <c r="J1019" s="61" t="s">
        <v>2739</v>
      </c>
      <c r="K1019" s="30"/>
      <c r="L1019" s="4"/>
      <c r="M1019" s="4" t="str">
        <f>C1019&amp;COUNTIF($C$2:C1019,C1019)</f>
        <v>吴蔚然1</v>
      </c>
    </row>
    <row r="1020" customHeight="1" spans="1:13">
      <c r="A1020" s="6">
        <v>1019</v>
      </c>
      <c r="B1020" s="6" t="s">
        <v>3709</v>
      </c>
      <c r="C1020" s="6" t="s">
        <v>755</v>
      </c>
      <c r="D1020" s="6" t="s">
        <v>2766</v>
      </c>
      <c r="E1020" s="6" t="s">
        <v>400</v>
      </c>
      <c r="F1020" s="29">
        <v>44501</v>
      </c>
      <c r="G1020" s="30"/>
      <c r="H1020" s="6" t="s">
        <v>2737</v>
      </c>
      <c r="I1020" s="32" t="s">
        <v>2744</v>
      </c>
      <c r="J1020" s="61" t="s">
        <v>2739</v>
      </c>
      <c r="K1020" s="30"/>
      <c r="L1020" s="4"/>
      <c r="M1020" s="4" t="str">
        <f>C1020&amp;COUNTIF($C$2:C1020,C1020)</f>
        <v>闫冉1</v>
      </c>
    </row>
    <row r="1021" customHeight="1" spans="1:13">
      <c r="A1021" s="6">
        <v>1020</v>
      </c>
      <c r="B1021" s="6" t="s">
        <v>3414</v>
      </c>
      <c r="C1021" s="6" t="s">
        <v>2044</v>
      </c>
      <c r="D1021" s="8" t="s">
        <v>2766</v>
      </c>
      <c r="E1021" s="8" t="s">
        <v>401</v>
      </c>
      <c r="F1021" s="29">
        <v>44501</v>
      </c>
      <c r="G1021" s="30"/>
      <c r="H1021" s="6" t="s">
        <v>2737</v>
      </c>
      <c r="I1021" s="32" t="s">
        <v>2738</v>
      </c>
      <c r="J1021" s="61" t="s">
        <v>2739</v>
      </c>
      <c r="K1021" s="30"/>
      <c r="L1021" s="4"/>
      <c r="M1021" s="4" t="str">
        <f>C1021&amp;COUNTIF($C$2:C1021,C1021)</f>
        <v>张宝明031572</v>
      </c>
    </row>
    <row r="1022" customHeight="1" spans="1:13">
      <c r="A1022" s="6">
        <v>1021</v>
      </c>
      <c r="B1022" s="6" t="s">
        <v>3392</v>
      </c>
      <c r="C1022" s="6" t="s">
        <v>1747</v>
      </c>
      <c r="D1022" s="6" t="s">
        <v>2766</v>
      </c>
      <c r="E1022" s="6" t="s">
        <v>400</v>
      </c>
      <c r="F1022" s="29">
        <v>44502</v>
      </c>
      <c r="G1022" s="30"/>
      <c r="H1022" s="6" t="s">
        <v>2758</v>
      </c>
      <c r="I1022" s="32" t="s">
        <v>2759</v>
      </c>
      <c r="J1022" s="61" t="s">
        <v>2760</v>
      </c>
      <c r="K1022" s="30"/>
      <c r="L1022" s="4"/>
      <c r="M1022" s="4" t="str">
        <f>C1022&amp;COUNTIF($C$2:C1022,C1022)</f>
        <v>薛新世2</v>
      </c>
    </row>
    <row r="1023" customHeight="1" spans="1:13">
      <c r="A1023" s="6">
        <v>1022</v>
      </c>
      <c r="B1023" s="6" t="s">
        <v>3710</v>
      </c>
      <c r="C1023" s="6" t="s">
        <v>2230</v>
      </c>
      <c r="D1023" s="6" t="s">
        <v>2746</v>
      </c>
      <c r="E1023" s="6" t="s">
        <v>399</v>
      </c>
      <c r="F1023" s="29">
        <v>44504</v>
      </c>
      <c r="G1023" s="30"/>
      <c r="H1023" s="6" t="s">
        <v>2758</v>
      </c>
      <c r="I1023" s="32" t="s">
        <v>2759</v>
      </c>
      <c r="J1023" s="61" t="s">
        <v>2760</v>
      </c>
      <c r="K1023" s="30"/>
      <c r="L1023" s="4"/>
      <c r="M1023" s="4" t="str">
        <f>C1023&amp;COUNTIF($C$2:C1023,C1023)</f>
        <v>何浩棠1</v>
      </c>
    </row>
    <row r="1024" customHeight="1" spans="1:13">
      <c r="A1024" s="6">
        <v>1023</v>
      </c>
      <c r="B1024" s="6" t="s">
        <v>3711</v>
      </c>
      <c r="C1024" s="6" t="s">
        <v>2231</v>
      </c>
      <c r="D1024" s="6" t="s">
        <v>2746</v>
      </c>
      <c r="E1024" s="6" t="s">
        <v>399</v>
      </c>
      <c r="F1024" s="29">
        <v>44504</v>
      </c>
      <c r="G1024" s="30"/>
      <c r="H1024" s="6" t="s">
        <v>2758</v>
      </c>
      <c r="I1024" s="32" t="s">
        <v>2759</v>
      </c>
      <c r="J1024" s="61" t="s">
        <v>2760</v>
      </c>
      <c r="K1024" s="30"/>
      <c r="L1024" s="4"/>
      <c r="M1024" s="4" t="str">
        <f>C1024&amp;COUNTIF($C$2:C1024,C1024)</f>
        <v>廖仲鑫1</v>
      </c>
    </row>
    <row r="1025" customHeight="1" spans="1:13">
      <c r="A1025" s="6">
        <v>1024</v>
      </c>
      <c r="B1025" s="6" t="s">
        <v>3712</v>
      </c>
      <c r="C1025" s="6" t="s">
        <v>2247</v>
      </c>
      <c r="D1025" s="6" t="s">
        <v>2762</v>
      </c>
      <c r="E1025" s="6" t="s">
        <v>428</v>
      </c>
      <c r="F1025" s="29">
        <v>44504</v>
      </c>
      <c r="G1025" s="30"/>
      <c r="H1025" s="6" t="s">
        <v>2758</v>
      </c>
      <c r="I1025" s="32" t="s">
        <v>2759</v>
      </c>
      <c r="J1025" s="61" t="s">
        <v>2760</v>
      </c>
      <c r="K1025" s="30"/>
      <c r="L1025" s="4"/>
      <c r="M1025" s="4" t="str">
        <f>C1025&amp;COUNTIF($C$2:C1025,C1025)</f>
        <v>李铭鑫1</v>
      </c>
    </row>
    <row r="1026" customHeight="1" spans="1:13">
      <c r="A1026" s="6">
        <v>1025</v>
      </c>
      <c r="B1026" s="6" t="s">
        <v>3713</v>
      </c>
      <c r="C1026" s="6" t="s">
        <v>2249</v>
      </c>
      <c r="D1026" s="6" t="s">
        <v>2766</v>
      </c>
      <c r="E1026" s="6" t="s">
        <v>400</v>
      </c>
      <c r="F1026" s="29">
        <v>44504</v>
      </c>
      <c r="G1026" s="30"/>
      <c r="H1026" s="6" t="s">
        <v>2758</v>
      </c>
      <c r="I1026" s="32" t="s">
        <v>2759</v>
      </c>
      <c r="J1026" s="61" t="s">
        <v>2760</v>
      </c>
      <c r="K1026" s="30"/>
      <c r="L1026" s="4"/>
      <c r="M1026" s="4" t="str">
        <f>C1026&amp;COUNTIF($C$2:C1026,C1026)</f>
        <v>戚吉栋1</v>
      </c>
    </row>
    <row r="1027" customHeight="1" spans="1:13">
      <c r="A1027" s="6">
        <v>1026</v>
      </c>
      <c r="B1027" s="6" t="s">
        <v>3714</v>
      </c>
      <c r="C1027" s="6" t="s">
        <v>2301</v>
      </c>
      <c r="D1027" s="6" t="s">
        <v>2750</v>
      </c>
      <c r="E1027" s="6" t="s">
        <v>404</v>
      </c>
      <c r="F1027" s="29">
        <v>44506</v>
      </c>
      <c r="G1027" s="30"/>
      <c r="H1027" s="6" t="s">
        <v>2758</v>
      </c>
      <c r="I1027" s="32" t="s">
        <v>2759</v>
      </c>
      <c r="J1027" s="61" t="s">
        <v>2760</v>
      </c>
      <c r="K1027" s="30"/>
      <c r="L1027" s="4"/>
      <c r="M1027" s="4" t="str">
        <f>C1027&amp;COUNTIF($C$2:C1027,C1027)</f>
        <v>吴远昆1</v>
      </c>
    </row>
    <row r="1028" customHeight="1" spans="1:13">
      <c r="A1028" s="6">
        <v>1027</v>
      </c>
      <c r="B1028" s="6" t="s">
        <v>3715</v>
      </c>
      <c r="C1028" s="6" t="s">
        <v>2253</v>
      </c>
      <c r="D1028" s="6" t="s">
        <v>2762</v>
      </c>
      <c r="E1028" s="6" t="s">
        <v>428</v>
      </c>
      <c r="F1028" s="29">
        <v>44506</v>
      </c>
      <c r="G1028" s="30"/>
      <c r="H1028" s="6" t="s">
        <v>2758</v>
      </c>
      <c r="I1028" s="32" t="s">
        <v>2759</v>
      </c>
      <c r="J1028" s="61" t="s">
        <v>2760</v>
      </c>
      <c r="K1028" s="30"/>
      <c r="L1028" s="4"/>
      <c r="M1028" s="4" t="str">
        <f>C1028&amp;COUNTIF($C$2:C1028,C1028)</f>
        <v>杨天意1</v>
      </c>
    </row>
    <row r="1029" customHeight="1" spans="1:13">
      <c r="A1029" s="6">
        <v>1028</v>
      </c>
      <c r="B1029" s="6" t="s">
        <v>3716</v>
      </c>
      <c r="C1029" s="6" t="s">
        <v>2251</v>
      </c>
      <c r="D1029" s="6" t="s">
        <v>2766</v>
      </c>
      <c r="E1029" s="6" t="s">
        <v>401</v>
      </c>
      <c r="F1029" s="29">
        <v>44506</v>
      </c>
      <c r="G1029" s="30"/>
      <c r="H1029" s="6" t="s">
        <v>2758</v>
      </c>
      <c r="I1029" s="32" t="s">
        <v>2759</v>
      </c>
      <c r="J1029" s="61" t="s">
        <v>2760</v>
      </c>
      <c r="K1029" s="30"/>
      <c r="L1029" s="4"/>
      <c r="M1029" s="4" t="str">
        <f>C1029&amp;COUNTIF($C$2:C1029,C1029)</f>
        <v>郑代全1</v>
      </c>
    </row>
    <row r="1030" customHeight="1" spans="1:13">
      <c r="A1030" s="6">
        <v>1029</v>
      </c>
      <c r="B1030" s="6" t="s">
        <v>3717</v>
      </c>
      <c r="C1030" s="6" t="s">
        <v>2273</v>
      </c>
      <c r="D1030" s="6" t="s">
        <v>2736</v>
      </c>
      <c r="E1030" s="6" t="s">
        <v>1020</v>
      </c>
      <c r="F1030" s="29">
        <v>44507</v>
      </c>
      <c r="G1030" s="30"/>
      <c r="H1030" s="6" t="s">
        <v>2758</v>
      </c>
      <c r="I1030" s="32" t="s">
        <v>2759</v>
      </c>
      <c r="J1030" s="61" t="s">
        <v>2760</v>
      </c>
      <c r="K1030" s="30"/>
      <c r="L1030" s="4"/>
      <c r="M1030" s="4" t="str">
        <f>C1030&amp;COUNTIF($C$2:C1030,C1030)</f>
        <v>王亚威1</v>
      </c>
    </row>
    <row r="1031" customHeight="1" spans="1:13">
      <c r="A1031" s="6">
        <v>1030</v>
      </c>
      <c r="B1031" s="6" t="s">
        <v>3718</v>
      </c>
      <c r="C1031" s="6" t="s">
        <v>2300</v>
      </c>
      <c r="D1031" s="6" t="s">
        <v>2762</v>
      </c>
      <c r="E1031" s="6" t="s">
        <v>1846</v>
      </c>
      <c r="F1031" s="29">
        <v>44509</v>
      </c>
      <c r="G1031" s="30"/>
      <c r="H1031" s="6" t="s">
        <v>2758</v>
      </c>
      <c r="I1031" s="32" t="s">
        <v>2759</v>
      </c>
      <c r="J1031" s="61" t="s">
        <v>2760</v>
      </c>
      <c r="K1031" s="30"/>
      <c r="L1031" s="4"/>
      <c r="M1031" s="4" t="str">
        <f>C1031&amp;COUNTIF($C$2:C1031,C1031)</f>
        <v>曹梦飞1</v>
      </c>
    </row>
    <row r="1032" customHeight="1" spans="1:13">
      <c r="A1032" s="6">
        <v>1031</v>
      </c>
      <c r="B1032" s="6" t="s">
        <v>3719</v>
      </c>
      <c r="C1032" s="6" t="s">
        <v>2302</v>
      </c>
      <c r="D1032" s="6" t="s">
        <v>2762</v>
      </c>
      <c r="E1032" s="6" t="s">
        <v>1846</v>
      </c>
      <c r="F1032" s="29">
        <v>44509</v>
      </c>
      <c r="G1032" s="30"/>
      <c r="H1032" s="6" t="s">
        <v>2758</v>
      </c>
      <c r="I1032" s="32" t="s">
        <v>2759</v>
      </c>
      <c r="J1032" s="61" t="s">
        <v>2760</v>
      </c>
      <c r="K1032" s="30"/>
      <c r="L1032" s="4"/>
      <c r="M1032" s="4" t="str">
        <f>C1032&amp;COUNTIF($C$2:C1032,C1032)</f>
        <v>李欣悦1</v>
      </c>
    </row>
    <row r="1033" customHeight="1" spans="1:13">
      <c r="A1033" s="6">
        <v>1032</v>
      </c>
      <c r="B1033" s="6" t="s">
        <v>3252</v>
      </c>
      <c r="C1033" s="6" t="s">
        <v>1767</v>
      </c>
      <c r="D1033" s="6" t="s">
        <v>2750</v>
      </c>
      <c r="E1033" s="6" t="s">
        <v>2092</v>
      </c>
      <c r="F1033" s="29">
        <v>44510</v>
      </c>
      <c r="G1033" s="30"/>
      <c r="H1033" s="6" t="s">
        <v>2758</v>
      </c>
      <c r="I1033" s="32" t="s">
        <v>2759</v>
      </c>
      <c r="J1033" s="61" t="s">
        <v>2760</v>
      </c>
      <c r="K1033" s="30"/>
      <c r="L1033" s="4"/>
      <c r="M1033" s="4" t="str">
        <f>C1033&amp;COUNTIF($C$2:C1033,C1033)</f>
        <v>文云辉2</v>
      </c>
    </row>
    <row r="1034" customHeight="1" spans="1:13">
      <c r="A1034" s="6">
        <v>1033</v>
      </c>
      <c r="B1034" s="6" t="s">
        <v>3720</v>
      </c>
      <c r="C1034" s="6" t="s">
        <v>2256</v>
      </c>
      <c r="D1034" s="6" t="s">
        <v>2762</v>
      </c>
      <c r="E1034" s="6" t="s">
        <v>428</v>
      </c>
      <c r="F1034" s="29">
        <v>44510</v>
      </c>
      <c r="G1034" s="30"/>
      <c r="H1034" s="6" t="s">
        <v>2758</v>
      </c>
      <c r="I1034" s="32" t="s">
        <v>2759</v>
      </c>
      <c r="J1034" s="61" t="s">
        <v>2760</v>
      </c>
      <c r="K1034" s="30"/>
      <c r="L1034" s="4"/>
      <c r="M1034" s="4" t="str">
        <f>C1034&amp;COUNTIF($C$2:C1034,C1034)</f>
        <v>王登辉1</v>
      </c>
    </row>
    <row r="1035" customHeight="1" spans="1:13">
      <c r="A1035" s="6">
        <v>1034</v>
      </c>
      <c r="B1035" s="6" t="s">
        <v>3721</v>
      </c>
      <c r="C1035" s="6" t="s">
        <v>2275</v>
      </c>
      <c r="D1035" s="6" t="s">
        <v>2736</v>
      </c>
      <c r="E1035" s="6" t="s">
        <v>1020</v>
      </c>
      <c r="F1035" s="29">
        <v>44510</v>
      </c>
      <c r="G1035" s="30"/>
      <c r="H1035" s="6" t="s">
        <v>2758</v>
      </c>
      <c r="I1035" s="32" t="s">
        <v>2759</v>
      </c>
      <c r="J1035" s="61" t="s">
        <v>2760</v>
      </c>
      <c r="K1035" s="30"/>
      <c r="L1035" s="4"/>
      <c r="M1035" s="4" t="str">
        <f>C1035&amp;COUNTIF($C$2:C1035,C1035)</f>
        <v>王星月1</v>
      </c>
    </row>
    <row r="1036" customHeight="1" spans="1:13">
      <c r="A1036" s="6">
        <v>1035</v>
      </c>
      <c r="B1036" s="6" t="s">
        <v>3722</v>
      </c>
      <c r="C1036" s="6" t="s">
        <v>2337</v>
      </c>
      <c r="D1036" s="6" t="s">
        <v>2769</v>
      </c>
      <c r="E1036" s="6" t="s">
        <v>398</v>
      </c>
      <c r="F1036" s="29">
        <v>44511</v>
      </c>
      <c r="G1036" s="30"/>
      <c r="H1036" s="6" t="s">
        <v>2758</v>
      </c>
      <c r="I1036" s="32" t="s">
        <v>2759</v>
      </c>
      <c r="J1036" s="61" t="s">
        <v>2760</v>
      </c>
      <c r="K1036" s="30"/>
      <c r="L1036" s="4"/>
      <c r="M1036" s="4" t="str">
        <f>C1036&amp;COUNTIF($C$2:C1036,C1036)</f>
        <v>程瑶1</v>
      </c>
    </row>
    <row r="1037" customHeight="1" spans="1:13">
      <c r="A1037" s="6">
        <v>1036</v>
      </c>
      <c r="B1037" s="6" t="s">
        <v>3723</v>
      </c>
      <c r="C1037" s="6" t="s">
        <v>2234</v>
      </c>
      <c r="D1037" s="6" t="s">
        <v>2746</v>
      </c>
      <c r="E1037" s="6" t="s">
        <v>399</v>
      </c>
      <c r="F1037" s="29">
        <v>44511</v>
      </c>
      <c r="G1037" s="30"/>
      <c r="H1037" s="6" t="s">
        <v>2758</v>
      </c>
      <c r="I1037" s="32" t="s">
        <v>2759</v>
      </c>
      <c r="J1037" s="61" t="s">
        <v>2760</v>
      </c>
      <c r="K1037" s="30"/>
      <c r="L1037" s="4"/>
      <c r="M1037" s="4" t="str">
        <f>C1037&amp;COUNTIF($C$2:C1037,C1037)</f>
        <v>段隆博1</v>
      </c>
    </row>
    <row r="1038" customHeight="1" spans="1:13">
      <c r="A1038" s="6">
        <v>1037</v>
      </c>
      <c r="B1038" s="6" t="s">
        <v>3724</v>
      </c>
      <c r="C1038" s="6" t="s">
        <v>2236</v>
      </c>
      <c r="D1038" s="6" t="s">
        <v>2746</v>
      </c>
      <c r="E1038" s="6" t="s">
        <v>399</v>
      </c>
      <c r="F1038" s="29">
        <v>44511</v>
      </c>
      <c r="G1038" s="30"/>
      <c r="H1038" s="6" t="s">
        <v>2758</v>
      </c>
      <c r="I1038" s="32" t="s">
        <v>2759</v>
      </c>
      <c r="J1038" s="61" t="s">
        <v>2760</v>
      </c>
      <c r="K1038" s="30"/>
      <c r="L1038" s="4"/>
      <c r="M1038" s="4" t="str">
        <f>C1038&amp;COUNTIF($C$2:C1038,C1038)</f>
        <v>朱耿封1</v>
      </c>
    </row>
    <row r="1039" customHeight="1" spans="1:13">
      <c r="A1039" s="6">
        <v>1038</v>
      </c>
      <c r="B1039" s="6" t="s">
        <v>3725</v>
      </c>
      <c r="C1039" s="6" t="s">
        <v>2276</v>
      </c>
      <c r="D1039" s="6" t="s">
        <v>2748</v>
      </c>
      <c r="E1039" s="6" t="s">
        <v>403</v>
      </c>
      <c r="F1039" s="29">
        <v>44511</v>
      </c>
      <c r="G1039" s="30"/>
      <c r="H1039" s="6" t="s">
        <v>2758</v>
      </c>
      <c r="I1039" s="32" t="s">
        <v>2759</v>
      </c>
      <c r="J1039" s="61" t="s">
        <v>2760</v>
      </c>
      <c r="K1039" s="30"/>
      <c r="L1039" s="4"/>
      <c r="M1039" s="4" t="str">
        <f>C1039&amp;COUNTIF($C$2:C1039,C1039)</f>
        <v>李阔1</v>
      </c>
    </row>
    <row r="1040" customHeight="1" spans="1:13">
      <c r="A1040" s="6">
        <v>1039</v>
      </c>
      <c r="B1040" s="6" t="s">
        <v>3726</v>
      </c>
      <c r="C1040" s="6" t="s">
        <v>2255</v>
      </c>
      <c r="D1040" s="6" t="s">
        <v>2766</v>
      </c>
      <c r="E1040" s="6" t="s">
        <v>400</v>
      </c>
      <c r="F1040" s="29">
        <v>44511</v>
      </c>
      <c r="G1040" s="30"/>
      <c r="H1040" s="6" t="s">
        <v>2758</v>
      </c>
      <c r="I1040" s="32" t="s">
        <v>2759</v>
      </c>
      <c r="J1040" s="61" t="s">
        <v>2760</v>
      </c>
      <c r="K1040" s="30"/>
      <c r="L1040" s="4"/>
      <c r="M1040" s="4" t="str">
        <f>C1040&amp;COUNTIF($C$2:C1040,C1040)</f>
        <v>林克朝1</v>
      </c>
    </row>
    <row r="1041" customHeight="1" spans="1:13">
      <c r="A1041" s="6">
        <v>1040</v>
      </c>
      <c r="B1041" s="6" t="s">
        <v>3727</v>
      </c>
      <c r="C1041" s="6" t="s">
        <v>2278</v>
      </c>
      <c r="D1041" s="6" t="s">
        <v>2736</v>
      </c>
      <c r="E1041" s="6" t="s">
        <v>941</v>
      </c>
      <c r="F1041" s="29">
        <v>44511</v>
      </c>
      <c r="G1041" s="30"/>
      <c r="H1041" s="6" t="s">
        <v>2758</v>
      </c>
      <c r="I1041" s="32" t="s">
        <v>2759</v>
      </c>
      <c r="J1041" s="61" t="s">
        <v>2760</v>
      </c>
      <c r="K1041" s="30"/>
      <c r="L1041" s="4"/>
      <c r="M1041" s="4" t="str">
        <f>C1041&amp;COUNTIF($C$2:C1041,C1041)</f>
        <v>张丙申1</v>
      </c>
    </row>
    <row r="1042" customHeight="1" spans="1:13">
      <c r="A1042" s="6">
        <v>1041</v>
      </c>
      <c r="B1042" s="6" t="s">
        <v>3620</v>
      </c>
      <c r="C1042" s="6" t="s">
        <v>2146</v>
      </c>
      <c r="D1042" s="6" t="s">
        <v>2766</v>
      </c>
      <c r="E1042" s="6" t="s">
        <v>1851</v>
      </c>
      <c r="F1042" s="29">
        <v>44512</v>
      </c>
      <c r="G1042" s="30"/>
      <c r="H1042" s="6" t="s">
        <v>2737</v>
      </c>
      <c r="I1042" s="32" t="s">
        <v>2738</v>
      </c>
      <c r="J1042" s="61" t="s">
        <v>2739</v>
      </c>
      <c r="K1042" s="30"/>
      <c r="L1042" s="4"/>
      <c r="M1042" s="4" t="str">
        <f>C1042&amp;COUNTIF($C$2:C1042,C1042)</f>
        <v>朱永利2</v>
      </c>
    </row>
    <row r="1043" customHeight="1" spans="1:13">
      <c r="A1043" s="6">
        <v>1042</v>
      </c>
      <c r="B1043" s="6" t="s">
        <v>3728</v>
      </c>
      <c r="C1043" s="6" t="s">
        <v>2307</v>
      </c>
      <c r="D1043" s="6" t="s">
        <v>2750</v>
      </c>
      <c r="E1043" s="6" t="s">
        <v>484</v>
      </c>
      <c r="F1043" s="29">
        <v>44513</v>
      </c>
      <c r="G1043" s="30"/>
      <c r="H1043" s="6" t="s">
        <v>2758</v>
      </c>
      <c r="I1043" s="32" t="s">
        <v>2759</v>
      </c>
      <c r="J1043" s="61" t="s">
        <v>2760</v>
      </c>
      <c r="K1043" s="30"/>
      <c r="L1043" s="4"/>
      <c r="M1043" s="4" t="str">
        <f>C1043&amp;COUNTIF($C$2:C1043,C1043)</f>
        <v>周文俊1</v>
      </c>
    </row>
    <row r="1044" customHeight="1" spans="1:13">
      <c r="A1044" s="6">
        <v>1043</v>
      </c>
      <c r="B1044" s="6" t="s">
        <v>3729</v>
      </c>
      <c r="C1044" s="6" t="s">
        <v>2308</v>
      </c>
      <c r="D1044" s="6" t="s">
        <v>2750</v>
      </c>
      <c r="E1044" s="6" t="s">
        <v>484</v>
      </c>
      <c r="F1044" s="29">
        <v>44513</v>
      </c>
      <c r="G1044" s="30"/>
      <c r="H1044" s="6" t="s">
        <v>2758</v>
      </c>
      <c r="I1044" s="32" t="s">
        <v>2759</v>
      </c>
      <c r="J1044" s="61" t="s">
        <v>2760</v>
      </c>
      <c r="K1044" s="30"/>
      <c r="L1044" s="4"/>
      <c r="M1044" s="4" t="str">
        <f>C1044&amp;COUNTIF($C$2:C1044,C1044)</f>
        <v>苏强1</v>
      </c>
    </row>
    <row r="1045" customHeight="1" spans="1:13">
      <c r="A1045" s="6">
        <v>1044</v>
      </c>
      <c r="B1045" s="6" t="s">
        <v>3730</v>
      </c>
      <c r="C1045" s="6" t="s">
        <v>2306</v>
      </c>
      <c r="D1045" s="6" t="s">
        <v>2750</v>
      </c>
      <c r="E1045" s="6" t="s">
        <v>404</v>
      </c>
      <c r="F1045" s="29">
        <v>44513</v>
      </c>
      <c r="G1045" s="30"/>
      <c r="H1045" s="6" t="s">
        <v>2758</v>
      </c>
      <c r="I1045" s="32" t="s">
        <v>2759</v>
      </c>
      <c r="J1045" s="61" t="s">
        <v>2760</v>
      </c>
      <c r="K1045" s="30"/>
      <c r="L1045" s="4"/>
      <c r="M1045" s="4" t="str">
        <f>C1045&amp;COUNTIF($C$2:C1045,C1045)</f>
        <v>汤喆1</v>
      </c>
    </row>
    <row r="1046" customHeight="1" spans="1:13">
      <c r="A1046" s="6">
        <v>1045</v>
      </c>
      <c r="B1046" s="6" t="s">
        <v>3731</v>
      </c>
      <c r="C1046" s="6" t="s">
        <v>2470</v>
      </c>
      <c r="D1046" s="6"/>
      <c r="E1046" s="6"/>
      <c r="F1046" s="29">
        <v>44513</v>
      </c>
      <c r="G1046" s="30"/>
      <c r="H1046" s="6" t="s">
        <v>2758</v>
      </c>
      <c r="I1046" s="32" t="s">
        <v>2759</v>
      </c>
      <c r="J1046" s="61" t="s">
        <v>2760</v>
      </c>
      <c r="K1046" s="30"/>
      <c r="L1046" s="4"/>
      <c r="M1046" s="4" t="str">
        <f>C1046&amp;COUNTIF($C$2:C1046,C1046)</f>
        <v>邱郁037801</v>
      </c>
    </row>
    <row r="1047" customHeight="1" spans="1:13">
      <c r="A1047" s="6">
        <v>1046</v>
      </c>
      <c r="B1047" s="6" t="s">
        <v>3732</v>
      </c>
      <c r="C1047" s="6" t="s">
        <v>2281</v>
      </c>
      <c r="D1047" s="6" t="s">
        <v>2748</v>
      </c>
      <c r="E1047" s="6" t="s">
        <v>2462</v>
      </c>
      <c r="F1047" s="29">
        <v>44514</v>
      </c>
      <c r="G1047" s="30"/>
      <c r="H1047" s="6" t="s">
        <v>2758</v>
      </c>
      <c r="I1047" s="32" t="s">
        <v>2759</v>
      </c>
      <c r="J1047" s="61" t="s">
        <v>2760</v>
      </c>
      <c r="K1047" s="30"/>
      <c r="L1047" s="4"/>
      <c r="M1047" s="4" t="str">
        <f>C1047&amp;COUNTIF($C$2:C1047,C1047)</f>
        <v>王淞036201</v>
      </c>
    </row>
    <row r="1048" customHeight="1" spans="1:13">
      <c r="A1048" s="6">
        <v>1047</v>
      </c>
      <c r="B1048" s="6" t="s">
        <v>3733</v>
      </c>
      <c r="C1048" s="6" t="s">
        <v>2237</v>
      </c>
      <c r="D1048" s="6" t="s">
        <v>3180</v>
      </c>
      <c r="E1048" s="6" t="s">
        <v>1851</v>
      </c>
      <c r="F1048" s="29">
        <v>44516</v>
      </c>
      <c r="G1048" s="30"/>
      <c r="H1048" s="6" t="s">
        <v>2758</v>
      </c>
      <c r="I1048" s="32" t="s">
        <v>2759</v>
      </c>
      <c r="J1048" s="61" t="s">
        <v>2760</v>
      </c>
      <c r="K1048" s="30"/>
      <c r="L1048" s="4"/>
      <c r="M1048" s="4" t="str">
        <f>C1048&amp;COUNTIF($C$2:C1048,C1048)</f>
        <v>陈杰1</v>
      </c>
    </row>
    <row r="1049" customHeight="1" spans="1:13">
      <c r="A1049" s="6">
        <v>1048</v>
      </c>
      <c r="B1049" s="6" t="s">
        <v>3734</v>
      </c>
      <c r="C1049" s="6" t="s">
        <v>2238</v>
      </c>
      <c r="D1049" s="6" t="s">
        <v>3180</v>
      </c>
      <c r="E1049" s="6" t="s">
        <v>1851</v>
      </c>
      <c r="F1049" s="29">
        <v>44516</v>
      </c>
      <c r="G1049" s="30"/>
      <c r="H1049" s="6" t="s">
        <v>2758</v>
      </c>
      <c r="I1049" s="32" t="s">
        <v>2759</v>
      </c>
      <c r="J1049" s="61" t="s">
        <v>2760</v>
      </c>
      <c r="K1049" s="30"/>
      <c r="L1049" s="4"/>
      <c r="M1049" s="4" t="str">
        <f>C1049&amp;COUNTIF($C$2:C1049,C1049)</f>
        <v>康波1</v>
      </c>
    </row>
    <row r="1050" customHeight="1" spans="1:13">
      <c r="A1050" s="6">
        <v>1049</v>
      </c>
      <c r="B1050" s="6" t="s">
        <v>3735</v>
      </c>
      <c r="C1050" s="6" t="s">
        <v>2252</v>
      </c>
      <c r="D1050" s="6" t="s">
        <v>2762</v>
      </c>
      <c r="E1050" s="6" t="s">
        <v>428</v>
      </c>
      <c r="F1050" s="29">
        <v>44516</v>
      </c>
      <c r="G1050" s="30"/>
      <c r="H1050" s="6" t="s">
        <v>2758</v>
      </c>
      <c r="I1050" s="32" t="s">
        <v>2759</v>
      </c>
      <c r="J1050" s="61" t="s">
        <v>2760</v>
      </c>
      <c r="K1050" s="30"/>
      <c r="L1050" s="4"/>
      <c r="M1050" s="4" t="str">
        <f>C1050&amp;COUNTIF($C$2:C1050,C1050)</f>
        <v>张闯1</v>
      </c>
    </row>
    <row r="1051" customHeight="1" spans="1:13">
      <c r="A1051" s="6">
        <v>1050</v>
      </c>
      <c r="B1051" s="6" t="s">
        <v>3736</v>
      </c>
      <c r="C1051" s="6" t="s">
        <v>2260</v>
      </c>
      <c r="D1051" s="6" t="s">
        <v>2762</v>
      </c>
      <c r="E1051" s="6" t="s">
        <v>428</v>
      </c>
      <c r="F1051" s="29">
        <v>44516</v>
      </c>
      <c r="G1051" s="30"/>
      <c r="H1051" s="6" t="s">
        <v>2758</v>
      </c>
      <c r="I1051" s="32" t="s">
        <v>2759</v>
      </c>
      <c r="J1051" s="61" t="s">
        <v>2760</v>
      </c>
      <c r="K1051" s="30"/>
      <c r="L1051" s="4"/>
      <c r="M1051" s="4" t="str">
        <f>C1051&amp;COUNTIF($C$2:C1051,C1051)</f>
        <v>刘小可036091</v>
      </c>
    </row>
    <row r="1052" customHeight="1" spans="1:13">
      <c r="A1052" s="6">
        <v>1051</v>
      </c>
      <c r="B1052" s="6" t="s">
        <v>3737</v>
      </c>
      <c r="C1052" s="6" t="s">
        <v>2477</v>
      </c>
      <c r="D1052" s="6" t="s">
        <v>2762</v>
      </c>
      <c r="E1052" s="6" t="s">
        <v>1846</v>
      </c>
      <c r="F1052" s="29">
        <v>44516</v>
      </c>
      <c r="G1052" s="30"/>
      <c r="H1052" s="6" t="s">
        <v>2758</v>
      </c>
      <c r="I1052" s="32" t="s">
        <v>2759</v>
      </c>
      <c r="J1052" s="61" t="s">
        <v>2760</v>
      </c>
      <c r="K1052" s="30"/>
      <c r="L1052" s="4"/>
      <c r="M1052" s="4" t="str">
        <f>C1052&amp;COUNTIF($C$2:C1052,C1052)</f>
        <v>陈淑杰036251</v>
      </c>
    </row>
    <row r="1053" customHeight="1" spans="1:13">
      <c r="A1053" s="6">
        <v>1052</v>
      </c>
      <c r="B1053" s="6" t="s">
        <v>3738</v>
      </c>
      <c r="C1053" s="6" t="s">
        <v>2338</v>
      </c>
      <c r="D1053" s="6" t="s">
        <v>2769</v>
      </c>
      <c r="E1053" s="6" t="s">
        <v>398</v>
      </c>
      <c r="F1053" s="29">
        <v>44518</v>
      </c>
      <c r="G1053" s="30"/>
      <c r="H1053" s="6" t="s">
        <v>2758</v>
      </c>
      <c r="I1053" s="32" t="s">
        <v>2759</v>
      </c>
      <c r="J1053" s="61" t="s">
        <v>2760</v>
      </c>
      <c r="K1053" s="30"/>
      <c r="L1053" s="4"/>
      <c r="M1053" s="4" t="str">
        <f>C1053&amp;COUNTIF($C$2:C1053,C1053)</f>
        <v>林新辉1</v>
      </c>
    </row>
    <row r="1054" customHeight="1" spans="1:13">
      <c r="A1054" s="6">
        <v>1053</v>
      </c>
      <c r="B1054" s="6" t="s">
        <v>3739</v>
      </c>
      <c r="C1054" s="6" t="s">
        <v>2316</v>
      </c>
      <c r="D1054" s="6" t="s">
        <v>2762</v>
      </c>
      <c r="E1054" s="6" t="s">
        <v>1846</v>
      </c>
      <c r="F1054" s="29">
        <v>44518</v>
      </c>
      <c r="G1054" s="30"/>
      <c r="H1054" s="6" t="s">
        <v>2758</v>
      </c>
      <c r="I1054" s="32" t="s">
        <v>2759</v>
      </c>
      <c r="J1054" s="61" t="s">
        <v>2760</v>
      </c>
      <c r="K1054" s="30"/>
      <c r="L1054" s="4"/>
      <c r="M1054" s="4" t="str">
        <f>C1054&amp;COUNTIF($C$2:C1054,C1054)</f>
        <v>徐嘉伟1</v>
      </c>
    </row>
    <row r="1055" customHeight="1" spans="1:13">
      <c r="A1055" s="6">
        <v>1054</v>
      </c>
      <c r="B1055" s="6" t="s">
        <v>3740</v>
      </c>
      <c r="C1055" s="6" t="s">
        <v>2264</v>
      </c>
      <c r="D1055" s="6" t="s">
        <v>2766</v>
      </c>
      <c r="E1055" s="6" t="s">
        <v>400</v>
      </c>
      <c r="F1055" s="29">
        <v>44518</v>
      </c>
      <c r="G1055" s="30"/>
      <c r="H1055" s="6" t="s">
        <v>2758</v>
      </c>
      <c r="I1055" s="32" t="s">
        <v>2759</v>
      </c>
      <c r="J1055" s="61" t="s">
        <v>2760</v>
      </c>
      <c r="K1055" s="30"/>
      <c r="L1055" s="4"/>
      <c r="M1055" s="4" t="str">
        <f>C1055&amp;COUNTIF($C$2:C1055,C1055)</f>
        <v>余炳勤1</v>
      </c>
    </row>
    <row r="1056" customHeight="1" spans="1:13">
      <c r="A1056" s="6">
        <v>1055</v>
      </c>
      <c r="B1056" s="6" t="s">
        <v>3741</v>
      </c>
      <c r="C1056" s="6" t="s">
        <v>2321</v>
      </c>
      <c r="D1056" s="6" t="s">
        <v>2750</v>
      </c>
      <c r="E1056" s="6" t="s">
        <v>2092</v>
      </c>
      <c r="F1056" s="29">
        <v>44520</v>
      </c>
      <c r="G1056" s="30"/>
      <c r="H1056" s="6" t="s">
        <v>2758</v>
      </c>
      <c r="I1056" s="32" t="s">
        <v>2759</v>
      </c>
      <c r="J1056" s="61" t="s">
        <v>2760</v>
      </c>
      <c r="K1056" s="30"/>
      <c r="L1056" s="4"/>
      <c r="M1056" s="4" t="str">
        <f>C1056&amp;COUNTIF($C$2:C1056,C1056)</f>
        <v>张鑫1</v>
      </c>
    </row>
    <row r="1057" customHeight="1" spans="1:13">
      <c r="A1057" s="6">
        <v>1056</v>
      </c>
      <c r="B1057" s="6" t="s">
        <v>3742</v>
      </c>
      <c r="C1057" s="6" t="s">
        <v>2265</v>
      </c>
      <c r="D1057" s="6" t="s">
        <v>2762</v>
      </c>
      <c r="E1057" s="6" t="s">
        <v>428</v>
      </c>
      <c r="F1057" s="29">
        <v>44520</v>
      </c>
      <c r="G1057" s="30"/>
      <c r="H1057" s="6" t="s">
        <v>2758</v>
      </c>
      <c r="I1057" s="32" t="s">
        <v>2759</v>
      </c>
      <c r="J1057" s="61" t="s">
        <v>2760</v>
      </c>
      <c r="K1057" s="30"/>
      <c r="L1057" s="4"/>
      <c r="M1057" s="4" t="str">
        <f>C1057&amp;COUNTIF($C$2:C1057,C1057)</f>
        <v>熊文1</v>
      </c>
    </row>
    <row r="1058" customHeight="1" spans="1:13">
      <c r="A1058" s="6">
        <v>1057</v>
      </c>
      <c r="B1058" s="6" t="s">
        <v>3743</v>
      </c>
      <c r="C1058" s="6" t="s">
        <v>2241</v>
      </c>
      <c r="D1058" s="6" t="s">
        <v>2746</v>
      </c>
      <c r="E1058" s="6" t="s">
        <v>399</v>
      </c>
      <c r="F1058" s="29">
        <v>44523</v>
      </c>
      <c r="G1058" s="30"/>
      <c r="H1058" s="6" t="s">
        <v>2758</v>
      </c>
      <c r="I1058" s="32" t="s">
        <v>2759</v>
      </c>
      <c r="J1058" s="61" t="s">
        <v>2760</v>
      </c>
      <c r="K1058" s="30"/>
      <c r="L1058" s="4"/>
      <c r="M1058" s="4" t="str">
        <f>C1058&amp;COUNTIF($C$2:C1058,C1058)</f>
        <v>唐细红1</v>
      </c>
    </row>
    <row r="1059" customHeight="1" spans="1:13">
      <c r="A1059" s="6">
        <v>1058</v>
      </c>
      <c r="B1059" s="6" t="s">
        <v>3744</v>
      </c>
      <c r="C1059" s="6" t="s">
        <v>2325</v>
      </c>
      <c r="D1059" s="6" t="s">
        <v>2750</v>
      </c>
      <c r="E1059" s="6" t="s">
        <v>484</v>
      </c>
      <c r="F1059" s="29">
        <v>44523</v>
      </c>
      <c r="G1059" s="30"/>
      <c r="H1059" s="6" t="s">
        <v>2758</v>
      </c>
      <c r="I1059" s="32" t="s">
        <v>2759</v>
      </c>
      <c r="J1059" s="61" t="s">
        <v>2760</v>
      </c>
      <c r="K1059" s="30"/>
      <c r="L1059" s="4"/>
      <c r="M1059" s="4" t="str">
        <f>C1059&amp;COUNTIF($C$2:C1059,C1059)</f>
        <v>金炜1</v>
      </c>
    </row>
    <row r="1060" customHeight="1" spans="1:13">
      <c r="A1060" s="6">
        <v>1059</v>
      </c>
      <c r="B1060" s="6" t="s">
        <v>3745</v>
      </c>
      <c r="C1060" s="6" t="s">
        <v>2323</v>
      </c>
      <c r="D1060" s="6" t="s">
        <v>2762</v>
      </c>
      <c r="E1060" s="6" t="s">
        <v>1846</v>
      </c>
      <c r="F1060" s="29">
        <v>44523</v>
      </c>
      <c r="G1060" s="30"/>
      <c r="H1060" s="6" t="s">
        <v>2758</v>
      </c>
      <c r="I1060" s="32" t="s">
        <v>2759</v>
      </c>
      <c r="J1060" s="61" t="s">
        <v>2760</v>
      </c>
      <c r="K1060" s="30"/>
      <c r="L1060" s="4"/>
      <c r="M1060" s="4" t="str">
        <f>C1060&amp;COUNTIF($C$2:C1060,C1060)</f>
        <v>陈强1</v>
      </c>
    </row>
    <row r="1061" customHeight="1" spans="1:13">
      <c r="A1061" s="6">
        <v>1060</v>
      </c>
      <c r="B1061" s="6" t="s">
        <v>3746</v>
      </c>
      <c r="C1061" s="6" t="s">
        <v>2266</v>
      </c>
      <c r="D1061" s="6" t="s">
        <v>2766</v>
      </c>
      <c r="E1061" s="6" t="s">
        <v>400</v>
      </c>
      <c r="F1061" s="29">
        <v>44523</v>
      </c>
      <c r="G1061" s="30"/>
      <c r="H1061" s="6" t="s">
        <v>2758</v>
      </c>
      <c r="I1061" s="32" t="s">
        <v>2759</v>
      </c>
      <c r="J1061" s="61" t="s">
        <v>2760</v>
      </c>
      <c r="K1061" s="30"/>
      <c r="L1061" s="4"/>
      <c r="M1061" s="4" t="str">
        <f>C1061&amp;COUNTIF($C$2:C1061,C1061)</f>
        <v>银书博1</v>
      </c>
    </row>
    <row r="1062" customHeight="1" spans="1:13">
      <c r="A1062" s="6">
        <v>1061</v>
      </c>
      <c r="B1062" s="6" t="s">
        <v>3747</v>
      </c>
      <c r="C1062" s="6" t="s">
        <v>2283</v>
      </c>
      <c r="D1062" s="6" t="s">
        <v>2736</v>
      </c>
      <c r="E1062" s="6" t="s">
        <v>26</v>
      </c>
      <c r="F1062" s="29">
        <v>44523</v>
      </c>
      <c r="G1062" s="30"/>
      <c r="H1062" s="6" t="s">
        <v>2758</v>
      </c>
      <c r="I1062" s="32" t="s">
        <v>2759</v>
      </c>
      <c r="J1062" s="61" t="s">
        <v>2760</v>
      </c>
      <c r="K1062" s="30"/>
      <c r="L1062" s="4"/>
      <c r="M1062" s="4" t="str">
        <f>C1062&amp;COUNTIF($C$2:C1062,C1062)</f>
        <v>张永军1</v>
      </c>
    </row>
    <row r="1063" customHeight="1" spans="1:13">
      <c r="A1063" s="6">
        <v>1062</v>
      </c>
      <c r="B1063" s="6" t="s">
        <v>3748</v>
      </c>
      <c r="C1063" s="6" t="s">
        <v>2285</v>
      </c>
      <c r="D1063" s="6" t="s">
        <v>2736</v>
      </c>
      <c r="E1063" s="6" t="s">
        <v>26</v>
      </c>
      <c r="F1063" s="29">
        <v>44523</v>
      </c>
      <c r="G1063" s="30"/>
      <c r="H1063" s="6" t="s">
        <v>2758</v>
      </c>
      <c r="I1063" s="32" t="s">
        <v>2759</v>
      </c>
      <c r="J1063" s="61" t="s">
        <v>2760</v>
      </c>
      <c r="K1063" s="30"/>
      <c r="L1063" s="4"/>
      <c r="M1063" s="4" t="str">
        <f>C1063&amp;COUNTIF($C$2:C1063,C1063)</f>
        <v>李治平1</v>
      </c>
    </row>
    <row r="1064" customHeight="1" spans="1:13">
      <c r="A1064" s="6">
        <v>1063</v>
      </c>
      <c r="B1064" s="6" t="s">
        <v>3749</v>
      </c>
      <c r="C1064" s="6" t="s">
        <v>2267</v>
      </c>
      <c r="D1064" s="6" t="s">
        <v>2766</v>
      </c>
      <c r="E1064" s="6" t="s">
        <v>2228</v>
      </c>
      <c r="F1064" s="29">
        <v>44524</v>
      </c>
      <c r="G1064" s="30"/>
      <c r="H1064" s="6" t="s">
        <v>2758</v>
      </c>
      <c r="I1064" s="32" t="s">
        <v>2759</v>
      </c>
      <c r="J1064" s="61" t="s">
        <v>2760</v>
      </c>
      <c r="K1064" s="30"/>
      <c r="L1064" s="4"/>
      <c r="M1064" s="4" t="str">
        <f>C1064&amp;COUNTIF($C$2:C1064,C1064)</f>
        <v>王鑫宇1</v>
      </c>
    </row>
    <row r="1065" customHeight="1" spans="1:13">
      <c r="A1065" s="6">
        <v>1064</v>
      </c>
      <c r="B1065" s="6" t="s">
        <v>3750</v>
      </c>
      <c r="C1065" s="6" t="s">
        <v>2326</v>
      </c>
      <c r="D1065" s="6" t="s">
        <v>2750</v>
      </c>
      <c r="E1065" s="6" t="s">
        <v>2083</v>
      </c>
      <c r="F1065" s="29">
        <v>44524</v>
      </c>
      <c r="G1065" s="30"/>
      <c r="H1065" s="6" t="s">
        <v>2758</v>
      </c>
      <c r="I1065" s="32" t="s">
        <v>2759</v>
      </c>
      <c r="J1065" s="61" t="s">
        <v>2760</v>
      </c>
      <c r="K1065" s="30"/>
      <c r="L1065" s="4"/>
      <c r="M1065" s="4" t="str">
        <f>C1065&amp;COUNTIF($C$2:C1065,C1065)</f>
        <v>代旻昊1</v>
      </c>
    </row>
    <row r="1066" customHeight="1" spans="1:13">
      <c r="A1066" s="6">
        <v>1065</v>
      </c>
      <c r="B1066" s="6" t="s">
        <v>3751</v>
      </c>
      <c r="C1066" s="6" t="s">
        <v>2339</v>
      </c>
      <c r="D1066" s="6" t="s">
        <v>2769</v>
      </c>
      <c r="E1066" s="6" t="s">
        <v>398</v>
      </c>
      <c r="F1066" s="29">
        <v>44525</v>
      </c>
      <c r="G1066" s="30"/>
      <c r="H1066" s="6" t="s">
        <v>2758</v>
      </c>
      <c r="I1066" s="32" t="s">
        <v>2759</v>
      </c>
      <c r="J1066" s="61" t="s">
        <v>2760</v>
      </c>
      <c r="K1066" s="30"/>
      <c r="L1066" s="4"/>
      <c r="M1066" s="4" t="str">
        <f>C1066&amp;COUNTIF($C$2:C1066,C1066)</f>
        <v>李明1</v>
      </c>
    </row>
    <row r="1067" customHeight="1" spans="1:13">
      <c r="A1067" s="6">
        <v>1066</v>
      </c>
      <c r="B1067" s="6" t="s">
        <v>3752</v>
      </c>
      <c r="C1067" s="6" t="s">
        <v>2340</v>
      </c>
      <c r="D1067" s="6" t="s">
        <v>2769</v>
      </c>
      <c r="E1067" s="6" t="s">
        <v>398</v>
      </c>
      <c r="F1067" s="29">
        <v>44525</v>
      </c>
      <c r="G1067" s="30"/>
      <c r="H1067" s="6" t="s">
        <v>2758</v>
      </c>
      <c r="I1067" s="32" t="s">
        <v>2759</v>
      </c>
      <c r="J1067" s="61" t="s">
        <v>2760</v>
      </c>
      <c r="K1067" s="30"/>
      <c r="L1067" s="4"/>
      <c r="M1067" s="4" t="str">
        <f>C1067&amp;COUNTIF($C$2:C1067,C1067)</f>
        <v>吴砚爽1</v>
      </c>
    </row>
    <row r="1068" customHeight="1" spans="1:13">
      <c r="A1068" s="6">
        <v>1067</v>
      </c>
      <c r="B1068" s="6" t="s">
        <v>3753</v>
      </c>
      <c r="C1068" s="6" t="s">
        <v>2243</v>
      </c>
      <c r="D1068" s="6" t="s">
        <v>2746</v>
      </c>
      <c r="E1068" s="6" t="s">
        <v>399</v>
      </c>
      <c r="F1068" s="29">
        <v>44525</v>
      </c>
      <c r="G1068" s="30"/>
      <c r="H1068" s="6" t="s">
        <v>2758</v>
      </c>
      <c r="I1068" s="32" t="s">
        <v>2759</v>
      </c>
      <c r="J1068" s="61" t="s">
        <v>2760</v>
      </c>
      <c r="K1068" s="30"/>
      <c r="L1068" s="4"/>
      <c r="M1068" s="4" t="str">
        <f>C1068&amp;COUNTIF($C$2:C1068,C1068)</f>
        <v>张委锋1</v>
      </c>
    </row>
    <row r="1069" customHeight="1" spans="1:13">
      <c r="A1069" s="6">
        <v>1068</v>
      </c>
      <c r="B1069" s="6" t="s">
        <v>3754</v>
      </c>
      <c r="C1069" s="6" t="s">
        <v>2288</v>
      </c>
      <c r="D1069" s="6" t="s">
        <v>2736</v>
      </c>
      <c r="E1069" s="6" t="s">
        <v>941</v>
      </c>
      <c r="F1069" s="29">
        <v>44525</v>
      </c>
      <c r="G1069" s="30"/>
      <c r="H1069" s="6" t="s">
        <v>2758</v>
      </c>
      <c r="I1069" s="32" t="s">
        <v>2759</v>
      </c>
      <c r="J1069" s="61" t="s">
        <v>2760</v>
      </c>
      <c r="K1069" s="30"/>
      <c r="L1069" s="4"/>
      <c r="M1069" s="4" t="str">
        <f>C1069&amp;COUNTIF($C$2:C1069,C1069)</f>
        <v>赵仁龙1</v>
      </c>
    </row>
    <row r="1070" customHeight="1" spans="1:13">
      <c r="A1070" s="6">
        <v>1069</v>
      </c>
      <c r="B1070" s="6" t="s">
        <v>3755</v>
      </c>
      <c r="C1070" s="6" t="s">
        <v>2334</v>
      </c>
      <c r="D1070" s="6" t="s">
        <v>2750</v>
      </c>
      <c r="E1070" s="6" t="s">
        <v>404</v>
      </c>
      <c r="F1070" s="29">
        <v>44526</v>
      </c>
      <c r="G1070" s="30"/>
      <c r="H1070" s="6" t="s">
        <v>2758</v>
      </c>
      <c r="I1070" s="32" t="s">
        <v>2759</v>
      </c>
      <c r="J1070" s="61" t="s">
        <v>2760</v>
      </c>
      <c r="K1070" s="30"/>
      <c r="L1070" s="4"/>
      <c r="M1070" s="4" t="str">
        <f>C1070&amp;COUNTIF($C$2:C1070,C1070)</f>
        <v>范伟锋1</v>
      </c>
    </row>
    <row r="1071" customHeight="1" spans="1:13">
      <c r="A1071" s="6">
        <v>1070</v>
      </c>
      <c r="B1071" s="6" t="s">
        <v>3756</v>
      </c>
      <c r="C1071" s="6" t="s">
        <v>2269</v>
      </c>
      <c r="D1071" s="6" t="s">
        <v>2766</v>
      </c>
      <c r="E1071" s="6" t="s">
        <v>2228</v>
      </c>
      <c r="F1071" s="29">
        <v>44527</v>
      </c>
      <c r="G1071" s="30"/>
      <c r="H1071" s="6" t="s">
        <v>2758</v>
      </c>
      <c r="I1071" s="32" t="s">
        <v>2759</v>
      </c>
      <c r="J1071" s="61" t="s">
        <v>2760</v>
      </c>
      <c r="K1071" s="30"/>
      <c r="L1071" s="4"/>
      <c r="M1071" s="4" t="str">
        <f>C1071&amp;COUNTIF($C$2:C1071,C1071)</f>
        <v>鲁冰聪1</v>
      </c>
    </row>
    <row r="1072" customHeight="1" spans="1:13">
      <c r="A1072" s="6">
        <v>1071</v>
      </c>
      <c r="B1072" s="6" t="s">
        <v>3757</v>
      </c>
      <c r="C1072" s="6" t="s">
        <v>2270</v>
      </c>
      <c r="D1072" s="6" t="s">
        <v>2766</v>
      </c>
      <c r="E1072" s="6" t="s">
        <v>2228</v>
      </c>
      <c r="F1072" s="29">
        <v>44527</v>
      </c>
      <c r="G1072" s="30"/>
      <c r="H1072" s="6" t="s">
        <v>2758</v>
      </c>
      <c r="I1072" s="32" t="s">
        <v>2759</v>
      </c>
      <c r="J1072" s="61" t="s">
        <v>2760</v>
      </c>
      <c r="K1072" s="30"/>
      <c r="L1072" s="4"/>
      <c r="M1072" s="4" t="str">
        <f>C1072&amp;COUNTIF($C$2:C1072,C1072)</f>
        <v>杨坤1</v>
      </c>
    </row>
    <row r="1073" customHeight="1" spans="1:13">
      <c r="A1073" s="6">
        <v>1072</v>
      </c>
      <c r="B1073" s="6" t="s">
        <v>3758</v>
      </c>
      <c r="C1073" s="6" t="s">
        <v>2336</v>
      </c>
      <c r="D1073" s="6" t="s">
        <v>2750</v>
      </c>
      <c r="E1073" s="6" t="s">
        <v>2092</v>
      </c>
      <c r="F1073" s="29">
        <v>44527</v>
      </c>
      <c r="G1073" s="30"/>
      <c r="H1073" s="6" t="s">
        <v>2758</v>
      </c>
      <c r="I1073" s="32" t="s">
        <v>2759</v>
      </c>
      <c r="J1073" s="61" t="s">
        <v>2760</v>
      </c>
      <c r="K1073" s="30"/>
      <c r="L1073" s="4"/>
      <c r="M1073" s="4" t="str">
        <f>C1073&amp;COUNTIF($C$2:C1073,C1073)</f>
        <v>余倩1</v>
      </c>
    </row>
    <row r="1074" customHeight="1" spans="1:13">
      <c r="A1074" s="6">
        <v>1073</v>
      </c>
      <c r="B1074" s="6" t="s">
        <v>3759</v>
      </c>
      <c r="C1074" s="6" t="s">
        <v>2271</v>
      </c>
      <c r="D1074" s="6" t="s">
        <v>2766</v>
      </c>
      <c r="E1074" s="6" t="s">
        <v>2228</v>
      </c>
      <c r="F1074" s="29">
        <v>44530</v>
      </c>
      <c r="G1074" s="30"/>
      <c r="H1074" s="6" t="s">
        <v>2758</v>
      </c>
      <c r="I1074" s="32" t="s">
        <v>2759</v>
      </c>
      <c r="J1074" s="61" t="s">
        <v>2760</v>
      </c>
      <c r="K1074" s="30"/>
      <c r="L1074" s="4"/>
      <c r="M1074" s="4" t="str">
        <f>C1074&amp;COUNTIF($C$2:C1074,C1074)</f>
        <v>李智1</v>
      </c>
    </row>
    <row r="1075" customHeight="1" spans="1:13">
      <c r="A1075" s="6">
        <v>1074</v>
      </c>
      <c r="B1075" s="6" t="s">
        <v>3760</v>
      </c>
      <c r="C1075" s="6" t="s">
        <v>2335</v>
      </c>
      <c r="D1075" s="6" t="s">
        <v>2762</v>
      </c>
      <c r="E1075" s="6" t="s">
        <v>1846</v>
      </c>
      <c r="F1075" s="29">
        <v>44530</v>
      </c>
      <c r="G1075" s="30"/>
      <c r="H1075" s="6" t="s">
        <v>2758</v>
      </c>
      <c r="I1075" s="32" t="s">
        <v>2759</v>
      </c>
      <c r="J1075" s="61" t="s">
        <v>2760</v>
      </c>
      <c r="K1075" s="30"/>
      <c r="L1075" s="4"/>
      <c r="M1075" s="4" t="str">
        <f>C1075&amp;COUNTIF($C$2:C1075,C1075)</f>
        <v>吕鹏磊1</v>
      </c>
    </row>
    <row r="1076" customHeight="1" spans="1:13">
      <c r="A1076" s="6">
        <v>1075</v>
      </c>
      <c r="B1076" s="6" t="s">
        <v>3761</v>
      </c>
      <c r="C1076" s="6" t="s">
        <v>2268</v>
      </c>
      <c r="D1076" s="6" t="s">
        <v>2762</v>
      </c>
      <c r="E1076" s="6" t="s">
        <v>428</v>
      </c>
      <c r="F1076" s="29">
        <v>44530</v>
      </c>
      <c r="G1076" s="30"/>
      <c r="H1076" s="6" t="s">
        <v>2758</v>
      </c>
      <c r="I1076" s="32" t="s">
        <v>2759</v>
      </c>
      <c r="J1076" s="61" t="s">
        <v>2760</v>
      </c>
      <c r="K1076" s="30"/>
      <c r="L1076" s="4"/>
      <c r="M1076" s="4" t="str">
        <f>C1076&amp;COUNTIF($C$2:C1076,C1076)</f>
        <v>秦清春1</v>
      </c>
    </row>
    <row r="1077" customHeight="1" spans="1:13">
      <c r="A1077" s="6">
        <v>1076</v>
      </c>
      <c r="B1077" s="6" t="s">
        <v>3762</v>
      </c>
      <c r="C1077" s="6" t="s">
        <v>2354</v>
      </c>
      <c r="D1077" s="6" t="s">
        <v>2766</v>
      </c>
      <c r="E1077" s="6" t="s">
        <v>400</v>
      </c>
      <c r="F1077" s="29">
        <v>44530</v>
      </c>
      <c r="G1077" s="30"/>
      <c r="H1077" s="6" t="s">
        <v>2758</v>
      </c>
      <c r="I1077" s="32" t="s">
        <v>2759</v>
      </c>
      <c r="J1077" s="61" t="s">
        <v>2760</v>
      </c>
      <c r="K1077" s="30"/>
      <c r="L1077" s="4"/>
      <c r="M1077" s="4" t="str">
        <f>C1077&amp;COUNTIF($C$2:C1077,C1077)</f>
        <v>程鑫圆1</v>
      </c>
    </row>
    <row r="1078" customHeight="1" spans="1:13">
      <c r="A1078" s="6">
        <v>1077</v>
      </c>
      <c r="B1078" s="6" t="s">
        <v>3763</v>
      </c>
      <c r="C1078" s="6" t="s">
        <v>1170</v>
      </c>
      <c r="D1078" s="6"/>
      <c r="E1078" s="6"/>
      <c r="F1078" s="29">
        <v>44531</v>
      </c>
      <c r="G1078" s="30"/>
      <c r="H1078" s="6" t="s">
        <v>2737</v>
      </c>
      <c r="I1078" s="32" t="s">
        <v>2738</v>
      </c>
      <c r="J1078" s="61" t="s">
        <v>2739</v>
      </c>
      <c r="K1078" s="30"/>
      <c r="L1078" s="4"/>
      <c r="M1078" s="4" t="str">
        <f>C1078&amp;COUNTIF($C$2:C1078,C1078)</f>
        <v>郭燕1</v>
      </c>
    </row>
    <row r="1079" customHeight="1" spans="1:13">
      <c r="A1079" s="6">
        <v>1078</v>
      </c>
      <c r="B1079" s="6" t="s">
        <v>3764</v>
      </c>
      <c r="C1079" s="6" t="s">
        <v>1171</v>
      </c>
      <c r="D1079" s="6"/>
      <c r="E1079" s="6"/>
      <c r="F1079" s="29">
        <v>44531</v>
      </c>
      <c r="G1079" s="30"/>
      <c r="H1079" s="6" t="s">
        <v>2737</v>
      </c>
      <c r="I1079" s="32" t="s">
        <v>2738</v>
      </c>
      <c r="J1079" s="61" t="s">
        <v>2739</v>
      </c>
      <c r="K1079" s="30"/>
      <c r="L1079" s="4"/>
      <c r="M1079" s="4" t="str">
        <f>C1079&amp;COUNTIF($C$2:C1079,C1079)</f>
        <v>张绍阳1</v>
      </c>
    </row>
    <row r="1080" customHeight="1" spans="1:13">
      <c r="A1080" s="6">
        <v>1079</v>
      </c>
      <c r="B1080" s="6" t="s">
        <v>3765</v>
      </c>
      <c r="C1080" s="6" t="s">
        <v>1167</v>
      </c>
      <c r="D1080" s="6"/>
      <c r="E1080" s="6"/>
      <c r="F1080" s="29">
        <v>44531</v>
      </c>
      <c r="G1080" s="30"/>
      <c r="H1080" s="6" t="s">
        <v>2737</v>
      </c>
      <c r="I1080" s="32" t="s">
        <v>2738</v>
      </c>
      <c r="J1080" s="61" t="s">
        <v>2739</v>
      </c>
      <c r="K1080" s="30"/>
      <c r="L1080" s="4"/>
      <c r="M1080" s="4" t="str">
        <f>C1080&amp;COUNTIF($C$2:C1080,C1080)</f>
        <v>张源权1</v>
      </c>
    </row>
    <row r="1081" customHeight="1" spans="1:13">
      <c r="A1081" s="6">
        <v>1080</v>
      </c>
      <c r="B1081" s="6" t="s">
        <v>3766</v>
      </c>
      <c r="C1081" s="6" t="s">
        <v>847</v>
      </c>
      <c r="D1081" s="6"/>
      <c r="E1081" s="6"/>
      <c r="F1081" s="29">
        <v>44531</v>
      </c>
      <c r="G1081" s="30"/>
      <c r="H1081" s="6" t="s">
        <v>2737</v>
      </c>
      <c r="I1081" s="32" t="s">
        <v>2744</v>
      </c>
      <c r="J1081" s="61" t="s">
        <v>2739</v>
      </c>
      <c r="K1081" s="30"/>
      <c r="L1081" s="4"/>
      <c r="M1081" s="4" t="str">
        <f>C1081&amp;COUNTIF($C$2:C1081,C1081)</f>
        <v>张健1</v>
      </c>
    </row>
    <row r="1082" customHeight="1" spans="1:13">
      <c r="A1082" s="6">
        <v>1081</v>
      </c>
      <c r="B1082" s="6" t="s">
        <v>3767</v>
      </c>
      <c r="C1082" s="6" t="s">
        <v>871</v>
      </c>
      <c r="D1082" s="6"/>
      <c r="E1082" s="6"/>
      <c r="F1082" s="29">
        <v>44531</v>
      </c>
      <c r="G1082" s="30"/>
      <c r="H1082" s="6" t="s">
        <v>2737</v>
      </c>
      <c r="I1082" s="32" t="s">
        <v>2744</v>
      </c>
      <c r="J1082" s="61" t="s">
        <v>2739</v>
      </c>
      <c r="K1082" s="30"/>
      <c r="L1082" s="4"/>
      <c r="M1082" s="4" t="str">
        <f>C1082&amp;COUNTIF($C$2:C1082,C1082)</f>
        <v>闫龙虎1</v>
      </c>
    </row>
    <row r="1083" customHeight="1" spans="1:13">
      <c r="A1083" s="6">
        <v>1082</v>
      </c>
      <c r="B1083" s="6" t="s">
        <v>3768</v>
      </c>
      <c r="C1083" s="6" t="s">
        <v>3769</v>
      </c>
      <c r="D1083" s="6"/>
      <c r="E1083" s="6"/>
      <c r="F1083" s="29">
        <v>44531</v>
      </c>
      <c r="G1083" s="30"/>
      <c r="H1083" s="6" t="s">
        <v>2737</v>
      </c>
      <c r="I1083" s="32" t="s">
        <v>2744</v>
      </c>
      <c r="J1083" s="61" t="s">
        <v>2739</v>
      </c>
      <c r="K1083" s="30"/>
      <c r="L1083" s="4"/>
      <c r="M1083" s="4" t="str">
        <f>C1083&amp;COUNTIF($C$2:C1083,C1083)</f>
        <v>薛芬1</v>
      </c>
    </row>
    <row r="1084" customHeight="1" spans="1:13">
      <c r="A1084" s="6">
        <v>1083</v>
      </c>
      <c r="B1084" s="6" t="s">
        <v>3770</v>
      </c>
      <c r="C1084" s="6" t="s">
        <v>3771</v>
      </c>
      <c r="D1084" s="6"/>
      <c r="E1084" s="6"/>
      <c r="F1084" s="29">
        <v>44531</v>
      </c>
      <c r="G1084" s="30"/>
      <c r="H1084" s="6" t="s">
        <v>2758</v>
      </c>
      <c r="I1084" s="32" t="s">
        <v>2759</v>
      </c>
      <c r="J1084" s="61" t="s">
        <v>2760</v>
      </c>
      <c r="K1084" s="30"/>
      <c r="L1084" s="4"/>
      <c r="M1084" s="4" t="str">
        <f>C1084&amp;COUNTIF($C$2:C1084,C1084)</f>
        <v>张娟036971</v>
      </c>
    </row>
    <row r="1085" customHeight="1" spans="1:13">
      <c r="A1085" s="6">
        <v>1084</v>
      </c>
      <c r="B1085" s="6" t="s">
        <v>3772</v>
      </c>
      <c r="C1085" s="6" t="s">
        <v>805</v>
      </c>
      <c r="D1085" s="6"/>
      <c r="E1085" s="6"/>
      <c r="F1085" s="29">
        <v>44531</v>
      </c>
      <c r="G1085" s="30"/>
      <c r="H1085" s="6" t="s">
        <v>2737</v>
      </c>
      <c r="I1085" s="32" t="s">
        <v>2738</v>
      </c>
      <c r="J1085" s="61" t="s">
        <v>2739</v>
      </c>
      <c r="K1085" s="30"/>
      <c r="L1085" s="4"/>
      <c r="M1085" s="4" t="str">
        <f>C1085&amp;COUNTIF($C$2:C1085,C1085)</f>
        <v>董腾飞1</v>
      </c>
    </row>
    <row r="1086" customHeight="1" spans="1:13">
      <c r="A1086" s="6">
        <v>1085</v>
      </c>
      <c r="B1086" s="6" t="s">
        <v>2934</v>
      </c>
      <c r="C1086" s="6" t="s">
        <v>821</v>
      </c>
      <c r="D1086" s="6"/>
      <c r="E1086" s="6"/>
      <c r="F1086" s="29">
        <v>44531</v>
      </c>
      <c r="G1086" s="30"/>
      <c r="H1086" s="6" t="s">
        <v>2737</v>
      </c>
      <c r="I1086" s="32" t="s">
        <v>2738</v>
      </c>
      <c r="J1086" s="61" t="s">
        <v>2739</v>
      </c>
      <c r="K1086" s="30"/>
      <c r="L1086" s="4"/>
      <c r="M1086" s="4" t="str">
        <f>C1086&amp;COUNTIF($C$2:C1086,C1086)</f>
        <v>牛伟2</v>
      </c>
    </row>
    <row r="1087" customHeight="1" spans="1:13">
      <c r="A1087" s="6">
        <v>1086</v>
      </c>
      <c r="B1087" s="6" t="s">
        <v>3435</v>
      </c>
      <c r="C1087" s="6" t="s">
        <v>2008</v>
      </c>
      <c r="D1087" s="6"/>
      <c r="E1087" s="6"/>
      <c r="F1087" s="29">
        <v>44531</v>
      </c>
      <c r="G1087" s="30"/>
      <c r="H1087" s="6" t="s">
        <v>2737</v>
      </c>
      <c r="I1087" s="32" t="s">
        <v>2738</v>
      </c>
      <c r="J1087" s="61" t="s">
        <v>2739</v>
      </c>
      <c r="K1087" s="30"/>
      <c r="L1087" s="4"/>
      <c r="M1087" s="4" t="str">
        <f>C1087&amp;COUNTIF($C$2:C1087,C1087)</f>
        <v>王涛032082</v>
      </c>
    </row>
    <row r="1088" customHeight="1" spans="1:13">
      <c r="A1088" s="6">
        <v>1087</v>
      </c>
      <c r="B1088" s="6" t="s">
        <v>3773</v>
      </c>
      <c r="C1088" s="6" t="s">
        <v>1597</v>
      </c>
      <c r="D1088" s="6"/>
      <c r="E1088" s="6"/>
      <c r="F1088" s="29">
        <v>44531</v>
      </c>
      <c r="G1088" s="30"/>
      <c r="H1088" s="6" t="s">
        <v>2737</v>
      </c>
      <c r="I1088" s="32" t="s">
        <v>2738</v>
      </c>
      <c r="J1088" s="61" t="s">
        <v>2739</v>
      </c>
      <c r="K1088" s="30"/>
      <c r="L1088" s="4"/>
      <c r="M1088" s="4" t="str">
        <f>C1088&amp;COUNTIF($C$2:C1088,C1088)</f>
        <v>黄杰灿1</v>
      </c>
    </row>
    <row r="1089" customHeight="1" spans="1:13">
      <c r="A1089" s="6">
        <v>1088</v>
      </c>
      <c r="B1089" s="6" t="s">
        <v>3774</v>
      </c>
      <c r="C1089" s="6" t="s">
        <v>789</v>
      </c>
      <c r="D1089" s="6"/>
      <c r="E1089" s="6"/>
      <c r="F1089" s="29">
        <v>44531</v>
      </c>
      <c r="G1089" s="30"/>
      <c r="H1089" s="6" t="s">
        <v>2737</v>
      </c>
      <c r="I1089" s="32" t="s">
        <v>2738</v>
      </c>
      <c r="J1089" s="61" t="s">
        <v>2739</v>
      </c>
      <c r="K1089" s="30"/>
      <c r="L1089" s="4"/>
      <c r="M1089" s="4" t="str">
        <f>C1089&amp;COUNTIF($C$2:C1089,C1089)</f>
        <v>张皓博1</v>
      </c>
    </row>
    <row r="1090" customHeight="1" spans="1:13">
      <c r="A1090" s="6">
        <v>1089</v>
      </c>
      <c r="B1090" s="6" t="s">
        <v>3775</v>
      </c>
      <c r="C1090" s="6" t="s">
        <v>3776</v>
      </c>
      <c r="D1090" s="6"/>
      <c r="E1090" s="6"/>
      <c r="F1090" s="29">
        <v>44531</v>
      </c>
      <c r="G1090" s="30"/>
      <c r="H1090" s="6" t="s">
        <v>2737</v>
      </c>
      <c r="I1090" s="32" t="s">
        <v>2738</v>
      </c>
      <c r="J1090" s="61" t="s">
        <v>2739</v>
      </c>
      <c r="K1090" s="30"/>
      <c r="L1090" s="4"/>
      <c r="M1090" s="4" t="str">
        <f>C1090&amp;COUNTIF($C$2:C1090,C1090)</f>
        <v>方腾023181</v>
      </c>
    </row>
    <row r="1091" customHeight="1" spans="1:13">
      <c r="A1091" s="6">
        <v>1090</v>
      </c>
      <c r="B1091" s="6" t="s">
        <v>3777</v>
      </c>
      <c r="C1091" s="6" t="s">
        <v>3778</v>
      </c>
      <c r="D1091" s="6"/>
      <c r="E1091" s="6"/>
      <c r="F1091" s="29">
        <v>44531</v>
      </c>
      <c r="G1091" s="30"/>
      <c r="H1091" s="6" t="s">
        <v>2737</v>
      </c>
      <c r="I1091" s="32" t="s">
        <v>2738</v>
      </c>
      <c r="J1091" s="61" t="s">
        <v>2739</v>
      </c>
      <c r="K1091" s="30"/>
      <c r="L1091" s="4"/>
      <c r="M1091" s="4" t="str">
        <f>C1091&amp;COUNTIF($C$2:C1091,C1091)</f>
        <v>邱雨1</v>
      </c>
    </row>
    <row r="1092" customHeight="1" spans="1:13">
      <c r="A1092" s="6">
        <v>1091</v>
      </c>
      <c r="B1092" s="6" t="s">
        <v>3779</v>
      </c>
      <c r="C1092" s="6" t="s">
        <v>3780</v>
      </c>
      <c r="D1092" s="6"/>
      <c r="E1092" s="6"/>
      <c r="F1092" s="29">
        <v>44531</v>
      </c>
      <c r="G1092" s="30"/>
      <c r="H1092" s="6" t="s">
        <v>2737</v>
      </c>
      <c r="I1092" s="32" t="s">
        <v>2738</v>
      </c>
      <c r="J1092" s="61" t="s">
        <v>2739</v>
      </c>
      <c r="K1092" s="30"/>
      <c r="L1092" s="4"/>
      <c r="M1092" s="4" t="str">
        <f>C1092&amp;COUNTIF($C$2:C1092,C1092)</f>
        <v>姚祥祥1</v>
      </c>
    </row>
    <row r="1093" customHeight="1" spans="1:13">
      <c r="A1093" s="6">
        <v>1092</v>
      </c>
      <c r="B1093" s="6" t="s">
        <v>3422</v>
      </c>
      <c r="C1093" s="6" t="s">
        <v>2084</v>
      </c>
      <c r="D1093" s="6"/>
      <c r="E1093" s="6"/>
      <c r="F1093" s="29">
        <v>44531</v>
      </c>
      <c r="G1093" s="30"/>
      <c r="H1093" s="6" t="s">
        <v>2737</v>
      </c>
      <c r="I1093" s="32" t="s">
        <v>2738</v>
      </c>
      <c r="J1093" s="61" t="s">
        <v>2739</v>
      </c>
      <c r="K1093" s="30"/>
      <c r="L1093" s="4"/>
      <c r="M1093" s="4" t="str">
        <f>C1093&amp;COUNTIF($C$2:C1093,C1093)</f>
        <v>唐毓隽2</v>
      </c>
    </row>
    <row r="1094" customHeight="1" spans="1:13">
      <c r="A1094" s="6">
        <v>1093</v>
      </c>
      <c r="B1094" s="6" t="s">
        <v>2927</v>
      </c>
      <c r="C1094" s="6" t="s">
        <v>1621</v>
      </c>
      <c r="D1094" s="6"/>
      <c r="E1094" s="6"/>
      <c r="F1094" s="29">
        <v>44531</v>
      </c>
      <c r="G1094" s="30"/>
      <c r="H1094" s="6" t="s">
        <v>2737</v>
      </c>
      <c r="I1094" s="32" t="s">
        <v>2738</v>
      </c>
      <c r="J1094" s="61" t="s">
        <v>2739</v>
      </c>
      <c r="K1094" s="30"/>
      <c r="L1094" s="4"/>
      <c r="M1094" s="4" t="str">
        <f>C1094&amp;COUNTIF($C$2:C1094,C1094)</f>
        <v>徐冬冬2</v>
      </c>
    </row>
    <row r="1095" customHeight="1" spans="1:13">
      <c r="A1095" s="6">
        <v>1094</v>
      </c>
      <c r="B1095" s="6" t="s">
        <v>3781</v>
      </c>
      <c r="C1095" s="6" t="s">
        <v>1419</v>
      </c>
      <c r="D1095" s="6"/>
      <c r="E1095" s="6"/>
      <c r="F1095" s="29">
        <v>44531</v>
      </c>
      <c r="G1095" s="30"/>
      <c r="H1095" s="6" t="s">
        <v>2737</v>
      </c>
      <c r="I1095" s="32" t="s">
        <v>2744</v>
      </c>
      <c r="J1095" s="61" t="s">
        <v>2739</v>
      </c>
      <c r="K1095" s="30"/>
      <c r="L1095" s="4"/>
      <c r="M1095" s="4" t="str">
        <f>C1095&amp;COUNTIF($C$2:C1095,C1095)</f>
        <v>孙君玺1</v>
      </c>
    </row>
    <row r="1096" customHeight="1" spans="1:13">
      <c r="A1096" s="6">
        <v>1095</v>
      </c>
      <c r="B1096" s="6" t="s">
        <v>3782</v>
      </c>
      <c r="C1096" s="6" t="s">
        <v>2554</v>
      </c>
      <c r="D1096" s="6"/>
      <c r="E1096" s="6"/>
      <c r="F1096" s="29">
        <v>44531</v>
      </c>
      <c r="G1096" s="30"/>
      <c r="H1096" s="6" t="s">
        <v>2758</v>
      </c>
      <c r="I1096" s="32" t="s">
        <v>2759</v>
      </c>
      <c r="J1096" s="61" t="s">
        <v>2760</v>
      </c>
      <c r="K1096" s="30"/>
      <c r="L1096" s="4"/>
      <c r="M1096" s="4" t="str">
        <f>C1096&amp;COUNTIF($C$2:C1096,C1096)</f>
        <v>李辉1</v>
      </c>
    </row>
    <row r="1097" customHeight="1" spans="1:13">
      <c r="A1097" s="6">
        <v>1096</v>
      </c>
      <c r="B1097" s="6" t="s">
        <v>3783</v>
      </c>
      <c r="C1097" s="6" t="s">
        <v>2366</v>
      </c>
      <c r="D1097" s="6"/>
      <c r="E1097" s="6"/>
      <c r="F1097" s="29">
        <v>44531</v>
      </c>
      <c r="G1097" s="30"/>
      <c r="H1097" s="6" t="s">
        <v>2758</v>
      </c>
      <c r="I1097" s="32" t="s">
        <v>2759</v>
      </c>
      <c r="J1097" s="61" t="s">
        <v>2760</v>
      </c>
      <c r="K1097" s="30"/>
      <c r="L1097" s="4"/>
      <c r="M1097" s="4" t="str">
        <f>C1097&amp;COUNTIF($C$2:C1097,C1097)</f>
        <v>林密1</v>
      </c>
    </row>
    <row r="1098" customHeight="1" spans="1:13">
      <c r="A1098" s="6">
        <v>1097</v>
      </c>
      <c r="B1098" s="6" t="s">
        <v>3784</v>
      </c>
      <c r="C1098" s="6" t="s">
        <v>2367</v>
      </c>
      <c r="D1098" s="6"/>
      <c r="E1098" s="6"/>
      <c r="F1098" s="29">
        <v>44531</v>
      </c>
      <c r="G1098" s="30"/>
      <c r="H1098" s="6" t="s">
        <v>2758</v>
      </c>
      <c r="I1098" s="32" t="s">
        <v>2759</v>
      </c>
      <c r="J1098" s="61" t="s">
        <v>2760</v>
      </c>
      <c r="K1098" s="30"/>
      <c r="L1098" s="4"/>
      <c r="M1098" s="4" t="str">
        <f>C1098&amp;COUNTIF($C$2:C1098,C1098)</f>
        <v>陈昌1</v>
      </c>
    </row>
    <row r="1099" customHeight="1" spans="1:13">
      <c r="A1099" s="6">
        <v>1098</v>
      </c>
      <c r="B1099" s="6" t="s">
        <v>3785</v>
      </c>
      <c r="C1099" s="6" t="s">
        <v>2368</v>
      </c>
      <c r="D1099" s="6"/>
      <c r="E1099" s="6"/>
      <c r="F1099" s="29">
        <v>44531</v>
      </c>
      <c r="G1099" s="30"/>
      <c r="H1099" s="6" t="s">
        <v>2758</v>
      </c>
      <c r="I1099" s="32" t="s">
        <v>2759</v>
      </c>
      <c r="J1099" s="61" t="s">
        <v>2760</v>
      </c>
      <c r="K1099" s="30"/>
      <c r="L1099" s="4"/>
      <c r="M1099" s="4" t="str">
        <f>C1099&amp;COUNTIF($C$2:C1099,C1099)</f>
        <v>陈玉德1</v>
      </c>
    </row>
    <row r="1100" customHeight="1" spans="1:13">
      <c r="A1100" s="6">
        <v>1099</v>
      </c>
      <c r="B1100" s="6" t="s">
        <v>3786</v>
      </c>
      <c r="C1100" s="6" t="s">
        <v>2290</v>
      </c>
      <c r="D1100" s="6"/>
      <c r="E1100" s="6"/>
      <c r="F1100" s="29">
        <v>44531</v>
      </c>
      <c r="G1100" s="30"/>
      <c r="H1100" s="6" t="s">
        <v>2758</v>
      </c>
      <c r="I1100" s="32" t="s">
        <v>2759</v>
      </c>
      <c r="J1100" s="61" t="s">
        <v>2760</v>
      </c>
      <c r="K1100" s="30"/>
      <c r="L1100" s="4"/>
      <c r="M1100" s="4" t="str">
        <f>C1100&amp;COUNTIF($C$2:C1100,C1100)</f>
        <v>王正1</v>
      </c>
    </row>
    <row r="1101" customHeight="1" spans="1:13">
      <c r="A1101" s="6">
        <v>1100</v>
      </c>
      <c r="B1101" s="6" t="s">
        <v>3787</v>
      </c>
      <c r="C1101" s="6" t="s">
        <v>2291</v>
      </c>
      <c r="D1101" s="6"/>
      <c r="E1101" s="6"/>
      <c r="F1101" s="29">
        <v>44531</v>
      </c>
      <c r="G1101" s="30"/>
      <c r="H1101" s="6" t="s">
        <v>2758</v>
      </c>
      <c r="I1101" s="32" t="s">
        <v>2759</v>
      </c>
      <c r="J1101" s="61" t="s">
        <v>2760</v>
      </c>
      <c r="K1101" s="30"/>
      <c r="L1101" s="4"/>
      <c r="M1101" s="4" t="str">
        <f>C1101&amp;COUNTIF($C$2:C1101,C1101)</f>
        <v>卫恒1</v>
      </c>
    </row>
    <row r="1102" customHeight="1" spans="1:13">
      <c r="A1102" s="6">
        <v>1101</v>
      </c>
      <c r="B1102" s="6" t="s">
        <v>3788</v>
      </c>
      <c r="C1102" s="6" t="s">
        <v>2355</v>
      </c>
      <c r="D1102" s="6"/>
      <c r="E1102" s="6"/>
      <c r="F1102" s="29">
        <v>44531</v>
      </c>
      <c r="G1102" s="30"/>
      <c r="H1102" s="6" t="s">
        <v>2758</v>
      </c>
      <c r="I1102" s="32" t="s">
        <v>2759</v>
      </c>
      <c r="J1102" s="61" t="s">
        <v>2760</v>
      </c>
      <c r="K1102" s="30"/>
      <c r="L1102" s="4"/>
      <c r="M1102" s="4" t="str">
        <f>C1102&amp;COUNTIF($C$2:C1102,C1102)</f>
        <v>张嘉辉1</v>
      </c>
    </row>
    <row r="1103" customHeight="1" spans="1:13">
      <c r="A1103" s="6">
        <v>1102</v>
      </c>
      <c r="B1103" s="6" t="s">
        <v>3789</v>
      </c>
      <c r="C1103" s="6" t="s">
        <v>1672</v>
      </c>
      <c r="D1103" s="6"/>
      <c r="E1103" s="6"/>
      <c r="F1103" s="29">
        <v>44531</v>
      </c>
      <c r="G1103" s="30"/>
      <c r="H1103" s="6" t="s">
        <v>2737</v>
      </c>
      <c r="I1103" s="32" t="s">
        <v>2744</v>
      </c>
      <c r="J1103" s="61" t="s">
        <v>2739</v>
      </c>
      <c r="K1103" s="30"/>
      <c r="L1103" s="4"/>
      <c r="M1103" s="4" t="str">
        <f>C1103&amp;COUNTIF($C$2:C1103,C1103)</f>
        <v>程鹏2</v>
      </c>
    </row>
    <row r="1104" customHeight="1" spans="1:13">
      <c r="A1104" s="6">
        <v>1103</v>
      </c>
      <c r="B1104" s="6" t="s">
        <v>3790</v>
      </c>
      <c r="C1104" s="6" t="s">
        <v>2244</v>
      </c>
      <c r="D1104" s="6"/>
      <c r="E1104" s="6"/>
      <c r="F1104" s="29">
        <v>44531</v>
      </c>
      <c r="G1104" s="30"/>
      <c r="H1104" s="6" t="s">
        <v>2758</v>
      </c>
      <c r="I1104" s="32" t="s">
        <v>2759</v>
      </c>
      <c r="J1104" s="61" t="s">
        <v>2760</v>
      </c>
      <c r="K1104" s="30"/>
      <c r="L1104" s="4"/>
      <c r="M1104" s="4" t="str">
        <f>C1104&amp;COUNTIF($C$2:C1104,C1104)</f>
        <v>董晓莹1</v>
      </c>
    </row>
    <row r="1105" customHeight="1" spans="1:13">
      <c r="A1105" s="6">
        <v>1104</v>
      </c>
      <c r="B1105" s="6" t="s">
        <v>3791</v>
      </c>
      <c r="C1105" s="6" t="s">
        <v>3792</v>
      </c>
      <c r="D1105" s="6"/>
      <c r="E1105" s="6"/>
      <c r="F1105" s="29">
        <v>44531</v>
      </c>
      <c r="G1105" s="30"/>
      <c r="H1105" s="6" t="s">
        <v>2758</v>
      </c>
      <c r="I1105" s="32" t="s">
        <v>2759</v>
      </c>
      <c r="J1105" s="61" t="s">
        <v>2760</v>
      </c>
      <c r="K1105" s="30"/>
      <c r="L1105" s="4"/>
      <c r="M1105" s="4" t="str">
        <f>C1105&amp;COUNTIF($C$2:C1105,C1105)</f>
        <v>王晶040361</v>
      </c>
    </row>
    <row r="1106" customHeight="1" spans="1:13">
      <c r="A1106" s="6">
        <v>1105</v>
      </c>
      <c r="B1106" s="6" t="s">
        <v>3793</v>
      </c>
      <c r="C1106" s="6" t="s">
        <v>2452</v>
      </c>
      <c r="D1106" s="6"/>
      <c r="E1106" s="6"/>
      <c r="F1106" s="29">
        <v>44533</v>
      </c>
      <c r="G1106" s="30"/>
      <c r="H1106" s="6" t="s">
        <v>2758</v>
      </c>
      <c r="I1106" s="32" t="s">
        <v>2759</v>
      </c>
      <c r="J1106" s="61" t="s">
        <v>2760</v>
      </c>
      <c r="K1106" s="30"/>
      <c r="L1106" s="4"/>
      <c r="M1106" s="4" t="str">
        <f>C1106&amp;COUNTIF($C$2:C1106,C1106)</f>
        <v>杨皓文1</v>
      </c>
    </row>
    <row r="1107" customHeight="1" spans="1:13">
      <c r="A1107" s="6">
        <v>1106</v>
      </c>
      <c r="B1107" s="6" t="s">
        <v>3794</v>
      </c>
      <c r="C1107" s="6" t="s">
        <v>2420</v>
      </c>
      <c r="D1107" s="6"/>
      <c r="E1107" s="6"/>
      <c r="F1107" s="29">
        <v>44533</v>
      </c>
      <c r="G1107" s="30"/>
      <c r="H1107" s="6" t="s">
        <v>2758</v>
      </c>
      <c r="I1107" s="32" t="s">
        <v>2759</v>
      </c>
      <c r="J1107" s="61" t="s">
        <v>2760</v>
      </c>
      <c r="K1107" s="30"/>
      <c r="L1107" s="4"/>
      <c r="M1107" s="4" t="str">
        <f>C1107&amp;COUNTIF($C$2:C1107,C1107)</f>
        <v>李小明1</v>
      </c>
    </row>
    <row r="1108" customHeight="1" spans="1:13">
      <c r="A1108" s="6">
        <v>1107</v>
      </c>
      <c r="B1108" s="6" t="s">
        <v>3795</v>
      </c>
      <c r="C1108" s="6" t="s">
        <v>3796</v>
      </c>
      <c r="D1108" s="6"/>
      <c r="E1108" s="6"/>
      <c r="F1108" s="29">
        <v>44536</v>
      </c>
      <c r="G1108" s="30"/>
      <c r="H1108" s="6" t="s">
        <v>2758</v>
      </c>
      <c r="I1108" s="32" t="s">
        <v>2759</v>
      </c>
      <c r="J1108" s="61" t="s">
        <v>2760</v>
      </c>
      <c r="K1108" s="30"/>
      <c r="L1108" s="4"/>
      <c r="M1108" s="4" t="str">
        <f>C1108&amp;COUNTIF($C$2:C1108,C1108)</f>
        <v>葛少敏1</v>
      </c>
    </row>
    <row r="1109" customHeight="1" spans="1:13">
      <c r="A1109" s="6">
        <v>1108</v>
      </c>
      <c r="B1109" s="6" t="s">
        <v>3797</v>
      </c>
      <c r="C1109" s="6" t="s">
        <v>2359</v>
      </c>
      <c r="D1109" s="6"/>
      <c r="E1109" s="6"/>
      <c r="F1109" s="29">
        <v>44536</v>
      </c>
      <c r="G1109" s="30"/>
      <c r="H1109" s="6" t="s">
        <v>2758</v>
      </c>
      <c r="I1109" s="32" t="s">
        <v>2759</v>
      </c>
      <c r="J1109" s="61" t="s">
        <v>2760</v>
      </c>
      <c r="K1109" s="30"/>
      <c r="L1109" s="4"/>
      <c r="M1109" s="4" t="str">
        <f>C1109&amp;COUNTIF($C$2:C1109,C1109)</f>
        <v>顾均庆1</v>
      </c>
    </row>
    <row r="1110" customHeight="1" spans="1:13">
      <c r="A1110" s="6">
        <v>1109</v>
      </c>
      <c r="B1110" s="6" t="s">
        <v>3798</v>
      </c>
      <c r="C1110" s="6" t="s">
        <v>2356</v>
      </c>
      <c r="D1110" s="6"/>
      <c r="E1110" s="6"/>
      <c r="F1110" s="29">
        <v>44536</v>
      </c>
      <c r="G1110" s="30"/>
      <c r="H1110" s="6" t="s">
        <v>2758</v>
      </c>
      <c r="I1110" s="32" t="s">
        <v>2759</v>
      </c>
      <c r="J1110" s="61" t="s">
        <v>2760</v>
      </c>
      <c r="K1110" s="30"/>
      <c r="L1110" s="4"/>
      <c r="M1110" s="4" t="str">
        <f>C1110&amp;COUNTIF($C$2:C1110,C1110)</f>
        <v>刘晶1</v>
      </c>
    </row>
    <row r="1111" customHeight="1" spans="1:13">
      <c r="A1111" s="6">
        <v>1110</v>
      </c>
      <c r="B1111" s="6" t="s">
        <v>3799</v>
      </c>
      <c r="C1111" s="6" t="s">
        <v>2386</v>
      </c>
      <c r="D1111" s="6"/>
      <c r="E1111" s="6"/>
      <c r="F1111" s="29">
        <v>44536</v>
      </c>
      <c r="G1111" s="30"/>
      <c r="H1111" s="6" t="s">
        <v>2758</v>
      </c>
      <c r="I1111" s="32" t="s">
        <v>2759</v>
      </c>
      <c r="J1111" s="61" t="s">
        <v>2760</v>
      </c>
      <c r="K1111" s="30"/>
      <c r="L1111" s="4"/>
      <c r="M1111" s="4" t="str">
        <f>C1111&amp;COUNTIF($C$2:C1111,C1111)</f>
        <v>任兴朝1</v>
      </c>
    </row>
    <row r="1112" customHeight="1" spans="1:13">
      <c r="A1112" s="6">
        <v>1111</v>
      </c>
      <c r="B1112" s="6" t="s">
        <v>3800</v>
      </c>
      <c r="C1112" s="6" t="s">
        <v>2453</v>
      </c>
      <c r="D1112" s="6"/>
      <c r="E1112" s="6"/>
      <c r="F1112" s="29">
        <v>44537</v>
      </c>
      <c r="G1112" s="30"/>
      <c r="H1112" s="6" t="s">
        <v>2758</v>
      </c>
      <c r="I1112" s="32" t="s">
        <v>2759</v>
      </c>
      <c r="J1112" s="61" t="s">
        <v>2760</v>
      </c>
      <c r="K1112" s="30"/>
      <c r="L1112" s="4"/>
      <c r="M1112" s="4" t="str">
        <f>C1112&amp;COUNTIF($C$2:C1112,C1112)</f>
        <v>张建037501</v>
      </c>
    </row>
    <row r="1113" customHeight="1" spans="1:13">
      <c r="A1113" s="6">
        <v>1112</v>
      </c>
      <c r="B1113" s="6" t="s">
        <v>3801</v>
      </c>
      <c r="C1113" s="6" t="s">
        <v>2361</v>
      </c>
      <c r="D1113" s="6"/>
      <c r="E1113" s="6"/>
      <c r="F1113" s="29">
        <v>44538</v>
      </c>
      <c r="G1113" s="30"/>
      <c r="H1113" s="6" t="s">
        <v>2758</v>
      </c>
      <c r="I1113" s="32" t="s">
        <v>2759</v>
      </c>
      <c r="J1113" s="61" t="s">
        <v>2760</v>
      </c>
      <c r="K1113" s="30"/>
      <c r="L1113" s="4"/>
      <c r="M1113" s="4" t="str">
        <f>C1113&amp;COUNTIF($C$2:C1113,C1113)</f>
        <v>傅亮1</v>
      </c>
    </row>
    <row r="1114" customHeight="1" spans="1:13">
      <c r="A1114" s="6">
        <v>1113</v>
      </c>
      <c r="B1114" s="6" t="s">
        <v>3802</v>
      </c>
      <c r="C1114" s="6" t="s">
        <v>2458</v>
      </c>
      <c r="D1114" s="6"/>
      <c r="E1114" s="6"/>
      <c r="F1114" s="29">
        <v>44540</v>
      </c>
      <c r="G1114" s="30"/>
      <c r="H1114" s="6" t="s">
        <v>2758</v>
      </c>
      <c r="I1114" s="32" t="s">
        <v>2759</v>
      </c>
      <c r="J1114" s="61" t="s">
        <v>2760</v>
      </c>
      <c r="K1114" s="30"/>
      <c r="L1114" s="4"/>
      <c r="M1114" s="4" t="str">
        <f>C1114&amp;COUNTIF($C$2:C1114,C1114)</f>
        <v>张英杰1</v>
      </c>
    </row>
    <row r="1115" customHeight="1" spans="1:13">
      <c r="A1115" s="6">
        <v>1114</v>
      </c>
      <c r="B1115" s="6" t="s">
        <v>3803</v>
      </c>
      <c r="C1115" s="6" t="s">
        <v>2400</v>
      </c>
      <c r="D1115" s="6"/>
      <c r="E1115" s="6"/>
      <c r="F1115" s="29">
        <v>44540</v>
      </c>
      <c r="G1115" s="30"/>
      <c r="H1115" s="6" t="s">
        <v>2758</v>
      </c>
      <c r="I1115" s="32" t="s">
        <v>2759</v>
      </c>
      <c r="J1115" s="61" t="s">
        <v>2760</v>
      </c>
      <c r="K1115" s="30"/>
      <c r="L1115" s="4"/>
      <c r="M1115" s="4" t="str">
        <f>C1115&amp;COUNTIF($C$2:C1115,C1115)</f>
        <v>时涧欣1</v>
      </c>
    </row>
    <row r="1116" customHeight="1" spans="1:13">
      <c r="A1116" s="6">
        <v>1115</v>
      </c>
      <c r="B1116" s="6" t="s">
        <v>3804</v>
      </c>
      <c r="C1116" s="6" t="s">
        <v>2387</v>
      </c>
      <c r="D1116" s="6"/>
      <c r="E1116" s="6"/>
      <c r="F1116" s="29">
        <v>44540</v>
      </c>
      <c r="G1116" s="30"/>
      <c r="H1116" s="6" t="s">
        <v>2758</v>
      </c>
      <c r="I1116" s="32" t="s">
        <v>2759</v>
      </c>
      <c r="J1116" s="61" t="s">
        <v>2760</v>
      </c>
      <c r="K1116" s="30"/>
      <c r="L1116" s="4"/>
      <c r="M1116" s="4" t="str">
        <f>C1116&amp;COUNTIF($C$2:C1116,C1116)</f>
        <v>刘朝阳037791</v>
      </c>
    </row>
    <row r="1117" customHeight="1" spans="1:13">
      <c r="A1117" s="6">
        <v>1116</v>
      </c>
      <c r="B1117" s="6" t="s">
        <v>3805</v>
      </c>
      <c r="C1117" s="6" t="s">
        <v>2398</v>
      </c>
      <c r="D1117" s="6"/>
      <c r="E1117" s="6"/>
      <c r="F1117" s="29">
        <v>44540</v>
      </c>
      <c r="G1117" s="30"/>
      <c r="H1117" s="6" t="s">
        <v>2758</v>
      </c>
      <c r="I1117" s="32" t="s">
        <v>2759</v>
      </c>
      <c r="J1117" s="61" t="s">
        <v>2760</v>
      </c>
      <c r="K1117" s="30"/>
      <c r="L1117" s="4"/>
      <c r="M1117" s="4" t="str">
        <f>C1117&amp;COUNTIF($C$2:C1117,C1117)</f>
        <v>王元1</v>
      </c>
    </row>
    <row r="1118" customHeight="1" spans="1:13">
      <c r="A1118" s="6">
        <v>1117</v>
      </c>
      <c r="B1118" s="6" t="s">
        <v>3806</v>
      </c>
      <c r="C1118" s="6" t="s">
        <v>2551</v>
      </c>
      <c r="D1118" s="6"/>
      <c r="E1118" s="6"/>
      <c r="F1118" s="29">
        <v>44541</v>
      </c>
      <c r="G1118" s="30"/>
      <c r="H1118" s="6" t="s">
        <v>2758</v>
      </c>
      <c r="I1118" s="32" t="s">
        <v>2759</v>
      </c>
      <c r="J1118" s="61" t="s">
        <v>2760</v>
      </c>
      <c r="K1118" s="30"/>
      <c r="L1118" s="4"/>
      <c r="M1118" s="4" t="str">
        <f>C1118&amp;COUNTIF($C$2:C1118,C1118)</f>
        <v>余薇1</v>
      </c>
    </row>
    <row r="1119" customHeight="1" spans="1:13">
      <c r="A1119" s="6">
        <v>1118</v>
      </c>
      <c r="B1119" s="6" t="s">
        <v>3807</v>
      </c>
      <c r="C1119" s="6" t="s">
        <v>2460</v>
      </c>
      <c r="D1119" s="6"/>
      <c r="E1119" s="6"/>
      <c r="F1119" s="29">
        <v>44543</v>
      </c>
      <c r="G1119" s="30"/>
      <c r="H1119" s="6" t="s">
        <v>2758</v>
      </c>
      <c r="I1119" s="32" t="s">
        <v>2759</v>
      </c>
      <c r="J1119" s="61" t="s">
        <v>2760</v>
      </c>
      <c r="K1119" s="30"/>
      <c r="L1119" s="4"/>
      <c r="M1119" s="4" t="str">
        <f>C1119&amp;COUNTIF($C$2:C1119,C1119)</f>
        <v>李亮亮037851</v>
      </c>
    </row>
    <row r="1120" customHeight="1" spans="1:13">
      <c r="A1120" s="6">
        <v>1119</v>
      </c>
      <c r="B1120" s="6" t="s">
        <v>3808</v>
      </c>
      <c r="C1120" s="6" t="s">
        <v>2501</v>
      </c>
      <c r="D1120" s="6"/>
      <c r="E1120" s="6"/>
      <c r="F1120" s="29">
        <v>44543</v>
      </c>
      <c r="G1120" s="30"/>
      <c r="H1120" s="6" t="s">
        <v>2758</v>
      </c>
      <c r="I1120" s="32" t="s">
        <v>2759</v>
      </c>
      <c r="J1120" s="61" t="s">
        <v>2760</v>
      </c>
      <c r="K1120" s="30"/>
      <c r="L1120" s="4"/>
      <c r="M1120" s="4" t="str">
        <f>C1120&amp;COUNTIF($C$2:C1120,C1120)</f>
        <v>李超1</v>
      </c>
    </row>
    <row r="1121" customHeight="1" spans="1:13">
      <c r="A1121" s="6">
        <v>1120</v>
      </c>
      <c r="B1121" s="6" t="s">
        <v>3809</v>
      </c>
      <c r="C1121" s="6" t="s">
        <v>2376</v>
      </c>
      <c r="D1121" s="6"/>
      <c r="E1121" s="6"/>
      <c r="F1121" s="29">
        <v>44543</v>
      </c>
      <c r="G1121" s="30"/>
      <c r="H1121" s="6" t="s">
        <v>2758</v>
      </c>
      <c r="I1121" s="32" t="s">
        <v>2759</v>
      </c>
      <c r="J1121" s="61" t="s">
        <v>2760</v>
      </c>
      <c r="K1121" s="30"/>
      <c r="L1121" s="4"/>
      <c r="M1121" s="4" t="str">
        <f>C1121&amp;COUNTIF($C$2:C1121,C1121)</f>
        <v>黄春旺1</v>
      </c>
    </row>
    <row r="1122" customHeight="1" spans="1:13">
      <c r="A1122" s="6">
        <v>1121</v>
      </c>
      <c r="B1122" s="6" t="s">
        <v>3810</v>
      </c>
      <c r="C1122" s="6" t="s">
        <v>3811</v>
      </c>
      <c r="D1122" s="6"/>
      <c r="E1122" s="6"/>
      <c r="F1122" s="29">
        <v>44543</v>
      </c>
      <c r="G1122" s="30"/>
      <c r="H1122" s="6" t="s">
        <v>2758</v>
      </c>
      <c r="I1122" s="32" t="s">
        <v>2759</v>
      </c>
      <c r="J1122" s="61" t="s">
        <v>2760</v>
      </c>
      <c r="K1122" s="30"/>
      <c r="L1122" s="4"/>
      <c r="M1122" s="4" t="str">
        <f>C1122&amp;COUNTIF($C$2:C1122,C1122)</f>
        <v>桑双双1</v>
      </c>
    </row>
    <row r="1123" customHeight="1" spans="1:13">
      <c r="A1123" s="6">
        <v>1122</v>
      </c>
      <c r="B1123" s="6" t="s">
        <v>3812</v>
      </c>
      <c r="C1123" s="6" t="s">
        <v>2406</v>
      </c>
      <c r="D1123" s="6"/>
      <c r="E1123" s="6"/>
      <c r="F1123" s="29">
        <v>44544</v>
      </c>
      <c r="G1123" s="30"/>
      <c r="H1123" s="6" t="s">
        <v>2758</v>
      </c>
      <c r="I1123" s="32" t="s">
        <v>2759</v>
      </c>
      <c r="J1123" s="61" t="s">
        <v>2760</v>
      </c>
      <c r="K1123" s="30"/>
      <c r="L1123" s="4"/>
      <c r="M1123" s="4" t="str">
        <f>C1123&amp;COUNTIF($C$2:C1123,C1123)</f>
        <v>孟杨1</v>
      </c>
    </row>
    <row r="1124" customHeight="1" spans="1:13">
      <c r="A1124" s="6">
        <v>1123</v>
      </c>
      <c r="B1124" s="6" t="s">
        <v>3813</v>
      </c>
      <c r="C1124" s="6" t="s">
        <v>2388</v>
      </c>
      <c r="D1124" s="6"/>
      <c r="E1124" s="6"/>
      <c r="F1124" s="29">
        <v>44544</v>
      </c>
      <c r="G1124" s="30"/>
      <c r="H1124" s="6" t="s">
        <v>2758</v>
      </c>
      <c r="I1124" s="32" t="s">
        <v>2759</v>
      </c>
      <c r="J1124" s="61" t="s">
        <v>2760</v>
      </c>
      <c r="K1124" s="30"/>
      <c r="L1124" s="4"/>
      <c r="M1124" s="4" t="str">
        <f>C1124&amp;COUNTIF($C$2:C1124,C1124)</f>
        <v>任嘉宝1</v>
      </c>
    </row>
    <row r="1125" customHeight="1" spans="1:13">
      <c r="A1125" s="6">
        <v>1124</v>
      </c>
      <c r="B1125" s="6" t="s">
        <v>3814</v>
      </c>
      <c r="C1125" s="6" t="s">
        <v>2377</v>
      </c>
      <c r="D1125" s="6"/>
      <c r="E1125" s="6"/>
      <c r="F1125" s="29">
        <v>44545</v>
      </c>
      <c r="G1125" s="30"/>
      <c r="H1125" s="6" t="s">
        <v>2758</v>
      </c>
      <c r="I1125" s="32" t="s">
        <v>2759</v>
      </c>
      <c r="J1125" s="61" t="s">
        <v>2760</v>
      </c>
      <c r="K1125" s="30"/>
      <c r="L1125" s="4"/>
      <c r="M1125" s="4" t="str">
        <f>C1125&amp;COUNTIF($C$2:C1125,C1125)</f>
        <v>古裕喜1</v>
      </c>
    </row>
    <row r="1126" customHeight="1" spans="1:13">
      <c r="A1126" s="6">
        <v>1125</v>
      </c>
      <c r="B1126" s="6" t="s">
        <v>3815</v>
      </c>
      <c r="C1126" s="6" t="s">
        <v>2378</v>
      </c>
      <c r="D1126" s="6"/>
      <c r="E1126" s="6"/>
      <c r="F1126" s="29">
        <v>44545</v>
      </c>
      <c r="G1126" s="30"/>
      <c r="H1126" s="6" t="s">
        <v>2758</v>
      </c>
      <c r="I1126" s="32" t="s">
        <v>2759</v>
      </c>
      <c r="J1126" s="61" t="s">
        <v>2760</v>
      </c>
      <c r="K1126" s="30"/>
      <c r="L1126" s="4"/>
      <c r="M1126" s="4" t="str">
        <f>C1126&amp;COUNTIF($C$2:C1126,C1126)</f>
        <v>李佳辉1</v>
      </c>
    </row>
    <row r="1127" customHeight="1" spans="1:13">
      <c r="A1127" s="6">
        <v>1126</v>
      </c>
      <c r="B1127" s="6" t="s">
        <v>3816</v>
      </c>
      <c r="C1127" s="6" t="s">
        <v>2389</v>
      </c>
      <c r="D1127" s="6"/>
      <c r="E1127" s="6"/>
      <c r="F1127" s="29">
        <v>44545</v>
      </c>
      <c r="G1127" s="30"/>
      <c r="H1127" s="6" t="s">
        <v>2758</v>
      </c>
      <c r="I1127" s="32" t="s">
        <v>2759</v>
      </c>
      <c r="J1127" s="61" t="s">
        <v>2760</v>
      </c>
      <c r="K1127" s="30"/>
      <c r="L1127" s="4"/>
      <c r="M1127" s="4" t="str">
        <f>C1127&amp;COUNTIF($C$2:C1127,C1127)</f>
        <v>彭天林1</v>
      </c>
    </row>
    <row r="1128" customHeight="1" spans="1:13">
      <c r="A1128" s="6">
        <v>1127</v>
      </c>
      <c r="B1128" s="6" t="s">
        <v>3817</v>
      </c>
      <c r="C1128" s="6" t="s">
        <v>2409</v>
      </c>
      <c r="D1128" s="6"/>
      <c r="E1128" s="6"/>
      <c r="F1128" s="29">
        <v>44546</v>
      </c>
      <c r="G1128" s="30"/>
      <c r="H1128" s="6" t="s">
        <v>2758</v>
      </c>
      <c r="I1128" s="32" t="s">
        <v>2759</v>
      </c>
      <c r="J1128" s="61" t="s">
        <v>2760</v>
      </c>
      <c r="K1128" s="30"/>
      <c r="L1128" s="4"/>
      <c r="M1128" s="4" t="str">
        <f>C1128&amp;COUNTIF($C$2:C1128,C1128)</f>
        <v>张晓虎1</v>
      </c>
    </row>
    <row r="1129" customHeight="1" spans="1:13">
      <c r="A1129" s="6">
        <v>1128</v>
      </c>
      <c r="B1129" s="6" t="s">
        <v>3818</v>
      </c>
      <c r="C1129" s="6" t="s">
        <v>3819</v>
      </c>
      <c r="D1129" s="6"/>
      <c r="E1129" s="6"/>
      <c r="F1129" s="29">
        <v>44546</v>
      </c>
      <c r="G1129" s="30"/>
      <c r="H1129" s="6" t="s">
        <v>2737</v>
      </c>
      <c r="I1129" s="32" t="s">
        <v>2738</v>
      </c>
      <c r="J1129" s="61" t="s">
        <v>2739</v>
      </c>
      <c r="K1129" s="30"/>
      <c r="L1129" s="4"/>
      <c r="M1129" s="4" t="str">
        <f>C1129&amp;COUNTIF($C$2:C1129,C1129)</f>
        <v>邹文琦1</v>
      </c>
    </row>
    <row r="1130" customHeight="1" spans="1:13">
      <c r="A1130" s="6">
        <v>1129</v>
      </c>
      <c r="B1130" s="6" t="s">
        <v>3820</v>
      </c>
      <c r="C1130" s="6" t="s">
        <v>2463</v>
      </c>
      <c r="D1130" s="6"/>
      <c r="E1130" s="6"/>
      <c r="F1130" s="29">
        <v>44547</v>
      </c>
      <c r="G1130" s="30"/>
      <c r="H1130" s="6" t="s">
        <v>2758</v>
      </c>
      <c r="I1130" s="32" t="s">
        <v>2759</v>
      </c>
      <c r="J1130" s="61" t="s">
        <v>2760</v>
      </c>
      <c r="K1130" s="30"/>
      <c r="L1130" s="4"/>
      <c r="M1130" s="4" t="str">
        <f>C1130&amp;COUNTIF($C$2:C1130,C1130)</f>
        <v>刘鹏飞1</v>
      </c>
    </row>
    <row r="1131" customHeight="1" spans="1:13">
      <c r="A1131" s="6">
        <v>1130</v>
      </c>
      <c r="B1131" s="6" t="s">
        <v>3821</v>
      </c>
      <c r="C1131" s="6" t="s">
        <v>2464</v>
      </c>
      <c r="D1131" s="6"/>
      <c r="E1131" s="6"/>
      <c r="F1131" s="29">
        <v>44548</v>
      </c>
      <c r="G1131" s="30"/>
      <c r="H1131" s="6" t="s">
        <v>2758</v>
      </c>
      <c r="I1131" s="32" t="s">
        <v>2759</v>
      </c>
      <c r="J1131" s="61" t="s">
        <v>2760</v>
      </c>
      <c r="K1131" s="30"/>
      <c r="L1131" s="4"/>
      <c r="M1131" s="4" t="str">
        <f>C1131&amp;COUNTIF($C$2:C1131,C1131)</f>
        <v>任冰雨1</v>
      </c>
    </row>
    <row r="1132" customHeight="1" spans="1:13">
      <c r="A1132" s="6">
        <v>1131</v>
      </c>
      <c r="B1132" s="6" t="s">
        <v>3822</v>
      </c>
      <c r="C1132" s="6" t="s">
        <v>2379</v>
      </c>
      <c r="D1132" s="6"/>
      <c r="E1132" s="6"/>
      <c r="F1132" s="29">
        <v>44552</v>
      </c>
      <c r="G1132" s="30"/>
      <c r="H1132" s="6" t="s">
        <v>2758</v>
      </c>
      <c r="I1132" s="32" t="s">
        <v>2759</v>
      </c>
      <c r="J1132" s="61" t="s">
        <v>2760</v>
      </c>
      <c r="K1132" s="30"/>
      <c r="L1132" s="4"/>
      <c r="M1132" s="4" t="str">
        <f>C1132&amp;COUNTIF($C$2:C1132,C1132)</f>
        <v>陈铭伟1</v>
      </c>
    </row>
    <row r="1133" customHeight="1" spans="1:13">
      <c r="A1133" s="6">
        <v>1132</v>
      </c>
      <c r="B1133" s="6" t="s">
        <v>3823</v>
      </c>
      <c r="C1133" s="6" t="s">
        <v>2380</v>
      </c>
      <c r="D1133" s="6"/>
      <c r="E1133" s="6"/>
      <c r="F1133" s="29">
        <v>44552</v>
      </c>
      <c r="G1133" s="30"/>
      <c r="H1133" s="6" t="s">
        <v>2758</v>
      </c>
      <c r="I1133" s="32" t="s">
        <v>2759</v>
      </c>
      <c r="J1133" s="61" t="s">
        <v>2760</v>
      </c>
      <c r="K1133" s="30"/>
      <c r="L1133" s="4"/>
      <c r="M1133" s="4" t="str">
        <f>C1133&amp;COUNTIF($C$2:C1133,C1133)</f>
        <v>叶晋源1</v>
      </c>
    </row>
    <row r="1134" customHeight="1" spans="1:13">
      <c r="A1134" s="6">
        <v>1133</v>
      </c>
      <c r="B1134" s="6" t="s">
        <v>3824</v>
      </c>
      <c r="C1134" s="6" t="s">
        <v>2381</v>
      </c>
      <c r="D1134" s="6"/>
      <c r="E1134" s="6"/>
      <c r="F1134" s="29">
        <v>44552</v>
      </c>
      <c r="G1134" s="30"/>
      <c r="H1134" s="6" t="s">
        <v>2758</v>
      </c>
      <c r="I1134" s="32" t="s">
        <v>2759</v>
      </c>
      <c r="J1134" s="61" t="s">
        <v>2760</v>
      </c>
      <c r="K1134" s="30"/>
      <c r="L1134" s="4"/>
      <c r="M1134" s="4" t="str">
        <f>C1134&amp;COUNTIF($C$2:C1134,C1134)</f>
        <v>周平平1</v>
      </c>
    </row>
    <row r="1135" customHeight="1" spans="1:13">
      <c r="A1135" s="6">
        <v>1134</v>
      </c>
      <c r="B1135" s="6" t="s">
        <v>3825</v>
      </c>
      <c r="C1135" s="6" t="s">
        <v>2382</v>
      </c>
      <c r="D1135" s="6"/>
      <c r="E1135" s="6"/>
      <c r="F1135" s="29">
        <v>44552</v>
      </c>
      <c r="G1135" s="30"/>
      <c r="H1135" s="6" t="s">
        <v>2758</v>
      </c>
      <c r="I1135" s="32" t="s">
        <v>2759</v>
      </c>
      <c r="J1135" s="61" t="s">
        <v>2760</v>
      </c>
      <c r="K1135" s="30"/>
      <c r="L1135" s="4"/>
      <c r="M1135" s="4" t="str">
        <f>C1135&amp;COUNTIF($C$2:C1135,C1135)</f>
        <v>陈媛媛1</v>
      </c>
    </row>
    <row r="1136" customHeight="1" spans="1:13">
      <c r="A1136" s="6">
        <v>1135</v>
      </c>
      <c r="B1136" s="6" t="s">
        <v>3826</v>
      </c>
      <c r="C1136" s="6" t="s">
        <v>2383</v>
      </c>
      <c r="D1136" s="6"/>
      <c r="E1136" s="6"/>
      <c r="F1136" s="29">
        <v>44552</v>
      </c>
      <c r="G1136" s="30"/>
      <c r="H1136" s="6" t="s">
        <v>2758</v>
      </c>
      <c r="I1136" s="32" t="s">
        <v>2759</v>
      </c>
      <c r="J1136" s="61" t="s">
        <v>2760</v>
      </c>
      <c r="K1136" s="30"/>
      <c r="L1136" s="4"/>
      <c r="M1136" s="4" t="str">
        <f>C1136&amp;COUNTIF($C$2:C1136,C1136)</f>
        <v>张政1</v>
      </c>
    </row>
    <row r="1137" customHeight="1" spans="1:13">
      <c r="A1137" s="6">
        <v>1136</v>
      </c>
      <c r="B1137" s="6" t="s">
        <v>3827</v>
      </c>
      <c r="C1137" s="6" t="s">
        <v>2390</v>
      </c>
      <c r="D1137" s="6"/>
      <c r="E1137" s="6"/>
      <c r="F1137" s="29">
        <v>44552</v>
      </c>
      <c r="G1137" s="30"/>
      <c r="H1137" s="6" t="s">
        <v>2758</v>
      </c>
      <c r="I1137" s="32" t="s">
        <v>2759</v>
      </c>
      <c r="J1137" s="61" t="s">
        <v>2760</v>
      </c>
      <c r="K1137" s="30"/>
      <c r="L1137" s="4"/>
      <c r="M1137" s="4" t="str">
        <f>C1137&amp;COUNTIF($C$2:C1137,C1137)</f>
        <v>包彦龙1</v>
      </c>
    </row>
    <row r="1138" customHeight="1" spans="1:13">
      <c r="A1138" s="6">
        <v>1137</v>
      </c>
      <c r="B1138" s="6" t="s">
        <v>3828</v>
      </c>
      <c r="C1138" s="6" t="s">
        <v>2466</v>
      </c>
      <c r="D1138" s="6"/>
      <c r="E1138" s="6"/>
      <c r="F1138" s="29">
        <v>44553</v>
      </c>
      <c r="G1138" s="30"/>
      <c r="H1138" s="6" t="s">
        <v>2758</v>
      </c>
      <c r="I1138" s="32" t="s">
        <v>2759</v>
      </c>
      <c r="J1138" s="61" t="s">
        <v>2760</v>
      </c>
      <c r="K1138" s="30"/>
      <c r="L1138" s="4"/>
      <c r="M1138" s="4" t="str">
        <f>C1138&amp;COUNTIF($C$2:C1138,C1138)</f>
        <v>徐梦曦1</v>
      </c>
    </row>
    <row r="1139" customHeight="1" spans="1:13">
      <c r="A1139" s="6">
        <v>1138</v>
      </c>
      <c r="B1139" s="6" t="s">
        <v>3829</v>
      </c>
      <c r="C1139" s="6" t="s">
        <v>2371</v>
      </c>
      <c r="D1139" s="6"/>
      <c r="E1139" s="6"/>
      <c r="F1139" s="29">
        <v>44553</v>
      </c>
      <c r="G1139" s="30"/>
      <c r="H1139" s="6" t="s">
        <v>2758</v>
      </c>
      <c r="I1139" s="32" t="s">
        <v>2759</v>
      </c>
      <c r="J1139" s="61" t="s">
        <v>2760</v>
      </c>
      <c r="K1139" s="30"/>
      <c r="L1139" s="4"/>
      <c r="M1139" s="4" t="str">
        <f>C1139&amp;COUNTIF($C$2:C1139,C1139)</f>
        <v>吴科壮1</v>
      </c>
    </row>
    <row r="1140" customHeight="1" spans="1:13">
      <c r="A1140" s="6">
        <v>1139</v>
      </c>
      <c r="B1140" s="6" t="s">
        <v>3830</v>
      </c>
      <c r="C1140" s="6" t="s">
        <v>2372</v>
      </c>
      <c r="D1140" s="6"/>
      <c r="E1140" s="6"/>
      <c r="F1140" s="29">
        <v>44553</v>
      </c>
      <c r="G1140" s="30"/>
      <c r="H1140" s="6" t="s">
        <v>2758</v>
      </c>
      <c r="I1140" s="32" t="s">
        <v>2759</v>
      </c>
      <c r="J1140" s="61" t="s">
        <v>2760</v>
      </c>
      <c r="K1140" s="30"/>
      <c r="L1140" s="4"/>
      <c r="M1140" s="4" t="str">
        <f>C1140&amp;COUNTIF($C$2:C1140,C1140)</f>
        <v>陆煜1</v>
      </c>
    </row>
    <row r="1141" customHeight="1" spans="1:13">
      <c r="A1141" s="6">
        <v>1140</v>
      </c>
      <c r="B1141" s="6" t="s">
        <v>3831</v>
      </c>
      <c r="C1141" s="6" t="s">
        <v>2416</v>
      </c>
      <c r="D1141" s="6"/>
      <c r="E1141" s="6"/>
      <c r="F1141" s="29">
        <v>44554</v>
      </c>
      <c r="G1141" s="30"/>
      <c r="H1141" s="6" t="s">
        <v>2758</v>
      </c>
      <c r="I1141" s="32" t="s">
        <v>2759</v>
      </c>
      <c r="J1141" s="61" t="s">
        <v>2760</v>
      </c>
      <c r="K1141" s="30"/>
      <c r="L1141" s="4"/>
      <c r="M1141" s="4" t="str">
        <f>C1141&amp;COUNTIF($C$2:C1141,C1141)</f>
        <v>王小龙038351</v>
      </c>
    </row>
    <row r="1142" customHeight="1" spans="1:13">
      <c r="A1142" s="6">
        <v>1141</v>
      </c>
      <c r="B1142" s="6" t="s">
        <v>3832</v>
      </c>
      <c r="C1142" s="6" t="s">
        <v>2428</v>
      </c>
      <c r="D1142" s="6"/>
      <c r="E1142" s="6"/>
      <c r="F1142" s="29">
        <v>44556</v>
      </c>
      <c r="G1142" s="30"/>
      <c r="H1142" s="6" t="s">
        <v>2758</v>
      </c>
      <c r="I1142" s="32" t="s">
        <v>2759</v>
      </c>
      <c r="J1142" s="61" t="s">
        <v>2760</v>
      </c>
      <c r="K1142" s="30"/>
      <c r="L1142" s="4"/>
      <c r="M1142" s="4" t="str">
        <f>C1142&amp;COUNTIF($C$2:C1142,C1142)</f>
        <v>秦梦达1</v>
      </c>
    </row>
    <row r="1143" customHeight="1" spans="1:13">
      <c r="A1143" s="6">
        <v>1142</v>
      </c>
      <c r="B1143" s="6" t="s">
        <v>3833</v>
      </c>
      <c r="C1143" s="6" t="s">
        <v>2429</v>
      </c>
      <c r="D1143" s="6"/>
      <c r="E1143" s="6"/>
      <c r="F1143" s="29">
        <v>44556</v>
      </c>
      <c r="G1143" s="30"/>
      <c r="H1143" s="6" t="s">
        <v>2758</v>
      </c>
      <c r="I1143" s="32" t="s">
        <v>2759</v>
      </c>
      <c r="J1143" s="61" t="s">
        <v>2760</v>
      </c>
      <c r="K1143" s="30"/>
      <c r="L1143" s="4"/>
      <c r="M1143" s="4" t="str">
        <f>C1143&amp;COUNTIF($C$2:C1143,C1143)</f>
        <v>梁星1</v>
      </c>
    </row>
    <row r="1144" customHeight="1" spans="1:13">
      <c r="A1144" s="6">
        <v>1143</v>
      </c>
      <c r="B1144" s="6" t="s">
        <v>3834</v>
      </c>
      <c r="C1144" s="6" t="s">
        <v>2384</v>
      </c>
      <c r="D1144" s="6"/>
      <c r="E1144" s="6"/>
      <c r="F1144" s="29">
        <v>44557</v>
      </c>
      <c r="G1144" s="30"/>
      <c r="H1144" s="6" t="s">
        <v>2758</v>
      </c>
      <c r="I1144" s="32" t="s">
        <v>2759</v>
      </c>
      <c r="J1144" s="61" t="s">
        <v>2760</v>
      </c>
      <c r="K1144" s="30"/>
      <c r="L1144" s="4"/>
      <c r="M1144" s="4" t="str">
        <f>C1144&amp;COUNTIF($C$2:C1144,C1144)</f>
        <v>杨锐敏1</v>
      </c>
    </row>
    <row r="1145" customHeight="1" spans="1:13">
      <c r="A1145" s="6">
        <v>1144</v>
      </c>
      <c r="B1145" s="6" t="s">
        <v>3835</v>
      </c>
      <c r="C1145" s="6" t="s">
        <v>3836</v>
      </c>
      <c r="D1145" s="6"/>
      <c r="E1145" s="6"/>
      <c r="F1145" s="29">
        <v>44557</v>
      </c>
      <c r="G1145" s="30"/>
      <c r="H1145" s="6" t="s">
        <v>2758</v>
      </c>
      <c r="I1145" s="32" t="s">
        <v>2759</v>
      </c>
      <c r="J1145" s="61" t="s">
        <v>2760</v>
      </c>
      <c r="K1145" s="30"/>
      <c r="L1145" s="4"/>
      <c r="M1145" s="4" t="str">
        <f>C1145&amp;COUNTIF($C$2:C1145,C1145)</f>
        <v>翟顺新1</v>
      </c>
    </row>
    <row r="1146" customHeight="1" spans="1:13">
      <c r="A1146" s="6">
        <v>1145</v>
      </c>
      <c r="B1146" s="6" t="s">
        <v>3837</v>
      </c>
      <c r="C1146" s="6" t="s">
        <v>2533</v>
      </c>
      <c r="D1146" s="6"/>
      <c r="E1146" s="6"/>
      <c r="F1146" s="29">
        <v>44558</v>
      </c>
      <c r="G1146" s="30"/>
      <c r="H1146" s="6" t="s">
        <v>2758</v>
      </c>
      <c r="I1146" s="32" t="s">
        <v>2759</v>
      </c>
      <c r="J1146" s="61" t="s">
        <v>2760</v>
      </c>
      <c r="K1146" s="30"/>
      <c r="L1146" s="4"/>
      <c r="M1146" s="4" t="str">
        <f>C1146&amp;COUNTIF($C$2:C1146,C1146)</f>
        <v>丛映雪1</v>
      </c>
    </row>
    <row r="1147" customHeight="1" spans="1:13">
      <c r="A1147" s="6">
        <v>1146</v>
      </c>
      <c r="B1147" s="6" t="s">
        <v>3838</v>
      </c>
      <c r="C1147" s="6" t="s">
        <v>2534</v>
      </c>
      <c r="D1147" s="6"/>
      <c r="E1147" s="6"/>
      <c r="F1147" s="29">
        <v>44558</v>
      </c>
      <c r="G1147" s="30"/>
      <c r="H1147" s="6" t="s">
        <v>2758</v>
      </c>
      <c r="I1147" s="32" t="s">
        <v>2759</v>
      </c>
      <c r="J1147" s="61" t="s">
        <v>2760</v>
      </c>
      <c r="K1147" s="30"/>
      <c r="L1147" s="4"/>
      <c r="M1147" s="4" t="str">
        <f>C1147&amp;COUNTIF($C$2:C1147,C1147)</f>
        <v>师洁1</v>
      </c>
    </row>
    <row r="1148" customHeight="1" spans="1:13">
      <c r="A1148" s="6">
        <v>1147</v>
      </c>
      <c r="B1148" s="6" t="s">
        <v>3839</v>
      </c>
      <c r="C1148" s="6" t="s">
        <v>2536</v>
      </c>
      <c r="D1148" s="6"/>
      <c r="E1148" s="6"/>
      <c r="F1148" s="29">
        <v>44559</v>
      </c>
      <c r="G1148" s="30"/>
      <c r="H1148" s="6" t="s">
        <v>2758</v>
      </c>
      <c r="I1148" s="32" t="s">
        <v>2759</v>
      </c>
      <c r="J1148" s="61" t="s">
        <v>2760</v>
      </c>
      <c r="K1148" s="30"/>
      <c r="L1148" s="4"/>
      <c r="M1148" s="4" t="str">
        <f>C1148&amp;COUNTIF($C$2:C1148,C1148)</f>
        <v>陈浩楠1</v>
      </c>
    </row>
    <row r="1149" customHeight="1" spans="1:13">
      <c r="A1149" s="6">
        <v>1148</v>
      </c>
      <c r="B1149" s="6" t="s">
        <v>3840</v>
      </c>
      <c r="C1149" s="6" t="s">
        <v>2373</v>
      </c>
      <c r="D1149" s="6"/>
      <c r="E1149" s="6"/>
      <c r="F1149" s="29">
        <v>44559</v>
      </c>
      <c r="G1149" s="30"/>
      <c r="H1149" s="6" t="s">
        <v>2758</v>
      </c>
      <c r="I1149" s="32" t="s">
        <v>2759</v>
      </c>
      <c r="J1149" s="61" t="s">
        <v>2760</v>
      </c>
      <c r="K1149" s="30"/>
      <c r="L1149" s="4"/>
      <c r="M1149" s="4" t="str">
        <f>C1149&amp;COUNTIF($C$2:C1149,C1149)</f>
        <v>苏金龙1</v>
      </c>
    </row>
    <row r="1150" customHeight="1" spans="1:13">
      <c r="A1150" s="6">
        <v>1149</v>
      </c>
      <c r="B1150" s="6" t="s">
        <v>3841</v>
      </c>
      <c r="C1150" s="6" t="s">
        <v>2535</v>
      </c>
      <c r="D1150" s="6"/>
      <c r="E1150" s="6"/>
      <c r="F1150" s="29">
        <v>44559</v>
      </c>
      <c r="G1150" s="30"/>
      <c r="H1150" s="6" t="s">
        <v>2758</v>
      </c>
      <c r="I1150" s="32" t="s">
        <v>2759</v>
      </c>
      <c r="J1150" s="61" t="s">
        <v>2760</v>
      </c>
      <c r="K1150" s="30"/>
      <c r="L1150" s="4"/>
      <c r="M1150" s="4" t="str">
        <f>C1150&amp;COUNTIF($C$2:C1150,C1150)</f>
        <v>刘旭飞1</v>
      </c>
    </row>
    <row r="1151" customHeight="1" spans="1:13">
      <c r="A1151" s="6">
        <v>1150</v>
      </c>
      <c r="B1151" s="6" t="s">
        <v>3842</v>
      </c>
      <c r="C1151" s="6" t="s">
        <v>2436</v>
      </c>
      <c r="D1151" s="6"/>
      <c r="E1151" s="6"/>
      <c r="F1151" s="29">
        <v>44559</v>
      </c>
      <c r="G1151" s="30"/>
      <c r="H1151" s="6" t="s">
        <v>2758</v>
      </c>
      <c r="I1151" s="32" t="s">
        <v>2759</v>
      </c>
      <c r="J1151" s="61" t="s">
        <v>2760</v>
      </c>
      <c r="K1151" s="30"/>
      <c r="L1151" s="4"/>
      <c r="M1151" s="4" t="str">
        <f>C1151&amp;COUNTIF($C$2:C1151,C1151)</f>
        <v>杨忠骁1</v>
      </c>
    </row>
  </sheetData>
  <autoFilter ref="A1:M1151">
    <extLst/>
  </autoFilter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03"/>
  <sheetViews>
    <sheetView workbookViewId="0">
      <pane xSplit="3" ySplit="1" topLeftCell="D2" activePane="bottomRight" state="frozen"/>
      <selection/>
      <selection pane="topRight"/>
      <selection pane="bottomLeft"/>
      <selection pane="bottomRight" activeCell="D2" sqref="D2:D3303"/>
    </sheetView>
  </sheetViews>
  <sheetFormatPr defaultColWidth="9" defaultRowHeight="25" customHeight="1" outlineLevelCol="6"/>
  <cols>
    <col min="1" max="5" width="9" style="1"/>
    <col min="6" max="6" width="13.5" style="1" customWidth="1"/>
    <col min="7" max="16384" width="9" style="1"/>
  </cols>
  <sheetData>
    <row r="1" customHeight="1" spans="1:7">
      <c r="A1" s="2" t="s">
        <v>2725</v>
      </c>
      <c r="B1" s="2" t="s">
        <v>2726</v>
      </c>
      <c r="C1" s="3" t="s">
        <v>0</v>
      </c>
      <c r="D1" s="3" t="s">
        <v>3843</v>
      </c>
      <c r="E1" s="3" t="s">
        <v>2</v>
      </c>
      <c r="F1" s="4" t="s">
        <v>2734</v>
      </c>
      <c r="G1" s="4" t="s">
        <v>3844</v>
      </c>
    </row>
    <row r="2" customHeight="1" spans="1:7">
      <c r="A2" s="4">
        <f>ROW()-1</f>
        <v>1</v>
      </c>
      <c r="B2" s="5" t="s">
        <v>3845</v>
      </c>
      <c r="C2" s="6" t="s">
        <v>3846</v>
      </c>
      <c r="D2" s="4"/>
      <c r="E2" s="7">
        <v>44197</v>
      </c>
      <c r="F2" s="4" t="str">
        <f>C2&amp;COUNTIF($C$2:C2,C2)</f>
        <v>吴臻1</v>
      </c>
      <c r="G2" s="4">
        <f>IF(COUNTIF(C:C,C2)=1,0,D2-VLOOKUP(C2,C:D,2,0))</f>
        <v>0</v>
      </c>
    </row>
    <row r="3" customHeight="1" spans="1:7">
      <c r="A3" s="4">
        <f t="shared" ref="A3:A66" si="0">ROW()-1</f>
        <v>2</v>
      </c>
      <c r="B3" s="5" t="s">
        <v>3847</v>
      </c>
      <c r="C3" s="6" t="s">
        <v>3848</v>
      </c>
      <c r="D3" s="4"/>
      <c r="E3" s="7">
        <v>44197</v>
      </c>
      <c r="F3" s="4" t="str">
        <f>C3&amp;COUNTIF($C$2:C3,C3)</f>
        <v>柳红芳1</v>
      </c>
      <c r="G3" s="4">
        <f t="shared" ref="G3:G66" si="1">IF(COUNTIF(C:C,C3)=1,0,D3-VLOOKUP(C3,C:D,2,0))</f>
        <v>0</v>
      </c>
    </row>
    <row r="4" customHeight="1" spans="1:7">
      <c r="A4" s="4">
        <f t="shared" si="0"/>
        <v>3</v>
      </c>
      <c r="B4" s="5" t="s">
        <v>3849</v>
      </c>
      <c r="C4" s="6" t="s">
        <v>3850</v>
      </c>
      <c r="D4" s="4"/>
      <c r="E4" s="7">
        <v>44197</v>
      </c>
      <c r="F4" s="4" t="str">
        <f>C4&amp;COUNTIF($C$2:C4,C4)</f>
        <v>朱蕾1</v>
      </c>
      <c r="G4" s="4">
        <f t="shared" si="1"/>
        <v>0</v>
      </c>
    </row>
    <row r="5" customHeight="1" spans="1:7">
      <c r="A5" s="4">
        <f t="shared" si="0"/>
        <v>4</v>
      </c>
      <c r="B5" s="5" t="s">
        <v>3851</v>
      </c>
      <c r="C5" s="6" t="s">
        <v>3852</v>
      </c>
      <c r="D5" s="4"/>
      <c r="E5" s="7">
        <v>44197</v>
      </c>
      <c r="F5" s="4" t="str">
        <f>C5&amp;COUNTIF($C$2:C5,C5)</f>
        <v>刘露1</v>
      </c>
      <c r="G5" s="4">
        <f t="shared" si="1"/>
        <v>0</v>
      </c>
    </row>
    <row r="6" customHeight="1" spans="1:7">
      <c r="A6" s="4">
        <f t="shared" si="0"/>
        <v>5</v>
      </c>
      <c r="B6" s="5" t="s">
        <v>3853</v>
      </c>
      <c r="C6" s="6" t="s">
        <v>3854</v>
      </c>
      <c r="D6" s="4"/>
      <c r="E6" s="7">
        <v>44197</v>
      </c>
      <c r="F6" s="4" t="str">
        <f>C6&amp;COUNTIF($C$2:C6,C6)</f>
        <v>杨光润1</v>
      </c>
      <c r="G6" s="4">
        <f t="shared" si="1"/>
        <v>0</v>
      </c>
    </row>
    <row r="7" customHeight="1" spans="1:7">
      <c r="A7" s="4">
        <f t="shared" si="0"/>
        <v>6</v>
      </c>
      <c r="B7" s="5" t="s">
        <v>3855</v>
      </c>
      <c r="C7" s="6" t="s">
        <v>3856</v>
      </c>
      <c r="D7" s="4"/>
      <c r="E7" s="7">
        <v>44197</v>
      </c>
      <c r="F7" s="4" t="str">
        <f>C7&amp;COUNTIF($C$2:C7,C7)</f>
        <v>夏恒敏1</v>
      </c>
      <c r="G7" s="4">
        <f t="shared" si="1"/>
        <v>0</v>
      </c>
    </row>
    <row r="8" customHeight="1" spans="1:7">
      <c r="A8" s="4">
        <f t="shared" si="0"/>
        <v>7</v>
      </c>
      <c r="B8" s="5" t="s">
        <v>3857</v>
      </c>
      <c r="C8" s="6" t="s">
        <v>3858</v>
      </c>
      <c r="D8" s="4"/>
      <c r="E8" s="7">
        <v>44197</v>
      </c>
      <c r="F8" s="4" t="str">
        <f>C8&amp;COUNTIF($C$2:C8,C8)</f>
        <v>何继远1</v>
      </c>
      <c r="G8" s="4">
        <f t="shared" si="1"/>
        <v>0</v>
      </c>
    </row>
    <row r="9" customHeight="1" spans="1:7">
      <c r="A9" s="4">
        <f t="shared" si="0"/>
        <v>8</v>
      </c>
      <c r="B9" s="5" t="s">
        <v>3859</v>
      </c>
      <c r="C9" s="6" t="s">
        <v>427</v>
      </c>
      <c r="D9" s="4"/>
      <c r="E9" s="7">
        <v>44197</v>
      </c>
      <c r="F9" s="4" t="str">
        <f>C9&amp;COUNTIF($C$2:C9,C9)</f>
        <v>彭小波1</v>
      </c>
      <c r="G9" s="4">
        <f t="shared" si="1"/>
        <v>0</v>
      </c>
    </row>
    <row r="10" customHeight="1" spans="1:7">
      <c r="A10" s="4">
        <f t="shared" si="0"/>
        <v>9</v>
      </c>
      <c r="B10" s="5" t="s">
        <v>3860</v>
      </c>
      <c r="C10" s="6" t="s">
        <v>429</v>
      </c>
      <c r="D10" s="4"/>
      <c r="E10" s="7">
        <v>44197</v>
      </c>
      <c r="F10" s="4" t="str">
        <f>C10&amp;COUNTIF($C$2:C10,C10)</f>
        <v>周忠恳1</v>
      </c>
      <c r="G10" s="4">
        <f t="shared" si="1"/>
        <v>0</v>
      </c>
    </row>
    <row r="11" customHeight="1" spans="1:7">
      <c r="A11" s="4">
        <f t="shared" si="0"/>
        <v>10</v>
      </c>
      <c r="B11" s="5" t="s">
        <v>3861</v>
      </c>
      <c r="C11" s="6" t="s">
        <v>3862</v>
      </c>
      <c r="D11" s="4"/>
      <c r="E11" s="7">
        <v>44197</v>
      </c>
      <c r="F11" s="4" t="str">
        <f>C11&amp;COUNTIF($C$2:C11,C11)</f>
        <v>白兴忠1</v>
      </c>
      <c r="G11" s="4">
        <f t="shared" si="1"/>
        <v>0</v>
      </c>
    </row>
    <row r="12" customHeight="1" spans="1:7">
      <c r="A12" s="4">
        <f t="shared" si="0"/>
        <v>11</v>
      </c>
      <c r="B12" s="5" t="s">
        <v>3664</v>
      </c>
      <c r="C12" s="6" t="s">
        <v>3665</v>
      </c>
      <c r="D12" s="4"/>
      <c r="E12" s="7">
        <v>44197</v>
      </c>
      <c r="F12" s="4" t="str">
        <f>C12&amp;COUNTIF($C$2:C12,C12)</f>
        <v>杨泽1</v>
      </c>
      <c r="G12" s="4">
        <f t="shared" si="1"/>
        <v>0</v>
      </c>
    </row>
    <row r="13" customHeight="1" spans="1:7">
      <c r="A13" s="4">
        <f t="shared" si="0"/>
        <v>12</v>
      </c>
      <c r="B13" s="5" t="s">
        <v>3863</v>
      </c>
      <c r="C13" s="6" t="s">
        <v>2068</v>
      </c>
      <c r="D13" s="4"/>
      <c r="E13" s="7">
        <v>44197</v>
      </c>
      <c r="F13" s="4" t="str">
        <f>C13&amp;COUNTIF($C$2:C13,C13)</f>
        <v>陈建强1</v>
      </c>
      <c r="G13" s="4">
        <f t="shared" si="1"/>
        <v>0</v>
      </c>
    </row>
    <row r="14" customHeight="1" spans="1:7">
      <c r="A14" s="4">
        <f t="shared" si="0"/>
        <v>13</v>
      </c>
      <c r="B14" s="5" t="s">
        <v>3864</v>
      </c>
      <c r="C14" s="6" t="s">
        <v>3865</v>
      </c>
      <c r="D14" s="4"/>
      <c r="E14" s="7">
        <v>44197</v>
      </c>
      <c r="F14" s="4" t="str">
        <f>C14&amp;COUNTIF($C$2:C14,C14)</f>
        <v>刘青008121</v>
      </c>
      <c r="G14" s="4">
        <f t="shared" si="1"/>
        <v>0</v>
      </c>
    </row>
    <row r="15" customHeight="1" spans="1:7">
      <c r="A15" s="4">
        <f t="shared" si="0"/>
        <v>14</v>
      </c>
      <c r="B15" s="5" t="s">
        <v>3866</v>
      </c>
      <c r="C15" s="6" t="s">
        <v>3867</v>
      </c>
      <c r="D15" s="4"/>
      <c r="E15" s="7">
        <v>44197</v>
      </c>
      <c r="F15" s="4" t="str">
        <f>C15&amp;COUNTIF($C$2:C15,C15)</f>
        <v>王晓民1</v>
      </c>
      <c r="G15" s="4">
        <f t="shared" si="1"/>
        <v>0</v>
      </c>
    </row>
    <row r="16" customHeight="1" spans="1:7">
      <c r="A16" s="4">
        <f t="shared" si="0"/>
        <v>15</v>
      </c>
      <c r="B16" s="5" t="s">
        <v>3868</v>
      </c>
      <c r="C16" s="6" t="s">
        <v>3869</v>
      </c>
      <c r="D16" s="4"/>
      <c r="E16" s="7">
        <v>44197</v>
      </c>
      <c r="F16" s="4" t="str">
        <f>C16&amp;COUNTIF($C$2:C16,C16)</f>
        <v>王粤香1</v>
      </c>
      <c r="G16" s="4">
        <f t="shared" si="1"/>
        <v>0</v>
      </c>
    </row>
    <row r="17" customHeight="1" spans="1:7">
      <c r="A17" s="4">
        <f t="shared" si="0"/>
        <v>16</v>
      </c>
      <c r="B17" s="5" t="s">
        <v>3870</v>
      </c>
      <c r="C17" s="6" t="s">
        <v>3871</v>
      </c>
      <c r="D17" s="4"/>
      <c r="E17" s="7">
        <v>44197</v>
      </c>
      <c r="F17" s="4" t="str">
        <f>C17&amp;COUNTIF($C$2:C17,C17)</f>
        <v>葛王威1</v>
      </c>
      <c r="G17" s="4">
        <f t="shared" si="1"/>
        <v>0</v>
      </c>
    </row>
    <row r="18" customHeight="1" spans="1:7">
      <c r="A18" s="4">
        <f t="shared" si="0"/>
        <v>17</v>
      </c>
      <c r="B18" s="5" t="s">
        <v>3872</v>
      </c>
      <c r="C18" s="6" t="s">
        <v>3873</v>
      </c>
      <c r="D18" s="4"/>
      <c r="E18" s="7">
        <v>44197</v>
      </c>
      <c r="F18" s="4" t="str">
        <f>C18&amp;COUNTIF($C$2:C18,C18)</f>
        <v>马妍1</v>
      </c>
      <c r="G18" s="4">
        <f t="shared" si="1"/>
        <v>0</v>
      </c>
    </row>
    <row r="19" customHeight="1" spans="1:7">
      <c r="A19" s="4">
        <f t="shared" si="0"/>
        <v>18</v>
      </c>
      <c r="B19" s="5" t="s">
        <v>3279</v>
      </c>
      <c r="C19" s="6" t="s">
        <v>431</v>
      </c>
      <c r="D19" s="4"/>
      <c r="E19" s="7">
        <v>44197</v>
      </c>
      <c r="F19" s="4" t="str">
        <f>C19&amp;COUNTIF($C$2:C19,C19)</f>
        <v>韩永发1</v>
      </c>
      <c r="G19" s="4">
        <f t="shared" si="1"/>
        <v>0</v>
      </c>
    </row>
    <row r="20" customHeight="1" spans="1:7">
      <c r="A20" s="4">
        <f t="shared" si="0"/>
        <v>19</v>
      </c>
      <c r="B20" s="5" t="s">
        <v>3282</v>
      </c>
      <c r="C20" s="6" t="s">
        <v>433</v>
      </c>
      <c r="D20" s="4"/>
      <c r="E20" s="7">
        <v>44197</v>
      </c>
      <c r="F20" s="4" t="str">
        <f>C20&amp;COUNTIF($C$2:C20,C20)</f>
        <v>田禄1</v>
      </c>
      <c r="G20" s="4">
        <f t="shared" si="1"/>
        <v>0</v>
      </c>
    </row>
    <row r="21" customHeight="1" spans="1:7">
      <c r="A21" s="4">
        <f t="shared" si="0"/>
        <v>20</v>
      </c>
      <c r="B21" s="5" t="s">
        <v>3874</v>
      </c>
      <c r="C21" s="6" t="s">
        <v>435</v>
      </c>
      <c r="D21" s="4"/>
      <c r="E21" s="7">
        <v>44197</v>
      </c>
      <c r="F21" s="4" t="str">
        <f>C21&amp;COUNTIF($C$2:C21,C21)</f>
        <v>郝海东1</v>
      </c>
      <c r="G21" s="4">
        <f t="shared" si="1"/>
        <v>0</v>
      </c>
    </row>
    <row r="22" customHeight="1" spans="1:7">
      <c r="A22" s="4">
        <f t="shared" si="0"/>
        <v>21</v>
      </c>
      <c r="B22" s="5" t="s">
        <v>3331</v>
      </c>
      <c r="C22" s="6" t="s">
        <v>436</v>
      </c>
      <c r="D22" s="4"/>
      <c r="E22" s="7">
        <v>44197</v>
      </c>
      <c r="F22" s="4" t="str">
        <f>C22&amp;COUNTIF($C$2:C22,C22)</f>
        <v>陈旭1</v>
      </c>
      <c r="G22" s="4">
        <f t="shared" si="1"/>
        <v>0</v>
      </c>
    </row>
    <row r="23" customHeight="1" spans="1:7">
      <c r="A23" s="4">
        <f t="shared" si="0"/>
        <v>22</v>
      </c>
      <c r="B23" s="5" t="s">
        <v>3273</v>
      </c>
      <c r="C23" s="6" t="s">
        <v>437</v>
      </c>
      <c r="D23" s="4"/>
      <c r="E23" s="7">
        <v>44197</v>
      </c>
      <c r="F23" s="4" t="str">
        <f>C23&amp;COUNTIF($C$2:C23,C23)</f>
        <v>尤文琛1</v>
      </c>
      <c r="G23" s="4">
        <f t="shared" si="1"/>
        <v>0</v>
      </c>
    </row>
    <row r="24" customHeight="1" spans="1:7">
      <c r="A24" s="4">
        <f t="shared" si="0"/>
        <v>23</v>
      </c>
      <c r="B24" s="5" t="s">
        <v>3875</v>
      </c>
      <c r="C24" s="6" t="s">
        <v>438</v>
      </c>
      <c r="D24" s="4"/>
      <c r="E24" s="7">
        <v>44197</v>
      </c>
      <c r="F24" s="4" t="str">
        <f>C24&amp;COUNTIF($C$2:C24,C24)</f>
        <v>张润升1</v>
      </c>
      <c r="G24" s="4">
        <f t="shared" si="1"/>
        <v>0</v>
      </c>
    </row>
    <row r="25" customHeight="1" spans="1:7">
      <c r="A25" s="4">
        <f t="shared" si="0"/>
        <v>24</v>
      </c>
      <c r="B25" s="5" t="s">
        <v>3876</v>
      </c>
      <c r="C25" s="6" t="s">
        <v>440</v>
      </c>
      <c r="D25" s="4"/>
      <c r="E25" s="7">
        <v>44197</v>
      </c>
      <c r="F25" s="4" t="str">
        <f>C25&amp;COUNTIF($C$2:C25,C25)</f>
        <v>魏敏1</v>
      </c>
      <c r="G25" s="4">
        <f t="shared" si="1"/>
        <v>0</v>
      </c>
    </row>
    <row r="26" customHeight="1" spans="1:7">
      <c r="A26" s="4">
        <f t="shared" si="0"/>
        <v>25</v>
      </c>
      <c r="B26" s="5" t="s">
        <v>3877</v>
      </c>
      <c r="C26" s="6" t="s">
        <v>441</v>
      </c>
      <c r="D26" s="4"/>
      <c r="E26" s="7">
        <v>44197</v>
      </c>
      <c r="F26" s="4" t="str">
        <f>C26&amp;COUNTIF($C$2:C26,C26)</f>
        <v>王港琨1</v>
      </c>
      <c r="G26" s="4">
        <f t="shared" si="1"/>
        <v>0</v>
      </c>
    </row>
    <row r="27" customHeight="1" spans="1:7">
      <c r="A27" s="4">
        <f t="shared" si="0"/>
        <v>26</v>
      </c>
      <c r="B27" s="5" t="s">
        <v>3878</v>
      </c>
      <c r="C27" s="6" t="s">
        <v>443</v>
      </c>
      <c r="D27" s="4"/>
      <c r="E27" s="7">
        <v>44197</v>
      </c>
      <c r="F27" s="4" t="str">
        <f>C27&amp;COUNTIF($C$2:C27,C27)</f>
        <v>袁蒙1</v>
      </c>
      <c r="G27" s="4">
        <f t="shared" si="1"/>
        <v>0</v>
      </c>
    </row>
    <row r="28" customHeight="1" spans="1:7">
      <c r="A28" s="4">
        <f t="shared" si="0"/>
        <v>27</v>
      </c>
      <c r="B28" s="5" t="s">
        <v>3272</v>
      </c>
      <c r="C28" s="6" t="s">
        <v>445</v>
      </c>
      <c r="D28" s="4"/>
      <c r="E28" s="7">
        <v>44197</v>
      </c>
      <c r="F28" s="4" t="str">
        <f>C28&amp;COUNTIF($C$2:C28,C28)</f>
        <v>邱梦菲1</v>
      </c>
      <c r="G28" s="4">
        <f t="shared" si="1"/>
        <v>0</v>
      </c>
    </row>
    <row r="29" customHeight="1" spans="1:7">
      <c r="A29" s="4">
        <f t="shared" si="0"/>
        <v>28</v>
      </c>
      <c r="B29" s="5" t="s">
        <v>3879</v>
      </c>
      <c r="C29" s="6" t="s">
        <v>3880</v>
      </c>
      <c r="D29" s="4"/>
      <c r="E29" s="7">
        <v>44197</v>
      </c>
      <c r="F29" s="4" t="str">
        <f>C29&amp;COUNTIF($C$2:C29,C29)</f>
        <v>刘婷婷1</v>
      </c>
      <c r="G29" s="4">
        <f t="shared" si="1"/>
        <v>0</v>
      </c>
    </row>
    <row r="30" customHeight="1" spans="1:7">
      <c r="A30" s="4">
        <f t="shared" si="0"/>
        <v>29</v>
      </c>
      <c r="B30" s="5" t="s">
        <v>3271</v>
      </c>
      <c r="C30" s="6" t="s">
        <v>447</v>
      </c>
      <c r="D30" s="4"/>
      <c r="E30" s="7">
        <v>44197</v>
      </c>
      <c r="F30" s="4" t="str">
        <f>C30&amp;COUNTIF($C$2:C30,C30)</f>
        <v>张一文1</v>
      </c>
      <c r="G30" s="4">
        <f t="shared" si="1"/>
        <v>0</v>
      </c>
    </row>
    <row r="31" customHeight="1" spans="1:7">
      <c r="A31" s="4">
        <f t="shared" si="0"/>
        <v>30</v>
      </c>
      <c r="B31" s="5" t="s">
        <v>3330</v>
      </c>
      <c r="C31" s="6" t="s">
        <v>448</v>
      </c>
      <c r="D31" s="4"/>
      <c r="E31" s="7">
        <v>44197</v>
      </c>
      <c r="F31" s="4" t="str">
        <f>C31&amp;COUNTIF($C$2:C31,C31)</f>
        <v>冯博同1</v>
      </c>
      <c r="G31" s="4">
        <f t="shared" si="1"/>
        <v>0</v>
      </c>
    </row>
    <row r="32" customHeight="1" spans="1:7">
      <c r="A32" s="4">
        <f t="shared" si="0"/>
        <v>31</v>
      </c>
      <c r="B32" s="5" t="s">
        <v>3881</v>
      </c>
      <c r="C32" s="6" t="s">
        <v>3882</v>
      </c>
      <c r="D32" s="4"/>
      <c r="E32" s="7">
        <v>44197</v>
      </c>
      <c r="F32" s="4" t="str">
        <f>C32&amp;COUNTIF($C$2:C32,C32)</f>
        <v>杨莹019261</v>
      </c>
      <c r="G32" s="4">
        <f t="shared" si="1"/>
        <v>0</v>
      </c>
    </row>
    <row r="33" customHeight="1" spans="1:7">
      <c r="A33" s="4">
        <f t="shared" si="0"/>
        <v>32</v>
      </c>
      <c r="B33" s="5" t="s">
        <v>3883</v>
      </c>
      <c r="C33" s="6" t="s">
        <v>449</v>
      </c>
      <c r="D33" s="4"/>
      <c r="E33" s="7">
        <v>44197</v>
      </c>
      <c r="F33" s="4" t="str">
        <f>C33&amp;COUNTIF($C$2:C33,C33)</f>
        <v>张艺琳1</v>
      </c>
      <c r="G33" s="4">
        <f t="shared" si="1"/>
        <v>0</v>
      </c>
    </row>
    <row r="34" customHeight="1" spans="1:7">
      <c r="A34" s="4">
        <f t="shared" si="0"/>
        <v>33</v>
      </c>
      <c r="B34" s="5" t="s">
        <v>3884</v>
      </c>
      <c r="C34" s="6" t="s">
        <v>450</v>
      </c>
      <c r="D34" s="4"/>
      <c r="E34" s="7">
        <v>44197</v>
      </c>
      <c r="F34" s="4" t="str">
        <f>C34&amp;COUNTIF($C$2:C34,C34)</f>
        <v>黄流洁1</v>
      </c>
      <c r="G34" s="4">
        <f t="shared" si="1"/>
        <v>0</v>
      </c>
    </row>
    <row r="35" customHeight="1" spans="1:7">
      <c r="A35" s="4">
        <f t="shared" si="0"/>
        <v>34</v>
      </c>
      <c r="B35" s="5" t="s">
        <v>3885</v>
      </c>
      <c r="C35" s="6" t="s">
        <v>451</v>
      </c>
      <c r="D35" s="4"/>
      <c r="E35" s="7">
        <v>44197</v>
      </c>
      <c r="F35" s="4" t="str">
        <f>C35&amp;COUNTIF($C$2:C35,C35)</f>
        <v>郑白雪1</v>
      </c>
      <c r="G35" s="4">
        <f t="shared" si="1"/>
        <v>0</v>
      </c>
    </row>
    <row r="36" customHeight="1" spans="1:7">
      <c r="A36" s="4">
        <f t="shared" si="0"/>
        <v>35</v>
      </c>
      <c r="B36" s="5" t="s">
        <v>3886</v>
      </c>
      <c r="C36" s="6" t="s">
        <v>452</v>
      </c>
      <c r="D36" s="4"/>
      <c r="E36" s="7">
        <v>44197</v>
      </c>
      <c r="F36" s="4" t="str">
        <f>C36&amp;COUNTIF($C$2:C36,C36)</f>
        <v>王昊杰1</v>
      </c>
      <c r="G36" s="4">
        <f t="shared" si="1"/>
        <v>0</v>
      </c>
    </row>
    <row r="37" customHeight="1" spans="1:7">
      <c r="A37" s="4">
        <f t="shared" si="0"/>
        <v>36</v>
      </c>
      <c r="B37" s="5" t="s">
        <v>3270</v>
      </c>
      <c r="C37" s="6" t="s">
        <v>453</v>
      </c>
      <c r="D37" s="4"/>
      <c r="E37" s="7">
        <v>44197</v>
      </c>
      <c r="F37" s="4" t="str">
        <f>C37&amp;COUNTIF($C$2:C37,C37)</f>
        <v>吴一陶1</v>
      </c>
      <c r="G37" s="4">
        <f t="shared" si="1"/>
        <v>0</v>
      </c>
    </row>
    <row r="38" customHeight="1" spans="1:7">
      <c r="A38" s="4">
        <f t="shared" si="0"/>
        <v>37</v>
      </c>
      <c r="B38" s="5" t="s">
        <v>3280</v>
      </c>
      <c r="C38" s="6" t="s">
        <v>454</v>
      </c>
      <c r="D38" s="4"/>
      <c r="E38" s="7">
        <v>44197</v>
      </c>
      <c r="F38" s="4" t="str">
        <f>C38&amp;COUNTIF($C$2:C38,C38)</f>
        <v>万循铭1</v>
      </c>
      <c r="G38" s="4">
        <f t="shared" si="1"/>
        <v>0</v>
      </c>
    </row>
    <row r="39" customHeight="1" spans="1:7">
      <c r="A39" s="4">
        <f t="shared" si="0"/>
        <v>38</v>
      </c>
      <c r="B39" s="5" t="s">
        <v>3332</v>
      </c>
      <c r="C39" s="6" t="s">
        <v>455</v>
      </c>
      <c r="D39" s="4"/>
      <c r="E39" s="7">
        <v>44197</v>
      </c>
      <c r="F39" s="4" t="str">
        <f>C39&amp;COUNTIF($C$2:C39,C39)</f>
        <v>王润森1</v>
      </c>
      <c r="G39" s="4">
        <f t="shared" si="1"/>
        <v>0</v>
      </c>
    </row>
    <row r="40" customHeight="1" spans="1:7">
      <c r="A40" s="4">
        <f t="shared" si="0"/>
        <v>39</v>
      </c>
      <c r="B40" s="5" t="s">
        <v>3887</v>
      </c>
      <c r="C40" s="6" t="s">
        <v>3888</v>
      </c>
      <c r="D40" s="4"/>
      <c r="E40" s="7">
        <v>44197</v>
      </c>
      <c r="F40" s="4" t="str">
        <f>C40&amp;COUNTIF($C$2:C40,C40)</f>
        <v>赵子璇1</v>
      </c>
      <c r="G40" s="4">
        <f t="shared" si="1"/>
        <v>0</v>
      </c>
    </row>
    <row r="41" customHeight="1" spans="1:7">
      <c r="A41" s="4">
        <f t="shared" si="0"/>
        <v>40</v>
      </c>
      <c r="B41" s="5" t="s">
        <v>3224</v>
      </c>
      <c r="C41" s="6" t="s">
        <v>456</v>
      </c>
      <c r="D41" s="4"/>
      <c r="E41" s="7">
        <v>44197</v>
      </c>
      <c r="F41" s="4" t="str">
        <f>C41&amp;COUNTIF($C$2:C41,C41)</f>
        <v>邓大德1</v>
      </c>
      <c r="G41" s="4">
        <f t="shared" si="1"/>
        <v>0</v>
      </c>
    </row>
    <row r="42" customHeight="1" spans="1:7">
      <c r="A42" s="4">
        <f t="shared" si="0"/>
        <v>41</v>
      </c>
      <c r="B42" s="5" t="s">
        <v>3278</v>
      </c>
      <c r="C42" s="6" t="s">
        <v>457</v>
      </c>
      <c r="D42" s="4"/>
      <c r="E42" s="7">
        <v>44197</v>
      </c>
      <c r="F42" s="4" t="str">
        <f>C42&amp;COUNTIF($C$2:C42,C42)</f>
        <v>张龙飞1</v>
      </c>
      <c r="G42" s="4">
        <f t="shared" si="1"/>
        <v>0</v>
      </c>
    </row>
    <row r="43" customHeight="1" spans="1:7">
      <c r="A43" s="4">
        <f t="shared" si="0"/>
        <v>42</v>
      </c>
      <c r="B43" s="5" t="s">
        <v>3321</v>
      </c>
      <c r="C43" s="6" t="s">
        <v>458</v>
      </c>
      <c r="D43" s="4"/>
      <c r="E43" s="7">
        <v>44197</v>
      </c>
      <c r="F43" s="4" t="str">
        <f>C43&amp;COUNTIF($C$2:C43,C43)</f>
        <v>李康019471</v>
      </c>
      <c r="G43" s="4">
        <f t="shared" si="1"/>
        <v>0</v>
      </c>
    </row>
    <row r="44" customHeight="1" spans="1:7">
      <c r="A44" s="4">
        <f t="shared" si="0"/>
        <v>43</v>
      </c>
      <c r="B44" s="5" t="s">
        <v>3274</v>
      </c>
      <c r="C44" s="6" t="s">
        <v>459</v>
      </c>
      <c r="D44" s="4"/>
      <c r="E44" s="7">
        <v>44197</v>
      </c>
      <c r="F44" s="4" t="str">
        <f>C44&amp;COUNTIF($C$2:C44,C44)</f>
        <v>马锦文1</v>
      </c>
      <c r="G44" s="4">
        <f t="shared" si="1"/>
        <v>0</v>
      </c>
    </row>
    <row r="45" customHeight="1" spans="1:7">
      <c r="A45" s="4">
        <f t="shared" si="0"/>
        <v>44</v>
      </c>
      <c r="B45" s="5" t="s">
        <v>3222</v>
      </c>
      <c r="C45" s="6" t="s">
        <v>460</v>
      </c>
      <c r="D45" s="4"/>
      <c r="E45" s="7">
        <v>44197</v>
      </c>
      <c r="F45" s="4" t="str">
        <f>C45&amp;COUNTIF($C$2:C45,C45)</f>
        <v>傅相美1</v>
      </c>
      <c r="G45" s="4">
        <f t="shared" si="1"/>
        <v>0</v>
      </c>
    </row>
    <row r="46" customHeight="1" spans="1:7">
      <c r="A46" s="4">
        <f t="shared" si="0"/>
        <v>45</v>
      </c>
      <c r="B46" s="5" t="s">
        <v>3291</v>
      </c>
      <c r="C46" s="6" t="s">
        <v>461</v>
      </c>
      <c r="D46" s="4"/>
      <c r="E46" s="7">
        <v>44197</v>
      </c>
      <c r="F46" s="4" t="str">
        <f>C46&amp;COUNTIF($C$2:C46,C46)</f>
        <v>周宇1</v>
      </c>
      <c r="G46" s="4">
        <f t="shared" si="1"/>
        <v>0</v>
      </c>
    </row>
    <row r="47" customHeight="1" spans="1:7">
      <c r="A47" s="4">
        <f t="shared" si="0"/>
        <v>46</v>
      </c>
      <c r="B47" s="5" t="s">
        <v>3275</v>
      </c>
      <c r="C47" s="6" t="s">
        <v>462</v>
      </c>
      <c r="D47" s="4"/>
      <c r="E47" s="7">
        <v>44197</v>
      </c>
      <c r="F47" s="4" t="str">
        <f>C47&amp;COUNTIF($C$2:C47,C47)</f>
        <v>张琴1</v>
      </c>
      <c r="G47" s="4">
        <f t="shared" si="1"/>
        <v>0</v>
      </c>
    </row>
    <row r="48" customHeight="1" spans="1:7">
      <c r="A48" s="4">
        <f t="shared" si="0"/>
        <v>47</v>
      </c>
      <c r="B48" s="5" t="s">
        <v>3218</v>
      </c>
      <c r="C48" s="6" t="s">
        <v>3219</v>
      </c>
      <c r="D48" s="4"/>
      <c r="E48" s="7">
        <v>44197</v>
      </c>
      <c r="F48" s="4" t="str">
        <f>C48&amp;COUNTIF($C$2:C48,C48)</f>
        <v>付剑波1</v>
      </c>
      <c r="G48" s="4">
        <f t="shared" si="1"/>
        <v>0</v>
      </c>
    </row>
    <row r="49" customHeight="1" spans="1:7">
      <c r="A49" s="4">
        <f t="shared" si="0"/>
        <v>48</v>
      </c>
      <c r="B49" s="5" t="s">
        <v>3216</v>
      </c>
      <c r="C49" s="6" t="s">
        <v>3217</v>
      </c>
      <c r="D49" s="4"/>
      <c r="E49" s="7">
        <v>44197</v>
      </c>
      <c r="F49" s="4" t="str">
        <f>C49&amp;COUNTIF($C$2:C49,C49)</f>
        <v>江梓立1</v>
      </c>
      <c r="G49" s="4">
        <f t="shared" si="1"/>
        <v>0</v>
      </c>
    </row>
    <row r="50" customHeight="1" spans="1:7">
      <c r="A50" s="4">
        <f t="shared" si="0"/>
        <v>49</v>
      </c>
      <c r="B50" s="5" t="s">
        <v>3286</v>
      </c>
      <c r="C50" s="6" t="s">
        <v>463</v>
      </c>
      <c r="D50" s="4"/>
      <c r="E50" s="7">
        <v>44197</v>
      </c>
      <c r="F50" s="4" t="str">
        <f>C50&amp;COUNTIF($C$2:C50,C50)</f>
        <v>董玲艳1</v>
      </c>
      <c r="G50" s="4">
        <f t="shared" si="1"/>
        <v>0</v>
      </c>
    </row>
    <row r="51" customHeight="1" spans="1:7">
      <c r="A51" s="4">
        <f t="shared" si="0"/>
        <v>50</v>
      </c>
      <c r="B51" s="5" t="s">
        <v>3472</v>
      </c>
      <c r="C51" s="6" t="s">
        <v>3473</v>
      </c>
      <c r="D51" s="4"/>
      <c r="E51" s="7">
        <v>44197</v>
      </c>
      <c r="F51" s="4" t="str">
        <f>C51&amp;COUNTIF($C$2:C51,C51)</f>
        <v>陈贵宁1</v>
      </c>
      <c r="G51" s="4">
        <f t="shared" si="1"/>
        <v>0</v>
      </c>
    </row>
    <row r="52" customHeight="1" spans="1:7">
      <c r="A52" s="4">
        <f t="shared" si="0"/>
        <v>51</v>
      </c>
      <c r="B52" s="5" t="s">
        <v>3285</v>
      </c>
      <c r="C52" s="6" t="s">
        <v>464</v>
      </c>
      <c r="D52" s="4"/>
      <c r="E52" s="7">
        <v>44197</v>
      </c>
      <c r="F52" s="4" t="str">
        <f>C52&amp;COUNTIF($C$2:C52,C52)</f>
        <v>雷怡1</v>
      </c>
      <c r="G52" s="4">
        <f t="shared" si="1"/>
        <v>0</v>
      </c>
    </row>
    <row r="53" customHeight="1" spans="1:7">
      <c r="A53" s="4">
        <f t="shared" si="0"/>
        <v>52</v>
      </c>
      <c r="B53" s="5" t="s">
        <v>3287</v>
      </c>
      <c r="C53" s="6" t="s">
        <v>465</v>
      </c>
      <c r="D53" s="4"/>
      <c r="E53" s="7">
        <v>44197</v>
      </c>
      <c r="F53" s="4" t="str">
        <f>C53&amp;COUNTIF($C$2:C53,C53)</f>
        <v>陈黄凯1</v>
      </c>
      <c r="G53" s="4">
        <f t="shared" si="1"/>
        <v>0</v>
      </c>
    </row>
    <row r="54" customHeight="1" spans="1:7">
      <c r="A54" s="4">
        <f t="shared" si="0"/>
        <v>53</v>
      </c>
      <c r="B54" s="5" t="s">
        <v>3335</v>
      </c>
      <c r="C54" s="6" t="s">
        <v>466</v>
      </c>
      <c r="D54" s="4"/>
      <c r="E54" s="7">
        <v>44197</v>
      </c>
      <c r="F54" s="4" t="str">
        <f>C54&amp;COUNTIF($C$2:C54,C54)</f>
        <v>董畅1</v>
      </c>
      <c r="G54" s="4">
        <f t="shared" si="1"/>
        <v>0</v>
      </c>
    </row>
    <row r="55" customHeight="1" spans="1:7">
      <c r="A55" s="4">
        <f t="shared" si="0"/>
        <v>54</v>
      </c>
      <c r="B55" s="5" t="s">
        <v>3889</v>
      </c>
      <c r="C55" s="6" t="s">
        <v>467</v>
      </c>
      <c r="D55" s="4"/>
      <c r="E55" s="7">
        <v>44197</v>
      </c>
      <c r="F55" s="4" t="str">
        <f>C55&amp;COUNTIF($C$2:C55,C55)</f>
        <v>汤远东1</v>
      </c>
      <c r="G55" s="4">
        <f t="shared" si="1"/>
        <v>0</v>
      </c>
    </row>
    <row r="56" customHeight="1" spans="1:7">
      <c r="A56" s="4">
        <f t="shared" si="0"/>
        <v>55</v>
      </c>
      <c r="B56" s="5" t="s">
        <v>3193</v>
      </c>
      <c r="C56" s="6" t="s">
        <v>468</v>
      </c>
      <c r="D56" s="4"/>
      <c r="E56" s="7">
        <v>44197</v>
      </c>
      <c r="F56" s="4" t="str">
        <f>C56&amp;COUNTIF($C$2:C56,C56)</f>
        <v>卢丙成1</v>
      </c>
      <c r="G56" s="4">
        <f t="shared" si="1"/>
        <v>0</v>
      </c>
    </row>
    <row r="57" customHeight="1" spans="1:7">
      <c r="A57" s="4">
        <f t="shared" si="0"/>
        <v>56</v>
      </c>
      <c r="B57" s="5" t="s">
        <v>3276</v>
      </c>
      <c r="C57" s="6" t="s">
        <v>469</v>
      </c>
      <c r="D57" s="4"/>
      <c r="E57" s="7">
        <v>44197</v>
      </c>
      <c r="F57" s="4" t="str">
        <f>C57&amp;COUNTIF($C$2:C57,C57)</f>
        <v>陈皓1</v>
      </c>
      <c r="G57" s="4">
        <f t="shared" si="1"/>
        <v>0</v>
      </c>
    </row>
    <row r="58" customHeight="1" spans="1:7">
      <c r="A58" s="4">
        <f t="shared" si="0"/>
        <v>57</v>
      </c>
      <c r="B58" s="5" t="s">
        <v>3890</v>
      </c>
      <c r="C58" s="6" t="s">
        <v>470</v>
      </c>
      <c r="D58" s="4"/>
      <c r="E58" s="7">
        <v>44197</v>
      </c>
      <c r="F58" s="4" t="str">
        <f>C58&amp;COUNTIF($C$2:C58,C58)</f>
        <v>赵克阳1</v>
      </c>
      <c r="G58" s="4">
        <f t="shared" si="1"/>
        <v>0</v>
      </c>
    </row>
    <row r="59" customHeight="1" spans="1:7">
      <c r="A59" s="4">
        <f t="shared" si="0"/>
        <v>58</v>
      </c>
      <c r="B59" s="5" t="s">
        <v>3284</v>
      </c>
      <c r="C59" s="6" t="s">
        <v>471</v>
      </c>
      <c r="D59" s="4"/>
      <c r="E59" s="7">
        <v>44197</v>
      </c>
      <c r="F59" s="4" t="str">
        <f>C59&amp;COUNTIF($C$2:C59,C59)</f>
        <v>马英鸿1</v>
      </c>
      <c r="G59" s="4">
        <f t="shared" si="1"/>
        <v>0</v>
      </c>
    </row>
    <row r="60" customHeight="1" spans="1:7">
      <c r="A60" s="4">
        <f t="shared" si="0"/>
        <v>59</v>
      </c>
      <c r="B60" s="5" t="s">
        <v>3891</v>
      </c>
      <c r="C60" s="6" t="s">
        <v>3892</v>
      </c>
      <c r="D60" s="4"/>
      <c r="E60" s="7">
        <v>44197</v>
      </c>
      <c r="F60" s="4" t="str">
        <f>C60&amp;COUNTIF($C$2:C60,C60)</f>
        <v>胡虹1</v>
      </c>
      <c r="G60" s="4">
        <f t="shared" si="1"/>
        <v>0</v>
      </c>
    </row>
    <row r="61" customHeight="1" spans="1:7">
      <c r="A61" s="4">
        <f t="shared" si="0"/>
        <v>60</v>
      </c>
      <c r="B61" s="5" t="s">
        <v>3893</v>
      </c>
      <c r="C61" s="6" t="s">
        <v>3894</v>
      </c>
      <c r="D61" s="4"/>
      <c r="E61" s="7">
        <v>44197</v>
      </c>
      <c r="F61" s="4" t="str">
        <f>C61&amp;COUNTIF($C$2:C61,C61)</f>
        <v>张岩1</v>
      </c>
      <c r="G61" s="4">
        <f t="shared" si="1"/>
        <v>0</v>
      </c>
    </row>
    <row r="62" customHeight="1" spans="1:7">
      <c r="A62" s="4">
        <f t="shared" si="0"/>
        <v>61</v>
      </c>
      <c r="B62" s="5" t="s">
        <v>3895</v>
      </c>
      <c r="C62" s="6" t="s">
        <v>472</v>
      </c>
      <c r="D62" s="4"/>
      <c r="E62" s="7">
        <v>44197</v>
      </c>
      <c r="F62" s="4" t="str">
        <f>C62&amp;COUNTIF($C$2:C62,C62)</f>
        <v>胡超1</v>
      </c>
      <c r="G62" s="4">
        <f t="shared" si="1"/>
        <v>0</v>
      </c>
    </row>
    <row r="63" customHeight="1" spans="1:7">
      <c r="A63" s="4">
        <f t="shared" si="0"/>
        <v>62</v>
      </c>
      <c r="B63" s="5" t="s">
        <v>3896</v>
      </c>
      <c r="C63" s="6" t="s">
        <v>3897</v>
      </c>
      <c r="D63" s="4"/>
      <c r="E63" s="7">
        <v>44197</v>
      </c>
      <c r="F63" s="4" t="str">
        <f>C63&amp;COUNTIF($C$2:C63,C63)</f>
        <v>王涛1</v>
      </c>
      <c r="G63" s="4">
        <f t="shared" si="1"/>
        <v>0</v>
      </c>
    </row>
    <row r="64" customHeight="1" spans="1:7">
      <c r="A64" s="4">
        <f t="shared" si="0"/>
        <v>63</v>
      </c>
      <c r="B64" s="5" t="s">
        <v>3898</v>
      </c>
      <c r="C64" s="6" t="s">
        <v>473</v>
      </c>
      <c r="D64" s="4"/>
      <c r="E64" s="7">
        <v>44197</v>
      </c>
      <c r="F64" s="4" t="str">
        <f>C64&amp;COUNTIF($C$2:C64,C64)</f>
        <v>刘育超1</v>
      </c>
      <c r="G64" s="4">
        <f t="shared" si="1"/>
        <v>0</v>
      </c>
    </row>
    <row r="65" customHeight="1" spans="1:7">
      <c r="A65" s="4">
        <f t="shared" si="0"/>
        <v>64</v>
      </c>
      <c r="B65" s="5" t="s">
        <v>3223</v>
      </c>
      <c r="C65" s="6" t="s">
        <v>475</v>
      </c>
      <c r="D65" s="4"/>
      <c r="E65" s="7">
        <v>44197</v>
      </c>
      <c r="F65" s="4" t="str">
        <f>C65&amp;COUNTIF($C$2:C65,C65)</f>
        <v>孙榛浩1</v>
      </c>
      <c r="G65" s="4">
        <f t="shared" si="1"/>
        <v>0</v>
      </c>
    </row>
    <row r="66" customHeight="1" spans="1:7">
      <c r="A66" s="4">
        <f t="shared" si="0"/>
        <v>65</v>
      </c>
      <c r="B66" s="5" t="s">
        <v>3277</v>
      </c>
      <c r="C66" s="6" t="s">
        <v>476</v>
      </c>
      <c r="D66" s="4"/>
      <c r="E66" s="7">
        <v>44197</v>
      </c>
      <c r="F66" s="4" t="str">
        <f>C66&amp;COUNTIF($C$2:C66,C66)</f>
        <v>陈涌前1</v>
      </c>
      <c r="G66" s="4">
        <f t="shared" si="1"/>
        <v>0</v>
      </c>
    </row>
    <row r="67" customHeight="1" spans="1:7">
      <c r="A67" s="4">
        <f t="shared" ref="A67:A130" si="2">ROW()-1</f>
        <v>66</v>
      </c>
      <c r="B67" s="5" t="s">
        <v>3899</v>
      </c>
      <c r="C67" s="6" t="s">
        <v>3900</v>
      </c>
      <c r="D67" s="4"/>
      <c r="E67" s="7">
        <v>44197</v>
      </c>
      <c r="F67" s="4" t="str">
        <f>C67&amp;COUNTIF($C$2:C67,C67)</f>
        <v>王倩1</v>
      </c>
      <c r="G67" s="4">
        <f t="shared" ref="G67:G130" si="3">IF(COUNTIF(C:C,C67)=1,0,D67-VLOOKUP(C67,C:D,2,0))</f>
        <v>0</v>
      </c>
    </row>
    <row r="68" customHeight="1" spans="1:7">
      <c r="A68" s="4">
        <f t="shared" si="2"/>
        <v>67</v>
      </c>
      <c r="B68" s="5" t="s">
        <v>3901</v>
      </c>
      <c r="C68" s="6" t="s">
        <v>477</v>
      </c>
      <c r="D68" s="4"/>
      <c r="E68" s="7">
        <v>44197</v>
      </c>
      <c r="F68" s="4" t="str">
        <f>C68&amp;COUNTIF($C$2:C68,C68)</f>
        <v>刘小叶1</v>
      </c>
      <c r="G68" s="4">
        <f t="shared" si="3"/>
        <v>0</v>
      </c>
    </row>
    <row r="69" customHeight="1" spans="1:7">
      <c r="A69" s="4">
        <f t="shared" si="2"/>
        <v>68</v>
      </c>
      <c r="B69" s="5" t="s">
        <v>3283</v>
      </c>
      <c r="C69" s="6" t="s">
        <v>478</v>
      </c>
      <c r="D69" s="4"/>
      <c r="E69" s="7">
        <v>44197</v>
      </c>
      <c r="F69" s="4" t="str">
        <f>C69&amp;COUNTIF($C$2:C69,C69)</f>
        <v>马玉涛1</v>
      </c>
      <c r="G69" s="4">
        <f t="shared" si="3"/>
        <v>0</v>
      </c>
    </row>
    <row r="70" customHeight="1" spans="1:7">
      <c r="A70" s="4">
        <f t="shared" si="2"/>
        <v>69</v>
      </c>
      <c r="B70" s="5" t="s">
        <v>3220</v>
      </c>
      <c r="C70" s="6" t="s">
        <v>3221</v>
      </c>
      <c r="D70" s="4"/>
      <c r="E70" s="7">
        <v>44197</v>
      </c>
      <c r="F70" s="4" t="str">
        <f>C70&amp;COUNTIF($C$2:C70,C70)</f>
        <v>徐娇娇1</v>
      </c>
      <c r="G70" s="4">
        <f t="shared" si="3"/>
        <v>0</v>
      </c>
    </row>
    <row r="71" customHeight="1" spans="1:7">
      <c r="A71" s="4">
        <f t="shared" si="2"/>
        <v>70</v>
      </c>
      <c r="B71" s="5" t="s">
        <v>3902</v>
      </c>
      <c r="C71" s="6" t="s">
        <v>3903</v>
      </c>
      <c r="D71" s="4"/>
      <c r="E71" s="7">
        <v>44197</v>
      </c>
      <c r="F71" s="4" t="str">
        <f>C71&amp;COUNTIF($C$2:C71,C71)</f>
        <v>王嘉超1</v>
      </c>
      <c r="G71" s="4">
        <f t="shared" si="3"/>
        <v>0</v>
      </c>
    </row>
    <row r="72" customHeight="1" spans="1:7">
      <c r="A72" s="4">
        <f t="shared" si="2"/>
        <v>71</v>
      </c>
      <c r="B72" s="5" t="s">
        <v>3214</v>
      </c>
      <c r="C72" s="6" t="s">
        <v>3215</v>
      </c>
      <c r="D72" s="4"/>
      <c r="E72" s="7">
        <v>44197</v>
      </c>
      <c r="F72" s="4" t="str">
        <f>C72&amp;COUNTIF($C$2:C72,C72)</f>
        <v>王嘉仪1</v>
      </c>
      <c r="G72" s="4">
        <f t="shared" si="3"/>
        <v>0</v>
      </c>
    </row>
    <row r="73" customHeight="1" spans="1:7">
      <c r="A73" s="4">
        <f t="shared" si="2"/>
        <v>72</v>
      </c>
      <c r="B73" s="5" t="s">
        <v>3904</v>
      </c>
      <c r="C73" s="6" t="s">
        <v>3905</v>
      </c>
      <c r="D73" s="4"/>
      <c r="E73" s="7">
        <v>44197</v>
      </c>
      <c r="F73" s="4" t="str">
        <f>C73&amp;COUNTIF($C$2:C73,C73)</f>
        <v>温喜云1</v>
      </c>
      <c r="G73" s="4">
        <f t="shared" si="3"/>
        <v>0</v>
      </c>
    </row>
    <row r="74" customHeight="1" spans="1:7">
      <c r="A74" s="4">
        <f t="shared" si="2"/>
        <v>73</v>
      </c>
      <c r="B74" s="5" t="s">
        <v>3906</v>
      </c>
      <c r="C74" s="6" t="s">
        <v>3907</v>
      </c>
      <c r="D74" s="4"/>
      <c r="E74" s="7">
        <v>44197</v>
      </c>
      <c r="F74" s="4" t="str">
        <f>C74&amp;COUNTIF($C$2:C74,C74)</f>
        <v>周雪1</v>
      </c>
      <c r="G74" s="4">
        <f t="shared" si="3"/>
        <v>0</v>
      </c>
    </row>
    <row r="75" customHeight="1" spans="1:7">
      <c r="A75" s="4">
        <f t="shared" si="2"/>
        <v>74</v>
      </c>
      <c r="B75" s="5" t="s">
        <v>3908</v>
      </c>
      <c r="C75" s="6" t="s">
        <v>3909</v>
      </c>
      <c r="D75" s="4"/>
      <c r="E75" s="7">
        <v>44197</v>
      </c>
      <c r="F75" s="4" t="str">
        <f>C75&amp;COUNTIF($C$2:C75,C75)</f>
        <v>卢雯芮1</v>
      </c>
      <c r="G75" s="4">
        <f t="shared" si="3"/>
        <v>0</v>
      </c>
    </row>
    <row r="76" customHeight="1" spans="1:7">
      <c r="A76" s="4">
        <f t="shared" si="2"/>
        <v>75</v>
      </c>
      <c r="B76" s="5" t="s">
        <v>3910</v>
      </c>
      <c r="C76" s="6" t="s">
        <v>3911</v>
      </c>
      <c r="D76" s="4"/>
      <c r="E76" s="7">
        <v>44197</v>
      </c>
      <c r="F76" s="4" t="str">
        <f>C76&amp;COUNTIF($C$2:C76,C76)</f>
        <v>孙诺1</v>
      </c>
      <c r="G76" s="4">
        <f t="shared" si="3"/>
        <v>0</v>
      </c>
    </row>
    <row r="77" customHeight="1" spans="1:7">
      <c r="A77" s="4">
        <f t="shared" si="2"/>
        <v>76</v>
      </c>
      <c r="B77" s="5" t="s">
        <v>3912</v>
      </c>
      <c r="C77" s="6" t="s">
        <v>3913</v>
      </c>
      <c r="D77" s="4"/>
      <c r="E77" s="7">
        <v>44197</v>
      </c>
      <c r="F77" s="4" t="str">
        <f>C77&amp;COUNTIF($C$2:C77,C77)</f>
        <v>武燕1</v>
      </c>
      <c r="G77" s="4">
        <f t="shared" si="3"/>
        <v>0</v>
      </c>
    </row>
    <row r="78" customHeight="1" spans="1:7">
      <c r="A78" s="4">
        <f t="shared" si="2"/>
        <v>77</v>
      </c>
      <c r="B78" s="5" t="s">
        <v>3914</v>
      </c>
      <c r="C78" s="6" t="s">
        <v>3915</v>
      </c>
      <c r="D78" s="4"/>
      <c r="E78" s="7">
        <v>44197</v>
      </c>
      <c r="F78" s="4" t="str">
        <f>C78&amp;COUNTIF($C$2:C78,C78)</f>
        <v>沈丽1</v>
      </c>
      <c r="G78" s="4">
        <f t="shared" si="3"/>
        <v>0</v>
      </c>
    </row>
    <row r="79" customHeight="1" spans="1:7">
      <c r="A79" s="4">
        <f t="shared" si="2"/>
        <v>78</v>
      </c>
      <c r="B79" s="5" t="s">
        <v>3775</v>
      </c>
      <c r="C79" s="6" t="s">
        <v>3776</v>
      </c>
      <c r="D79" s="4"/>
      <c r="E79" s="7">
        <v>44197</v>
      </c>
      <c r="F79" s="4" t="str">
        <f>C79&amp;COUNTIF($C$2:C79,C79)</f>
        <v>方腾023181</v>
      </c>
      <c r="G79" s="4">
        <f t="shared" si="3"/>
        <v>0</v>
      </c>
    </row>
    <row r="80" customHeight="1" spans="1:7">
      <c r="A80" s="4">
        <f t="shared" si="2"/>
        <v>79</v>
      </c>
      <c r="B80" s="5" t="s">
        <v>3916</v>
      </c>
      <c r="C80" s="6" t="s">
        <v>3917</v>
      </c>
      <c r="D80" s="4"/>
      <c r="E80" s="7">
        <v>44197</v>
      </c>
      <c r="F80" s="4" t="str">
        <f>C80&amp;COUNTIF($C$2:C80,C80)</f>
        <v>陆小龙022741</v>
      </c>
      <c r="G80" s="4">
        <f t="shared" si="3"/>
        <v>0</v>
      </c>
    </row>
    <row r="81" customHeight="1" spans="1:7">
      <c r="A81" s="4">
        <f t="shared" si="2"/>
        <v>80</v>
      </c>
      <c r="B81" s="5" t="s">
        <v>3918</v>
      </c>
      <c r="C81" s="6" t="s">
        <v>3919</v>
      </c>
      <c r="D81" s="4"/>
      <c r="E81" s="7">
        <v>44197</v>
      </c>
      <c r="F81" s="4" t="str">
        <f>C81&amp;COUNTIF($C$2:C81,C81)</f>
        <v>张宇023561</v>
      </c>
      <c r="G81" s="4">
        <f t="shared" si="3"/>
        <v>0</v>
      </c>
    </row>
    <row r="82" customHeight="1" spans="1:7">
      <c r="A82" s="4">
        <f t="shared" si="2"/>
        <v>81</v>
      </c>
      <c r="B82" s="5" t="s">
        <v>3920</v>
      </c>
      <c r="C82" s="6" t="s">
        <v>3921</v>
      </c>
      <c r="D82" s="4"/>
      <c r="E82" s="7">
        <v>44197</v>
      </c>
      <c r="F82" s="4" t="str">
        <f>C82&amp;COUNTIF($C$2:C82,C82)</f>
        <v>王文婷1</v>
      </c>
      <c r="G82" s="4">
        <f t="shared" si="3"/>
        <v>0</v>
      </c>
    </row>
    <row r="83" customHeight="1" spans="1:7">
      <c r="A83" s="4">
        <f t="shared" si="2"/>
        <v>82</v>
      </c>
      <c r="B83" s="5" t="s">
        <v>3922</v>
      </c>
      <c r="C83" s="6" t="s">
        <v>3923</v>
      </c>
      <c r="D83" s="4"/>
      <c r="E83" s="7">
        <v>44197</v>
      </c>
      <c r="F83" s="4" t="str">
        <f>C83&amp;COUNTIF($C$2:C83,C83)</f>
        <v>冯灵1</v>
      </c>
      <c r="G83" s="4">
        <f t="shared" si="3"/>
        <v>0</v>
      </c>
    </row>
    <row r="84" customHeight="1" spans="1:7">
      <c r="A84" s="4">
        <f t="shared" si="2"/>
        <v>83</v>
      </c>
      <c r="B84" s="5" t="s">
        <v>3924</v>
      </c>
      <c r="C84" s="6" t="s">
        <v>3925</v>
      </c>
      <c r="D84" s="4"/>
      <c r="E84" s="7">
        <v>44197</v>
      </c>
      <c r="F84" s="4" t="str">
        <f>C84&amp;COUNTIF($C$2:C84,C84)</f>
        <v>卞号召1</v>
      </c>
      <c r="G84" s="4">
        <f t="shared" si="3"/>
        <v>0</v>
      </c>
    </row>
    <row r="85" customHeight="1" spans="1:7">
      <c r="A85" s="4">
        <f t="shared" si="2"/>
        <v>84</v>
      </c>
      <c r="B85" s="5" t="s">
        <v>3779</v>
      </c>
      <c r="C85" s="6" t="s">
        <v>3780</v>
      </c>
      <c r="D85" s="4"/>
      <c r="E85" s="7">
        <v>44197</v>
      </c>
      <c r="F85" s="4" t="str">
        <f>C85&amp;COUNTIF($C$2:C85,C85)</f>
        <v>姚祥祥1</v>
      </c>
      <c r="G85" s="4">
        <f t="shared" si="3"/>
        <v>0</v>
      </c>
    </row>
    <row r="86" customHeight="1" spans="1:7">
      <c r="A86" s="4">
        <f t="shared" si="2"/>
        <v>85</v>
      </c>
      <c r="B86" s="5" t="s">
        <v>3926</v>
      </c>
      <c r="C86" s="6" t="s">
        <v>3927</v>
      </c>
      <c r="D86" s="4"/>
      <c r="E86" s="7">
        <v>44197</v>
      </c>
      <c r="F86" s="4" t="str">
        <f>C86&amp;COUNTIF($C$2:C86,C86)</f>
        <v>范文龙1</v>
      </c>
      <c r="G86" s="4">
        <f t="shared" si="3"/>
        <v>0</v>
      </c>
    </row>
    <row r="87" customHeight="1" spans="1:7">
      <c r="A87" s="4">
        <f t="shared" si="2"/>
        <v>86</v>
      </c>
      <c r="B87" s="5" t="s">
        <v>3928</v>
      </c>
      <c r="C87" s="6" t="s">
        <v>3929</v>
      </c>
      <c r="D87" s="4"/>
      <c r="E87" s="7">
        <v>44197</v>
      </c>
      <c r="F87" s="4" t="str">
        <f>C87&amp;COUNTIF($C$2:C87,C87)</f>
        <v>吴杨斌1</v>
      </c>
      <c r="G87" s="4">
        <f t="shared" si="3"/>
        <v>0</v>
      </c>
    </row>
    <row r="88" customHeight="1" spans="1:7">
      <c r="A88" s="4">
        <f t="shared" si="2"/>
        <v>87</v>
      </c>
      <c r="B88" s="5" t="s">
        <v>3930</v>
      </c>
      <c r="C88" s="6" t="s">
        <v>3931</v>
      </c>
      <c r="D88" s="4"/>
      <c r="E88" s="7">
        <v>44197</v>
      </c>
      <c r="F88" s="4" t="str">
        <f>C88&amp;COUNTIF($C$2:C88,C88)</f>
        <v>潘晓俊1</v>
      </c>
      <c r="G88" s="4">
        <f t="shared" si="3"/>
        <v>0</v>
      </c>
    </row>
    <row r="89" customHeight="1" spans="1:7">
      <c r="A89" s="4">
        <f t="shared" si="2"/>
        <v>88</v>
      </c>
      <c r="B89" s="5" t="s">
        <v>3932</v>
      </c>
      <c r="C89" s="6" t="s">
        <v>3933</v>
      </c>
      <c r="D89" s="4"/>
      <c r="E89" s="7">
        <v>44197</v>
      </c>
      <c r="F89" s="4" t="str">
        <f>C89&amp;COUNTIF($C$2:C89,C89)</f>
        <v>赵元一1</v>
      </c>
      <c r="G89" s="4">
        <f t="shared" si="3"/>
        <v>0</v>
      </c>
    </row>
    <row r="90" customHeight="1" spans="1:7">
      <c r="A90" s="4">
        <f t="shared" si="2"/>
        <v>89</v>
      </c>
      <c r="B90" s="5" t="s">
        <v>3934</v>
      </c>
      <c r="C90" s="6" t="s">
        <v>3935</v>
      </c>
      <c r="D90" s="4"/>
      <c r="E90" s="7">
        <v>44197</v>
      </c>
      <c r="F90" s="4" t="str">
        <f>C90&amp;COUNTIF($C$2:C90,C90)</f>
        <v>宋浩1</v>
      </c>
      <c r="G90" s="4">
        <f t="shared" si="3"/>
        <v>0</v>
      </c>
    </row>
    <row r="91" customHeight="1" spans="1:7">
      <c r="A91" s="4">
        <f t="shared" si="2"/>
        <v>90</v>
      </c>
      <c r="B91" s="5" t="s">
        <v>3936</v>
      </c>
      <c r="C91" s="6" t="s">
        <v>3937</v>
      </c>
      <c r="D91" s="4"/>
      <c r="E91" s="7">
        <v>44197</v>
      </c>
      <c r="F91" s="4" t="str">
        <f>C91&amp;COUNTIF($C$2:C91,C91)</f>
        <v>张婷1</v>
      </c>
      <c r="G91" s="4">
        <f t="shared" si="3"/>
        <v>0</v>
      </c>
    </row>
    <row r="92" customHeight="1" spans="1:7">
      <c r="A92" s="4">
        <f t="shared" si="2"/>
        <v>91</v>
      </c>
      <c r="B92" s="5" t="s">
        <v>3938</v>
      </c>
      <c r="C92" s="6" t="s">
        <v>3939</v>
      </c>
      <c r="D92" s="4"/>
      <c r="E92" s="7">
        <v>44197</v>
      </c>
      <c r="F92" s="4" t="str">
        <f>C92&amp;COUNTIF($C$2:C92,C92)</f>
        <v>周静1</v>
      </c>
      <c r="G92" s="4">
        <f t="shared" si="3"/>
        <v>0</v>
      </c>
    </row>
    <row r="93" customHeight="1" spans="1:7">
      <c r="A93" s="4">
        <f t="shared" si="2"/>
        <v>92</v>
      </c>
      <c r="B93" s="5" t="s">
        <v>3940</v>
      </c>
      <c r="C93" s="6" t="s">
        <v>3941</v>
      </c>
      <c r="D93" s="4"/>
      <c r="E93" s="7">
        <v>44197</v>
      </c>
      <c r="F93" s="4" t="str">
        <f>C93&amp;COUNTIF($C$2:C93,C93)</f>
        <v>钱瑜佳1</v>
      </c>
      <c r="G93" s="4">
        <f t="shared" si="3"/>
        <v>0</v>
      </c>
    </row>
    <row r="94" customHeight="1" spans="1:7">
      <c r="A94" s="4">
        <f t="shared" si="2"/>
        <v>93</v>
      </c>
      <c r="B94" s="5" t="s">
        <v>3942</v>
      </c>
      <c r="C94" s="6" t="s">
        <v>3943</v>
      </c>
      <c r="D94" s="4"/>
      <c r="E94" s="7">
        <v>44197</v>
      </c>
      <c r="F94" s="4" t="str">
        <f>C94&amp;COUNTIF($C$2:C94,C94)</f>
        <v>宋琼梅1</v>
      </c>
      <c r="G94" s="4">
        <f t="shared" si="3"/>
        <v>0</v>
      </c>
    </row>
    <row r="95" customHeight="1" spans="1:7">
      <c r="A95" s="4">
        <f t="shared" si="2"/>
        <v>94</v>
      </c>
      <c r="B95" s="5" t="s">
        <v>3944</v>
      </c>
      <c r="C95" s="6" t="s">
        <v>3945</v>
      </c>
      <c r="D95" s="4"/>
      <c r="E95" s="7">
        <v>44197</v>
      </c>
      <c r="F95" s="4" t="str">
        <f>C95&amp;COUNTIF($C$2:C95,C95)</f>
        <v>项玉1</v>
      </c>
      <c r="G95" s="4">
        <f t="shared" si="3"/>
        <v>0</v>
      </c>
    </row>
    <row r="96" customHeight="1" spans="1:7">
      <c r="A96" s="4">
        <f t="shared" si="2"/>
        <v>95</v>
      </c>
      <c r="B96" s="5" t="s">
        <v>3946</v>
      </c>
      <c r="C96" s="6" t="s">
        <v>3947</v>
      </c>
      <c r="D96" s="4"/>
      <c r="E96" s="7">
        <v>44197</v>
      </c>
      <c r="F96" s="4" t="str">
        <f>C96&amp;COUNTIF($C$2:C96,C96)</f>
        <v>王朝娟1</v>
      </c>
      <c r="G96" s="4">
        <f t="shared" si="3"/>
        <v>0</v>
      </c>
    </row>
    <row r="97" customHeight="1" spans="1:7">
      <c r="A97" s="4">
        <f t="shared" si="2"/>
        <v>96</v>
      </c>
      <c r="B97" s="5" t="s">
        <v>3948</v>
      </c>
      <c r="C97" s="6" t="s">
        <v>3949</v>
      </c>
      <c r="D97" s="4"/>
      <c r="E97" s="7">
        <v>44197</v>
      </c>
      <c r="F97" s="4" t="str">
        <f>C97&amp;COUNTIF($C$2:C97,C97)</f>
        <v>庄霏斐1</v>
      </c>
      <c r="G97" s="4">
        <f t="shared" si="3"/>
        <v>0</v>
      </c>
    </row>
    <row r="98" customHeight="1" spans="1:7">
      <c r="A98" s="4">
        <f t="shared" si="2"/>
        <v>97</v>
      </c>
      <c r="B98" s="5" t="s">
        <v>3950</v>
      </c>
      <c r="C98" s="6" t="s">
        <v>3951</v>
      </c>
      <c r="D98" s="4"/>
      <c r="E98" s="7">
        <v>44197</v>
      </c>
      <c r="F98" s="4" t="str">
        <f>C98&amp;COUNTIF($C$2:C98,C98)</f>
        <v>曹杰1</v>
      </c>
      <c r="G98" s="4">
        <f t="shared" si="3"/>
        <v>0</v>
      </c>
    </row>
    <row r="99" customHeight="1" spans="1:7">
      <c r="A99" s="4">
        <f t="shared" si="2"/>
        <v>98</v>
      </c>
      <c r="B99" s="5" t="s">
        <v>3952</v>
      </c>
      <c r="C99" s="6" t="s">
        <v>3953</v>
      </c>
      <c r="D99" s="4"/>
      <c r="E99" s="7">
        <v>44197</v>
      </c>
      <c r="F99" s="4" t="str">
        <f>C99&amp;COUNTIF($C$2:C99,C99)</f>
        <v>谭玉青1</v>
      </c>
      <c r="G99" s="4">
        <f t="shared" si="3"/>
        <v>0</v>
      </c>
    </row>
    <row r="100" customHeight="1" spans="1:7">
      <c r="A100" s="4">
        <f t="shared" si="2"/>
        <v>99</v>
      </c>
      <c r="B100" s="5" t="s">
        <v>3954</v>
      </c>
      <c r="C100" s="6" t="s">
        <v>3955</v>
      </c>
      <c r="D100" s="4"/>
      <c r="E100" s="7">
        <v>44197</v>
      </c>
      <c r="F100" s="4" t="str">
        <f>C100&amp;COUNTIF($C$2:C100,C100)</f>
        <v>夏荆襄1</v>
      </c>
      <c r="G100" s="4">
        <f t="shared" si="3"/>
        <v>0</v>
      </c>
    </row>
    <row r="101" customHeight="1" spans="1:7">
      <c r="A101" s="4">
        <f t="shared" si="2"/>
        <v>100</v>
      </c>
      <c r="B101" s="5" t="s">
        <v>3956</v>
      </c>
      <c r="C101" s="6" t="s">
        <v>3957</v>
      </c>
      <c r="D101" s="4"/>
      <c r="E101" s="7">
        <v>44197</v>
      </c>
      <c r="F101" s="4" t="str">
        <f>C101&amp;COUNTIF($C$2:C101,C101)</f>
        <v>孙星宇1</v>
      </c>
      <c r="G101" s="4">
        <f t="shared" si="3"/>
        <v>0</v>
      </c>
    </row>
    <row r="102" customHeight="1" spans="1:7">
      <c r="A102" s="4">
        <f t="shared" si="2"/>
        <v>101</v>
      </c>
      <c r="B102" s="5" t="s">
        <v>3958</v>
      </c>
      <c r="C102" s="6" t="s">
        <v>3959</v>
      </c>
      <c r="D102" s="4"/>
      <c r="E102" s="7">
        <v>44197</v>
      </c>
      <c r="F102" s="4" t="str">
        <f>C102&amp;COUNTIF($C$2:C102,C102)</f>
        <v>刘宝常1</v>
      </c>
      <c r="G102" s="4">
        <f t="shared" si="3"/>
        <v>0</v>
      </c>
    </row>
    <row r="103" customHeight="1" spans="1:7">
      <c r="A103" s="4">
        <f t="shared" si="2"/>
        <v>102</v>
      </c>
      <c r="B103" s="5" t="s">
        <v>3960</v>
      </c>
      <c r="C103" s="6" t="s">
        <v>3961</v>
      </c>
      <c r="D103" s="4"/>
      <c r="E103" s="7">
        <v>44197</v>
      </c>
      <c r="F103" s="4" t="str">
        <f>C103&amp;COUNTIF($C$2:C103,C103)</f>
        <v>陆佳1</v>
      </c>
      <c r="G103" s="4">
        <f t="shared" si="3"/>
        <v>0</v>
      </c>
    </row>
    <row r="104" customHeight="1" spans="1:7">
      <c r="A104" s="4">
        <f t="shared" si="2"/>
        <v>103</v>
      </c>
      <c r="B104" s="5" t="s">
        <v>3962</v>
      </c>
      <c r="C104" s="6" t="s">
        <v>3963</v>
      </c>
      <c r="D104" s="4"/>
      <c r="E104" s="7">
        <v>44197</v>
      </c>
      <c r="F104" s="4" t="str">
        <f>C104&amp;COUNTIF($C$2:C104,C104)</f>
        <v>陆奕姮1</v>
      </c>
      <c r="G104" s="4">
        <f t="shared" si="3"/>
        <v>0</v>
      </c>
    </row>
    <row r="105" customHeight="1" spans="1:7">
      <c r="A105" s="4">
        <f t="shared" si="2"/>
        <v>104</v>
      </c>
      <c r="B105" s="5" t="s">
        <v>3964</v>
      </c>
      <c r="C105" s="6" t="s">
        <v>3965</v>
      </c>
      <c r="D105" s="4"/>
      <c r="E105" s="7">
        <v>44197</v>
      </c>
      <c r="F105" s="4" t="str">
        <f>C105&amp;COUNTIF($C$2:C105,C105)</f>
        <v>娄静1</v>
      </c>
      <c r="G105" s="4">
        <f t="shared" si="3"/>
        <v>0</v>
      </c>
    </row>
    <row r="106" customHeight="1" spans="1:7">
      <c r="A106" s="4">
        <f t="shared" si="2"/>
        <v>105</v>
      </c>
      <c r="B106" s="5" t="s">
        <v>3966</v>
      </c>
      <c r="C106" s="6" t="s">
        <v>479</v>
      </c>
      <c r="D106" s="4"/>
      <c r="E106" s="7">
        <v>44197</v>
      </c>
      <c r="F106" s="4" t="str">
        <f>C106&amp;COUNTIF($C$2:C106,C106)</f>
        <v>张甫1</v>
      </c>
      <c r="G106" s="4">
        <f t="shared" si="3"/>
        <v>0</v>
      </c>
    </row>
    <row r="107" customHeight="1" spans="1:7">
      <c r="A107" s="4">
        <f t="shared" si="2"/>
        <v>106</v>
      </c>
      <c r="B107" s="5" t="s">
        <v>2962</v>
      </c>
      <c r="C107" s="6" t="s">
        <v>2963</v>
      </c>
      <c r="D107" s="4"/>
      <c r="E107" s="7">
        <v>44197</v>
      </c>
      <c r="F107" s="4" t="str">
        <f>C107&amp;COUNTIF($C$2:C107,C107)</f>
        <v>丁大煜1</v>
      </c>
      <c r="G107" s="4">
        <f t="shared" si="3"/>
        <v>0</v>
      </c>
    </row>
    <row r="108" customHeight="1" spans="1:7">
      <c r="A108" s="4">
        <f t="shared" si="2"/>
        <v>107</v>
      </c>
      <c r="B108" s="5" t="s">
        <v>2965</v>
      </c>
      <c r="C108" s="6" t="s">
        <v>2966</v>
      </c>
      <c r="D108" s="4"/>
      <c r="E108" s="7">
        <v>44197</v>
      </c>
      <c r="F108" s="4" t="str">
        <f>C108&amp;COUNTIF($C$2:C108,C108)</f>
        <v>杨栋1</v>
      </c>
      <c r="G108" s="4">
        <f t="shared" si="3"/>
        <v>0</v>
      </c>
    </row>
    <row r="109" customHeight="1" spans="1:7">
      <c r="A109" s="4">
        <f t="shared" si="2"/>
        <v>108</v>
      </c>
      <c r="B109" s="5" t="s">
        <v>3967</v>
      </c>
      <c r="C109" s="6" t="s">
        <v>3968</v>
      </c>
      <c r="D109" s="4"/>
      <c r="E109" s="7">
        <v>44197</v>
      </c>
      <c r="F109" s="4" t="str">
        <f>C109&amp;COUNTIF($C$2:C109,C109)</f>
        <v>李震宇1</v>
      </c>
      <c r="G109" s="4">
        <f t="shared" si="3"/>
        <v>0</v>
      </c>
    </row>
    <row r="110" customHeight="1" spans="1:7">
      <c r="A110" s="4">
        <f t="shared" si="2"/>
        <v>109</v>
      </c>
      <c r="B110" s="5" t="s">
        <v>3969</v>
      </c>
      <c r="C110" s="6" t="s">
        <v>3970</v>
      </c>
      <c r="D110" s="4"/>
      <c r="E110" s="7">
        <v>44197</v>
      </c>
      <c r="F110" s="4" t="str">
        <f>C110&amp;COUNTIF($C$2:C110,C110)</f>
        <v>刘保罗1</v>
      </c>
      <c r="G110" s="4">
        <f t="shared" si="3"/>
        <v>0</v>
      </c>
    </row>
    <row r="111" customHeight="1" spans="1:7">
      <c r="A111" s="4">
        <f t="shared" si="2"/>
        <v>110</v>
      </c>
      <c r="B111" s="5" t="s">
        <v>3971</v>
      </c>
      <c r="C111" s="6" t="s">
        <v>3972</v>
      </c>
      <c r="D111" s="4"/>
      <c r="E111" s="7">
        <v>44197</v>
      </c>
      <c r="F111" s="4" t="str">
        <f>C111&amp;COUNTIF($C$2:C111,C111)</f>
        <v>董峰1</v>
      </c>
      <c r="G111" s="4">
        <f t="shared" si="3"/>
        <v>0</v>
      </c>
    </row>
    <row r="112" customHeight="1" spans="1:7">
      <c r="A112" s="4">
        <f t="shared" si="2"/>
        <v>111</v>
      </c>
      <c r="B112" s="5" t="s">
        <v>2969</v>
      </c>
      <c r="C112" s="6" t="s">
        <v>2970</v>
      </c>
      <c r="D112" s="4"/>
      <c r="E112" s="7">
        <v>44197</v>
      </c>
      <c r="F112" s="4" t="str">
        <f>C112&amp;COUNTIF($C$2:C112,C112)</f>
        <v>张伟21</v>
      </c>
      <c r="G112" s="4">
        <f t="shared" si="3"/>
        <v>0</v>
      </c>
    </row>
    <row r="113" customHeight="1" spans="1:7">
      <c r="A113" s="4">
        <f t="shared" si="2"/>
        <v>112</v>
      </c>
      <c r="B113" s="5" t="s">
        <v>3973</v>
      </c>
      <c r="C113" s="6" t="s">
        <v>3974</v>
      </c>
      <c r="D113" s="4"/>
      <c r="E113" s="7">
        <v>44197</v>
      </c>
      <c r="F113" s="4" t="str">
        <f>C113&amp;COUNTIF($C$2:C113,C113)</f>
        <v>张锐1</v>
      </c>
      <c r="G113" s="4">
        <f t="shared" si="3"/>
        <v>0</v>
      </c>
    </row>
    <row r="114" customHeight="1" spans="1:7">
      <c r="A114" s="4">
        <f t="shared" si="2"/>
        <v>113</v>
      </c>
      <c r="B114" s="5" t="s">
        <v>3975</v>
      </c>
      <c r="C114" s="6" t="s">
        <v>3976</v>
      </c>
      <c r="D114" s="4"/>
      <c r="E114" s="7">
        <v>44197</v>
      </c>
      <c r="F114" s="4" t="str">
        <f>C114&amp;COUNTIF($C$2:C114,C114)</f>
        <v>潘京瑞1</v>
      </c>
      <c r="G114" s="4">
        <f t="shared" si="3"/>
        <v>0</v>
      </c>
    </row>
    <row r="115" customHeight="1" spans="1:7">
      <c r="A115" s="4">
        <f t="shared" si="2"/>
        <v>114</v>
      </c>
      <c r="B115" s="5" t="s">
        <v>3333</v>
      </c>
      <c r="C115" s="6" t="s">
        <v>3334</v>
      </c>
      <c r="D115" s="4"/>
      <c r="E115" s="7">
        <v>44197</v>
      </c>
      <c r="F115" s="4" t="str">
        <f>C115&amp;COUNTIF($C$2:C115,C115)</f>
        <v>陈炜1</v>
      </c>
      <c r="G115" s="4">
        <f t="shared" si="3"/>
        <v>0</v>
      </c>
    </row>
    <row r="116" customHeight="1" spans="1:7">
      <c r="A116" s="4">
        <f t="shared" si="2"/>
        <v>115</v>
      </c>
      <c r="B116" s="5" t="s">
        <v>3768</v>
      </c>
      <c r="C116" s="6" t="s">
        <v>3769</v>
      </c>
      <c r="D116" s="4"/>
      <c r="E116" s="7">
        <v>44197</v>
      </c>
      <c r="F116" s="4" t="str">
        <f>C116&amp;COUNTIF($C$2:C116,C116)</f>
        <v>薛芬1</v>
      </c>
      <c r="G116" s="4">
        <f t="shared" si="3"/>
        <v>0</v>
      </c>
    </row>
    <row r="117" customHeight="1" spans="1:7">
      <c r="A117" s="4">
        <f t="shared" si="2"/>
        <v>116</v>
      </c>
      <c r="B117" s="5" t="s">
        <v>3977</v>
      </c>
      <c r="C117" s="6" t="s">
        <v>481</v>
      </c>
      <c r="D117" s="4"/>
      <c r="E117" s="7">
        <v>44197</v>
      </c>
      <c r="F117" s="4" t="str">
        <f>C117&amp;COUNTIF($C$2:C117,C117)</f>
        <v>金晶1</v>
      </c>
      <c r="G117" s="4">
        <f t="shared" si="3"/>
        <v>0</v>
      </c>
    </row>
    <row r="118" customHeight="1" spans="1:7">
      <c r="A118" s="4">
        <f t="shared" si="2"/>
        <v>117</v>
      </c>
      <c r="B118" s="5" t="s">
        <v>3978</v>
      </c>
      <c r="C118" s="6" t="s">
        <v>482</v>
      </c>
      <c r="D118" s="4"/>
      <c r="E118" s="7">
        <v>44197</v>
      </c>
      <c r="F118" s="4" t="str">
        <f>C118&amp;COUNTIF($C$2:C118,C118)</f>
        <v>张囡1</v>
      </c>
      <c r="G118" s="4">
        <f t="shared" si="3"/>
        <v>0</v>
      </c>
    </row>
    <row r="119" customHeight="1" spans="1:7">
      <c r="A119" s="4">
        <f t="shared" si="2"/>
        <v>118</v>
      </c>
      <c r="B119" s="5" t="s">
        <v>3979</v>
      </c>
      <c r="C119" s="6" t="s">
        <v>483</v>
      </c>
      <c r="D119" s="4"/>
      <c r="E119" s="7">
        <v>44197</v>
      </c>
      <c r="F119" s="4" t="str">
        <f>C119&amp;COUNTIF($C$2:C119,C119)</f>
        <v>侯军卉1</v>
      </c>
      <c r="G119" s="4">
        <f t="shared" si="3"/>
        <v>0</v>
      </c>
    </row>
    <row r="120" customHeight="1" spans="1:7">
      <c r="A120" s="4">
        <f t="shared" si="2"/>
        <v>119</v>
      </c>
      <c r="B120" s="5" t="s">
        <v>3980</v>
      </c>
      <c r="C120" s="6" t="s">
        <v>3981</v>
      </c>
      <c r="D120" s="4"/>
      <c r="E120" s="7">
        <v>44197</v>
      </c>
      <c r="F120" s="4" t="str">
        <f>C120&amp;COUNTIF($C$2:C120,C120)</f>
        <v>陈智泉1</v>
      </c>
      <c r="G120" s="4">
        <f t="shared" si="3"/>
        <v>0</v>
      </c>
    </row>
    <row r="121" customHeight="1" spans="1:7">
      <c r="A121" s="4">
        <f t="shared" si="2"/>
        <v>120</v>
      </c>
      <c r="B121" s="5" t="s">
        <v>3982</v>
      </c>
      <c r="C121" s="6" t="s">
        <v>3983</v>
      </c>
      <c r="D121" s="4"/>
      <c r="E121" s="7">
        <v>44197</v>
      </c>
      <c r="F121" s="4" t="str">
        <f>C121&amp;COUNTIF($C$2:C121,C121)</f>
        <v>杨洋1</v>
      </c>
      <c r="G121" s="4">
        <f t="shared" si="3"/>
        <v>0</v>
      </c>
    </row>
    <row r="122" customHeight="1" spans="1:7">
      <c r="A122" s="4">
        <f t="shared" si="2"/>
        <v>121</v>
      </c>
      <c r="B122" s="5" t="s">
        <v>3984</v>
      </c>
      <c r="C122" s="6" t="s">
        <v>485</v>
      </c>
      <c r="D122" s="4"/>
      <c r="E122" s="7">
        <v>44197</v>
      </c>
      <c r="F122" s="4" t="str">
        <f>C122&amp;COUNTIF($C$2:C122,C122)</f>
        <v>何明昕1</v>
      </c>
      <c r="G122" s="4">
        <f t="shared" si="3"/>
        <v>0</v>
      </c>
    </row>
    <row r="123" customHeight="1" spans="1:7">
      <c r="A123" s="4">
        <f t="shared" si="2"/>
        <v>122</v>
      </c>
      <c r="B123" s="5" t="s">
        <v>3985</v>
      </c>
      <c r="C123" s="6" t="s">
        <v>3986</v>
      </c>
      <c r="D123" s="4"/>
      <c r="E123" s="7">
        <v>44197</v>
      </c>
      <c r="F123" s="4" t="str">
        <f>C123&amp;COUNTIF($C$2:C123,C123)</f>
        <v>杨阳1</v>
      </c>
      <c r="G123" s="4">
        <f t="shared" si="3"/>
        <v>0</v>
      </c>
    </row>
    <row r="124" customHeight="1" spans="1:7">
      <c r="A124" s="4">
        <f t="shared" si="2"/>
        <v>123</v>
      </c>
      <c r="B124" s="5" t="s">
        <v>3987</v>
      </c>
      <c r="C124" s="6" t="s">
        <v>3988</v>
      </c>
      <c r="D124" s="4"/>
      <c r="E124" s="7">
        <v>44197</v>
      </c>
      <c r="F124" s="4" t="str">
        <f>C124&amp;COUNTIF($C$2:C124,C124)</f>
        <v>费霞1</v>
      </c>
      <c r="G124" s="4">
        <f t="shared" si="3"/>
        <v>0</v>
      </c>
    </row>
    <row r="125" customHeight="1" spans="1:7">
      <c r="A125" s="4">
        <f t="shared" si="2"/>
        <v>124</v>
      </c>
      <c r="B125" s="5" t="s">
        <v>3989</v>
      </c>
      <c r="C125" s="6" t="s">
        <v>3990</v>
      </c>
      <c r="D125" s="4"/>
      <c r="E125" s="7">
        <v>44197</v>
      </c>
      <c r="F125" s="4" t="str">
        <f>C125&amp;COUNTIF($C$2:C125,C125)</f>
        <v>刘恒伟1</v>
      </c>
      <c r="G125" s="4">
        <f t="shared" si="3"/>
        <v>0</v>
      </c>
    </row>
    <row r="126" customHeight="1" spans="1:7">
      <c r="A126" s="4">
        <f t="shared" si="2"/>
        <v>125</v>
      </c>
      <c r="B126" s="5" t="s">
        <v>3991</v>
      </c>
      <c r="C126" s="6" t="s">
        <v>3992</v>
      </c>
      <c r="D126" s="4"/>
      <c r="E126" s="7">
        <v>44197</v>
      </c>
      <c r="F126" s="4" t="str">
        <f>C126&amp;COUNTIF($C$2:C126,C126)</f>
        <v>何穗1</v>
      </c>
      <c r="G126" s="4">
        <f t="shared" si="3"/>
        <v>0</v>
      </c>
    </row>
    <row r="127" customHeight="1" spans="1:7">
      <c r="A127" s="4">
        <f t="shared" si="2"/>
        <v>126</v>
      </c>
      <c r="B127" s="5" t="s">
        <v>3993</v>
      </c>
      <c r="C127" s="6" t="s">
        <v>3994</v>
      </c>
      <c r="D127" s="4"/>
      <c r="E127" s="7">
        <v>44197</v>
      </c>
      <c r="F127" s="4" t="str">
        <f>C127&amp;COUNTIF($C$2:C127,C127)</f>
        <v>徐子涵1</v>
      </c>
      <c r="G127" s="4">
        <f t="shared" si="3"/>
        <v>0</v>
      </c>
    </row>
    <row r="128" customHeight="1" spans="1:7">
      <c r="A128" s="4">
        <f t="shared" si="2"/>
        <v>127</v>
      </c>
      <c r="B128" s="5" t="s">
        <v>3995</v>
      </c>
      <c r="C128" s="6" t="s">
        <v>3996</v>
      </c>
      <c r="D128" s="4"/>
      <c r="E128" s="7">
        <v>44197</v>
      </c>
      <c r="F128" s="4" t="str">
        <f>C128&amp;COUNTIF($C$2:C128,C128)</f>
        <v>张卫013401</v>
      </c>
      <c r="G128" s="4">
        <f t="shared" si="3"/>
        <v>0</v>
      </c>
    </row>
    <row r="129" customHeight="1" spans="1:7">
      <c r="A129" s="4">
        <f t="shared" si="2"/>
        <v>128</v>
      </c>
      <c r="B129" s="5" t="s">
        <v>3997</v>
      </c>
      <c r="C129" s="6" t="s">
        <v>486</v>
      </c>
      <c r="D129" s="4"/>
      <c r="E129" s="7">
        <v>44197</v>
      </c>
      <c r="F129" s="4" t="str">
        <f>C129&amp;COUNTIF($C$2:C129,C129)</f>
        <v>衡露1</v>
      </c>
      <c r="G129" s="4">
        <f t="shared" si="3"/>
        <v>0</v>
      </c>
    </row>
    <row r="130" customHeight="1" spans="1:7">
      <c r="A130" s="4">
        <f t="shared" si="2"/>
        <v>129</v>
      </c>
      <c r="B130" s="5" t="s">
        <v>3998</v>
      </c>
      <c r="C130" s="6" t="s">
        <v>3999</v>
      </c>
      <c r="D130" s="4"/>
      <c r="E130" s="7">
        <v>44197</v>
      </c>
      <c r="F130" s="4" t="str">
        <f>C130&amp;COUNTIF($C$2:C130,C130)</f>
        <v>杨凡1</v>
      </c>
      <c r="G130" s="4">
        <f t="shared" si="3"/>
        <v>0</v>
      </c>
    </row>
    <row r="131" customHeight="1" spans="1:7">
      <c r="A131" s="4">
        <f t="shared" ref="A131:A194" si="4">ROW()-1</f>
        <v>130</v>
      </c>
      <c r="B131" s="5" t="s">
        <v>4000</v>
      </c>
      <c r="C131" s="6" t="s">
        <v>4001</v>
      </c>
      <c r="D131" s="4"/>
      <c r="E131" s="7">
        <v>44197</v>
      </c>
      <c r="F131" s="4" t="str">
        <f>C131&amp;COUNTIF($C$2:C131,C131)</f>
        <v>陈昊1</v>
      </c>
      <c r="G131" s="4">
        <f t="shared" ref="G131:G194" si="5">IF(COUNTIF(C:C,C131)=1,0,D131-VLOOKUP(C131,C:D,2,0))</f>
        <v>0</v>
      </c>
    </row>
    <row r="132" customHeight="1" spans="1:7">
      <c r="A132" s="4">
        <f t="shared" si="4"/>
        <v>131</v>
      </c>
      <c r="B132" s="5" t="s">
        <v>4002</v>
      </c>
      <c r="C132" s="6" t="s">
        <v>487</v>
      </c>
      <c r="D132" s="4"/>
      <c r="E132" s="7">
        <v>44197</v>
      </c>
      <c r="F132" s="4" t="str">
        <f>C132&amp;COUNTIF($C$2:C132,C132)</f>
        <v>苏文珍1</v>
      </c>
      <c r="G132" s="4">
        <f t="shared" si="5"/>
        <v>0</v>
      </c>
    </row>
    <row r="133" customHeight="1" spans="1:7">
      <c r="A133" s="4">
        <f t="shared" si="4"/>
        <v>132</v>
      </c>
      <c r="B133" s="5" t="s">
        <v>4003</v>
      </c>
      <c r="C133" s="6" t="s">
        <v>4004</v>
      </c>
      <c r="D133" s="4"/>
      <c r="E133" s="7">
        <v>44197</v>
      </c>
      <c r="F133" s="4" t="str">
        <f>C133&amp;COUNTIF($C$2:C133,C133)</f>
        <v>袁清1</v>
      </c>
      <c r="G133" s="4">
        <f t="shared" si="5"/>
        <v>0</v>
      </c>
    </row>
    <row r="134" customHeight="1" spans="1:7">
      <c r="A134" s="4">
        <f t="shared" si="4"/>
        <v>133</v>
      </c>
      <c r="B134" s="5" t="s">
        <v>3212</v>
      </c>
      <c r="C134" s="6" t="s">
        <v>3213</v>
      </c>
      <c r="D134" s="4"/>
      <c r="E134" s="7">
        <v>44197</v>
      </c>
      <c r="F134" s="4" t="str">
        <f>C134&amp;COUNTIF($C$2:C134,C134)</f>
        <v>田粟君1</v>
      </c>
      <c r="G134" s="4">
        <f t="shared" si="5"/>
        <v>0</v>
      </c>
    </row>
    <row r="135" customHeight="1" spans="1:7">
      <c r="A135" s="4">
        <f t="shared" si="4"/>
        <v>134</v>
      </c>
      <c r="B135" s="5" t="s">
        <v>4005</v>
      </c>
      <c r="C135" s="6" t="s">
        <v>4006</v>
      </c>
      <c r="D135" s="4"/>
      <c r="E135" s="7">
        <v>44197</v>
      </c>
      <c r="F135" s="4" t="str">
        <f>C135&amp;COUNTIF($C$2:C135,C135)</f>
        <v>李红娟1</v>
      </c>
      <c r="G135" s="4">
        <f t="shared" si="5"/>
        <v>0</v>
      </c>
    </row>
    <row r="136" customHeight="1" spans="1:7">
      <c r="A136" s="4">
        <f t="shared" si="4"/>
        <v>135</v>
      </c>
      <c r="B136" s="5" t="s">
        <v>4007</v>
      </c>
      <c r="C136" s="6" t="s">
        <v>4008</v>
      </c>
      <c r="D136" s="4"/>
      <c r="E136" s="7">
        <v>44197</v>
      </c>
      <c r="F136" s="4" t="str">
        <f>C136&amp;COUNTIF($C$2:C136,C136)</f>
        <v>许桂莲1</v>
      </c>
      <c r="G136" s="4">
        <f t="shared" si="5"/>
        <v>0</v>
      </c>
    </row>
    <row r="137" customHeight="1" spans="1:7">
      <c r="A137" s="4">
        <f t="shared" si="4"/>
        <v>136</v>
      </c>
      <c r="B137" s="5" t="s">
        <v>4009</v>
      </c>
      <c r="C137" s="6" t="s">
        <v>4010</v>
      </c>
      <c r="D137" s="4"/>
      <c r="E137" s="7">
        <v>44197</v>
      </c>
      <c r="F137" s="4" t="str">
        <f>C137&amp;COUNTIF($C$2:C137,C137)</f>
        <v>蒲万菊1</v>
      </c>
      <c r="G137" s="4">
        <f t="shared" si="5"/>
        <v>0</v>
      </c>
    </row>
    <row r="138" customHeight="1" spans="1:7">
      <c r="A138" s="4">
        <f t="shared" si="4"/>
        <v>137</v>
      </c>
      <c r="B138" s="5" t="s">
        <v>4011</v>
      </c>
      <c r="C138" s="6" t="s">
        <v>488</v>
      </c>
      <c r="D138" s="4"/>
      <c r="E138" s="7">
        <v>44197</v>
      </c>
      <c r="F138" s="4" t="str">
        <f>C138&amp;COUNTIF($C$2:C138,C138)</f>
        <v>杨曼1</v>
      </c>
      <c r="G138" s="4">
        <f t="shared" si="5"/>
        <v>0</v>
      </c>
    </row>
    <row r="139" customHeight="1" spans="1:7">
      <c r="A139" s="4">
        <f t="shared" si="4"/>
        <v>138</v>
      </c>
      <c r="B139" s="5" t="s">
        <v>4012</v>
      </c>
      <c r="C139" s="6" t="s">
        <v>4013</v>
      </c>
      <c r="D139" s="4"/>
      <c r="E139" s="7">
        <v>44197</v>
      </c>
      <c r="F139" s="4" t="str">
        <f>C139&amp;COUNTIF($C$2:C139,C139)</f>
        <v>蒋洁1</v>
      </c>
      <c r="G139" s="4">
        <f t="shared" si="5"/>
        <v>0</v>
      </c>
    </row>
    <row r="140" customHeight="1" spans="1:7">
      <c r="A140" s="4">
        <f t="shared" si="4"/>
        <v>139</v>
      </c>
      <c r="B140" s="5" t="s">
        <v>4014</v>
      </c>
      <c r="C140" s="6" t="s">
        <v>4015</v>
      </c>
      <c r="D140" s="4"/>
      <c r="E140" s="7">
        <v>44197</v>
      </c>
      <c r="F140" s="4" t="str">
        <f>C140&amp;COUNTIF($C$2:C140,C140)</f>
        <v>戴美凤1</v>
      </c>
      <c r="G140" s="4">
        <f t="shared" si="5"/>
        <v>0</v>
      </c>
    </row>
    <row r="141" customHeight="1" spans="1:7">
      <c r="A141" s="4">
        <f t="shared" si="4"/>
        <v>140</v>
      </c>
      <c r="B141" s="5" t="s">
        <v>4016</v>
      </c>
      <c r="C141" s="6" t="s">
        <v>4017</v>
      </c>
      <c r="D141" s="4"/>
      <c r="E141" s="7">
        <v>44197</v>
      </c>
      <c r="F141" s="4" t="str">
        <f>C141&amp;COUNTIF($C$2:C141,C141)</f>
        <v>朱涛1</v>
      </c>
      <c r="G141" s="4">
        <f t="shared" si="5"/>
        <v>0</v>
      </c>
    </row>
    <row r="142" customHeight="1" spans="1:7">
      <c r="A142" s="4">
        <f t="shared" si="4"/>
        <v>141</v>
      </c>
      <c r="B142" s="5" t="s">
        <v>4018</v>
      </c>
      <c r="C142" s="6" t="s">
        <v>4019</v>
      </c>
      <c r="D142" s="4"/>
      <c r="E142" s="7">
        <v>44197</v>
      </c>
      <c r="F142" s="4" t="str">
        <f>C142&amp;COUNTIF($C$2:C142,C142)</f>
        <v>施磊磊1</v>
      </c>
      <c r="G142" s="4">
        <f t="shared" si="5"/>
        <v>0</v>
      </c>
    </row>
    <row r="143" customHeight="1" spans="1:7">
      <c r="A143" s="4">
        <f t="shared" si="4"/>
        <v>142</v>
      </c>
      <c r="B143" s="5" t="s">
        <v>4020</v>
      </c>
      <c r="C143" s="6" t="s">
        <v>4021</v>
      </c>
      <c r="D143" s="4"/>
      <c r="E143" s="7">
        <v>44197</v>
      </c>
      <c r="F143" s="4" t="str">
        <f>C143&amp;COUNTIF($C$2:C143,C143)</f>
        <v>刘楚妍1</v>
      </c>
      <c r="G143" s="4">
        <f t="shared" si="5"/>
        <v>0</v>
      </c>
    </row>
    <row r="144" customHeight="1" spans="1:7">
      <c r="A144" s="4">
        <f t="shared" si="4"/>
        <v>143</v>
      </c>
      <c r="B144" s="5" t="s">
        <v>4022</v>
      </c>
      <c r="C144" s="6" t="s">
        <v>489</v>
      </c>
      <c r="D144" s="4"/>
      <c r="E144" s="7">
        <v>44197</v>
      </c>
      <c r="F144" s="4" t="str">
        <f>C144&amp;COUNTIF($C$2:C144,C144)</f>
        <v>左巧莉1</v>
      </c>
      <c r="G144" s="4">
        <f t="shared" si="5"/>
        <v>0</v>
      </c>
    </row>
    <row r="145" customHeight="1" spans="1:7">
      <c r="A145" s="4">
        <f t="shared" si="4"/>
        <v>144</v>
      </c>
      <c r="B145" s="5" t="s">
        <v>4023</v>
      </c>
      <c r="C145" s="6" t="s">
        <v>490</v>
      </c>
      <c r="D145" s="4"/>
      <c r="E145" s="7">
        <v>44197</v>
      </c>
      <c r="F145" s="4" t="str">
        <f>C145&amp;COUNTIF($C$2:C145,C145)</f>
        <v>张剑1</v>
      </c>
      <c r="G145" s="4">
        <f t="shared" si="5"/>
        <v>0</v>
      </c>
    </row>
    <row r="146" customHeight="1" spans="1:7">
      <c r="A146" s="4">
        <f t="shared" si="4"/>
        <v>145</v>
      </c>
      <c r="B146" s="5" t="s">
        <v>2967</v>
      </c>
      <c r="C146" s="6" t="s">
        <v>2968</v>
      </c>
      <c r="D146" s="4"/>
      <c r="E146" s="7">
        <v>44197</v>
      </c>
      <c r="F146" s="4" t="str">
        <f>C146&amp;COUNTIF($C$2:C146,C146)</f>
        <v>罗星1</v>
      </c>
      <c r="G146" s="4">
        <f t="shared" si="5"/>
        <v>0</v>
      </c>
    </row>
    <row r="147" customHeight="1" spans="1:7">
      <c r="A147" s="4">
        <f t="shared" si="4"/>
        <v>146</v>
      </c>
      <c r="B147" s="5" t="s">
        <v>4024</v>
      </c>
      <c r="C147" s="6" t="s">
        <v>4025</v>
      </c>
      <c r="D147" s="4"/>
      <c r="E147" s="7">
        <v>44197</v>
      </c>
      <c r="F147" s="4" t="str">
        <f>C147&amp;COUNTIF($C$2:C147,C147)</f>
        <v>王美仪1</v>
      </c>
      <c r="G147" s="4">
        <f t="shared" si="5"/>
        <v>0</v>
      </c>
    </row>
    <row r="148" customHeight="1" spans="1:7">
      <c r="A148" s="4">
        <f t="shared" si="4"/>
        <v>147</v>
      </c>
      <c r="B148" s="5" t="s">
        <v>4026</v>
      </c>
      <c r="C148" s="6" t="s">
        <v>492</v>
      </c>
      <c r="D148" s="4"/>
      <c r="E148" s="7">
        <v>44197</v>
      </c>
      <c r="F148" s="4" t="str">
        <f>C148&amp;COUNTIF($C$2:C148,C148)</f>
        <v>曹星信1</v>
      </c>
      <c r="G148" s="4">
        <f t="shared" si="5"/>
        <v>0</v>
      </c>
    </row>
    <row r="149" customHeight="1" spans="1:7">
      <c r="A149" s="4">
        <f t="shared" si="4"/>
        <v>148</v>
      </c>
      <c r="B149" s="5" t="s">
        <v>4027</v>
      </c>
      <c r="C149" s="6" t="s">
        <v>4028</v>
      </c>
      <c r="D149" s="4"/>
      <c r="E149" s="7">
        <v>44197</v>
      </c>
      <c r="F149" s="4" t="str">
        <f>C149&amp;COUNTIF($C$2:C149,C149)</f>
        <v>廉宇1</v>
      </c>
      <c r="G149" s="4">
        <f t="shared" si="5"/>
        <v>0</v>
      </c>
    </row>
    <row r="150" customHeight="1" spans="1:7">
      <c r="A150" s="4">
        <f t="shared" si="4"/>
        <v>149</v>
      </c>
      <c r="B150" s="5" t="s">
        <v>4029</v>
      </c>
      <c r="C150" s="6" t="s">
        <v>4030</v>
      </c>
      <c r="D150" s="4"/>
      <c r="E150" s="7">
        <v>44197</v>
      </c>
      <c r="F150" s="4" t="str">
        <f>C150&amp;COUNTIF($C$2:C150,C150)</f>
        <v>孟娜1</v>
      </c>
      <c r="G150" s="4">
        <f t="shared" si="5"/>
        <v>0</v>
      </c>
    </row>
    <row r="151" customHeight="1" spans="1:7">
      <c r="A151" s="4">
        <f t="shared" si="4"/>
        <v>150</v>
      </c>
      <c r="B151" s="5" t="s">
        <v>4031</v>
      </c>
      <c r="C151" s="6" t="s">
        <v>4032</v>
      </c>
      <c r="D151" s="4"/>
      <c r="E151" s="7">
        <v>44197</v>
      </c>
      <c r="F151" s="4" t="str">
        <f>C151&amp;COUNTIF($C$2:C151,C151)</f>
        <v>谢薇1</v>
      </c>
      <c r="G151" s="4">
        <f t="shared" si="5"/>
        <v>0</v>
      </c>
    </row>
    <row r="152" customHeight="1" spans="1:7">
      <c r="A152" s="4">
        <f t="shared" si="4"/>
        <v>151</v>
      </c>
      <c r="B152" s="5" t="s">
        <v>4033</v>
      </c>
      <c r="C152" s="6" t="s">
        <v>4034</v>
      </c>
      <c r="D152" s="4"/>
      <c r="E152" s="7">
        <v>44197</v>
      </c>
      <c r="F152" s="4" t="str">
        <f>C152&amp;COUNTIF($C$2:C152,C152)</f>
        <v>李朕杰1</v>
      </c>
      <c r="G152" s="4">
        <f t="shared" si="5"/>
        <v>0</v>
      </c>
    </row>
    <row r="153" customHeight="1" spans="1:7">
      <c r="A153" s="4">
        <f t="shared" si="4"/>
        <v>152</v>
      </c>
      <c r="B153" s="5" t="s">
        <v>4035</v>
      </c>
      <c r="C153" s="6" t="s">
        <v>4036</v>
      </c>
      <c r="D153" s="4"/>
      <c r="E153" s="7">
        <v>44197</v>
      </c>
      <c r="F153" s="4" t="str">
        <f>C153&amp;COUNTIF($C$2:C153,C153)</f>
        <v>刘小美1</v>
      </c>
      <c r="G153" s="4">
        <f t="shared" si="5"/>
        <v>0</v>
      </c>
    </row>
    <row r="154" customHeight="1" spans="1:7">
      <c r="A154" s="4">
        <f t="shared" si="4"/>
        <v>153</v>
      </c>
      <c r="B154" s="5" t="s">
        <v>4037</v>
      </c>
      <c r="C154" s="6" t="s">
        <v>4038</v>
      </c>
      <c r="D154" s="4"/>
      <c r="E154" s="7">
        <v>44197</v>
      </c>
      <c r="F154" s="4" t="str">
        <f>C154&amp;COUNTIF($C$2:C154,C154)</f>
        <v>欧艺茹1</v>
      </c>
      <c r="G154" s="4">
        <f t="shared" si="5"/>
        <v>0</v>
      </c>
    </row>
    <row r="155" customHeight="1" spans="1:7">
      <c r="A155" s="4">
        <f t="shared" si="4"/>
        <v>154</v>
      </c>
      <c r="B155" s="5" t="s">
        <v>4039</v>
      </c>
      <c r="C155" s="6" t="s">
        <v>4040</v>
      </c>
      <c r="D155" s="4"/>
      <c r="E155" s="7">
        <v>44197</v>
      </c>
      <c r="F155" s="4" t="str">
        <f>C155&amp;COUNTIF($C$2:C155,C155)</f>
        <v>张埝1</v>
      </c>
      <c r="G155" s="4">
        <f t="shared" si="5"/>
        <v>0</v>
      </c>
    </row>
    <row r="156" customHeight="1" spans="1:7">
      <c r="A156" s="4">
        <f t="shared" si="4"/>
        <v>155</v>
      </c>
      <c r="B156" s="5" t="s">
        <v>4041</v>
      </c>
      <c r="C156" s="6" t="s">
        <v>4042</v>
      </c>
      <c r="D156" s="4"/>
      <c r="E156" s="7">
        <v>44197</v>
      </c>
      <c r="F156" s="4" t="str">
        <f>C156&amp;COUNTIF($C$2:C156,C156)</f>
        <v>杨留稳1</v>
      </c>
      <c r="G156" s="4">
        <f t="shared" si="5"/>
        <v>0</v>
      </c>
    </row>
    <row r="157" customHeight="1" spans="1:7">
      <c r="A157" s="4">
        <f t="shared" si="4"/>
        <v>156</v>
      </c>
      <c r="B157" s="5" t="s">
        <v>4043</v>
      </c>
      <c r="C157" s="6" t="s">
        <v>4044</v>
      </c>
      <c r="D157" s="4"/>
      <c r="E157" s="7">
        <v>44197</v>
      </c>
      <c r="F157" s="4" t="str">
        <f>C157&amp;COUNTIF($C$2:C157,C157)</f>
        <v>马树海1</v>
      </c>
      <c r="G157" s="4">
        <f t="shared" si="5"/>
        <v>0</v>
      </c>
    </row>
    <row r="158" customHeight="1" spans="1:7">
      <c r="A158" s="4">
        <f t="shared" si="4"/>
        <v>157</v>
      </c>
      <c r="B158" s="5" t="s">
        <v>4045</v>
      </c>
      <c r="C158" s="6" t="s">
        <v>4046</v>
      </c>
      <c r="D158" s="4"/>
      <c r="E158" s="7">
        <v>44197</v>
      </c>
      <c r="F158" s="4" t="str">
        <f>C158&amp;COUNTIF($C$2:C158,C158)</f>
        <v>魏奇凡1</v>
      </c>
      <c r="G158" s="4">
        <f t="shared" si="5"/>
        <v>0</v>
      </c>
    </row>
    <row r="159" customHeight="1" spans="1:7">
      <c r="A159" s="4">
        <f t="shared" si="4"/>
        <v>158</v>
      </c>
      <c r="B159" s="5" t="s">
        <v>4047</v>
      </c>
      <c r="C159" s="6" t="s">
        <v>4048</v>
      </c>
      <c r="D159" s="4"/>
      <c r="E159" s="7">
        <v>44197</v>
      </c>
      <c r="F159" s="4" t="str">
        <f>C159&amp;COUNTIF($C$2:C159,C159)</f>
        <v>华钰1</v>
      </c>
      <c r="G159" s="4">
        <f t="shared" si="5"/>
        <v>0</v>
      </c>
    </row>
    <row r="160" customHeight="1" spans="1:7">
      <c r="A160" s="4">
        <f t="shared" si="4"/>
        <v>159</v>
      </c>
      <c r="B160" s="5" t="s">
        <v>4049</v>
      </c>
      <c r="C160" s="6" t="s">
        <v>4050</v>
      </c>
      <c r="D160" s="4"/>
      <c r="E160" s="7">
        <v>44197</v>
      </c>
      <c r="F160" s="4" t="str">
        <f>C160&amp;COUNTIF($C$2:C160,C160)</f>
        <v>黄梦姣1</v>
      </c>
      <c r="G160" s="4">
        <f t="shared" si="5"/>
        <v>0</v>
      </c>
    </row>
    <row r="161" customHeight="1" spans="1:7">
      <c r="A161" s="4">
        <f t="shared" si="4"/>
        <v>160</v>
      </c>
      <c r="B161" s="5" t="s">
        <v>4051</v>
      </c>
      <c r="C161" s="6" t="s">
        <v>4052</v>
      </c>
      <c r="D161" s="4"/>
      <c r="E161" s="7">
        <v>44197</v>
      </c>
      <c r="F161" s="4" t="str">
        <f>C161&amp;COUNTIF($C$2:C161,C161)</f>
        <v>杨洋021711</v>
      </c>
      <c r="G161" s="4">
        <f t="shared" si="5"/>
        <v>0</v>
      </c>
    </row>
    <row r="162" customHeight="1" spans="1:7">
      <c r="A162" s="4">
        <f t="shared" si="4"/>
        <v>161</v>
      </c>
      <c r="B162" s="5" t="s">
        <v>4053</v>
      </c>
      <c r="C162" s="6" t="s">
        <v>4054</v>
      </c>
      <c r="D162" s="4"/>
      <c r="E162" s="7">
        <v>44197</v>
      </c>
      <c r="F162" s="4" t="str">
        <f>C162&amp;COUNTIF($C$2:C162,C162)</f>
        <v>周雨娟1</v>
      </c>
      <c r="G162" s="4">
        <f t="shared" si="5"/>
        <v>0</v>
      </c>
    </row>
    <row r="163" customHeight="1" spans="1:7">
      <c r="A163" s="4">
        <f t="shared" si="4"/>
        <v>162</v>
      </c>
      <c r="B163" s="5" t="s">
        <v>4055</v>
      </c>
      <c r="C163" s="6" t="s">
        <v>4056</v>
      </c>
      <c r="D163" s="4"/>
      <c r="E163" s="7">
        <v>44197</v>
      </c>
      <c r="F163" s="4" t="str">
        <f>C163&amp;COUNTIF($C$2:C163,C163)</f>
        <v>代莉华1</v>
      </c>
      <c r="G163" s="4">
        <f t="shared" si="5"/>
        <v>0</v>
      </c>
    </row>
    <row r="164" customHeight="1" spans="1:7">
      <c r="A164" s="4">
        <f t="shared" si="4"/>
        <v>163</v>
      </c>
      <c r="B164" s="5" t="s">
        <v>4057</v>
      </c>
      <c r="C164" s="6" t="s">
        <v>4058</v>
      </c>
      <c r="D164" s="4"/>
      <c r="E164" s="7">
        <v>44197</v>
      </c>
      <c r="F164" s="4" t="str">
        <f>C164&amp;COUNTIF($C$2:C164,C164)</f>
        <v>刘思琪1</v>
      </c>
      <c r="G164" s="4">
        <f t="shared" si="5"/>
        <v>0</v>
      </c>
    </row>
    <row r="165" customHeight="1" spans="1:7">
      <c r="A165" s="4">
        <f t="shared" si="4"/>
        <v>164</v>
      </c>
      <c r="B165" s="5" t="s">
        <v>4059</v>
      </c>
      <c r="C165" s="6" t="s">
        <v>4060</v>
      </c>
      <c r="D165" s="4"/>
      <c r="E165" s="7">
        <v>44197</v>
      </c>
      <c r="F165" s="4" t="str">
        <f>C165&amp;COUNTIF($C$2:C165,C165)</f>
        <v>曾婷1</v>
      </c>
      <c r="G165" s="4">
        <f t="shared" si="5"/>
        <v>0</v>
      </c>
    </row>
    <row r="166" customHeight="1" spans="1:7">
      <c r="A166" s="4">
        <f t="shared" si="4"/>
        <v>165</v>
      </c>
      <c r="B166" s="5" t="s">
        <v>4061</v>
      </c>
      <c r="C166" s="6" t="s">
        <v>4062</v>
      </c>
      <c r="D166" s="4"/>
      <c r="E166" s="7">
        <v>44197</v>
      </c>
      <c r="F166" s="4" t="str">
        <f>C166&amp;COUNTIF($C$2:C166,C166)</f>
        <v>陈澄1</v>
      </c>
      <c r="G166" s="4">
        <f t="shared" si="5"/>
        <v>0</v>
      </c>
    </row>
    <row r="167" customHeight="1" spans="1:7">
      <c r="A167" s="4">
        <f t="shared" si="4"/>
        <v>166</v>
      </c>
      <c r="B167" s="5" t="s">
        <v>4063</v>
      </c>
      <c r="C167" s="6" t="s">
        <v>4064</v>
      </c>
      <c r="D167" s="4"/>
      <c r="E167" s="7">
        <v>44197</v>
      </c>
      <c r="F167" s="4" t="str">
        <f>C167&amp;COUNTIF($C$2:C167,C167)</f>
        <v>赵雪022681</v>
      </c>
      <c r="G167" s="4">
        <f t="shared" si="5"/>
        <v>0</v>
      </c>
    </row>
    <row r="168" customHeight="1" spans="1:7">
      <c r="A168" s="4">
        <f t="shared" si="4"/>
        <v>167</v>
      </c>
      <c r="B168" s="5" t="s">
        <v>4065</v>
      </c>
      <c r="C168" s="6" t="s">
        <v>4066</v>
      </c>
      <c r="D168" s="4"/>
      <c r="E168" s="7">
        <v>44197</v>
      </c>
      <c r="F168" s="4" t="str">
        <f>C168&amp;COUNTIF($C$2:C168,C168)</f>
        <v>罗水兰1</v>
      </c>
      <c r="G168" s="4">
        <f t="shared" si="5"/>
        <v>0</v>
      </c>
    </row>
    <row r="169" customHeight="1" spans="1:7">
      <c r="A169" s="4">
        <f t="shared" si="4"/>
        <v>168</v>
      </c>
      <c r="B169" s="5" t="s">
        <v>4067</v>
      </c>
      <c r="C169" s="6" t="s">
        <v>4068</v>
      </c>
      <c r="D169" s="4"/>
      <c r="E169" s="7">
        <v>44197</v>
      </c>
      <c r="F169" s="4" t="str">
        <f>C169&amp;COUNTIF($C$2:C169,C169)</f>
        <v>赖晓嘉1</v>
      </c>
      <c r="G169" s="4">
        <f t="shared" si="5"/>
        <v>0</v>
      </c>
    </row>
    <row r="170" customHeight="1" spans="1:7">
      <c r="A170" s="4">
        <f t="shared" si="4"/>
        <v>169</v>
      </c>
      <c r="B170" s="5" t="s">
        <v>4069</v>
      </c>
      <c r="C170" s="6" t="s">
        <v>4070</v>
      </c>
      <c r="D170" s="4"/>
      <c r="E170" s="7">
        <v>44197</v>
      </c>
      <c r="F170" s="4" t="str">
        <f>C170&amp;COUNTIF($C$2:C170,C170)</f>
        <v>陈慧如1</v>
      </c>
      <c r="G170" s="4">
        <f t="shared" si="5"/>
        <v>0</v>
      </c>
    </row>
    <row r="171" customHeight="1" spans="1:7">
      <c r="A171" s="4">
        <f t="shared" si="4"/>
        <v>170</v>
      </c>
      <c r="B171" s="5" t="s">
        <v>4071</v>
      </c>
      <c r="C171" s="6" t="s">
        <v>4072</v>
      </c>
      <c r="D171" s="4"/>
      <c r="E171" s="7">
        <v>44197</v>
      </c>
      <c r="F171" s="4" t="str">
        <f>C171&amp;COUNTIF($C$2:C171,C171)</f>
        <v>杭行1</v>
      </c>
      <c r="G171" s="4">
        <f t="shared" si="5"/>
        <v>0</v>
      </c>
    </row>
    <row r="172" customHeight="1" spans="1:7">
      <c r="A172" s="4">
        <f t="shared" si="4"/>
        <v>171</v>
      </c>
      <c r="B172" s="5" t="s">
        <v>4073</v>
      </c>
      <c r="C172" s="6" t="s">
        <v>493</v>
      </c>
      <c r="D172" s="4"/>
      <c r="E172" s="7">
        <v>44197</v>
      </c>
      <c r="F172" s="4" t="str">
        <f>C172&amp;COUNTIF($C$2:C172,C172)</f>
        <v>温新月1</v>
      </c>
      <c r="G172" s="4">
        <f t="shared" si="5"/>
        <v>0</v>
      </c>
    </row>
    <row r="173" customHeight="1" spans="1:7">
      <c r="A173" s="4">
        <f t="shared" si="4"/>
        <v>172</v>
      </c>
      <c r="B173" s="5" t="s">
        <v>4074</v>
      </c>
      <c r="C173" s="6" t="s">
        <v>4075</v>
      </c>
      <c r="D173" s="4"/>
      <c r="E173" s="7">
        <v>44197</v>
      </c>
      <c r="F173" s="4" t="str">
        <f>C173&amp;COUNTIF($C$2:C173,C173)</f>
        <v>王亚超1</v>
      </c>
      <c r="G173" s="4">
        <f t="shared" si="5"/>
        <v>0</v>
      </c>
    </row>
    <row r="174" customHeight="1" spans="1:7">
      <c r="A174" s="4">
        <f t="shared" si="4"/>
        <v>173</v>
      </c>
      <c r="B174" s="5" t="s">
        <v>4076</v>
      </c>
      <c r="C174" s="6" t="s">
        <v>4077</v>
      </c>
      <c r="D174" s="4"/>
      <c r="E174" s="7">
        <v>44197</v>
      </c>
      <c r="F174" s="4" t="str">
        <f>C174&amp;COUNTIF($C$2:C174,C174)</f>
        <v>何启蒙1</v>
      </c>
      <c r="G174" s="4">
        <f t="shared" si="5"/>
        <v>0</v>
      </c>
    </row>
    <row r="175" customHeight="1" spans="1:7">
      <c r="A175" s="4">
        <f t="shared" si="4"/>
        <v>174</v>
      </c>
      <c r="B175" s="5" t="s">
        <v>4078</v>
      </c>
      <c r="C175" s="6" t="s">
        <v>4079</v>
      </c>
      <c r="D175" s="4"/>
      <c r="E175" s="7">
        <v>44197</v>
      </c>
      <c r="F175" s="4" t="str">
        <f>C175&amp;COUNTIF($C$2:C175,C175)</f>
        <v>陈竹君1</v>
      </c>
      <c r="G175" s="4">
        <f t="shared" si="5"/>
        <v>0</v>
      </c>
    </row>
    <row r="176" customHeight="1" spans="1:7">
      <c r="A176" s="4">
        <f t="shared" si="4"/>
        <v>175</v>
      </c>
      <c r="B176" s="5" t="s">
        <v>4080</v>
      </c>
      <c r="C176" s="6" t="s">
        <v>4081</v>
      </c>
      <c r="D176" s="4"/>
      <c r="E176" s="7">
        <v>44197</v>
      </c>
      <c r="F176" s="4" t="str">
        <f>C176&amp;COUNTIF($C$2:C176,C176)</f>
        <v>周玲1</v>
      </c>
      <c r="G176" s="4">
        <f t="shared" si="5"/>
        <v>0</v>
      </c>
    </row>
    <row r="177" customHeight="1" spans="1:7">
      <c r="A177" s="4">
        <f t="shared" si="4"/>
        <v>176</v>
      </c>
      <c r="B177" s="5" t="s">
        <v>3777</v>
      </c>
      <c r="C177" s="6" t="s">
        <v>3778</v>
      </c>
      <c r="D177" s="4"/>
      <c r="E177" s="7">
        <v>44197</v>
      </c>
      <c r="F177" s="4" t="str">
        <f>C177&amp;COUNTIF($C$2:C177,C177)</f>
        <v>邱雨1</v>
      </c>
      <c r="G177" s="4">
        <f t="shared" si="5"/>
        <v>0</v>
      </c>
    </row>
    <row r="178" customHeight="1" spans="1:7">
      <c r="A178" s="4">
        <f t="shared" si="4"/>
        <v>177</v>
      </c>
      <c r="B178" s="5" t="s">
        <v>4082</v>
      </c>
      <c r="C178" s="6" t="s">
        <v>4083</v>
      </c>
      <c r="D178" s="4"/>
      <c r="E178" s="7">
        <v>44197</v>
      </c>
      <c r="F178" s="4" t="str">
        <f>C178&amp;COUNTIF($C$2:C178,C178)</f>
        <v>武岳1</v>
      </c>
      <c r="G178" s="4">
        <f t="shared" si="5"/>
        <v>0</v>
      </c>
    </row>
    <row r="179" customHeight="1" spans="1:7">
      <c r="A179" s="4">
        <f t="shared" si="4"/>
        <v>178</v>
      </c>
      <c r="B179" s="5" t="s">
        <v>4084</v>
      </c>
      <c r="C179" s="6" t="s">
        <v>4085</v>
      </c>
      <c r="D179" s="4"/>
      <c r="E179" s="7">
        <v>44197</v>
      </c>
      <c r="F179" s="4" t="str">
        <f>C179&amp;COUNTIF($C$2:C179,C179)</f>
        <v>金婷1</v>
      </c>
      <c r="G179" s="4">
        <f t="shared" si="5"/>
        <v>0</v>
      </c>
    </row>
    <row r="180" customHeight="1" spans="1:7">
      <c r="A180" s="4">
        <f t="shared" si="4"/>
        <v>179</v>
      </c>
      <c r="B180" s="5" t="s">
        <v>4086</v>
      </c>
      <c r="C180" s="6" t="s">
        <v>4087</v>
      </c>
      <c r="D180" s="4"/>
      <c r="E180" s="7">
        <v>44197</v>
      </c>
      <c r="F180" s="4" t="str">
        <f>C180&amp;COUNTIF($C$2:C180,C180)</f>
        <v>赵鹏026031</v>
      </c>
      <c r="G180" s="4">
        <f t="shared" si="5"/>
        <v>0</v>
      </c>
    </row>
    <row r="181" customHeight="1" spans="1:7">
      <c r="A181" s="4">
        <f t="shared" si="4"/>
        <v>180</v>
      </c>
      <c r="B181" s="5" t="s">
        <v>4088</v>
      </c>
      <c r="C181" s="6" t="s">
        <v>4089</v>
      </c>
      <c r="D181" s="4"/>
      <c r="E181" s="7">
        <v>44197</v>
      </c>
      <c r="F181" s="4" t="str">
        <f>C181&amp;COUNTIF($C$2:C181,C181)</f>
        <v>王兵025831</v>
      </c>
      <c r="G181" s="4">
        <f t="shared" si="5"/>
        <v>0</v>
      </c>
    </row>
    <row r="182" customHeight="1" spans="1:7">
      <c r="A182" s="4">
        <f t="shared" si="4"/>
        <v>181</v>
      </c>
      <c r="B182" s="5" t="s">
        <v>4090</v>
      </c>
      <c r="C182" s="6" t="s">
        <v>4091</v>
      </c>
      <c r="D182" s="4"/>
      <c r="E182" s="7">
        <v>44197</v>
      </c>
      <c r="F182" s="4" t="str">
        <f>C182&amp;COUNTIF($C$2:C182,C182)</f>
        <v>张玲025841</v>
      </c>
      <c r="G182" s="4">
        <f t="shared" si="5"/>
        <v>0</v>
      </c>
    </row>
    <row r="183" customHeight="1" spans="1:7">
      <c r="A183" s="4">
        <f t="shared" si="4"/>
        <v>182</v>
      </c>
      <c r="B183" s="5" t="s">
        <v>4092</v>
      </c>
      <c r="C183" s="6" t="s">
        <v>4093</v>
      </c>
      <c r="D183" s="4"/>
      <c r="E183" s="7">
        <v>44197</v>
      </c>
      <c r="F183" s="4" t="str">
        <f>C183&amp;COUNTIF($C$2:C183,C183)</f>
        <v>吴琼1</v>
      </c>
      <c r="G183" s="4">
        <f t="shared" si="5"/>
        <v>0</v>
      </c>
    </row>
    <row r="184" customHeight="1" spans="1:7">
      <c r="A184" s="4">
        <f t="shared" si="4"/>
        <v>183</v>
      </c>
      <c r="B184" s="5" t="s">
        <v>4094</v>
      </c>
      <c r="C184" s="6" t="s">
        <v>4095</v>
      </c>
      <c r="D184" s="4"/>
      <c r="E184" s="7">
        <v>44197</v>
      </c>
      <c r="F184" s="4" t="str">
        <f>C184&amp;COUNTIF($C$2:C184,C184)</f>
        <v>王跃山1</v>
      </c>
      <c r="G184" s="4">
        <f t="shared" si="5"/>
        <v>0</v>
      </c>
    </row>
    <row r="185" customHeight="1" spans="1:7">
      <c r="A185" s="4">
        <f t="shared" si="4"/>
        <v>184</v>
      </c>
      <c r="B185" s="5" t="s">
        <v>4096</v>
      </c>
      <c r="C185" s="6" t="s">
        <v>4097</v>
      </c>
      <c r="D185" s="4"/>
      <c r="E185" s="7">
        <v>44197</v>
      </c>
      <c r="F185" s="4" t="str">
        <f>C185&amp;COUNTIF($C$2:C185,C185)</f>
        <v>郭豪丽1</v>
      </c>
      <c r="G185" s="4">
        <f t="shared" si="5"/>
        <v>0</v>
      </c>
    </row>
    <row r="186" customHeight="1" spans="1:7">
      <c r="A186" s="4">
        <f t="shared" si="4"/>
        <v>185</v>
      </c>
      <c r="B186" s="5" t="s">
        <v>4098</v>
      </c>
      <c r="C186" s="6" t="s">
        <v>4099</v>
      </c>
      <c r="D186" s="4"/>
      <c r="E186" s="7">
        <v>44197</v>
      </c>
      <c r="F186" s="4" t="str">
        <f>C186&amp;COUNTIF($C$2:C186,C186)</f>
        <v>黄甜甜1</v>
      </c>
      <c r="G186" s="4">
        <f t="shared" si="5"/>
        <v>0</v>
      </c>
    </row>
    <row r="187" customHeight="1" spans="1:7">
      <c r="A187" s="4">
        <f t="shared" si="4"/>
        <v>186</v>
      </c>
      <c r="B187" s="5" t="s">
        <v>4100</v>
      </c>
      <c r="C187" s="6" t="s">
        <v>4101</v>
      </c>
      <c r="D187" s="4"/>
      <c r="E187" s="7">
        <v>44197</v>
      </c>
      <c r="F187" s="4" t="str">
        <f>C187&amp;COUNTIF($C$2:C187,C187)</f>
        <v>蔡明芳1</v>
      </c>
      <c r="G187" s="4">
        <f t="shared" si="5"/>
        <v>0</v>
      </c>
    </row>
    <row r="188" customHeight="1" spans="1:7">
      <c r="A188" s="4">
        <f t="shared" si="4"/>
        <v>187</v>
      </c>
      <c r="B188" s="5" t="s">
        <v>4102</v>
      </c>
      <c r="C188" s="6" t="s">
        <v>4103</v>
      </c>
      <c r="D188" s="4"/>
      <c r="E188" s="7">
        <v>44197</v>
      </c>
      <c r="F188" s="4" t="str">
        <f>C188&amp;COUNTIF($C$2:C188,C188)</f>
        <v>冯丽婷1</v>
      </c>
      <c r="G188" s="4">
        <f t="shared" si="5"/>
        <v>0</v>
      </c>
    </row>
    <row r="189" customHeight="1" spans="1:7">
      <c r="A189" s="4">
        <f t="shared" si="4"/>
        <v>188</v>
      </c>
      <c r="B189" s="5" t="s">
        <v>4104</v>
      </c>
      <c r="C189" s="6" t="s">
        <v>4105</v>
      </c>
      <c r="D189" s="4"/>
      <c r="E189" s="7">
        <v>44197</v>
      </c>
      <c r="F189" s="4" t="str">
        <f>C189&amp;COUNTIF($C$2:C189,C189)</f>
        <v>张梦蕾1</v>
      </c>
      <c r="G189" s="4">
        <f t="shared" si="5"/>
        <v>0</v>
      </c>
    </row>
    <row r="190" customHeight="1" spans="1:7">
      <c r="A190" s="4">
        <f t="shared" si="4"/>
        <v>189</v>
      </c>
      <c r="B190" s="5" t="s">
        <v>4106</v>
      </c>
      <c r="C190" s="6" t="s">
        <v>4107</v>
      </c>
      <c r="D190" s="4"/>
      <c r="E190" s="7">
        <v>44197</v>
      </c>
      <c r="F190" s="4" t="str">
        <f>C190&amp;COUNTIF($C$2:C190,C190)</f>
        <v>赵怡君1</v>
      </c>
      <c r="G190" s="4">
        <f t="shared" si="5"/>
        <v>0</v>
      </c>
    </row>
    <row r="191" customHeight="1" spans="1:7">
      <c r="A191" s="4">
        <f t="shared" si="4"/>
        <v>190</v>
      </c>
      <c r="B191" s="5" t="s">
        <v>4108</v>
      </c>
      <c r="C191" s="6" t="s">
        <v>4109</v>
      </c>
      <c r="D191" s="4"/>
      <c r="E191" s="7">
        <v>44197</v>
      </c>
      <c r="F191" s="4" t="str">
        <f>C191&amp;COUNTIF($C$2:C191,C191)</f>
        <v>左奕婕1</v>
      </c>
      <c r="G191" s="4">
        <f t="shared" si="5"/>
        <v>0</v>
      </c>
    </row>
    <row r="192" customHeight="1" spans="1:7">
      <c r="A192" s="4">
        <f t="shared" si="4"/>
        <v>191</v>
      </c>
      <c r="B192" s="5" t="s">
        <v>4110</v>
      </c>
      <c r="C192" s="6" t="s">
        <v>4111</v>
      </c>
      <c r="D192" s="4"/>
      <c r="E192" s="7">
        <v>44197</v>
      </c>
      <c r="F192" s="4" t="str">
        <f>C192&amp;COUNTIF($C$2:C192,C192)</f>
        <v>邱魁鹏026321</v>
      </c>
      <c r="G192" s="4">
        <f t="shared" si="5"/>
        <v>0</v>
      </c>
    </row>
    <row r="193" customHeight="1" spans="1:7">
      <c r="A193" s="4">
        <f t="shared" si="4"/>
        <v>192</v>
      </c>
      <c r="B193" s="5" t="s">
        <v>4112</v>
      </c>
      <c r="C193" s="6" t="s">
        <v>4113</v>
      </c>
      <c r="D193" s="4"/>
      <c r="E193" s="7">
        <v>44197</v>
      </c>
      <c r="F193" s="4" t="str">
        <f>C193&amp;COUNTIF($C$2:C193,C193)</f>
        <v>高峰027191</v>
      </c>
      <c r="G193" s="4">
        <f t="shared" si="5"/>
        <v>0</v>
      </c>
    </row>
    <row r="194" customHeight="1" spans="1:7">
      <c r="A194" s="4">
        <f t="shared" si="4"/>
        <v>193</v>
      </c>
      <c r="B194" s="5" t="s">
        <v>4114</v>
      </c>
      <c r="C194" s="6" t="s">
        <v>4115</v>
      </c>
      <c r="D194" s="4"/>
      <c r="E194" s="7">
        <v>44197</v>
      </c>
      <c r="F194" s="4" t="str">
        <f>C194&amp;COUNTIF($C$2:C194,C194)</f>
        <v>杨静1</v>
      </c>
      <c r="G194" s="4">
        <f t="shared" si="5"/>
        <v>0</v>
      </c>
    </row>
    <row r="195" customHeight="1" spans="1:7">
      <c r="A195" s="4">
        <f t="shared" ref="A195:A258" si="6">ROW()-1</f>
        <v>194</v>
      </c>
      <c r="B195" s="5" t="s">
        <v>2983</v>
      </c>
      <c r="C195" s="6" t="s">
        <v>496</v>
      </c>
      <c r="D195" s="4"/>
      <c r="E195" s="7">
        <v>44197</v>
      </c>
      <c r="F195" s="4" t="str">
        <f>C195&amp;COUNTIF($C$2:C195,C195)</f>
        <v>陈培毅1</v>
      </c>
      <c r="G195" s="4">
        <f t="shared" ref="G195:G258" si="7">IF(COUNTIF(C:C,C195)=1,0,D195-VLOOKUP(C195,C:D,2,0))</f>
        <v>0</v>
      </c>
    </row>
    <row r="196" customHeight="1" spans="1:7">
      <c r="A196" s="4">
        <f t="shared" si="6"/>
        <v>195</v>
      </c>
      <c r="B196" s="5" t="s">
        <v>4116</v>
      </c>
      <c r="C196" s="6" t="s">
        <v>497</v>
      </c>
      <c r="D196" s="4"/>
      <c r="E196" s="7">
        <v>44197</v>
      </c>
      <c r="F196" s="4" t="str">
        <f>C196&amp;COUNTIF($C$2:C196,C196)</f>
        <v>王星1</v>
      </c>
      <c r="G196" s="4">
        <f t="shared" si="7"/>
        <v>0</v>
      </c>
    </row>
    <row r="197" customHeight="1" spans="1:7">
      <c r="A197" s="4">
        <f t="shared" si="6"/>
        <v>196</v>
      </c>
      <c r="B197" s="5" t="s">
        <v>4117</v>
      </c>
      <c r="C197" s="6" t="s">
        <v>498</v>
      </c>
      <c r="D197" s="4"/>
      <c r="E197" s="7">
        <v>44197</v>
      </c>
      <c r="F197" s="4" t="str">
        <f>C197&amp;COUNTIF($C$2:C197,C197)</f>
        <v>段良华1</v>
      </c>
      <c r="G197" s="4">
        <f t="shared" si="7"/>
        <v>0</v>
      </c>
    </row>
    <row r="198" customHeight="1" spans="1:7">
      <c r="A198" s="4">
        <f t="shared" si="6"/>
        <v>197</v>
      </c>
      <c r="B198" s="5" t="s">
        <v>4118</v>
      </c>
      <c r="C198" s="6" t="s">
        <v>500</v>
      </c>
      <c r="D198" s="4"/>
      <c r="E198" s="7">
        <v>44197</v>
      </c>
      <c r="F198" s="4" t="str">
        <f>C198&amp;COUNTIF($C$2:C198,C198)</f>
        <v>彭晓涛1</v>
      </c>
      <c r="G198" s="4">
        <f t="shared" si="7"/>
        <v>0</v>
      </c>
    </row>
    <row r="199" customHeight="1" spans="1:7">
      <c r="A199" s="4">
        <f t="shared" si="6"/>
        <v>198</v>
      </c>
      <c r="B199" s="5" t="s">
        <v>4119</v>
      </c>
      <c r="C199" s="6" t="s">
        <v>502</v>
      </c>
      <c r="D199" s="4"/>
      <c r="E199" s="7">
        <v>44197</v>
      </c>
      <c r="F199" s="4" t="str">
        <f>C199&amp;COUNTIF($C$2:C199,C199)</f>
        <v>陈志校1</v>
      </c>
      <c r="G199" s="4">
        <f t="shared" si="7"/>
        <v>0</v>
      </c>
    </row>
    <row r="200" customHeight="1" spans="1:7">
      <c r="A200" s="4">
        <f t="shared" si="6"/>
        <v>199</v>
      </c>
      <c r="B200" s="5" t="s">
        <v>4120</v>
      </c>
      <c r="C200" s="6" t="s">
        <v>503</v>
      </c>
      <c r="D200" s="4"/>
      <c r="E200" s="7">
        <v>44197</v>
      </c>
      <c r="F200" s="4" t="str">
        <f>C200&amp;COUNTIF($C$2:C200,C200)</f>
        <v>顾利方1</v>
      </c>
      <c r="G200" s="4">
        <f t="shared" si="7"/>
        <v>0</v>
      </c>
    </row>
    <row r="201" customHeight="1" spans="1:7">
      <c r="A201" s="4">
        <f t="shared" si="6"/>
        <v>200</v>
      </c>
      <c r="B201" s="5" t="s">
        <v>4121</v>
      </c>
      <c r="C201" s="6" t="s">
        <v>504</v>
      </c>
      <c r="D201" s="4"/>
      <c r="E201" s="7">
        <v>44197</v>
      </c>
      <c r="F201" s="4" t="str">
        <f>C201&amp;COUNTIF($C$2:C201,C201)</f>
        <v>刘刚1</v>
      </c>
      <c r="G201" s="4">
        <f t="shared" si="7"/>
        <v>0</v>
      </c>
    </row>
    <row r="202" customHeight="1" spans="1:7">
      <c r="A202" s="4">
        <f t="shared" si="6"/>
        <v>201</v>
      </c>
      <c r="B202" s="5" t="s">
        <v>4122</v>
      </c>
      <c r="C202" s="6" t="s">
        <v>505</v>
      </c>
      <c r="D202" s="4"/>
      <c r="E202" s="7">
        <v>44197</v>
      </c>
      <c r="F202" s="4" t="str">
        <f>C202&amp;COUNTIF($C$2:C202,C202)</f>
        <v>邓志山1</v>
      </c>
      <c r="G202" s="4">
        <f t="shared" si="7"/>
        <v>0</v>
      </c>
    </row>
    <row r="203" customHeight="1" spans="1:7">
      <c r="A203" s="4">
        <f t="shared" si="6"/>
        <v>202</v>
      </c>
      <c r="B203" s="5" t="s">
        <v>4123</v>
      </c>
      <c r="C203" s="6" t="s">
        <v>506</v>
      </c>
      <c r="D203" s="4"/>
      <c r="E203" s="7">
        <v>44197</v>
      </c>
      <c r="F203" s="4" t="str">
        <f>C203&amp;COUNTIF($C$2:C203,C203)</f>
        <v>陈贤1</v>
      </c>
      <c r="G203" s="4">
        <f t="shared" si="7"/>
        <v>0</v>
      </c>
    </row>
    <row r="204" customHeight="1" spans="1:7">
      <c r="A204" s="4">
        <f t="shared" si="6"/>
        <v>203</v>
      </c>
      <c r="B204" s="5" t="s">
        <v>4124</v>
      </c>
      <c r="C204" s="6" t="s">
        <v>507</v>
      </c>
      <c r="D204" s="4"/>
      <c r="E204" s="7">
        <v>44197</v>
      </c>
      <c r="F204" s="4" t="str">
        <f>C204&amp;COUNTIF($C$2:C204,C204)</f>
        <v>杨振1</v>
      </c>
      <c r="G204" s="4">
        <f t="shared" si="7"/>
        <v>0</v>
      </c>
    </row>
    <row r="205" customHeight="1" spans="1:7">
      <c r="A205" s="4">
        <f t="shared" si="6"/>
        <v>204</v>
      </c>
      <c r="B205" s="5" t="s">
        <v>3190</v>
      </c>
      <c r="C205" s="6" t="s">
        <v>508</v>
      </c>
      <c r="D205" s="4"/>
      <c r="E205" s="7">
        <v>44197</v>
      </c>
      <c r="F205" s="4" t="str">
        <f>C205&amp;COUNTIF($C$2:C205,C205)</f>
        <v>徐延旺1</v>
      </c>
      <c r="G205" s="4">
        <f t="shared" si="7"/>
        <v>0</v>
      </c>
    </row>
    <row r="206" customHeight="1" spans="1:7">
      <c r="A206" s="4">
        <f t="shared" si="6"/>
        <v>205</v>
      </c>
      <c r="B206" s="5" t="s">
        <v>4125</v>
      </c>
      <c r="C206" s="6" t="s">
        <v>509</v>
      </c>
      <c r="D206" s="4"/>
      <c r="E206" s="7">
        <v>44197</v>
      </c>
      <c r="F206" s="4" t="str">
        <f>C206&amp;COUNTIF($C$2:C206,C206)</f>
        <v>薛艳丽1</v>
      </c>
      <c r="G206" s="4">
        <f t="shared" si="7"/>
        <v>0</v>
      </c>
    </row>
    <row r="207" customHeight="1" spans="1:7">
      <c r="A207" s="4">
        <f t="shared" si="6"/>
        <v>206</v>
      </c>
      <c r="B207" s="5" t="s">
        <v>4126</v>
      </c>
      <c r="C207" s="6" t="s">
        <v>510</v>
      </c>
      <c r="D207" s="4"/>
      <c r="E207" s="7">
        <v>44197</v>
      </c>
      <c r="F207" s="4" t="str">
        <f>C207&amp;COUNTIF($C$2:C207,C207)</f>
        <v>陈浩永017031</v>
      </c>
      <c r="G207" s="4">
        <f t="shared" si="7"/>
        <v>0</v>
      </c>
    </row>
    <row r="208" customHeight="1" spans="1:7">
      <c r="A208" s="4">
        <f t="shared" si="6"/>
        <v>207</v>
      </c>
      <c r="B208" s="5" t="s">
        <v>4127</v>
      </c>
      <c r="C208" s="6" t="s">
        <v>511</v>
      </c>
      <c r="D208" s="4"/>
      <c r="E208" s="7">
        <v>44197</v>
      </c>
      <c r="F208" s="4" t="str">
        <f>C208&amp;COUNTIF($C$2:C208,C208)</f>
        <v>许业荣1</v>
      </c>
      <c r="G208" s="4">
        <f t="shared" si="7"/>
        <v>0</v>
      </c>
    </row>
    <row r="209" customHeight="1" spans="1:7">
      <c r="A209" s="4">
        <f t="shared" si="6"/>
        <v>208</v>
      </c>
      <c r="B209" s="5" t="s">
        <v>4128</v>
      </c>
      <c r="C209" s="6" t="s">
        <v>513</v>
      </c>
      <c r="D209" s="4"/>
      <c r="E209" s="7">
        <v>44197</v>
      </c>
      <c r="F209" s="4" t="str">
        <f>C209&amp;COUNTIF($C$2:C209,C209)</f>
        <v>刘文斐1</v>
      </c>
      <c r="G209" s="4">
        <f t="shared" si="7"/>
        <v>0</v>
      </c>
    </row>
    <row r="210" customHeight="1" spans="1:7">
      <c r="A210" s="4">
        <f t="shared" si="6"/>
        <v>209</v>
      </c>
      <c r="B210" s="5" t="s">
        <v>4129</v>
      </c>
      <c r="C210" s="6" t="s">
        <v>514</v>
      </c>
      <c r="D210" s="4"/>
      <c r="E210" s="7">
        <v>44197</v>
      </c>
      <c r="F210" s="4" t="str">
        <f>C210&amp;COUNTIF($C$2:C210,C210)</f>
        <v>许盛斌1</v>
      </c>
      <c r="G210" s="4">
        <f t="shared" si="7"/>
        <v>0</v>
      </c>
    </row>
    <row r="211" customHeight="1" spans="1:7">
      <c r="A211" s="4">
        <f t="shared" si="6"/>
        <v>210</v>
      </c>
      <c r="B211" s="5" t="s">
        <v>4130</v>
      </c>
      <c r="C211" s="6" t="s">
        <v>515</v>
      </c>
      <c r="D211" s="4"/>
      <c r="E211" s="7">
        <v>44197</v>
      </c>
      <c r="F211" s="4" t="str">
        <f>C211&amp;COUNTIF($C$2:C211,C211)</f>
        <v>王明媚1</v>
      </c>
      <c r="G211" s="4">
        <f t="shared" si="7"/>
        <v>0</v>
      </c>
    </row>
    <row r="212" customHeight="1" spans="1:7">
      <c r="A212" s="4">
        <f t="shared" si="6"/>
        <v>211</v>
      </c>
      <c r="B212" s="5" t="s">
        <v>2889</v>
      </c>
      <c r="C212" s="6" t="s">
        <v>516</v>
      </c>
      <c r="D212" s="4"/>
      <c r="E212" s="7">
        <v>44197</v>
      </c>
      <c r="F212" s="4" t="str">
        <f>C212&amp;COUNTIF($C$2:C212,C212)</f>
        <v>何世海1</v>
      </c>
      <c r="G212" s="4">
        <f t="shared" si="7"/>
        <v>0</v>
      </c>
    </row>
    <row r="213" customHeight="1" spans="1:7">
      <c r="A213" s="4">
        <f t="shared" si="6"/>
        <v>212</v>
      </c>
      <c r="B213" s="5" t="s">
        <v>2755</v>
      </c>
      <c r="C213" s="6" t="s">
        <v>517</v>
      </c>
      <c r="D213" s="4"/>
      <c r="E213" s="7">
        <v>44197</v>
      </c>
      <c r="F213" s="4" t="str">
        <f>C213&amp;COUNTIF($C$2:C213,C213)</f>
        <v>刘年1</v>
      </c>
      <c r="G213" s="4">
        <f t="shared" si="7"/>
        <v>0</v>
      </c>
    </row>
    <row r="214" customHeight="1" spans="1:7">
      <c r="A214" s="4">
        <f t="shared" si="6"/>
        <v>213</v>
      </c>
      <c r="B214" s="5" t="s">
        <v>2895</v>
      </c>
      <c r="C214" s="6" t="s">
        <v>518</v>
      </c>
      <c r="D214" s="4"/>
      <c r="E214" s="7">
        <v>44197</v>
      </c>
      <c r="F214" s="4" t="str">
        <f>C214&amp;COUNTIF($C$2:C214,C214)</f>
        <v>薛珺丹1</v>
      </c>
      <c r="G214" s="4">
        <f t="shared" si="7"/>
        <v>0</v>
      </c>
    </row>
    <row r="215" customHeight="1" spans="1:7">
      <c r="A215" s="4">
        <f t="shared" si="6"/>
        <v>214</v>
      </c>
      <c r="B215" s="5" t="s">
        <v>2882</v>
      </c>
      <c r="C215" s="6" t="s">
        <v>519</v>
      </c>
      <c r="D215" s="4"/>
      <c r="E215" s="7">
        <v>44197</v>
      </c>
      <c r="F215" s="4" t="str">
        <f>C215&amp;COUNTIF($C$2:C215,C215)</f>
        <v>陈加纯1</v>
      </c>
      <c r="G215" s="4">
        <f t="shared" si="7"/>
        <v>0</v>
      </c>
    </row>
    <row r="216" customHeight="1" spans="1:7">
      <c r="A216" s="4">
        <f t="shared" si="6"/>
        <v>215</v>
      </c>
      <c r="B216" s="5" t="s">
        <v>2756</v>
      </c>
      <c r="C216" s="6" t="s">
        <v>520</v>
      </c>
      <c r="D216" s="4"/>
      <c r="E216" s="7">
        <v>44197</v>
      </c>
      <c r="F216" s="4" t="str">
        <f>C216&amp;COUNTIF($C$2:C216,C216)</f>
        <v>雷玲1</v>
      </c>
      <c r="G216" s="4">
        <f t="shared" si="7"/>
        <v>0</v>
      </c>
    </row>
    <row r="217" customHeight="1" spans="1:7">
      <c r="A217" s="4">
        <f t="shared" si="6"/>
        <v>216</v>
      </c>
      <c r="B217" s="5" t="s">
        <v>3104</v>
      </c>
      <c r="C217" s="6" t="s">
        <v>521</v>
      </c>
      <c r="D217" s="4"/>
      <c r="E217" s="7">
        <v>44197</v>
      </c>
      <c r="F217" s="4" t="str">
        <f>C217&amp;COUNTIF($C$2:C217,C217)</f>
        <v>陈文1</v>
      </c>
      <c r="G217" s="4">
        <f t="shared" si="7"/>
        <v>0</v>
      </c>
    </row>
    <row r="218" customHeight="1" spans="1:7">
      <c r="A218" s="4">
        <f t="shared" si="6"/>
        <v>217</v>
      </c>
      <c r="B218" s="5" t="s">
        <v>2891</v>
      </c>
      <c r="C218" s="6" t="s">
        <v>522</v>
      </c>
      <c r="D218" s="4"/>
      <c r="E218" s="7">
        <v>44197</v>
      </c>
      <c r="F218" s="4" t="str">
        <f>C218&amp;COUNTIF($C$2:C218,C218)</f>
        <v>刘文1</v>
      </c>
      <c r="G218" s="4">
        <f t="shared" si="7"/>
        <v>0</v>
      </c>
    </row>
    <row r="219" customHeight="1" spans="1:7">
      <c r="A219" s="4">
        <f t="shared" si="6"/>
        <v>218</v>
      </c>
      <c r="B219" s="5" t="s">
        <v>4131</v>
      </c>
      <c r="C219" s="6" t="s">
        <v>523</v>
      </c>
      <c r="D219" s="4"/>
      <c r="E219" s="7">
        <v>44197</v>
      </c>
      <c r="F219" s="4" t="str">
        <f>C219&amp;COUNTIF($C$2:C219,C219)</f>
        <v>林凡1</v>
      </c>
      <c r="G219" s="4">
        <f t="shared" si="7"/>
        <v>0</v>
      </c>
    </row>
    <row r="220" customHeight="1" spans="1:7">
      <c r="A220" s="4">
        <f t="shared" si="6"/>
        <v>219</v>
      </c>
      <c r="B220" s="5" t="s">
        <v>4132</v>
      </c>
      <c r="C220" s="6" t="s">
        <v>524</v>
      </c>
      <c r="D220" s="4"/>
      <c r="E220" s="7">
        <v>44197</v>
      </c>
      <c r="F220" s="4" t="str">
        <f>C220&amp;COUNTIF($C$2:C220,C220)</f>
        <v>李丽双1</v>
      </c>
      <c r="G220" s="4">
        <f t="shared" si="7"/>
        <v>0</v>
      </c>
    </row>
    <row r="221" customHeight="1" spans="1:7">
      <c r="A221" s="4">
        <f t="shared" si="6"/>
        <v>220</v>
      </c>
      <c r="B221" s="5" t="s">
        <v>3497</v>
      </c>
      <c r="C221" s="6" t="s">
        <v>525</v>
      </c>
      <c r="D221" s="4"/>
      <c r="E221" s="7">
        <v>44197</v>
      </c>
      <c r="F221" s="4" t="str">
        <f>C221&amp;COUNTIF($C$2:C221,C221)</f>
        <v>李洋昌1</v>
      </c>
      <c r="G221" s="4">
        <f t="shared" si="7"/>
        <v>0</v>
      </c>
    </row>
    <row r="222" customHeight="1" spans="1:7">
      <c r="A222" s="4">
        <f t="shared" si="6"/>
        <v>221</v>
      </c>
      <c r="B222" s="5" t="s">
        <v>4133</v>
      </c>
      <c r="C222" s="6" t="s">
        <v>526</v>
      </c>
      <c r="D222" s="4"/>
      <c r="E222" s="7">
        <v>44197</v>
      </c>
      <c r="F222" s="4" t="str">
        <f>C222&amp;COUNTIF($C$2:C222,C222)</f>
        <v>马艺俊1</v>
      </c>
      <c r="G222" s="4">
        <f t="shared" si="7"/>
        <v>0</v>
      </c>
    </row>
    <row r="223" customHeight="1" spans="1:7">
      <c r="A223" s="4">
        <f t="shared" si="6"/>
        <v>222</v>
      </c>
      <c r="B223" s="5" t="s">
        <v>3474</v>
      </c>
      <c r="C223" s="6" t="s">
        <v>527</v>
      </c>
      <c r="D223" s="4"/>
      <c r="E223" s="7">
        <v>44197</v>
      </c>
      <c r="F223" s="4" t="str">
        <f>C223&amp;COUNTIF($C$2:C223,C223)</f>
        <v>李凯仪1</v>
      </c>
      <c r="G223" s="4">
        <f t="shared" si="7"/>
        <v>0</v>
      </c>
    </row>
    <row r="224" customHeight="1" spans="1:7">
      <c r="A224" s="4">
        <f t="shared" si="6"/>
        <v>223</v>
      </c>
      <c r="B224" s="5" t="s">
        <v>3498</v>
      </c>
      <c r="C224" s="6" t="s">
        <v>528</v>
      </c>
      <c r="D224" s="4"/>
      <c r="E224" s="7">
        <v>44197</v>
      </c>
      <c r="F224" s="4" t="str">
        <f>C224&amp;COUNTIF($C$2:C224,C224)</f>
        <v>李桂清1</v>
      </c>
      <c r="G224" s="4">
        <f t="shared" si="7"/>
        <v>0</v>
      </c>
    </row>
    <row r="225" customHeight="1" spans="1:7">
      <c r="A225" s="4">
        <f t="shared" si="6"/>
        <v>224</v>
      </c>
      <c r="B225" s="5" t="s">
        <v>2880</v>
      </c>
      <c r="C225" s="6" t="s">
        <v>529</v>
      </c>
      <c r="D225" s="4"/>
      <c r="E225" s="7">
        <v>44197</v>
      </c>
      <c r="F225" s="4" t="str">
        <f>C225&amp;COUNTIF($C$2:C225,C225)</f>
        <v>王欣1</v>
      </c>
      <c r="G225" s="4">
        <f t="shared" si="7"/>
        <v>0</v>
      </c>
    </row>
    <row r="226" customHeight="1" spans="1:7">
      <c r="A226" s="4">
        <f t="shared" si="6"/>
        <v>225</v>
      </c>
      <c r="B226" s="5" t="s">
        <v>2887</v>
      </c>
      <c r="C226" s="6" t="s">
        <v>530</v>
      </c>
      <c r="D226" s="4"/>
      <c r="E226" s="7">
        <v>44197</v>
      </c>
      <c r="F226" s="4" t="str">
        <f>C226&amp;COUNTIF($C$2:C226,C226)</f>
        <v>郑恒军1</v>
      </c>
      <c r="G226" s="4">
        <f t="shared" si="7"/>
        <v>0</v>
      </c>
    </row>
    <row r="227" customHeight="1" spans="1:7">
      <c r="A227" s="4">
        <f t="shared" si="6"/>
        <v>226</v>
      </c>
      <c r="B227" s="5" t="s">
        <v>2881</v>
      </c>
      <c r="C227" s="6" t="s">
        <v>531</v>
      </c>
      <c r="D227" s="4"/>
      <c r="E227" s="7">
        <v>44197</v>
      </c>
      <c r="F227" s="4" t="str">
        <f>C227&amp;COUNTIF($C$2:C227,C227)</f>
        <v>沈志鹏1</v>
      </c>
      <c r="G227" s="4">
        <f t="shared" si="7"/>
        <v>0</v>
      </c>
    </row>
    <row r="228" customHeight="1" spans="1:7">
      <c r="A228" s="4">
        <f t="shared" si="6"/>
        <v>227</v>
      </c>
      <c r="B228" s="5" t="s">
        <v>4134</v>
      </c>
      <c r="C228" s="6" t="s">
        <v>532</v>
      </c>
      <c r="D228" s="4"/>
      <c r="E228" s="7">
        <v>44197</v>
      </c>
      <c r="F228" s="4" t="str">
        <f>C228&amp;COUNTIF($C$2:C228,C228)</f>
        <v>黄志伟1</v>
      </c>
      <c r="G228" s="4">
        <f t="shared" si="7"/>
        <v>0</v>
      </c>
    </row>
    <row r="229" customHeight="1" spans="1:7">
      <c r="A229" s="4">
        <f t="shared" si="6"/>
        <v>228</v>
      </c>
      <c r="B229" s="5" t="s">
        <v>4135</v>
      </c>
      <c r="C229" s="6" t="s">
        <v>533</v>
      </c>
      <c r="D229" s="4"/>
      <c r="E229" s="7">
        <v>44197</v>
      </c>
      <c r="F229" s="4" t="str">
        <f>C229&amp;COUNTIF($C$2:C229,C229)</f>
        <v>曾月1</v>
      </c>
      <c r="G229" s="4">
        <f t="shared" si="7"/>
        <v>0</v>
      </c>
    </row>
    <row r="230" customHeight="1" spans="1:7">
      <c r="A230" s="4">
        <f t="shared" si="6"/>
        <v>229</v>
      </c>
      <c r="B230" s="5" t="s">
        <v>4136</v>
      </c>
      <c r="C230" s="6" t="s">
        <v>534</v>
      </c>
      <c r="D230" s="4"/>
      <c r="E230" s="7">
        <v>44197</v>
      </c>
      <c r="F230" s="4" t="str">
        <f>C230&amp;COUNTIF($C$2:C230,C230)</f>
        <v>陈敏盛1</v>
      </c>
      <c r="G230" s="4">
        <f t="shared" si="7"/>
        <v>0</v>
      </c>
    </row>
    <row r="231" customHeight="1" spans="1:7">
      <c r="A231" s="4">
        <f t="shared" si="6"/>
        <v>230</v>
      </c>
      <c r="B231" s="5" t="s">
        <v>4137</v>
      </c>
      <c r="C231" s="6" t="s">
        <v>535</v>
      </c>
      <c r="D231" s="4"/>
      <c r="E231" s="7">
        <v>44197</v>
      </c>
      <c r="F231" s="4" t="str">
        <f>C231&amp;COUNTIF($C$2:C231,C231)</f>
        <v>吴日健1</v>
      </c>
      <c r="G231" s="4">
        <f t="shared" si="7"/>
        <v>0</v>
      </c>
    </row>
    <row r="232" customHeight="1" spans="1:7">
      <c r="A232" s="4">
        <f t="shared" si="6"/>
        <v>231</v>
      </c>
      <c r="B232" s="5" t="s">
        <v>4138</v>
      </c>
      <c r="C232" s="6" t="s">
        <v>536</v>
      </c>
      <c r="D232" s="4"/>
      <c r="E232" s="7">
        <v>44197</v>
      </c>
      <c r="F232" s="4" t="str">
        <f>C232&amp;COUNTIF($C$2:C232,C232)</f>
        <v>罗显华1</v>
      </c>
      <c r="G232" s="4">
        <f t="shared" si="7"/>
        <v>0</v>
      </c>
    </row>
    <row r="233" customHeight="1" spans="1:7">
      <c r="A233" s="4">
        <f t="shared" si="6"/>
        <v>232</v>
      </c>
      <c r="B233" s="5" t="s">
        <v>4139</v>
      </c>
      <c r="C233" s="6" t="s">
        <v>537</v>
      </c>
      <c r="D233" s="4"/>
      <c r="E233" s="7">
        <v>44197</v>
      </c>
      <c r="F233" s="4" t="str">
        <f>C233&amp;COUNTIF($C$2:C233,C233)</f>
        <v>陈海深1</v>
      </c>
      <c r="G233" s="4">
        <f t="shared" si="7"/>
        <v>0</v>
      </c>
    </row>
    <row r="234" customHeight="1" spans="1:7">
      <c r="A234" s="4">
        <f t="shared" si="6"/>
        <v>233</v>
      </c>
      <c r="B234" s="5" t="s">
        <v>4140</v>
      </c>
      <c r="C234" s="6" t="s">
        <v>538</v>
      </c>
      <c r="D234" s="4"/>
      <c r="E234" s="7">
        <v>44197</v>
      </c>
      <c r="F234" s="4" t="str">
        <f>C234&amp;COUNTIF($C$2:C234,C234)</f>
        <v>甘广富1</v>
      </c>
      <c r="G234" s="4">
        <f t="shared" si="7"/>
        <v>0</v>
      </c>
    </row>
    <row r="235" customHeight="1" spans="1:7">
      <c r="A235" s="4">
        <f t="shared" si="6"/>
        <v>234</v>
      </c>
      <c r="B235" s="5" t="s">
        <v>2975</v>
      </c>
      <c r="C235" s="6" t="s">
        <v>539</v>
      </c>
      <c r="D235" s="4"/>
      <c r="E235" s="7">
        <v>44197</v>
      </c>
      <c r="F235" s="4" t="str">
        <f>C235&amp;COUNTIF($C$2:C235,C235)</f>
        <v>陈运料1</v>
      </c>
      <c r="G235" s="4">
        <f t="shared" si="7"/>
        <v>0</v>
      </c>
    </row>
    <row r="236" customHeight="1" spans="1:7">
      <c r="A236" s="4">
        <f t="shared" si="6"/>
        <v>235</v>
      </c>
      <c r="B236" s="5" t="s">
        <v>4141</v>
      </c>
      <c r="C236" s="6" t="s">
        <v>540</v>
      </c>
      <c r="D236" s="4"/>
      <c r="E236" s="7">
        <v>44197</v>
      </c>
      <c r="F236" s="4" t="str">
        <f>C236&amp;COUNTIF($C$2:C236,C236)</f>
        <v>王胡1</v>
      </c>
      <c r="G236" s="4">
        <f t="shared" si="7"/>
        <v>0</v>
      </c>
    </row>
    <row r="237" customHeight="1" spans="1:7">
      <c r="A237" s="4">
        <f t="shared" si="6"/>
        <v>236</v>
      </c>
      <c r="B237" s="5" t="s">
        <v>3088</v>
      </c>
      <c r="C237" s="6" t="s">
        <v>541</v>
      </c>
      <c r="D237" s="4"/>
      <c r="E237" s="7">
        <v>44197</v>
      </c>
      <c r="F237" s="4" t="str">
        <f>C237&amp;COUNTIF($C$2:C237,C237)</f>
        <v>万超1</v>
      </c>
      <c r="G237" s="4">
        <f t="shared" si="7"/>
        <v>0</v>
      </c>
    </row>
    <row r="238" customHeight="1" spans="1:7">
      <c r="A238" s="4">
        <f t="shared" si="6"/>
        <v>237</v>
      </c>
      <c r="B238" s="5" t="s">
        <v>4142</v>
      </c>
      <c r="C238" s="6" t="s">
        <v>542</v>
      </c>
      <c r="D238" s="4"/>
      <c r="E238" s="7">
        <v>44197</v>
      </c>
      <c r="F238" s="4" t="str">
        <f>C238&amp;COUNTIF($C$2:C238,C238)</f>
        <v>李子森1</v>
      </c>
      <c r="G238" s="4">
        <f t="shared" si="7"/>
        <v>0</v>
      </c>
    </row>
    <row r="239" customHeight="1" spans="1:7">
      <c r="A239" s="4">
        <f t="shared" si="6"/>
        <v>238</v>
      </c>
      <c r="B239" s="5" t="s">
        <v>4143</v>
      </c>
      <c r="C239" s="6" t="s">
        <v>543</v>
      </c>
      <c r="D239" s="4"/>
      <c r="E239" s="7">
        <v>44197</v>
      </c>
      <c r="F239" s="4" t="str">
        <f>C239&amp;COUNTIF($C$2:C239,C239)</f>
        <v>魏昭1</v>
      </c>
      <c r="G239" s="4">
        <f t="shared" si="7"/>
        <v>0</v>
      </c>
    </row>
    <row r="240" customHeight="1" spans="1:7">
      <c r="A240" s="4">
        <f t="shared" si="6"/>
        <v>239</v>
      </c>
      <c r="B240" s="5" t="s">
        <v>2974</v>
      </c>
      <c r="C240" s="6" t="s">
        <v>544</v>
      </c>
      <c r="D240" s="4"/>
      <c r="E240" s="7">
        <v>44197</v>
      </c>
      <c r="F240" s="4" t="str">
        <f>C240&amp;COUNTIF($C$2:C240,C240)</f>
        <v>张雪琴1</v>
      </c>
      <c r="G240" s="4">
        <f t="shared" si="7"/>
        <v>0</v>
      </c>
    </row>
    <row r="241" customHeight="1" spans="1:7">
      <c r="A241" s="4">
        <f t="shared" si="6"/>
        <v>240</v>
      </c>
      <c r="B241" s="5" t="s">
        <v>4144</v>
      </c>
      <c r="C241" s="6" t="s">
        <v>545</v>
      </c>
      <c r="D241" s="4"/>
      <c r="E241" s="7">
        <v>44197</v>
      </c>
      <c r="F241" s="4" t="str">
        <f>C241&amp;COUNTIF($C$2:C241,C241)</f>
        <v>蔡鑫1</v>
      </c>
      <c r="G241" s="4">
        <f t="shared" si="7"/>
        <v>0</v>
      </c>
    </row>
    <row r="242" customHeight="1" spans="1:7">
      <c r="A242" s="4">
        <f t="shared" si="6"/>
        <v>241</v>
      </c>
      <c r="B242" s="5" t="s">
        <v>2972</v>
      </c>
      <c r="C242" s="6" t="s">
        <v>546</v>
      </c>
      <c r="D242" s="4"/>
      <c r="E242" s="7">
        <v>44197</v>
      </c>
      <c r="F242" s="4" t="str">
        <f>C242&amp;COUNTIF($C$2:C242,C242)</f>
        <v>黄其岳1</v>
      </c>
      <c r="G242" s="4">
        <f t="shared" si="7"/>
        <v>0</v>
      </c>
    </row>
    <row r="243" customHeight="1" spans="1:7">
      <c r="A243" s="4">
        <f t="shared" si="6"/>
        <v>242</v>
      </c>
      <c r="B243" s="5" t="s">
        <v>4145</v>
      </c>
      <c r="C243" s="6" t="s">
        <v>547</v>
      </c>
      <c r="D243" s="4"/>
      <c r="E243" s="7">
        <v>44197</v>
      </c>
      <c r="F243" s="4" t="str">
        <f>C243&amp;COUNTIF($C$2:C243,C243)</f>
        <v>袁志斌1</v>
      </c>
      <c r="G243" s="4">
        <f t="shared" si="7"/>
        <v>0</v>
      </c>
    </row>
    <row r="244" customHeight="1" spans="1:7">
      <c r="A244" s="4">
        <f t="shared" si="6"/>
        <v>243</v>
      </c>
      <c r="B244" s="5" t="s">
        <v>4146</v>
      </c>
      <c r="C244" s="6" t="s">
        <v>548</v>
      </c>
      <c r="D244" s="4"/>
      <c r="E244" s="7">
        <v>44197</v>
      </c>
      <c r="F244" s="4" t="str">
        <f>C244&amp;COUNTIF($C$2:C244,C244)</f>
        <v>卢俞全1</v>
      </c>
      <c r="G244" s="4">
        <f t="shared" si="7"/>
        <v>0</v>
      </c>
    </row>
    <row r="245" customHeight="1" spans="1:7">
      <c r="A245" s="4">
        <f t="shared" si="6"/>
        <v>244</v>
      </c>
      <c r="B245" s="5" t="s">
        <v>4147</v>
      </c>
      <c r="C245" s="6" t="s">
        <v>549</v>
      </c>
      <c r="D245" s="4"/>
      <c r="E245" s="7">
        <v>44197</v>
      </c>
      <c r="F245" s="4" t="str">
        <f>C245&amp;COUNTIF($C$2:C245,C245)</f>
        <v>朱寿丰1</v>
      </c>
      <c r="G245" s="4">
        <f t="shared" si="7"/>
        <v>0</v>
      </c>
    </row>
    <row r="246" customHeight="1" spans="1:7">
      <c r="A246" s="4">
        <f t="shared" si="6"/>
        <v>245</v>
      </c>
      <c r="B246" s="5" t="s">
        <v>4148</v>
      </c>
      <c r="C246" s="6" t="s">
        <v>550</v>
      </c>
      <c r="D246" s="4"/>
      <c r="E246" s="7">
        <v>44197</v>
      </c>
      <c r="F246" s="4" t="str">
        <f>C246&amp;COUNTIF($C$2:C246,C246)</f>
        <v>高天浩1</v>
      </c>
      <c r="G246" s="4">
        <f t="shared" si="7"/>
        <v>0</v>
      </c>
    </row>
    <row r="247" customHeight="1" spans="1:7">
      <c r="A247" s="4">
        <f t="shared" si="6"/>
        <v>246</v>
      </c>
      <c r="B247" s="5" t="s">
        <v>2976</v>
      </c>
      <c r="C247" s="6" t="s">
        <v>551</v>
      </c>
      <c r="D247" s="4"/>
      <c r="E247" s="7">
        <v>44197</v>
      </c>
      <c r="F247" s="4" t="str">
        <f>C247&amp;COUNTIF($C$2:C247,C247)</f>
        <v>陈鹏016781</v>
      </c>
      <c r="G247" s="4">
        <f t="shared" si="7"/>
        <v>0</v>
      </c>
    </row>
    <row r="248" customHeight="1" spans="1:7">
      <c r="A248" s="4">
        <f t="shared" si="6"/>
        <v>247</v>
      </c>
      <c r="B248" s="5" t="s">
        <v>2884</v>
      </c>
      <c r="C248" s="6" t="s">
        <v>552</v>
      </c>
      <c r="D248" s="4"/>
      <c r="E248" s="7">
        <v>44197</v>
      </c>
      <c r="F248" s="4" t="str">
        <f>C248&amp;COUNTIF($C$2:C248,C248)</f>
        <v>周树斌1</v>
      </c>
      <c r="G248" s="4">
        <f t="shared" si="7"/>
        <v>0</v>
      </c>
    </row>
    <row r="249" customHeight="1" spans="1:7">
      <c r="A249" s="4">
        <f t="shared" si="6"/>
        <v>248</v>
      </c>
      <c r="B249" s="5" t="s">
        <v>4149</v>
      </c>
      <c r="C249" s="6" t="s">
        <v>553</v>
      </c>
      <c r="D249" s="4"/>
      <c r="E249" s="7">
        <v>44197</v>
      </c>
      <c r="F249" s="4" t="str">
        <f>C249&amp;COUNTIF($C$2:C249,C249)</f>
        <v>齐银磊1</v>
      </c>
      <c r="G249" s="4">
        <f t="shared" si="7"/>
        <v>0</v>
      </c>
    </row>
    <row r="250" customHeight="1" spans="1:7">
      <c r="A250" s="4">
        <f t="shared" si="6"/>
        <v>249</v>
      </c>
      <c r="B250" s="5" t="s">
        <v>3503</v>
      </c>
      <c r="C250" s="6" t="s">
        <v>554</v>
      </c>
      <c r="D250" s="4"/>
      <c r="E250" s="7">
        <v>44197</v>
      </c>
      <c r="F250" s="4" t="str">
        <f>C250&amp;COUNTIF($C$2:C250,C250)</f>
        <v>黄海英1</v>
      </c>
      <c r="G250" s="4">
        <f t="shared" si="7"/>
        <v>0</v>
      </c>
    </row>
    <row r="251" customHeight="1" spans="1:7">
      <c r="A251" s="4">
        <f t="shared" si="6"/>
        <v>250</v>
      </c>
      <c r="B251" s="5" t="s">
        <v>4150</v>
      </c>
      <c r="C251" s="6" t="s">
        <v>555</v>
      </c>
      <c r="D251" s="4"/>
      <c r="E251" s="7">
        <v>44197</v>
      </c>
      <c r="F251" s="4" t="str">
        <f>C251&amp;COUNTIF($C$2:C251,C251)</f>
        <v>李岚1</v>
      </c>
      <c r="G251" s="4">
        <f t="shared" si="7"/>
        <v>0</v>
      </c>
    </row>
    <row r="252" customHeight="1" spans="1:7">
      <c r="A252" s="4">
        <f t="shared" si="6"/>
        <v>251</v>
      </c>
      <c r="B252" s="5" t="s">
        <v>3507</v>
      </c>
      <c r="C252" s="6" t="s">
        <v>556</v>
      </c>
      <c r="D252" s="4"/>
      <c r="E252" s="7">
        <v>44197</v>
      </c>
      <c r="F252" s="4" t="str">
        <f>C252&amp;COUNTIF($C$2:C252,C252)</f>
        <v>谭佩贤1</v>
      </c>
      <c r="G252" s="4">
        <f t="shared" si="7"/>
        <v>0</v>
      </c>
    </row>
    <row r="253" customHeight="1" spans="1:7">
      <c r="A253" s="4">
        <f t="shared" si="6"/>
        <v>252</v>
      </c>
      <c r="B253" s="5" t="s">
        <v>2883</v>
      </c>
      <c r="C253" s="6" t="s">
        <v>557</v>
      </c>
      <c r="D253" s="4"/>
      <c r="E253" s="7">
        <v>44197</v>
      </c>
      <c r="F253" s="4" t="str">
        <f>C253&amp;COUNTIF($C$2:C253,C253)</f>
        <v>梁豆豆1</v>
      </c>
      <c r="G253" s="4">
        <f t="shared" si="7"/>
        <v>0</v>
      </c>
    </row>
    <row r="254" customHeight="1" spans="1:7">
      <c r="A254" s="4">
        <f t="shared" si="6"/>
        <v>253</v>
      </c>
      <c r="B254" s="5" t="s">
        <v>3484</v>
      </c>
      <c r="C254" s="6" t="s">
        <v>558</v>
      </c>
      <c r="D254" s="4"/>
      <c r="E254" s="7">
        <v>44197</v>
      </c>
      <c r="F254" s="4" t="str">
        <f>C254&amp;COUNTIF($C$2:C254,C254)</f>
        <v>江玉静1</v>
      </c>
      <c r="G254" s="4">
        <f t="shared" si="7"/>
        <v>0</v>
      </c>
    </row>
    <row r="255" customHeight="1" spans="1:7">
      <c r="A255" s="4">
        <f t="shared" si="6"/>
        <v>254</v>
      </c>
      <c r="B255" s="5" t="s">
        <v>4151</v>
      </c>
      <c r="C255" s="6" t="s">
        <v>559</v>
      </c>
      <c r="D255" s="4"/>
      <c r="E255" s="7">
        <v>44197</v>
      </c>
      <c r="F255" s="4" t="str">
        <f>C255&amp;COUNTIF($C$2:C255,C255)</f>
        <v>张俏辉1</v>
      </c>
      <c r="G255" s="4">
        <f t="shared" si="7"/>
        <v>0</v>
      </c>
    </row>
    <row r="256" customHeight="1" spans="1:7">
      <c r="A256" s="4">
        <f t="shared" si="6"/>
        <v>255</v>
      </c>
      <c r="B256" s="5" t="s">
        <v>3486</v>
      </c>
      <c r="C256" s="6" t="s">
        <v>560</v>
      </c>
      <c r="D256" s="4"/>
      <c r="E256" s="7">
        <v>44197</v>
      </c>
      <c r="F256" s="4" t="str">
        <f>C256&amp;COUNTIF($C$2:C256,C256)</f>
        <v>程茂林1</v>
      </c>
      <c r="G256" s="4">
        <f t="shared" si="7"/>
        <v>0</v>
      </c>
    </row>
    <row r="257" customHeight="1" spans="1:7">
      <c r="A257" s="4">
        <f t="shared" si="6"/>
        <v>256</v>
      </c>
      <c r="B257" s="5" t="s">
        <v>4152</v>
      </c>
      <c r="C257" s="6" t="s">
        <v>561</v>
      </c>
      <c r="D257" s="4"/>
      <c r="E257" s="7">
        <v>44197</v>
      </c>
      <c r="F257" s="4" t="str">
        <f>C257&amp;COUNTIF($C$2:C257,C257)</f>
        <v>龚敏杰1</v>
      </c>
      <c r="G257" s="4">
        <f t="shared" si="7"/>
        <v>0</v>
      </c>
    </row>
    <row r="258" customHeight="1" spans="1:7">
      <c r="A258" s="4">
        <f t="shared" si="6"/>
        <v>257</v>
      </c>
      <c r="B258" s="5" t="s">
        <v>2886</v>
      </c>
      <c r="C258" s="6" t="s">
        <v>562</v>
      </c>
      <c r="D258" s="4"/>
      <c r="E258" s="7">
        <v>44197</v>
      </c>
      <c r="F258" s="4" t="str">
        <f>C258&amp;COUNTIF($C$2:C258,C258)</f>
        <v>朱顺杭1</v>
      </c>
      <c r="G258" s="4">
        <f t="shared" si="7"/>
        <v>0</v>
      </c>
    </row>
    <row r="259" customHeight="1" spans="1:7">
      <c r="A259" s="4">
        <f t="shared" ref="A259:A322" si="8">ROW()-1</f>
        <v>258</v>
      </c>
      <c r="B259" s="5" t="s">
        <v>4153</v>
      </c>
      <c r="C259" s="6" t="s">
        <v>563</v>
      </c>
      <c r="D259" s="4"/>
      <c r="E259" s="7">
        <v>44197</v>
      </c>
      <c r="F259" s="4" t="str">
        <f>C259&amp;COUNTIF($C$2:C259,C259)</f>
        <v>彭广文1</v>
      </c>
      <c r="G259" s="4">
        <f t="shared" ref="G259:G322" si="9">IF(COUNTIF(C:C,C259)=1,0,D259-VLOOKUP(C259,C:D,2,0))</f>
        <v>0</v>
      </c>
    </row>
    <row r="260" customHeight="1" spans="1:7">
      <c r="A260" s="4">
        <f t="shared" si="8"/>
        <v>259</v>
      </c>
      <c r="B260" s="5" t="s">
        <v>4154</v>
      </c>
      <c r="C260" s="6" t="s">
        <v>564</v>
      </c>
      <c r="D260" s="4"/>
      <c r="E260" s="7">
        <v>44197</v>
      </c>
      <c r="F260" s="4" t="str">
        <f>C260&amp;COUNTIF($C$2:C260,C260)</f>
        <v>颜荣祥1</v>
      </c>
      <c r="G260" s="4">
        <f t="shared" si="9"/>
        <v>0</v>
      </c>
    </row>
    <row r="261" customHeight="1" spans="1:7">
      <c r="A261" s="4">
        <f t="shared" si="8"/>
        <v>260</v>
      </c>
      <c r="B261" s="5" t="s">
        <v>4155</v>
      </c>
      <c r="C261" s="6" t="s">
        <v>565</v>
      </c>
      <c r="D261" s="4"/>
      <c r="E261" s="7">
        <v>44197</v>
      </c>
      <c r="F261" s="4" t="str">
        <f>C261&amp;COUNTIF($C$2:C261,C261)</f>
        <v>廉怡1</v>
      </c>
      <c r="G261" s="4">
        <f t="shared" si="9"/>
        <v>0</v>
      </c>
    </row>
    <row r="262" customHeight="1" spans="1:7">
      <c r="A262" s="4">
        <f t="shared" si="8"/>
        <v>261</v>
      </c>
      <c r="B262" s="5" t="s">
        <v>4156</v>
      </c>
      <c r="C262" s="6" t="s">
        <v>566</v>
      </c>
      <c r="D262" s="4"/>
      <c r="E262" s="7">
        <v>44197</v>
      </c>
      <c r="F262" s="4" t="str">
        <f>C262&amp;COUNTIF($C$2:C262,C262)</f>
        <v>龚聪聪1</v>
      </c>
      <c r="G262" s="4">
        <f t="shared" si="9"/>
        <v>0</v>
      </c>
    </row>
    <row r="263" customHeight="1" spans="1:7">
      <c r="A263" s="4">
        <f t="shared" si="8"/>
        <v>262</v>
      </c>
      <c r="B263" s="5" t="s">
        <v>2973</v>
      </c>
      <c r="C263" s="6" t="s">
        <v>567</v>
      </c>
      <c r="D263" s="4"/>
      <c r="E263" s="7">
        <v>44197</v>
      </c>
      <c r="F263" s="4" t="str">
        <f>C263&amp;COUNTIF($C$2:C263,C263)</f>
        <v>李华辉1</v>
      </c>
      <c r="G263" s="4">
        <f t="shared" si="9"/>
        <v>0</v>
      </c>
    </row>
    <row r="264" customHeight="1" spans="1:7">
      <c r="A264" s="4">
        <f t="shared" si="8"/>
        <v>263</v>
      </c>
      <c r="B264" s="5" t="s">
        <v>2892</v>
      </c>
      <c r="C264" s="6" t="s">
        <v>568</v>
      </c>
      <c r="D264" s="4"/>
      <c r="E264" s="7">
        <v>44197</v>
      </c>
      <c r="F264" s="4" t="str">
        <f>C264&amp;COUNTIF($C$2:C264,C264)</f>
        <v>陈灵志1</v>
      </c>
      <c r="G264" s="4">
        <f t="shared" si="9"/>
        <v>0</v>
      </c>
    </row>
    <row r="265" customHeight="1" spans="1:7">
      <c r="A265" s="4">
        <f t="shared" si="8"/>
        <v>264</v>
      </c>
      <c r="B265" s="5" t="s">
        <v>2893</v>
      </c>
      <c r="C265" s="6" t="s">
        <v>569</v>
      </c>
      <c r="D265" s="4"/>
      <c r="E265" s="7">
        <v>44197</v>
      </c>
      <c r="F265" s="4" t="str">
        <f>C265&amp;COUNTIF($C$2:C265,C265)</f>
        <v>薛鹏1</v>
      </c>
      <c r="G265" s="4">
        <f t="shared" si="9"/>
        <v>0</v>
      </c>
    </row>
    <row r="266" customHeight="1" spans="1:7">
      <c r="A266" s="4">
        <f t="shared" si="8"/>
        <v>265</v>
      </c>
      <c r="B266" s="5" t="s">
        <v>2897</v>
      </c>
      <c r="C266" s="6" t="s">
        <v>570</v>
      </c>
      <c r="D266" s="4"/>
      <c r="E266" s="7">
        <v>44197</v>
      </c>
      <c r="F266" s="4" t="str">
        <f>C266&amp;COUNTIF($C$2:C266,C266)</f>
        <v>伍桂1</v>
      </c>
      <c r="G266" s="4">
        <f t="shared" si="9"/>
        <v>0</v>
      </c>
    </row>
    <row r="267" customHeight="1" spans="1:7">
      <c r="A267" s="4">
        <f t="shared" si="8"/>
        <v>266</v>
      </c>
      <c r="B267" s="5" t="s">
        <v>4157</v>
      </c>
      <c r="C267" s="6" t="s">
        <v>571</v>
      </c>
      <c r="D267" s="4"/>
      <c r="E267" s="7">
        <v>44197</v>
      </c>
      <c r="F267" s="4" t="str">
        <f>C267&amp;COUNTIF($C$2:C267,C267)</f>
        <v>张晨1</v>
      </c>
      <c r="G267" s="4">
        <f t="shared" si="9"/>
        <v>0</v>
      </c>
    </row>
    <row r="268" customHeight="1" spans="1:7">
      <c r="A268" s="4">
        <f t="shared" si="8"/>
        <v>267</v>
      </c>
      <c r="B268" s="5" t="s">
        <v>2894</v>
      </c>
      <c r="C268" s="6" t="s">
        <v>572</v>
      </c>
      <c r="D268" s="4"/>
      <c r="E268" s="7">
        <v>44197</v>
      </c>
      <c r="F268" s="4" t="str">
        <f>C268&amp;COUNTIF($C$2:C268,C268)</f>
        <v>张宁1</v>
      </c>
      <c r="G268" s="4">
        <f t="shared" si="9"/>
        <v>0</v>
      </c>
    </row>
    <row r="269" customHeight="1" spans="1:7">
      <c r="A269" s="4">
        <f t="shared" si="8"/>
        <v>268</v>
      </c>
      <c r="B269" s="5" t="s">
        <v>3485</v>
      </c>
      <c r="C269" s="6" t="s">
        <v>573</v>
      </c>
      <c r="D269" s="4"/>
      <c r="E269" s="7">
        <v>44197</v>
      </c>
      <c r="F269" s="4" t="str">
        <f>C269&amp;COUNTIF($C$2:C269,C269)</f>
        <v>陈豪302081</v>
      </c>
      <c r="G269" s="4">
        <f t="shared" si="9"/>
        <v>0</v>
      </c>
    </row>
    <row r="270" customHeight="1" spans="1:7">
      <c r="A270" s="4">
        <f t="shared" si="8"/>
        <v>269</v>
      </c>
      <c r="B270" s="5" t="s">
        <v>2836</v>
      </c>
      <c r="C270" s="6" t="s">
        <v>574</v>
      </c>
      <c r="D270" s="4"/>
      <c r="E270" s="7">
        <v>44197</v>
      </c>
      <c r="F270" s="4" t="str">
        <f>C270&amp;COUNTIF($C$2:C270,C270)</f>
        <v>李国波1</v>
      </c>
      <c r="G270" s="4">
        <f t="shared" si="9"/>
        <v>0</v>
      </c>
    </row>
    <row r="271" customHeight="1" spans="1:7">
      <c r="A271" s="4">
        <f t="shared" si="8"/>
        <v>270</v>
      </c>
      <c r="B271" s="5" t="s">
        <v>3479</v>
      </c>
      <c r="C271" s="6" t="s">
        <v>575</v>
      </c>
      <c r="D271" s="4"/>
      <c r="E271" s="7">
        <v>44197</v>
      </c>
      <c r="F271" s="4" t="str">
        <f>C271&amp;COUNTIF($C$2:C271,C271)</f>
        <v>宋健1</v>
      </c>
      <c r="G271" s="4">
        <f t="shared" si="9"/>
        <v>0</v>
      </c>
    </row>
    <row r="272" customHeight="1" spans="1:7">
      <c r="A272" s="4">
        <f t="shared" si="8"/>
        <v>271</v>
      </c>
      <c r="B272" s="5" t="s">
        <v>3476</v>
      </c>
      <c r="C272" s="6" t="s">
        <v>576</v>
      </c>
      <c r="D272" s="4"/>
      <c r="E272" s="7">
        <v>44197</v>
      </c>
      <c r="F272" s="4" t="str">
        <f>C272&amp;COUNTIF($C$2:C272,C272)</f>
        <v>詹泽扬1</v>
      </c>
      <c r="G272" s="4">
        <f t="shared" si="9"/>
        <v>0</v>
      </c>
    </row>
    <row r="273" customHeight="1" spans="1:7">
      <c r="A273" s="4">
        <f t="shared" si="8"/>
        <v>272</v>
      </c>
      <c r="B273" s="5" t="s">
        <v>4158</v>
      </c>
      <c r="C273" s="6" t="s">
        <v>577</v>
      </c>
      <c r="D273" s="4"/>
      <c r="E273" s="7">
        <v>44197</v>
      </c>
      <c r="F273" s="4" t="str">
        <f>C273&amp;COUNTIF($C$2:C273,C273)</f>
        <v>游宇1</v>
      </c>
      <c r="G273" s="4">
        <f t="shared" si="9"/>
        <v>0</v>
      </c>
    </row>
    <row r="274" customHeight="1" spans="1:7">
      <c r="A274" s="4">
        <f t="shared" si="8"/>
        <v>273</v>
      </c>
      <c r="B274" s="5" t="s">
        <v>3686</v>
      </c>
      <c r="C274" s="6" t="s">
        <v>578</v>
      </c>
      <c r="D274" s="4"/>
      <c r="E274" s="7">
        <v>44197</v>
      </c>
      <c r="F274" s="4" t="str">
        <f>C274&amp;COUNTIF($C$2:C274,C274)</f>
        <v>陈妙欣1</v>
      </c>
      <c r="G274" s="4">
        <f t="shared" si="9"/>
        <v>0</v>
      </c>
    </row>
    <row r="275" customHeight="1" spans="1:7">
      <c r="A275" s="4">
        <f t="shared" si="8"/>
        <v>274</v>
      </c>
      <c r="B275" s="5" t="s">
        <v>2835</v>
      </c>
      <c r="C275" s="6" t="s">
        <v>579</v>
      </c>
      <c r="D275" s="4"/>
      <c r="E275" s="7">
        <v>44197</v>
      </c>
      <c r="F275" s="4" t="str">
        <f>C275&amp;COUNTIF($C$2:C275,C275)</f>
        <v>邹宗芳1</v>
      </c>
      <c r="G275" s="4">
        <f t="shared" si="9"/>
        <v>0</v>
      </c>
    </row>
    <row r="276" customHeight="1" spans="1:7">
      <c r="A276" s="4">
        <f t="shared" si="8"/>
        <v>275</v>
      </c>
      <c r="B276" s="5" t="s">
        <v>4159</v>
      </c>
      <c r="C276" s="6" t="s">
        <v>580</v>
      </c>
      <c r="D276" s="4"/>
      <c r="E276" s="7">
        <v>44197</v>
      </c>
      <c r="F276" s="4" t="str">
        <f>C276&amp;COUNTIF($C$2:C276,C276)</f>
        <v>殷仁1</v>
      </c>
      <c r="G276" s="4">
        <f t="shared" si="9"/>
        <v>0</v>
      </c>
    </row>
    <row r="277" customHeight="1" spans="1:7">
      <c r="A277" s="4">
        <f t="shared" si="8"/>
        <v>276</v>
      </c>
      <c r="B277" s="5" t="s">
        <v>4160</v>
      </c>
      <c r="C277" s="6" t="s">
        <v>581</v>
      </c>
      <c r="D277" s="4"/>
      <c r="E277" s="7">
        <v>44197</v>
      </c>
      <c r="F277" s="4" t="str">
        <f>C277&amp;COUNTIF($C$2:C277,C277)</f>
        <v>成娇梅1</v>
      </c>
      <c r="G277" s="4">
        <f t="shared" si="9"/>
        <v>0</v>
      </c>
    </row>
    <row r="278" customHeight="1" spans="1:7">
      <c r="A278" s="4">
        <f t="shared" si="8"/>
        <v>277</v>
      </c>
      <c r="B278" s="5" t="s">
        <v>4161</v>
      </c>
      <c r="C278" s="6" t="s">
        <v>582</v>
      </c>
      <c r="D278" s="4"/>
      <c r="E278" s="7">
        <v>44197</v>
      </c>
      <c r="F278" s="4" t="str">
        <f>C278&amp;COUNTIF($C$2:C278,C278)</f>
        <v>何艺川1</v>
      </c>
      <c r="G278" s="4">
        <f t="shared" si="9"/>
        <v>0</v>
      </c>
    </row>
    <row r="279" customHeight="1" spans="1:7">
      <c r="A279" s="4">
        <f t="shared" si="8"/>
        <v>278</v>
      </c>
      <c r="B279" s="5" t="s">
        <v>4162</v>
      </c>
      <c r="C279" s="6" t="s">
        <v>583</v>
      </c>
      <c r="D279" s="4"/>
      <c r="E279" s="7">
        <v>44197</v>
      </c>
      <c r="F279" s="4" t="str">
        <f>C279&amp;COUNTIF($C$2:C279,C279)</f>
        <v>黎伟1</v>
      </c>
      <c r="G279" s="4">
        <f t="shared" si="9"/>
        <v>0</v>
      </c>
    </row>
    <row r="280" customHeight="1" spans="1:7">
      <c r="A280" s="4">
        <f t="shared" si="8"/>
        <v>279</v>
      </c>
      <c r="B280" s="5" t="s">
        <v>4163</v>
      </c>
      <c r="C280" s="6" t="s">
        <v>584</v>
      </c>
      <c r="D280" s="4"/>
      <c r="E280" s="7">
        <v>44197</v>
      </c>
      <c r="F280" s="4" t="str">
        <f>C280&amp;COUNTIF($C$2:C280,C280)</f>
        <v>李飞1</v>
      </c>
      <c r="G280" s="4">
        <f t="shared" si="9"/>
        <v>0</v>
      </c>
    </row>
    <row r="281" customHeight="1" spans="1:7">
      <c r="A281" s="4">
        <f t="shared" si="8"/>
        <v>280</v>
      </c>
      <c r="B281" s="5" t="s">
        <v>4164</v>
      </c>
      <c r="C281" s="6" t="s">
        <v>585</v>
      </c>
      <c r="D281" s="4"/>
      <c r="E281" s="7">
        <v>44197</v>
      </c>
      <c r="F281" s="4" t="str">
        <f>C281&amp;COUNTIF($C$2:C281,C281)</f>
        <v>李亚昭1</v>
      </c>
      <c r="G281" s="4">
        <f t="shared" si="9"/>
        <v>0</v>
      </c>
    </row>
    <row r="282" customHeight="1" spans="1:7">
      <c r="A282" s="4">
        <f t="shared" si="8"/>
        <v>281</v>
      </c>
      <c r="B282" s="5" t="s">
        <v>4165</v>
      </c>
      <c r="C282" s="6" t="s">
        <v>586</v>
      </c>
      <c r="D282" s="4"/>
      <c r="E282" s="7">
        <v>44197</v>
      </c>
      <c r="F282" s="4" t="str">
        <f>C282&amp;COUNTIF($C$2:C282,C282)</f>
        <v>廖嘉伟1</v>
      </c>
      <c r="G282" s="4">
        <f t="shared" si="9"/>
        <v>0</v>
      </c>
    </row>
    <row r="283" customHeight="1" spans="1:7">
      <c r="A283" s="4">
        <f t="shared" si="8"/>
        <v>282</v>
      </c>
      <c r="B283" s="5" t="s">
        <v>4166</v>
      </c>
      <c r="C283" s="6" t="s">
        <v>587</v>
      </c>
      <c r="D283" s="4"/>
      <c r="E283" s="7">
        <v>44197</v>
      </c>
      <c r="F283" s="4" t="str">
        <f>C283&amp;COUNTIF($C$2:C283,C283)</f>
        <v>马明1</v>
      </c>
      <c r="G283" s="4">
        <f t="shared" si="9"/>
        <v>0</v>
      </c>
    </row>
    <row r="284" customHeight="1" spans="1:7">
      <c r="A284" s="4">
        <f t="shared" si="8"/>
        <v>283</v>
      </c>
      <c r="B284" s="5" t="s">
        <v>2745</v>
      </c>
      <c r="C284" s="6" t="s">
        <v>588</v>
      </c>
      <c r="D284" s="4"/>
      <c r="E284" s="7">
        <v>44197</v>
      </c>
      <c r="F284" s="4" t="str">
        <f>C284&amp;COUNTIF($C$2:C284,C284)</f>
        <v>刘梓岚1</v>
      </c>
      <c r="G284" s="4">
        <f t="shared" si="9"/>
        <v>0</v>
      </c>
    </row>
    <row r="285" customHeight="1" spans="1:7">
      <c r="A285" s="4">
        <f t="shared" si="8"/>
        <v>284</v>
      </c>
      <c r="B285" s="5" t="s">
        <v>4167</v>
      </c>
      <c r="C285" s="6" t="s">
        <v>589</v>
      </c>
      <c r="D285" s="4"/>
      <c r="E285" s="7">
        <v>44197</v>
      </c>
      <c r="F285" s="4" t="str">
        <f>C285&amp;COUNTIF($C$2:C285,C285)</f>
        <v>陈成进1</v>
      </c>
      <c r="G285" s="4">
        <f t="shared" si="9"/>
        <v>0</v>
      </c>
    </row>
    <row r="286" customHeight="1" spans="1:7">
      <c r="A286" s="4">
        <f t="shared" si="8"/>
        <v>285</v>
      </c>
      <c r="B286" s="5" t="s">
        <v>4168</v>
      </c>
      <c r="C286" s="6" t="s">
        <v>590</v>
      </c>
      <c r="D286" s="4"/>
      <c r="E286" s="7">
        <v>44197</v>
      </c>
      <c r="F286" s="4" t="str">
        <f>C286&amp;COUNTIF($C$2:C286,C286)</f>
        <v>古臻宇1</v>
      </c>
      <c r="G286" s="4">
        <f t="shared" si="9"/>
        <v>0</v>
      </c>
    </row>
    <row r="287" customHeight="1" spans="1:7">
      <c r="A287" s="4">
        <f t="shared" si="8"/>
        <v>286</v>
      </c>
      <c r="B287" s="5" t="s">
        <v>4169</v>
      </c>
      <c r="C287" s="6" t="s">
        <v>591</v>
      </c>
      <c r="D287" s="4"/>
      <c r="E287" s="7">
        <v>44197</v>
      </c>
      <c r="F287" s="4" t="str">
        <f>C287&amp;COUNTIF($C$2:C287,C287)</f>
        <v>雍明丽1</v>
      </c>
      <c r="G287" s="4">
        <f t="shared" si="9"/>
        <v>0</v>
      </c>
    </row>
    <row r="288" customHeight="1" spans="1:7">
      <c r="A288" s="4">
        <f t="shared" si="8"/>
        <v>287</v>
      </c>
      <c r="B288" s="5" t="s">
        <v>3487</v>
      </c>
      <c r="C288" s="6" t="s">
        <v>592</v>
      </c>
      <c r="D288" s="4"/>
      <c r="E288" s="7">
        <v>44197</v>
      </c>
      <c r="F288" s="4" t="str">
        <f>C288&amp;COUNTIF($C$2:C288,C288)</f>
        <v>杨晓媛1</v>
      </c>
      <c r="G288" s="4">
        <f t="shared" si="9"/>
        <v>0</v>
      </c>
    </row>
    <row r="289" customHeight="1" spans="1:7">
      <c r="A289" s="4">
        <f t="shared" si="8"/>
        <v>288</v>
      </c>
      <c r="B289" s="5" t="s">
        <v>4170</v>
      </c>
      <c r="C289" s="6" t="s">
        <v>593</v>
      </c>
      <c r="D289" s="4"/>
      <c r="E289" s="7">
        <v>44197</v>
      </c>
      <c r="F289" s="4" t="str">
        <f>C289&amp;COUNTIF($C$2:C289,C289)</f>
        <v>区铭1</v>
      </c>
      <c r="G289" s="4">
        <f t="shared" si="9"/>
        <v>0</v>
      </c>
    </row>
    <row r="290" customHeight="1" spans="1:7">
      <c r="A290" s="4">
        <f t="shared" si="8"/>
        <v>289</v>
      </c>
      <c r="B290" s="5" t="s">
        <v>4171</v>
      </c>
      <c r="C290" s="6" t="s">
        <v>594</v>
      </c>
      <c r="D290" s="4"/>
      <c r="E290" s="7">
        <v>44197</v>
      </c>
      <c r="F290" s="4" t="str">
        <f>C290&amp;COUNTIF($C$2:C290,C290)</f>
        <v>莫广尧1</v>
      </c>
      <c r="G290" s="4">
        <f t="shared" si="9"/>
        <v>0</v>
      </c>
    </row>
    <row r="291" customHeight="1" spans="1:7">
      <c r="A291" s="4">
        <f t="shared" si="8"/>
        <v>290</v>
      </c>
      <c r="B291" s="5" t="s">
        <v>3495</v>
      </c>
      <c r="C291" s="6" t="s">
        <v>595</v>
      </c>
      <c r="D291" s="4"/>
      <c r="E291" s="7">
        <v>44197</v>
      </c>
      <c r="F291" s="4" t="str">
        <f>C291&amp;COUNTIF($C$2:C291,C291)</f>
        <v>唐东安1</v>
      </c>
      <c r="G291" s="4">
        <f t="shared" si="9"/>
        <v>0</v>
      </c>
    </row>
    <row r="292" customHeight="1" spans="1:7">
      <c r="A292" s="4">
        <f t="shared" si="8"/>
        <v>291</v>
      </c>
      <c r="B292" s="5" t="s">
        <v>4172</v>
      </c>
      <c r="C292" s="6" t="s">
        <v>596</v>
      </c>
      <c r="D292" s="4"/>
      <c r="E292" s="7">
        <v>44197</v>
      </c>
      <c r="F292" s="4" t="str">
        <f>C292&amp;COUNTIF($C$2:C292,C292)</f>
        <v>汪晓鹏1</v>
      </c>
      <c r="G292" s="4">
        <f t="shared" si="9"/>
        <v>0</v>
      </c>
    </row>
    <row r="293" customHeight="1" spans="1:7">
      <c r="A293" s="4">
        <f t="shared" si="8"/>
        <v>292</v>
      </c>
      <c r="B293" s="5" t="s">
        <v>2885</v>
      </c>
      <c r="C293" s="6" t="s">
        <v>597</v>
      </c>
      <c r="D293" s="4"/>
      <c r="E293" s="7">
        <v>44197</v>
      </c>
      <c r="F293" s="4" t="str">
        <f>C293&amp;COUNTIF($C$2:C293,C293)</f>
        <v>刘国钦1</v>
      </c>
      <c r="G293" s="4">
        <f t="shared" si="9"/>
        <v>0</v>
      </c>
    </row>
    <row r="294" customHeight="1" spans="1:7">
      <c r="A294" s="4">
        <f t="shared" si="8"/>
        <v>293</v>
      </c>
      <c r="B294" s="5" t="s">
        <v>3188</v>
      </c>
      <c r="C294" s="6" t="s">
        <v>598</v>
      </c>
      <c r="D294" s="4"/>
      <c r="E294" s="7">
        <v>44197</v>
      </c>
      <c r="F294" s="4" t="str">
        <f>C294&amp;COUNTIF($C$2:C294,C294)</f>
        <v>杨士路1</v>
      </c>
      <c r="G294" s="4">
        <f t="shared" si="9"/>
        <v>0</v>
      </c>
    </row>
    <row r="295" customHeight="1" spans="1:7">
      <c r="A295" s="4">
        <f t="shared" si="8"/>
        <v>294</v>
      </c>
      <c r="B295" s="5" t="s">
        <v>4173</v>
      </c>
      <c r="C295" s="6" t="s">
        <v>599</v>
      </c>
      <c r="D295" s="4"/>
      <c r="E295" s="7">
        <v>44197</v>
      </c>
      <c r="F295" s="4" t="str">
        <f>C295&amp;COUNTIF($C$2:C295,C295)</f>
        <v>朱伟1</v>
      </c>
      <c r="G295" s="4">
        <f t="shared" si="9"/>
        <v>0</v>
      </c>
    </row>
    <row r="296" customHeight="1" spans="1:7">
      <c r="A296" s="4">
        <f t="shared" si="8"/>
        <v>295</v>
      </c>
      <c r="B296" s="5" t="s">
        <v>2879</v>
      </c>
      <c r="C296" s="6" t="s">
        <v>600</v>
      </c>
      <c r="D296" s="4"/>
      <c r="E296" s="7">
        <v>44197</v>
      </c>
      <c r="F296" s="4" t="str">
        <f>C296&amp;COUNTIF($C$2:C296,C296)</f>
        <v>刘澎301911</v>
      </c>
      <c r="G296" s="4">
        <f t="shared" si="9"/>
        <v>0</v>
      </c>
    </row>
    <row r="297" customHeight="1" spans="1:7">
      <c r="A297" s="4">
        <f t="shared" si="8"/>
        <v>296</v>
      </c>
      <c r="B297" s="5" t="s">
        <v>4174</v>
      </c>
      <c r="C297" s="6" t="s">
        <v>601</v>
      </c>
      <c r="D297" s="4"/>
      <c r="E297" s="7">
        <v>44197</v>
      </c>
      <c r="F297" s="4" t="str">
        <f>C297&amp;COUNTIF($C$2:C297,C297)</f>
        <v>邓泽桐1</v>
      </c>
      <c r="G297" s="4">
        <f t="shared" si="9"/>
        <v>0</v>
      </c>
    </row>
    <row r="298" customHeight="1" spans="1:7">
      <c r="A298" s="4">
        <f t="shared" si="8"/>
        <v>297</v>
      </c>
      <c r="B298" s="5" t="s">
        <v>3189</v>
      </c>
      <c r="C298" s="6" t="s">
        <v>602</v>
      </c>
      <c r="D298" s="4"/>
      <c r="E298" s="7">
        <v>44197</v>
      </c>
      <c r="F298" s="4" t="str">
        <f>C298&amp;COUNTIF($C$2:C298,C298)</f>
        <v>曾怡锋1</v>
      </c>
      <c r="G298" s="4">
        <f t="shared" si="9"/>
        <v>0</v>
      </c>
    </row>
    <row r="299" customHeight="1" spans="1:7">
      <c r="A299" s="4">
        <f t="shared" si="8"/>
        <v>298</v>
      </c>
      <c r="B299" s="5" t="s">
        <v>3494</v>
      </c>
      <c r="C299" s="6" t="s">
        <v>603</v>
      </c>
      <c r="D299" s="4"/>
      <c r="E299" s="7">
        <v>44197</v>
      </c>
      <c r="F299" s="4" t="str">
        <f>C299&amp;COUNTIF($C$2:C299,C299)</f>
        <v>李嘉恩1</v>
      </c>
      <c r="G299" s="4">
        <f t="shared" si="9"/>
        <v>0</v>
      </c>
    </row>
    <row r="300" customHeight="1" spans="1:7">
      <c r="A300" s="4">
        <f t="shared" si="8"/>
        <v>299</v>
      </c>
      <c r="B300" s="5" t="s">
        <v>4175</v>
      </c>
      <c r="C300" s="6" t="s">
        <v>604</v>
      </c>
      <c r="D300" s="4"/>
      <c r="E300" s="7">
        <v>44197</v>
      </c>
      <c r="F300" s="4" t="str">
        <f>C300&amp;COUNTIF($C$2:C300,C300)</f>
        <v>林晋文1</v>
      </c>
      <c r="G300" s="4">
        <f t="shared" si="9"/>
        <v>0</v>
      </c>
    </row>
    <row r="301" customHeight="1" spans="1:7">
      <c r="A301" s="4">
        <f t="shared" si="8"/>
        <v>300</v>
      </c>
      <c r="B301" s="5" t="s">
        <v>3481</v>
      </c>
      <c r="C301" s="6" t="s">
        <v>605</v>
      </c>
      <c r="D301" s="4"/>
      <c r="E301" s="7">
        <v>44197</v>
      </c>
      <c r="F301" s="4" t="str">
        <f>C301&amp;COUNTIF($C$2:C301,C301)</f>
        <v>黄镪1</v>
      </c>
      <c r="G301" s="4">
        <f t="shared" si="9"/>
        <v>0</v>
      </c>
    </row>
    <row r="302" customHeight="1" spans="1:7">
      <c r="A302" s="4">
        <f t="shared" si="8"/>
        <v>301</v>
      </c>
      <c r="B302" s="5" t="s">
        <v>2837</v>
      </c>
      <c r="C302" s="6" t="s">
        <v>606</v>
      </c>
      <c r="D302" s="4"/>
      <c r="E302" s="7">
        <v>44197</v>
      </c>
      <c r="F302" s="4" t="str">
        <f>C302&amp;COUNTIF($C$2:C302,C302)</f>
        <v>朱义进1</v>
      </c>
      <c r="G302" s="4">
        <f t="shared" si="9"/>
        <v>0</v>
      </c>
    </row>
    <row r="303" customHeight="1" spans="1:7">
      <c r="A303" s="4">
        <f t="shared" si="8"/>
        <v>302</v>
      </c>
      <c r="B303" s="5" t="s">
        <v>3477</v>
      </c>
      <c r="C303" s="6" t="s">
        <v>607</v>
      </c>
      <c r="D303" s="4"/>
      <c r="E303" s="7">
        <v>44197</v>
      </c>
      <c r="F303" s="4" t="str">
        <f>C303&amp;COUNTIF($C$2:C303,C303)</f>
        <v>陈秋爱1</v>
      </c>
      <c r="G303" s="4">
        <f t="shared" si="9"/>
        <v>0</v>
      </c>
    </row>
    <row r="304" customHeight="1" spans="1:7">
      <c r="A304" s="4">
        <f t="shared" si="8"/>
        <v>303</v>
      </c>
      <c r="B304" s="5" t="s">
        <v>4176</v>
      </c>
      <c r="C304" s="6" t="s">
        <v>608</v>
      </c>
      <c r="D304" s="4"/>
      <c r="E304" s="7">
        <v>44197</v>
      </c>
      <c r="F304" s="4" t="str">
        <f>C304&amp;COUNTIF($C$2:C304,C304)</f>
        <v>孙高超1</v>
      </c>
      <c r="G304" s="4">
        <f t="shared" si="9"/>
        <v>0</v>
      </c>
    </row>
    <row r="305" customHeight="1" spans="1:7">
      <c r="A305" s="4">
        <f t="shared" si="8"/>
        <v>304</v>
      </c>
      <c r="B305" s="5" t="s">
        <v>3480</v>
      </c>
      <c r="C305" s="6" t="s">
        <v>609</v>
      </c>
      <c r="D305" s="4"/>
      <c r="E305" s="7">
        <v>44197</v>
      </c>
      <c r="F305" s="4" t="str">
        <f>C305&amp;COUNTIF($C$2:C305,C305)</f>
        <v>匡兰1</v>
      </c>
      <c r="G305" s="4">
        <f t="shared" si="9"/>
        <v>0</v>
      </c>
    </row>
    <row r="306" customHeight="1" spans="1:7">
      <c r="A306" s="4">
        <f t="shared" si="8"/>
        <v>305</v>
      </c>
      <c r="B306" s="5" t="s">
        <v>3478</v>
      </c>
      <c r="C306" s="6" t="s">
        <v>610</v>
      </c>
      <c r="D306" s="4"/>
      <c r="E306" s="7">
        <v>44197</v>
      </c>
      <c r="F306" s="4" t="str">
        <f>C306&amp;COUNTIF($C$2:C306,C306)</f>
        <v>张鹏程1</v>
      </c>
      <c r="G306" s="4">
        <f t="shared" si="9"/>
        <v>0</v>
      </c>
    </row>
    <row r="307" customHeight="1" spans="1:7">
      <c r="A307" s="4">
        <f t="shared" si="8"/>
        <v>306</v>
      </c>
      <c r="B307" s="5" t="s">
        <v>4177</v>
      </c>
      <c r="C307" s="6" t="s">
        <v>611</v>
      </c>
      <c r="D307" s="4"/>
      <c r="E307" s="7">
        <v>44197</v>
      </c>
      <c r="F307" s="4" t="str">
        <f>C307&amp;COUNTIF($C$2:C307,C307)</f>
        <v>温锐明1</v>
      </c>
      <c r="G307" s="4">
        <f t="shared" si="9"/>
        <v>0</v>
      </c>
    </row>
    <row r="308" customHeight="1" spans="1:7">
      <c r="A308" s="4">
        <f t="shared" si="8"/>
        <v>307</v>
      </c>
      <c r="B308" s="5" t="s">
        <v>2896</v>
      </c>
      <c r="C308" s="6" t="s">
        <v>612</v>
      </c>
      <c r="D308" s="4"/>
      <c r="E308" s="7">
        <v>44197</v>
      </c>
      <c r="F308" s="4" t="str">
        <f>C308&amp;COUNTIF($C$2:C308,C308)</f>
        <v>雷黎明1</v>
      </c>
      <c r="G308" s="4">
        <f t="shared" si="9"/>
        <v>0</v>
      </c>
    </row>
    <row r="309" customHeight="1" spans="1:7">
      <c r="A309" s="4">
        <f t="shared" si="8"/>
        <v>308</v>
      </c>
      <c r="B309" s="5" t="s">
        <v>4178</v>
      </c>
      <c r="C309" s="6" t="s">
        <v>613</v>
      </c>
      <c r="D309" s="4"/>
      <c r="E309" s="7">
        <v>44197</v>
      </c>
      <c r="F309" s="4" t="str">
        <f>C309&amp;COUNTIF($C$2:C309,C309)</f>
        <v>林志豪1</v>
      </c>
      <c r="G309" s="4">
        <f t="shared" si="9"/>
        <v>0</v>
      </c>
    </row>
    <row r="310" customHeight="1" spans="1:7">
      <c r="A310" s="4">
        <f t="shared" si="8"/>
        <v>309</v>
      </c>
      <c r="B310" s="5" t="s">
        <v>3105</v>
      </c>
      <c r="C310" s="6" t="s">
        <v>614</v>
      </c>
      <c r="D310" s="4"/>
      <c r="E310" s="7">
        <v>44197</v>
      </c>
      <c r="F310" s="4" t="str">
        <f>C310&amp;COUNTIF($C$2:C310,C310)</f>
        <v>蒙朝允1</v>
      </c>
      <c r="G310" s="4">
        <f t="shared" si="9"/>
        <v>0</v>
      </c>
    </row>
    <row r="311" customHeight="1" spans="1:7">
      <c r="A311" s="4">
        <f t="shared" si="8"/>
        <v>310</v>
      </c>
      <c r="B311" s="5" t="s">
        <v>4179</v>
      </c>
      <c r="C311" s="6" t="s">
        <v>615</v>
      </c>
      <c r="D311" s="4"/>
      <c r="E311" s="7">
        <v>44197</v>
      </c>
      <c r="F311" s="4" t="str">
        <f>C311&amp;COUNTIF($C$2:C311,C311)</f>
        <v>莫善浩1</v>
      </c>
      <c r="G311" s="4">
        <f t="shared" si="9"/>
        <v>0</v>
      </c>
    </row>
    <row r="312" customHeight="1" spans="1:7">
      <c r="A312" s="4">
        <f t="shared" si="8"/>
        <v>311</v>
      </c>
      <c r="B312" s="5" t="s">
        <v>3506</v>
      </c>
      <c r="C312" s="6" t="s">
        <v>616</v>
      </c>
      <c r="D312" s="4"/>
      <c r="E312" s="7">
        <v>44197</v>
      </c>
      <c r="F312" s="4" t="str">
        <f>C312&amp;COUNTIF($C$2:C312,C312)</f>
        <v>谭莉1</v>
      </c>
      <c r="G312" s="4">
        <f t="shared" si="9"/>
        <v>0</v>
      </c>
    </row>
    <row r="313" customHeight="1" spans="1:7">
      <c r="A313" s="4">
        <f t="shared" si="8"/>
        <v>312</v>
      </c>
      <c r="B313" s="5" t="s">
        <v>2800</v>
      </c>
      <c r="C313" s="6" t="s">
        <v>617</v>
      </c>
      <c r="D313" s="4"/>
      <c r="E313" s="7">
        <v>44197</v>
      </c>
      <c r="F313" s="4" t="str">
        <f>C313&amp;COUNTIF($C$2:C313,C313)</f>
        <v>唐慧1</v>
      </c>
      <c r="G313" s="4">
        <f t="shared" si="9"/>
        <v>0</v>
      </c>
    </row>
    <row r="314" customHeight="1" spans="1:7">
      <c r="A314" s="4">
        <f t="shared" si="8"/>
        <v>313</v>
      </c>
      <c r="B314" s="5" t="s">
        <v>3106</v>
      </c>
      <c r="C314" s="6" t="s">
        <v>618</v>
      </c>
      <c r="D314" s="4"/>
      <c r="E314" s="7">
        <v>44197</v>
      </c>
      <c r="F314" s="4" t="str">
        <f>C314&amp;COUNTIF($C$2:C314,C314)</f>
        <v>温子强1</v>
      </c>
      <c r="G314" s="4">
        <f t="shared" si="9"/>
        <v>0</v>
      </c>
    </row>
    <row r="315" customHeight="1" spans="1:7">
      <c r="A315" s="4">
        <f t="shared" si="8"/>
        <v>314</v>
      </c>
      <c r="B315" s="5" t="s">
        <v>4180</v>
      </c>
      <c r="C315" s="6" t="s">
        <v>619</v>
      </c>
      <c r="D315" s="4"/>
      <c r="E315" s="7">
        <v>44197</v>
      </c>
      <c r="F315" s="4" t="str">
        <f>C315&amp;COUNTIF($C$2:C315,C315)</f>
        <v>伍少东1</v>
      </c>
      <c r="G315" s="4">
        <f t="shared" si="9"/>
        <v>0</v>
      </c>
    </row>
    <row r="316" customHeight="1" spans="1:7">
      <c r="A316" s="4">
        <f t="shared" si="8"/>
        <v>315</v>
      </c>
      <c r="B316" s="5" t="s">
        <v>2890</v>
      </c>
      <c r="C316" s="6" t="s">
        <v>620</v>
      </c>
      <c r="D316" s="4"/>
      <c r="E316" s="7">
        <v>44197</v>
      </c>
      <c r="F316" s="4" t="str">
        <f>C316&amp;COUNTIF($C$2:C316,C316)</f>
        <v>肖艳1</v>
      </c>
      <c r="G316" s="4">
        <f t="shared" si="9"/>
        <v>0</v>
      </c>
    </row>
    <row r="317" customHeight="1" spans="1:7">
      <c r="A317" s="4">
        <f t="shared" si="8"/>
        <v>316</v>
      </c>
      <c r="B317" s="5" t="s">
        <v>3501</v>
      </c>
      <c r="C317" s="6" t="s">
        <v>621</v>
      </c>
      <c r="D317" s="4"/>
      <c r="E317" s="7">
        <v>44197</v>
      </c>
      <c r="F317" s="4" t="str">
        <f>C317&amp;COUNTIF($C$2:C317,C317)</f>
        <v>杨明英1</v>
      </c>
      <c r="G317" s="4">
        <f t="shared" si="9"/>
        <v>0</v>
      </c>
    </row>
    <row r="318" customHeight="1" spans="1:7">
      <c r="A318" s="4">
        <f t="shared" si="8"/>
        <v>317</v>
      </c>
      <c r="B318" s="5" t="s">
        <v>4181</v>
      </c>
      <c r="C318" s="6" t="s">
        <v>622</v>
      </c>
      <c r="D318" s="4"/>
      <c r="E318" s="7">
        <v>44197</v>
      </c>
      <c r="F318" s="4" t="str">
        <f>C318&amp;COUNTIF($C$2:C318,C318)</f>
        <v>朱凯怡1</v>
      </c>
      <c r="G318" s="4">
        <f t="shared" si="9"/>
        <v>0</v>
      </c>
    </row>
    <row r="319" customHeight="1" spans="1:7">
      <c r="A319" s="4">
        <f t="shared" si="8"/>
        <v>318</v>
      </c>
      <c r="B319" s="5" t="s">
        <v>4182</v>
      </c>
      <c r="C319" s="6" t="s">
        <v>623</v>
      </c>
      <c r="D319" s="4"/>
      <c r="E319" s="7">
        <v>44197</v>
      </c>
      <c r="F319" s="4" t="str">
        <f>C319&amp;COUNTIF($C$2:C319,C319)</f>
        <v>钟正军1</v>
      </c>
      <c r="G319" s="4">
        <f t="shared" si="9"/>
        <v>0</v>
      </c>
    </row>
    <row r="320" customHeight="1" spans="1:7">
      <c r="A320" s="4">
        <f t="shared" si="8"/>
        <v>319</v>
      </c>
      <c r="B320" s="5" t="s">
        <v>2888</v>
      </c>
      <c r="C320" s="6" t="s">
        <v>624</v>
      </c>
      <c r="D320" s="4"/>
      <c r="E320" s="7">
        <v>44197</v>
      </c>
      <c r="F320" s="4" t="str">
        <f>C320&amp;COUNTIF($C$2:C320,C320)</f>
        <v>姚三妹1</v>
      </c>
      <c r="G320" s="4">
        <f t="shared" si="9"/>
        <v>0</v>
      </c>
    </row>
    <row r="321" customHeight="1" spans="1:7">
      <c r="A321" s="4">
        <f t="shared" si="8"/>
        <v>320</v>
      </c>
      <c r="B321" s="5" t="s">
        <v>4183</v>
      </c>
      <c r="C321" s="6" t="s">
        <v>625</v>
      </c>
      <c r="D321" s="4"/>
      <c r="E321" s="7">
        <v>44197</v>
      </c>
      <c r="F321" s="4" t="str">
        <f>C321&amp;COUNTIF($C$2:C321,C321)</f>
        <v>梁珂1</v>
      </c>
      <c r="G321" s="4">
        <f t="shared" si="9"/>
        <v>0</v>
      </c>
    </row>
    <row r="322" customHeight="1" spans="1:7">
      <c r="A322" s="4">
        <f t="shared" si="8"/>
        <v>321</v>
      </c>
      <c r="B322" s="5" t="s">
        <v>4184</v>
      </c>
      <c r="C322" s="6" t="s">
        <v>626</v>
      </c>
      <c r="D322" s="4"/>
      <c r="E322" s="7">
        <v>44197</v>
      </c>
      <c r="F322" s="4" t="str">
        <f>C322&amp;COUNTIF($C$2:C322,C322)</f>
        <v>高毅京1</v>
      </c>
      <c r="G322" s="4">
        <f t="shared" si="9"/>
        <v>0</v>
      </c>
    </row>
    <row r="323" customHeight="1" spans="1:7">
      <c r="A323" s="4">
        <f t="shared" ref="A323:A386" si="10">ROW()-1</f>
        <v>322</v>
      </c>
      <c r="B323" s="5" t="s">
        <v>4185</v>
      </c>
      <c r="C323" s="6" t="s">
        <v>627</v>
      </c>
      <c r="D323" s="4"/>
      <c r="E323" s="7">
        <v>44197</v>
      </c>
      <c r="F323" s="4" t="str">
        <f>C323&amp;COUNTIF($C$2:C323,C323)</f>
        <v>蒋珍凤1</v>
      </c>
      <c r="G323" s="4">
        <f t="shared" ref="G323:G386" si="11">IF(COUNTIF(C:C,C323)=1,0,D323-VLOOKUP(C323,C:D,2,0))</f>
        <v>0</v>
      </c>
    </row>
    <row r="324" customHeight="1" spans="1:7">
      <c r="A324" s="4">
        <f t="shared" si="10"/>
        <v>323</v>
      </c>
      <c r="B324" s="5" t="s">
        <v>4186</v>
      </c>
      <c r="C324" s="6" t="s">
        <v>628</v>
      </c>
      <c r="D324" s="4"/>
      <c r="E324" s="7">
        <v>44197</v>
      </c>
      <c r="F324" s="4" t="str">
        <f>C324&amp;COUNTIF($C$2:C324,C324)</f>
        <v>陈华文1</v>
      </c>
      <c r="G324" s="4">
        <f t="shared" si="11"/>
        <v>0</v>
      </c>
    </row>
    <row r="325" customHeight="1" spans="1:7">
      <c r="A325" s="4">
        <f t="shared" si="10"/>
        <v>324</v>
      </c>
      <c r="B325" s="5" t="s">
        <v>4187</v>
      </c>
      <c r="C325" s="6" t="s">
        <v>629</v>
      </c>
      <c r="D325" s="4"/>
      <c r="E325" s="7">
        <v>44197</v>
      </c>
      <c r="F325" s="4" t="str">
        <f>C325&amp;COUNTIF($C$2:C325,C325)</f>
        <v>黄海祯1</v>
      </c>
      <c r="G325" s="4">
        <f t="shared" si="11"/>
        <v>0</v>
      </c>
    </row>
    <row r="326" customHeight="1" spans="1:7">
      <c r="A326" s="4">
        <f t="shared" si="10"/>
        <v>325</v>
      </c>
      <c r="B326" s="5" t="s">
        <v>4188</v>
      </c>
      <c r="C326" s="6" t="s">
        <v>630</v>
      </c>
      <c r="D326" s="4"/>
      <c r="E326" s="7">
        <v>44197</v>
      </c>
      <c r="F326" s="4" t="str">
        <f>C326&amp;COUNTIF($C$2:C326,C326)</f>
        <v>唐燕芳1</v>
      </c>
      <c r="G326" s="4">
        <f t="shared" si="11"/>
        <v>0</v>
      </c>
    </row>
    <row r="327" customHeight="1" spans="1:7">
      <c r="A327" s="4">
        <f t="shared" si="10"/>
        <v>326</v>
      </c>
      <c r="B327" s="5" t="s">
        <v>4189</v>
      </c>
      <c r="C327" s="6" t="s">
        <v>631</v>
      </c>
      <c r="D327" s="4"/>
      <c r="E327" s="7">
        <v>44197</v>
      </c>
      <c r="F327" s="4" t="str">
        <f>C327&amp;COUNTIF($C$2:C327,C327)</f>
        <v>欧芝志1</v>
      </c>
      <c r="G327" s="4">
        <f t="shared" si="11"/>
        <v>0</v>
      </c>
    </row>
    <row r="328" customHeight="1" spans="1:7">
      <c r="A328" s="4">
        <f t="shared" si="10"/>
        <v>327</v>
      </c>
      <c r="B328" s="5" t="s">
        <v>4190</v>
      </c>
      <c r="C328" s="6" t="s">
        <v>632</v>
      </c>
      <c r="D328" s="4"/>
      <c r="E328" s="7">
        <v>44197</v>
      </c>
      <c r="F328" s="4" t="str">
        <f>C328&amp;COUNTIF($C$2:C328,C328)</f>
        <v>史秋婵1</v>
      </c>
      <c r="G328" s="4">
        <f t="shared" si="11"/>
        <v>0</v>
      </c>
    </row>
    <row r="329" customHeight="1" spans="1:7">
      <c r="A329" s="4">
        <f t="shared" si="10"/>
        <v>328</v>
      </c>
      <c r="B329" s="5" t="s">
        <v>4191</v>
      </c>
      <c r="C329" s="6" t="s">
        <v>633</v>
      </c>
      <c r="D329" s="4"/>
      <c r="E329" s="7">
        <v>44197</v>
      </c>
      <c r="F329" s="4" t="str">
        <f>C329&amp;COUNTIF($C$2:C329,C329)</f>
        <v>李瑞伟1</v>
      </c>
      <c r="G329" s="4">
        <f t="shared" si="11"/>
        <v>0</v>
      </c>
    </row>
    <row r="330" customHeight="1" spans="1:7">
      <c r="A330" s="4">
        <f t="shared" si="10"/>
        <v>329</v>
      </c>
      <c r="B330" s="5" t="s">
        <v>3394</v>
      </c>
      <c r="C330" s="6" t="s">
        <v>634</v>
      </c>
      <c r="D330" s="4"/>
      <c r="E330" s="7">
        <v>44197</v>
      </c>
      <c r="F330" s="4" t="str">
        <f>C330&amp;COUNTIF($C$2:C330,C330)</f>
        <v>黎国威1</v>
      </c>
      <c r="G330" s="4">
        <f t="shared" si="11"/>
        <v>0</v>
      </c>
    </row>
    <row r="331" customHeight="1" spans="1:7">
      <c r="A331" s="4">
        <f t="shared" si="10"/>
        <v>330</v>
      </c>
      <c r="B331" s="5" t="s">
        <v>4192</v>
      </c>
      <c r="C331" s="6" t="s">
        <v>635</v>
      </c>
      <c r="D331" s="4"/>
      <c r="E331" s="7">
        <v>44197</v>
      </c>
      <c r="F331" s="4" t="str">
        <f>C331&amp;COUNTIF($C$2:C331,C331)</f>
        <v>修锐宇1</v>
      </c>
      <c r="G331" s="4">
        <f t="shared" si="11"/>
        <v>0</v>
      </c>
    </row>
    <row r="332" customHeight="1" spans="1:7">
      <c r="A332" s="4">
        <f t="shared" si="10"/>
        <v>331</v>
      </c>
      <c r="B332" s="5" t="s">
        <v>4193</v>
      </c>
      <c r="C332" s="6" t="s">
        <v>636</v>
      </c>
      <c r="D332" s="4"/>
      <c r="E332" s="7">
        <v>44197</v>
      </c>
      <c r="F332" s="4" t="str">
        <f>C332&amp;COUNTIF($C$2:C332,C332)</f>
        <v>黄泽宇1</v>
      </c>
      <c r="G332" s="4">
        <f t="shared" si="11"/>
        <v>0</v>
      </c>
    </row>
    <row r="333" customHeight="1" spans="1:7">
      <c r="A333" s="4">
        <f t="shared" si="10"/>
        <v>332</v>
      </c>
      <c r="B333" s="5" t="s">
        <v>2977</v>
      </c>
      <c r="C333" s="6" t="s">
        <v>637</v>
      </c>
      <c r="D333" s="4"/>
      <c r="E333" s="7">
        <v>44197</v>
      </c>
      <c r="F333" s="4" t="str">
        <f>C333&amp;COUNTIF($C$2:C333,C333)</f>
        <v>卢荣球1</v>
      </c>
      <c r="G333" s="4">
        <f t="shared" si="11"/>
        <v>0</v>
      </c>
    </row>
    <row r="334" customHeight="1" spans="1:7">
      <c r="A334" s="4">
        <f t="shared" si="10"/>
        <v>333</v>
      </c>
      <c r="B334" s="5" t="s">
        <v>3504</v>
      </c>
      <c r="C334" s="6" t="s">
        <v>638</v>
      </c>
      <c r="D334" s="4"/>
      <c r="E334" s="7">
        <v>44197</v>
      </c>
      <c r="F334" s="4" t="str">
        <f>C334&amp;COUNTIF($C$2:C334,C334)</f>
        <v>李春雨1</v>
      </c>
      <c r="G334" s="4">
        <f t="shared" si="11"/>
        <v>0</v>
      </c>
    </row>
    <row r="335" customHeight="1" spans="1:7">
      <c r="A335" s="4">
        <f t="shared" si="10"/>
        <v>334</v>
      </c>
      <c r="B335" s="5" t="s">
        <v>3488</v>
      </c>
      <c r="C335" s="6" t="s">
        <v>639</v>
      </c>
      <c r="D335" s="4"/>
      <c r="E335" s="7">
        <v>44197</v>
      </c>
      <c r="F335" s="4" t="str">
        <f>C335&amp;COUNTIF($C$2:C335,C335)</f>
        <v>冯文杰1</v>
      </c>
      <c r="G335" s="4">
        <f t="shared" si="11"/>
        <v>0</v>
      </c>
    </row>
    <row r="336" customHeight="1" spans="1:7">
      <c r="A336" s="4">
        <f t="shared" si="10"/>
        <v>335</v>
      </c>
      <c r="B336" s="5" t="s">
        <v>4194</v>
      </c>
      <c r="C336" s="6" t="s">
        <v>640</v>
      </c>
      <c r="D336" s="4"/>
      <c r="E336" s="7">
        <v>44197</v>
      </c>
      <c r="F336" s="4" t="str">
        <f>C336&amp;COUNTIF($C$2:C336,C336)</f>
        <v>张梓鹏1</v>
      </c>
      <c r="G336" s="4">
        <f t="shared" si="11"/>
        <v>0</v>
      </c>
    </row>
    <row r="337" customHeight="1" spans="1:7">
      <c r="A337" s="4">
        <f t="shared" si="10"/>
        <v>336</v>
      </c>
      <c r="B337" s="5" t="s">
        <v>4195</v>
      </c>
      <c r="C337" s="6" t="s">
        <v>641</v>
      </c>
      <c r="D337" s="4"/>
      <c r="E337" s="7">
        <v>44197</v>
      </c>
      <c r="F337" s="4" t="str">
        <f>C337&amp;COUNTIF($C$2:C337,C337)</f>
        <v>杨娇娇1</v>
      </c>
      <c r="G337" s="4">
        <f t="shared" si="11"/>
        <v>0</v>
      </c>
    </row>
    <row r="338" customHeight="1" spans="1:7">
      <c r="A338" s="4">
        <f t="shared" si="10"/>
        <v>337</v>
      </c>
      <c r="B338" s="5" t="s">
        <v>3502</v>
      </c>
      <c r="C338" s="6" t="s">
        <v>642</v>
      </c>
      <c r="D338" s="4"/>
      <c r="E338" s="7">
        <v>44197</v>
      </c>
      <c r="F338" s="4" t="str">
        <f>C338&amp;COUNTIF($C$2:C338,C338)</f>
        <v>苏颖春1</v>
      </c>
      <c r="G338" s="4">
        <f t="shared" si="11"/>
        <v>0</v>
      </c>
    </row>
    <row r="339" customHeight="1" spans="1:7">
      <c r="A339" s="4">
        <f t="shared" si="10"/>
        <v>338</v>
      </c>
      <c r="B339" s="5" t="s">
        <v>3493</v>
      </c>
      <c r="C339" s="6" t="s">
        <v>643</v>
      </c>
      <c r="D339" s="4"/>
      <c r="E339" s="7">
        <v>44197</v>
      </c>
      <c r="F339" s="4" t="str">
        <f>C339&amp;COUNTIF($C$2:C339,C339)</f>
        <v>廖金海1</v>
      </c>
      <c r="G339" s="4">
        <f t="shared" si="11"/>
        <v>0</v>
      </c>
    </row>
    <row r="340" customHeight="1" spans="1:7">
      <c r="A340" s="4">
        <f t="shared" si="10"/>
        <v>339</v>
      </c>
      <c r="B340" s="5" t="s">
        <v>4196</v>
      </c>
      <c r="C340" s="6" t="s">
        <v>644</v>
      </c>
      <c r="D340" s="4"/>
      <c r="E340" s="7">
        <v>44197</v>
      </c>
      <c r="F340" s="4" t="str">
        <f>C340&amp;COUNTIF($C$2:C340,C340)</f>
        <v>张宏灿1</v>
      </c>
      <c r="G340" s="4">
        <f t="shared" si="11"/>
        <v>0</v>
      </c>
    </row>
    <row r="341" customHeight="1" spans="1:7">
      <c r="A341" s="4">
        <f t="shared" si="10"/>
        <v>340</v>
      </c>
      <c r="B341" s="5" t="s">
        <v>3499</v>
      </c>
      <c r="C341" s="6" t="s">
        <v>645</v>
      </c>
      <c r="D341" s="4"/>
      <c r="E341" s="7">
        <v>44197</v>
      </c>
      <c r="F341" s="4" t="str">
        <f>C341&amp;COUNTIF($C$2:C341,C341)</f>
        <v>何业宁1</v>
      </c>
      <c r="G341" s="4">
        <f t="shared" si="11"/>
        <v>0</v>
      </c>
    </row>
    <row r="342" customHeight="1" spans="1:7">
      <c r="A342" s="4">
        <f t="shared" si="10"/>
        <v>341</v>
      </c>
      <c r="B342" s="5" t="s">
        <v>3505</v>
      </c>
      <c r="C342" s="6" t="s">
        <v>646</v>
      </c>
      <c r="D342" s="4"/>
      <c r="E342" s="7">
        <v>44197</v>
      </c>
      <c r="F342" s="4" t="str">
        <f>C342&amp;COUNTIF($C$2:C342,C342)</f>
        <v>丘沛麟1</v>
      </c>
      <c r="G342" s="4">
        <f t="shared" si="11"/>
        <v>0</v>
      </c>
    </row>
    <row r="343" customHeight="1" spans="1:7">
      <c r="A343" s="4">
        <f t="shared" si="10"/>
        <v>342</v>
      </c>
      <c r="B343" s="5" t="s">
        <v>4197</v>
      </c>
      <c r="C343" s="6" t="s">
        <v>647</v>
      </c>
      <c r="D343" s="4"/>
      <c r="E343" s="7">
        <v>44197</v>
      </c>
      <c r="F343" s="4" t="str">
        <f>C343&amp;COUNTIF($C$2:C343,C343)</f>
        <v>周灿林1</v>
      </c>
      <c r="G343" s="4">
        <f t="shared" si="11"/>
        <v>0</v>
      </c>
    </row>
    <row r="344" customHeight="1" spans="1:7">
      <c r="A344" s="4">
        <f t="shared" si="10"/>
        <v>343</v>
      </c>
      <c r="B344" s="5" t="s">
        <v>4198</v>
      </c>
      <c r="C344" s="6" t="s">
        <v>648</v>
      </c>
      <c r="D344" s="4"/>
      <c r="E344" s="7">
        <v>44197</v>
      </c>
      <c r="F344" s="4" t="str">
        <f>C344&amp;COUNTIF($C$2:C344,C344)</f>
        <v>黄辉健1</v>
      </c>
      <c r="G344" s="4">
        <f t="shared" si="11"/>
        <v>0</v>
      </c>
    </row>
    <row r="345" customHeight="1" spans="1:7">
      <c r="A345" s="4">
        <f t="shared" si="10"/>
        <v>344</v>
      </c>
      <c r="B345" s="5" t="s">
        <v>4199</v>
      </c>
      <c r="C345" s="6" t="s">
        <v>649</v>
      </c>
      <c r="D345" s="4"/>
      <c r="E345" s="7">
        <v>44197</v>
      </c>
      <c r="F345" s="4" t="str">
        <f>C345&amp;COUNTIF($C$2:C345,C345)</f>
        <v>曾福连1</v>
      </c>
      <c r="G345" s="4">
        <f t="shared" si="11"/>
        <v>0</v>
      </c>
    </row>
    <row r="346" customHeight="1" spans="1:7">
      <c r="A346" s="4">
        <f t="shared" si="10"/>
        <v>345</v>
      </c>
      <c r="B346" s="5" t="s">
        <v>4200</v>
      </c>
      <c r="C346" s="6" t="s">
        <v>650</v>
      </c>
      <c r="D346" s="4"/>
      <c r="E346" s="7">
        <v>44197</v>
      </c>
      <c r="F346" s="4" t="str">
        <f>C346&amp;COUNTIF($C$2:C346,C346)</f>
        <v>罗玉麟1</v>
      </c>
      <c r="G346" s="4">
        <f t="shared" si="11"/>
        <v>0</v>
      </c>
    </row>
    <row r="347" customHeight="1" spans="1:7">
      <c r="A347" s="4">
        <f t="shared" si="10"/>
        <v>346</v>
      </c>
      <c r="B347" s="5" t="s">
        <v>4201</v>
      </c>
      <c r="C347" s="6" t="s">
        <v>651</v>
      </c>
      <c r="D347" s="4"/>
      <c r="E347" s="7">
        <v>44197</v>
      </c>
      <c r="F347" s="4" t="str">
        <f>C347&amp;COUNTIF($C$2:C347,C347)</f>
        <v>赵赢1</v>
      </c>
      <c r="G347" s="4">
        <f t="shared" si="11"/>
        <v>0</v>
      </c>
    </row>
    <row r="348" customHeight="1" spans="1:7">
      <c r="A348" s="4">
        <f t="shared" si="10"/>
        <v>347</v>
      </c>
      <c r="B348" s="5" t="s">
        <v>4202</v>
      </c>
      <c r="C348" s="6" t="s">
        <v>652</v>
      </c>
      <c r="D348" s="4"/>
      <c r="E348" s="7">
        <v>44197</v>
      </c>
      <c r="F348" s="4" t="str">
        <f>C348&amp;COUNTIF($C$2:C348,C348)</f>
        <v>廖百威1</v>
      </c>
      <c r="G348" s="4">
        <f t="shared" si="11"/>
        <v>0</v>
      </c>
    </row>
    <row r="349" customHeight="1" spans="1:7">
      <c r="A349" s="4">
        <f t="shared" si="10"/>
        <v>348</v>
      </c>
      <c r="B349" s="5" t="s">
        <v>3496</v>
      </c>
      <c r="C349" s="6" t="s">
        <v>653</v>
      </c>
      <c r="D349" s="4"/>
      <c r="E349" s="7">
        <v>44197</v>
      </c>
      <c r="F349" s="4" t="str">
        <f>C349&amp;COUNTIF($C$2:C349,C349)</f>
        <v>罗威1</v>
      </c>
      <c r="G349" s="4">
        <f t="shared" si="11"/>
        <v>0</v>
      </c>
    </row>
    <row r="350" customHeight="1" spans="1:7">
      <c r="A350" s="4">
        <f t="shared" si="10"/>
        <v>349</v>
      </c>
      <c r="B350" s="5" t="s">
        <v>4203</v>
      </c>
      <c r="C350" s="6" t="s">
        <v>654</v>
      </c>
      <c r="D350" s="4"/>
      <c r="E350" s="7">
        <v>44197</v>
      </c>
      <c r="F350" s="4" t="str">
        <f>C350&amp;COUNTIF($C$2:C350,C350)</f>
        <v>闵文斌1</v>
      </c>
      <c r="G350" s="4">
        <f t="shared" si="11"/>
        <v>0</v>
      </c>
    </row>
    <row r="351" customHeight="1" spans="1:7">
      <c r="A351" s="4">
        <f t="shared" si="10"/>
        <v>350</v>
      </c>
      <c r="B351" s="5" t="s">
        <v>3492</v>
      </c>
      <c r="C351" s="6" t="s">
        <v>655</v>
      </c>
      <c r="D351" s="4"/>
      <c r="E351" s="7">
        <v>44197</v>
      </c>
      <c r="F351" s="4" t="str">
        <f>C351&amp;COUNTIF($C$2:C351,C351)</f>
        <v>张学潇1</v>
      </c>
      <c r="G351" s="4">
        <f t="shared" si="11"/>
        <v>0</v>
      </c>
    </row>
    <row r="352" customHeight="1" spans="1:7">
      <c r="A352" s="4">
        <f t="shared" si="10"/>
        <v>351</v>
      </c>
      <c r="B352" s="5" t="s">
        <v>3482</v>
      </c>
      <c r="C352" s="6" t="s">
        <v>656</v>
      </c>
      <c r="D352" s="4"/>
      <c r="E352" s="7">
        <v>44197</v>
      </c>
      <c r="F352" s="4" t="str">
        <f>C352&amp;COUNTIF($C$2:C352,C352)</f>
        <v>文振生1</v>
      </c>
      <c r="G352" s="4">
        <f t="shared" si="11"/>
        <v>0</v>
      </c>
    </row>
    <row r="353" customHeight="1" spans="1:7">
      <c r="A353" s="4">
        <f t="shared" si="10"/>
        <v>352</v>
      </c>
      <c r="B353" s="5" t="s">
        <v>4204</v>
      </c>
      <c r="C353" s="6" t="s">
        <v>657</v>
      </c>
      <c r="D353" s="4"/>
      <c r="E353" s="7">
        <v>44197</v>
      </c>
      <c r="F353" s="4" t="str">
        <f>C353&amp;COUNTIF($C$2:C353,C353)</f>
        <v>杨胜基1</v>
      </c>
      <c r="G353" s="4">
        <f t="shared" si="11"/>
        <v>0</v>
      </c>
    </row>
    <row r="354" customHeight="1" spans="1:7">
      <c r="A354" s="4">
        <f t="shared" si="10"/>
        <v>353</v>
      </c>
      <c r="B354" s="5" t="s">
        <v>4205</v>
      </c>
      <c r="C354" s="6" t="s">
        <v>658</v>
      </c>
      <c r="D354" s="4"/>
      <c r="E354" s="7">
        <v>44197</v>
      </c>
      <c r="F354" s="4" t="str">
        <f>C354&amp;COUNTIF($C$2:C354,C354)</f>
        <v>彭建宇1</v>
      </c>
      <c r="G354" s="4">
        <f t="shared" si="11"/>
        <v>0</v>
      </c>
    </row>
    <row r="355" customHeight="1" spans="1:7">
      <c r="A355" s="4">
        <f t="shared" si="10"/>
        <v>354</v>
      </c>
      <c r="B355" s="5" t="s">
        <v>4206</v>
      </c>
      <c r="C355" s="6" t="s">
        <v>659</v>
      </c>
      <c r="D355" s="4"/>
      <c r="E355" s="7">
        <v>44197</v>
      </c>
      <c r="F355" s="4" t="str">
        <f>C355&amp;COUNTIF($C$2:C355,C355)</f>
        <v>郭中迪1</v>
      </c>
      <c r="G355" s="4">
        <f t="shared" si="11"/>
        <v>0</v>
      </c>
    </row>
    <row r="356" customHeight="1" spans="1:7">
      <c r="A356" s="4">
        <f t="shared" si="10"/>
        <v>355</v>
      </c>
      <c r="B356" s="5" t="s">
        <v>3187</v>
      </c>
      <c r="C356" s="6" t="s">
        <v>660</v>
      </c>
      <c r="D356" s="4"/>
      <c r="E356" s="7">
        <v>44197</v>
      </c>
      <c r="F356" s="4" t="str">
        <f>C356&amp;COUNTIF($C$2:C356,C356)</f>
        <v>陈俊倍1</v>
      </c>
      <c r="G356" s="4">
        <f t="shared" si="11"/>
        <v>0</v>
      </c>
    </row>
    <row r="357" customHeight="1" spans="1:7">
      <c r="A357" s="4">
        <f t="shared" si="10"/>
        <v>356</v>
      </c>
      <c r="B357" s="5" t="s">
        <v>4207</v>
      </c>
      <c r="C357" s="6" t="s">
        <v>661</v>
      </c>
      <c r="D357" s="4"/>
      <c r="E357" s="7">
        <v>44197</v>
      </c>
      <c r="F357" s="4" t="str">
        <f>C357&amp;COUNTIF($C$2:C357,C357)</f>
        <v>陈众敬1</v>
      </c>
      <c r="G357" s="4">
        <f t="shared" si="11"/>
        <v>0</v>
      </c>
    </row>
    <row r="358" customHeight="1" spans="1:7">
      <c r="A358" s="4">
        <f t="shared" si="10"/>
        <v>357</v>
      </c>
      <c r="B358" s="5" t="s">
        <v>4208</v>
      </c>
      <c r="C358" s="6" t="s">
        <v>662</v>
      </c>
      <c r="D358" s="4"/>
      <c r="E358" s="7">
        <v>44197</v>
      </c>
      <c r="F358" s="4" t="str">
        <f>C358&amp;COUNTIF($C$2:C358,C358)</f>
        <v>赵思源1</v>
      </c>
      <c r="G358" s="4">
        <f t="shared" si="11"/>
        <v>0</v>
      </c>
    </row>
    <row r="359" customHeight="1" spans="1:7">
      <c r="A359" s="4">
        <f t="shared" si="10"/>
        <v>358</v>
      </c>
      <c r="B359" s="5" t="s">
        <v>3483</v>
      </c>
      <c r="C359" s="6" t="s">
        <v>663</v>
      </c>
      <c r="D359" s="4"/>
      <c r="E359" s="7">
        <v>44197</v>
      </c>
      <c r="F359" s="4" t="str">
        <f>C359&amp;COUNTIF($C$2:C359,C359)</f>
        <v>陈浩杰1</v>
      </c>
      <c r="G359" s="4">
        <f t="shared" si="11"/>
        <v>0</v>
      </c>
    </row>
    <row r="360" customHeight="1" spans="1:7">
      <c r="A360" s="4">
        <f t="shared" si="10"/>
        <v>359</v>
      </c>
      <c r="B360" s="5" t="s">
        <v>4209</v>
      </c>
      <c r="C360" s="6" t="s">
        <v>664</v>
      </c>
      <c r="D360" s="4"/>
      <c r="E360" s="7">
        <v>44197</v>
      </c>
      <c r="F360" s="4" t="str">
        <f>C360&amp;COUNTIF($C$2:C360,C360)</f>
        <v>卢善坚1</v>
      </c>
      <c r="G360" s="4">
        <f t="shared" si="11"/>
        <v>0</v>
      </c>
    </row>
    <row r="361" customHeight="1" spans="1:7">
      <c r="A361" s="4">
        <f t="shared" si="10"/>
        <v>360</v>
      </c>
      <c r="B361" s="5" t="s">
        <v>3475</v>
      </c>
      <c r="C361" s="6" t="s">
        <v>665</v>
      </c>
      <c r="D361" s="4"/>
      <c r="E361" s="7">
        <v>44197</v>
      </c>
      <c r="F361" s="4" t="str">
        <f>C361&amp;COUNTIF($C$2:C361,C361)</f>
        <v>曾隆兴1</v>
      </c>
      <c r="G361" s="4">
        <f t="shared" si="11"/>
        <v>0</v>
      </c>
    </row>
    <row r="362" customHeight="1" spans="1:7">
      <c r="A362" s="4">
        <f t="shared" si="10"/>
        <v>361</v>
      </c>
      <c r="B362" s="5" t="s">
        <v>4210</v>
      </c>
      <c r="C362" s="6" t="s">
        <v>666</v>
      </c>
      <c r="D362" s="4"/>
      <c r="E362" s="7">
        <v>44197</v>
      </c>
      <c r="F362" s="4" t="str">
        <f>C362&amp;COUNTIF($C$2:C362,C362)</f>
        <v>唐宁1</v>
      </c>
      <c r="G362" s="4">
        <f t="shared" si="11"/>
        <v>0</v>
      </c>
    </row>
    <row r="363" customHeight="1" spans="1:7">
      <c r="A363" s="4">
        <f t="shared" si="10"/>
        <v>362</v>
      </c>
      <c r="B363" s="5" t="s">
        <v>4211</v>
      </c>
      <c r="C363" s="6" t="s">
        <v>667</v>
      </c>
      <c r="D363" s="4"/>
      <c r="E363" s="7">
        <v>44197</v>
      </c>
      <c r="F363" s="4" t="str">
        <f>C363&amp;COUNTIF($C$2:C363,C363)</f>
        <v>何召宇1</v>
      </c>
      <c r="G363" s="4">
        <f t="shared" si="11"/>
        <v>0</v>
      </c>
    </row>
    <row r="364" customHeight="1" spans="1:7">
      <c r="A364" s="4">
        <f t="shared" si="10"/>
        <v>363</v>
      </c>
      <c r="B364" s="5" t="s">
        <v>4212</v>
      </c>
      <c r="C364" s="6" t="s">
        <v>668</v>
      </c>
      <c r="D364" s="4"/>
      <c r="E364" s="7">
        <v>44197</v>
      </c>
      <c r="F364" s="4" t="str">
        <f>C364&amp;COUNTIF($C$2:C364,C364)</f>
        <v>陈政1</v>
      </c>
      <c r="G364" s="4">
        <f t="shared" si="11"/>
        <v>0</v>
      </c>
    </row>
    <row r="365" customHeight="1" spans="1:7">
      <c r="A365" s="4">
        <f t="shared" si="10"/>
        <v>364</v>
      </c>
      <c r="B365" s="5" t="s">
        <v>3500</v>
      </c>
      <c r="C365" s="6" t="s">
        <v>669</v>
      </c>
      <c r="D365" s="4"/>
      <c r="E365" s="7">
        <v>44197</v>
      </c>
      <c r="F365" s="4" t="str">
        <f>C365&amp;COUNTIF($C$2:C365,C365)</f>
        <v>卓荣辉1</v>
      </c>
      <c r="G365" s="4">
        <f t="shared" si="11"/>
        <v>0</v>
      </c>
    </row>
    <row r="366" customHeight="1" spans="1:7">
      <c r="A366" s="4">
        <f t="shared" si="10"/>
        <v>365</v>
      </c>
      <c r="B366" s="5" t="s">
        <v>2768</v>
      </c>
      <c r="C366" s="6" t="s">
        <v>670</v>
      </c>
      <c r="D366" s="4"/>
      <c r="E366" s="7">
        <v>44197</v>
      </c>
      <c r="F366" s="4" t="str">
        <f>C366&amp;COUNTIF($C$2:C366,C366)</f>
        <v>李曼禾1</v>
      </c>
      <c r="G366" s="4">
        <f t="shared" si="11"/>
        <v>0</v>
      </c>
    </row>
    <row r="367" customHeight="1" spans="1:7">
      <c r="A367" s="4">
        <f t="shared" si="10"/>
        <v>366</v>
      </c>
      <c r="B367" s="5" t="s">
        <v>2770</v>
      </c>
      <c r="C367" s="6" t="s">
        <v>671</v>
      </c>
      <c r="D367" s="4"/>
      <c r="E367" s="7">
        <v>44197</v>
      </c>
      <c r="F367" s="4" t="str">
        <f>C367&amp;COUNTIF($C$2:C367,C367)</f>
        <v>梁家濂1</v>
      </c>
      <c r="G367" s="4">
        <f t="shared" si="11"/>
        <v>0</v>
      </c>
    </row>
    <row r="368" customHeight="1" spans="1:7">
      <c r="A368" s="4">
        <f t="shared" si="10"/>
        <v>367</v>
      </c>
      <c r="B368" s="5" t="s">
        <v>4213</v>
      </c>
      <c r="C368" s="6" t="s">
        <v>672</v>
      </c>
      <c r="D368" s="4"/>
      <c r="E368" s="7">
        <v>44197</v>
      </c>
      <c r="F368" s="4" t="str">
        <f>C368&amp;COUNTIF($C$2:C368,C368)</f>
        <v>于际凤1</v>
      </c>
      <c r="G368" s="4">
        <f t="shared" si="11"/>
        <v>0</v>
      </c>
    </row>
    <row r="369" customHeight="1" spans="1:7">
      <c r="A369" s="4">
        <f t="shared" si="10"/>
        <v>368</v>
      </c>
      <c r="B369" s="5" t="s">
        <v>2767</v>
      </c>
      <c r="C369" s="6" t="s">
        <v>673</v>
      </c>
      <c r="D369" s="4"/>
      <c r="E369" s="7">
        <v>44197</v>
      </c>
      <c r="F369" s="4" t="str">
        <f>C369&amp;COUNTIF($C$2:C369,C369)</f>
        <v>谭铤锋1</v>
      </c>
      <c r="G369" s="4">
        <f t="shared" si="11"/>
        <v>0</v>
      </c>
    </row>
    <row r="370" customHeight="1" spans="1:7">
      <c r="A370" s="4">
        <f t="shared" si="10"/>
        <v>369</v>
      </c>
      <c r="B370" s="5" t="s">
        <v>2775</v>
      </c>
      <c r="C370" s="6" t="s">
        <v>674</v>
      </c>
      <c r="D370" s="4"/>
      <c r="E370" s="7">
        <v>44197</v>
      </c>
      <c r="F370" s="4" t="str">
        <f>C370&amp;COUNTIF($C$2:C370,C370)</f>
        <v>刘栋1</v>
      </c>
      <c r="G370" s="4">
        <f t="shared" si="11"/>
        <v>0</v>
      </c>
    </row>
    <row r="371" customHeight="1" spans="1:7">
      <c r="A371" s="4">
        <f t="shared" si="10"/>
        <v>370</v>
      </c>
      <c r="B371" s="5" t="s">
        <v>2778</v>
      </c>
      <c r="C371" s="6" t="s">
        <v>675</v>
      </c>
      <c r="D371" s="4"/>
      <c r="E371" s="7">
        <v>44197</v>
      </c>
      <c r="F371" s="4" t="str">
        <f>C371&amp;COUNTIF($C$2:C371,C371)</f>
        <v>邓梓伟1</v>
      </c>
      <c r="G371" s="4">
        <f t="shared" si="11"/>
        <v>0</v>
      </c>
    </row>
    <row r="372" customHeight="1" spans="1:7">
      <c r="A372" s="4">
        <f t="shared" si="10"/>
        <v>371</v>
      </c>
      <c r="B372" s="5" t="s">
        <v>2793</v>
      </c>
      <c r="C372" s="6" t="s">
        <v>676</v>
      </c>
      <c r="D372" s="4"/>
      <c r="E372" s="7">
        <v>44197</v>
      </c>
      <c r="F372" s="4" t="str">
        <f>C372&amp;COUNTIF($C$2:C372,C372)</f>
        <v>梁玉荣1</v>
      </c>
      <c r="G372" s="4">
        <f t="shared" si="11"/>
        <v>0</v>
      </c>
    </row>
    <row r="373" customHeight="1" spans="1:7">
      <c r="A373" s="4">
        <f t="shared" si="10"/>
        <v>372</v>
      </c>
      <c r="B373" s="5" t="s">
        <v>2794</v>
      </c>
      <c r="C373" s="6" t="s">
        <v>677</v>
      </c>
      <c r="D373" s="4"/>
      <c r="E373" s="7">
        <v>44197</v>
      </c>
      <c r="F373" s="4" t="str">
        <f>C373&amp;COUNTIF($C$2:C373,C373)</f>
        <v>王乐1</v>
      </c>
      <c r="G373" s="4">
        <f t="shared" si="11"/>
        <v>0</v>
      </c>
    </row>
    <row r="374" customHeight="1" spans="1:7">
      <c r="A374" s="4">
        <f t="shared" si="10"/>
        <v>373</v>
      </c>
      <c r="B374" s="5" t="s">
        <v>2806</v>
      </c>
      <c r="C374" s="6" t="s">
        <v>678</v>
      </c>
      <c r="D374" s="4"/>
      <c r="E374" s="7">
        <v>44197</v>
      </c>
      <c r="F374" s="4" t="str">
        <f>C374&amp;COUNTIF($C$2:C374,C374)</f>
        <v>陈坤杰1</v>
      </c>
      <c r="G374" s="4">
        <f t="shared" si="11"/>
        <v>0</v>
      </c>
    </row>
    <row r="375" customHeight="1" spans="1:7">
      <c r="A375" s="4">
        <f t="shared" si="10"/>
        <v>374</v>
      </c>
      <c r="B375" s="5" t="s">
        <v>2811</v>
      </c>
      <c r="C375" s="6" t="s">
        <v>679</v>
      </c>
      <c r="D375" s="4"/>
      <c r="E375" s="7">
        <v>44197</v>
      </c>
      <c r="F375" s="4" t="str">
        <f>C375&amp;COUNTIF($C$2:C375,C375)</f>
        <v>李文轩1</v>
      </c>
      <c r="G375" s="4">
        <f t="shared" si="11"/>
        <v>0</v>
      </c>
    </row>
    <row r="376" customHeight="1" spans="1:7">
      <c r="A376" s="4">
        <f t="shared" si="10"/>
        <v>375</v>
      </c>
      <c r="B376" s="5" t="s">
        <v>2812</v>
      </c>
      <c r="C376" s="6" t="s">
        <v>680</v>
      </c>
      <c r="D376" s="4"/>
      <c r="E376" s="7">
        <v>44197</v>
      </c>
      <c r="F376" s="4" t="str">
        <f>C376&amp;COUNTIF($C$2:C376,C376)</f>
        <v>宋文爵1</v>
      </c>
      <c r="G376" s="4">
        <f t="shared" si="11"/>
        <v>0</v>
      </c>
    </row>
    <row r="377" customHeight="1" spans="1:7">
      <c r="A377" s="4">
        <f t="shared" si="10"/>
        <v>376</v>
      </c>
      <c r="B377" s="5" t="s">
        <v>2813</v>
      </c>
      <c r="C377" s="6" t="s">
        <v>681</v>
      </c>
      <c r="D377" s="4"/>
      <c r="E377" s="7">
        <v>44197</v>
      </c>
      <c r="F377" s="4" t="str">
        <f>C377&amp;COUNTIF($C$2:C377,C377)</f>
        <v>郑泽鹏1</v>
      </c>
      <c r="G377" s="4">
        <f t="shared" si="11"/>
        <v>0</v>
      </c>
    </row>
    <row r="378" customHeight="1" spans="1:7">
      <c r="A378" s="4">
        <f t="shared" si="10"/>
        <v>377</v>
      </c>
      <c r="B378" s="5" t="s">
        <v>2814</v>
      </c>
      <c r="C378" s="6" t="s">
        <v>682</v>
      </c>
      <c r="D378" s="4"/>
      <c r="E378" s="7">
        <v>44197</v>
      </c>
      <c r="F378" s="4" t="str">
        <f>C378&amp;COUNTIF($C$2:C378,C378)</f>
        <v>梁鸿飞1</v>
      </c>
      <c r="G378" s="4">
        <f t="shared" si="11"/>
        <v>0</v>
      </c>
    </row>
    <row r="379" customHeight="1" spans="1:7">
      <c r="A379" s="4">
        <f t="shared" si="10"/>
        <v>378</v>
      </c>
      <c r="B379" s="5" t="s">
        <v>2809</v>
      </c>
      <c r="C379" s="6" t="s">
        <v>683</v>
      </c>
      <c r="D379" s="4"/>
      <c r="E379" s="7">
        <v>44197</v>
      </c>
      <c r="F379" s="4" t="str">
        <f>C379&amp;COUNTIF($C$2:C379,C379)</f>
        <v>刘静波1</v>
      </c>
      <c r="G379" s="4">
        <f t="shared" si="11"/>
        <v>0</v>
      </c>
    </row>
    <row r="380" customHeight="1" spans="1:7">
      <c r="A380" s="4">
        <f t="shared" si="10"/>
        <v>379</v>
      </c>
      <c r="B380" s="5" t="s">
        <v>2810</v>
      </c>
      <c r="C380" s="6" t="s">
        <v>684</v>
      </c>
      <c r="D380" s="4"/>
      <c r="E380" s="7">
        <v>44197</v>
      </c>
      <c r="F380" s="4" t="str">
        <f>C380&amp;COUNTIF($C$2:C380,C380)</f>
        <v>钟乐声1</v>
      </c>
      <c r="G380" s="4">
        <f t="shared" si="11"/>
        <v>0</v>
      </c>
    </row>
    <row r="381" customHeight="1" spans="1:7">
      <c r="A381" s="4">
        <f t="shared" si="10"/>
        <v>380</v>
      </c>
      <c r="B381" s="5" t="s">
        <v>2820</v>
      </c>
      <c r="C381" s="6" t="s">
        <v>685</v>
      </c>
      <c r="D381" s="4"/>
      <c r="E381" s="7">
        <v>44197</v>
      </c>
      <c r="F381" s="4" t="str">
        <f>C381&amp;COUNTIF($C$2:C381,C381)</f>
        <v>庄文坤1</v>
      </c>
      <c r="G381" s="4">
        <f t="shared" si="11"/>
        <v>0</v>
      </c>
    </row>
    <row r="382" customHeight="1" spans="1:7">
      <c r="A382" s="4">
        <f t="shared" si="10"/>
        <v>381</v>
      </c>
      <c r="B382" s="5" t="s">
        <v>2824</v>
      </c>
      <c r="C382" s="6" t="s">
        <v>686</v>
      </c>
      <c r="D382" s="4"/>
      <c r="E382" s="7">
        <v>44197</v>
      </c>
      <c r="F382" s="4" t="str">
        <f>C382&amp;COUNTIF($C$2:C382,C382)</f>
        <v>周慈1</v>
      </c>
      <c r="G382" s="4">
        <f t="shared" si="11"/>
        <v>0</v>
      </c>
    </row>
    <row r="383" customHeight="1" spans="1:7">
      <c r="A383" s="4">
        <f t="shared" si="10"/>
        <v>382</v>
      </c>
      <c r="B383" s="5" t="s">
        <v>2825</v>
      </c>
      <c r="C383" s="6" t="s">
        <v>687</v>
      </c>
      <c r="D383" s="4"/>
      <c r="E383" s="7">
        <v>44197</v>
      </c>
      <c r="F383" s="4" t="str">
        <f>C383&amp;COUNTIF($C$2:C383,C383)</f>
        <v>邓海浩1</v>
      </c>
      <c r="G383" s="4">
        <f t="shared" si="11"/>
        <v>0</v>
      </c>
    </row>
    <row r="384" customHeight="1" spans="1:7">
      <c r="A384" s="4">
        <f t="shared" si="10"/>
        <v>383</v>
      </c>
      <c r="B384" s="5" t="s">
        <v>2823</v>
      </c>
      <c r="C384" s="6" t="s">
        <v>688</v>
      </c>
      <c r="D384" s="4"/>
      <c r="E384" s="7">
        <v>44197</v>
      </c>
      <c r="F384" s="4" t="str">
        <f>C384&amp;COUNTIF($C$2:C384,C384)</f>
        <v>穆明明1</v>
      </c>
      <c r="G384" s="4">
        <f t="shared" si="11"/>
        <v>0</v>
      </c>
    </row>
    <row r="385" customHeight="1" spans="1:7">
      <c r="A385" s="4">
        <f t="shared" si="10"/>
        <v>384</v>
      </c>
      <c r="B385" s="5" t="s">
        <v>2831</v>
      </c>
      <c r="C385" s="6" t="s">
        <v>689</v>
      </c>
      <c r="D385" s="4"/>
      <c r="E385" s="7">
        <v>44197</v>
      </c>
      <c r="F385" s="4" t="str">
        <f>C385&amp;COUNTIF($C$2:C385,C385)</f>
        <v>邹耀阳1</v>
      </c>
      <c r="G385" s="4">
        <f t="shared" si="11"/>
        <v>0</v>
      </c>
    </row>
    <row r="386" customHeight="1" spans="1:7">
      <c r="A386" s="4">
        <f t="shared" si="10"/>
        <v>385</v>
      </c>
      <c r="B386" s="5" t="s">
        <v>2832</v>
      </c>
      <c r="C386" s="6" t="s">
        <v>690</v>
      </c>
      <c r="D386" s="4"/>
      <c r="E386" s="7">
        <v>44197</v>
      </c>
      <c r="F386" s="4" t="str">
        <f>C386&amp;COUNTIF($C$2:C386,C386)</f>
        <v>陈夏钊1</v>
      </c>
      <c r="G386" s="4">
        <f t="shared" si="11"/>
        <v>0</v>
      </c>
    </row>
    <row r="387" customHeight="1" spans="1:7">
      <c r="A387" s="4">
        <f t="shared" ref="A387:A450" si="12">ROW()-1</f>
        <v>386</v>
      </c>
      <c r="B387" s="5" t="s">
        <v>2833</v>
      </c>
      <c r="C387" s="6" t="s">
        <v>691</v>
      </c>
      <c r="D387" s="4"/>
      <c r="E387" s="7">
        <v>44197</v>
      </c>
      <c r="F387" s="4" t="str">
        <f>C387&amp;COUNTIF($C$2:C387,C387)</f>
        <v>赖展豪1</v>
      </c>
      <c r="G387" s="4">
        <f t="shared" ref="G387:G450" si="13">IF(COUNTIF(C:C,C387)=1,0,D387-VLOOKUP(C387,C:D,2,0))</f>
        <v>0</v>
      </c>
    </row>
    <row r="388" customHeight="1" spans="1:7">
      <c r="A388" s="4">
        <f t="shared" si="12"/>
        <v>387</v>
      </c>
      <c r="B388" s="5" t="s">
        <v>2830</v>
      </c>
      <c r="C388" s="6" t="s">
        <v>692</v>
      </c>
      <c r="D388" s="4"/>
      <c r="E388" s="7">
        <v>44197</v>
      </c>
      <c r="F388" s="4" t="str">
        <f>C388&amp;COUNTIF($C$2:C388,C388)</f>
        <v>曾路遥1</v>
      </c>
      <c r="G388" s="4">
        <f t="shared" si="13"/>
        <v>0</v>
      </c>
    </row>
    <row r="389" customHeight="1" spans="1:7">
      <c r="A389" s="4">
        <f t="shared" si="12"/>
        <v>388</v>
      </c>
      <c r="B389" s="5" t="s">
        <v>2924</v>
      </c>
      <c r="C389" s="6" t="s">
        <v>693</v>
      </c>
      <c r="D389" s="4"/>
      <c r="E389" s="7">
        <v>44197</v>
      </c>
      <c r="F389" s="4" t="str">
        <f>C389&amp;COUNTIF($C$2:C389,C389)</f>
        <v>郭剑龙1</v>
      </c>
      <c r="G389" s="4">
        <f t="shared" si="13"/>
        <v>0</v>
      </c>
    </row>
    <row r="390" customHeight="1" spans="1:7">
      <c r="A390" s="4">
        <f t="shared" si="12"/>
        <v>389</v>
      </c>
      <c r="B390" s="5" t="s">
        <v>2925</v>
      </c>
      <c r="C390" s="6" t="s">
        <v>694</v>
      </c>
      <c r="D390" s="4"/>
      <c r="E390" s="7">
        <v>44197</v>
      </c>
      <c r="F390" s="4" t="str">
        <f>C390&amp;COUNTIF($C$2:C390,C390)</f>
        <v>尹思思1</v>
      </c>
      <c r="G390" s="4">
        <f t="shared" si="13"/>
        <v>0</v>
      </c>
    </row>
    <row r="391" customHeight="1" spans="1:7">
      <c r="A391" s="4">
        <f t="shared" si="12"/>
        <v>390</v>
      </c>
      <c r="B391" s="5" t="s">
        <v>2926</v>
      </c>
      <c r="C391" s="6" t="s">
        <v>695</v>
      </c>
      <c r="D391" s="4"/>
      <c r="E391" s="7">
        <v>44197</v>
      </c>
      <c r="F391" s="4" t="str">
        <f>C391&amp;COUNTIF($C$2:C391,C391)</f>
        <v>黄福财1</v>
      </c>
      <c r="G391" s="4">
        <f t="shared" si="13"/>
        <v>0</v>
      </c>
    </row>
    <row r="392" customHeight="1" spans="1:7">
      <c r="A392" s="4">
        <f t="shared" si="12"/>
        <v>391</v>
      </c>
      <c r="B392" s="5" t="s">
        <v>2928</v>
      </c>
      <c r="C392" s="6" t="s">
        <v>696</v>
      </c>
      <c r="D392" s="4"/>
      <c r="E392" s="7">
        <v>44197</v>
      </c>
      <c r="F392" s="4" t="str">
        <f>C392&amp;COUNTIF($C$2:C392,C392)</f>
        <v>蔡坤城1</v>
      </c>
      <c r="G392" s="4">
        <f t="shared" si="13"/>
        <v>0</v>
      </c>
    </row>
    <row r="393" customHeight="1" spans="1:7">
      <c r="A393" s="4">
        <f t="shared" si="12"/>
        <v>392</v>
      </c>
      <c r="B393" s="5" t="s">
        <v>2929</v>
      </c>
      <c r="C393" s="6" t="s">
        <v>697</v>
      </c>
      <c r="D393" s="4"/>
      <c r="E393" s="7">
        <v>44197</v>
      </c>
      <c r="F393" s="4" t="str">
        <f>C393&amp;COUNTIF($C$2:C393,C393)</f>
        <v>蓝文杰1</v>
      </c>
      <c r="G393" s="4">
        <f t="shared" si="13"/>
        <v>0</v>
      </c>
    </row>
    <row r="394" customHeight="1" spans="1:7">
      <c r="A394" s="4">
        <f t="shared" si="12"/>
        <v>393</v>
      </c>
      <c r="B394" s="5" t="s">
        <v>2930</v>
      </c>
      <c r="C394" s="6" t="s">
        <v>698</v>
      </c>
      <c r="D394" s="4"/>
      <c r="E394" s="7">
        <v>44197</v>
      </c>
      <c r="F394" s="4" t="str">
        <f>C394&amp;COUNTIF($C$2:C394,C394)</f>
        <v>刘明1</v>
      </c>
      <c r="G394" s="4">
        <f t="shared" si="13"/>
        <v>0</v>
      </c>
    </row>
    <row r="395" customHeight="1" spans="1:7">
      <c r="A395" s="4">
        <f t="shared" si="12"/>
        <v>394</v>
      </c>
      <c r="B395" s="5" t="s">
        <v>2931</v>
      </c>
      <c r="C395" s="6" t="s">
        <v>699</v>
      </c>
      <c r="D395" s="4"/>
      <c r="E395" s="7">
        <v>44197</v>
      </c>
      <c r="F395" s="4" t="str">
        <f>C395&amp;COUNTIF($C$2:C395,C395)</f>
        <v>吕双存1</v>
      </c>
      <c r="G395" s="4">
        <f t="shared" si="13"/>
        <v>0</v>
      </c>
    </row>
    <row r="396" customHeight="1" spans="1:7">
      <c r="A396" s="4">
        <f t="shared" si="12"/>
        <v>395</v>
      </c>
      <c r="B396" s="5" t="s">
        <v>2932</v>
      </c>
      <c r="C396" s="6" t="s">
        <v>700</v>
      </c>
      <c r="D396" s="4"/>
      <c r="E396" s="7">
        <v>44197</v>
      </c>
      <c r="F396" s="4" t="str">
        <f>C396&amp;COUNTIF($C$2:C396,C396)</f>
        <v>梁才通1</v>
      </c>
      <c r="G396" s="4">
        <f t="shared" si="13"/>
        <v>0</v>
      </c>
    </row>
    <row r="397" customHeight="1" spans="1:7">
      <c r="A397" s="4">
        <f t="shared" si="12"/>
        <v>396</v>
      </c>
      <c r="B397" s="5" t="s">
        <v>2933</v>
      </c>
      <c r="C397" s="6" t="s">
        <v>701</v>
      </c>
      <c r="D397" s="4"/>
      <c r="E397" s="7">
        <v>44197</v>
      </c>
      <c r="F397" s="4" t="str">
        <f>C397&amp;COUNTIF($C$2:C397,C397)</f>
        <v>李晔1</v>
      </c>
      <c r="G397" s="4">
        <f t="shared" si="13"/>
        <v>0</v>
      </c>
    </row>
    <row r="398" customHeight="1" spans="1:7">
      <c r="A398" s="4">
        <f t="shared" si="12"/>
        <v>397</v>
      </c>
      <c r="B398" s="5" t="s">
        <v>2935</v>
      </c>
      <c r="C398" s="6" t="s">
        <v>702</v>
      </c>
      <c r="D398" s="4"/>
      <c r="E398" s="7">
        <v>44197</v>
      </c>
      <c r="F398" s="4" t="str">
        <f>C398&amp;COUNTIF($C$2:C398,C398)</f>
        <v>汪礼凯1</v>
      </c>
      <c r="G398" s="4">
        <f t="shared" si="13"/>
        <v>0</v>
      </c>
    </row>
    <row r="399" customHeight="1" spans="1:7">
      <c r="A399" s="4">
        <f t="shared" si="12"/>
        <v>398</v>
      </c>
      <c r="B399" s="5" t="s">
        <v>2936</v>
      </c>
      <c r="C399" s="6" t="s">
        <v>703</v>
      </c>
      <c r="D399" s="4"/>
      <c r="E399" s="7">
        <v>44197</v>
      </c>
      <c r="F399" s="4" t="str">
        <f>C399&amp;COUNTIF($C$2:C399,C399)</f>
        <v>黎家壁1</v>
      </c>
      <c r="G399" s="4">
        <f t="shared" si="13"/>
        <v>0</v>
      </c>
    </row>
    <row r="400" customHeight="1" spans="1:7">
      <c r="A400" s="4">
        <f t="shared" si="12"/>
        <v>399</v>
      </c>
      <c r="B400" s="5" t="s">
        <v>2937</v>
      </c>
      <c r="C400" s="6" t="s">
        <v>704</v>
      </c>
      <c r="D400" s="4"/>
      <c r="E400" s="7">
        <v>44197</v>
      </c>
      <c r="F400" s="4" t="str">
        <f>C400&amp;COUNTIF($C$2:C400,C400)</f>
        <v>梁烨1</v>
      </c>
      <c r="G400" s="4">
        <f t="shared" si="13"/>
        <v>0</v>
      </c>
    </row>
    <row r="401" customHeight="1" spans="1:7">
      <c r="A401" s="4">
        <f t="shared" si="12"/>
        <v>400</v>
      </c>
      <c r="B401" s="5" t="s">
        <v>2941</v>
      </c>
      <c r="C401" s="6" t="s">
        <v>705</v>
      </c>
      <c r="D401" s="4"/>
      <c r="E401" s="7">
        <v>44197</v>
      </c>
      <c r="F401" s="4" t="str">
        <f>C401&amp;COUNTIF($C$2:C401,C401)</f>
        <v>叶荣珊1</v>
      </c>
      <c r="G401" s="4">
        <f t="shared" si="13"/>
        <v>0</v>
      </c>
    </row>
    <row r="402" customHeight="1" spans="1:7">
      <c r="A402" s="4">
        <f t="shared" si="12"/>
        <v>401</v>
      </c>
      <c r="B402" s="5" t="s">
        <v>2942</v>
      </c>
      <c r="C402" s="6" t="s">
        <v>706</v>
      </c>
      <c r="D402" s="4"/>
      <c r="E402" s="7">
        <v>44197</v>
      </c>
      <c r="F402" s="4" t="str">
        <f>C402&amp;COUNTIF($C$2:C402,C402)</f>
        <v>王子敬1</v>
      </c>
      <c r="G402" s="4">
        <f t="shared" si="13"/>
        <v>0</v>
      </c>
    </row>
    <row r="403" customHeight="1" spans="1:7">
      <c r="A403" s="4">
        <f t="shared" si="12"/>
        <v>402</v>
      </c>
      <c r="B403" s="5" t="s">
        <v>2946</v>
      </c>
      <c r="C403" s="6" t="s">
        <v>707</v>
      </c>
      <c r="D403" s="4"/>
      <c r="E403" s="7">
        <v>44197</v>
      </c>
      <c r="F403" s="4" t="str">
        <f>C403&amp;COUNTIF($C$2:C403,C403)</f>
        <v>单杰1</v>
      </c>
      <c r="G403" s="4">
        <f t="shared" si="13"/>
        <v>0</v>
      </c>
    </row>
    <row r="404" customHeight="1" spans="1:7">
      <c r="A404" s="4">
        <f t="shared" si="12"/>
        <v>403</v>
      </c>
      <c r="B404" s="5" t="s">
        <v>2948</v>
      </c>
      <c r="C404" s="6" t="s">
        <v>708</v>
      </c>
      <c r="D404" s="4"/>
      <c r="E404" s="7">
        <v>44197</v>
      </c>
      <c r="F404" s="4" t="str">
        <f>C404&amp;COUNTIF($C$2:C404,C404)</f>
        <v>周鹏鹏1</v>
      </c>
      <c r="G404" s="4">
        <f t="shared" si="13"/>
        <v>0</v>
      </c>
    </row>
    <row r="405" customHeight="1" spans="1:7">
      <c r="A405" s="4">
        <f t="shared" si="12"/>
        <v>404</v>
      </c>
      <c r="B405" s="5" t="s">
        <v>2949</v>
      </c>
      <c r="C405" s="6" t="s">
        <v>709</v>
      </c>
      <c r="D405" s="4"/>
      <c r="E405" s="7">
        <v>44197</v>
      </c>
      <c r="F405" s="4" t="str">
        <f>C405&amp;COUNTIF($C$2:C405,C405)</f>
        <v>蒋朝钦1</v>
      </c>
      <c r="G405" s="4">
        <f t="shared" si="13"/>
        <v>0</v>
      </c>
    </row>
    <row r="406" customHeight="1" spans="1:7">
      <c r="A406" s="4">
        <f t="shared" si="12"/>
        <v>405</v>
      </c>
      <c r="B406" s="5" t="s">
        <v>2950</v>
      </c>
      <c r="C406" s="6" t="s">
        <v>710</v>
      </c>
      <c r="D406" s="4"/>
      <c r="E406" s="7">
        <v>44197</v>
      </c>
      <c r="F406" s="4" t="str">
        <f>C406&amp;COUNTIF($C$2:C406,C406)</f>
        <v>梁开盛1</v>
      </c>
      <c r="G406" s="4">
        <f t="shared" si="13"/>
        <v>0</v>
      </c>
    </row>
    <row r="407" customHeight="1" spans="1:7">
      <c r="A407" s="4">
        <f t="shared" si="12"/>
        <v>406</v>
      </c>
      <c r="B407" s="5" t="s">
        <v>2951</v>
      </c>
      <c r="C407" s="6" t="s">
        <v>711</v>
      </c>
      <c r="D407" s="4"/>
      <c r="E407" s="7">
        <v>44197</v>
      </c>
      <c r="F407" s="4" t="str">
        <f>C407&amp;COUNTIF($C$2:C407,C407)</f>
        <v>罗子盛1</v>
      </c>
      <c r="G407" s="4">
        <f t="shared" si="13"/>
        <v>0</v>
      </c>
    </row>
    <row r="408" customHeight="1" spans="1:7">
      <c r="A408" s="4">
        <f t="shared" si="12"/>
        <v>407</v>
      </c>
      <c r="B408" s="5" t="s">
        <v>3409</v>
      </c>
      <c r="C408" s="6" t="s">
        <v>712</v>
      </c>
      <c r="D408" s="4"/>
      <c r="E408" s="7">
        <v>44197</v>
      </c>
      <c r="F408" s="4" t="str">
        <f>C408&amp;COUNTIF($C$2:C408,C408)</f>
        <v>武志俊1</v>
      </c>
      <c r="G408" s="4">
        <f t="shared" si="13"/>
        <v>0</v>
      </c>
    </row>
    <row r="409" customHeight="1" spans="1:7">
      <c r="A409" s="4">
        <f t="shared" si="12"/>
        <v>408</v>
      </c>
      <c r="B409" s="5" t="s">
        <v>4214</v>
      </c>
      <c r="C409" s="6" t="s">
        <v>713</v>
      </c>
      <c r="D409" s="4"/>
      <c r="E409" s="7">
        <v>44197</v>
      </c>
      <c r="F409" s="4" t="str">
        <f>C409&amp;COUNTIF($C$2:C409,C409)</f>
        <v>龚进煊1</v>
      </c>
      <c r="G409" s="4">
        <f t="shared" si="13"/>
        <v>0</v>
      </c>
    </row>
    <row r="410" customHeight="1" spans="1:7">
      <c r="A410" s="4">
        <f t="shared" si="12"/>
        <v>409</v>
      </c>
      <c r="B410" s="5" t="s">
        <v>4215</v>
      </c>
      <c r="C410" s="6" t="s">
        <v>716</v>
      </c>
      <c r="D410" s="4"/>
      <c r="E410" s="7">
        <v>44197</v>
      </c>
      <c r="F410" s="4" t="str">
        <f>C410&amp;COUNTIF($C$2:C410,C410)</f>
        <v>张哲云1</v>
      </c>
      <c r="G410" s="4">
        <f t="shared" si="13"/>
        <v>0</v>
      </c>
    </row>
    <row r="411" customHeight="1" spans="1:7">
      <c r="A411" s="4">
        <f t="shared" si="12"/>
        <v>410</v>
      </c>
      <c r="B411" s="5" t="s">
        <v>3087</v>
      </c>
      <c r="C411" s="6" t="s">
        <v>717</v>
      </c>
      <c r="D411" s="4"/>
      <c r="E411" s="7">
        <v>44197</v>
      </c>
      <c r="F411" s="4" t="str">
        <f>C411&amp;COUNTIF($C$2:C411,C411)</f>
        <v>汪园园1</v>
      </c>
      <c r="G411" s="4">
        <f t="shared" si="13"/>
        <v>0</v>
      </c>
    </row>
    <row r="412" customHeight="1" spans="1:7">
      <c r="A412" s="4">
        <f t="shared" si="12"/>
        <v>411</v>
      </c>
      <c r="B412" s="5" t="s">
        <v>4216</v>
      </c>
      <c r="C412" s="6" t="s">
        <v>718</v>
      </c>
      <c r="D412" s="4"/>
      <c r="E412" s="7">
        <v>44197</v>
      </c>
      <c r="F412" s="4" t="str">
        <f>C412&amp;COUNTIF($C$2:C412,C412)</f>
        <v>严克胜1</v>
      </c>
      <c r="G412" s="4">
        <f t="shared" si="13"/>
        <v>0</v>
      </c>
    </row>
    <row r="413" customHeight="1" spans="1:7">
      <c r="A413" s="4">
        <f t="shared" si="12"/>
        <v>412</v>
      </c>
      <c r="B413" s="5" t="s">
        <v>4217</v>
      </c>
      <c r="C413" s="6" t="s">
        <v>719</v>
      </c>
      <c r="D413" s="4"/>
      <c r="E413" s="7">
        <v>44197</v>
      </c>
      <c r="F413" s="4" t="str">
        <f>C413&amp;COUNTIF($C$2:C413,C413)</f>
        <v>洪芳欢1</v>
      </c>
      <c r="G413" s="4">
        <f t="shared" si="13"/>
        <v>0</v>
      </c>
    </row>
    <row r="414" customHeight="1" spans="1:7">
      <c r="A414" s="4">
        <f t="shared" si="12"/>
        <v>413</v>
      </c>
      <c r="B414" s="5" t="s">
        <v>3410</v>
      </c>
      <c r="C414" s="6" t="s">
        <v>720</v>
      </c>
      <c r="D414" s="4"/>
      <c r="E414" s="7">
        <v>44197</v>
      </c>
      <c r="F414" s="4" t="str">
        <f>C414&amp;COUNTIF($C$2:C414,C414)</f>
        <v>王萍萍1</v>
      </c>
      <c r="G414" s="4">
        <f t="shared" si="13"/>
        <v>0</v>
      </c>
    </row>
    <row r="415" customHeight="1" spans="1:7">
      <c r="A415" s="4">
        <f t="shared" si="12"/>
        <v>414</v>
      </c>
      <c r="B415" s="5" t="s">
        <v>4218</v>
      </c>
      <c r="C415" s="6" t="s">
        <v>721</v>
      </c>
      <c r="D415" s="4"/>
      <c r="E415" s="7">
        <v>44197</v>
      </c>
      <c r="F415" s="4" t="str">
        <f>C415&amp;COUNTIF($C$2:C415,C415)</f>
        <v>石朝晖1</v>
      </c>
      <c r="G415" s="4">
        <f t="shared" si="13"/>
        <v>0</v>
      </c>
    </row>
    <row r="416" customHeight="1" spans="1:7">
      <c r="A416" s="4">
        <f t="shared" si="12"/>
        <v>415</v>
      </c>
      <c r="B416" s="5" t="s">
        <v>3349</v>
      </c>
      <c r="C416" s="6" t="s">
        <v>722</v>
      </c>
      <c r="D416" s="4"/>
      <c r="E416" s="7">
        <v>44197</v>
      </c>
      <c r="F416" s="4" t="str">
        <f>C416&amp;COUNTIF($C$2:C416,C416)</f>
        <v>杨思哲1</v>
      </c>
      <c r="G416" s="4">
        <f t="shared" si="13"/>
        <v>0</v>
      </c>
    </row>
    <row r="417" customHeight="1" spans="1:7">
      <c r="A417" s="4">
        <f t="shared" si="12"/>
        <v>416</v>
      </c>
      <c r="B417" s="5" t="s">
        <v>4219</v>
      </c>
      <c r="C417" s="6" t="s">
        <v>724</v>
      </c>
      <c r="D417" s="4"/>
      <c r="E417" s="7">
        <v>44197</v>
      </c>
      <c r="F417" s="4" t="str">
        <f>C417&amp;COUNTIF($C$2:C417,C417)</f>
        <v>杨妙妙1</v>
      </c>
      <c r="G417" s="4">
        <f t="shared" si="13"/>
        <v>0</v>
      </c>
    </row>
    <row r="418" customHeight="1" spans="1:7">
      <c r="A418" s="4">
        <f t="shared" si="12"/>
        <v>417</v>
      </c>
      <c r="B418" s="5" t="s">
        <v>2798</v>
      </c>
      <c r="C418" s="6" t="s">
        <v>725</v>
      </c>
      <c r="D418" s="4"/>
      <c r="E418" s="7">
        <v>44197</v>
      </c>
      <c r="F418" s="4" t="str">
        <f>C418&amp;COUNTIF($C$2:C418,C418)</f>
        <v>杨晓雯1</v>
      </c>
      <c r="G418" s="4">
        <f t="shared" si="13"/>
        <v>0</v>
      </c>
    </row>
    <row r="419" customHeight="1" spans="1:7">
      <c r="A419" s="4">
        <f t="shared" si="12"/>
        <v>418</v>
      </c>
      <c r="B419" s="5" t="s">
        <v>4220</v>
      </c>
      <c r="C419" s="6" t="s">
        <v>726</v>
      </c>
      <c r="D419" s="4"/>
      <c r="E419" s="7">
        <v>44197</v>
      </c>
      <c r="F419" s="4" t="str">
        <f>C419&amp;COUNTIF($C$2:C419,C419)</f>
        <v>张辰宇1</v>
      </c>
      <c r="G419" s="4">
        <f t="shared" si="13"/>
        <v>0</v>
      </c>
    </row>
    <row r="420" customHeight="1" spans="1:7">
      <c r="A420" s="4">
        <f t="shared" si="12"/>
        <v>419</v>
      </c>
      <c r="B420" s="5" t="s">
        <v>4221</v>
      </c>
      <c r="C420" s="6" t="s">
        <v>727</v>
      </c>
      <c r="D420" s="4"/>
      <c r="E420" s="7">
        <v>44197</v>
      </c>
      <c r="F420" s="4" t="str">
        <f>C420&amp;COUNTIF($C$2:C420,C420)</f>
        <v>周郭翔1</v>
      </c>
      <c r="G420" s="4">
        <f t="shared" si="13"/>
        <v>0</v>
      </c>
    </row>
    <row r="421" customHeight="1" spans="1:7">
      <c r="A421" s="4">
        <f t="shared" si="12"/>
        <v>420</v>
      </c>
      <c r="B421" s="5" t="s">
        <v>4222</v>
      </c>
      <c r="C421" s="6" t="s">
        <v>728</v>
      </c>
      <c r="D421" s="4"/>
      <c r="E421" s="7">
        <v>44197</v>
      </c>
      <c r="F421" s="4" t="str">
        <f>C421&amp;COUNTIF($C$2:C421,C421)</f>
        <v>王耀威1</v>
      </c>
      <c r="G421" s="4">
        <f t="shared" si="13"/>
        <v>0</v>
      </c>
    </row>
    <row r="422" customHeight="1" spans="1:7">
      <c r="A422" s="4">
        <f t="shared" si="12"/>
        <v>421</v>
      </c>
      <c r="B422" s="5" t="s">
        <v>3322</v>
      </c>
      <c r="C422" s="6" t="s">
        <v>729</v>
      </c>
      <c r="D422" s="4"/>
      <c r="E422" s="7">
        <v>44197</v>
      </c>
      <c r="F422" s="4" t="str">
        <f>C422&amp;COUNTIF($C$2:C422,C422)</f>
        <v>李宏1</v>
      </c>
      <c r="G422" s="4">
        <f t="shared" si="13"/>
        <v>0</v>
      </c>
    </row>
    <row r="423" customHeight="1" spans="1:7">
      <c r="A423" s="4">
        <f t="shared" si="12"/>
        <v>422</v>
      </c>
      <c r="B423" s="5" t="s">
        <v>4223</v>
      </c>
      <c r="C423" s="6" t="s">
        <v>730</v>
      </c>
      <c r="D423" s="4"/>
      <c r="E423" s="7">
        <v>44197</v>
      </c>
      <c r="F423" s="4" t="str">
        <f>C423&amp;COUNTIF($C$2:C423,C423)</f>
        <v>黄霄仪1</v>
      </c>
      <c r="G423" s="4">
        <f t="shared" si="13"/>
        <v>0</v>
      </c>
    </row>
    <row r="424" customHeight="1" spans="1:7">
      <c r="A424" s="4">
        <f t="shared" si="12"/>
        <v>423</v>
      </c>
      <c r="B424" s="5" t="s">
        <v>4224</v>
      </c>
      <c r="C424" s="6" t="s">
        <v>731</v>
      </c>
      <c r="D424" s="4"/>
      <c r="E424" s="7">
        <v>44197</v>
      </c>
      <c r="F424" s="4" t="str">
        <f>C424&amp;COUNTIF($C$2:C424,C424)</f>
        <v>马洪文1</v>
      </c>
      <c r="G424" s="4">
        <f t="shared" si="13"/>
        <v>0</v>
      </c>
    </row>
    <row r="425" customHeight="1" spans="1:7">
      <c r="A425" s="4">
        <f t="shared" si="12"/>
        <v>424</v>
      </c>
      <c r="B425" s="5" t="s">
        <v>4225</v>
      </c>
      <c r="C425" s="6" t="s">
        <v>733</v>
      </c>
      <c r="D425" s="4"/>
      <c r="E425" s="7">
        <v>44197</v>
      </c>
      <c r="F425" s="4" t="str">
        <f>C425&amp;COUNTIF($C$2:C425,C425)</f>
        <v>杨健乐1</v>
      </c>
      <c r="G425" s="4">
        <f t="shared" si="13"/>
        <v>0</v>
      </c>
    </row>
    <row r="426" customHeight="1" spans="1:7">
      <c r="A426" s="4">
        <f t="shared" si="12"/>
        <v>425</v>
      </c>
      <c r="B426" s="5" t="s">
        <v>4226</v>
      </c>
      <c r="C426" s="6" t="s">
        <v>735</v>
      </c>
      <c r="D426" s="4"/>
      <c r="E426" s="7">
        <v>44197</v>
      </c>
      <c r="F426" s="4" t="str">
        <f>C426&amp;COUNTIF($C$2:C426,C426)</f>
        <v>温馨1</v>
      </c>
      <c r="G426" s="4">
        <f t="shared" si="13"/>
        <v>0</v>
      </c>
    </row>
    <row r="427" customHeight="1" spans="1:7">
      <c r="A427" s="4">
        <f t="shared" si="12"/>
        <v>426</v>
      </c>
      <c r="B427" s="5" t="s">
        <v>4227</v>
      </c>
      <c r="C427" s="6" t="s">
        <v>737</v>
      </c>
      <c r="D427" s="4"/>
      <c r="E427" s="7">
        <v>44197</v>
      </c>
      <c r="F427" s="4" t="str">
        <f>C427&amp;COUNTIF($C$2:C427,C427)</f>
        <v>邵买1</v>
      </c>
      <c r="G427" s="4">
        <f t="shared" si="13"/>
        <v>0</v>
      </c>
    </row>
    <row r="428" customHeight="1" spans="1:7">
      <c r="A428" s="4">
        <f t="shared" si="12"/>
        <v>427</v>
      </c>
      <c r="B428" s="5" t="s">
        <v>4228</v>
      </c>
      <c r="C428" s="6" t="s">
        <v>738</v>
      </c>
      <c r="D428" s="4"/>
      <c r="E428" s="7">
        <v>44197</v>
      </c>
      <c r="F428" s="4" t="str">
        <f>C428&amp;COUNTIF($C$2:C428,C428)</f>
        <v>张顺1</v>
      </c>
      <c r="G428" s="4">
        <f t="shared" si="13"/>
        <v>0</v>
      </c>
    </row>
    <row r="429" customHeight="1" spans="1:7">
      <c r="A429" s="4">
        <f t="shared" si="12"/>
        <v>428</v>
      </c>
      <c r="B429" s="5" t="s">
        <v>4229</v>
      </c>
      <c r="C429" s="6" t="s">
        <v>739</v>
      </c>
      <c r="D429" s="4"/>
      <c r="E429" s="7">
        <v>44197</v>
      </c>
      <c r="F429" s="4" t="str">
        <f>C429&amp;COUNTIF($C$2:C429,C429)</f>
        <v>林方镒1</v>
      </c>
      <c r="G429" s="4">
        <f t="shared" si="13"/>
        <v>0</v>
      </c>
    </row>
    <row r="430" customHeight="1" spans="1:7">
      <c r="A430" s="4">
        <f t="shared" si="12"/>
        <v>429</v>
      </c>
      <c r="B430" s="5" t="s">
        <v>4230</v>
      </c>
      <c r="C430" s="6" t="s">
        <v>740</v>
      </c>
      <c r="D430" s="4"/>
      <c r="E430" s="7">
        <v>44197</v>
      </c>
      <c r="F430" s="4" t="str">
        <f>C430&amp;COUNTIF($C$2:C430,C430)</f>
        <v>杜成发1</v>
      </c>
      <c r="G430" s="4">
        <f t="shared" si="13"/>
        <v>0</v>
      </c>
    </row>
    <row r="431" customHeight="1" spans="1:7">
      <c r="A431" s="4">
        <f t="shared" si="12"/>
        <v>430</v>
      </c>
      <c r="B431" s="5" t="s">
        <v>4231</v>
      </c>
      <c r="C431" s="6" t="s">
        <v>741</v>
      </c>
      <c r="D431" s="4"/>
      <c r="E431" s="7">
        <v>44197</v>
      </c>
      <c r="F431" s="4" t="str">
        <f>C431&amp;COUNTIF($C$2:C431,C431)</f>
        <v>梁俊华1</v>
      </c>
      <c r="G431" s="4">
        <f t="shared" si="13"/>
        <v>0</v>
      </c>
    </row>
    <row r="432" customHeight="1" spans="1:7">
      <c r="A432" s="4">
        <f t="shared" si="12"/>
        <v>431</v>
      </c>
      <c r="B432" s="5" t="s">
        <v>4232</v>
      </c>
      <c r="C432" s="6" t="s">
        <v>742</v>
      </c>
      <c r="D432" s="4"/>
      <c r="E432" s="7">
        <v>44197</v>
      </c>
      <c r="F432" s="4" t="str">
        <f>C432&amp;COUNTIF($C$2:C432,C432)</f>
        <v>赵发虎1</v>
      </c>
      <c r="G432" s="4">
        <f t="shared" si="13"/>
        <v>0</v>
      </c>
    </row>
    <row r="433" customHeight="1" spans="1:7">
      <c r="A433" s="4">
        <f t="shared" si="12"/>
        <v>432</v>
      </c>
      <c r="B433" s="5" t="s">
        <v>2789</v>
      </c>
      <c r="C433" s="6" t="s">
        <v>743</v>
      </c>
      <c r="D433" s="4"/>
      <c r="E433" s="7">
        <v>44197</v>
      </c>
      <c r="F433" s="4" t="str">
        <f>C433&amp;COUNTIF($C$2:C433,C433)</f>
        <v>张秋枫1</v>
      </c>
      <c r="G433" s="4">
        <f t="shared" si="13"/>
        <v>0</v>
      </c>
    </row>
    <row r="434" customHeight="1" spans="1:7">
      <c r="A434" s="4">
        <f t="shared" si="12"/>
        <v>433</v>
      </c>
      <c r="B434" s="5" t="s">
        <v>4233</v>
      </c>
      <c r="C434" s="6" t="s">
        <v>744</v>
      </c>
      <c r="D434" s="4"/>
      <c r="E434" s="7">
        <v>44197</v>
      </c>
      <c r="F434" s="4" t="str">
        <f>C434&amp;COUNTIF($C$2:C434,C434)</f>
        <v>曾熊1</v>
      </c>
      <c r="G434" s="4">
        <f t="shared" si="13"/>
        <v>0</v>
      </c>
    </row>
    <row r="435" customHeight="1" spans="1:7">
      <c r="A435" s="4">
        <f t="shared" si="12"/>
        <v>434</v>
      </c>
      <c r="B435" s="5" t="s">
        <v>4234</v>
      </c>
      <c r="C435" s="6" t="s">
        <v>745</v>
      </c>
      <c r="D435" s="4"/>
      <c r="E435" s="7">
        <v>44197</v>
      </c>
      <c r="F435" s="4" t="str">
        <f>C435&amp;COUNTIF($C$2:C435,C435)</f>
        <v>郑华珍1</v>
      </c>
      <c r="G435" s="4">
        <f t="shared" si="13"/>
        <v>0</v>
      </c>
    </row>
    <row r="436" customHeight="1" spans="1:7">
      <c r="A436" s="4">
        <f t="shared" si="12"/>
        <v>435</v>
      </c>
      <c r="B436" s="5" t="s">
        <v>4235</v>
      </c>
      <c r="C436" s="6" t="s">
        <v>746</v>
      </c>
      <c r="D436" s="4"/>
      <c r="E436" s="7">
        <v>44197</v>
      </c>
      <c r="F436" s="4" t="str">
        <f>C436&amp;COUNTIF($C$2:C436,C436)</f>
        <v>韦雁1</v>
      </c>
      <c r="G436" s="4">
        <f t="shared" si="13"/>
        <v>0</v>
      </c>
    </row>
    <row r="437" customHeight="1" spans="1:7">
      <c r="A437" s="4">
        <f t="shared" si="12"/>
        <v>436</v>
      </c>
      <c r="B437" s="5" t="s">
        <v>4236</v>
      </c>
      <c r="C437" s="6" t="s">
        <v>747</v>
      </c>
      <c r="D437" s="4"/>
      <c r="E437" s="7">
        <v>44197</v>
      </c>
      <c r="F437" s="4" t="str">
        <f>C437&amp;COUNTIF($C$2:C437,C437)</f>
        <v>刘云凤1</v>
      </c>
      <c r="G437" s="4">
        <f t="shared" si="13"/>
        <v>0</v>
      </c>
    </row>
    <row r="438" customHeight="1" spans="1:7">
      <c r="A438" s="4">
        <f t="shared" si="12"/>
        <v>437</v>
      </c>
      <c r="B438" s="5" t="s">
        <v>2839</v>
      </c>
      <c r="C438" s="6" t="s">
        <v>748</v>
      </c>
      <c r="D438" s="4"/>
      <c r="E438" s="7">
        <v>44197</v>
      </c>
      <c r="F438" s="4" t="str">
        <f>C438&amp;COUNTIF($C$2:C438,C438)</f>
        <v>孙乾坤1</v>
      </c>
      <c r="G438" s="4">
        <f t="shared" si="13"/>
        <v>0</v>
      </c>
    </row>
    <row r="439" customHeight="1" spans="1:7">
      <c r="A439" s="4">
        <f t="shared" si="12"/>
        <v>438</v>
      </c>
      <c r="B439" s="5" t="s">
        <v>4237</v>
      </c>
      <c r="C439" s="6" t="s">
        <v>749</v>
      </c>
      <c r="D439" s="4"/>
      <c r="E439" s="7">
        <v>44197</v>
      </c>
      <c r="F439" s="4" t="str">
        <f>C439&amp;COUNTIF($C$2:C439,C439)</f>
        <v>许晓琴1</v>
      </c>
      <c r="G439" s="4">
        <f t="shared" si="13"/>
        <v>0</v>
      </c>
    </row>
    <row r="440" customHeight="1" spans="1:7">
      <c r="A440" s="4">
        <f t="shared" si="12"/>
        <v>439</v>
      </c>
      <c r="B440" s="5" t="s">
        <v>2911</v>
      </c>
      <c r="C440" s="6" t="s">
        <v>750</v>
      </c>
      <c r="D440" s="4"/>
      <c r="E440" s="7">
        <v>44197</v>
      </c>
      <c r="F440" s="4" t="str">
        <f>C440&amp;COUNTIF($C$2:C440,C440)</f>
        <v>尹杰1</v>
      </c>
      <c r="G440" s="4">
        <f t="shared" si="13"/>
        <v>0</v>
      </c>
    </row>
    <row r="441" customHeight="1" spans="1:7">
      <c r="A441" s="4">
        <f t="shared" si="12"/>
        <v>440</v>
      </c>
      <c r="B441" s="5" t="s">
        <v>4238</v>
      </c>
      <c r="C441" s="6" t="s">
        <v>751</v>
      </c>
      <c r="D441" s="4"/>
      <c r="E441" s="7">
        <v>44197</v>
      </c>
      <c r="F441" s="4" t="str">
        <f>C441&amp;COUNTIF($C$2:C441,C441)</f>
        <v>边爽1</v>
      </c>
      <c r="G441" s="4">
        <f t="shared" si="13"/>
        <v>0</v>
      </c>
    </row>
    <row r="442" customHeight="1" spans="1:7">
      <c r="A442" s="4">
        <f t="shared" si="12"/>
        <v>441</v>
      </c>
      <c r="B442" s="5" t="s">
        <v>4239</v>
      </c>
      <c r="C442" s="6" t="s">
        <v>752</v>
      </c>
      <c r="D442" s="4"/>
      <c r="E442" s="7">
        <v>44197</v>
      </c>
      <c r="F442" s="4" t="str">
        <f>C442&amp;COUNTIF($C$2:C442,C442)</f>
        <v>刘涛31</v>
      </c>
      <c r="G442" s="4">
        <f t="shared" si="13"/>
        <v>0</v>
      </c>
    </row>
    <row r="443" customHeight="1" spans="1:7">
      <c r="A443" s="4">
        <f t="shared" si="12"/>
        <v>442</v>
      </c>
      <c r="B443" s="5" t="s">
        <v>4240</v>
      </c>
      <c r="C443" s="6" t="s">
        <v>753</v>
      </c>
      <c r="D443" s="4"/>
      <c r="E443" s="7">
        <v>44197</v>
      </c>
      <c r="F443" s="4" t="str">
        <f>C443&amp;COUNTIF($C$2:C443,C443)</f>
        <v>潘明祥1</v>
      </c>
      <c r="G443" s="4">
        <f t="shared" si="13"/>
        <v>0</v>
      </c>
    </row>
    <row r="444" customHeight="1" spans="1:7">
      <c r="A444" s="4">
        <f t="shared" si="12"/>
        <v>443</v>
      </c>
      <c r="B444" s="5" t="s">
        <v>4241</v>
      </c>
      <c r="C444" s="6" t="s">
        <v>754</v>
      </c>
      <c r="D444" s="4"/>
      <c r="E444" s="7">
        <v>44197</v>
      </c>
      <c r="F444" s="4" t="str">
        <f>C444&amp;COUNTIF($C$2:C444,C444)</f>
        <v>张万康1</v>
      </c>
      <c r="G444" s="4">
        <f t="shared" si="13"/>
        <v>0</v>
      </c>
    </row>
    <row r="445" customHeight="1" spans="1:7">
      <c r="A445" s="4">
        <f t="shared" si="12"/>
        <v>444</v>
      </c>
      <c r="B445" s="5" t="s">
        <v>3709</v>
      </c>
      <c r="C445" s="6" t="s">
        <v>755</v>
      </c>
      <c r="D445" s="4"/>
      <c r="E445" s="7">
        <v>44197</v>
      </c>
      <c r="F445" s="4" t="str">
        <f>C445&amp;COUNTIF($C$2:C445,C445)</f>
        <v>闫冉1</v>
      </c>
      <c r="G445" s="4">
        <f t="shared" si="13"/>
        <v>0</v>
      </c>
    </row>
    <row r="446" customHeight="1" spans="1:7">
      <c r="A446" s="4">
        <f t="shared" si="12"/>
        <v>445</v>
      </c>
      <c r="B446" s="5" t="s">
        <v>3329</v>
      </c>
      <c r="C446" s="6" t="s">
        <v>756</v>
      </c>
      <c r="D446" s="4"/>
      <c r="E446" s="7">
        <v>44197</v>
      </c>
      <c r="F446" s="4" t="str">
        <f>C446&amp;COUNTIF($C$2:C446,C446)</f>
        <v>马妮1</v>
      </c>
      <c r="G446" s="4">
        <f t="shared" si="13"/>
        <v>0</v>
      </c>
    </row>
    <row r="447" customHeight="1" spans="1:7">
      <c r="A447" s="4">
        <f t="shared" si="12"/>
        <v>446</v>
      </c>
      <c r="B447" s="5" t="s">
        <v>4242</v>
      </c>
      <c r="C447" s="6" t="s">
        <v>757</v>
      </c>
      <c r="D447" s="4"/>
      <c r="E447" s="7">
        <v>44197</v>
      </c>
      <c r="F447" s="4" t="str">
        <f>C447&amp;COUNTIF($C$2:C447,C447)</f>
        <v>吴淘1</v>
      </c>
      <c r="G447" s="4">
        <f t="shared" si="13"/>
        <v>0</v>
      </c>
    </row>
    <row r="448" customHeight="1" spans="1:7">
      <c r="A448" s="4">
        <f t="shared" si="12"/>
        <v>447</v>
      </c>
      <c r="B448" s="5" t="s">
        <v>4243</v>
      </c>
      <c r="C448" s="6" t="s">
        <v>758</v>
      </c>
      <c r="D448" s="4"/>
      <c r="E448" s="7">
        <v>44197</v>
      </c>
      <c r="F448" s="4" t="str">
        <f>C448&amp;COUNTIF($C$2:C448,C448)</f>
        <v>易坚1</v>
      </c>
      <c r="G448" s="4">
        <f t="shared" si="13"/>
        <v>0</v>
      </c>
    </row>
    <row r="449" customHeight="1" spans="1:7">
      <c r="A449" s="4">
        <f t="shared" si="12"/>
        <v>448</v>
      </c>
      <c r="B449" s="5" t="s">
        <v>2912</v>
      </c>
      <c r="C449" s="6" t="s">
        <v>759</v>
      </c>
      <c r="D449" s="4"/>
      <c r="E449" s="7">
        <v>44197</v>
      </c>
      <c r="F449" s="4" t="str">
        <f>C449&amp;COUNTIF($C$2:C449,C449)</f>
        <v>赵超1</v>
      </c>
      <c r="G449" s="4">
        <f t="shared" si="13"/>
        <v>0</v>
      </c>
    </row>
    <row r="450" customHeight="1" spans="1:7">
      <c r="A450" s="4">
        <f t="shared" si="12"/>
        <v>449</v>
      </c>
      <c r="B450" s="5" t="s">
        <v>4244</v>
      </c>
      <c r="C450" s="6" t="s">
        <v>760</v>
      </c>
      <c r="D450" s="4"/>
      <c r="E450" s="7">
        <v>44197</v>
      </c>
      <c r="F450" s="4" t="str">
        <f>C450&amp;COUNTIF($C$2:C450,C450)</f>
        <v>梁佳1</v>
      </c>
      <c r="G450" s="4">
        <f t="shared" si="13"/>
        <v>0</v>
      </c>
    </row>
    <row r="451" customHeight="1" spans="1:7">
      <c r="A451" s="4">
        <f t="shared" ref="A451:A514" si="14">ROW()-1</f>
        <v>450</v>
      </c>
      <c r="B451" s="5" t="s">
        <v>4245</v>
      </c>
      <c r="C451" s="6" t="s">
        <v>761</v>
      </c>
      <c r="D451" s="4"/>
      <c r="E451" s="7">
        <v>44197</v>
      </c>
      <c r="F451" s="4" t="str">
        <f>C451&amp;COUNTIF($C$2:C451,C451)</f>
        <v>高吉成1</v>
      </c>
      <c r="G451" s="4">
        <f t="shared" ref="G451:G514" si="15">IF(COUNTIF(C:C,C451)=1,0,D451-VLOOKUP(C451,C:D,2,0))</f>
        <v>0</v>
      </c>
    </row>
    <row r="452" customHeight="1" spans="1:7">
      <c r="A452" s="4">
        <f t="shared" si="14"/>
        <v>451</v>
      </c>
      <c r="B452" s="5" t="s">
        <v>3328</v>
      </c>
      <c r="C452" s="6" t="s">
        <v>762</v>
      </c>
      <c r="D452" s="4"/>
      <c r="E452" s="7">
        <v>44197</v>
      </c>
      <c r="F452" s="4" t="str">
        <f>C452&amp;COUNTIF($C$2:C452,C452)</f>
        <v>沈科智1</v>
      </c>
      <c r="G452" s="4">
        <f t="shared" si="15"/>
        <v>0</v>
      </c>
    </row>
    <row r="453" customHeight="1" spans="1:7">
      <c r="A453" s="4">
        <f t="shared" si="14"/>
        <v>452</v>
      </c>
      <c r="B453" s="5" t="s">
        <v>4246</v>
      </c>
      <c r="C453" s="6" t="s">
        <v>763</v>
      </c>
      <c r="D453" s="4"/>
      <c r="E453" s="7">
        <v>44197</v>
      </c>
      <c r="F453" s="4" t="str">
        <f>C453&amp;COUNTIF($C$2:C453,C453)</f>
        <v>叶丽1</v>
      </c>
      <c r="G453" s="4">
        <f t="shared" si="15"/>
        <v>0</v>
      </c>
    </row>
    <row r="454" customHeight="1" spans="1:7">
      <c r="A454" s="4">
        <f t="shared" si="14"/>
        <v>453</v>
      </c>
      <c r="B454" s="5" t="s">
        <v>2838</v>
      </c>
      <c r="C454" s="6" t="s">
        <v>764</v>
      </c>
      <c r="D454" s="4"/>
      <c r="E454" s="7">
        <v>44197</v>
      </c>
      <c r="F454" s="4" t="str">
        <f>C454&amp;COUNTIF($C$2:C454,C454)</f>
        <v>陈磊301061</v>
      </c>
      <c r="G454" s="4">
        <f t="shared" si="15"/>
        <v>0</v>
      </c>
    </row>
    <row r="455" customHeight="1" spans="1:7">
      <c r="A455" s="4">
        <f t="shared" si="14"/>
        <v>454</v>
      </c>
      <c r="B455" s="5" t="s">
        <v>4247</v>
      </c>
      <c r="C455" s="6" t="s">
        <v>765</v>
      </c>
      <c r="D455" s="4"/>
      <c r="E455" s="7">
        <v>44197</v>
      </c>
      <c r="F455" s="4" t="str">
        <f>C455&amp;COUNTIF($C$2:C455,C455)</f>
        <v>刘方星1</v>
      </c>
      <c r="G455" s="4">
        <f t="shared" si="15"/>
        <v>0</v>
      </c>
    </row>
    <row r="456" customHeight="1" spans="1:7">
      <c r="A456" s="4">
        <f t="shared" si="14"/>
        <v>455</v>
      </c>
      <c r="B456" s="5" t="s">
        <v>3102</v>
      </c>
      <c r="C456" s="6" t="s">
        <v>766</v>
      </c>
      <c r="D456" s="4"/>
      <c r="E456" s="7">
        <v>44197</v>
      </c>
      <c r="F456" s="4" t="str">
        <f>C456&amp;COUNTIF($C$2:C456,C456)</f>
        <v>李孟林1</v>
      </c>
      <c r="G456" s="4">
        <f t="shared" si="15"/>
        <v>0</v>
      </c>
    </row>
    <row r="457" customHeight="1" spans="1:7">
      <c r="A457" s="4">
        <f t="shared" si="14"/>
        <v>456</v>
      </c>
      <c r="B457" s="5" t="s">
        <v>3708</v>
      </c>
      <c r="C457" s="6" t="s">
        <v>767</v>
      </c>
      <c r="D457" s="4"/>
      <c r="E457" s="7">
        <v>44197</v>
      </c>
      <c r="F457" s="4" t="str">
        <f>C457&amp;COUNTIF($C$2:C457,C457)</f>
        <v>吴蔚然1</v>
      </c>
      <c r="G457" s="4">
        <f t="shared" si="15"/>
        <v>0</v>
      </c>
    </row>
    <row r="458" customHeight="1" spans="1:7">
      <c r="A458" s="4">
        <f t="shared" si="14"/>
        <v>457</v>
      </c>
      <c r="B458" s="5" t="s">
        <v>3327</v>
      </c>
      <c r="C458" s="6" t="s">
        <v>768</v>
      </c>
      <c r="D458" s="4"/>
      <c r="E458" s="7">
        <v>44197</v>
      </c>
      <c r="F458" s="4" t="str">
        <f>C458&amp;COUNTIF($C$2:C458,C458)</f>
        <v>应兆丰1</v>
      </c>
      <c r="G458" s="4">
        <f t="shared" si="15"/>
        <v>0</v>
      </c>
    </row>
    <row r="459" customHeight="1" spans="1:7">
      <c r="A459" s="4">
        <f t="shared" si="14"/>
        <v>458</v>
      </c>
      <c r="B459" s="5" t="s">
        <v>4248</v>
      </c>
      <c r="C459" s="6" t="s">
        <v>769</v>
      </c>
      <c r="D459" s="4"/>
      <c r="E459" s="7">
        <v>44197</v>
      </c>
      <c r="F459" s="4" t="str">
        <f>C459&amp;COUNTIF($C$2:C459,C459)</f>
        <v>卢超晴1</v>
      </c>
      <c r="G459" s="4">
        <f t="shared" si="15"/>
        <v>0</v>
      </c>
    </row>
    <row r="460" customHeight="1" spans="1:7">
      <c r="A460" s="4">
        <f t="shared" si="14"/>
        <v>459</v>
      </c>
      <c r="B460" s="5" t="s">
        <v>3110</v>
      </c>
      <c r="C460" s="6" t="s">
        <v>770</v>
      </c>
      <c r="D460" s="4"/>
      <c r="E460" s="7">
        <v>44197</v>
      </c>
      <c r="F460" s="4" t="str">
        <f>C460&amp;COUNTIF($C$2:C460,C460)</f>
        <v>吴丹1</v>
      </c>
      <c r="G460" s="4">
        <f t="shared" si="15"/>
        <v>0</v>
      </c>
    </row>
    <row r="461" customHeight="1" spans="1:7">
      <c r="A461" s="4">
        <f t="shared" si="14"/>
        <v>460</v>
      </c>
      <c r="B461" s="5" t="s">
        <v>4249</v>
      </c>
      <c r="C461" s="6" t="s">
        <v>771</v>
      </c>
      <c r="D461" s="4"/>
      <c r="E461" s="7">
        <v>44197</v>
      </c>
      <c r="F461" s="4" t="str">
        <f>C461&amp;COUNTIF($C$2:C461,C461)</f>
        <v>朱宇戈1</v>
      </c>
      <c r="G461" s="4">
        <f t="shared" si="15"/>
        <v>0</v>
      </c>
    </row>
    <row r="462" customHeight="1" spans="1:7">
      <c r="A462" s="4">
        <f t="shared" si="14"/>
        <v>461</v>
      </c>
      <c r="B462" s="5" t="s">
        <v>4250</v>
      </c>
      <c r="C462" s="6" t="s">
        <v>772</v>
      </c>
      <c r="D462" s="4"/>
      <c r="E462" s="7">
        <v>44197</v>
      </c>
      <c r="F462" s="4" t="str">
        <f>C462&amp;COUNTIF($C$2:C462,C462)</f>
        <v>林祥博1</v>
      </c>
      <c r="G462" s="4">
        <f t="shared" si="15"/>
        <v>0</v>
      </c>
    </row>
    <row r="463" customHeight="1" spans="1:7">
      <c r="A463" s="4">
        <f t="shared" si="14"/>
        <v>462</v>
      </c>
      <c r="B463" s="5" t="s">
        <v>3182</v>
      </c>
      <c r="C463" s="6" t="s">
        <v>773</v>
      </c>
      <c r="D463" s="4"/>
      <c r="E463" s="7">
        <v>44197</v>
      </c>
      <c r="F463" s="4" t="str">
        <f>C463&amp;COUNTIF($C$2:C463,C463)</f>
        <v>付豪1</v>
      </c>
      <c r="G463" s="4">
        <f t="shared" si="15"/>
        <v>0</v>
      </c>
    </row>
    <row r="464" customHeight="1" spans="1:7">
      <c r="A464" s="4">
        <f t="shared" si="14"/>
        <v>463</v>
      </c>
      <c r="B464" s="5" t="s">
        <v>4251</v>
      </c>
      <c r="C464" s="6" t="s">
        <v>774</v>
      </c>
      <c r="D464" s="4"/>
      <c r="E464" s="7">
        <v>44197</v>
      </c>
      <c r="F464" s="4" t="str">
        <f>C464&amp;COUNTIF($C$2:C464,C464)</f>
        <v>洪昕杰1</v>
      </c>
      <c r="G464" s="4">
        <f t="shared" si="15"/>
        <v>0</v>
      </c>
    </row>
    <row r="465" customHeight="1" spans="1:7">
      <c r="A465" s="4">
        <f t="shared" si="14"/>
        <v>464</v>
      </c>
      <c r="B465" s="5" t="s">
        <v>4252</v>
      </c>
      <c r="C465" s="6" t="s">
        <v>775</v>
      </c>
      <c r="D465" s="4"/>
      <c r="E465" s="7">
        <v>44197</v>
      </c>
      <c r="F465" s="4" t="str">
        <f>C465&amp;COUNTIF($C$2:C465,C465)</f>
        <v>李美兰1</v>
      </c>
      <c r="G465" s="4">
        <f t="shared" si="15"/>
        <v>0</v>
      </c>
    </row>
    <row r="466" customHeight="1" spans="1:7">
      <c r="A466" s="4">
        <f t="shared" si="14"/>
        <v>465</v>
      </c>
      <c r="B466" s="5" t="s">
        <v>4253</v>
      </c>
      <c r="C466" s="6" t="s">
        <v>776</v>
      </c>
      <c r="D466" s="4"/>
      <c r="E466" s="7">
        <v>44197</v>
      </c>
      <c r="F466" s="4" t="str">
        <f>C466&amp;COUNTIF($C$2:C466,C466)</f>
        <v>刘莲莲1</v>
      </c>
      <c r="G466" s="4">
        <f t="shared" si="15"/>
        <v>0</v>
      </c>
    </row>
    <row r="467" customHeight="1" spans="1:7">
      <c r="A467" s="4">
        <f t="shared" si="14"/>
        <v>466</v>
      </c>
      <c r="B467" s="5" t="s">
        <v>3103</v>
      </c>
      <c r="C467" s="6" t="s">
        <v>777</v>
      </c>
      <c r="D467" s="4"/>
      <c r="E467" s="7">
        <v>44197</v>
      </c>
      <c r="F467" s="4" t="str">
        <f>C467&amp;COUNTIF($C$2:C467,C467)</f>
        <v>沈国平1</v>
      </c>
      <c r="G467" s="4">
        <f t="shared" si="15"/>
        <v>0</v>
      </c>
    </row>
    <row r="468" customHeight="1" spans="1:7">
      <c r="A468" s="4">
        <f t="shared" si="14"/>
        <v>467</v>
      </c>
      <c r="B468" s="5" t="s">
        <v>4254</v>
      </c>
      <c r="C468" s="6" t="s">
        <v>778</v>
      </c>
      <c r="D468" s="4"/>
      <c r="E468" s="7">
        <v>44197</v>
      </c>
      <c r="F468" s="4" t="str">
        <f>C468&amp;COUNTIF($C$2:C468,C468)</f>
        <v>萨洪志1</v>
      </c>
      <c r="G468" s="4">
        <f t="shared" si="15"/>
        <v>0</v>
      </c>
    </row>
    <row r="469" customHeight="1" spans="1:7">
      <c r="A469" s="4">
        <f t="shared" si="14"/>
        <v>468</v>
      </c>
      <c r="B469" s="5" t="s">
        <v>4255</v>
      </c>
      <c r="C469" s="6" t="s">
        <v>779</v>
      </c>
      <c r="D469" s="4"/>
      <c r="E469" s="7">
        <v>44197</v>
      </c>
      <c r="F469" s="4" t="str">
        <f>C469&amp;COUNTIF($C$2:C469,C469)</f>
        <v>陈伯权1</v>
      </c>
      <c r="G469" s="4">
        <f t="shared" si="15"/>
        <v>0</v>
      </c>
    </row>
    <row r="470" customHeight="1" spans="1:7">
      <c r="A470" s="4">
        <f t="shared" si="14"/>
        <v>469</v>
      </c>
      <c r="B470" s="5" t="s">
        <v>4256</v>
      </c>
      <c r="C470" s="6" t="s">
        <v>780</v>
      </c>
      <c r="D470" s="4"/>
      <c r="E470" s="7">
        <v>44197</v>
      </c>
      <c r="F470" s="4" t="str">
        <f>C470&amp;COUNTIF($C$2:C470,C470)</f>
        <v>谢修继1</v>
      </c>
      <c r="G470" s="4">
        <f t="shared" si="15"/>
        <v>0</v>
      </c>
    </row>
    <row r="471" customHeight="1" spans="1:7">
      <c r="A471" s="4">
        <f t="shared" si="14"/>
        <v>470</v>
      </c>
      <c r="B471" s="5" t="s">
        <v>2945</v>
      </c>
      <c r="C471" s="6" t="s">
        <v>781</v>
      </c>
      <c r="D471" s="4"/>
      <c r="E471" s="7">
        <v>44197</v>
      </c>
      <c r="F471" s="4" t="str">
        <f>C471&amp;COUNTIF($C$2:C471,C471)</f>
        <v>李方涛1</v>
      </c>
      <c r="G471" s="4">
        <f t="shared" si="15"/>
        <v>0</v>
      </c>
    </row>
    <row r="472" customHeight="1" spans="1:7">
      <c r="A472" s="4">
        <f t="shared" si="14"/>
        <v>471</v>
      </c>
      <c r="B472" s="5" t="s">
        <v>4257</v>
      </c>
      <c r="C472" s="6" t="s">
        <v>782</v>
      </c>
      <c r="D472" s="4"/>
      <c r="E472" s="7">
        <v>44197</v>
      </c>
      <c r="F472" s="4" t="str">
        <f>C472&amp;COUNTIF($C$2:C472,C472)</f>
        <v>崔柳1</v>
      </c>
      <c r="G472" s="4">
        <f t="shared" si="15"/>
        <v>0</v>
      </c>
    </row>
    <row r="473" customHeight="1" spans="1:7">
      <c r="A473" s="4">
        <f t="shared" si="14"/>
        <v>472</v>
      </c>
      <c r="B473" s="5" t="s">
        <v>4258</v>
      </c>
      <c r="C473" s="6" t="s">
        <v>783</v>
      </c>
      <c r="D473" s="4"/>
      <c r="E473" s="7">
        <v>44197</v>
      </c>
      <c r="F473" s="4" t="str">
        <f>C473&amp;COUNTIF($C$2:C473,C473)</f>
        <v>胡经晨1</v>
      </c>
      <c r="G473" s="4">
        <f t="shared" si="15"/>
        <v>0</v>
      </c>
    </row>
    <row r="474" customHeight="1" spans="1:7">
      <c r="A474" s="4">
        <f t="shared" si="14"/>
        <v>473</v>
      </c>
      <c r="B474" s="5" t="s">
        <v>3112</v>
      </c>
      <c r="C474" s="6" t="s">
        <v>784</v>
      </c>
      <c r="D474" s="4"/>
      <c r="E474" s="7">
        <v>44197</v>
      </c>
      <c r="F474" s="4" t="str">
        <f>C474&amp;COUNTIF($C$2:C474,C474)</f>
        <v>周敏洁1</v>
      </c>
      <c r="G474" s="4">
        <f t="shared" si="15"/>
        <v>0</v>
      </c>
    </row>
    <row r="475" customHeight="1" spans="1:7">
      <c r="A475" s="4">
        <f t="shared" si="14"/>
        <v>474</v>
      </c>
      <c r="B475" s="5" t="s">
        <v>3323</v>
      </c>
      <c r="C475" s="6" t="s">
        <v>785</v>
      </c>
      <c r="D475" s="4"/>
      <c r="E475" s="7">
        <v>44197</v>
      </c>
      <c r="F475" s="4" t="str">
        <f>C475&amp;COUNTIF($C$2:C475,C475)</f>
        <v>张晓满1</v>
      </c>
      <c r="G475" s="4">
        <f t="shared" si="15"/>
        <v>0</v>
      </c>
    </row>
    <row r="476" customHeight="1" spans="1:7">
      <c r="A476" s="4">
        <f t="shared" si="14"/>
        <v>475</v>
      </c>
      <c r="B476" s="5" t="s">
        <v>4259</v>
      </c>
      <c r="C476" s="6" t="s">
        <v>786</v>
      </c>
      <c r="D476" s="4"/>
      <c r="E476" s="7">
        <v>44197</v>
      </c>
      <c r="F476" s="4" t="str">
        <f>C476&amp;COUNTIF($C$2:C476,C476)</f>
        <v>王潇瑜1</v>
      </c>
      <c r="G476" s="4">
        <f t="shared" si="15"/>
        <v>0</v>
      </c>
    </row>
    <row r="477" customHeight="1" spans="1:7">
      <c r="A477" s="4">
        <f t="shared" si="14"/>
        <v>476</v>
      </c>
      <c r="B477" s="5" t="s">
        <v>3326</v>
      </c>
      <c r="C477" s="6" t="s">
        <v>787</v>
      </c>
      <c r="D477" s="4"/>
      <c r="E477" s="7">
        <v>44197</v>
      </c>
      <c r="F477" s="4" t="str">
        <f>C477&amp;COUNTIF($C$2:C477,C477)</f>
        <v>张春晓1</v>
      </c>
      <c r="G477" s="4">
        <f t="shared" si="15"/>
        <v>0</v>
      </c>
    </row>
    <row r="478" customHeight="1" spans="1:7">
      <c r="A478" s="4">
        <f t="shared" si="14"/>
        <v>477</v>
      </c>
      <c r="B478" s="5" t="s">
        <v>4260</v>
      </c>
      <c r="C478" s="6" t="s">
        <v>788</v>
      </c>
      <c r="D478" s="4"/>
      <c r="E478" s="7">
        <v>44197</v>
      </c>
      <c r="F478" s="4" t="str">
        <f>C478&amp;COUNTIF($C$2:C478,C478)</f>
        <v>张玉松1</v>
      </c>
      <c r="G478" s="4">
        <f t="shared" si="15"/>
        <v>0</v>
      </c>
    </row>
    <row r="479" customHeight="1" spans="1:7">
      <c r="A479" s="4">
        <f t="shared" si="14"/>
        <v>478</v>
      </c>
      <c r="B479" s="5" t="s">
        <v>3774</v>
      </c>
      <c r="C479" s="6" t="s">
        <v>789</v>
      </c>
      <c r="D479" s="4"/>
      <c r="E479" s="7">
        <v>44197</v>
      </c>
      <c r="F479" s="4" t="str">
        <f>C479&amp;COUNTIF($C$2:C479,C479)</f>
        <v>张皓博1</v>
      </c>
      <c r="G479" s="4">
        <f t="shared" si="15"/>
        <v>0</v>
      </c>
    </row>
    <row r="480" customHeight="1" spans="1:7">
      <c r="A480" s="4">
        <f t="shared" si="14"/>
        <v>479</v>
      </c>
      <c r="B480" s="5" t="s">
        <v>3707</v>
      </c>
      <c r="C480" s="6" t="s">
        <v>790</v>
      </c>
      <c r="D480" s="4"/>
      <c r="E480" s="7">
        <v>44197</v>
      </c>
      <c r="F480" s="4" t="str">
        <f>C480&amp;COUNTIF($C$2:C480,C480)</f>
        <v>陈园园1</v>
      </c>
      <c r="G480" s="4">
        <f t="shared" si="15"/>
        <v>0</v>
      </c>
    </row>
    <row r="481" customHeight="1" spans="1:7">
      <c r="A481" s="4">
        <f t="shared" si="14"/>
        <v>480</v>
      </c>
      <c r="B481" s="5" t="s">
        <v>3111</v>
      </c>
      <c r="C481" s="6" t="s">
        <v>791</v>
      </c>
      <c r="D481" s="4"/>
      <c r="E481" s="7">
        <v>44197</v>
      </c>
      <c r="F481" s="4" t="str">
        <f>C481&amp;COUNTIF($C$2:C481,C481)</f>
        <v>闫笑楠1</v>
      </c>
      <c r="G481" s="4">
        <f t="shared" si="15"/>
        <v>0</v>
      </c>
    </row>
    <row r="482" customHeight="1" spans="1:7">
      <c r="A482" s="4">
        <f t="shared" si="14"/>
        <v>481</v>
      </c>
      <c r="B482" s="5" t="s">
        <v>4261</v>
      </c>
      <c r="C482" s="6" t="s">
        <v>792</v>
      </c>
      <c r="D482" s="4"/>
      <c r="E482" s="7">
        <v>44197</v>
      </c>
      <c r="F482" s="4" t="str">
        <f>C482&amp;COUNTIF($C$2:C482,C482)</f>
        <v>张征1</v>
      </c>
      <c r="G482" s="4">
        <f t="shared" si="15"/>
        <v>0</v>
      </c>
    </row>
    <row r="483" customHeight="1" spans="1:7">
      <c r="A483" s="4">
        <f t="shared" si="14"/>
        <v>482</v>
      </c>
      <c r="B483" s="5" t="s">
        <v>4262</v>
      </c>
      <c r="C483" s="6" t="s">
        <v>793</v>
      </c>
      <c r="D483" s="4"/>
      <c r="E483" s="7">
        <v>44197</v>
      </c>
      <c r="F483" s="4" t="str">
        <f>C483&amp;COUNTIF($C$2:C483,C483)</f>
        <v>彭科博1</v>
      </c>
      <c r="G483" s="4">
        <f t="shared" si="15"/>
        <v>0</v>
      </c>
    </row>
    <row r="484" customHeight="1" spans="1:7">
      <c r="A484" s="4">
        <f t="shared" si="14"/>
        <v>483</v>
      </c>
      <c r="B484" s="5" t="s">
        <v>4263</v>
      </c>
      <c r="C484" s="6" t="s">
        <v>794</v>
      </c>
      <c r="D484" s="4"/>
      <c r="E484" s="7">
        <v>44197</v>
      </c>
      <c r="F484" s="4" t="str">
        <f>C484&amp;COUNTIF($C$2:C484,C484)</f>
        <v>惠宁1</v>
      </c>
      <c r="G484" s="4">
        <f t="shared" si="15"/>
        <v>0</v>
      </c>
    </row>
    <row r="485" customHeight="1" spans="1:7">
      <c r="A485" s="4">
        <f t="shared" si="14"/>
        <v>484</v>
      </c>
      <c r="B485" s="5" t="s">
        <v>4264</v>
      </c>
      <c r="C485" s="6" t="s">
        <v>795</v>
      </c>
      <c r="D485" s="4"/>
      <c r="E485" s="7">
        <v>44197</v>
      </c>
      <c r="F485" s="4" t="str">
        <f>C485&amp;COUNTIF($C$2:C485,C485)</f>
        <v>郎丹1</v>
      </c>
      <c r="G485" s="4">
        <f t="shared" si="15"/>
        <v>0</v>
      </c>
    </row>
    <row r="486" customHeight="1" spans="1:7">
      <c r="A486" s="4">
        <f t="shared" si="14"/>
        <v>485</v>
      </c>
      <c r="B486" s="5" t="s">
        <v>2799</v>
      </c>
      <c r="C486" s="6" t="s">
        <v>796</v>
      </c>
      <c r="D486" s="4"/>
      <c r="E486" s="7">
        <v>44197</v>
      </c>
      <c r="F486" s="4" t="str">
        <f>C486&amp;COUNTIF($C$2:C486,C486)</f>
        <v>崔益萍1</v>
      </c>
      <c r="G486" s="4">
        <f t="shared" si="15"/>
        <v>0</v>
      </c>
    </row>
    <row r="487" customHeight="1" spans="1:7">
      <c r="A487" s="4">
        <f t="shared" si="14"/>
        <v>486</v>
      </c>
      <c r="B487" s="5" t="s">
        <v>3324</v>
      </c>
      <c r="C487" s="6" t="s">
        <v>797</v>
      </c>
      <c r="D487" s="4"/>
      <c r="E487" s="7">
        <v>44197</v>
      </c>
      <c r="F487" s="4" t="str">
        <f>C487&amp;COUNTIF($C$2:C487,C487)</f>
        <v>余强1</v>
      </c>
      <c r="G487" s="4">
        <f t="shared" si="15"/>
        <v>0</v>
      </c>
    </row>
    <row r="488" customHeight="1" spans="1:7">
      <c r="A488" s="4">
        <f t="shared" si="14"/>
        <v>487</v>
      </c>
      <c r="B488" s="5" t="s">
        <v>4265</v>
      </c>
      <c r="C488" s="6" t="s">
        <v>798</v>
      </c>
      <c r="D488" s="4"/>
      <c r="E488" s="7">
        <v>44197</v>
      </c>
      <c r="F488" s="4" t="str">
        <f>C488&amp;COUNTIF($C$2:C488,C488)</f>
        <v>刘天才1</v>
      </c>
      <c r="G488" s="4">
        <f t="shared" si="15"/>
        <v>0</v>
      </c>
    </row>
    <row r="489" customHeight="1" spans="1:7">
      <c r="A489" s="4">
        <f t="shared" si="14"/>
        <v>488</v>
      </c>
      <c r="B489" s="5" t="s">
        <v>3006</v>
      </c>
      <c r="C489" s="6" t="s">
        <v>799</v>
      </c>
      <c r="D489" s="4"/>
      <c r="E489" s="7">
        <v>44197</v>
      </c>
      <c r="F489" s="4" t="str">
        <f>C489&amp;COUNTIF($C$2:C489,C489)</f>
        <v>何悦1</v>
      </c>
      <c r="G489" s="4">
        <f t="shared" si="15"/>
        <v>0</v>
      </c>
    </row>
    <row r="490" customHeight="1" spans="1:7">
      <c r="A490" s="4">
        <f t="shared" si="14"/>
        <v>489</v>
      </c>
      <c r="B490" s="5" t="s">
        <v>3325</v>
      </c>
      <c r="C490" s="6" t="s">
        <v>800</v>
      </c>
      <c r="D490" s="4"/>
      <c r="E490" s="7">
        <v>44197</v>
      </c>
      <c r="F490" s="4" t="str">
        <f>C490&amp;COUNTIF($C$2:C490,C490)</f>
        <v>林宇萌1</v>
      </c>
      <c r="G490" s="4">
        <f t="shared" si="15"/>
        <v>0</v>
      </c>
    </row>
    <row r="491" customHeight="1" spans="1:7">
      <c r="A491" s="4">
        <f t="shared" si="14"/>
        <v>490</v>
      </c>
      <c r="B491" s="5" t="s">
        <v>4266</v>
      </c>
      <c r="C491" s="6" t="s">
        <v>801</v>
      </c>
      <c r="D491" s="4"/>
      <c r="E491" s="7">
        <v>44197</v>
      </c>
      <c r="F491" s="4" t="str">
        <f>C491&amp;COUNTIF($C$2:C491,C491)</f>
        <v>韩姣1</v>
      </c>
      <c r="G491" s="4">
        <f t="shared" si="15"/>
        <v>0</v>
      </c>
    </row>
    <row r="492" customHeight="1" spans="1:7">
      <c r="A492" s="4">
        <f t="shared" si="14"/>
        <v>491</v>
      </c>
      <c r="B492" s="5" t="s">
        <v>4267</v>
      </c>
      <c r="C492" s="6" t="s">
        <v>802</v>
      </c>
      <c r="D492" s="4"/>
      <c r="E492" s="7">
        <v>44197</v>
      </c>
      <c r="F492" s="4" t="str">
        <f>C492&amp;COUNTIF($C$2:C492,C492)</f>
        <v>郝浩宇1</v>
      </c>
      <c r="G492" s="4">
        <f t="shared" si="15"/>
        <v>0</v>
      </c>
    </row>
    <row r="493" customHeight="1" spans="1:7">
      <c r="A493" s="4">
        <f t="shared" si="14"/>
        <v>492</v>
      </c>
      <c r="B493" s="5" t="s">
        <v>4268</v>
      </c>
      <c r="C493" s="6" t="s">
        <v>804</v>
      </c>
      <c r="D493" s="4"/>
      <c r="E493" s="7">
        <v>44197</v>
      </c>
      <c r="F493" s="4" t="str">
        <f>C493&amp;COUNTIF($C$2:C493,C493)</f>
        <v>杨少鹏1</v>
      </c>
      <c r="G493" s="4">
        <f t="shared" si="15"/>
        <v>0</v>
      </c>
    </row>
    <row r="494" customHeight="1" spans="1:7">
      <c r="A494" s="4">
        <f t="shared" si="14"/>
        <v>493</v>
      </c>
      <c r="B494" s="5" t="s">
        <v>3772</v>
      </c>
      <c r="C494" s="6" t="s">
        <v>805</v>
      </c>
      <c r="D494" s="4"/>
      <c r="E494" s="7">
        <v>44197</v>
      </c>
      <c r="F494" s="4" t="str">
        <f>C494&amp;COUNTIF($C$2:C494,C494)</f>
        <v>董腾飞1</v>
      </c>
      <c r="G494" s="4">
        <f t="shared" si="15"/>
        <v>0</v>
      </c>
    </row>
    <row r="495" customHeight="1" spans="1:7">
      <c r="A495" s="4">
        <f t="shared" si="14"/>
        <v>494</v>
      </c>
      <c r="B495" s="5" t="s">
        <v>2765</v>
      </c>
      <c r="C495" s="6" t="s">
        <v>806</v>
      </c>
      <c r="D495" s="4"/>
      <c r="E495" s="7">
        <v>44197</v>
      </c>
      <c r="F495" s="4" t="str">
        <f>C495&amp;COUNTIF($C$2:C495,C495)</f>
        <v>马健1</v>
      </c>
      <c r="G495" s="4">
        <f t="shared" si="15"/>
        <v>0</v>
      </c>
    </row>
    <row r="496" customHeight="1" spans="1:7">
      <c r="A496" s="4">
        <f t="shared" si="14"/>
        <v>495</v>
      </c>
      <c r="B496" s="5" t="s">
        <v>2774</v>
      </c>
      <c r="C496" s="6" t="s">
        <v>807</v>
      </c>
      <c r="D496" s="4"/>
      <c r="E496" s="7">
        <v>44197</v>
      </c>
      <c r="F496" s="4" t="str">
        <f>C496&amp;COUNTIF($C$2:C496,C496)</f>
        <v>范红军1</v>
      </c>
      <c r="G496" s="4">
        <f t="shared" si="15"/>
        <v>0</v>
      </c>
    </row>
    <row r="497" customHeight="1" spans="1:7">
      <c r="A497" s="4">
        <f t="shared" si="14"/>
        <v>496</v>
      </c>
      <c r="B497" s="5" t="s">
        <v>2779</v>
      </c>
      <c r="C497" s="6" t="s">
        <v>808</v>
      </c>
      <c r="D497" s="4"/>
      <c r="E497" s="7">
        <v>44197</v>
      </c>
      <c r="F497" s="4" t="str">
        <f>C497&amp;COUNTIF($C$2:C497,C497)</f>
        <v>杨锐025301</v>
      </c>
      <c r="G497" s="4">
        <f t="shared" si="15"/>
        <v>0</v>
      </c>
    </row>
    <row r="498" customHeight="1" spans="1:7">
      <c r="A498" s="4">
        <f t="shared" si="14"/>
        <v>497</v>
      </c>
      <c r="B498" s="5" t="s">
        <v>2777</v>
      </c>
      <c r="C498" s="6" t="s">
        <v>809</v>
      </c>
      <c r="D498" s="4"/>
      <c r="E498" s="7">
        <v>44197</v>
      </c>
      <c r="F498" s="4" t="str">
        <f>C498&amp;COUNTIF($C$2:C498,C498)</f>
        <v>张泽宇025271</v>
      </c>
      <c r="G498" s="4">
        <f t="shared" si="15"/>
        <v>0</v>
      </c>
    </row>
    <row r="499" customHeight="1" spans="1:7">
      <c r="A499" s="4">
        <f t="shared" si="14"/>
        <v>498</v>
      </c>
      <c r="B499" s="5" t="s">
        <v>2784</v>
      </c>
      <c r="C499" s="6" t="s">
        <v>810</v>
      </c>
      <c r="D499" s="4"/>
      <c r="E499" s="7">
        <v>44197</v>
      </c>
      <c r="F499" s="4" t="str">
        <f>C499&amp;COUNTIF($C$2:C499,C499)</f>
        <v>冉兵成1</v>
      </c>
      <c r="G499" s="4">
        <f t="shared" si="15"/>
        <v>0</v>
      </c>
    </row>
    <row r="500" customHeight="1" spans="1:7">
      <c r="A500" s="4">
        <f t="shared" si="14"/>
        <v>499</v>
      </c>
      <c r="B500" s="5" t="s">
        <v>4269</v>
      </c>
      <c r="C500" s="6" t="s">
        <v>811</v>
      </c>
      <c r="D500" s="4"/>
      <c r="E500" s="7">
        <v>44197</v>
      </c>
      <c r="F500" s="4" t="str">
        <f>C500&amp;COUNTIF($C$2:C500,C500)</f>
        <v>郑帅1</v>
      </c>
      <c r="G500" s="4">
        <f t="shared" si="15"/>
        <v>0</v>
      </c>
    </row>
    <row r="501" customHeight="1" spans="1:7">
      <c r="A501" s="4">
        <f t="shared" si="14"/>
        <v>500</v>
      </c>
      <c r="B501" s="5" t="s">
        <v>2787</v>
      </c>
      <c r="C501" s="6" t="s">
        <v>812</v>
      </c>
      <c r="D501" s="4"/>
      <c r="E501" s="7">
        <v>44197</v>
      </c>
      <c r="F501" s="4" t="str">
        <f>C501&amp;COUNTIF($C$2:C501,C501)</f>
        <v>陈磊025381</v>
      </c>
      <c r="G501" s="4">
        <f t="shared" si="15"/>
        <v>0</v>
      </c>
    </row>
    <row r="502" customHeight="1" spans="1:7">
      <c r="A502" s="4">
        <f t="shared" si="14"/>
        <v>501</v>
      </c>
      <c r="B502" s="5" t="s">
        <v>2827</v>
      </c>
      <c r="C502" s="6" t="s">
        <v>813</v>
      </c>
      <c r="D502" s="4"/>
      <c r="E502" s="7">
        <v>44197</v>
      </c>
      <c r="F502" s="4" t="str">
        <f>C502&amp;COUNTIF($C$2:C502,C502)</f>
        <v>赵方1</v>
      </c>
      <c r="G502" s="4">
        <f t="shared" si="15"/>
        <v>0</v>
      </c>
    </row>
    <row r="503" customHeight="1" spans="1:7">
      <c r="A503" s="4">
        <f t="shared" si="14"/>
        <v>502</v>
      </c>
      <c r="B503" s="5" t="s">
        <v>2819</v>
      </c>
      <c r="C503" s="6" t="s">
        <v>814</v>
      </c>
      <c r="D503" s="4"/>
      <c r="E503" s="7">
        <v>44197</v>
      </c>
      <c r="F503" s="4" t="str">
        <f>C503&amp;COUNTIF($C$2:C503,C503)</f>
        <v>刘效江1</v>
      </c>
      <c r="G503" s="4">
        <f t="shared" si="15"/>
        <v>0</v>
      </c>
    </row>
    <row r="504" customHeight="1" spans="1:7">
      <c r="A504" s="4">
        <f t="shared" si="14"/>
        <v>503</v>
      </c>
      <c r="B504" s="5" t="s">
        <v>2829</v>
      </c>
      <c r="C504" s="6" t="s">
        <v>815</v>
      </c>
      <c r="D504" s="4"/>
      <c r="E504" s="7">
        <v>44197</v>
      </c>
      <c r="F504" s="4" t="str">
        <f>C504&amp;COUNTIF($C$2:C504,C504)</f>
        <v>唐昌盛1</v>
      </c>
      <c r="G504" s="4">
        <f t="shared" si="15"/>
        <v>0</v>
      </c>
    </row>
    <row r="505" customHeight="1" spans="1:7">
      <c r="A505" s="4">
        <f t="shared" si="14"/>
        <v>504</v>
      </c>
      <c r="B505" s="5" t="s">
        <v>2826</v>
      </c>
      <c r="C505" s="6" t="s">
        <v>816</v>
      </c>
      <c r="D505" s="4"/>
      <c r="E505" s="7">
        <v>44197</v>
      </c>
      <c r="F505" s="4" t="str">
        <f>C505&amp;COUNTIF($C$2:C505,C505)</f>
        <v>伍新茹1</v>
      </c>
      <c r="G505" s="4">
        <f t="shared" si="15"/>
        <v>0</v>
      </c>
    </row>
    <row r="506" customHeight="1" spans="1:7">
      <c r="A506" s="4">
        <f t="shared" si="14"/>
        <v>505</v>
      </c>
      <c r="B506" s="5" t="s">
        <v>2815</v>
      </c>
      <c r="C506" s="6" t="s">
        <v>817</v>
      </c>
      <c r="D506" s="4"/>
      <c r="E506" s="7">
        <v>44197</v>
      </c>
      <c r="F506" s="4" t="str">
        <f>C506&amp;COUNTIF($C$2:C506,C506)</f>
        <v>李建超1</v>
      </c>
      <c r="G506" s="4">
        <f t="shared" si="15"/>
        <v>0</v>
      </c>
    </row>
    <row r="507" customHeight="1" spans="1:7">
      <c r="A507" s="4">
        <f t="shared" si="14"/>
        <v>506</v>
      </c>
      <c r="B507" s="5" t="s">
        <v>2816</v>
      </c>
      <c r="C507" s="6" t="s">
        <v>818</v>
      </c>
      <c r="D507" s="4"/>
      <c r="E507" s="7">
        <v>44197</v>
      </c>
      <c r="F507" s="4" t="str">
        <f>C507&amp;COUNTIF($C$2:C507,C507)</f>
        <v>周飞025701</v>
      </c>
      <c r="G507" s="4">
        <f t="shared" si="15"/>
        <v>0</v>
      </c>
    </row>
    <row r="508" customHeight="1" spans="1:7">
      <c r="A508" s="4">
        <f t="shared" si="14"/>
        <v>507</v>
      </c>
      <c r="B508" s="5" t="s">
        <v>2934</v>
      </c>
      <c r="C508" s="6" t="s">
        <v>821</v>
      </c>
      <c r="D508" s="4"/>
      <c r="E508" s="7">
        <v>44197</v>
      </c>
      <c r="F508" s="4" t="str">
        <f>C508&amp;COUNTIF($C$2:C508,C508)</f>
        <v>牛伟1</v>
      </c>
      <c r="G508" s="4">
        <f t="shared" si="15"/>
        <v>0</v>
      </c>
    </row>
    <row r="509" customHeight="1" spans="1:7">
      <c r="A509" s="4">
        <f t="shared" si="14"/>
        <v>508</v>
      </c>
      <c r="B509" s="5" t="s">
        <v>4270</v>
      </c>
      <c r="C509" s="6" t="s">
        <v>822</v>
      </c>
      <c r="D509" s="4"/>
      <c r="E509" s="7">
        <v>44197</v>
      </c>
      <c r="F509" s="4" t="str">
        <f>C509&amp;COUNTIF($C$2:C509,C509)</f>
        <v>李清政1</v>
      </c>
      <c r="G509" s="4">
        <f t="shared" si="15"/>
        <v>0</v>
      </c>
    </row>
    <row r="510" customHeight="1" spans="1:7">
      <c r="A510" s="4">
        <f t="shared" si="14"/>
        <v>509</v>
      </c>
      <c r="B510" s="5" t="s">
        <v>2940</v>
      </c>
      <c r="C510" s="6" t="s">
        <v>823</v>
      </c>
      <c r="D510" s="4"/>
      <c r="E510" s="7">
        <v>44197</v>
      </c>
      <c r="F510" s="4" t="str">
        <f>C510&amp;COUNTIF($C$2:C510,C510)</f>
        <v>刘勇027151</v>
      </c>
      <c r="G510" s="4">
        <f t="shared" si="15"/>
        <v>0</v>
      </c>
    </row>
    <row r="511" customHeight="1" spans="1:7">
      <c r="A511" s="4">
        <f t="shared" si="14"/>
        <v>510</v>
      </c>
      <c r="B511" s="5" t="s">
        <v>2944</v>
      </c>
      <c r="C511" s="6" t="s">
        <v>824</v>
      </c>
      <c r="D511" s="4"/>
      <c r="E511" s="7">
        <v>44197</v>
      </c>
      <c r="F511" s="4" t="str">
        <f>C511&amp;COUNTIF($C$2:C511,C511)</f>
        <v>王辉027211</v>
      </c>
      <c r="G511" s="4">
        <f t="shared" si="15"/>
        <v>0</v>
      </c>
    </row>
    <row r="512" customHeight="1" spans="1:7">
      <c r="A512" s="4">
        <f t="shared" si="14"/>
        <v>511</v>
      </c>
      <c r="B512" s="5" t="s">
        <v>2952</v>
      </c>
      <c r="C512" s="6" t="s">
        <v>825</v>
      </c>
      <c r="D512" s="4"/>
      <c r="E512" s="7">
        <v>44197</v>
      </c>
      <c r="F512" s="4" t="str">
        <f>C512&amp;COUNTIF($C$2:C512,C512)</f>
        <v>张皓1</v>
      </c>
      <c r="G512" s="4">
        <f t="shared" si="15"/>
        <v>0</v>
      </c>
    </row>
    <row r="513" customHeight="1" spans="1:7">
      <c r="A513" s="4">
        <f t="shared" si="14"/>
        <v>512</v>
      </c>
      <c r="B513" s="5" t="s">
        <v>2953</v>
      </c>
      <c r="C513" s="6" t="s">
        <v>826</v>
      </c>
      <c r="D513" s="4"/>
      <c r="E513" s="7">
        <v>44197</v>
      </c>
      <c r="F513" s="4" t="str">
        <f>C513&amp;COUNTIF($C$2:C513,C513)</f>
        <v>程亮1</v>
      </c>
      <c r="G513" s="4">
        <f t="shared" si="15"/>
        <v>0</v>
      </c>
    </row>
    <row r="514" customHeight="1" spans="1:7">
      <c r="A514" s="4">
        <f t="shared" si="14"/>
        <v>513</v>
      </c>
      <c r="B514" s="5" t="s">
        <v>4271</v>
      </c>
      <c r="C514" s="6" t="s">
        <v>827</v>
      </c>
      <c r="D514" s="4"/>
      <c r="E514" s="7">
        <v>44197</v>
      </c>
      <c r="F514" s="4" t="str">
        <f>C514&amp;COUNTIF($C$2:C514,C514)</f>
        <v>朱晨凯1</v>
      </c>
      <c r="G514" s="4">
        <f t="shared" si="15"/>
        <v>0</v>
      </c>
    </row>
    <row r="515" customHeight="1" spans="1:7">
      <c r="A515" s="4">
        <f t="shared" ref="A515:A578" si="16">ROW()-1</f>
        <v>514</v>
      </c>
      <c r="B515" s="5" t="s">
        <v>2857</v>
      </c>
      <c r="C515" s="6" t="s">
        <v>829</v>
      </c>
      <c r="D515" s="4"/>
      <c r="E515" s="7">
        <v>44197</v>
      </c>
      <c r="F515" s="4" t="str">
        <f>C515&amp;COUNTIF($C$2:C515,C515)</f>
        <v>王旭光1</v>
      </c>
      <c r="G515" s="4">
        <f t="shared" ref="G515:G578" si="17">IF(COUNTIF(C:C,C515)=1,0,D515-VLOOKUP(C515,C:D,2,0))</f>
        <v>0</v>
      </c>
    </row>
    <row r="516" customHeight="1" spans="1:7">
      <c r="A516" s="4">
        <f t="shared" si="16"/>
        <v>515</v>
      </c>
      <c r="B516" s="5" t="s">
        <v>2847</v>
      </c>
      <c r="C516" s="6" t="s">
        <v>830</v>
      </c>
      <c r="D516" s="4"/>
      <c r="E516" s="7">
        <v>44197</v>
      </c>
      <c r="F516" s="4" t="str">
        <f>C516&amp;COUNTIF($C$2:C516,C516)</f>
        <v>易文1</v>
      </c>
      <c r="G516" s="4">
        <f t="shared" si="17"/>
        <v>0</v>
      </c>
    </row>
    <row r="517" customHeight="1" spans="1:7">
      <c r="A517" s="4">
        <f t="shared" si="16"/>
        <v>516</v>
      </c>
      <c r="B517" s="5" t="s">
        <v>2862</v>
      </c>
      <c r="C517" s="6" t="s">
        <v>831</v>
      </c>
      <c r="D517" s="4"/>
      <c r="E517" s="7">
        <v>44197</v>
      </c>
      <c r="F517" s="4" t="str">
        <f>C517&amp;COUNTIF($C$2:C517,C517)</f>
        <v>兰剑1</v>
      </c>
      <c r="G517" s="4">
        <f t="shared" si="17"/>
        <v>0</v>
      </c>
    </row>
    <row r="518" customHeight="1" spans="1:7">
      <c r="A518" s="4">
        <f t="shared" si="16"/>
        <v>517</v>
      </c>
      <c r="B518" s="5" t="s">
        <v>4272</v>
      </c>
      <c r="C518" s="6" t="s">
        <v>832</v>
      </c>
      <c r="D518" s="4"/>
      <c r="E518" s="7">
        <v>44197</v>
      </c>
      <c r="F518" s="4" t="str">
        <f>C518&amp;COUNTIF($C$2:C518,C518)</f>
        <v>田立志1</v>
      </c>
      <c r="G518" s="4">
        <f t="shared" si="17"/>
        <v>0</v>
      </c>
    </row>
    <row r="519" customHeight="1" spans="1:7">
      <c r="A519" s="4">
        <f t="shared" si="16"/>
        <v>518</v>
      </c>
      <c r="B519" s="5" t="s">
        <v>4273</v>
      </c>
      <c r="C519" s="6" t="s">
        <v>833</v>
      </c>
      <c r="D519" s="4"/>
      <c r="E519" s="7">
        <v>44197</v>
      </c>
      <c r="F519" s="4" t="str">
        <f>C519&amp;COUNTIF($C$2:C519,C519)</f>
        <v>戢德琼1</v>
      </c>
      <c r="G519" s="4">
        <f t="shared" si="17"/>
        <v>0</v>
      </c>
    </row>
    <row r="520" customHeight="1" spans="1:7">
      <c r="A520" s="4">
        <f t="shared" si="16"/>
        <v>519</v>
      </c>
      <c r="B520" s="5" t="s">
        <v>2982</v>
      </c>
      <c r="C520" s="6" t="s">
        <v>835</v>
      </c>
      <c r="D520" s="4"/>
      <c r="E520" s="7">
        <v>44197</v>
      </c>
      <c r="F520" s="4" t="str">
        <f>C520&amp;COUNTIF($C$2:C520,C520)</f>
        <v>范亚坤1</v>
      </c>
      <c r="G520" s="4">
        <f t="shared" si="17"/>
        <v>0</v>
      </c>
    </row>
    <row r="521" customHeight="1" spans="1:7">
      <c r="A521" s="4">
        <f t="shared" si="16"/>
        <v>520</v>
      </c>
      <c r="B521" s="5" t="s">
        <v>3530</v>
      </c>
      <c r="C521" s="6" t="s">
        <v>836</v>
      </c>
      <c r="D521" s="4"/>
      <c r="E521" s="7">
        <v>44197</v>
      </c>
      <c r="F521" s="4" t="str">
        <f>C521&amp;COUNTIF($C$2:C521,C521)</f>
        <v>宋伟强1</v>
      </c>
      <c r="G521" s="4">
        <f t="shared" si="17"/>
        <v>0</v>
      </c>
    </row>
    <row r="522" customHeight="1" spans="1:7">
      <c r="A522" s="4">
        <f t="shared" si="16"/>
        <v>521</v>
      </c>
      <c r="B522" s="5" t="s">
        <v>3109</v>
      </c>
      <c r="C522" s="6" t="s">
        <v>837</v>
      </c>
      <c r="D522" s="4"/>
      <c r="E522" s="7">
        <v>44197</v>
      </c>
      <c r="F522" s="4" t="str">
        <f>C522&amp;COUNTIF($C$2:C522,C522)</f>
        <v>高晓搏1</v>
      </c>
      <c r="G522" s="4">
        <f t="shared" si="17"/>
        <v>0</v>
      </c>
    </row>
    <row r="523" customHeight="1" spans="1:7">
      <c r="A523" s="4">
        <f t="shared" si="16"/>
        <v>522</v>
      </c>
      <c r="B523" s="5" t="s">
        <v>4274</v>
      </c>
      <c r="C523" s="6" t="s">
        <v>839</v>
      </c>
      <c r="D523" s="4"/>
      <c r="E523" s="7">
        <v>44197</v>
      </c>
      <c r="F523" s="4" t="str">
        <f>C523&amp;COUNTIF($C$2:C523,C523)</f>
        <v>李晓1</v>
      </c>
      <c r="G523" s="4">
        <f t="shared" si="17"/>
        <v>0</v>
      </c>
    </row>
    <row r="524" customHeight="1" spans="1:7">
      <c r="A524" s="4">
        <f t="shared" si="16"/>
        <v>523</v>
      </c>
      <c r="B524" s="5" t="s">
        <v>3183</v>
      </c>
      <c r="C524" s="6" t="s">
        <v>840</v>
      </c>
      <c r="D524" s="4"/>
      <c r="E524" s="7">
        <v>44197</v>
      </c>
      <c r="F524" s="4" t="str">
        <f>C524&amp;COUNTIF($C$2:C524,C524)</f>
        <v>张雷1</v>
      </c>
      <c r="G524" s="4">
        <f t="shared" si="17"/>
        <v>0</v>
      </c>
    </row>
    <row r="525" customHeight="1" spans="1:7">
      <c r="A525" s="4">
        <f t="shared" si="16"/>
        <v>524</v>
      </c>
      <c r="B525" s="5" t="s">
        <v>4275</v>
      </c>
      <c r="C525" s="6" t="s">
        <v>841</v>
      </c>
      <c r="D525" s="4"/>
      <c r="E525" s="7">
        <v>44197</v>
      </c>
      <c r="F525" s="4" t="str">
        <f>C525&amp;COUNTIF($C$2:C525,C525)</f>
        <v>郭春鹏1</v>
      </c>
      <c r="G525" s="4">
        <f t="shared" si="17"/>
        <v>0</v>
      </c>
    </row>
    <row r="526" customHeight="1" spans="1:7">
      <c r="A526" s="4">
        <f t="shared" si="16"/>
        <v>525</v>
      </c>
      <c r="B526" s="5" t="s">
        <v>3533</v>
      </c>
      <c r="C526" s="6" t="s">
        <v>842</v>
      </c>
      <c r="D526" s="4"/>
      <c r="E526" s="7">
        <v>44197</v>
      </c>
      <c r="F526" s="4" t="str">
        <f>C526&amp;COUNTIF($C$2:C526,C526)</f>
        <v>王佳1</v>
      </c>
      <c r="G526" s="4">
        <f t="shared" si="17"/>
        <v>0</v>
      </c>
    </row>
    <row r="527" customHeight="1" spans="1:7">
      <c r="A527" s="4">
        <f t="shared" si="16"/>
        <v>526</v>
      </c>
      <c r="B527" s="5" t="s">
        <v>2851</v>
      </c>
      <c r="C527" s="6" t="s">
        <v>843</v>
      </c>
      <c r="D527" s="4"/>
      <c r="E527" s="7">
        <v>44197</v>
      </c>
      <c r="F527" s="4" t="str">
        <f>C527&amp;COUNTIF($C$2:C527,C527)</f>
        <v>刘爽1</v>
      </c>
      <c r="G527" s="4">
        <f t="shared" si="17"/>
        <v>0</v>
      </c>
    </row>
    <row r="528" customHeight="1" spans="1:7">
      <c r="A528" s="4">
        <f t="shared" si="16"/>
        <v>527</v>
      </c>
      <c r="B528" s="5" t="s">
        <v>4276</v>
      </c>
      <c r="C528" s="6" t="s">
        <v>844</v>
      </c>
      <c r="D528" s="4"/>
      <c r="E528" s="7">
        <v>44197</v>
      </c>
      <c r="F528" s="4" t="str">
        <f>C528&amp;COUNTIF($C$2:C528,C528)</f>
        <v>张刚1</v>
      </c>
      <c r="G528" s="4">
        <f t="shared" si="17"/>
        <v>0</v>
      </c>
    </row>
    <row r="529" customHeight="1" spans="1:7">
      <c r="A529" s="4">
        <f t="shared" si="16"/>
        <v>528</v>
      </c>
      <c r="B529" s="5" t="s">
        <v>3511</v>
      </c>
      <c r="C529" s="6" t="s">
        <v>845</v>
      </c>
      <c r="D529" s="4"/>
      <c r="E529" s="7">
        <v>44197</v>
      </c>
      <c r="F529" s="4" t="str">
        <f>C529&amp;COUNTIF($C$2:C529,C529)</f>
        <v>杨晨1</v>
      </c>
      <c r="G529" s="4">
        <f t="shared" si="17"/>
        <v>0</v>
      </c>
    </row>
    <row r="530" customHeight="1" spans="1:7">
      <c r="A530" s="4">
        <f t="shared" si="16"/>
        <v>529</v>
      </c>
      <c r="B530" s="5" t="s">
        <v>3543</v>
      </c>
      <c r="C530" s="6" t="s">
        <v>846</v>
      </c>
      <c r="D530" s="4"/>
      <c r="E530" s="7">
        <v>44197</v>
      </c>
      <c r="F530" s="4" t="str">
        <f>C530&amp;COUNTIF($C$2:C530,C530)</f>
        <v>景瑶1</v>
      </c>
      <c r="G530" s="4">
        <f t="shared" si="17"/>
        <v>0</v>
      </c>
    </row>
    <row r="531" customHeight="1" spans="1:7">
      <c r="A531" s="4">
        <f t="shared" si="16"/>
        <v>530</v>
      </c>
      <c r="B531" s="5" t="s">
        <v>3766</v>
      </c>
      <c r="C531" s="6" t="s">
        <v>847</v>
      </c>
      <c r="D531" s="4"/>
      <c r="E531" s="7">
        <v>44197</v>
      </c>
      <c r="F531" s="4" t="str">
        <f>C531&amp;COUNTIF($C$2:C531,C531)</f>
        <v>张健1</v>
      </c>
      <c r="G531" s="4">
        <f t="shared" si="17"/>
        <v>0</v>
      </c>
    </row>
    <row r="532" customHeight="1" spans="1:7">
      <c r="A532" s="4">
        <f t="shared" si="16"/>
        <v>531</v>
      </c>
      <c r="B532" s="5" t="s">
        <v>4277</v>
      </c>
      <c r="C532" s="6" t="s">
        <v>849</v>
      </c>
      <c r="D532" s="4"/>
      <c r="E532" s="7">
        <v>44197</v>
      </c>
      <c r="F532" s="4" t="str">
        <f>C532&amp;COUNTIF($C$2:C532,C532)</f>
        <v>刘振宇1</v>
      </c>
      <c r="G532" s="4">
        <f t="shared" si="17"/>
        <v>0</v>
      </c>
    </row>
    <row r="533" customHeight="1" spans="1:7">
      <c r="A533" s="4">
        <f t="shared" si="16"/>
        <v>532</v>
      </c>
      <c r="B533" s="5" t="s">
        <v>3527</v>
      </c>
      <c r="C533" s="6" t="s">
        <v>850</v>
      </c>
      <c r="D533" s="4"/>
      <c r="E533" s="7">
        <v>44197</v>
      </c>
      <c r="F533" s="4" t="str">
        <f>C533&amp;COUNTIF($C$2:C533,C533)</f>
        <v>马佳英1</v>
      </c>
      <c r="G533" s="4">
        <f t="shared" si="17"/>
        <v>0</v>
      </c>
    </row>
    <row r="534" customHeight="1" spans="1:7">
      <c r="A534" s="4">
        <f t="shared" si="16"/>
        <v>533</v>
      </c>
      <c r="B534" s="5" t="s">
        <v>4278</v>
      </c>
      <c r="C534" s="6" t="s">
        <v>851</v>
      </c>
      <c r="D534" s="4"/>
      <c r="E534" s="7">
        <v>44197</v>
      </c>
      <c r="F534" s="4" t="str">
        <f>C534&amp;COUNTIF($C$2:C534,C534)</f>
        <v>张勇1</v>
      </c>
      <c r="G534" s="4">
        <f t="shared" si="17"/>
        <v>0</v>
      </c>
    </row>
    <row r="535" customHeight="1" spans="1:7">
      <c r="A535" s="4">
        <f t="shared" si="16"/>
        <v>534</v>
      </c>
      <c r="B535" s="5" t="s">
        <v>4279</v>
      </c>
      <c r="C535" s="6" t="s">
        <v>852</v>
      </c>
      <c r="D535" s="4"/>
      <c r="E535" s="7">
        <v>44197</v>
      </c>
      <c r="F535" s="4" t="str">
        <f>C535&amp;COUNTIF($C$2:C535,C535)</f>
        <v>张汉超1</v>
      </c>
      <c r="G535" s="4">
        <f t="shared" si="17"/>
        <v>0</v>
      </c>
    </row>
    <row r="536" customHeight="1" spans="1:7">
      <c r="A536" s="4">
        <f t="shared" si="16"/>
        <v>535</v>
      </c>
      <c r="B536" s="5" t="s">
        <v>3535</v>
      </c>
      <c r="C536" s="6" t="s">
        <v>853</v>
      </c>
      <c r="D536" s="4"/>
      <c r="E536" s="7">
        <v>44197</v>
      </c>
      <c r="F536" s="4" t="str">
        <f>C536&amp;COUNTIF($C$2:C536,C536)</f>
        <v>乔光1</v>
      </c>
      <c r="G536" s="4">
        <f t="shared" si="17"/>
        <v>0</v>
      </c>
    </row>
    <row r="537" customHeight="1" spans="1:7">
      <c r="A537" s="4">
        <f t="shared" si="16"/>
        <v>536</v>
      </c>
      <c r="B537" s="5" t="s">
        <v>4280</v>
      </c>
      <c r="C537" s="6" t="s">
        <v>854</v>
      </c>
      <c r="D537" s="4"/>
      <c r="E537" s="7">
        <v>44197</v>
      </c>
      <c r="F537" s="4" t="str">
        <f>C537&amp;COUNTIF($C$2:C537,C537)</f>
        <v>董浩1</v>
      </c>
      <c r="G537" s="4">
        <f t="shared" si="17"/>
        <v>0</v>
      </c>
    </row>
    <row r="538" customHeight="1" spans="1:7">
      <c r="A538" s="4">
        <f t="shared" si="16"/>
        <v>537</v>
      </c>
      <c r="B538" s="5" t="s">
        <v>3513</v>
      </c>
      <c r="C538" s="6" t="s">
        <v>855</v>
      </c>
      <c r="D538" s="4"/>
      <c r="E538" s="7">
        <v>44197</v>
      </c>
      <c r="F538" s="4" t="str">
        <f>C538&amp;COUNTIF($C$2:C538,C538)</f>
        <v>朱晓辉1</v>
      </c>
      <c r="G538" s="4">
        <f t="shared" si="17"/>
        <v>0</v>
      </c>
    </row>
    <row r="539" customHeight="1" spans="1:7">
      <c r="A539" s="4">
        <f t="shared" si="16"/>
        <v>538</v>
      </c>
      <c r="B539" s="5" t="s">
        <v>3536</v>
      </c>
      <c r="C539" s="6" t="s">
        <v>856</v>
      </c>
      <c r="D539" s="4"/>
      <c r="E539" s="7">
        <v>44197</v>
      </c>
      <c r="F539" s="4" t="str">
        <f>C539&amp;COUNTIF($C$2:C539,C539)</f>
        <v>李志伟1</v>
      </c>
      <c r="G539" s="4">
        <f t="shared" si="17"/>
        <v>0</v>
      </c>
    </row>
    <row r="540" customHeight="1" spans="1:7">
      <c r="A540" s="4">
        <f t="shared" si="16"/>
        <v>539</v>
      </c>
      <c r="B540" s="5" t="s">
        <v>3531</v>
      </c>
      <c r="C540" s="6" t="s">
        <v>857</v>
      </c>
      <c r="D540" s="4"/>
      <c r="E540" s="7">
        <v>44197</v>
      </c>
      <c r="F540" s="4" t="str">
        <f>C540&amp;COUNTIF($C$2:C540,C540)</f>
        <v>徐广岐1</v>
      </c>
      <c r="G540" s="4">
        <f t="shared" si="17"/>
        <v>0</v>
      </c>
    </row>
    <row r="541" customHeight="1" spans="1:7">
      <c r="A541" s="4">
        <f t="shared" si="16"/>
        <v>540</v>
      </c>
      <c r="B541" s="5" t="s">
        <v>4281</v>
      </c>
      <c r="C541" s="6" t="s">
        <v>858</v>
      </c>
      <c r="D541" s="4"/>
      <c r="E541" s="7">
        <v>44197</v>
      </c>
      <c r="F541" s="4" t="str">
        <f>C541&amp;COUNTIF($C$2:C541,C541)</f>
        <v>赵艳敏1</v>
      </c>
      <c r="G541" s="4">
        <f t="shared" si="17"/>
        <v>0</v>
      </c>
    </row>
    <row r="542" customHeight="1" spans="1:7">
      <c r="A542" s="4">
        <f t="shared" si="16"/>
        <v>541</v>
      </c>
      <c r="B542" s="5" t="s">
        <v>3201</v>
      </c>
      <c r="C542" s="6" t="s">
        <v>859</v>
      </c>
      <c r="D542" s="4"/>
      <c r="E542" s="7">
        <v>44197</v>
      </c>
      <c r="F542" s="4" t="str">
        <f>C542&amp;COUNTIF($C$2:C542,C542)</f>
        <v>金士星1</v>
      </c>
      <c r="G542" s="4">
        <f t="shared" si="17"/>
        <v>0</v>
      </c>
    </row>
    <row r="543" customHeight="1" spans="1:7">
      <c r="A543" s="4">
        <f t="shared" si="16"/>
        <v>542</v>
      </c>
      <c r="B543" s="5" t="s">
        <v>4282</v>
      </c>
      <c r="C543" s="6" t="s">
        <v>860</v>
      </c>
      <c r="D543" s="4"/>
      <c r="E543" s="7">
        <v>44197</v>
      </c>
      <c r="F543" s="4" t="str">
        <f>C543&amp;COUNTIF($C$2:C543,C543)</f>
        <v>赵雪11</v>
      </c>
      <c r="G543" s="4">
        <f t="shared" si="17"/>
        <v>0</v>
      </c>
    </row>
    <row r="544" customHeight="1" spans="1:7">
      <c r="A544" s="4">
        <f t="shared" si="16"/>
        <v>543</v>
      </c>
      <c r="B544" s="5" t="s">
        <v>2956</v>
      </c>
      <c r="C544" s="6" t="s">
        <v>861</v>
      </c>
      <c r="D544" s="4"/>
      <c r="E544" s="7">
        <v>44197</v>
      </c>
      <c r="F544" s="4" t="str">
        <f>C544&amp;COUNTIF($C$2:C544,C544)</f>
        <v>郭好磊1</v>
      </c>
      <c r="G544" s="4">
        <f t="shared" si="17"/>
        <v>0</v>
      </c>
    </row>
    <row r="545" customHeight="1" spans="1:7">
      <c r="A545" s="4">
        <f t="shared" si="16"/>
        <v>544</v>
      </c>
      <c r="B545" s="5" t="s">
        <v>4283</v>
      </c>
      <c r="C545" s="6" t="s">
        <v>862</v>
      </c>
      <c r="D545" s="4"/>
      <c r="E545" s="7">
        <v>44197</v>
      </c>
      <c r="F545" s="4" t="str">
        <f>C545&amp;COUNTIF($C$2:C545,C545)</f>
        <v>任航琦1</v>
      </c>
      <c r="G545" s="4">
        <f t="shared" si="17"/>
        <v>0</v>
      </c>
    </row>
    <row r="546" customHeight="1" spans="1:7">
      <c r="A546" s="4">
        <f t="shared" si="16"/>
        <v>545</v>
      </c>
      <c r="B546" s="5" t="s">
        <v>3532</v>
      </c>
      <c r="C546" s="6" t="s">
        <v>863</v>
      </c>
      <c r="D546" s="4"/>
      <c r="E546" s="7">
        <v>44197</v>
      </c>
      <c r="F546" s="4" t="str">
        <f>C546&amp;COUNTIF($C$2:C546,C546)</f>
        <v>赵朋飞1</v>
      </c>
      <c r="G546" s="4">
        <f t="shared" si="17"/>
        <v>0</v>
      </c>
    </row>
    <row r="547" customHeight="1" spans="1:7">
      <c r="A547" s="4">
        <f t="shared" si="16"/>
        <v>546</v>
      </c>
      <c r="B547" s="5" t="s">
        <v>3528</v>
      </c>
      <c r="C547" s="6" t="s">
        <v>864</v>
      </c>
      <c r="D547" s="4"/>
      <c r="E547" s="7">
        <v>44197</v>
      </c>
      <c r="F547" s="4" t="str">
        <f>C547&amp;COUNTIF($C$2:C547,C547)</f>
        <v>范春成1</v>
      </c>
      <c r="G547" s="4">
        <f t="shared" si="17"/>
        <v>0</v>
      </c>
    </row>
    <row r="548" customHeight="1" spans="1:7">
      <c r="A548" s="4">
        <f t="shared" si="16"/>
        <v>547</v>
      </c>
      <c r="B548" s="5" t="s">
        <v>3121</v>
      </c>
      <c r="C548" s="6" t="s">
        <v>865</v>
      </c>
      <c r="D548" s="4"/>
      <c r="E548" s="7">
        <v>44197</v>
      </c>
      <c r="F548" s="4" t="str">
        <f>C548&amp;COUNTIF($C$2:C548,C548)</f>
        <v>秦绍林1</v>
      </c>
      <c r="G548" s="4">
        <f t="shared" si="17"/>
        <v>0</v>
      </c>
    </row>
    <row r="549" customHeight="1" spans="1:7">
      <c r="A549" s="4">
        <f t="shared" si="16"/>
        <v>548</v>
      </c>
      <c r="B549" s="5" t="s">
        <v>3529</v>
      </c>
      <c r="C549" s="6" t="s">
        <v>866</v>
      </c>
      <c r="D549" s="4"/>
      <c r="E549" s="7">
        <v>44197</v>
      </c>
      <c r="F549" s="4" t="str">
        <f>C549&amp;COUNTIF($C$2:C549,C549)</f>
        <v>石家琦1</v>
      </c>
      <c r="G549" s="4">
        <f t="shared" si="17"/>
        <v>0</v>
      </c>
    </row>
    <row r="550" customHeight="1" spans="1:7">
      <c r="A550" s="4">
        <f t="shared" si="16"/>
        <v>549</v>
      </c>
      <c r="B550" s="5" t="s">
        <v>2861</v>
      </c>
      <c r="C550" s="6" t="s">
        <v>867</v>
      </c>
      <c r="D550" s="4"/>
      <c r="E550" s="7">
        <v>44197</v>
      </c>
      <c r="F550" s="4" t="str">
        <f>C550&amp;COUNTIF($C$2:C550,C550)</f>
        <v>申威1</v>
      </c>
      <c r="G550" s="4">
        <f t="shared" si="17"/>
        <v>0</v>
      </c>
    </row>
    <row r="551" customHeight="1" spans="1:7">
      <c r="A551" s="4">
        <f t="shared" si="16"/>
        <v>550</v>
      </c>
      <c r="B551" s="5" t="s">
        <v>3526</v>
      </c>
      <c r="C551" s="6" t="s">
        <v>868</v>
      </c>
      <c r="D551" s="4"/>
      <c r="E551" s="7">
        <v>44197</v>
      </c>
      <c r="F551" s="4" t="str">
        <f>C551&amp;COUNTIF($C$2:C551,C551)</f>
        <v>白冰1</v>
      </c>
      <c r="G551" s="4">
        <f t="shared" si="17"/>
        <v>0</v>
      </c>
    </row>
    <row r="552" customHeight="1" spans="1:7">
      <c r="A552" s="4">
        <f t="shared" si="16"/>
        <v>551</v>
      </c>
      <c r="B552" s="5" t="s">
        <v>3202</v>
      </c>
      <c r="C552" s="6" t="s">
        <v>869</v>
      </c>
      <c r="D552" s="4"/>
      <c r="E552" s="7">
        <v>44197</v>
      </c>
      <c r="F552" s="4" t="str">
        <f>C552&amp;COUNTIF($C$2:C552,C552)</f>
        <v>赵安坤1</v>
      </c>
      <c r="G552" s="4">
        <f t="shared" si="17"/>
        <v>0</v>
      </c>
    </row>
    <row r="553" customHeight="1" spans="1:7">
      <c r="A553" s="4">
        <f t="shared" si="16"/>
        <v>552</v>
      </c>
      <c r="B553" s="5" t="s">
        <v>3767</v>
      </c>
      <c r="C553" s="6" t="s">
        <v>871</v>
      </c>
      <c r="D553" s="4"/>
      <c r="E553" s="7">
        <v>44197</v>
      </c>
      <c r="F553" s="4" t="str">
        <f>C553&amp;COUNTIF($C$2:C553,C553)</f>
        <v>闫龙虎1</v>
      </c>
      <c r="G553" s="4">
        <f t="shared" si="17"/>
        <v>0</v>
      </c>
    </row>
    <row r="554" customHeight="1" spans="1:7">
      <c r="A554" s="4">
        <f t="shared" si="16"/>
        <v>553</v>
      </c>
      <c r="B554" s="5" t="s">
        <v>4284</v>
      </c>
      <c r="C554" s="6" t="s">
        <v>872</v>
      </c>
      <c r="D554" s="4"/>
      <c r="E554" s="7">
        <v>44197</v>
      </c>
      <c r="F554" s="4" t="str">
        <f>C554&amp;COUNTIF($C$2:C554,C554)</f>
        <v>郭亦凡1</v>
      </c>
      <c r="G554" s="4">
        <f t="shared" si="17"/>
        <v>0</v>
      </c>
    </row>
    <row r="555" customHeight="1" spans="1:7">
      <c r="A555" s="4">
        <f t="shared" si="16"/>
        <v>554</v>
      </c>
      <c r="B555" s="5" t="s">
        <v>3120</v>
      </c>
      <c r="C555" s="6" t="s">
        <v>873</v>
      </c>
      <c r="D555" s="4"/>
      <c r="E555" s="7">
        <v>44197</v>
      </c>
      <c r="F555" s="4" t="str">
        <f>C555&amp;COUNTIF($C$2:C555,C555)</f>
        <v>张飞雨1</v>
      </c>
      <c r="G555" s="4">
        <f t="shared" si="17"/>
        <v>0</v>
      </c>
    </row>
    <row r="556" customHeight="1" spans="1:7">
      <c r="A556" s="4">
        <f t="shared" si="16"/>
        <v>555</v>
      </c>
      <c r="B556" s="5" t="s">
        <v>3108</v>
      </c>
      <c r="C556" s="6" t="s">
        <v>874</v>
      </c>
      <c r="D556" s="4"/>
      <c r="E556" s="7">
        <v>44197</v>
      </c>
      <c r="F556" s="4" t="str">
        <f>C556&amp;COUNTIF($C$2:C556,C556)</f>
        <v>张琦1</v>
      </c>
      <c r="G556" s="4">
        <f t="shared" si="17"/>
        <v>0</v>
      </c>
    </row>
    <row r="557" customHeight="1" spans="1:7">
      <c r="A557" s="4">
        <f t="shared" si="16"/>
        <v>556</v>
      </c>
      <c r="B557" s="5" t="s">
        <v>4285</v>
      </c>
      <c r="C557" s="6" t="s">
        <v>875</v>
      </c>
      <c r="D557" s="4"/>
      <c r="E557" s="7">
        <v>44197</v>
      </c>
      <c r="F557" s="4" t="str">
        <f>C557&amp;COUNTIF($C$2:C557,C557)</f>
        <v>李子龙1</v>
      </c>
      <c r="G557" s="4">
        <f t="shared" si="17"/>
        <v>0</v>
      </c>
    </row>
    <row r="558" customHeight="1" spans="1:7">
      <c r="A558" s="4">
        <f t="shared" si="16"/>
        <v>557</v>
      </c>
      <c r="B558" s="5" t="s">
        <v>2853</v>
      </c>
      <c r="C558" s="6" t="s">
        <v>876</v>
      </c>
      <c r="D558" s="4"/>
      <c r="E558" s="7">
        <v>44197</v>
      </c>
      <c r="F558" s="4" t="str">
        <f>C558&amp;COUNTIF($C$2:C558,C558)</f>
        <v>刘吉1</v>
      </c>
      <c r="G558" s="4">
        <f t="shared" si="17"/>
        <v>0</v>
      </c>
    </row>
    <row r="559" customHeight="1" spans="1:7">
      <c r="A559" s="4">
        <f t="shared" si="16"/>
        <v>558</v>
      </c>
      <c r="B559" s="5" t="s">
        <v>3196</v>
      </c>
      <c r="C559" s="6" t="s">
        <v>877</v>
      </c>
      <c r="D559" s="4"/>
      <c r="E559" s="7">
        <v>44197</v>
      </c>
      <c r="F559" s="4" t="str">
        <f>C559&amp;COUNTIF($C$2:C559,C559)</f>
        <v>刘艳1</v>
      </c>
      <c r="G559" s="4">
        <f t="shared" si="17"/>
        <v>0</v>
      </c>
    </row>
    <row r="560" customHeight="1" spans="1:7">
      <c r="A560" s="4">
        <f t="shared" si="16"/>
        <v>559</v>
      </c>
      <c r="B560" s="5" t="s">
        <v>4286</v>
      </c>
      <c r="C560" s="6" t="s">
        <v>878</v>
      </c>
      <c r="D560" s="4"/>
      <c r="E560" s="7">
        <v>44197</v>
      </c>
      <c r="F560" s="4" t="str">
        <f>C560&amp;COUNTIF($C$2:C560,C560)</f>
        <v>张冬1</v>
      </c>
      <c r="G560" s="4">
        <f t="shared" si="17"/>
        <v>0</v>
      </c>
    </row>
    <row r="561" customHeight="1" spans="1:7">
      <c r="A561" s="4">
        <f t="shared" si="16"/>
        <v>560</v>
      </c>
      <c r="B561" s="5" t="s">
        <v>2903</v>
      </c>
      <c r="C561" s="6" t="s">
        <v>879</v>
      </c>
      <c r="D561" s="4"/>
      <c r="E561" s="7">
        <v>44197</v>
      </c>
      <c r="F561" s="4" t="str">
        <f>C561&amp;COUNTIF($C$2:C561,C561)</f>
        <v>李辰煜1</v>
      </c>
      <c r="G561" s="4">
        <f t="shared" si="17"/>
        <v>0</v>
      </c>
    </row>
    <row r="562" customHeight="1" spans="1:7">
      <c r="A562" s="4">
        <f t="shared" si="16"/>
        <v>561</v>
      </c>
      <c r="B562" s="5" t="s">
        <v>3510</v>
      </c>
      <c r="C562" s="6" t="s">
        <v>880</v>
      </c>
      <c r="D562" s="4"/>
      <c r="E562" s="7">
        <v>44197</v>
      </c>
      <c r="F562" s="4" t="str">
        <f>C562&amp;COUNTIF($C$2:C562,C562)</f>
        <v>孙金飞1</v>
      </c>
      <c r="G562" s="4">
        <f t="shared" si="17"/>
        <v>0</v>
      </c>
    </row>
    <row r="563" customHeight="1" spans="1:7">
      <c r="A563" s="4">
        <f t="shared" si="16"/>
        <v>562</v>
      </c>
      <c r="B563" s="5" t="s">
        <v>2961</v>
      </c>
      <c r="C563" s="6" t="s">
        <v>881</v>
      </c>
      <c r="D563" s="4"/>
      <c r="E563" s="7">
        <v>44197</v>
      </c>
      <c r="F563" s="4" t="str">
        <f>C563&amp;COUNTIF($C$2:C563,C563)</f>
        <v>毛江卫1</v>
      </c>
      <c r="G563" s="4">
        <f t="shared" si="17"/>
        <v>0</v>
      </c>
    </row>
    <row r="564" customHeight="1" spans="1:7">
      <c r="A564" s="4">
        <f t="shared" si="16"/>
        <v>563</v>
      </c>
      <c r="B564" s="5" t="s">
        <v>4287</v>
      </c>
      <c r="C564" s="6" t="s">
        <v>883</v>
      </c>
      <c r="D564" s="4"/>
      <c r="E564" s="7">
        <v>44197</v>
      </c>
      <c r="F564" s="4" t="str">
        <f>C564&amp;COUNTIF($C$2:C564,C564)</f>
        <v>陈晓磊1</v>
      </c>
      <c r="G564" s="4">
        <f t="shared" si="17"/>
        <v>0</v>
      </c>
    </row>
    <row r="565" customHeight="1" spans="1:7">
      <c r="A565" s="4">
        <f t="shared" si="16"/>
        <v>564</v>
      </c>
      <c r="B565" s="5" t="s">
        <v>4288</v>
      </c>
      <c r="C565" s="6" t="s">
        <v>884</v>
      </c>
      <c r="D565" s="4"/>
      <c r="E565" s="7">
        <v>44197</v>
      </c>
      <c r="F565" s="4" t="str">
        <f>C565&amp;COUNTIF($C$2:C565,C565)</f>
        <v>肖冬雪1</v>
      </c>
      <c r="G565" s="4">
        <f t="shared" si="17"/>
        <v>0</v>
      </c>
    </row>
    <row r="566" customHeight="1" spans="1:7">
      <c r="A566" s="4">
        <f t="shared" si="16"/>
        <v>565</v>
      </c>
      <c r="B566" s="5" t="s">
        <v>4289</v>
      </c>
      <c r="C566" s="6" t="s">
        <v>885</v>
      </c>
      <c r="D566" s="4"/>
      <c r="E566" s="7">
        <v>44197</v>
      </c>
      <c r="F566" s="4" t="str">
        <f>C566&amp;COUNTIF($C$2:C566,C566)</f>
        <v>王宏娟1</v>
      </c>
      <c r="G566" s="4">
        <f t="shared" si="17"/>
        <v>0</v>
      </c>
    </row>
    <row r="567" customHeight="1" spans="1:7">
      <c r="A567" s="4">
        <f t="shared" si="16"/>
        <v>566</v>
      </c>
      <c r="B567" s="5" t="s">
        <v>3548</v>
      </c>
      <c r="C567" s="6" t="s">
        <v>886</v>
      </c>
      <c r="D567" s="4"/>
      <c r="E567" s="7">
        <v>44197</v>
      </c>
      <c r="F567" s="4" t="str">
        <f>C567&amp;COUNTIF($C$2:C567,C567)</f>
        <v>李雷全1</v>
      </c>
      <c r="G567" s="4">
        <f t="shared" si="17"/>
        <v>0</v>
      </c>
    </row>
    <row r="568" customHeight="1" spans="1:7">
      <c r="A568" s="4">
        <f t="shared" si="16"/>
        <v>567</v>
      </c>
      <c r="B568" s="5" t="s">
        <v>3545</v>
      </c>
      <c r="C568" s="6" t="s">
        <v>887</v>
      </c>
      <c r="D568" s="4"/>
      <c r="E568" s="7">
        <v>44197</v>
      </c>
      <c r="F568" s="4" t="str">
        <f>C568&amp;COUNTIF($C$2:C568,C568)</f>
        <v>迟立杰1</v>
      </c>
      <c r="G568" s="4">
        <f t="shared" si="17"/>
        <v>0</v>
      </c>
    </row>
    <row r="569" customHeight="1" spans="1:7">
      <c r="A569" s="4">
        <f t="shared" si="16"/>
        <v>568</v>
      </c>
      <c r="B569" s="5" t="s">
        <v>4290</v>
      </c>
      <c r="C569" s="6" t="s">
        <v>888</v>
      </c>
      <c r="D569" s="4"/>
      <c r="E569" s="7">
        <v>44197</v>
      </c>
      <c r="F569" s="4" t="str">
        <f>C569&amp;COUNTIF($C$2:C569,C569)</f>
        <v>虎鹏瑞1</v>
      </c>
      <c r="G569" s="4">
        <f t="shared" si="17"/>
        <v>0</v>
      </c>
    </row>
    <row r="570" customHeight="1" spans="1:7">
      <c r="A570" s="4">
        <f t="shared" si="16"/>
        <v>569</v>
      </c>
      <c r="B570" s="5" t="s">
        <v>2860</v>
      </c>
      <c r="C570" s="6" t="s">
        <v>889</v>
      </c>
      <c r="D570" s="4"/>
      <c r="E570" s="7">
        <v>44197</v>
      </c>
      <c r="F570" s="4" t="str">
        <f>C570&amp;COUNTIF($C$2:C570,C570)</f>
        <v>丁鹏飞1</v>
      </c>
      <c r="G570" s="4">
        <f t="shared" si="17"/>
        <v>0</v>
      </c>
    </row>
    <row r="571" customHeight="1" spans="1:7">
      <c r="A571" s="4">
        <f t="shared" si="16"/>
        <v>570</v>
      </c>
      <c r="B571" s="5" t="s">
        <v>2740</v>
      </c>
      <c r="C571" s="6" t="s">
        <v>890</v>
      </c>
      <c r="D571" s="4"/>
      <c r="E571" s="7">
        <v>44197</v>
      </c>
      <c r="F571" s="4" t="str">
        <f>C571&amp;COUNTIF($C$2:C571,C571)</f>
        <v>谷义娜1</v>
      </c>
      <c r="G571" s="4">
        <f t="shared" si="17"/>
        <v>0</v>
      </c>
    </row>
    <row r="572" customHeight="1" spans="1:7">
      <c r="A572" s="4">
        <f t="shared" si="16"/>
        <v>571</v>
      </c>
      <c r="B572" s="5" t="s">
        <v>2865</v>
      </c>
      <c r="C572" s="6" t="s">
        <v>891</v>
      </c>
      <c r="D572" s="4"/>
      <c r="E572" s="7">
        <v>44197</v>
      </c>
      <c r="F572" s="4" t="str">
        <f>C572&amp;COUNTIF($C$2:C572,C572)</f>
        <v>赵晓波1</v>
      </c>
      <c r="G572" s="4">
        <f t="shared" si="17"/>
        <v>0</v>
      </c>
    </row>
    <row r="573" customHeight="1" spans="1:7">
      <c r="A573" s="4">
        <f t="shared" si="16"/>
        <v>572</v>
      </c>
      <c r="B573" s="5" t="s">
        <v>2859</v>
      </c>
      <c r="C573" s="6" t="s">
        <v>892</v>
      </c>
      <c r="D573" s="4"/>
      <c r="E573" s="7">
        <v>44197</v>
      </c>
      <c r="F573" s="4" t="str">
        <f>C573&amp;COUNTIF($C$2:C573,C573)</f>
        <v>杨清清1</v>
      </c>
      <c r="G573" s="4">
        <f t="shared" si="17"/>
        <v>0</v>
      </c>
    </row>
    <row r="574" customHeight="1" spans="1:7">
      <c r="A574" s="4">
        <f t="shared" si="16"/>
        <v>573</v>
      </c>
      <c r="B574" s="5" t="s">
        <v>2980</v>
      </c>
      <c r="C574" s="6" t="s">
        <v>893</v>
      </c>
      <c r="D574" s="4"/>
      <c r="E574" s="7">
        <v>44197</v>
      </c>
      <c r="F574" s="4" t="str">
        <f>C574&amp;COUNTIF($C$2:C574,C574)</f>
        <v>李博1</v>
      </c>
      <c r="G574" s="4">
        <f t="shared" si="17"/>
        <v>0</v>
      </c>
    </row>
    <row r="575" customHeight="1" spans="1:7">
      <c r="A575" s="4">
        <f t="shared" si="16"/>
        <v>574</v>
      </c>
      <c r="B575" s="5" t="s">
        <v>3534</v>
      </c>
      <c r="C575" s="6" t="s">
        <v>894</v>
      </c>
      <c r="D575" s="4"/>
      <c r="E575" s="7">
        <v>44197</v>
      </c>
      <c r="F575" s="4" t="str">
        <f>C575&amp;COUNTIF($C$2:C575,C575)</f>
        <v>伊攀1</v>
      </c>
      <c r="G575" s="4">
        <f t="shared" si="17"/>
        <v>0</v>
      </c>
    </row>
    <row r="576" customHeight="1" spans="1:7">
      <c r="A576" s="4">
        <f t="shared" si="16"/>
        <v>575</v>
      </c>
      <c r="B576" s="5" t="s">
        <v>3117</v>
      </c>
      <c r="C576" s="6" t="s">
        <v>895</v>
      </c>
      <c r="D576" s="4"/>
      <c r="E576" s="7">
        <v>44197</v>
      </c>
      <c r="F576" s="4" t="str">
        <f>C576&amp;COUNTIF($C$2:C576,C576)</f>
        <v>杨昊1</v>
      </c>
      <c r="G576" s="4">
        <f t="shared" si="17"/>
        <v>0</v>
      </c>
    </row>
    <row r="577" customHeight="1" spans="1:7">
      <c r="A577" s="4">
        <f t="shared" si="16"/>
        <v>576</v>
      </c>
      <c r="B577" s="5" t="s">
        <v>2852</v>
      </c>
      <c r="C577" s="6" t="s">
        <v>896</v>
      </c>
      <c r="D577" s="4"/>
      <c r="E577" s="7">
        <v>44197</v>
      </c>
      <c r="F577" s="4" t="str">
        <f>C577&amp;COUNTIF($C$2:C577,C577)</f>
        <v>田杰1</v>
      </c>
      <c r="G577" s="4">
        <f t="shared" si="17"/>
        <v>0</v>
      </c>
    </row>
    <row r="578" customHeight="1" spans="1:7">
      <c r="A578" s="4">
        <f t="shared" si="16"/>
        <v>577</v>
      </c>
      <c r="B578" s="5" t="s">
        <v>2841</v>
      </c>
      <c r="C578" s="6" t="s">
        <v>897</v>
      </c>
      <c r="D578" s="4"/>
      <c r="E578" s="7">
        <v>44197</v>
      </c>
      <c r="F578" s="4" t="str">
        <f>C578&amp;COUNTIF($C$2:C578,C578)</f>
        <v>谢鑫宇1</v>
      </c>
      <c r="G578" s="4">
        <f t="shared" si="17"/>
        <v>0</v>
      </c>
    </row>
    <row r="579" customHeight="1" spans="1:7">
      <c r="A579" s="4">
        <f t="shared" ref="A579:A642" si="18">ROW()-1</f>
        <v>578</v>
      </c>
      <c r="B579" s="5" t="s">
        <v>3509</v>
      </c>
      <c r="C579" s="6" t="s">
        <v>898</v>
      </c>
      <c r="D579" s="4"/>
      <c r="E579" s="7">
        <v>44197</v>
      </c>
      <c r="F579" s="4" t="str">
        <f>C579&amp;COUNTIF($C$2:C579,C579)</f>
        <v>路准晴1</v>
      </c>
      <c r="G579" s="4">
        <f t="shared" ref="G579:G642" si="19">IF(COUNTIF(C:C,C579)=1,0,D579-VLOOKUP(C579,C:D,2,0))</f>
        <v>0</v>
      </c>
    </row>
    <row r="580" customHeight="1" spans="1:7">
      <c r="A580" s="4">
        <f t="shared" si="18"/>
        <v>579</v>
      </c>
      <c r="B580" s="5" t="s">
        <v>3457</v>
      </c>
      <c r="C580" s="6" t="s">
        <v>899</v>
      </c>
      <c r="D580" s="4"/>
      <c r="E580" s="7">
        <v>44197</v>
      </c>
      <c r="F580" s="4" t="str">
        <f>C580&amp;COUNTIF($C$2:C580,C580)</f>
        <v>余志刚1</v>
      </c>
      <c r="G580" s="4">
        <f t="shared" si="19"/>
        <v>0</v>
      </c>
    </row>
    <row r="581" customHeight="1" spans="1:7">
      <c r="A581" s="4">
        <f t="shared" si="18"/>
        <v>580</v>
      </c>
      <c r="B581" s="5" t="s">
        <v>4291</v>
      </c>
      <c r="C581" s="6" t="s">
        <v>900</v>
      </c>
      <c r="D581" s="4"/>
      <c r="E581" s="7">
        <v>44197</v>
      </c>
      <c r="F581" s="4" t="str">
        <f>C581&amp;COUNTIF($C$2:C581,C581)</f>
        <v>马自强1</v>
      </c>
      <c r="G581" s="4">
        <f t="shared" si="19"/>
        <v>0</v>
      </c>
    </row>
    <row r="582" customHeight="1" spans="1:7">
      <c r="A582" s="4">
        <f t="shared" si="18"/>
        <v>581</v>
      </c>
      <c r="B582" s="5" t="s">
        <v>3084</v>
      </c>
      <c r="C582" s="6" t="s">
        <v>901</v>
      </c>
      <c r="D582" s="4"/>
      <c r="E582" s="7">
        <v>44197</v>
      </c>
      <c r="F582" s="4" t="str">
        <f>C582&amp;COUNTIF($C$2:C582,C582)</f>
        <v>刘艳超1</v>
      </c>
      <c r="G582" s="4">
        <f t="shared" si="19"/>
        <v>0</v>
      </c>
    </row>
    <row r="583" customHeight="1" spans="1:7">
      <c r="A583" s="4">
        <f t="shared" si="18"/>
        <v>582</v>
      </c>
      <c r="B583" s="5" t="s">
        <v>3544</v>
      </c>
      <c r="C583" s="6" t="s">
        <v>902</v>
      </c>
      <c r="D583" s="4"/>
      <c r="E583" s="7">
        <v>44197</v>
      </c>
      <c r="F583" s="4" t="str">
        <f>C583&amp;COUNTIF($C$2:C583,C583)</f>
        <v>李佳学1</v>
      </c>
      <c r="G583" s="4">
        <f t="shared" si="19"/>
        <v>0</v>
      </c>
    </row>
    <row r="584" customHeight="1" spans="1:7">
      <c r="A584" s="4">
        <f t="shared" si="18"/>
        <v>583</v>
      </c>
      <c r="B584" s="5" t="s">
        <v>2850</v>
      </c>
      <c r="C584" s="6" t="s">
        <v>903</v>
      </c>
      <c r="D584" s="4"/>
      <c r="E584" s="7">
        <v>44197</v>
      </c>
      <c r="F584" s="4" t="str">
        <f>C584&amp;COUNTIF($C$2:C584,C584)</f>
        <v>王海涛1</v>
      </c>
      <c r="G584" s="4">
        <f t="shared" si="19"/>
        <v>0</v>
      </c>
    </row>
    <row r="585" customHeight="1" spans="1:7">
      <c r="A585" s="4">
        <f t="shared" si="18"/>
        <v>584</v>
      </c>
      <c r="B585" s="5" t="s">
        <v>3523</v>
      </c>
      <c r="C585" s="6" t="s">
        <v>904</v>
      </c>
      <c r="D585" s="4"/>
      <c r="E585" s="7">
        <v>44197</v>
      </c>
      <c r="F585" s="4" t="str">
        <f>C585&amp;COUNTIF($C$2:C585,C585)</f>
        <v>刘欣欣1</v>
      </c>
      <c r="G585" s="4">
        <f t="shared" si="19"/>
        <v>0</v>
      </c>
    </row>
    <row r="586" customHeight="1" spans="1:7">
      <c r="A586" s="4">
        <f t="shared" si="18"/>
        <v>585</v>
      </c>
      <c r="B586" s="5" t="s">
        <v>3125</v>
      </c>
      <c r="C586" s="6" t="s">
        <v>905</v>
      </c>
      <c r="D586" s="4"/>
      <c r="E586" s="7">
        <v>44197</v>
      </c>
      <c r="F586" s="4" t="str">
        <f>C586&amp;COUNTIF($C$2:C586,C586)</f>
        <v>杨帅1</v>
      </c>
      <c r="G586" s="4">
        <f t="shared" si="19"/>
        <v>0</v>
      </c>
    </row>
    <row r="587" customHeight="1" spans="1:7">
      <c r="A587" s="4">
        <f t="shared" si="18"/>
        <v>586</v>
      </c>
      <c r="B587" s="5" t="s">
        <v>4292</v>
      </c>
      <c r="C587" s="6" t="s">
        <v>906</v>
      </c>
      <c r="D587" s="4"/>
      <c r="E587" s="7">
        <v>44197</v>
      </c>
      <c r="F587" s="4" t="str">
        <f>C587&amp;COUNTIF($C$2:C587,C587)</f>
        <v>武慧芳1</v>
      </c>
      <c r="G587" s="4">
        <f t="shared" si="19"/>
        <v>0</v>
      </c>
    </row>
    <row r="588" customHeight="1" spans="1:7">
      <c r="A588" s="4">
        <f t="shared" si="18"/>
        <v>587</v>
      </c>
      <c r="B588" s="5" t="s">
        <v>3522</v>
      </c>
      <c r="C588" s="6" t="s">
        <v>907</v>
      </c>
      <c r="D588" s="4"/>
      <c r="E588" s="7">
        <v>44197</v>
      </c>
      <c r="F588" s="4" t="str">
        <f>C588&amp;COUNTIF($C$2:C588,C588)</f>
        <v>刘亚南1</v>
      </c>
      <c r="G588" s="4">
        <f t="shared" si="19"/>
        <v>0</v>
      </c>
    </row>
    <row r="589" customHeight="1" spans="1:7">
      <c r="A589" s="4">
        <f t="shared" si="18"/>
        <v>588</v>
      </c>
      <c r="B589" s="5" t="s">
        <v>3126</v>
      </c>
      <c r="C589" s="6" t="s">
        <v>908</v>
      </c>
      <c r="D589" s="4"/>
      <c r="E589" s="7">
        <v>44197</v>
      </c>
      <c r="F589" s="4" t="str">
        <f>C589&amp;COUNTIF($C$2:C589,C589)</f>
        <v>罗迎豪1</v>
      </c>
      <c r="G589" s="4">
        <f t="shared" si="19"/>
        <v>0</v>
      </c>
    </row>
    <row r="590" customHeight="1" spans="1:7">
      <c r="A590" s="4">
        <f t="shared" si="18"/>
        <v>589</v>
      </c>
      <c r="B590" s="5" t="s">
        <v>3512</v>
      </c>
      <c r="C590" s="6" t="s">
        <v>909</v>
      </c>
      <c r="D590" s="4"/>
      <c r="E590" s="7">
        <v>44197</v>
      </c>
      <c r="F590" s="4" t="str">
        <f>C590&amp;COUNTIF($C$2:C590,C590)</f>
        <v>赵杰1</v>
      </c>
      <c r="G590" s="4">
        <f t="shared" si="19"/>
        <v>0</v>
      </c>
    </row>
    <row r="591" customHeight="1" spans="1:7">
      <c r="A591" s="4">
        <f t="shared" si="18"/>
        <v>590</v>
      </c>
      <c r="B591" s="5" t="s">
        <v>2863</v>
      </c>
      <c r="C591" s="6" t="s">
        <v>910</v>
      </c>
      <c r="D591" s="4"/>
      <c r="E591" s="7">
        <v>44197</v>
      </c>
      <c r="F591" s="4" t="str">
        <f>C591&amp;COUNTIF($C$2:C591,C591)</f>
        <v>张文青1</v>
      </c>
      <c r="G591" s="4">
        <f t="shared" si="19"/>
        <v>0</v>
      </c>
    </row>
    <row r="592" customHeight="1" spans="1:7">
      <c r="A592" s="4">
        <f t="shared" si="18"/>
        <v>591</v>
      </c>
      <c r="B592" s="5" t="s">
        <v>3118</v>
      </c>
      <c r="C592" s="6" t="s">
        <v>911</v>
      </c>
      <c r="D592" s="4"/>
      <c r="E592" s="7">
        <v>44197</v>
      </c>
      <c r="F592" s="4" t="str">
        <f>C592&amp;COUNTIF($C$2:C592,C592)</f>
        <v>常铁欣1</v>
      </c>
      <c r="G592" s="4">
        <f t="shared" si="19"/>
        <v>0</v>
      </c>
    </row>
    <row r="593" customHeight="1" spans="1:7">
      <c r="A593" s="4">
        <f t="shared" si="18"/>
        <v>592</v>
      </c>
      <c r="B593" s="5" t="s">
        <v>2855</v>
      </c>
      <c r="C593" s="6" t="s">
        <v>912</v>
      </c>
      <c r="D593" s="4"/>
      <c r="E593" s="7">
        <v>44197</v>
      </c>
      <c r="F593" s="4" t="str">
        <f>C593&amp;COUNTIF($C$2:C593,C593)</f>
        <v>李帅臣1</v>
      </c>
      <c r="G593" s="4">
        <f t="shared" si="19"/>
        <v>0</v>
      </c>
    </row>
    <row r="594" customHeight="1" spans="1:7">
      <c r="A594" s="4">
        <f t="shared" si="18"/>
        <v>593</v>
      </c>
      <c r="B594" s="5" t="s">
        <v>2849</v>
      </c>
      <c r="C594" s="6" t="s">
        <v>913</v>
      </c>
      <c r="D594" s="4"/>
      <c r="E594" s="7">
        <v>44197</v>
      </c>
      <c r="F594" s="4" t="str">
        <f>C594&amp;COUNTIF($C$2:C594,C594)</f>
        <v>田旭1</v>
      </c>
      <c r="G594" s="4">
        <f t="shared" si="19"/>
        <v>0</v>
      </c>
    </row>
    <row r="595" customHeight="1" spans="1:7">
      <c r="A595" s="4">
        <f t="shared" si="18"/>
        <v>594</v>
      </c>
      <c r="B595" s="5" t="s">
        <v>4293</v>
      </c>
      <c r="C595" s="6" t="s">
        <v>914</v>
      </c>
      <c r="D595" s="4"/>
      <c r="E595" s="7">
        <v>44197</v>
      </c>
      <c r="F595" s="4" t="str">
        <f>C595&amp;COUNTIF($C$2:C595,C595)</f>
        <v>陈楠1</v>
      </c>
      <c r="G595" s="4">
        <f t="shared" si="19"/>
        <v>0</v>
      </c>
    </row>
    <row r="596" customHeight="1" spans="1:7">
      <c r="A596" s="4">
        <f t="shared" si="18"/>
        <v>595</v>
      </c>
      <c r="B596" s="5" t="s">
        <v>4294</v>
      </c>
      <c r="C596" s="6" t="s">
        <v>915</v>
      </c>
      <c r="D596" s="4"/>
      <c r="E596" s="7">
        <v>44197</v>
      </c>
      <c r="F596" s="4" t="str">
        <f>C596&amp;COUNTIF($C$2:C596,C596)</f>
        <v>郝松茂1</v>
      </c>
      <c r="G596" s="4">
        <f t="shared" si="19"/>
        <v>0</v>
      </c>
    </row>
    <row r="597" customHeight="1" spans="1:7">
      <c r="A597" s="4">
        <f t="shared" si="18"/>
        <v>596</v>
      </c>
      <c r="B597" s="5" t="s">
        <v>4295</v>
      </c>
      <c r="C597" s="6" t="s">
        <v>916</v>
      </c>
      <c r="D597" s="4"/>
      <c r="E597" s="7">
        <v>44197</v>
      </c>
      <c r="F597" s="4" t="str">
        <f>C597&amp;COUNTIF($C$2:C597,C597)</f>
        <v>仇炜1</v>
      </c>
      <c r="G597" s="4">
        <f t="shared" si="19"/>
        <v>0</v>
      </c>
    </row>
    <row r="598" customHeight="1" spans="1:7">
      <c r="A598" s="4">
        <f t="shared" si="18"/>
        <v>597</v>
      </c>
      <c r="B598" s="5" t="s">
        <v>4296</v>
      </c>
      <c r="C598" s="6" t="s">
        <v>917</v>
      </c>
      <c r="D598" s="4"/>
      <c r="E598" s="7">
        <v>44197</v>
      </c>
      <c r="F598" s="4" t="str">
        <f>C598&amp;COUNTIF($C$2:C598,C598)</f>
        <v>张艺凡1</v>
      </c>
      <c r="G598" s="4">
        <f t="shared" si="19"/>
        <v>0</v>
      </c>
    </row>
    <row r="599" customHeight="1" spans="1:7">
      <c r="A599" s="4">
        <f t="shared" si="18"/>
        <v>598</v>
      </c>
      <c r="B599" s="5" t="s">
        <v>4297</v>
      </c>
      <c r="C599" s="6" t="s">
        <v>918</v>
      </c>
      <c r="D599" s="4"/>
      <c r="E599" s="7">
        <v>44197</v>
      </c>
      <c r="F599" s="4" t="str">
        <f>C599&amp;COUNTIF($C$2:C599,C599)</f>
        <v>胡江江1</v>
      </c>
      <c r="G599" s="4">
        <f t="shared" si="19"/>
        <v>0</v>
      </c>
    </row>
    <row r="600" customHeight="1" spans="1:7">
      <c r="A600" s="4">
        <f t="shared" si="18"/>
        <v>599</v>
      </c>
      <c r="B600" s="5" t="s">
        <v>2960</v>
      </c>
      <c r="C600" s="6" t="s">
        <v>919</v>
      </c>
      <c r="D600" s="4"/>
      <c r="E600" s="7">
        <v>44197</v>
      </c>
      <c r="F600" s="4" t="str">
        <f>C600&amp;COUNTIF($C$2:C600,C600)</f>
        <v>张小宁1</v>
      </c>
      <c r="G600" s="4">
        <f t="shared" si="19"/>
        <v>0</v>
      </c>
    </row>
    <row r="601" customHeight="1" spans="1:7">
      <c r="A601" s="4">
        <f t="shared" si="18"/>
        <v>600</v>
      </c>
      <c r="B601" s="5" t="s">
        <v>4298</v>
      </c>
      <c r="C601" s="6" t="s">
        <v>920</v>
      </c>
      <c r="D601" s="4"/>
      <c r="E601" s="7">
        <v>44197</v>
      </c>
      <c r="F601" s="4" t="str">
        <f>C601&amp;COUNTIF($C$2:C601,C601)</f>
        <v>王雪鑫1</v>
      </c>
      <c r="G601" s="4">
        <f t="shared" si="19"/>
        <v>0</v>
      </c>
    </row>
    <row r="602" customHeight="1" spans="1:7">
      <c r="A602" s="4">
        <f t="shared" si="18"/>
        <v>601</v>
      </c>
      <c r="B602" s="5" t="s">
        <v>4299</v>
      </c>
      <c r="C602" s="6" t="s">
        <v>922</v>
      </c>
      <c r="D602" s="4"/>
      <c r="E602" s="7">
        <v>44197</v>
      </c>
      <c r="F602" s="4" t="str">
        <f>C602&amp;COUNTIF($C$2:C602,C602)</f>
        <v>杨子丰1</v>
      </c>
      <c r="G602" s="4">
        <f t="shared" si="19"/>
        <v>0</v>
      </c>
    </row>
    <row r="603" customHeight="1" spans="1:7">
      <c r="A603" s="4">
        <f t="shared" si="18"/>
        <v>602</v>
      </c>
      <c r="B603" s="5" t="s">
        <v>3514</v>
      </c>
      <c r="C603" s="6" t="s">
        <v>923</v>
      </c>
      <c r="D603" s="4"/>
      <c r="E603" s="7">
        <v>44197</v>
      </c>
      <c r="F603" s="4" t="str">
        <f>C603&amp;COUNTIF($C$2:C603,C603)</f>
        <v>贾正良1</v>
      </c>
      <c r="G603" s="4">
        <f t="shared" si="19"/>
        <v>0</v>
      </c>
    </row>
    <row r="604" customHeight="1" spans="1:7">
      <c r="A604" s="4">
        <f t="shared" si="18"/>
        <v>603</v>
      </c>
      <c r="B604" s="5" t="s">
        <v>4300</v>
      </c>
      <c r="C604" s="6" t="s">
        <v>924</v>
      </c>
      <c r="D604" s="4"/>
      <c r="E604" s="7">
        <v>44197</v>
      </c>
      <c r="F604" s="4" t="str">
        <f>C604&amp;COUNTIF($C$2:C604,C604)</f>
        <v>石安1</v>
      </c>
      <c r="G604" s="4">
        <f t="shared" si="19"/>
        <v>0</v>
      </c>
    </row>
    <row r="605" customHeight="1" spans="1:7">
      <c r="A605" s="4">
        <f t="shared" si="18"/>
        <v>604</v>
      </c>
      <c r="B605" s="5" t="s">
        <v>4301</v>
      </c>
      <c r="C605" s="6" t="s">
        <v>925</v>
      </c>
      <c r="D605" s="4"/>
      <c r="E605" s="7">
        <v>44197</v>
      </c>
      <c r="F605" s="4" t="str">
        <f>C605&amp;COUNTIF($C$2:C605,C605)</f>
        <v>柳真真1</v>
      </c>
      <c r="G605" s="4">
        <f t="shared" si="19"/>
        <v>0</v>
      </c>
    </row>
    <row r="606" customHeight="1" spans="1:7">
      <c r="A606" s="4">
        <f t="shared" si="18"/>
        <v>605</v>
      </c>
      <c r="B606" s="5" t="s">
        <v>2854</v>
      </c>
      <c r="C606" s="6" t="s">
        <v>926</v>
      </c>
      <c r="D606" s="4"/>
      <c r="E606" s="7">
        <v>44197</v>
      </c>
      <c r="F606" s="4" t="str">
        <f>C606&amp;COUNTIF($C$2:C606,C606)</f>
        <v>裴彦佳1</v>
      </c>
      <c r="G606" s="4">
        <f t="shared" si="19"/>
        <v>0</v>
      </c>
    </row>
    <row r="607" customHeight="1" spans="1:7">
      <c r="A607" s="4">
        <f t="shared" si="18"/>
        <v>606</v>
      </c>
      <c r="B607" s="5" t="s">
        <v>4302</v>
      </c>
      <c r="C607" s="6" t="s">
        <v>927</v>
      </c>
      <c r="D607" s="4"/>
      <c r="E607" s="7">
        <v>44197</v>
      </c>
      <c r="F607" s="4" t="str">
        <f>C607&amp;COUNTIF($C$2:C607,C607)</f>
        <v>张萌军1</v>
      </c>
      <c r="G607" s="4">
        <f t="shared" si="19"/>
        <v>0</v>
      </c>
    </row>
    <row r="608" customHeight="1" spans="1:7">
      <c r="A608" s="4">
        <f t="shared" si="18"/>
        <v>607</v>
      </c>
      <c r="B608" s="5" t="s">
        <v>3192</v>
      </c>
      <c r="C608" s="6" t="s">
        <v>928</v>
      </c>
      <c r="D608" s="4"/>
      <c r="E608" s="7">
        <v>44197</v>
      </c>
      <c r="F608" s="4" t="str">
        <f>C608&amp;COUNTIF($C$2:C608,C608)</f>
        <v>王青波1</v>
      </c>
      <c r="G608" s="4">
        <f t="shared" si="19"/>
        <v>0</v>
      </c>
    </row>
    <row r="609" customHeight="1" spans="1:7">
      <c r="A609" s="4">
        <f t="shared" si="18"/>
        <v>608</v>
      </c>
      <c r="B609" s="5" t="s">
        <v>3123</v>
      </c>
      <c r="C609" s="6" t="s">
        <v>929</v>
      </c>
      <c r="D609" s="4"/>
      <c r="E609" s="7">
        <v>44197</v>
      </c>
      <c r="F609" s="4" t="str">
        <f>C609&amp;COUNTIF($C$2:C609,C609)</f>
        <v>郑羽娜1</v>
      </c>
      <c r="G609" s="4">
        <f t="shared" si="19"/>
        <v>0</v>
      </c>
    </row>
    <row r="610" customHeight="1" spans="1:7">
      <c r="A610" s="4">
        <f t="shared" si="18"/>
        <v>609</v>
      </c>
      <c r="B610" s="5" t="s">
        <v>3122</v>
      </c>
      <c r="C610" s="6" t="s">
        <v>930</v>
      </c>
      <c r="D610" s="4"/>
      <c r="E610" s="7">
        <v>44197</v>
      </c>
      <c r="F610" s="4" t="str">
        <f>C610&amp;COUNTIF($C$2:C610,C610)</f>
        <v>高明1</v>
      </c>
      <c r="G610" s="4">
        <f t="shared" si="19"/>
        <v>0</v>
      </c>
    </row>
    <row r="611" customHeight="1" spans="1:7">
      <c r="A611" s="4">
        <f t="shared" si="18"/>
        <v>610</v>
      </c>
      <c r="B611" s="5" t="s">
        <v>4303</v>
      </c>
      <c r="C611" s="6" t="s">
        <v>931</v>
      </c>
      <c r="D611" s="4"/>
      <c r="E611" s="7">
        <v>44197</v>
      </c>
      <c r="F611" s="4" t="str">
        <f>C611&amp;COUNTIF($C$2:C611,C611)</f>
        <v>杨涛1</v>
      </c>
      <c r="G611" s="4">
        <f t="shared" si="19"/>
        <v>0</v>
      </c>
    </row>
    <row r="612" customHeight="1" spans="1:7">
      <c r="A612" s="4">
        <f t="shared" si="18"/>
        <v>611</v>
      </c>
      <c r="B612" s="5" t="s">
        <v>3171</v>
      </c>
      <c r="C612" s="6" t="s">
        <v>932</v>
      </c>
      <c r="D612" s="4"/>
      <c r="E612" s="7">
        <v>44197</v>
      </c>
      <c r="F612" s="4" t="str">
        <f>C612&amp;COUNTIF($C$2:C612,C612)</f>
        <v>刘鑫博1</v>
      </c>
      <c r="G612" s="4">
        <f t="shared" si="19"/>
        <v>0</v>
      </c>
    </row>
    <row r="613" customHeight="1" spans="1:7">
      <c r="A613" s="4">
        <f t="shared" si="18"/>
        <v>612</v>
      </c>
      <c r="B613" s="5" t="s">
        <v>4304</v>
      </c>
      <c r="C613" s="6" t="s">
        <v>933</v>
      </c>
      <c r="D613" s="4"/>
      <c r="E613" s="7">
        <v>44197</v>
      </c>
      <c r="F613" s="4" t="str">
        <f>C613&amp;COUNTIF($C$2:C613,C613)</f>
        <v>杨贺1</v>
      </c>
      <c r="G613" s="4">
        <f t="shared" si="19"/>
        <v>0</v>
      </c>
    </row>
    <row r="614" customHeight="1" spans="1:7">
      <c r="A614" s="4">
        <f t="shared" si="18"/>
        <v>613</v>
      </c>
      <c r="B614" s="5" t="s">
        <v>4305</v>
      </c>
      <c r="C614" s="6" t="s">
        <v>934</v>
      </c>
      <c r="D614" s="4"/>
      <c r="E614" s="7">
        <v>44197</v>
      </c>
      <c r="F614" s="4" t="str">
        <f>C614&amp;COUNTIF($C$2:C614,C614)</f>
        <v>胡文阳1</v>
      </c>
      <c r="G614" s="4">
        <f t="shared" si="19"/>
        <v>0</v>
      </c>
    </row>
    <row r="615" customHeight="1" spans="1:7">
      <c r="A615" s="4">
        <f t="shared" si="18"/>
        <v>614</v>
      </c>
      <c r="B615" s="5" t="s">
        <v>4306</v>
      </c>
      <c r="C615" s="6" t="s">
        <v>935</v>
      </c>
      <c r="D615" s="4"/>
      <c r="E615" s="7">
        <v>44197</v>
      </c>
      <c r="F615" s="4" t="str">
        <f>C615&amp;COUNTIF($C$2:C615,C615)</f>
        <v>谢广明1</v>
      </c>
      <c r="G615" s="4">
        <f t="shared" si="19"/>
        <v>0</v>
      </c>
    </row>
    <row r="616" customHeight="1" spans="1:7">
      <c r="A616" s="4">
        <f t="shared" si="18"/>
        <v>615</v>
      </c>
      <c r="B616" s="5" t="s">
        <v>4307</v>
      </c>
      <c r="C616" s="6" t="s">
        <v>936</v>
      </c>
      <c r="D616" s="4"/>
      <c r="E616" s="7">
        <v>44197</v>
      </c>
      <c r="F616" s="4" t="str">
        <f>C616&amp;COUNTIF($C$2:C616,C616)</f>
        <v>岳富强1</v>
      </c>
      <c r="G616" s="4">
        <f t="shared" si="19"/>
        <v>0</v>
      </c>
    </row>
    <row r="617" customHeight="1" spans="1:7">
      <c r="A617" s="4">
        <f t="shared" si="18"/>
        <v>616</v>
      </c>
      <c r="B617" s="5" t="s">
        <v>4308</v>
      </c>
      <c r="C617" s="6" t="s">
        <v>937</v>
      </c>
      <c r="D617" s="4"/>
      <c r="E617" s="7">
        <v>44197</v>
      </c>
      <c r="F617" s="4" t="str">
        <f>C617&amp;COUNTIF($C$2:C617,C617)</f>
        <v>赵奔1</v>
      </c>
      <c r="G617" s="4">
        <f t="shared" si="19"/>
        <v>0</v>
      </c>
    </row>
    <row r="618" customHeight="1" spans="1:7">
      <c r="A618" s="4">
        <f t="shared" si="18"/>
        <v>617</v>
      </c>
      <c r="B618" s="5" t="s">
        <v>4309</v>
      </c>
      <c r="C618" s="6" t="s">
        <v>938</v>
      </c>
      <c r="D618" s="4"/>
      <c r="E618" s="7">
        <v>44197</v>
      </c>
      <c r="F618" s="4" t="str">
        <f>C618&amp;COUNTIF($C$2:C618,C618)</f>
        <v>姚林1</v>
      </c>
      <c r="G618" s="4">
        <f t="shared" si="19"/>
        <v>0</v>
      </c>
    </row>
    <row r="619" customHeight="1" spans="1:7">
      <c r="A619" s="4">
        <f t="shared" si="18"/>
        <v>618</v>
      </c>
      <c r="B619" s="5" t="s">
        <v>2997</v>
      </c>
      <c r="C619" s="6" t="s">
        <v>939</v>
      </c>
      <c r="D619" s="4"/>
      <c r="E619" s="7">
        <v>44197</v>
      </c>
      <c r="F619" s="4" t="str">
        <f>C619&amp;COUNTIF($C$2:C619,C619)</f>
        <v>刘勇攀1</v>
      </c>
      <c r="G619" s="4">
        <f t="shared" si="19"/>
        <v>0</v>
      </c>
    </row>
    <row r="620" customHeight="1" spans="1:7">
      <c r="A620" s="4">
        <f t="shared" si="18"/>
        <v>619</v>
      </c>
      <c r="B620" s="5" t="s">
        <v>2870</v>
      </c>
      <c r="C620" s="6" t="s">
        <v>940</v>
      </c>
      <c r="D620" s="4"/>
      <c r="E620" s="7">
        <v>44197</v>
      </c>
      <c r="F620" s="4" t="str">
        <f>C620&amp;COUNTIF($C$2:C620,C620)</f>
        <v>祁横1</v>
      </c>
      <c r="G620" s="4">
        <f t="shared" si="19"/>
        <v>0</v>
      </c>
    </row>
    <row r="621" customHeight="1" spans="1:7">
      <c r="A621" s="4">
        <f t="shared" si="18"/>
        <v>620</v>
      </c>
      <c r="B621" s="5" t="s">
        <v>4310</v>
      </c>
      <c r="C621" s="6" t="s">
        <v>942</v>
      </c>
      <c r="D621" s="4"/>
      <c r="E621" s="7">
        <v>44197</v>
      </c>
      <c r="F621" s="4" t="str">
        <f>C621&amp;COUNTIF($C$2:C621,C621)</f>
        <v>马佳伟1</v>
      </c>
      <c r="G621" s="4">
        <f t="shared" si="19"/>
        <v>0</v>
      </c>
    </row>
    <row r="622" customHeight="1" spans="1:7">
      <c r="A622" s="4">
        <f t="shared" si="18"/>
        <v>621</v>
      </c>
      <c r="B622" s="5" t="s">
        <v>4311</v>
      </c>
      <c r="C622" s="6" t="s">
        <v>943</v>
      </c>
      <c r="D622" s="4"/>
      <c r="E622" s="7">
        <v>44197</v>
      </c>
      <c r="F622" s="4" t="str">
        <f>C622&amp;COUNTIF($C$2:C622,C622)</f>
        <v>杨航1</v>
      </c>
      <c r="G622" s="4">
        <f t="shared" si="19"/>
        <v>0</v>
      </c>
    </row>
    <row r="623" customHeight="1" spans="1:7">
      <c r="A623" s="4">
        <f t="shared" si="18"/>
        <v>622</v>
      </c>
      <c r="B623" s="5" t="s">
        <v>3521</v>
      </c>
      <c r="C623" s="6" t="s">
        <v>944</v>
      </c>
      <c r="D623" s="4"/>
      <c r="E623" s="7">
        <v>44197</v>
      </c>
      <c r="F623" s="4" t="str">
        <f>C623&amp;COUNTIF($C$2:C623,C623)</f>
        <v>才学志1</v>
      </c>
      <c r="G623" s="4">
        <f t="shared" si="19"/>
        <v>0</v>
      </c>
    </row>
    <row r="624" customHeight="1" spans="1:7">
      <c r="A624" s="4">
        <f t="shared" si="18"/>
        <v>623</v>
      </c>
      <c r="B624" s="5" t="s">
        <v>3119</v>
      </c>
      <c r="C624" s="6" t="s">
        <v>945</v>
      </c>
      <c r="D624" s="4"/>
      <c r="E624" s="7">
        <v>44197</v>
      </c>
      <c r="F624" s="4" t="str">
        <f>C624&amp;COUNTIF($C$2:C624,C624)</f>
        <v>冝亚鹏1</v>
      </c>
      <c r="G624" s="4">
        <f t="shared" si="19"/>
        <v>0</v>
      </c>
    </row>
    <row r="625" customHeight="1" spans="1:7">
      <c r="A625" s="4">
        <f t="shared" si="18"/>
        <v>624</v>
      </c>
      <c r="B625" s="5" t="s">
        <v>2856</v>
      </c>
      <c r="C625" s="6" t="s">
        <v>946</v>
      </c>
      <c r="D625" s="4"/>
      <c r="E625" s="7">
        <v>44197</v>
      </c>
      <c r="F625" s="4" t="str">
        <f>C625&amp;COUNTIF($C$2:C625,C625)</f>
        <v>邢丹娜1</v>
      </c>
      <c r="G625" s="4">
        <f t="shared" si="19"/>
        <v>0</v>
      </c>
    </row>
    <row r="626" customHeight="1" spans="1:7">
      <c r="A626" s="4">
        <f t="shared" si="18"/>
        <v>625</v>
      </c>
      <c r="B626" s="5" t="s">
        <v>3085</v>
      </c>
      <c r="C626" s="6" t="s">
        <v>947</v>
      </c>
      <c r="D626" s="4"/>
      <c r="E626" s="7">
        <v>44197</v>
      </c>
      <c r="F626" s="4" t="str">
        <f>C626&amp;COUNTIF($C$2:C626,C626)</f>
        <v>许睿1</v>
      </c>
      <c r="G626" s="4">
        <f t="shared" si="19"/>
        <v>0</v>
      </c>
    </row>
    <row r="627" customHeight="1" spans="1:7">
      <c r="A627" s="4">
        <f t="shared" si="18"/>
        <v>626</v>
      </c>
      <c r="B627" s="5" t="s">
        <v>4312</v>
      </c>
      <c r="C627" s="6" t="s">
        <v>949</v>
      </c>
      <c r="D627" s="4"/>
      <c r="E627" s="7">
        <v>44197</v>
      </c>
      <c r="F627" s="4" t="str">
        <f>C627&amp;COUNTIF($C$2:C627,C627)</f>
        <v>王保新1</v>
      </c>
      <c r="G627" s="4">
        <f t="shared" si="19"/>
        <v>0</v>
      </c>
    </row>
    <row r="628" customHeight="1" spans="1:7">
      <c r="A628" s="4">
        <f t="shared" si="18"/>
        <v>627</v>
      </c>
      <c r="B628" s="5" t="s">
        <v>2908</v>
      </c>
      <c r="C628" s="6" t="s">
        <v>951</v>
      </c>
      <c r="D628" s="4"/>
      <c r="E628" s="7">
        <v>44197</v>
      </c>
      <c r="F628" s="4" t="str">
        <f>C628&amp;COUNTIF($C$2:C628,C628)</f>
        <v>沈明正1</v>
      </c>
      <c r="G628" s="4">
        <f t="shared" si="19"/>
        <v>0</v>
      </c>
    </row>
    <row r="629" customHeight="1" spans="1:7">
      <c r="A629" s="4">
        <f t="shared" si="18"/>
        <v>628</v>
      </c>
      <c r="B629" s="5" t="s">
        <v>3547</v>
      </c>
      <c r="C629" s="6" t="s">
        <v>952</v>
      </c>
      <c r="D629" s="4"/>
      <c r="E629" s="7">
        <v>44197</v>
      </c>
      <c r="F629" s="4" t="str">
        <f>C629&amp;COUNTIF($C$2:C629,C629)</f>
        <v>王会光1</v>
      </c>
      <c r="G629" s="4">
        <f t="shared" si="19"/>
        <v>0</v>
      </c>
    </row>
    <row r="630" customHeight="1" spans="1:7">
      <c r="A630" s="4">
        <f t="shared" si="18"/>
        <v>629</v>
      </c>
      <c r="B630" s="5" t="s">
        <v>4313</v>
      </c>
      <c r="C630" s="6" t="s">
        <v>953</v>
      </c>
      <c r="D630" s="4"/>
      <c r="E630" s="7">
        <v>44197</v>
      </c>
      <c r="F630" s="4" t="str">
        <f>C630&amp;COUNTIF($C$2:C630,C630)</f>
        <v>张勇014581</v>
      </c>
      <c r="G630" s="4">
        <f t="shared" si="19"/>
        <v>0</v>
      </c>
    </row>
    <row r="631" customHeight="1" spans="1:7">
      <c r="A631" s="4">
        <f t="shared" si="18"/>
        <v>630</v>
      </c>
      <c r="B631" s="5" t="s">
        <v>2909</v>
      </c>
      <c r="C631" s="6" t="s">
        <v>954</v>
      </c>
      <c r="D631" s="4"/>
      <c r="E631" s="7">
        <v>44197</v>
      </c>
      <c r="F631" s="4" t="str">
        <f>C631&amp;COUNTIF($C$2:C631,C631)</f>
        <v>赵双元1</v>
      </c>
      <c r="G631" s="4">
        <f t="shared" si="19"/>
        <v>0</v>
      </c>
    </row>
    <row r="632" customHeight="1" spans="1:7">
      <c r="A632" s="4">
        <f t="shared" si="18"/>
        <v>631</v>
      </c>
      <c r="B632" s="5" t="s">
        <v>2743</v>
      </c>
      <c r="C632" s="6" t="s">
        <v>955</v>
      </c>
      <c r="D632" s="4"/>
      <c r="E632" s="7">
        <v>44197</v>
      </c>
      <c r="F632" s="4" t="str">
        <f>C632&amp;COUNTIF($C$2:C632,C632)</f>
        <v>郑胜1</v>
      </c>
      <c r="G632" s="4">
        <f t="shared" si="19"/>
        <v>0</v>
      </c>
    </row>
    <row r="633" customHeight="1" spans="1:7">
      <c r="A633" s="4">
        <f t="shared" si="18"/>
        <v>632</v>
      </c>
      <c r="B633" s="5" t="s">
        <v>2959</v>
      </c>
      <c r="C633" s="6" t="s">
        <v>956</v>
      </c>
      <c r="D633" s="4"/>
      <c r="E633" s="7">
        <v>44197</v>
      </c>
      <c r="F633" s="4" t="str">
        <f>C633&amp;COUNTIF($C$2:C633,C633)</f>
        <v>杨坚1</v>
      </c>
      <c r="G633" s="4">
        <f t="shared" si="19"/>
        <v>0</v>
      </c>
    </row>
    <row r="634" customHeight="1" spans="1:7">
      <c r="A634" s="4">
        <f t="shared" si="18"/>
        <v>633</v>
      </c>
      <c r="B634" s="5" t="s">
        <v>2858</v>
      </c>
      <c r="C634" s="6" t="s">
        <v>957</v>
      </c>
      <c r="D634" s="4"/>
      <c r="E634" s="7">
        <v>44197</v>
      </c>
      <c r="F634" s="4" t="str">
        <f>C634&amp;COUNTIF($C$2:C634,C634)</f>
        <v>李涛1</v>
      </c>
      <c r="G634" s="4">
        <f t="shared" si="19"/>
        <v>0</v>
      </c>
    </row>
    <row r="635" customHeight="1" spans="1:7">
      <c r="A635" s="4">
        <f t="shared" si="18"/>
        <v>634</v>
      </c>
      <c r="B635" s="5" t="s">
        <v>4314</v>
      </c>
      <c r="C635" s="6" t="s">
        <v>958</v>
      </c>
      <c r="D635" s="4"/>
      <c r="E635" s="7">
        <v>44197</v>
      </c>
      <c r="F635" s="4" t="str">
        <f>C635&amp;COUNTIF($C$2:C635,C635)</f>
        <v>马晓丽1</v>
      </c>
      <c r="G635" s="4">
        <f t="shared" si="19"/>
        <v>0</v>
      </c>
    </row>
    <row r="636" customHeight="1" spans="1:7">
      <c r="A636" s="4">
        <f t="shared" si="18"/>
        <v>635</v>
      </c>
      <c r="B636" s="5" t="s">
        <v>2900</v>
      </c>
      <c r="C636" s="6" t="s">
        <v>959</v>
      </c>
      <c r="D636" s="4"/>
      <c r="E636" s="7">
        <v>44197</v>
      </c>
      <c r="F636" s="4" t="str">
        <f>C636&amp;COUNTIF($C$2:C636,C636)</f>
        <v>张香香1</v>
      </c>
      <c r="G636" s="4">
        <f t="shared" si="19"/>
        <v>0</v>
      </c>
    </row>
    <row r="637" customHeight="1" spans="1:7">
      <c r="A637" s="4">
        <f t="shared" si="18"/>
        <v>636</v>
      </c>
      <c r="B637" s="5" t="s">
        <v>2987</v>
      </c>
      <c r="C637" s="6" t="s">
        <v>960</v>
      </c>
      <c r="D637" s="4"/>
      <c r="E637" s="7">
        <v>44197</v>
      </c>
      <c r="F637" s="4" t="str">
        <f>C637&amp;COUNTIF($C$2:C637,C637)</f>
        <v>刘洋1</v>
      </c>
      <c r="G637" s="4">
        <f t="shared" si="19"/>
        <v>0</v>
      </c>
    </row>
    <row r="638" customHeight="1" spans="1:7">
      <c r="A638" s="4">
        <f t="shared" si="18"/>
        <v>637</v>
      </c>
      <c r="B638" s="5" t="s">
        <v>2867</v>
      </c>
      <c r="C638" s="6" t="s">
        <v>961</v>
      </c>
      <c r="D638" s="4"/>
      <c r="E638" s="7">
        <v>44197</v>
      </c>
      <c r="F638" s="4" t="str">
        <f>C638&amp;COUNTIF($C$2:C638,C638)</f>
        <v>黄雪1</v>
      </c>
      <c r="G638" s="4">
        <f t="shared" si="19"/>
        <v>0</v>
      </c>
    </row>
    <row r="639" customHeight="1" spans="1:7">
      <c r="A639" s="4">
        <f t="shared" si="18"/>
        <v>638</v>
      </c>
      <c r="B639" s="5" t="s">
        <v>3538</v>
      </c>
      <c r="C639" s="6" t="s">
        <v>962</v>
      </c>
      <c r="D639" s="4"/>
      <c r="E639" s="7">
        <v>44197</v>
      </c>
      <c r="F639" s="4" t="str">
        <f>C639&amp;COUNTIF($C$2:C639,C639)</f>
        <v>常俊峰1</v>
      </c>
      <c r="G639" s="4">
        <f t="shared" si="19"/>
        <v>0</v>
      </c>
    </row>
    <row r="640" customHeight="1" spans="1:7">
      <c r="A640" s="4">
        <f t="shared" si="18"/>
        <v>639</v>
      </c>
      <c r="B640" s="5" t="s">
        <v>3191</v>
      </c>
      <c r="C640" s="6" t="s">
        <v>963</v>
      </c>
      <c r="D640" s="4"/>
      <c r="E640" s="7">
        <v>44197</v>
      </c>
      <c r="F640" s="4" t="str">
        <f>C640&amp;COUNTIF($C$2:C640,C640)</f>
        <v>许凯丽1</v>
      </c>
      <c r="G640" s="4">
        <f t="shared" si="19"/>
        <v>0</v>
      </c>
    </row>
    <row r="641" customHeight="1" spans="1:7">
      <c r="A641" s="4">
        <f t="shared" si="18"/>
        <v>640</v>
      </c>
      <c r="B641" s="5" t="s">
        <v>2957</v>
      </c>
      <c r="C641" s="6" t="s">
        <v>964</v>
      </c>
      <c r="D641" s="4"/>
      <c r="E641" s="7">
        <v>44197</v>
      </c>
      <c r="F641" s="4" t="str">
        <f>C641&amp;COUNTIF($C$2:C641,C641)</f>
        <v>辛光斌1</v>
      </c>
      <c r="G641" s="4">
        <f t="shared" si="19"/>
        <v>0</v>
      </c>
    </row>
    <row r="642" customHeight="1" spans="1:7">
      <c r="A642" s="4">
        <f t="shared" si="18"/>
        <v>641</v>
      </c>
      <c r="B642" s="5" t="s">
        <v>4315</v>
      </c>
      <c r="C642" s="6" t="s">
        <v>966</v>
      </c>
      <c r="D642" s="4"/>
      <c r="E642" s="7">
        <v>44197</v>
      </c>
      <c r="F642" s="4" t="str">
        <f>C642&amp;COUNTIF($C$2:C642,C642)</f>
        <v>王权1</v>
      </c>
      <c r="G642" s="4">
        <f t="shared" si="19"/>
        <v>0</v>
      </c>
    </row>
    <row r="643" customHeight="1" spans="1:7">
      <c r="A643" s="4">
        <f t="shared" ref="A643:A706" si="20">ROW()-1</f>
        <v>642</v>
      </c>
      <c r="B643" s="5" t="s">
        <v>2899</v>
      </c>
      <c r="C643" s="6" t="s">
        <v>967</v>
      </c>
      <c r="D643" s="4"/>
      <c r="E643" s="7">
        <v>44197</v>
      </c>
      <c r="F643" s="4" t="str">
        <f>C643&amp;COUNTIF($C$2:C643,C643)</f>
        <v>孟凡亮1</v>
      </c>
      <c r="G643" s="4">
        <f t="shared" ref="G643:G706" si="21">IF(COUNTIF(C:C,C643)=1,0,D643-VLOOKUP(C643,C:D,2,0))</f>
        <v>0</v>
      </c>
    </row>
    <row r="644" customHeight="1" spans="1:7">
      <c r="A644" s="4">
        <f t="shared" si="20"/>
        <v>643</v>
      </c>
      <c r="B644" s="5" t="s">
        <v>3520</v>
      </c>
      <c r="C644" s="6" t="s">
        <v>968</v>
      </c>
      <c r="D644" s="4"/>
      <c r="E644" s="7">
        <v>44197</v>
      </c>
      <c r="F644" s="4" t="str">
        <f>C644&amp;COUNTIF($C$2:C644,C644)</f>
        <v>陈楚宏1</v>
      </c>
      <c r="G644" s="4">
        <f t="shared" si="21"/>
        <v>0</v>
      </c>
    </row>
    <row r="645" customHeight="1" spans="1:7">
      <c r="A645" s="4">
        <f t="shared" si="20"/>
        <v>644</v>
      </c>
      <c r="B645" s="5" t="s">
        <v>2864</v>
      </c>
      <c r="C645" s="6" t="s">
        <v>969</v>
      </c>
      <c r="D645" s="4"/>
      <c r="E645" s="7">
        <v>44197</v>
      </c>
      <c r="F645" s="4" t="str">
        <f>C645&amp;COUNTIF($C$2:C645,C645)</f>
        <v>聂文强1</v>
      </c>
      <c r="G645" s="4">
        <f t="shared" si="21"/>
        <v>0</v>
      </c>
    </row>
    <row r="646" customHeight="1" spans="1:7">
      <c r="A646" s="4">
        <f t="shared" si="20"/>
        <v>645</v>
      </c>
      <c r="B646" s="5" t="s">
        <v>2901</v>
      </c>
      <c r="C646" s="6" t="s">
        <v>970</v>
      </c>
      <c r="D646" s="4"/>
      <c r="E646" s="7">
        <v>44197</v>
      </c>
      <c r="F646" s="4" t="str">
        <f>C646&amp;COUNTIF($C$2:C646,C646)</f>
        <v>裴新1</v>
      </c>
      <c r="G646" s="4">
        <f t="shared" si="21"/>
        <v>0</v>
      </c>
    </row>
    <row r="647" customHeight="1" spans="1:7">
      <c r="A647" s="4">
        <f t="shared" si="20"/>
        <v>646</v>
      </c>
      <c r="B647" s="5" t="s">
        <v>3541</v>
      </c>
      <c r="C647" s="6" t="s">
        <v>971</v>
      </c>
      <c r="D647" s="4"/>
      <c r="E647" s="7">
        <v>44197</v>
      </c>
      <c r="F647" s="4" t="str">
        <f>C647&amp;COUNTIF($C$2:C647,C647)</f>
        <v>王志萌1</v>
      </c>
      <c r="G647" s="4">
        <f t="shared" si="21"/>
        <v>0</v>
      </c>
    </row>
    <row r="648" customHeight="1" spans="1:7">
      <c r="A648" s="4">
        <f t="shared" si="20"/>
        <v>647</v>
      </c>
      <c r="B648" s="5" t="s">
        <v>3199</v>
      </c>
      <c r="C648" s="6" t="s">
        <v>972</v>
      </c>
      <c r="D648" s="4"/>
      <c r="E648" s="7">
        <v>44197</v>
      </c>
      <c r="F648" s="4" t="str">
        <f>C648&amp;COUNTIF($C$2:C648,C648)</f>
        <v>杨孟辰1</v>
      </c>
      <c r="G648" s="4">
        <f t="shared" si="21"/>
        <v>0</v>
      </c>
    </row>
    <row r="649" customHeight="1" spans="1:7">
      <c r="A649" s="4">
        <f t="shared" si="20"/>
        <v>648</v>
      </c>
      <c r="B649" s="5" t="s">
        <v>2898</v>
      </c>
      <c r="C649" s="6" t="s">
        <v>973</v>
      </c>
      <c r="D649" s="4"/>
      <c r="E649" s="7">
        <v>44197</v>
      </c>
      <c r="F649" s="4" t="str">
        <f>C649&amp;COUNTIF($C$2:C649,C649)</f>
        <v>张国凤015431</v>
      </c>
      <c r="G649" s="4">
        <f t="shared" si="21"/>
        <v>0</v>
      </c>
    </row>
    <row r="650" customHeight="1" spans="1:7">
      <c r="A650" s="4">
        <f t="shared" si="20"/>
        <v>649</v>
      </c>
      <c r="B650" s="5" t="s">
        <v>4316</v>
      </c>
      <c r="C650" s="6" t="s">
        <v>974</v>
      </c>
      <c r="D650" s="4"/>
      <c r="E650" s="7">
        <v>44197</v>
      </c>
      <c r="F650" s="4" t="str">
        <f>C650&amp;COUNTIF($C$2:C650,C650)</f>
        <v>李洋1</v>
      </c>
      <c r="G650" s="4">
        <f t="shared" si="21"/>
        <v>0</v>
      </c>
    </row>
    <row r="651" customHeight="1" spans="1:7">
      <c r="A651" s="4">
        <f t="shared" si="20"/>
        <v>650</v>
      </c>
      <c r="B651" s="5" t="s">
        <v>4317</v>
      </c>
      <c r="C651" s="6" t="s">
        <v>975</v>
      </c>
      <c r="D651" s="4"/>
      <c r="E651" s="7">
        <v>44197</v>
      </c>
      <c r="F651" s="4" t="str">
        <f>C651&amp;COUNTIF($C$2:C651,C651)</f>
        <v>郭浩东1</v>
      </c>
      <c r="G651" s="4">
        <f t="shared" si="21"/>
        <v>0</v>
      </c>
    </row>
    <row r="652" customHeight="1" spans="1:7">
      <c r="A652" s="4">
        <f t="shared" si="20"/>
        <v>651</v>
      </c>
      <c r="B652" s="5" t="s">
        <v>3540</v>
      </c>
      <c r="C652" s="6" t="s">
        <v>976</v>
      </c>
      <c r="D652" s="4"/>
      <c r="E652" s="7">
        <v>44197</v>
      </c>
      <c r="F652" s="4" t="str">
        <f>C652&amp;COUNTIF($C$2:C652,C652)</f>
        <v>雒建荣1</v>
      </c>
      <c r="G652" s="4">
        <f t="shared" si="21"/>
        <v>0</v>
      </c>
    </row>
    <row r="653" customHeight="1" spans="1:7">
      <c r="A653" s="4">
        <f t="shared" si="20"/>
        <v>652</v>
      </c>
      <c r="B653" s="5" t="s">
        <v>4318</v>
      </c>
      <c r="C653" s="6" t="s">
        <v>977</v>
      </c>
      <c r="D653" s="4"/>
      <c r="E653" s="7">
        <v>44197</v>
      </c>
      <c r="F653" s="4" t="str">
        <f>C653&amp;COUNTIF($C$2:C653,C653)</f>
        <v>乔伟1</v>
      </c>
      <c r="G653" s="4">
        <f t="shared" si="21"/>
        <v>0</v>
      </c>
    </row>
    <row r="654" customHeight="1" spans="1:7">
      <c r="A654" s="4">
        <f t="shared" si="20"/>
        <v>653</v>
      </c>
      <c r="B654" s="5" t="s">
        <v>4319</v>
      </c>
      <c r="C654" s="6" t="s">
        <v>978</v>
      </c>
      <c r="D654" s="4"/>
      <c r="E654" s="7">
        <v>44197</v>
      </c>
      <c r="F654" s="4" t="str">
        <f>C654&amp;COUNTIF($C$2:C654,C654)</f>
        <v>郭善彬1</v>
      </c>
      <c r="G654" s="4">
        <f t="shared" si="21"/>
        <v>0</v>
      </c>
    </row>
    <row r="655" customHeight="1" spans="1:7">
      <c r="A655" s="4">
        <f t="shared" si="20"/>
        <v>654</v>
      </c>
      <c r="B655" s="5" t="s">
        <v>4320</v>
      </c>
      <c r="C655" s="6" t="s">
        <v>979</v>
      </c>
      <c r="D655" s="4"/>
      <c r="E655" s="7">
        <v>44197</v>
      </c>
      <c r="F655" s="4" t="str">
        <f>C655&amp;COUNTIF($C$2:C655,C655)</f>
        <v>王本进1</v>
      </c>
      <c r="G655" s="4">
        <f t="shared" si="21"/>
        <v>0</v>
      </c>
    </row>
    <row r="656" customHeight="1" spans="1:7">
      <c r="A656" s="4">
        <f t="shared" si="20"/>
        <v>655</v>
      </c>
      <c r="B656" s="5" t="s">
        <v>4321</v>
      </c>
      <c r="C656" s="6" t="s">
        <v>980</v>
      </c>
      <c r="D656" s="4"/>
      <c r="E656" s="7">
        <v>44197</v>
      </c>
      <c r="F656" s="4" t="str">
        <f>C656&amp;COUNTIF($C$2:C656,C656)</f>
        <v>黄世斌1</v>
      </c>
      <c r="G656" s="4">
        <f t="shared" si="21"/>
        <v>0</v>
      </c>
    </row>
    <row r="657" customHeight="1" spans="1:7">
      <c r="A657" s="4">
        <f t="shared" si="20"/>
        <v>656</v>
      </c>
      <c r="B657" s="5" t="s">
        <v>3195</v>
      </c>
      <c r="C657" s="6" t="s">
        <v>981</v>
      </c>
      <c r="D657" s="4"/>
      <c r="E657" s="7">
        <v>44197</v>
      </c>
      <c r="F657" s="4" t="str">
        <f>C657&amp;COUNTIF($C$2:C657,C657)</f>
        <v>鲍胜志1</v>
      </c>
      <c r="G657" s="4">
        <f t="shared" si="21"/>
        <v>0</v>
      </c>
    </row>
    <row r="658" customHeight="1" spans="1:7">
      <c r="A658" s="4">
        <f t="shared" si="20"/>
        <v>657</v>
      </c>
      <c r="B658" s="5" t="s">
        <v>3546</v>
      </c>
      <c r="C658" s="6" t="s">
        <v>982</v>
      </c>
      <c r="D658" s="4"/>
      <c r="E658" s="7">
        <v>44197</v>
      </c>
      <c r="F658" s="4" t="str">
        <f>C658&amp;COUNTIF($C$2:C658,C658)</f>
        <v>景凡1</v>
      </c>
      <c r="G658" s="4">
        <f t="shared" si="21"/>
        <v>0</v>
      </c>
    </row>
    <row r="659" customHeight="1" spans="1:7">
      <c r="A659" s="4">
        <f t="shared" si="20"/>
        <v>658</v>
      </c>
      <c r="B659" s="5" t="s">
        <v>3200</v>
      </c>
      <c r="C659" s="6" t="s">
        <v>983</v>
      </c>
      <c r="D659" s="4"/>
      <c r="E659" s="7">
        <v>44197</v>
      </c>
      <c r="F659" s="4" t="str">
        <f>C659&amp;COUNTIF($C$2:C659,C659)</f>
        <v>杨凯1</v>
      </c>
      <c r="G659" s="4">
        <f t="shared" si="21"/>
        <v>0</v>
      </c>
    </row>
    <row r="660" customHeight="1" spans="1:7">
      <c r="A660" s="4">
        <f t="shared" si="20"/>
        <v>659</v>
      </c>
      <c r="B660" s="5" t="s">
        <v>4322</v>
      </c>
      <c r="C660" s="6" t="s">
        <v>984</v>
      </c>
      <c r="D660" s="4"/>
      <c r="E660" s="7">
        <v>44197</v>
      </c>
      <c r="F660" s="4" t="str">
        <f>C660&amp;COUNTIF($C$2:C660,C660)</f>
        <v>刘涛015941</v>
      </c>
      <c r="G660" s="4">
        <f t="shared" si="21"/>
        <v>0</v>
      </c>
    </row>
    <row r="661" customHeight="1" spans="1:7">
      <c r="A661" s="4">
        <f t="shared" si="20"/>
        <v>660</v>
      </c>
      <c r="B661" s="5" t="s">
        <v>4323</v>
      </c>
      <c r="C661" s="6" t="s">
        <v>985</v>
      </c>
      <c r="D661" s="4"/>
      <c r="E661" s="7">
        <v>44197</v>
      </c>
      <c r="F661" s="4" t="str">
        <f>C661&amp;COUNTIF($C$2:C661,C661)</f>
        <v>郑红洋016181</v>
      </c>
      <c r="G661" s="4">
        <f t="shared" si="21"/>
        <v>0</v>
      </c>
    </row>
    <row r="662" customHeight="1" spans="1:7">
      <c r="A662" s="4">
        <f t="shared" si="20"/>
        <v>661</v>
      </c>
      <c r="B662" s="5" t="s">
        <v>4324</v>
      </c>
      <c r="C662" s="6" t="s">
        <v>986</v>
      </c>
      <c r="D662" s="4"/>
      <c r="E662" s="7">
        <v>44197</v>
      </c>
      <c r="F662" s="4" t="str">
        <f>C662&amp;COUNTIF($C$2:C662,C662)</f>
        <v>胡延鹏1</v>
      </c>
      <c r="G662" s="4">
        <f t="shared" si="21"/>
        <v>0</v>
      </c>
    </row>
    <row r="663" customHeight="1" spans="1:7">
      <c r="A663" s="4">
        <f t="shared" si="20"/>
        <v>662</v>
      </c>
      <c r="B663" s="5" t="s">
        <v>3539</v>
      </c>
      <c r="C663" s="6" t="s">
        <v>987</v>
      </c>
      <c r="D663" s="4"/>
      <c r="E663" s="7">
        <v>44197</v>
      </c>
      <c r="F663" s="4" t="str">
        <f>C663&amp;COUNTIF($C$2:C663,C663)</f>
        <v>胡志强1</v>
      </c>
      <c r="G663" s="4">
        <f t="shared" si="21"/>
        <v>0</v>
      </c>
    </row>
    <row r="664" customHeight="1" spans="1:7">
      <c r="A664" s="4">
        <f t="shared" si="20"/>
        <v>663</v>
      </c>
      <c r="B664" s="5" t="s">
        <v>4325</v>
      </c>
      <c r="C664" s="6" t="s">
        <v>988</v>
      </c>
      <c r="D664" s="4"/>
      <c r="E664" s="7">
        <v>44197</v>
      </c>
      <c r="F664" s="4" t="str">
        <f>C664&amp;COUNTIF($C$2:C664,C664)</f>
        <v>高宁1</v>
      </c>
      <c r="G664" s="4">
        <f t="shared" si="21"/>
        <v>0</v>
      </c>
    </row>
    <row r="665" customHeight="1" spans="1:7">
      <c r="A665" s="4">
        <f t="shared" si="20"/>
        <v>664</v>
      </c>
      <c r="B665" s="5" t="s">
        <v>4326</v>
      </c>
      <c r="C665" s="6" t="s">
        <v>989</v>
      </c>
      <c r="D665" s="4"/>
      <c r="E665" s="7">
        <v>44197</v>
      </c>
      <c r="F665" s="4" t="str">
        <f>C665&amp;COUNTIF($C$2:C665,C665)</f>
        <v>吕刚1</v>
      </c>
      <c r="G665" s="4">
        <f t="shared" si="21"/>
        <v>0</v>
      </c>
    </row>
    <row r="666" customHeight="1" spans="1:7">
      <c r="A666" s="4">
        <f t="shared" si="20"/>
        <v>665</v>
      </c>
      <c r="B666" s="5" t="s">
        <v>2735</v>
      </c>
      <c r="C666" s="6" t="s">
        <v>990</v>
      </c>
      <c r="D666" s="4"/>
      <c r="E666" s="7">
        <v>44197</v>
      </c>
      <c r="F666" s="4" t="str">
        <f>C666&amp;COUNTIF($C$2:C666,C666)</f>
        <v>刘宁超1</v>
      </c>
      <c r="G666" s="4">
        <f t="shared" si="21"/>
        <v>0</v>
      </c>
    </row>
    <row r="667" customHeight="1" spans="1:7">
      <c r="A667" s="4">
        <f t="shared" si="20"/>
        <v>666</v>
      </c>
      <c r="B667" s="5" t="s">
        <v>4327</v>
      </c>
      <c r="C667" s="6" t="s">
        <v>991</v>
      </c>
      <c r="D667" s="4"/>
      <c r="E667" s="7">
        <v>44197</v>
      </c>
      <c r="F667" s="4" t="str">
        <f>C667&amp;COUNTIF($C$2:C667,C667)</f>
        <v>张瑞强1</v>
      </c>
      <c r="G667" s="4">
        <f t="shared" si="21"/>
        <v>0</v>
      </c>
    </row>
    <row r="668" customHeight="1" spans="1:7">
      <c r="A668" s="4">
        <f t="shared" si="20"/>
        <v>667</v>
      </c>
      <c r="B668" s="5" t="s">
        <v>3524</v>
      </c>
      <c r="C668" s="6" t="s">
        <v>992</v>
      </c>
      <c r="D668" s="4"/>
      <c r="E668" s="7">
        <v>44197</v>
      </c>
      <c r="F668" s="4" t="str">
        <f>C668&amp;COUNTIF($C$2:C668,C668)</f>
        <v>田忠波1</v>
      </c>
      <c r="G668" s="4">
        <f t="shared" si="21"/>
        <v>0</v>
      </c>
    </row>
    <row r="669" customHeight="1" spans="1:7">
      <c r="A669" s="4">
        <f t="shared" si="20"/>
        <v>668</v>
      </c>
      <c r="B669" s="5" t="s">
        <v>2845</v>
      </c>
      <c r="C669" s="6" t="s">
        <v>993</v>
      </c>
      <c r="D669" s="4"/>
      <c r="E669" s="7">
        <v>44197</v>
      </c>
      <c r="F669" s="4" t="str">
        <f>C669&amp;COUNTIF($C$2:C669,C669)</f>
        <v>耿思方1</v>
      </c>
      <c r="G669" s="4">
        <f t="shared" si="21"/>
        <v>0</v>
      </c>
    </row>
    <row r="670" customHeight="1" spans="1:7">
      <c r="A670" s="4">
        <f t="shared" si="20"/>
        <v>669</v>
      </c>
      <c r="B670" s="5" t="s">
        <v>4328</v>
      </c>
      <c r="C670" s="6" t="s">
        <v>994</v>
      </c>
      <c r="D670" s="4"/>
      <c r="E670" s="7">
        <v>44197</v>
      </c>
      <c r="F670" s="4" t="str">
        <f>C670&amp;COUNTIF($C$2:C670,C670)</f>
        <v>刘海峰1</v>
      </c>
      <c r="G670" s="4">
        <f t="shared" si="21"/>
        <v>0</v>
      </c>
    </row>
    <row r="671" customHeight="1" spans="1:7">
      <c r="A671" s="4">
        <f t="shared" si="20"/>
        <v>670</v>
      </c>
      <c r="B671" s="5" t="s">
        <v>4329</v>
      </c>
      <c r="C671" s="6" t="s">
        <v>995</v>
      </c>
      <c r="D671" s="4"/>
      <c r="E671" s="7">
        <v>44197</v>
      </c>
      <c r="F671" s="4" t="str">
        <f>C671&amp;COUNTIF($C$2:C671,C671)</f>
        <v>石栋1</v>
      </c>
      <c r="G671" s="4">
        <f t="shared" si="21"/>
        <v>0</v>
      </c>
    </row>
    <row r="672" customHeight="1" spans="1:7">
      <c r="A672" s="4">
        <f t="shared" si="20"/>
        <v>671</v>
      </c>
      <c r="B672" s="5" t="s">
        <v>2910</v>
      </c>
      <c r="C672" s="6" t="s">
        <v>996</v>
      </c>
      <c r="D672" s="4"/>
      <c r="E672" s="7">
        <v>44197</v>
      </c>
      <c r="F672" s="4" t="str">
        <f>C672&amp;COUNTIF($C$2:C672,C672)</f>
        <v>曹航1</v>
      </c>
      <c r="G672" s="4">
        <f t="shared" si="21"/>
        <v>0</v>
      </c>
    </row>
    <row r="673" customHeight="1" spans="1:7">
      <c r="A673" s="4">
        <f t="shared" si="20"/>
        <v>672</v>
      </c>
      <c r="B673" s="5" t="s">
        <v>3460</v>
      </c>
      <c r="C673" s="6" t="s">
        <v>997</v>
      </c>
      <c r="D673" s="4"/>
      <c r="E673" s="7">
        <v>44197</v>
      </c>
      <c r="F673" s="4" t="str">
        <f>C673&amp;COUNTIF($C$2:C673,C673)</f>
        <v>张凯016871</v>
      </c>
      <c r="G673" s="4">
        <f t="shared" si="21"/>
        <v>0</v>
      </c>
    </row>
    <row r="674" customHeight="1" spans="1:7">
      <c r="A674" s="4">
        <f t="shared" si="20"/>
        <v>673</v>
      </c>
      <c r="B674" s="5" t="s">
        <v>4330</v>
      </c>
      <c r="C674" s="6" t="s">
        <v>998</v>
      </c>
      <c r="D674" s="4"/>
      <c r="E674" s="7">
        <v>44197</v>
      </c>
      <c r="F674" s="4" t="str">
        <f>C674&amp;COUNTIF($C$2:C674,C674)</f>
        <v>刘章1</v>
      </c>
      <c r="G674" s="4">
        <f t="shared" si="21"/>
        <v>0</v>
      </c>
    </row>
    <row r="675" customHeight="1" spans="1:7">
      <c r="A675" s="4">
        <f t="shared" si="20"/>
        <v>674</v>
      </c>
      <c r="B675" s="5" t="s">
        <v>4331</v>
      </c>
      <c r="C675" s="6" t="s">
        <v>999</v>
      </c>
      <c r="D675" s="4"/>
      <c r="E675" s="7">
        <v>44197</v>
      </c>
      <c r="F675" s="4" t="str">
        <f>C675&amp;COUNTIF($C$2:C675,C675)</f>
        <v>丁国印1</v>
      </c>
      <c r="G675" s="4">
        <f t="shared" si="21"/>
        <v>0</v>
      </c>
    </row>
    <row r="676" customHeight="1" spans="1:7">
      <c r="A676" s="4">
        <f t="shared" si="20"/>
        <v>675</v>
      </c>
      <c r="B676" s="5" t="s">
        <v>3525</v>
      </c>
      <c r="C676" s="6" t="s">
        <v>1000</v>
      </c>
      <c r="D676" s="4"/>
      <c r="E676" s="7">
        <v>44197</v>
      </c>
      <c r="F676" s="4" t="str">
        <f>C676&amp;COUNTIF($C$2:C676,C676)</f>
        <v>李佳帅1</v>
      </c>
      <c r="G676" s="4">
        <f t="shared" si="21"/>
        <v>0</v>
      </c>
    </row>
    <row r="677" customHeight="1" spans="1:7">
      <c r="A677" s="4">
        <f t="shared" si="20"/>
        <v>676</v>
      </c>
      <c r="B677" s="5" t="s">
        <v>2803</v>
      </c>
      <c r="C677" s="6" t="s">
        <v>1001</v>
      </c>
      <c r="D677" s="4"/>
      <c r="E677" s="7">
        <v>44197</v>
      </c>
      <c r="F677" s="4" t="str">
        <f>C677&amp;COUNTIF($C$2:C677,C677)</f>
        <v>蒋志强1</v>
      </c>
      <c r="G677" s="4">
        <f t="shared" si="21"/>
        <v>0</v>
      </c>
    </row>
    <row r="678" customHeight="1" spans="1:7">
      <c r="A678" s="4">
        <f t="shared" si="20"/>
        <v>677</v>
      </c>
      <c r="B678" s="5" t="s">
        <v>2846</v>
      </c>
      <c r="C678" s="6" t="s">
        <v>1002</v>
      </c>
      <c r="D678" s="4"/>
      <c r="E678" s="7">
        <v>44197</v>
      </c>
      <c r="F678" s="4" t="str">
        <f>C678&amp;COUNTIF($C$2:C678,C678)</f>
        <v>孟利东1</v>
      </c>
      <c r="G678" s="4">
        <f t="shared" si="21"/>
        <v>0</v>
      </c>
    </row>
    <row r="679" customHeight="1" spans="1:7">
      <c r="A679" s="4">
        <f t="shared" si="20"/>
        <v>678</v>
      </c>
      <c r="B679" s="5" t="s">
        <v>3466</v>
      </c>
      <c r="C679" s="6" t="s">
        <v>1003</v>
      </c>
      <c r="D679" s="4"/>
      <c r="E679" s="7">
        <v>44197</v>
      </c>
      <c r="F679" s="4" t="str">
        <f>C679&amp;COUNTIF($C$2:C679,C679)</f>
        <v>牛德伟1</v>
      </c>
      <c r="G679" s="4">
        <f t="shared" si="21"/>
        <v>0</v>
      </c>
    </row>
    <row r="680" customHeight="1" spans="1:7">
      <c r="A680" s="4">
        <f t="shared" si="20"/>
        <v>679</v>
      </c>
      <c r="B680" s="5" t="s">
        <v>3517</v>
      </c>
      <c r="C680" s="6" t="s">
        <v>1004</v>
      </c>
      <c r="D680" s="4"/>
      <c r="E680" s="7">
        <v>44197</v>
      </c>
      <c r="F680" s="4" t="str">
        <f>C680&amp;COUNTIF($C$2:C680,C680)</f>
        <v>刘金朋1</v>
      </c>
      <c r="G680" s="4">
        <f t="shared" si="21"/>
        <v>0</v>
      </c>
    </row>
    <row r="681" customHeight="1" spans="1:7">
      <c r="A681" s="4">
        <f t="shared" si="20"/>
        <v>680</v>
      </c>
      <c r="B681" s="5" t="s">
        <v>4332</v>
      </c>
      <c r="C681" s="6" t="s">
        <v>1005</v>
      </c>
      <c r="D681" s="4"/>
      <c r="E681" s="7">
        <v>44197</v>
      </c>
      <c r="F681" s="4" t="str">
        <f>C681&amp;COUNTIF($C$2:C681,C681)</f>
        <v>何慧慧1</v>
      </c>
      <c r="G681" s="4">
        <f t="shared" si="21"/>
        <v>0</v>
      </c>
    </row>
    <row r="682" customHeight="1" spans="1:7">
      <c r="A682" s="4">
        <f t="shared" si="20"/>
        <v>681</v>
      </c>
      <c r="B682" s="5" t="s">
        <v>4333</v>
      </c>
      <c r="C682" s="6" t="s">
        <v>1006</v>
      </c>
      <c r="D682" s="4"/>
      <c r="E682" s="7">
        <v>44197</v>
      </c>
      <c r="F682" s="4" t="str">
        <f>C682&amp;COUNTIF($C$2:C682,C682)</f>
        <v>王建清1</v>
      </c>
      <c r="G682" s="4">
        <f t="shared" si="21"/>
        <v>0</v>
      </c>
    </row>
    <row r="683" customHeight="1" spans="1:7">
      <c r="A683" s="4">
        <f t="shared" si="20"/>
        <v>682</v>
      </c>
      <c r="B683" s="5" t="s">
        <v>4334</v>
      </c>
      <c r="C683" s="6" t="s">
        <v>1007</v>
      </c>
      <c r="D683" s="4"/>
      <c r="E683" s="7">
        <v>44197</v>
      </c>
      <c r="F683" s="4" t="str">
        <f>C683&amp;COUNTIF($C$2:C683,C683)</f>
        <v>栾光祥1</v>
      </c>
      <c r="G683" s="4">
        <f t="shared" si="21"/>
        <v>0</v>
      </c>
    </row>
    <row r="684" customHeight="1" spans="1:7">
      <c r="A684" s="4">
        <f t="shared" si="20"/>
        <v>683</v>
      </c>
      <c r="B684" s="5" t="s">
        <v>3464</v>
      </c>
      <c r="C684" s="6" t="s">
        <v>1008</v>
      </c>
      <c r="D684" s="4"/>
      <c r="E684" s="7">
        <v>44197</v>
      </c>
      <c r="F684" s="4" t="str">
        <f>C684&amp;COUNTIF($C$2:C684,C684)</f>
        <v>张勇琦017561</v>
      </c>
      <c r="G684" s="4">
        <f t="shared" si="21"/>
        <v>0</v>
      </c>
    </row>
    <row r="685" customHeight="1" spans="1:7">
      <c r="A685" s="4">
        <f t="shared" si="20"/>
        <v>684</v>
      </c>
      <c r="B685" s="5" t="s">
        <v>4335</v>
      </c>
      <c r="C685" s="6" t="s">
        <v>1009</v>
      </c>
      <c r="D685" s="4"/>
      <c r="E685" s="7">
        <v>44197</v>
      </c>
      <c r="F685" s="4" t="str">
        <f>C685&amp;COUNTIF($C$2:C685,C685)</f>
        <v>李德虎1</v>
      </c>
      <c r="G685" s="4">
        <f t="shared" si="21"/>
        <v>0</v>
      </c>
    </row>
    <row r="686" customHeight="1" spans="1:7">
      <c r="A686" s="4">
        <f t="shared" si="20"/>
        <v>685</v>
      </c>
      <c r="B686" s="5" t="s">
        <v>4336</v>
      </c>
      <c r="C686" s="6" t="s">
        <v>1010</v>
      </c>
      <c r="D686" s="4"/>
      <c r="E686" s="7">
        <v>44197</v>
      </c>
      <c r="F686" s="4" t="str">
        <f>C686&amp;COUNTIF($C$2:C686,C686)</f>
        <v>向中华1</v>
      </c>
      <c r="G686" s="4">
        <f t="shared" si="21"/>
        <v>0</v>
      </c>
    </row>
    <row r="687" customHeight="1" spans="1:7">
      <c r="A687" s="4">
        <f t="shared" si="20"/>
        <v>686</v>
      </c>
      <c r="B687" s="5" t="s">
        <v>4337</v>
      </c>
      <c r="C687" s="6" t="s">
        <v>1011</v>
      </c>
      <c r="D687" s="4"/>
      <c r="E687" s="7">
        <v>44197</v>
      </c>
      <c r="F687" s="4" t="str">
        <f>C687&amp;COUNTIF($C$2:C687,C687)</f>
        <v>赵香阁1</v>
      </c>
      <c r="G687" s="4">
        <f t="shared" si="21"/>
        <v>0</v>
      </c>
    </row>
    <row r="688" customHeight="1" spans="1:7">
      <c r="A688" s="4">
        <f t="shared" si="20"/>
        <v>687</v>
      </c>
      <c r="B688" s="5" t="s">
        <v>3194</v>
      </c>
      <c r="C688" s="6" t="s">
        <v>1012</v>
      </c>
      <c r="D688" s="4"/>
      <c r="E688" s="7">
        <v>44197</v>
      </c>
      <c r="F688" s="4" t="str">
        <f>C688&amp;COUNTIF($C$2:C688,C688)</f>
        <v>刘骥谌1</v>
      </c>
      <c r="G688" s="4">
        <f t="shared" si="21"/>
        <v>0</v>
      </c>
    </row>
    <row r="689" customHeight="1" spans="1:7">
      <c r="A689" s="4">
        <f t="shared" si="20"/>
        <v>688</v>
      </c>
      <c r="B689" s="5" t="s">
        <v>2848</v>
      </c>
      <c r="C689" s="6" t="s">
        <v>1013</v>
      </c>
      <c r="D689" s="4"/>
      <c r="E689" s="7">
        <v>44197</v>
      </c>
      <c r="F689" s="4" t="str">
        <f>C689&amp;COUNTIF($C$2:C689,C689)</f>
        <v>张昂昂1</v>
      </c>
      <c r="G689" s="4">
        <f t="shared" si="21"/>
        <v>0</v>
      </c>
    </row>
    <row r="690" customHeight="1" spans="1:7">
      <c r="A690" s="4">
        <f t="shared" si="20"/>
        <v>689</v>
      </c>
      <c r="B690" s="5" t="s">
        <v>2742</v>
      </c>
      <c r="C690" s="6" t="s">
        <v>1014</v>
      </c>
      <c r="D690" s="4"/>
      <c r="E690" s="7">
        <v>44197</v>
      </c>
      <c r="F690" s="4" t="str">
        <f>C690&amp;COUNTIF($C$2:C690,C690)</f>
        <v>张萌1</v>
      </c>
      <c r="G690" s="4">
        <f t="shared" si="21"/>
        <v>0</v>
      </c>
    </row>
    <row r="691" customHeight="1" spans="1:7">
      <c r="A691" s="4">
        <f t="shared" si="20"/>
        <v>690</v>
      </c>
      <c r="B691" s="5" t="s">
        <v>2904</v>
      </c>
      <c r="C691" s="6" t="s">
        <v>1015</v>
      </c>
      <c r="D691" s="4"/>
      <c r="E691" s="7">
        <v>44197</v>
      </c>
      <c r="F691" s="4" t="str">
        <f>C691&amp;COUNTIF($C$2:C691,C691)</f>
        <v>田慧慧1</v>
      </c>
      <c r="G691" s="4">
        <f t="shared" si="21"/>
        <v>0</v>
      </c>
    </row>
    <row r="692" customHeight="1" spans="1:7">
      <c r="A692" s="4">
        <f t="shared" si="20"/>
        <v>691</v>
      </c>
      <c r="B692" s="5" t="s">
        <v>4338</v>
      </c>
      <c r="C692" s="6" t="s">
        <v>1016</v>
      </c>
      <c r="D692" s="4"/>
      <c r="E692" s="7">
        <v>44197</v>
      </c>
      <c r="F692" s="4" t="str">
        <f>C692&amp;COUNTIF($C$2:C692,C692)</f>
        <v>王保红1</v>
      </c>
      <c r="G692" s="4">
        <f t="shared" si="21"/>
        <v>0</v>
      </c>
    </row>
    <row r="693" customHeight="1" spans="1:7">
      <c r="A693" s="4">
        <f t="shared" si="20"/>
        <v>692</v>
      </c>
      <c r="B693" s="5" t="s">
        <v>4339</v>
      </c>
      <c r="C693" s="6" t="s">
        <v>1017</v>
      </c>
      <c r="D693" s="4"/>
      <c r="E693" s="7">
        <v>44197</v>
      </c>
      <c r="F693" s="4" t="str">
        <f>C693&amp;COUNTIF($C$2:C693,C693)</f>
        <v>张娜娜1</v>
      </c>
      <c r="G693" s="4">
        <f t="shared" si="21"/>
        <v>0</v>
      </c>
    </row>
    <row r="694" customHeight="1" spans="1:7">
      <c r="A694" s="4">
        <f t="shared" si="20"/>
        <v>693</v>
      </c>
      <c r="B694" s="5" t="s">
        <v>4340</v>
      </c>
      <c r="C694" s="6" t="s">
        <v>1018</v>
      </c>
      <c r="D694" s="4"/>
      <c r="E694" s="7">
        <v>44197</v>
      </c>
      <c r="F694" s="4" t="str">
        <f>C694&amp;COUNTIF($C$2:C694,C694)</f>
        <v>王雨1</v>
      </c>
      <c r="G694" s="4">
        <f t="shared" si="21"/>
        <v>0</v>
      </c>
    </row>
    <row r="695" customHeight="1" spans="1:7">
      <c r="A695" s="4">
        <f t="shared" si="20"/>
        <v>694</v>
      </c>
      <c r="B695" s="5" t="s">
        <v>3471</v>
      </c>
      <c r="C695" s="6" t="s">
        <v>1019</v>
      </c>
      <c r="D695" s="4"/>
      <c r="E695" s="7">
        <v>44197</v>
      </c>
      <c r="F695" s="4" t="str">
        <f>C695&amp;COUNTIF($C$2:C695,C695)</f>
        <v>李敏1</v>
      </c>
      <c r="G695" s="4">
        <f t="shared" si="21"/>
        <v>0</v>
      </c>
    </row>
    <row r="696" customHeight="1" spans="1:7">
      <c r="A696" s="4">
        <f t="shared" si="20"/>
        <v>695</v>
      </c>
      <c r="B696" s="5" t="s">
        <v>4341</v>
      </c>
      <c r="C696" s="6" t="s">
        <v>1021</v>
      </c>
      <c r="D696" s="4"/>
      <c r="E696" s="7">
        <v>44197</v>
      </c>
      <c r="F696" s="4" t="str">
        <f>C696&amp;COUNTIF($C$2:C696,C696)</f>
        <v>宋杰1</v>
      </c>
      <c r="G696" s="4">
        <f t="shared" si="21"/>
        <v>0</v>
      </c>
    </row>
    <row r="697" customHeight="1" spans="1:7">
      <c r="A697" s="4">
        <f t="shared" si="20"/>
        <v>696</v>
      </c>
      <c r="B697" s="5" t="s">
        <v>2871</v>
      </c>
      <c r="C697" s="6" t="s">
        <v>1022</v>
      </c>
      <c r="D697" s="4"/>
      <c r="E697" s="7">
        <v>44197</v>
      </c>
      <c r="F697" s="4" t="str">
        <f>C697&amp;COUNTIF($C$2:C697,C697)</f>
        <v>刘紫微1</v>
      </c>
      <c r="G697" s="4">
        <f t="shared" si="21"/>
        <v>0</v>
      </c>
    </row>
    <row r="698" customHeight="1" spans="1:7">
      <c r="A698" s="4">
        <f t="shared" si="20"/>
        <v>697</v>
      </c>
      <c r="B698" s="5" t="s">
        <v>3537</v>
      </c>
      <c r="C698" s="6" t="s">
        <v>1023</v>
      </c>
      <c r="D698" s="4"/>
      <c r="E698" s="7">
        <v>44197</v>
      </c>
      <c r="F698" s="4" t="str">
        <f>C698&amp;COUNTIF($C$2:C698,C698)</f>
        <v>何芹1</v>
      </c>
      <c r="G698" s="4">
        <f t="shared" si="21"/>
        <v>0</v>
      </c>
    </row>
    <row r="699" customHeight="1" spans="1:7">
      <c r="A699" s="4">
        <f t="shared" si="20"/>
        <v>698</v>
      </c>
      <c r="B699" s="5" t="s">
        <v>2906</v>
      </c>
      <c r="C699" s="6" t="s">
        <v>1024</v>
      </c>
      <c r="D699" s="4"/>
      <c r="E699" s="7">
        <v>44197</v>
      </c>
      <c r="F699" s="4" t="str">
        <f>C699&amp;COUNTIF($C$2:C699,C699)</f>
        <v>郭云雷1</v>
      </c>
      <c r="G699" s="4">
        <f t="shared" si="21"/>
        <v>0</v>
      </c>
    </row>
    <row r="700" customHeight="1" spans="1:7">
      <c r="A700" s="4">
        <f t="shared" si="20"/>
        <v>699</v>
      </c>
      <c r="B700" s="5" t="s">
        <v>4342</v>
      </c>
      <c r="C700" s="6" t="s">
        <v>1025</v>
      </c>
      <c r="D700" s="4"/>
      <c r="E700" s="7">
        <v>44197</v>
      </c>
      <c r="F700" s="4" t="str">
        <f>C700&amp;COUNTIF($C$2:C700,C700)</f>
        <v>高静阳1</v>
      </c>
      <c r="G700" s="4">
        <f t="shared" si="21"/>
        <v>0</v>
      </c>
    </row>
    <row r="701" customHeight="1" spans="1:7">
      <c r="A701" s="4">
        <f t="shared" si="20"/>
        <v>700</v>
      </c>
      <c r="B701" s="5" t="s">
        <v>4343</v>
      </c>
      <c r="C701" s="6" t="s">
        <v>1026</v>
      </c>
      <c r="D701" s="4"/>
      <c r="E701" s="7">
        <v>44197</v>
      </c>
      <c r="F701" s="4" t="str">
        <f>C701&amp;COUNTIF($C$2:C701,C701)</f>
        <v>姜海力1</v>
      </c>
      <c r="G701" s="4">
        <f t="shared" si="21"/>
        <v>0</v>
      </c>
    </row>
    <row r="702" customHeight="1" spans="1:7">
      <c r="A702" s="4">
        <f t="shared" si="20"/>
        <v>701</v>
      </c>
      <c r="B702" s="5" t="s">
        <v>2907</v>
      </c>
      <c r="C702" s="6" t="s">
        <v>1027</v>
      </c>
      <c r="D702" s="4"/>
      <c r="E702" s="7">
        <v>44197</v>
      </c>
      <c r="F702" s="4" t="str">
        <f>C702&amp;COUNTIF($C$2:C702,C702)</f>
        <v>刘粲1</v>
      </c>
      <c r="G702" s="4">
        <f t="shared" si="21"/>
        <v>0</v>
      </c>
    </row>
    <row r="703" customHeight="1" spans="1:7">
      <c r="A703" s="4">
        <f t="shared" si="20"/>
        <v>702</v>
      </c>
      <c r="B703" s="5" t="s">
        <v>4344</v>
      </c>
      <c r="C703" s="6" t="s">
        <v>1028</v>
      </c>
      <c r="D703" s="4"/>
      <c r="E703" s="7">
        <v>44197</v>
      </c>
      <c r="F703" s="4" t="str">
        <f>C703&amp;COUNTIF($C$2:C703,C703)</f>
        <v>张林018661</v>
      </c>
      <c r="G703" s="4">
        <f t="shared" si="21"/>
        <v>0</v>
      </c>
    </row>
    <row r="704" customHeight="1" spans="1:7">
      <c r="A704" s="4">
        <f t="shared" si="20"/>
        <v>703</v>
      </c>
      <c r="B704" s="5" t="s">
        <v>4345</v>
      </c>
      <c r="C704" s="6" t="s">
        <v>1029</v>
      </c>
      <c r="D704" s="4"/>
      <c r="E704" s="7">
        <v>44197</v>
      </c>
      <c r="F704" s="4" t="str">
        <f>C704&amp;COUNTIF($C$2:C704,C704)</f>
        <v>朱俊杰1</v>
      </c>
      <c r="G704" s="4">
        <f t="shared" si="21"/>
        <v>0</v>
      </c>
    </row>
    <row r="705" customHeight="1" spans="1:7">
      <c r="A705" s="4">
        <f t="shared" si="20"/>
        <v>704</v>
      </c>
      <c r="B705" s="5" t="s">
        <v>4346</v>
      </c>
      <c r="C705" s="6" t="s">
        <v>1030</v>
      </c>
      <c r="D705" s="4"/>
      <c r="E705" s="7">
        <v>44197</v>
      </c>
      <c r="F705" s="4" t="str">
        <f>C705&amp;COUNTIF($C$2:C705,C705)</f>
        <v>刘士飞1</v>
      </c>
      <c r="G705" s="4">
        <f t="shared" si="21"/>
        <v>0</v>
      </c>
    </row>
    <row r="706" customHeight="1" spans="1:7">
      <c r="A706" s="4">
        <f t="shared" si="20"/>
        <v>705</v>
      </c>
      <c r="B706" s="5" t="s">
        <v>4347</v>
      </c>
      <c r="C706" s="6" t="s">
        <v>1031</v>
      </c>
      <c r="D706" s="4"/>
      <c r="E706" s="7">
        <v>44197</v>
      </c>
      <c r="F706" s="4" t="str">
        <f>C706&amp;COUNTIF($C$2:C706,C706)</f>
        <v>祖赛超1</v>
      </c>
      <c r="G706" s="4">
        <f t="shared" si="21"/>
        <v>0</v>
      </c>
    </row>
    <row r="707" customHeight="1" spans="1:7">
      <c r="A707" s="4">
        <f t="shared" ref="A707:A770" si="22">ROW()-1</f>
        <v>706</v>
      </c>
      <c r="B707" s="5" t="s">
        <v>2905</v>
      </c>
      <c r="C707" s="6" t="s">
        <v>1032</v>
      </c>
      <c r="D707" s="4"/>
      <c r="E707" s="7">
        <v>44197</v>
      </c>
      <c r="F707" s="4" t="str">
        <f>C707&amp;COUNTIF($C$2:C707,C707)</f>
        <v>刘炜毅1</v>
      </c>
      <c r="G707" s="4">
        <f t="shared" ref="G707:G770" si="23">IF(COUNTIF(C:C,C707)=1,0,D707-VLOOKUP(C707,C:D,2,0))</f>
        <v>0</v>
      </c>
    </row>
    <row r="708" customHeight="1" spans="1:7">
      <c r="A708" s="4">
        <f t="shared" si="22"/>
        <v>707</v>
      </c>
      <c r="B708" s="5" t="s">
        <v>4348</v>
      </c>
      <c r="C708" s="6" t="s">
        <v>1033</v>
      </c>
      <c r="D708" s="4"/>
      <c r="E708" s="7">
        <v>44197</v>
      </c>
      <c r="F708" s="4" t="str">
        <f>C708&amp;COUNTIF($C$2:C708,C708)</f>
        <v>冯琛1</v>
      </c>
      <c r="G708" s="4">
        <f t="shared" si="23"/>
        <v>0</v>
      </c>
    </row>
    <row r="709" customHeight="1" spans="1:7">
      <c r="A709" s="4">
        <f t="shared" si="22"/>
        <v>708</v>
      </c>
      <c r="B709" s="5" t="s">
        <v>2872</v>
      </c>
      <c r="C709" s="6" t="s">
        <v>1034</v>
      </c>
      <c r="D709" s="4"/>
      <c r="E709" s="7">
        <v>44197</v>
      </c>
      <c r="F709" s="4" t="str">
        <f>C709&amp;COUNTIF($C$2:C709,C709)</f>
        <v>韩少博1</v>
      </c>
      <c r="G709" s="4">
        <f t="shared" si="23"/>
        <v>0</v>
      </c>
    </row>
    <row r="710" customHeight="1" spans="1:7">
      <c r="A710" s="4">
        <f t="shared" si="22"/>
        <v>709</v>
      </c>
      <c r="B710" s="5" t="s">
        <v>4349</v>
      </c>
      <c r="C710" s="6" t="s">
        <v>1035</v>
      </c>
      <c r="D710" s="4"/>
      <c r="E710" s="7">
        <v>44197</v>
      </c>
      <c r="F710" s="4" t="str">
        <f>C710&amp;COUNTIF($C$2:C710,C710)</f>
        <v>郭亥腾1</v>
      </c>
      <c r="G710" s="4">
        <f t="shared" si="23"/>
        <v>0</v>
      </c>
    </row>
    <row r="711" customHeight="1" spans="1:7">
      <c r="A711" s="4">
        <f t="shared" si="22"/>
        <v>710</v>
      </c>
      <c r="B711" s="5" t="s">
        <v>3001</v>
      </c>
      <c r="C711" s="6" t="s">
        <v>1036</v>
      </c>
      <c r="D711" s="4"/>
      <c r="E711" s="7">
        <v>44197</v>
      </c>
      <c r="F711" s="4" t="str">
        <f>C711&amp;COUNTIF($C$2:C711,C711)</f>
        <v>侯晓营1</v>
      </c>
      <c r="G711" s="4">
        <f t="shared" si="23"/>
        <v>0</v>
      </c>
    </row>
    <row r="712" customHeight="1" spans="1:7">
      <c r="A712" s="4">
        <f t="shared" si="22"/>
        <v>711</v>
      </c>
      <c r="B712" s="5" t="s">
        <v>2988</v>
      </c>
      <c r="C712" s="6" t="s">
        <v>1037</v>
      </c>
      <c r="D712" s="4"/>
      <c r="E712" s="7">
        <v>44197</v>
      </c>
      <c r="F712" s="4" t="str">
        <f>C712&amp;COUNTIF($C$2:C712,C712)</f>
        <v>吕池1</v>
      </c>
      <c r="G712" s="4">
        <f t="shared" si="23"/>
        <v>0</v>
      </c>
    </row>
    <row r="713" customHeight="1" spans="1:7">
      <c r="A713" s="4">
        <f t="shared" si="22"/>
        <v>712</v>
      </c>
      <c r="B713" s="5" t="s">
        <v>2902</v>
      </c>
      <c r="C713" s="6" t="s">
        <v>1038</v>
      </c>
      <c r="D713" s="4"/>
      <c r="E713" s="7">
        <v>44197</v>
      </c>
      <c r="F713" s="4" t="str">
        <f>C713&amp;COUNTIF($C$2:C713,C713)</f>
        <v>乜甄1</v>
      </c>
      <c r="G713" s="4">
        <f t="shared" si="23"/>
        <v>0</v>
      </c>
    </row>
    <row r="714" customHeight="1" spans="1:7">
      <c r="A714" s="4">
        <f t="shared" si="22"/>
        <v>713</v>
      </c>
      <c r="B714" s="5" t="s">
        <v>4350</v>
      </c>
      <c r="C714" s="6" t="s">
        <v>1039</v>
      </c>
      <c r="D714" s="4"/>
      <c r="E714" s="7">
        <v>44197</v>
      </c>
      <c r="F714" s="4" t="str">
        <f>C714&amp;COUNTIF($C$2:C714,C714)</f>
        <v>刘照明1</v>
      </c>
      <c r="G714" s="4">
        <f t="shared" si="23"/>
        <v>0</v>
      </c>
    </row>
    <row r="715" customHeight="1" spans="1:7">
      <c r="A715" s="4">
        <f t="shared" si="22"/>
        <v>714</v>
      </c>
      <c r="B715" s="5" t="s">
        <v>3560</v>
      </c>
      <c r="C715" s="6" t="s">
        <v>1040</v>
      </c>
      <c r="D715" s="4"/>
      <c r="E715" s="7">
        <v>44197</v>
      </c>
      <c r="F715" s="4" t="str">
        <f>C715&amp;COUNTIF($C$2:C715,C715)</f>
        <v>孙泽西1</v>
      </c>
      <c r="G715" s="4">
        <f t="shared" si="23"/>
        <v>0</v>
      </c>
    </row>
    <row r="716" customHeight="1" spans="1:7">
      <c r="A716" s="4">
        <f t="shared" si="22"/>
        <v>715</v>
      </c>
      <c r="B716" s="5" t="s">
        <v>2869</v>
      </c>
      <c r="C716" s="6" t="s">
        <v>1041</v>
      </c>
      <c r="D716" s="4"/>
      <c r="E716" s="7">
        <v>44197</v>
      </c>
      <c r="F716" s="4" t="str">
        <f>C716&amp;COUNTIF($C$2:C716,C716)</f>
        <v>石岩1</v>
      </c>
      <c r="G716" s="4">
        <f t="shared" si="23"/>
        <v>0</v>
      </c>
    </row>
    <row r="717" customHeight="1" spans="1:7">
      <c r="A717" s="4">
        <f t="shared" si="22"/>
        <v>716</v>
      </c>
      <c r="B717" s="5" t="s">
        <v>3551</v>
      </c>
      <c r="C717" s="6" t="s">
        <v>1042</v>
      </c>
      <c r="D717" s="4"/>
      <c r="E717" s="7">
        <v>44197</v>
      </c>
      <c r="F717" s="4" t="str">
        <f>C717&amp;COUNTIF($C$2:C717,C717)</f>
        <v>张永波1</v>
      </c>
      <c r="G717" s="4">
        <f t="shared" si="23"/>
        <v>0</v>
      </c>
    </row>
    <row r="718" customHeight="1" spans="1:7">
      <c r="A718" s="4">
        <f t="shared" si="22"/>
        <v>717</v>
      </c>
      <c r="B718" s="5" t="s">
        <v>3550</v>
      </c>
      <c r="C718" s="6" t="s">
        <v>1043</v>
      </c>
      <c r="D718" s="4"/>
      <c r="E718" s="7">
        <v>44197</v>
      </c>
      <c r="F718" s="4" t="str">
        <f>C718&amp;COUNTIF($C$2:C718,C718)</f>
        <v>张晓雪1</v>
      </c>
      <c r="G718" s="4">
        <f t="shared" si="23"/>
        <v>0</v>
      </c>
    </row>
    <row r="719" customHeight="1" spans="1:7">
      <c r="A719" s="4">
        <f t="shared" si="22"/>
        <v>718</v>
      </c>
      <c r="B719" s="5" t="s">
        <v>2866</v>
      </c>
      <c r="C719" s="6" t="s">
        <v>1044</v>
      </c>
      <c r="D719" s="4"/>
      <c r="E719" s="7">
        <v>44197</v>
      </c>
      <c r="F719" s="4" t="str">
        <f>C719&amp;COUNTIF($C$2:C719,C719)</f>
        <v>于学臣1</v>
      </c>
      <c r="G719" s="4">
        <f t="shared" si="23"/>
        <v>0</v>
      </c>
    </row>
    <row r="720" customHeight="1" spans="1:7">
      <c r="A720" s="4">
        <f t="shared" si="22"/>
        <v>719</v>
      </c>
      <c r="B720" s="5" t="s">
        <v>4351</v>
      </c>
      <c r="C720" s="6" t="s">
        <v>1045</v>
      </c>
      <c r="D720" s="4"/>
      <c r="E720" s="7">
        <v>44197</v>
      </c>
      <c r="F720" s="4" t="str">
        <f>C720&amp;COUNTIF($C$2:C720,C720)</f>
        <v>马兰1</v>
      </c>
      <c r="G720" s="4">
        <f t="shared" si="23"/>
        <v>0</v>
      </c>
    </row>
    <row r="721" customHeight="1" spans="1:7">
      <c r="A721" s="4">
        <f t="shared" si="22"/>
        <v>720</v>
      </c>
      <c r="B721" s="5" t="s">
        <v>2801</v>
      </c>
      <c r="C721" s="6" t="s">
        <v>1046</v>
      </c>
      <c r="D721" s="4"/>
      <c r="E721" s="7">
        <v>44197</v>
      </c>
      <c r="F721" s="4" t="str">
        <f>C721&amp;COUNTIF($C$2:C721,C721)</f>
        <v>李宗仁1</v>
      </c>
      <c r="G721" s="4">
        <f t="shared" si="23"/>
        <v>0</v>
      </c>
    </row>
    <row r="722" customHeight="1" spans="1:7">
      <c r="A722" s="4">
        <f t="shared" si="22"/>
        <v>721</v>
      </c>
      <c r="B722" s="5" t="s">
        <v>2802</v>
      </c>
      <c r="C722" s="6" t="s">
        <v>1047</v>
      </c>
      <c r="D722" s="4"/>
      <c r="E722" s="7">
        <v>44197</v>
      </c>
      <c r="F722" s="4" t="str">
        <f>C722&amp;COUNTIF($C$2:C722,C722)</f>
        <v>卜扬扬1</v>
      </c>
      <c r="G722" s="4">
        <f t="shared" si="23"/>
        <v>0</v>
      </c>
    </row>
    <row r="723" customHeight="1" spans="1:7">
      <c r="A723" s="4">
        <f t="shared" si="22"/>
        <v>722</v>
      </c>
      <c r="B723" s="5" t="s">
        <v>2873</v>
      </c>
      <c r="C723" s="6" t="s">
        <v>1048</v>
      </c>
      <c r="D723" s="4"/>
      <c r="E723" s="7">
        <v>44197</v>
      </c>
      <c r="F723" s="4" t="str">
        <f>C723&amp;COUNTIF($C$2:C723,C723)</f>
        <v>刘少丰1</v>
      </c>
      <c r="G723" s="4">
        <f t="shared" si="23"/>
        <v>0</v>
      </c>
    </row>
    <row r="724" customHeight="1" spans="1:7">
      <c r="A724" s="4">
        <f t="shared" si="22"/>
        <v>723</v>
      </c>
      <c r="B724" s="5" t="s">
        <v>2868</v>
      </c>
      <c r="C724" s="6" t="s">
        <v>1049</v>
      </c>
      <c r="D724" s="4"/>
      <c r="E724" s="7">
        <v>44197</v>
      </c>
      <c r="F724" s="4" t="str">
        <f>C724&amp;COUNTIF($C$2:C724,C724)</f>
        <v>李自强1</v>
      </c>
      <c r="G724" s="4">
        <f t="shared" si="23"/>
        <v>0</v>
      </c>
    </row>
    <row r="725" customHeight="1" spans="1:7">
      <c r="A725" s="4">
        <f t="shared" si="22"/>
        <v>724</v>
      </c>
      <c r="B725" s="5" t="s">
        <v>2875</v>
      </c>
      <c r="C725" s="6" t="s">
        <v>1050</v>
      </c>
      <c r="D725" s="4"/>
      <c r="E725" s="7">
        <v>44197</v>
      </c>
      <c r="F725" s="4" t="str">
        <f>C725&amp;COUNTIF($C$2:C725,C725)</f>
        <v>李彤彤1</v>
      </c>
      <c r="G725" s="4">
        <f t="shared" si="23"/>
        <v>0</v>
      </c>
    </row>
    <row r="726" customHeight="1" spans="1:7">
      <c r="A726" s="4">
        <f t="shared" si="22"/>
        <v>725</v>
      </c>
      <c r="B726" s="5" t="s">
        <v>2874</v>
      </c>
      <c r="C726" s="6" t="s">
        <v>1051</v>
      </c>
      <c r="D726" s="4"/>
      <c r="E726" s="7">
        <v>44197</v>
      </c>
      <c r="F726" s="4" t="str">
        <f>C726&amp;COUNTIF($C$2:C726,C726)</f>
        <v>董新颖1</v>
      </c>
      <c r="G726" s="4">
        <f t="shared" si="23"/>
        <v>0</v>
      </c>
    </row>
    <row r="727" customHeight="1" spans="1:7">
      <c r="A727" s="4">
        <f t="shared" si="22"/>
        <v>726</v>
      </c>
      <c r="B727" s="5" t="s">
        <v>3469</v>
      </c>
      <c r="C727" s="6" t="s">
        <v>1052</v>
      </c>
      <c r="D727" s="4"/>
      <c r="E727" s="7">
        <v>44197</v>
      </c>
      <c r="F727" s="4" t="str">
        <f>C727&amp;COUNTIF($C$2:C727,C727)</f>
        <v>董伟302571</v>
      </c>
      <c r="G727" s="4">
        <f t="shared" si="23"/>
        <v>0</v>
      </c>
    </row>
    <row r="728" customHeight="1" spans="1:7">
      <c r="A728" s="4">
        <f t="shared" si="22"/>
        <v>727</v>
      </c>
      <c r="B728" s="5" t="s">
        <v>2998</v>
      </c>
      <c r="C728" s="6" t="s">
        <v>1053</v>
      </c>
      <c r="D728" s="4"/>
      <c r="E728" s="7">
        <v>44197</v>
      </c>
      <c r="F728" s="4" t="str">
        <f>C728&amp;COUNTIF($C$2:C728,C728)</f>
        <v>张书国1</v>
      </c>
      <c r="G728" s="4">
        <f t="shared" si="23"/>
        <v>0</v>
      </c>
    </row>
    <row r="729" customHeight="1" spans="1:7">
      <c r="A729" s="4">
        <f t="shared" si="22"/>
        <v>728</v>
      </c>
      <c r="B729" s="5" t="s">
        <v>3185</v>
      </c>
      <c r="C729" s="6" t="s">
        <v>1054</v>
      </c>
      <c r="D729" s="4"/>
      <c r="E729" s="7">
        <v>44197</v>
      </c>
      <c r="F729" s="4" t="str">
        <f>C729&amp;COUNTIF($C$2:C729,C729)</f>
        <v>黄静1</v>
      </c>
      <c r="G729" s="4">
        <f t="shared" si="23"/>
        <v>0</v>
      </c>
    </row>
    <row r="730" customHeight="1" spans="1:7">
      <c r="A730" s="4">
        <f t="shared" si="22"/>
        <v>729</v>
      </c>
      <c r="B730" s="5" t="s">
        <v>4352</v>
      </c>
      <c r="C730" s="6" t="s">
        <v>1055</v>
      </c>
      <c r="D730" s="4"/>
      <c r="E730" s="7">
        <v>44197</v>
      </c>
      <c r="F730" s="4" t="str">
        <f>C730&amp;COUNTIF($C$2:C730,C730)</f>
        <v>李英迪1</v>
      </c>
      <c r="G730" s="4">
        <f t="shared" si="23"/>
        <v>0</v>
      </c>
    </row>
    <row r="731" customHeight="1" spans="1:7">
      <c r="A731" s="4">
        <f t="shared" si="22"/>
        <v>730</v>
      </c>
      <c r="B731" s="5" t="s">
        <v>4353</v>
      </c>
      <c r="C731" s="6" t="s">
        <v>1056</v>
      </c>
      <c r="D731" s="4"/>
      <c r="E731" s="7">
        <v>44197</v>
      </c>
      <c r="F731" s="4" t="str">
        <f>C731&amp;COUNTIF($C$2:C731,C731)</f>
        <v>徐晨1</v>
      </c>
      <c r="G731" s="4">
        <f t="shared" si="23"/>
        <v>0</v>
      </c>
    </row>
    <row r="732" customHeight="1" spans="1:7">
      <c r="A732" s="4">
        <f t="shared" si="22"/>
        <v>731</v>
      </c>
      <c r="B732" s="5" t="s">
        <v>2990</v>
      </c>
      <c r="C732" s="6" t="s">
        <v>1057</v>
      </c>
      <c r="D732" s="4"/>
      <c r="E732" s="7">
        <v>44197</v>
      </c>
      <c r="F732" s="4" t="str">
        <f>C732&amp;COUNTIF($C$2:C732,C732)</f>
        <v>牛小利1</v>
      </c>
      <c r="G732" s="4">
        <f t="shared" si="23"/>
        <v>0</v>
      </c>
    </row>
    <row r="733" customHeight="1" spans="1:7">
      <c r="A733" s="4">
        <f t="shared" si="22"/>
        <v>732</v>
      </c>
      <c r="B733" s="5" t="s">
        <v>4354</v>
      </c>
      <c r="C733" s="6" t="s">
        <v>1058</v>
      </c>
      <c r="D733" s="4"/>
      <c r="E733" s="7">
        <v>44197</v>
      </c>
      <c r="F733" s="4" t="str">
        <f>C733&amp;COUNTIF($C$2:C733,C733)</f>
        <v>董梦雅1</v>
      </c>
      <c r="G733" s="4">
        <f t="shared" si="23"/>
        <v>0</v>
      </c>
    </row>
    <row r="734" customHeight="1" spans="1:7">
      <c r="A734" s="4">
        <f t="shared" si="22"/>
        <v>733</v>
      </c>
      <c r="B734" s="5" t="s">
        <v>4355</v>
      </c>
      <c r="C734" s="6" t="s">
        <v>1059</v>
      </c>
      <c r="D734" s="4"/>
      <c r="E734" s="7">
        <v>44197</v>
      </c>
      <c r="F734" s="4" t="str">
        <f>C734&amp;COUNTIF($C$2:C734,C734)</f>
        <v>曹鹏飞1</v>
      </c>
      <c r="G734" s="4">
        <f t="shared" si="23"/>
        <v>0</v>
      </c>
    </row>
    <row r="735" customHeight="1" spans="1:7">
      <c r="A735" s="4">
        <f t="shared" si="22"/>
        <v>734</v>
      </c>
      <c r="B735" s="5" t="s">
        <v>4356</v>
      </c>
      <c r="C735" s="6" t="s">
        <v>1060</v>
      </c>
      <c r="D735" s="4"/>
      <c r="E735" s="7">
        <v>44197</v>
      </c>
      <c r="F735" s="4" t="str">
        <f>C735&amp;COUNTIF($C$2:C735,C735)</f>
        <v>张连威1</v>
      </c>
      <c r="G735" s="4">
        <f t="shared" si="23"/>
        <v>0</v>
      </c>
    </row>
    <row r="736" customHeight="1" spans="1:7">
      <c r="A736" s="4">
        <f t="shared" si="22"/>
        <v>735</v>
      </c>
      <c r="B736" s="5" t="s">
        <v>4357</v>
      </c>
      <c r="C736" s="6" t="s">
        <v>1061</v>
      </c>
      <c r="D736" s="4"/>
      <c r="E736" s="7">
        <v>44197</v>
      </c>
      <c r="F736" s="4" t="str">
        <f>C736&amp;COUNTIF($C$2:C736,C736)</f>
        <v>魏琪1</v>
      </c>
      <c r="G736" s="4">
        <f t="shared" si="23"/>
        <v>0</v>
      </c>
    </row>
    <row r="737" customHeight="1" spans="1:7">
      <c r="A737" s="4">
        <f t="shared" si="22"/>
        <v>736</v>
      </c>
      <c r="B737" s="5" t="s">
        <v>4358</v>
      </c>
      <c r="C737" s="6" t="s">
        <v>1062</v>
      </c>
      <c r="D737" s="4"/>
      <c r="E737" s="7">
        <v>44197</v>
      </c>
      <c r="F737" s="4" t="str">
        <f>C737&amp;COUNTIF($C$2:C737,C737)</f>
        <v>史朝旺1</v>
      </c>
      <c r="G737" s="4">
        <f t="shared" si="23"/>
        <v>0</v>
      </c>
    </row>
    <row r="738" customHeight="1" spans="1:7">
      <c r="A738" s="4">
        <f t="shared" si="22"/>
        <v>737</v>
      </c>
      <c r="B738" s="5" t="s">
        <v>3000</v>
      </c>
      <c r="C738" s="6" t="s">
        <v>1063</v>
      </c>
      <c r="D738" s="4"/>
      <c r="E738" s="7">
        <v>44197</v>
      </c>
      <c r="F738" s="4" t="str">
        <f>C738&amp;COUNTIF($C$2:C738,C738)</f>
        <v>孙志刚1</v>
      </c>
      <c r="G738" s="4">
        <f t="shared" si="23"/>
        <v>0</v>
      </c>
    </row>
    <row r="739" customHeight="1" spans="1:7">
      <c r="A739" s="4">
        <f t="shared" si="22"/>
        <v>738</v>
      </c>
      <c r="B739" s="5" t="s">
        <v>3467</v>
      </c>
      <c r="C739" s="6" t="s">
        <v>1064</v>
      </c>
      <c r="D739" s="4"/>
      <c r="E739" s="7">
        <v>44197</v>
      </c>
      <c r="F739" s="4" t="str">
        <f>C739&amp;COUNTIF($C$2:C739,C739)</f>
        <v>王萍1</v>
      </c>
      <c r="G739" s="4">
        <f t="shared" si="23"/>
        <v>0</v>
      </c>
    </row>
    <row r="740" customHeight="1" spans="1:7">
      <c r="A740" s="4">
        <f t="shared" si="22"/>
        <v>739</v>
      </c>
      <c r="B740" s="5" t="s">
        <v>2999</v>
      </c>
      <c r="C740" s="6" t="s">
        <v>1065</v>
      </c>
      <c r="D740" s="4"/>
      <c r="E740" s="7">
        <v>44197</v>
      </c>
      <c r="F740" s="4" t="str">
        <f>C740&amp;COUNTIF($C$2:C740,C740)</f>
        <v>高文平1</v>
      </c>
      <c r="G740" s="4">
        <f t="shared" si="23"/>
        <v>0</v>
      </c>
    </row>
    <row r="741" customHeight="1" spans="1:7">
      <c r="A741" s="4">
        <f t="shared" si="22"/>
        <v>740</v>
      </c>
      <c r="B741" s="5" t="s">
        <v>3468</v>
      </c>
      <c r="C741" s="6" t="s">
        <v>1066</v>
      </c>
      <c r="D741" s="4"/>
      <c r="E741" s="7">
        <v>44197</v>
      </c>
      <c r="F741" s="4" t="str">
        <f>C741&amp;COUNTIF($C$2:C741,C741)</f>
        <v>梁志平1</v>
      </c>
      <c r="G741" s="4">
        <f t="shared" si="23"/>
        <v>0</v>
      </c>
    </row>
    <row r="742" customHeight="1" spans="1:7">
      <c r="A742" s="4">
        <f t="shared" si="22"/>
        <v>741</v>
      </c>
      <c r="B742" s="5" t="s">
        <v>2991</v>
      </c>
      <c r="C742" s="6" t="s">
        <v>1067</v>
      </c>
      <c r="D742" s="4"/>
      <c r="E742" s="7">
        <v>44197</v>
      </c>
      <c r="F742" s="4" t="str">
        <f>C742&amp;COUNTIF($C$2:C742,C742)</f>
        <v>闫然然1</v>
      </c>
      <c r="G742" s="4">
        <f t="shared" si="23"/>
        <v>0</v>
      </c>
    </row>
    <row r="743" customHeight="1" spans="1:7">
      <c r="A743" s="4">
        <f t="shared" si="22"/>
        <v>742</v>
      </c>
      <c r="B743" s="5" t="s">
        <v>3463</v>
      </c>
      <c r="C743" s="6" t="s">
        <v>1068</v>
      </c>
      <c r="D743" s="4"/>
      <c r="E743" s="7">
        <v>44197</v>
      </c>
      <c r="F743" s="4" t="str">
        <f>C743&amp;COUNTIF($C$2:C743,C743)</f>
        <v>王前1</v>
      </c>
      <c r="G743" s="4">
        <f t="shared" si="23"/>
        <v>0</v>
      </c>
    </row>
    <row r="744" customHeight="1" spans="1:7">
      <c r="A744" s="4">
        <f t="shared" si="22"/>
        <v>743</v>
      </c>
      <c r="B744" s="5" t="s">
        <v>3519</v>
      </c>
      <c r="C744" s="6" t="s">
        <v>1069</v>
      </c>
      <c r="D744" s="4"/>
      <c r="E744" s="7">
        <v>44197</v>
      </c>
      <c r="F744" s="4" t="str">
        <f>C744&amp;COUNTIF($C$2:C744,C744)</f>
        <v>夏鹏飞1</v>
      </c>
      <c r="G744" s="4">
        <f t="shared" si="23"/>
        <v>0</v>
      </c>
    </row>
    <row r="745" customHeight="1" spans="1:7">
      <c r="A745" s="4">
        <f t="shared" si="22"/>
        <v>744</v>
      </c>
      <c r="B745" s="5" t="s">
        <v>3197</v>
      </c>
      <c r="C745" s="6" t="s">
        <v>1070</v>
      </c>
      <c r="D745" s="4"/>
      <c r="E745" s="7">
        <v>44197</v>
      </c>
      <c r="F745" s="4" t="str">
        <f>C745&amp;COUNTIF($C$2:C745,C745)</f>
        <v>孙少伟1</v>
      </c>
      <c r="G745" s="4">
        <f t="shared" si="23"/>
        <v>0</v>
      </c>
    </row>
    <row r="746" customHeight="1" spans="1:7">
      <c r="A746" s="4">
        <f t="shared" si="22"/>
        <v>745</v>
      </c>
      <c r="B746" s="5" t="s">
        <v>4359</v>
      </c>
      <c r="C746" s="6" t="s">
        <v>1071</v>
      </c>
      <c r="D746" s="4"/>
      <c r="E746" s="7">
        <v>44197</v>
      </c>
      <c r="F746" s="4" t="str">
        <f>C746&amp;COUNTIF($C$2:C746,C746)</f>
        <v>余明富1</v>
      </c>
      <c r="G746" s="4">
        <f t="shared" si="23"/>
        <v>0</v>
      </c>
    </row>
    <row r="747" customHeight="1" spans="1:7">
      <c r="A747" s="4">
        <f t="shared" si="22"/>
        <v>746</v>
      </c>
      <c r="B747" s="5" t="s">
        <v>2843</v>
      </c>
      <c r="C747" s="6" t="s">
        <v>1072</v>
      </c>
      <c r="D747" s="4"/>
      <c r="E747" s="7">
        <v>44197</v>
      </c>
      <c r="F747" s="4" t="str">
        <f>C747&amp;COUNTIF($C$2:C747,C747)</f>
        <v>崔红303041</v>
      </c>
      <c r="G747" s="4">
        <f t="shared" si="23"/>
        <v>0</v>
      </c>
    </row>
    <row r="748" customHeight="1" spans="1:7">
      <c r="A748" s="4">
        <f t="shared" si="22"/>
        <v>747</v>
      </c>
      <c r="B748" s="5" t="s">
        <v>4360</v>
      </c>
      <c r="C748" s="6" t="s">
        <v>1073</v>
      </c>
      <c r="D748" s="4"/>
      <c r="E748" s="7">
        <v>44197</v>
      </c>
      <c r="F748" s="4" t="str">
        <f>C748&amp;COUNTIF($C$2:C748,C748)</f>
        <v>王健303061</v>
      </c>
      <c r="G748" s="4">
        <f t="shared" si="23"/>
        <v>0</v>
      </c>
    </row>
    <row r="749" customHeight="1" spans="1:7">
      <c r="A749" s="4">
        <f t="shared" si="22"/>
        <v>748</v>
      </c>
      <c r="B749" s="5" t="s">
        <v>2844</v>
      </c>
      <c r="C749" s="6" t="s">
        <v>1074</v>
      </c>
      <c r="D749" s="4"/>
      <c r="E749" s="7">
        <v>44197</v>
      </c>
      <c r="F749" s="4" t="str">
        <f>C749&amp;COUNTIF($C$2:C749,C749)</f>
        <v>王博303081</v>
      </c>
      <c r="G749" s="4">
        <f t="shared" si="23"/>
        <v>0</v>
      </c>
    </row>
    <row r="750" customHeight="1" spans="1:7">
      <c r="A750" s="4">
        <f t="shared" si="22"/>
        <v>749</v>
      </c>
      <c r="B750" s="5" t="s">
        <v>3198</v>
      </c>
      <c r="C750" s="6" t="s">
        <v>1075</v>
      </c>
      <c r="D750" s="4"/>
      <c r="E750" s="7">
        <v>44197</v>
      </c>
      <c r="F750" s="4" t="str">
        <f>C750&amp;COUNTIF($C$2:C750,C750)</f>
        <v>任宇坤1</v>
      </c>
      <c r="G750" s="4">
        <f t="shared" si="23"/>
        <v>0</v>
      </c>
    </row>
    <row r="751" customHeight="1" spans="1:7">
      <c r="A751" s="4">
        <f t="shared" si="22"/>
        <v>750</v>
      </c>
      <c r="B751" s="5" t="s">
        <v>2842</v>
      </c>
      <c r="C751" s="6" t="s">
        <v>1076</v>
      </c>
      <c r="D751" s="4"/>
      <c r="E751" s="7">
        <v>44197</v>
      </c>
      <c r="F751" s="4" t="str">
        <f>C751&amp;COUNTIF($C$2:C751,C751)</f>
        <v>杨璐1</v>
      </c>
      <c r="G751" s="4">
        <f t="shared" si="23"/>
        <v>0</v>
      </c>
    </row>
    <row r="752" customHeight="1" spans="1:7">
      <c r="A752" s="4">
        <f t="shared" si="22"/>
        <v>751</v>
      </c>
      <c r="B752" s="5" t="s">
        <v>2986</v>
      </c>
      <c r="C752" s="6" t="s">
        <v>1077</v>
      </c>
      <c r="D752" s="4"/>
      <c r="E752" s="7">
        <v>44197</v>
      </c>
      <c r="F752" s="4" t="str">
        <f>C752&amp;COUNTIF($C$2:C752,C752)</f>
        <v>吴棒1</v>
      </c>
      <c r="G752" s="4">
        <f t="shared" si="23"/>
        <v>0</v>
      </c>
    </row>
    <row r="753" customHeight="1" spans="1:7">
      <c r="A753" s="4">
        <f t="shared" si="22"/>
        <v>752</v>
      </c>
      <c r="B753" s="5" t="s">
        <v>2747</v>
      </c>
      <c r="C753" s="6" t="s">
        <v>1078</v>
      </c>
      <c r="D753" s="4"/>
      <c r="E753" s="7">
        <v>44197</v>
      </c>
      <c r="F753" s="4" t="str">
        <f>C753&amp;COUNTIF($C$2:C753,C753)</f>
        <v>王玉涛1</v>
      </c>
      <c r="G753" s="4">
        <f t="shared" si="23"/>
        <v>0</v>
      </c>
    </row>
    <row r="754" customHeight="1" spans="1:7">
      <c r="A754" s="4">
        <f t="shared" si="22"/>
        <v>753</v>
      </c>
      <c r="B754" s="5" t="s">
        <v>4361</v>
      </c>
      <c r="C754" s="6" t="s">
        <v>1079</v>
      </c>
      <c r="D754" s="4"/>
      <c r="E754" s="7">
        <v>44197</v>
      </c>
      <c r="F754" s="4" t="str">
        <f>C754&amp;COUNTIF($C$2:C754,C754)</f>
        <v>王荣1</v>
      </c>
      <c r="G754" s="4">
        <f t="shared" si="23"/>
        <v>0</v>
      </c>
    </row>
    <row r="755" customHeight="1" spans="1:7">
      <c r="A755" s="4">
        <f t="shared" si="22"/>
        <v>754</v>
      </c>
      <c r="B755" s="5" t="s">
        <v>2993</v>
      </c>
      <c r="C755" s="6" t="s">
        <v>1080</v>
      </c>
      <c r="D755" s="4"/>
      <c r="E755" s="7">
        <v>44197</v>
      </c>
      <c r="F755" s="4" t="str">
        <f>C755&amp;COUNTIF($C$2:C755,C755)</f>
        <v>吴雪琦1</v>
      </c>
      <c r="G755" s="4">
        <f t="shared" si="23"/>
        <v>0</v>
      </c>
    </row>
    <row r="756" customHeight="1" spans="1:7">
      <c r="A756" s="4">
        <f t="shared" si="22"/>
        <v>755</v>
      </c>
      <c r="B756" s="5" t="s">
        <v>2995</v>
      </c>
      <c r="C756" s="6" t="s">
        <v>1081</v>
      </c>
      <c r="D756" s="4"/>
      <c r="E756" s="7">
        <v>44197</v>
      </c>
      <c r="F756" s="4" t="str">
        <f>C756&amp;COUNTIF($C$2:C756,C756)</f>
        <v>杨慧1</v>
      </c>
      <c r="G756" s="4">
        <f t="shared" si="23"/>
        <v>0</v>
      </c>
    </row>
    <row r="757" customHeight="1" spans="1:7">
      <c r="A757" s="4">
        <f t="shared" si="22"/>
        <v>756</v>
      </c>
      <c r="B757" s="5" t="s">
        <v>3461</v>
      </c>
      <c r="C757" s="6" t="s">
        <v>1082</v>
      </c>
      <c r="D757" s="4"/>
      <c r="E757" s="7">
        <v>44197</v>
      </c>
      <c r="F757" s="4" t="str">
        <f>C757&amp;COUNTIF($C$2:C757,C757)</f>
        <v>智菲凡1</v>
      </c>
      <c r="G757" s="4">
        <f t="shared" si="23"/>
        <v>0</v>
      </c>
    </row>
    <row r="758" customHeight="1" spans="1:7">
      <c r="A758" s="4">
        <f t="shared" si="22"/>
        <v>757</v>
      </c>
      <c r="B758" s="5" t="s">
        <v>2996</v>
      </c>
      <c r="C758" s="6" t="s">
        <v>1083</v>
      </c>
      <c r="D758" s="4"/>
      <c r="E758" s="7">
        <v>44197</v>
      </c>
      <c r="F758" s="4" t="str">
        <f>C758&amp;COUNTIF($C$2:C758,C758)</f>
        <v>董浩302641</v>
      </c>
      <c r="G758" s="4">
        <f t="shared" si="23"/>
        <v>0</v>
      </c>
    </row>
    <row r="759" customHeight="1" spans="1:7">
      <c r="A759" s="4">
        <f t="shared" si="22"/>
        <v>758</v>
      </c>
      <c r="B759" s="5" t="s">
        <v>3184</v>
      </c>
      <c r="C759" s="6" t="s">
        <v>1084</v>
      </c>
      <c r="D759" s="4"/>
      <c r="E759" s="7">
        <v>44197</v>
      </c>
      <c r="F759" s="4" t="str">
        <f>C759&amp;COUNTIF($C$2:C759,C759)</f>
        <v>盛江博1</v>
      </c>
      <c r="G759" s="4">
        <f t="shared" si="23"/>
        <v>0</v>
      </c>
    </row>
    <row r="760" customHeight="1" spans="1:7">
      <c r="A760" s="4">
        <f t="shared" si="22"/>
        <v>759</v>
      </c>
      <c r="B760" s="5" t="s">
        <v>3002</v>
      </c>
      <c r="C760" s="6" t="s">
        <v>1085</v>
      </c>
      <c r="D760" s="4"/>
      <c r="E760" s="7">
        <v>44197</v>
      </c>
      <c r="F760" s="4" t="str">
        <f>C760&amp;COUNTIF($C$2:C760,C760)</f>
        <v>董森1</v>
      </c>
      <c r="G760" s="4">
        <f t="shared" si="23"/>
        <v>0</v>
      </c>
    </row>
    <row r="761" customHeight="1" spans="1:7">
      <c r="A761" s="4">
        <f t="shared" si="22"/>
        <v>760</v>
      </c>
      <c r="B761" s="5" t="s">
        <v>2994</v>
      </c>
      <c r="C761" s="6" t="s">
        <v>1086</v>
      </c>
      <c r="D761" s="4"/>
      <c r="E761" s="7">
        <v>44197</v>
      </c>
      <c r="F761" s="4" t="str">
        <f>C761&amp;COUNTIF($C$2:C761,C761)</f>
        <v>石梦云1</v>
      </c>
      <c r="G761" s="4">
        <f t="shared" si="23"/>
        <v>0</v>
      </c>
    </row>
    <row r="762" customHeight="1" spans="1:7">
      <c r="A762" s="4">
        <f t="shared" si="22"/>
        <v>761</v>
      </c>
      <c r="B762" s="5" t="s">
        <v>3470</v>
      </c>
      <c r="C762" s="6" t="s">
        <v>1087</v>
      </c>
      <c r="D762" s="4"/>
      <c r="E762" s="7">
        <v>44197</v>
      </c>
      <c r="F762" s="4" t="str">
        <f>C762&amp;COUNTIF($C$2:C762,C762)</f>
        <v>单艺伟1</v>
      </c>
      <c r="G762" s="4">
        <f t="shared" si="23"/>
        <v>0</v>
      </c>
    </row>
    <row r="763" customHeight="1" spans="1:7">
      <c r="A763" s="4">
        <f t="shared" si="22"/>
        <v>762</v>
      </c>
      <c r="B763" s="5" t="s">
        <v>3555</v>
      </c>
      <c r="C763" s="6" t="s">
        <v>1088</v>
      </c>
      <c r="D763" s="4"/>
      <c r="E763" s="7">
        <v>44197</v>
      </c>
      <c r="F763" s="4" t="str">
        <f>C763&amp;COUNTIF($C$2:C763,C763)</f>
        <v>薛志超1</v>
      </c>
      <c r="G763" s="4">
        <f t="shared" si="23"/>
        <v>0</v>
      </c>
    </row>
    <row r="764" customHeight="1" spans="1:7">
      <c r="A764" s="4">
        <f t="shared" si="22"/>
        <v>763</v>
      </c>
      <c r="B764" s="5" t="s">
        <v>4362</v>
      </c>
      <c r="C764" s="6" t="s">
        <v>1089</v>
      </c>
      <c r="D764" s="4"/>
      <c r="E764" s="7">
        <v>44197</v>
      </c>
      <c r="F764" s="4" t="str">
        <f>C764&amp;COUNTIF($C$2:C764,C764)</f>
        <v>孟亚新1</v>
      </c>
      <c r="G764" s="4">
        <f t="shared" si="23"/>
        <v>0</v>
      </c>
    </row>
    <row r="765" customHeight="1" spans="1:7">
      <c r="A765" s="4">
        <f t="shared" si="22"/>
        <v>764</v>
      </c>
      <c r="B765" s="5" t="s">
        <v>2985</v>
      </c>
      <c r="C765" s="6" t="s">
        <v>1090</v>
      </c>
      <c r="D765" s="4"/>
      <c r="E765" s="7">
        <v>44197</v>
      </c>
      <c r="F765" s="4" t="str">
        <f>C765&amp;COUNTIF($C$2:C765,C765)</f>
        <v>高世海1</v>
      </c>
      <c r="G765" s="4">
        <f t="shared" si="23"/>
        <v>0</v>
      </c>
    </row>
    <row r="766" customHeight="1" spans="1:7">
      <c r="A766" s="4">
        <f t="shared" si="22"/>
        <v>765</v>
      </c>
      <c r="B766" s="5" t="s">
        <v>2958</v>
      </c>
      <c r="C766" s="6" t="s">
        <v>1091</v>
      </c>
      <c r="D766" s="4"/>
      <c r="E766" s="7">
        <v>44197</v>
      </c>
      <c r="F766" s="4" t="str">
        <f>C766&amp;COUNTIF($C$2:C766,C766)</f>
        <v>贾亚强1</v>
      </c>
      <c r="G766" s="4">
        <f t="shared" si="23"/>
        <v>0</v>
      </c>
    </row>
    <row r="767" customHeight="1" spans="1:7">
      <c r="A767" s="4">
        <f t="shared" si="22"/>
        <v>766</v>
      </c>
      <c r="B767" s="5" t="s">
        <v>3186</v>
      </c>
      <c r="C767" s="6" t="s">
        <v>1092</v>
      </c>
      <c r="D767" s="4"/>
      <c r="E767" s="7">
        <v>44197</v>
      </c>
      <c r="F767" s="4" t="str">
        <f>C767&amp;COUNTIF($C$2:C767,C767)</f>
        <v>檀杰根1</v>
      </c>
      <c r="G767" s="4">
        <f t="shared" si="23"/>
        <v>0</v>
      </c>
    </row>
    <row r="768" customHeight="1" spans="1:7">
      <c r="A768" s="4">
        <f t="shared" si="22"/>
        <v>767</v>
      </c>
      <c r="B768" s="5" t="s">
        <v>4363</v>
      </c>
      <c r="C768" s="6" t="s">
        <v>1093</v>
      </c>
      <c r="D768" s="4"/>
      <c r="E768" s="7">
        <v>44197</v>
      </c>
      <c r="F768" s="4" t="str">
        <f>C768&amp;COUNTIF($C$2:C768,C768)</f>
        <v>张怡欣1</v>
      </c>
      <c r="G768" s="4">
        <f t="shared" si="23"/>
        <v>0</v>
      </c>
    </row>
    <row r="769" customHeight="1" spans="1:7">
      <c r="A769" s="4">
        <f t="shared" si="22"/>
        <v>768</v>
      </c>
      <c r="B769" s="5" t="s">
        <v>3172</v>
      </c>
      <c r="C769" s="6" t="s">
        <v>1094</v>
      </c>
      <c r="D769" s="4"/>
      <c r="E769" s="7">
        <v>44197</v>
      </c>
      <c r="F769" s="4" t="str">
        <f>C769&amp;COUNTIF($C$2:C769,C769)</f>
        <v>董雪1</v>
      </c>
      <c r="G769" s="4">
        <f t="shared" si="23"/>
        <v>0</v>
      </c>
    </row>
    <row r="770" customHeight="1" spans="1:7">
      <c r="A770" s="4">
        <f t="shared" si="22"/>
        <v>769</v>
      </c>
      <c r="B770" s="5" t="s">
        <v>4364</v>
      </c>
      <c r="C770" s="6" t="s">
        <v>1095</v>
      </c>
      <c r="D770" s="4"/>
      <c r="E770" s="7">
        <v>44197</v>
      </c>
      <c r="F770" s="4" t="str">
        <f>C770&amp;COUNTIF($C$2:C770,C770)</f>
        <v>林开伟1</v>
      </c>
      <c r="G770" s="4">
        <f t="shared" si="23"/>
        <v>0</v>
      </c>
    </row>
    <row r="771" customHeight="1" spans="1:7">
      <c r="A771" s="4">
        <f t="shared" ref="A771:A834" si="24">ROW()-1</f>
        <v>770</v>
      </c>
      <c r="B771" s="5" t="s">
        <v>3559</v>
      </c>
      <c r="C771" s="6" t="s">
        <v>1096</v>
      </c>
      <c r="D771" s="4"/>
      <c r="E771" s="7">
        <v>44197</v>
      </c>
      <c r="F771" s="4" t="str">
        <f>C771&amp;COUNTIF($C$2:C771,C771)</f>
        <v>迟艺欣1</v>
      </c>
      <c r="G771" s="4">
        <f t="shared" ref="G771:G834" si="25">IF(COUNTIF(C:C,C771)=1,0,D771-VLOOKUP(C771,C:D,2,0))</f>
        <v>0</v>
      </c>
    </row>
    <row r="772" customHeight="1" spans="1:7">
      <c r="A772" s="4">
        <f t="shared" si="24"/>
        <v>771</v>
      </c>
      <c r="B772" s="5" t="s">
        <v>2992</v>
      </c>
      <c r="C772" s="6" t="s">
        <v>1097</v>
      </c>
      <c r="D772" s="4"/>
      <c r="E772" s="7">
        <v>44197</v>
      </c>
      <c r="F772" s="4" t="str">
        <f>C772&amp;COUNTIF($C$2:C772,C772)</f>
        <v>安宁1</v>
      </c>
      <c r="G772" s="4">
        <f t="shared" si="25"/>
        <v>0</v>
      </c>
    </row>
    <row r="773" customHeight="1" spans="1:7">
      <c r="A773" s="4">
        <f t="shared" si="24"/>
        <v>772</v>
      </c>
      <c r="B773" s="5" t="s">
        <v>2989</v>
      </c>
      <c r="C773" s="6" t="s">
        <v>1098</v>
      </c>
      <c r="D773" s="4"/>
      <c r="E773" s="7">
        <v>44197</v>
      </c>
      <c r="F773" s="4" t="str">
        <f>C773&amp;COUNTIF($C$2:C773,C773)</f>
        <v>贾孝金1</v>
      </c>
      <c r="G773" s="4">
        <f t="shared" si="25"/>
        <v>0</v>
      </c>
    </row>
    <row r="774" customHeight="1" spans="1:7">
      <c r="A774" s="4">
        <f t="shared" si="24"/>
        <v>773</v>
      </c>
      <c r="B774" s="5" t="s">
        <v>4365</v>
      </c>
      <c r="C774" s="6" t="s">
        <v>1099</v>
      </c>
      <c r="D774" s="4"/>
      <c r="E774" s="7">
        <v>44197</v>
      </c>
      <c r="F774" s="4" t="str">
        <f>C774&amp;COUNTIF($C$2:C774,C774)</f>
        <v>韩妮1</v>
      </c>
      <c r="G774" s="4">
        <f t="shared" si="25"/>
        <v>0</v>
      </c>
    </row>
    <row r="775" customHeight="1" spans="1:7">
      <c r="A775" s="4">
        <f t="shared" si="24"/>
        <v>774</v>
      </c>
      <c r="B775" s="5" t="s">
        <v>4366</v>
      </c>
      <c r="C775" s="6" t="s">
        <v>1100</v>
      </c>
      <c r="D775" s="4"/>
      <c r="E775" s="7">
        <v>44197</v>
      </c>
      <c r="F775" s="4" t="str">
        <f>C775&amp;COUNTIF($C$2:C775,C775)</f>
        <v>赵关文1</v>
      </c>
      <c r="G775" s="4">
        <f t="shared" si="25"/>
        <v>0</v>
      </c>
    </row>
    <row r="776" customHeight="1" spans="1:7">
      <c r="A776" s="4">
        <f t="shared" si="24"/>
        <v>775</v>
      </c>
      <c r="B776" s="5" t="s">
        <v>4367</v>
      </c>
      <c r="C776" s="6" t="s">
        <v>1101</v>
      </c>
      <c r="D776" s="4"/>
      <c r="E776" s="7">
        <v>44197</v>
      </c>
      <c r="F776" s="4" t="str">
        <f>C776&amp;COUNTIF($C$2:C776,C776)</f>
        <v>董兰兰1</v>
      </c>
      <c r="G776" s="4">
        <f t="shared" si="25"/>
        <v>0</v>
      </c>
    </row>
    <row r="777" customHeight="1" spans="1:7">
      <c r="A777" s="4">
        <f t="shared" si="24"/>
        <v>776</v>
      </c>
      <c r="B777" s="5" t="s">
        <v>4368</v>
      </c>
      <c r="C777" s="6" t="s">
        <v>1102</v>
      </c>
      <c r="D777" s="4"/>
      <c r="E777" s="7">
        <v>44197</v>
      </c>
      <c r="F777" s="4" t="str">
        <f>C777&amp;COUNTIF($C$2:C777,C777)</f>
        <v>吴迪1</v>
      </c>
      <c r="G777" s="4">
        <f t="shared" si="25"/>
        <v>0</v>
      </c>
    </row>
    <row r="778" customHeight="1" spans="1:7">
      <c r="A778" s="4">
        <f t="shared" si="24"/>
        <v>777</v>
      </c>
      <c r="B778" s="5" t="s">
        <v>3542</v>
      </c>
      <c r="C778" s="6" t="s">
        <v>1103</v>
      </c>
      <c r="D778" s="4"/>
      <c r="E778" s="7">
        <v>44197</v>
      </c>
      <c r="F778" s="4" t="str">
        <f>C778&amp;COUNTIF($C$2:C778,C778)</f>
        <v>班凯东1</v>
      </c>
      <c r="G778" s="4">
        <f t="shared" si="25"/>
        <v>0</v>
      </c>
    </row>
    <row r="779" customHeight="1" spans="1:7">
      <c r="A779" s="4">
        <f t="shared" si="24"/>
        <v>778</v>
      </c>
      <c r="B779" s="5" t="s">
        <v>4369</v>
      </c>
      <c r="C779" s="6" t="s">
        <v>1104</v>
      </c>
      <c r="D779" s="4"/>
      <c r="E779" s="7">
        <v>44197</v>
      </c>
      <c r="F779" s="4" t="str">
        <f>C779&amp;COUNTIF($C$2:C779,C779)</f>
        <v>王高杨1</v>
      </c>
      <c r="G779" s="4">
        <f t="shared" si="25"/>
        <v>0</v>
      </c>
    </row>
    <row r="780" customHeight="1" spans="1:7">
      <c r="A780" s="4">
        <f t="shared" si="24"/>
        <v>779</v>
      </c>
      <c r="B780" s="5" t="s">
        <v>2984</v>
      </c>
      <c r="C780" s="6" t="s">
        <v>1105</v>
      </c>
      <c r="D780" s="4"/>
      <c r="E780" s="7">
        <v>44197</v>
      </c>
      <c r="F780" s="4" t="str">
        <f>C780&amp;COUNTIF($C$2:C780,C780)</f>
        <v>胡金龙1</v>
      </c>
      <c r="G780" s="4">
        <f t="shared" si="25"/>
        <v>0</v>
      </c>
    </row>
    <row r="781" customHeight="1" spans="1:7">
      <c r="A781" s="4">
        <f t="shared" si="24"/>
        <v>780</v>
      </c>
      <c r="B781" s="5" t="s">
        <v>3549</v>
      </c>
      <c r="C781" s="6" t="s">
        <v>1106</v>
      </c>
      <c r="D781" s="4"/>
      <c r="E781" s="7">
        <v>44197</v>
      </c>
      <c r="F781" s="4" t="str">
        <f>C781&amp;COUNTIF($C$2:C781,C781)</f>
        <v>王天利1</v>
      </c>
      <c r="G781" s="4">
        <f t="shared" si="25"/>
        <v>0</v>
      </c>
    </row>
    <row r="782" customHeight="1" spans="1:7">
      <c r="A782" s="4">
        <f t="shared" si="24"/>
        <v>781</v>
      </c>
      <c r="B782" s="5" t="s">
        <v>4370</v>
      </c>
      <c r="C782" s="6" t="s">
        <v>1107</v>
      </c>
      <c r="D782" s="4"/>
      <c r="E782" s="7">
        <v>44197</v>
      </c>
      <c r="F782" s="4" t="str">
        <f>C782&amp;COUNTIF($C$2:C782,C782)</f>
        <v>宋爽1</v>
      </c>
      <c r="G782" s="4">
        <f t="shared" si="25"/>
        <v>0</v>
      </c>
    </row>
    <row r="783" customHeight="1" spans="1:7">
      <c r="A783" s="4">
        <f t="shared" si="24"/>
        <v>782</v>
      </c>
      <c r="B783" s="5" t="s">
        <v>3554</v>
      </c>
      <c r="C783" s="6" t="s">
        <v>1108</v>
      </c>
      <c r="D783" s="4"/>
      <c r="E783" s="7">
        <v>44197</v>
      </c>
      <c r="F783" s="4" t="str">
        <f>C783&amp;COUNTIF($C$2:C783,C783)</f>
        <v>李胜男1</v>
      </c>
      <c r="G783" s="4">
        <f t="shared" si="25"/>
        <v>0</v>
      </c>
    </row>
    <row r="784" customHeight="1" spans="1:7">
      <c r="A784" s="4">
        <f t="shared" si="24"/>
        <v>783</v>
      </c>
      <c r="B784" s="5" t="s">
        <v>4371</v>
      </c>
      <c r="C784" s="6" t="s">
        <v>1109</v>
      </c>
      <c r="D784" s="4"/>
      <c r="E784" s="7">
        <v>44197</v>
      </c>
      <c r="F784" s="4" t="str">
        <f>C784&amp;COUNTIF($C$2:C784,C784)</f>
        <v>李思1</v>
      </c>
      <c r="G784" s="4">
        <f t="shared" si="25"/>
        <v>0</v>
      </c>
    </row>
    <row r="785" customHeight="1" spans="1:7">
      <c r="A785" s="4">
        <f t="shared" si="24"/>
        <v>784</v>
      </c>
      <c r="B785" s="5" t="s">
        <v>4372</v>
      </c>
      <c r="C785" s="6" t="s">
        <v>1110</v>
      </c>
      <c r="D785" s="4"/>
      <c r="E785" s="7">
        <v>44197</v>
      </c>
      <c r="F785" s="4" t="str">
        <f>C785&amp;COUNTIF($C$2:C785,C785)</f>
        <v>左帅1</v>
      </c>
      <c r="G785" s="4">
        <f t="shared" si="25"/>
        <v>0</v>
      </c>
    </row>
    <row r="786" customHeight="1" spans="1:7">
      <c r="A786" s="4">
        <f t="shared" si="24"/>
        <v>785</v>
      </c>
      <c r="B786" s="5" t="s">
        <v>3553</v>
      </c>
      <c r="C786" s="6" t="s">
        <v>1112</v>
      </c>
      <c r="D786" s="4"/>
      <c r="E786" s="7">
        <v>44197</v>
      </c>
      <c r="F786" s="4" t="str">
        <f>C786&amp;COUNTIF($C$2:C786,C786)</f>
        <v>陈松1</v>
      </c>
      <c r="G786" s="4">
        <f t="shared" si="25"/>
        <v>0</v>
      </c>
    </row>
    <row r="787" customHeight="1" spans="1:7">
      <c r="A787" s="4">
        <f t="shared" si="24"/>
        <v>786</v>
      </c>
      <c r="B787" s="5" t="s">
        <v>4373</v>
      </c>
      <c r="C787" s="6" t="s">
        <v>1113</v>
      </c>
      <c r="D787" s="4"/>
      <c r="E787" s="7">
        <v>44197</v>
      </c>
      <c r="F787" s="4" t="str">
        <f>C787&amp;COUNTIF($C$2:C787,C787)</f>
        <v>程宇1</v>
      </c>
      <c r="G787" s="4">
        <f t="shared" si="25"/>
        <v>0</v>
      </c>
    </row>
    <row r="788" customHeight="1" spans="1:7">
      <c r="A788" s="4">
        <f t="shared" si="24"/>
        <v>787</v>
      </c>
      <c r="B788" s="5" t="s">
        <v>3508</v>
      </c>
      <c r="C788" s="6" t="s">
        <v>1114</v>
      </c>
      <c r="D788" s="4"/>
      <c r="E788" s="7">
        <v>44197</v>
      </c>
      <c r="F788" s="4" t="str">
        <f>C788&amp;COUNTIF($C$2:C788,C788)</f>
        <v>刘永磊1</v>
      </c>
      <c r="G788" s="4">
        <f t="shared" si="25"/>
        <v>0</v>
      </c>
    </row>
    <row r="789" customHeight="1" spans="1:7">
      <c r="A789" s="4">
        <f t="shared" si="24"/>
        <v>788</v>
      </c>
      <c r="B789" s="5" t="s">
        <v>3515</v>
      </c>
      <c r="C789" s="6" t="s">
        <v>1115</v>
      </c>
      <c r="D789" s="4"/>
      <c r="E789" s="7">
        <v>44197</v>
      </c>
      <c r="F789" s="4" t="str">
        <f>C789&amp;COUNTIF($C$2:C789,C789)</f>
        <v>刘磊明1</v>
      </c>
      <c r="G789" s="4">
        <f t="shared" si="25"/>
        <v>0</v>
      </c>
    </row>
    <row r="790" customHeight="1" spans="1:7">
      <c r="A790" s="4">
        <f t="shared" si="24"/>
        <v>789</v>
      </c>
      <c r="B790" s="5" t="s">
        <v>3462</v>
      </c>
      <c r="C790" s="6" t="s">
        <v>1116</v>
      </c>
      <c r="D790" s="4"/>
      <c r="E790" s="7">
        <v>44197</v>
      </c>
      <c r="F790" s="4" t="str">
        <f>C790&amp;COUNTIF($C$2:C790,C790)</f>
        <v>王文仪1</v>
      </c>
      <c r="G790" s="4">
        <f t="shared" si="25"/>
        <v>0</v>
      </c>
    </row>
    <row r="791" customHeight="1" spans="1:7">
      <c r="A791" s="4">
        <f t="shared" si="24"/>
        <v>790</v>
      </c>
      <c r="B791" s="5" t="s">
        <v>4374</v>
      </c>
      <c r="C791" s="6" t="s">
        <v>1117</v>
      </c>
      <c r="D791" s="4"/>
      <c r="E791" s="7">
        <v>44197</v>
      </c>
      <c r="F791" s="4" t="str">
        <f>C791&amp;COUNTIF($C$2:C791,C791)</f>
        <v>潘贝贝1</v>
      </c>
      <c r="G791" s="4">
        <f t="shared" si="25"/>
        <v>0</v>
      </c>
    </row>
    <row r="792" customHeight="1" spans="1:7">
      <c r="A792" s="4">
        <f t="shared" si="24"/>
        <v>791</v>
      </c>
      <c r="B792" s="5" t="s">
        <v>4375</v>
      </c>
      <c r="C792" s="6" t="s">
        <v>1118</v>
      </c>
      <c r="D792" s="4"/>
      <c r="E792" s="7">
        <v>44197</v>
      </c>
      <c r="F792" s="4" t="str">
        <f>C792&amp;COUNTIF($C$2:C792,C792)</f>
        <v>刘经纬1</v>
      </c>
      <c r="G792" s="4">
        <f t="shared" si="25"/>
        <v>0</v>
      </c>
    </row>
    <row r="793" customHeight="1" spans="1:7">
      <c r="A793" s="4">
        <f t="shared" si="24"/>
        <v>792</v>
      </c>
      <c r="B793" s="5" t="s">
        <v>3557</v>
      </c>
      <c r="C793" s="6" t="s">
        <v>1119</v>
      </c>
      <c r="D793" s="4"/>
      <c r="E793" s="7">
        <v>44197</v>
      </c>
      <c r="F793" s="4" t="str">
        <f>C793&amp;COUNTIF($C$2:C793,C793)</f>
        <v>袁振1</v>
      </c>
      <c r="G793" s="4">
        <f t="shared" si="25"/>
        <v>0</v>
      </c>
    </row>
    <row r="794" customHeight="1" spans="1:7">
      <c r="A794" s="4">
        <f t="shared" si="24"/>
        <v>793</v>
      </c>
      <c r="B794" s="5" t="s">
        <v>4376</v>
      </c>
      <c r="C794" s="6" t="s">
        <v>1120</v>
      </c>
      <c r="D794" s="4"/>
      <c r="E794" s="7">
        <v>44197</v>
      </c>
      <c r="F794" s="4" t="str">
        <f>C794&amp;COUNTIF($C$2:C794,C794)</f>
        <v>王彦彦1</v>
      </c>
      <c r="G794" s="4">
        <f t="shared" si="25"/>
        <v>0</v>
      </c>
    </row>
    <row r="795" customHeight="1" spans="1:7">
      <c r="A795" s="4">
        <f t="shared" si="24"/>
        <v>794</v>
      </c>
      <c r="B795" s="5" t="s">
        <v>3516</v>
      </c>
      <c r="C795" s="6" t="s">
        <v>1121</v>
      </c>
      <c r="D795" s="4"/>
      <c r="E795" s="7">
        <v>44197</v>
      </c>
      <c r="F795" s="4" t="str">
        <f>C795&amp;COUNTIF($C$2:C795,C795)</f>
        <v>孙毅刚1</v>
      </c>
      <c r="G795" s="4">
        <f t="shared" si="25"/>
        <v>0</v>
      </c>
    </row>
    <row r="796" customHeight="1" spans="1:7">
      <c r="A796" s="4">
        <f t="shared" si="24"/>
        <v>795</v>
      </c>
      <c r="B796" s="5" t="s">
        <v>4377</v>
      </c>
      <c r="C796" s="6" t="s">
        <v>1122</v>
      </c>
      <c r="D796" s="4"/>
      <c r="E796" s="7">
        <v>44197</v>
      </c>
      <c r="F796" s="4" t="str">
        <f>C796&amp;COUNTIF($C$2:C796,C796)</f>
        <v>周飞1</v>
      </c>
      <c r="G796" s="4">
        <f t="shared" si="25"/>
        <v>0</v>
      </c>
    </row>
    <row r="797" customHeight="1" spans="1:7">
      <c r="A797" s="4">
        <f t="shared" si="24"/>
        <v>796</v>
      </c>
      <c r="B797" s="5" t="s">
        <v>4378</v>
      </c>
      <c r="C797" s="6" t="s">
        <v>1123</v>
      </c>
      <c r="D797" s="4"/>
      <c r="E797" s="7">
        <v>44197</v>
      </c>
      <c r="F797" s="4" t="str">
        <f>C797&amp;COUNTIF($C$2:C797,C797)</f>
        <v>闫晓光1</v>
      </c>
      <c r="G797" s="4">
        <f t="shared" si="25"/>
        <v>0</v>
      </c>
    </row>
    <row r="798" customHeight="1" spans="1:7">
      <c r="A798" s="4">
        <f t="shared" si="24"/>
        <v>797</v>
      </c>
      <c r="B798" s="5" t="s">
        <v>4379</v>
      </c>
      <c r="C798" s="6" t="s">
        <v>1124</v>
      </c>
      <c r="D798" s="4"/>
      <c r="E798" s="7">
        <v>44197</v>
      </c>
      <c r="F798" s="4" t="str">
        <f>C798&amp;COUNTIF($C$2:C798,C798)</f>
        <v>张国鹏1</v>
      </c>
      <c r="G798" s="4">
        <f t="shared" si="25"/>
        <v>0</v>
      </c>
    </row>
    <row r="799" customHeight="1" spans="1:7">
      <c r="A799" s="4">
        <f t="shared" si="24"/>
        <v>798</v>
      </c>
      <c r="B799" s="5" t="s">
        <v>4380</v>
      </c>
      <c r="C799" s="6" t="s">
        <v>1125</v>
      </c>
      <c r="D799" s="4"/>
      <c r="E799" s="7">
        <v>44197</v>
      </c>
      <c r="F799" s="4" t="str">
        <f>C799&amp;COUNTIF($C$2:C799,C799)</f>
        <v>李昊1</v>
      </c>
      <c r="G799" s="4">
        <f t="shared" si="25"/>
        <v>0</v>
      </c>
    </row>
    <row r="800" customHeight="1" spans="1:7">
      <c r="A800" s="4">
        <f t="shared" si="24"/>
        <v>799</v>
      </c>
      <c r="B800" s="5" t="s">
        <v>4381</v>
      </c>
      <c r="C800" s="6" t="s">
        <v>1126</v>
      </c>
      <c r="D800" s="4"/>
      <c r="E800" s="7">
        <v>44197</v>
      </c>
      <c r="F800" s="4" t="str">
        <f>C800&amp;COUNTIF($C$2:C800,C800)</f>
        <v>王文亮1</v>
      </c>
      <c r="G800" s="4">
        <f t="shared" si="25"/>
        <v>0</v>
      </c>
    </row>
    <row r="801" customHeight="1" spans="1:7">
      <c r="A801" s="4">
        <f t="shared" si="24"/>
        <v>800</v>
      </c>
      <c r="B801" s="5" t="s">
        <v>4382</v>
      </c>
      <c r="C801" s="6" t="s">
        <v>1127</v>
      </c>
      <c r="D801" s="4"/>
      <c r="E801" s="7">
        <v>44197</v>
      </c>
      <c r="F801" s="4" t="str">
        <f>C801&amp;COUNTIF($C$2:C801,C801)</f>
        <v>张正超1</v>
      </c>
      <c r="G801" s="4">
        <f t="shared" si="25"/>
        <v>0</v>
      </c>
    </row>
    <row r="802" customHeight="1" spans="1:7">
      <c r="A802" s="4">
        <f t="shared" si="24"/>
        <v>801</v>
      </c>
      <c r="B802" s="5" t="s">
        <v>4383</v>
      </c>
      <c r="C802" s="6" t="s">
        <v>1128</v>
      </c>
      <c r="D802" s="4"/>
      <c r="E802" s="7">
        <v>44197</v>
      </c>
      <c r="F802" s="4" t="str">
        <f>C802&amp;COUNTIF($C$2:C802,C802)</f>
        <v>陈超023131</v>
      </c>
      <c r="G802" s="4">
        <f t="shared" si="25"/>
        <v>0</v>
      </c>
    </row>
    <row r="803" customHeight="1" spans="1:7">
      <c r="A803" s="4">
        <f t="shared" si="24"/>
        <v>802</v>
      </c>
      <c r="B803" s="5" t="s">
        <v>2981</v>
      </c>
      <c r="C803" s="6" t="s">
        <v>1129</v>
      </c>
      <c r="D803" s="4"/>
      <c r="E803" s="7">
        <v>44197</v>
      </c>
      <c r="F803" s="4" t="str">
        <f>C803&amp;COUNTIF($C$2:C803,C803)</f>
        <v>罗鑫1</v>
      </c>
      <c r="G803" s="4">
        <f t="shared" si="25"/>
        <v>0</v>
      </c>
    </row>
    <row r="804" customHeight="1" spans="1:7">
      <c r="A804" s="4">
        <f t="shared" si="24"/>
        <v>803</v>
      </c>
      <c r="B804" s="5" t="s">
        <v>3124</v>
      </c>
      <c r="C804" s="6" t="s">
        <v>1130</v>
      </c>
      <c r="D804" s="4"/>
      <c r="E804" s="7">
        <v>44197</v>
      </c>
      <c r="F804" s="4" t="str">
        <f>C804&amp;COUNTIF($C$2:C804,C804)</f>
        <v>李梦歌1</v>
      </c>
      <c r="G804" s="4">
        <f t="shared" si="25"/>
        <v>0</v>
      </c>
    </row>
    <row r="805" customHeight="1" spans="1:7">
      <c r="A805" s="4">
        <f t="shared" si="24"/>
        <v>804</v>
      </c>
      <c r="B805" s="5" t="s">
        <v>3465</v>
      </c>
      <c r="C805" s="6" t="s">
        <v>1131</v>
      </c>
      <c r="D805" s="4"/>
      <c r="E805" s="7">
        <v>44197</v>
      </c>
      <c r="F805" s="4" t="str">
        <f>C805&amp;COUNTIF($C$2:C805,C805)</f>
        <v>温钦菁1</v>
      </c>
      <c r="G805" s="4">
        <f t="shared" si="25"/>
        <v>0</v>
      </c>
    </row>
    <row r="806" customHeight="1" spans="1:7">
      <c r="A806" s="4">
        <f t="shared" si="24"/>
        <v>805</v>
      </c>
      <c r="B806" s="5" t="s">
        <v>4384</v>
      </c>
      <c r="C806" s="6" t="s">
        <v>1132</v>
      </c>
      <c r="D806" s="4"/>
      <c r="E806" s="7">
        <v>44197</v>
      </c>
      <c r="F806" s="4" t="str">
        <f>C806&amp;COUNTIF($C$2:C806,C806)</f>
        <v>尹斌1</v>
      </c>
      <c r="G806" s="4">
        <f t="shared" si="25"/>
        <v>0</v>
      </c>
    </row>
    <row r="807" customHeight="1" spans="1:7">
      <c r="A807" s="4">
        <f t="shared" si="24"/>
        <v>806</v>
      </c>
      <c r="B807" s="5" t="s">
        <v>3518</v>
      </c>
      <c r="C807" s="6" t="s">
        <v>1133</v>
      </c>
      <c r="D807" s="4"/>
      <c r="E807" s="7">
        <v>44197</v>
      </c>
      <c r="F807" s="4" t="str">
        <f>C807&amp;COUNTIF($C$2:C807,C807)</f>
        <v>马玉玉1</v>
      </c>
      <c r="G807" s="4">
        <f t="shared" si="25"/>
        <v>0</v>
      </c>
    </row>
    <row r="808" customHeight="1" spans="1:7">
      <c r="A808" s="4">
        <f t="shared" si="24"/>
        <v>807</v>
      </c>
      <c r="B808" s="5" t="s">
        <v>4385</v>
      </c>
      <c r="C808" s="6" t="s">
        <v>1134</v>
      </c>
      <c r="D808" s="4"/>
      <c r="E808" s="7">
        <v>44197</v>
      </c>
      <c r="F808" s="4" t="str">
        <f>C808&amp;COUNTIF($C$2:C808,C808)</f>
        <v>惠天元1</v>
      </c>
      <c r="G808" s="4">
        <f t="shared" si="25"/>
        <v>0</v>
      </c>
    </row>
    <row r="809" customHeight="1" spans="1:7">
      <c r="A809" s="4">
        <f t="shared" si="24"/>
        <v>808</v>
      </c>
      <c r="B809" s="5" t="s">
        <v>4386</v>
      </c>
      <c r="C809" s="6" t="s">
        <v>1135</v>
      </c>
      <c r="D809" s="4"/>
      <c r="E809" s="7">
        <v>44197</v>
      </c>
      <c r="F809" s="4" t="str">
        <f>C809&amp;COUNTIF($C$2:C809,C809)</f>
        <v>刘利1</v>
      </c>
      <c r="G809" s="4">
        <f t="shared" si="25"/>
        <v>0</v>
      </c>
    </row>
    <row r="810" customHeight="1" spans="1:7">
      <c r="A810" s="4">
        <f t="shared" si="24"/>
        <v>809</v>
      </c>
      <c r="B810" s="5" t="s">
        <v>4387</v>
      </c>
      <c r="C810" s="6" t="s">
        <v>1136</v>
      </c>
      <c r="D810" s="4"/>
      <c r="E810" s="7">
        <v>44197</v>
      </c>
      <c r="F810" s="4" t="str">
        <f>C810&amp;COUNTIF($C$2:C810,C810)</f>
        <v>陈天睿1</v>
      </c>
      <c r="G810" s="4">
        <f t="shared" si="25"/>
        <v>0</v>
      </c>
    </row>
    <row r="811" customHeight="1" spans="1:7">
      <c r="A811" s="4">
        <f t="shared" si="24"/>
        <v>810</v>
      </c>
      <c r="B811" s="5" t="s">
        <v>3556</v>
      </c>
      <c r="C811" s="6" t="s">
        <v>1137</v>
      </c>
      <c r="D811" s="4"/>
      <c r="E811" s="7">
        <v>44197</v>
      </c>
      <c r="F811" s="4" t="str">
        <f>C811&amp;COUNTIF($C$2:C811,C811)</f>
        <v>魏蒙蒙1</v>
      </c>
      <c r="G811" s="4">
        <f t="shared" si="25"/>
        <v>0</v>
      </c>
    </row>
    <row r="812" customHeight="1" spans="1:7">
      <c r="A812" s="4">
        <f t="shared" si="24"/>
        <v>811</v>
      </c>
      <c r="B812" s="5" t="s">
        <v>4388</v>
      </c>
      <c r="C812" s="6" t="s">
        <v>1138</v>
      </c>
      <c r="D812" s="4"/>
      <c r="E812" s="7">
        <v>44197</v>
      </c>
      <c r="F812" s="4" t="str">
        <f>C812&amp;COUNTIF($C$2:C812,C812)</f>
        <v>孔凡华1</v>
      </c>
      <c r="G812" s="4">
        <f t="shared" si="25"/>
        <v>0</v>
      </c>
    </row>
    <row r="813" customHeight="1" spans="1:7">
      <c r="A813" s="4">
        <f t="shared" si="24"/>
        <v>812</v>
      </c>
      <c r="B813" s="5" t="s">
        <v>4389</v>
      </c>
      <c r="C813" s="6" t="s">
        <v>1139</v>
      </c>
      <c r="D813" s="4"/>
      <c r="E813" s="7">
        <v>44197</v>
      </c>
      <c r="F813" s="4" t="str">
        <f>C813&amp;COUNTIF($C$2:C813,C813)</f>
        <v>刘星辉1</v>
      </c>
      <c r="G813" s="4">
        <f t="shared" si="25"/>
        <v>0</v>
      </c>
    </row>
    <row r="814" customHeight="1" spans="1:7">
      <c r="A814" s="4">
        <f t="shared" si="24"/>
        <v>813</v>
      </c>
      <c r="B814" s="5" t="s">
        <v>4390</v>
      </c>
      <c r="C814" s="6" t="s">
        <v>1140</v>
      </c>
      <c r="D814" s="4"/>
      <c r="E814" s="7">
        <v>44197</v>
      </c>
      <c r="F814" s="4" t="str">
        <f>C814&amp;COUNTIF($C$2:C814,C814)</f>
        <v>田纪云1</v>
      </c>
      <c r="G814" s="4">
        <f t="shared" si="25"/>
        <v>0</v>
      </c>
    </row>
    <row r="815" customHeight="1" spans="1:7">
      <c r="A815" s="4">
        <f t="shared" si="24"/>
        <v>814</v>
      </c>
      <c r="B815" s="5" t="s">
        <v>4391</v>
      </c>
      <c r="C815" s="6" t="s">
        <v>1141</v>
      </c>
      <c r="D815" s="4"/>
      <c r="E815" s="7">
        <v>44197</v>
      </c>
      <c r="F815" s="4" t="str">
        <f>C815&amp;COUNTIF($C$2:C815,C815)</f>
        <v>李亚杰1</v>
      </c>
      <c r="G815" s="4">
        <f t="shared" si="25"/>
        <v>0</v>
      </c>
    </row>
    <row r="816" customHeight="1" spans="1:7">
      <c r="A816" s="4">
        <f t="shared" si="24"/>
        <v>815</v>
      </c>
      <c r="B816" s="5" t="s">
        <v>4392</v>
      </c>
      <c r="C816" s="6" t="s">
        <v>1142</v>
      </c>
      <c r="D816" s="4"/>
      <c r="E816" s="7">
        <v>44197</v>
      </c>
      <c r="F816" s="4" t="str">
        <f>C816&amp;COUNTIF($C$2:C816,C816)</f>
        <v>刘万洋1</v>
      </c>
      <c r="G816" s="4">
        <f t="shared" si="25"/>
        <v>0</v>
      </c>
    </row>
    <row r="817" customHeight="1" spans="1:7">
      <c r="A817" s="4">
        <f t="shared" si="24"/>
        <v>816</v>
      </c>
      <c r="B817" s="5" t="s">
        <v>4393</v>
      </c>
      <c r="C817" s="6" t="s">
        <v>1143</v>
      </c>
      <c r="D817" s="4"/>
      <c r="E817" s="7">
        <v>44197</v>
      </c>
      <c r="F817" s="4" t="str">
        <f>C817&amp;COUNTIF($C$2:C817,C817)</f>
        <v>王佳佳1</v>
      </c>
      <c r="G817" s="4">
        <f t="shared" si="25"/>
        <v>0</v>
      </c>
    </row>
    <row r="818" customHeight="1" spans="1:7">
      <c r="A818" s="4">
        <f t="shared" si="24"/>
        <v>817</v>
      </c>
      <c r="B818" s="5" t="s">
        <v>4394</v>
      </c>
      <c r="C818" s="6" t="s">
        <v>1144</v>
      </c>
      <c r="D818" s="4"/>
      <c r="E818" s="7">
        <v>44197</v>
      </c>
      <c r="F818" s="4" t="str">
        <f>C818&amp;COUNTIF($C$2:C818,C818)</f>
        <v>赵乐1</v>
      </c>
      <c r="G818" s="4">
        <f t="shared" si="25"/>
        <v>0</v>
      </c>
    </row>
    <row r="819" customHeight="1" spans="1:7">
      <c r="A819" s="4">
        <f t="shared" si="24"/>
        <v>818</v>
      </c>
      <c r="B819" s="5" t="s">
        <v>3458</v>
      </c>
      <c r="C819" s="6" t="s">
        <v>1145</v>
      </c>
      <c r="D819" s="4"/>
      <c r="E819" s="7">
        <v>44197</v>
      </c>
      <c r="F819" s="4" t="str">
        <f>C819&amp;COUNTIF($C$2:C819,C819)</f>
        <v>穆峰1</v>
      </c>
      <c r="G819" s="4">
        <f t="shared" si="25"/>
        <v>0</v>
      </c>
    </row>
    <row r="820" customHeight="1" spans="1:7">
      <c r="A820" s="4">
        <f t="shared" si="24"/>
        <v>819</v>
      </c>
      <c r="B820" s="5" t="s">
        <v>3459</v>
      </c>
      <c r="C820" s="6" t="s">
        <v>1146</v>
      </c>
      <c r="D820" s="4"/>
      <c r="E820" s="7">
        <v>44197</v>
      </c>
      <c r="F820" s="4" t="str">
        <f>C820&amp;COUNTIF($C$2:C820,C820)</f>
        <v>赵玉海1</v>
      </c>
      <c r="G820" s="4">
        <f t="shared" si="25"/>
        <v>0</v>
      </c>
    </row>
    <row r="821" customHeight="1" spans="1:7">
      <c r="A821" s="4">
        <f t="shared" si="24"/>
        <v>820</v>
      </c>
      <c r="B821" s="5" t="s">
        <v>4395</v>
      </c>
      <c r="C821" s="6" t="s">
        <v>1147</v>
      </c>
      <c r="D821" s="4"/>
      <c r="E821" s="7">
        <v>44197</v>
      </c>
      <c r="F821" s="4" t="str">
        <f>C821&amp;COUNTIF($C$2:C821,C821)</f>
        <v>蔡云龙1</v>
      </c>
      <c r="G821" s="4">
        <f t="shared" si="25"/>
        <v>0</v>
      </c>
    </row>
    <row r="822" customHeight="1" spans="1:7">
      <c r="A822" s="4">
        <f t="shared" si="24"/>
        <v>821</v>
      </c>
      <c r="B822" s="5" t="s">
        <v>4396</v>
      </c>
      <c r="C822" s="6" t="s">
        <v>1148</v>
      </c>
      <c r="D822" s="4"/>
      <c r="E822" s="7">
        <v>44197</v>
      </c>
      <c r="F822" s="4" t="str">
        <f>C822&amp;COUNTIF($C$2:C822,C822)</f>
        <v>赵真真1</v>
      </c>
      <c r="G822" s="4">
        <f t="shared" si="25"/>
        <v>0</v>
      </c>
    </row>
    <row r="823" customHeight="1" spans="1:7">
      <c r="A823" s="4">
        <f t="shared" si="24"/>
        <v>822</v>
      </c>
      <c r="B823" s="5" t="s">
        <v>4397</v>
      </c>
      <c r="C823" s="6" t="s">
        <v>1149</v>
      </c>
      <c r="D823" s="4"/>
      <c r="E823" s="7">
        <v>44197</v>
      </c>
      <c r="F823" s="4" t="str">
        <f>C823&amp;COUNTIF($C$2:C823,C823)</f>
        <v>张春刚1</v>
      </c>
      <c r="G823" s="4">
        <f t="shared" si="25"/>
        <v>0</v>
      </c>
    </row>
    <row r="824" customHeight="1" spans="1:7">
      <c r="A824" s="4">
        <f t="shared" si="24"/>
        <v>823</v>
      </c>
      <c r="B824" s="5" t="s">
        <v>3552</v>
      </c>
      <c r="C824" s="6" t="s">
        <v>1150</v>
      </c>
      <c r="D824" s="4"/>
      <c r="E824" s="7">
        <v>44197</v>
      </c>
      <c r="F824" s="4" t="str">
        <f>C824&amp;COUNTIF($C$2:C824,C824)</f>
        <v>刘娟1</v>
      </c>
      <c r="G824" s="4">
        <f t="shared" si="25"/>
        <v>0</v>
      </c>
    </row>
    <row r="825" customHeight="1" spans="1:7">
      <c r="A825" s="4">
        <f t="shared" si="24"/>
        <v>824</v>
      </c>
      <c r="B825" s="5" t="s">
        <v>4398</v>
      </c>
      <c r="C825" s="6" t="s">
        <v>1151</v>
      </c>
      <c r="D825" s="4"/>
      <c r="E825" s="7">
        <v>44197</v>
      </c>
      <c r="F825" s="4" t="str">
        <f>C825&amp;COUNTIF($C$2:C825,C825)</f>
        <v>高虹1</v>
      </c>
      <c r="G825" s="4">
        <f t="shared" si="25"/>
        <v>0</v>
      </c>
    </row>
    <row r="826" customHeight="1" spans="1:7">
      <c r="A826" s="4">
        <f t="shared" si="24"/>
        <v>825</v>
      </c>
      <c r="B826" s="5" t="s">
        <v>4399</v>
      </c>
      <c r="C826" s="6" t="s">
        <v>1152</v>
      </c>
      <c r="D826" s="4"/>
      <c r="E826" s="7">
        <v>44197</v>
      </c>
      <c r="F826" s="4" t="str">
        <f>C826&amp;COUNTIF($C$2:C826,C826)</f>
        <v>郝棋1</v>
      </c>
      <c r="G826" s="4">
        <f t="shared" si="25"/>
        <v>0</v>
      </c>
    </row>
    <row r="827" customHeight="1" spans="1:7">
      <c r="A827" s="4">
        <f t="shared" si="24"/>
        <v>826</v>
      </c>
      <c r="B827" s="5" t="s">
        <v>4400</v>
      </c>
      <c r="C827" s="6" t="s">
        <v>1153</v>
      </c>
      <c r="D827" s="4"/>
      <c r="E827" s="7">
        <v>44197</v>
      </c>
      <c r="F827" s="4" t="str">
        <f>C827&amp;COUNTIF($C$2:C827,C827)</f>
        <v>曹亚洲1</v>
      </c>
      <c r="G827" s="4">
        <f t="shared" si="25"/>
        <v>0</v>
      </c>
    </row>
    <row r="828" customHeight="1" spans="1:7">
      <c r="A828" s="4">
        <f t="shared" si="24"/>
        <v>827</v>
      </c>
      <c r="B828" s="5" t="s">
        <v>4401</v>
      </c>
      <c r="C828" s="6" t="s">
        <v>1154</v>
      </c>
      <c r="D828" s="4"/>
      <c r="E828" s="7">
        <v>44197</v>
      </c>
      <c r="F828" s="4" t="str">
        <f>C828&amp;COUNTIF($C$2:C828,C828)</f>
        <v>吉卫增1</v>
      </c>
      <c r="G828" s="4">
        <f t="shared" si="25"/>
        <v>0</v>
      </c>
    </row>
    <row r="829" customHeight="1" spans="1:7">
      <c r="A829" s="4">
        <f t="shared" si="24"/>
        <v>828</v>
      </c>
      <c r="B829" s="5" t="s">
        <v>4402</v>
      </c>
      <c r="C829" s="6" t="s">
        <v>1155</v>
      </c>
      <c r="D829" s="4"/>
      <c r="E829" s="7">
        <v>44197</v>
      </c>
      <c r="F829" s="4" t="str">
        <f>C829&amp;COUNTIF($C$2:C829,C829)</f>
        <v>李声波1</v>
      </c>
      <c r="G829" s="4">
        <f t="shared" si="25"/>
        <v>0</v>
      </c>
    </row>
    <row r="830" customHeight="1" spans="1:7">
      <c r="A830" s="4">
        <f t="shared" si="24"/>
        <v>829</v>
      </c>
      <c r="B830" s="5" t="s">
        <v>4403</v>
      </c>
      <c r="C830" s="6" t="s">
        <v>1156</v>
      </c>
      <c r="D830" s="4"/>
      <c r="E830" s="7">
        <v>44197</v>
      </c>
      <c r="F830" s="4" t="str">
        <f>C830&amp;COUNTIF($C$2:C830,C830)</f>
        <v>张红瑞1</v>
      </c>
      <c r="G830" s="4">
        <f t="shared" si="25"/>
        <v>0</v>
      </c>
    </row>
    <row r="831" customHeight="1" spans="1:7">
      <c r="A831" s="4">
        <f t="shared" si="24"/>
        <v>830</v>
      </c>
      <c r="B831" s="5" t="s">
        <v>4404</v>
      </c>
      <c r="C831" s="6" t="s">
        <v>1157</v>
      </c>
      <c r="D831" s="4"/>
      <c r="E831" s="7">
        <v>44197</v>
      </c>
      <c r="F831" s="4" t="str">
        <f>C831&amp;COUNTIF($C$2:C831,C831)</f>
        <v>黄健1</v>
      </c>
      <c r="G831" s="4">
        <f t="shared" si="25"/>
        <v>0</v>
      </c>
    </row>
    <row r="832" customHeight="1" spans="1:7">
      <c r="A832" s="4">
        <f t="shared" si="24"/>
        <v>831</v>
      </c>
      <c r="B832" s="5" t="s">
        <v>4405</v>
      </c>
      <c r="C832" s="6" t="s">
        <v>1158</v>
      </c>
      <c r="D832" s="4"/>
      <c r="E832" s="7">
        <v>44197</v>
      </c>
      <c r="F832" s="4" t="str">
        <f>C832&amp;COUNTIF($C$2:C832,C832)</f>
        <v>何硕1</v>
      </c>
      <c r="G832" s="4">
        <f t="shared" si="25"/>
        <v>0</v>
      </c>
    </row>
    <row r="833" customHeight="1" spans="1:7">
      <c r="A833" s="4">
        <f t="shared" si="24"/>
        <v>832</v>
      </c>
      <c r="B833" s="5" t="s">
        <v>4406</v>
      </c>
      <c r="C833" s="6" t="s">
        <v>1159</v>
      </c>
      <c r="D833" s="4"/>
      <c r="E833" s="7">
        <v>44197</v>
      </c>
      <c r="F833" s="4" t="str">
        <f>C833&amp;COUNTIF($C$2:C833,C833)</f>
        <v>吴建安1</v>
      </c>
      <c r="G833" s="4">
        <f t="shared" si="25"/>
        <v>0</v>
      </c>
    </row>
    <row r="834" customHeight="1" spans="1:7">
      <c r="A834" s="4">
        <f t="shared" si="24"/>
        <v>833</v>
      </c>
      <c r="B834" s="5" t="s">
        <v>3558</v>
      </c>
      <c r="C834" s="6" t="s">
        <v>1160</v>
      </c>
      <c r="D834" s="4"/>
      <c r="E834" s="7">
        <v>44197</v>
      </c>
      <c r="F834" s="4" t="str">
        <f>C834&amp;COUNTIF($C$2:C834,C834)</f>
        <v>庄猛1</v>
      </c>
      <c r="G834" s="4">
        <f t="shared" si="25"/>
        <v>0</v>
      </c>
    </row>
    <row r="835" customHeight="1" spans="1:7">
      <c r="A835" s="4">
        <f t="shared" ref="A835:A898" si="26">ROW()-1</f>
        <v>834</v>
      </c>
      <c r="B835" s="5" t="s">
        <v>4407</v>
      </c>
      <c r="C835" s="6" t="s">
        <v>1161</v>
      </c>
      <c r="D835" s="4"/>
      <c r="E835" s="7">
        <v>44197</v>
      </c>
      <c r="F835" s="4" t="str">
        <f>C835&amp;COUNTIF($C$2:C835,C835)</f>
        <v>焦星高1</v>
      </c>
      <c r="G835" s="4">
        <f t="shared" ref="G835:G898" si="27">IF(COUNTIF(C:C,C835)=1,0,D835-VLOOKUP(C835,C:D,2,0))</f>
        <v>0</v>
      </c>
    </row>
    <row r="836" customHeight="1" spans="1:7">
      <c r="A836" s="4">
        <f t="shared" si="26"/>
        <v>835</v>
      </c>
      <c r="B836" s="5" t="s">
        <v>2776</v>
      </c>
      <c r="C836" s="6" t="s">
        <v>25</v>
      </c>
      <c r="D836" s="4"/>
      <c r="E836" s="7">
        <v>44197</v>
      </c>
      <c r="F836" s="4" t="str">
        <f>C836&amp;COUNTIF($C$2:C836,C836)</f>
        <v>安勇1</v>
      </c>
      <c r="G836" s="4">
        <f t="shared" si="27"/>
        <v>0</v>
      </c>
    </row>
    <row r="837" customHeight="1" spans="1:7">
      <c r="A837" s="4">
        <f t="shared" si="26"/>
        <v>836</v>
      </c>
      <c r="B837" s="5" t="s">
        <v>2785</v>
      </c>
      <c r="C837" s="6" t="s">
        <v>1162</v>
      </c>
      <c r="D837" s="4"/>
      <c r="E837" s="7">
        <v>44197</v>
      </c>
      <c r="F837" s="4" t="str">
        <f>C837&amp;COUNTIF($C$2:C837,C837)</f>
        <v>段有康1</v>
      </c>
      <c r="G837" s="4">
        <f t="shared" si="27"/>
        <v>0</v>
      </c>
    </row>
    <row r="838" customHeight="1" spans="1:7">
      <c r="A838" s="4">
        <f t="shared" si="26"/>
        <v>837</v>
      </c>
      <c r="B838" s="5" t="s">
        <v>2790</v>
      </c>
      <c r="C838" s="6" t="s">
        <v>1163</v>
      </c>
      <c r="D838" s="4"/>
      <c r="E838" s="7">
        <v>44197</v>
      </c>
      <c r="F838" s="4" t="str">
        <f>C838&amp;COUNTIF($C$2:C838,C838)</f>
        <v>陈龙025431</v>
      </c>
      <c r="G838" s="4">
        <f t="shared" si="27"/>
        <v>0</v>
      </c>
    </row>
    <row r="839" customHeight="1" spans="1:7">
      <c r="A839" s="4">
        <f t="shared" si="26"/>
        <v>838</v>
      </c>
      <c r="B839" s="5" t="s">
        <v>2786</v>
      </c>
      <c r="C839" s="6" t="s">
        <v>1164</v>
      </c>
      <c r="D839" s="4"/>
      <c r="E839" s="7">
        <v>44197</v>
      </c>
      <c r="F839" s="4" t="str">
        <f>C839&amp;COUNTIF($C$2:C839,C839)</f>
        <v>陆叶1</v>
      </c>
      <c r="G839" s="4">
        <f t="shared" si="27"/>
        <v>0</v>
      </c>
    </row>
    <row r="840" customHeight="1" spans="1:7">
      <c r="A840" s="4">
        <f t="shared" si="26"/>
        <v>839</v>
      </c>
      <c r="B840" s="5" t="s">
        <v>2817</v>
      </c>
      <c r="C840" s="6" t="s">
        <v>1165</v>
      </c>
      <c r="D840" s="4"/>
      <c r="E840" s="7">
        <v>44197</v>
      </c>
      <c r="F840" s="4" t="str">
        <f>C840&amp;COUNTIF($C$2:C840,C840)</f>
        <v>黄佳美1</v>
      </c>
      <c r="G840" s="4">
        <f t="shared" si="27"/>
        <v>0</v>
      </c>
    </row>
    <row r="841" customHeight="1" spans="1:7">
      <c r="A841" s="4">
        <f t="shared" si="26"/>
        <v>840</v>
      </c>
      <c r="B841" s="5" t="s">
        <v>4408</v>
      </c>
      <c r="C841" s="6" t="s">
        <v>1166</v>
      </c>
      <c r="D841" s="4"/>
      <c r="E841" s="7">
        <v>44197</v>
      </c>
      <c r="F841" s="4" t="str">
        <f>C841&amp;COUNTIF($C$2:C841,C841)</f>
        <v>杨学坤1</v>
      </c>
      <c r="G841" s="4">
        <f t="shared" si="27"/>
        <v>0</v>
      </c>
    </row>
    <row r="842" customHeight="1" spans="1:7">
      <c r="A842" s="4">
        <f t="shared" si="26"/>
        <v>841</v>
      </c>
      <c r="B842" s="5" t="s">
        <v>3765</v>
      </c>
      <c r="C842" s="6" t="s">
        <v>1167</v>
      </c>
      <c r="D842" s="4"/>
      <c r="E842" s="7">
        <v>44197</v>
      </c>
      <c r="F842" s="4" t="str">
        <f>C842&amp;COUNTIF($C$2:C842,C842)</f>
        <v>张源权1</v>
      </c>
      <c r="G842" s="4">
        <f t="shared" si="27"/>
        <v>0</v>
      </c>
    </row>
    <row r="843" customHeight="1" spans="1:7">
      <c r="A843" s="4">
        <f t="shared" si="26"/>
        <v>842</v>
      </c>
      <c r="B843" s="5" t="s">
        <v>4409</v>
      </c>
      <c r="C843" s="6" t="s">
        <v>1168</v>
      </c>
      <c r="D843" s="4"/>
      <c r="E843" s="7">
        <v>44197</v>
      </c>
      <c r="F843" s="4" t="str">
        <f>C843&amp;COUNTIF($C$2:C843,C843)</f>
        <v>裴嘉琪1</v>
      </c>
      <c r="G843" s="4">
        <f t="shared" si="27"/>
        <v>0</v>
      </c>
    </row>
    <row r="844" customHeight="1" spans="1:7">
      <c r="A844" s="4">
        <f t="shared" si="26"/>
        <v>843</v>
      </c>
      <c r="B844" s="5" t="s">
        <v>4410</v>
      </c>
      <c r="C844" s="6" t="s">
        <v>1169</v>
      </c>
      <c r="D844" s="4"/>
      <c r="E844" s="7">
        <v>44197</v>
      </c>
      <c r="F844" s="4" t="str">
        <f>C844&amp;COUNTIF($C$2:C844,C844)</f>
        <v>王继位1</v>
      </c>
      <c r="G844" s="4">
        <f t="shared" si="27"/>
        <v>0</v>
      </c>
    </row>
    <row r="845" customHeight="1" spans="1:7">
      <c r="A845" s="4">
        <f t="shared" si="26"/>
        <v>844</v>
      </c>
      <c r="B845" s="5" t="s">
        <v>3763</v>
      </c>
      <c r="C845" s="6" t="s">
        <v>1170</v>
      </c>
      <c r="D845" s="4"/>
      <c r="E845" s="7">
        <v>44197</v>
      </c>
      <c r="F845" s="4" t="str">
        <f>C845&amp;COUNTIF($C$2:C845,C845)</f>
        <v>郭燕1</v>
      </c>
      <c r="G845" s="4">
        <f t="shared" si="27"/>
        <v>0</v>
      </c>
    </row>
    <row r="846" customHeight="1" spans="1:7">
      <c r="A846" s="4">
        <f t="shared" si="26"/>
        <v>845</v>
      </c>
      <c r="B846" s="5" t="s">
        <v>3764</v>
      </c>
      <c r="C846" s="6" t="s">
        <v>1171</v>
      </c>
      <c r="D846" s="4"/>
      <c r="E846" s="7">
        <v>44197</v>
      </c>
      <c r="F846" s="4" t="str">
        <f>C846&amp;COUNTIF($C$2:C846,C846)</f>
        <v>张绍阳1</v>
      </c>
      <c r="G846" s="4">
        <f t="shared" si="27"/>
        <v>0</v>
      </c>
    </row>
    <row r="847" customHeight="1" spans="1:7">
      <c r="A847" s="4">
        <f t="shared" si="26"/>
        <v>846</v>
      </c>
      <c r="B847" s="5" t="s">
        <v>4411</v>
      </c>
      <c r="C847" s="6" t="s">
        <v>1172</v>
      </c>
      <c r="D847" s="4"/>
      <c r="E847" s="7">
        <v>44197</v>
      </c>
      <c r="F847" s="4" t="str">
        <f>C847&amp;COUNTIF($C$2:C847,C847)</f>
        <v>吕海龙1</v>
      </c>
      <c r="G847" s="4">
        <f t="shared" si="27"/>
        <v>0</v>
      </c>
    </row>
    <row r="848" customHeight="1" spans="1:7">
      <c r="A848" s="4">
        <f t="shared" si="26"/>
        <v>847</v>
      </c>
      <c r="B848" s="5" t="s">
        <v>4412</v>
      </c>
      <c r="C848" s="6" t="s">
        <v>1173</v>
      </c>
      <c r="D848" s="4"/>
      <c r="E848" s="7">
        <v>44197</v>
      </c>
      <c r="F848" s="4" t="str">
        <f>C848&amp;COUNTIF($C$2:C848,C848)</f>
        <v>刘恒1</v>
      </c>
      <c r="G848" s="4">
        <f t="shared" si="27"/>
        <v>0</v>
      </c>
    </row>
    <row r="849" customHeight="1" spans="1:7">
      <c r="A849" s="4">
        <f t="shared" si="26"/>
        <v>848</v>
      </c>
      <c r="B849" s="5" t="s">
        <v>2939</v>
      </c>
      <c r="C849" s="6" t="s">
        <v>1174</v>
      </c>
      <c r="D849" s="4"/>
      <c r="E849" s="7">
        <v>44197</v>
      </c>
      <c r="F849" s="4" t="str">
        <f>C849&amp;COUNTIF($C$2:C849,C849)</f>
        <v>陈晓静1</v>
      </c>
      <c r="G849" s="4">
        <f t="shared" si="27"/>
        <v>0</v>
      </c>
    </row>
    <row r="850" customHeight="1" spans="1:7">
      <c r="A850" s="4">
        <f t="shared" si="26"/>
        <v>849</v>
      </c>
      <c r="B850" s="5" t="s">
        <v>2938</v>
      </c>
      <c r="C850" s="6" t="s">
        <v>1175</v>
      </c>
      <c r="D850" s="4"/>
      <c r="E850" s="7">
        <v>44197</v>
      </c>
      <c r="F850" s="4" t="str">
        <f>C850&amp;COUNTIF($C$2:C850,C850)</f>
        <v>张扬1</v>
      </c>
      <c r="G850" s="4">
        <f t="shared" si="27"/>
        <v>0</v>
      </c>
    </row>
    <row r="851" customHeight="1" spans="1:7">
      <c r="A851" s="4">
        <f t="shared" si="26"/>
        <v>850</v>
      </c>
      <c r="B851" s="5" t="s">
        <v>2947</v>
      </c>
      <c r="C851" s="6" t="s">
        <v>1176</v>
      </c>
      <c r="D851" s="4"/>
      <c r="E851" s="7">
        <v>44197</v>
      </c>
      <c r="F851" s="4" t="str">
        <f>C851&amp;COUNTIF($C$2:C851,C851)</f>
        <v>赵诗豪1</v>
      </c>
      <c r="G851" s="4">
        <f t="shared" si="27"/>
        <v>0</v>
      </c>
    </row>
    <row r="852" customHeight="1" spans="1:7">
      <c r="A852" s="4">
        <f t="shared" si="26"/>
        <v>851</v>
      </c>
      <c r="B852" s="5" t="s">
        <v>3293</v>
      </c>
      <c r="C852" s="6" t="s">
        <v>1177</v>
      </c>
      <c r="D852" s="4"/>
      <c r="E852" s="7">
        <v>44197</v>
      </c>
      <c r="F852" s="4" t="str">
        <f>C852&amp;COUNTIF($C$2:C852,C852)</f>
        <v>马魏魏1</v>
      </c>
      <c r="G852" s="4">
        <f t="shared" si="27"/>
        <v>0</v>
      </c>
    </row>
    <row r="853" customHeight="1" spans="1:7">
      <c r="A853" s="4">
        <f t="shared" si="26"/>
        <v>852</v>
      </c>
      <c r="B853" s="5" t="s">
        <v>3582</v>
      </c>
      <c r="C853" s="6" t="s">
        <v>1179</v>
      </c>
      <c r="D853" s="4"/>
      <c r="E853" s="7">
        <v>44197</v>
      </c>
      <c r="F853" s="4" t="str">
        <f>C853&amp;COUNTIF($C$2:C853,C853)</f>
        <v>方振宇1</v>
      </c>
      <c r="G853" s="4">
        <f t="shared" si="27"/>
        <v>0</v>
      </c>
    </row>
    <row r="854" customHeight="1" spans="1:7">
      <c r="A854" s="4">
        <f t="shared" si="26"/>
        <v>853</v>
      </c>
      <c r="B854" s="5" t="s">
        <v>4413</v>
      </c>
      <c r="C854" s="6" t="s">
        <v>1180</v>
      </c>
      <c r="D854" s="4"/>
      <c r="E854" s="7">
        <v>44197</v>
      </c>
      <c r="F854" s="4" t="str">
        <f>C854&amp;COUNTIF($C$2:C854,C854)</f>
        <v>李祺1</v>
      </c>
      <c r="G854" s="4">
        <f t="shared" si="27"/>
        <v>0</v>
      </c>
    </row>
    <row r="855" customHeight="1" spans="1:7">
      <c r="A855" s="4">
        <f t="shared" si="26"/>
        <v>854</v>
      </c>
      <c r="B855" s="5" t="s">
        <v>4414</v>
      </c>
      <c r="C855" s="6" t="s">
        <v>1181</v>
      </c>
      <c r="D855" s="4"/>
      <c r="E855" s="7">
        <v>44197</v>
      </c>
      <c r="F855" s="4" t="str">
        <f>C855&amp;COUNTIF($C$2:C855,C855)</f>
        <v>杨明1</v>
      </c>
      <c r="G855" s="4">
        <f t="shared" si="27"/>
        <v>0</v>
      </c>
    </row>
    <row r="856" customHeight="1" spans="1:7">
      <c r="A856" s="4">
        <f t="shared" si="26"/>
        <v>855</v>
      </c>
      <c r="B856" s="5" t="s">
        <v>3592</v>
      </c>
      <c r="C856" s="6" t="s">
        <v>1183</v>
      </c>
      <c r="D856" s="4"/>
      <c r="E856" s="7">
        <v>44197</v>
      </c>
      <c r="F856" s="4" t="str">
        <f>C856&amp;COUNTIF($C$2:C856,C856)</f>
        <v>杨鹏飞1</v>
      </c>
      <c r="G856" s="4">
        <f t="shared" si="27"/>
        <v>0</v>
      </c>
    </row>
    <row r="857" customHeight="1" spans="1:7">
      <c r="A857" s="4">
        <f t="shared" si="26"/>
        <v>856</v>
      </c>
      <c r="B857" s="5" t="s">
        <v>4415</v>
      </c>
      <c r="C857" s="6" t="s">
        <v>1184</v>
      </c>
      <c r="D857" s="4"/>
      <c r="E857" s="7">
        <v>44197</v>
      </c>
      <c r="F857" s="4" t="str">
        <f>C857&amp;COUNTIF($C$2:C857,C857)</f>
        <v>段超1</v>
      </c>
      <c r="G857" s="4">
        <f t="shared" si="27"/>
        <v>0</v>
      </c>
    </row>
    <row r="858" customHeight="1" spans="1:7">
      <c r="A858" s="4">
        <f t="shared" si="26"/>
        <v>857</v>
      </c>
      <c r="B858" s="5" t="s">
        <v>3646</v>
      </c>
      <c r="C858" s="6" t="s">
        <v>1185</v>
      </c>
      <c r="D858" s="4"/>
      <c r="E858" s="7">
        <v>44197</v>
      </c>
      <c r="F858" s="4" t="str">
        <f>C858&amp;COUNTIF($C$2:C858,C858)</f>
        <v>王路路1</v>
      </c>
      <c r="G858" s="4">
        <f t="shared" si="27"/>
        <v>0</v>
      </c>
    </row>
    <row r="859" customHeight="1" spans="1:7">
      <c r="A859" s="4">
        <f t="shared" si="26"/>
        <v>858</v>
      </c>
      <c r="B859" s="5" t="s">
        <v>4416</v>
      </c>
      <c r="C859" s="6" t="s">
        <v>1186</v>
      </c>
      <c r="D859" s="4"/>
      <c r="E859" s="7">
        <v>44197</v>
      </c>
      <c r="F859" s="4" t="str">
        <f>C859&amp;COUNTIF($C$2:C859,C859)</f>
        <v>张中中1</v>
      </c>
      <c r="G859" s="4">
        <f t="shared" si="27"/>
        <v>0</v>
      </c>
    </row>
    <row r="860" customHeight="1" spans="1:7">
      <c r="A860" s="4">
        <f t="shared" si="26"/>
        <v>859</v>
      </c>
      <c r="B860" s="5" t="s">
        <v>4417</v>
      </c>
      <c r="C860" s="6" t="s">
        <v>1187</v>
      </c>
      <c r="D860" s="4"/>
      <c r="E860" s="7">
        <v>44197</v>
      </c>
      <c r="F860" s="4" t="str">
        <f>C860&amp;COUNTIF($C$2:C860,C860)</f>
        <v>鲁志勇1</v>
      </c>
      <c r="G860" s="4">
        <f t="shared" si="27"/>
        <v>0</v>
      </c>
    </row>
    <row r="861" customHeight="1" spans="1:7">
      <c r="A861" s="4">
        <f t="shared" si="26"/>
        <v>860</v>
      </c>
      <c r="B861" s="5" t="s">
        <v>4418</v>
      </c>
      <c r="C861" s="6" t="s">
        <v>1188</v>
      </c>
      <c r="D861" s="4"/>
      <c r="E861" s="7">
        <v>44197</v>
      </c>
      <c r="F861" s="4" t="str">
        <f>C861&amp;COUNTIF($C$2:C861,C861)</f>
        <v>杨学磊1</v>
      </c>
      <c r="G861" s="4">
        <f t="shared" si="27"/>
        <v>0</v>
      </c>
    </row>
    <row r="862" customHeight="1" spans="1:7">
      <c r="A862" s="4">
        <f t="shared" si="26"/>
        <v>861</v>
      </c>
      <c r="B862" s="5" t="s">
        <v>4419</v>
      </c>
      <c r="C862" s="6" t="s">
        <v>1189</v>
      </c>
      <c r="D862" s="4"/>
      <c r="E862" s="7">
        <v>44197</v>
      </c>
      <c r="F862" s="4" t="str">
        <f>C862&amp;COUNTIF($C$2:C862,C862)</f>
        <v>雷欣1</v>
      </c>
      <c r="G862" s="4">
        <f t="shared" si="27"/>
        <v>0</v>
      </c>
    </row>
    <row r="863" customHeight="1" spans="1:7">
      <c r="A863" s="4">
        <f t="shared" si="26"/>
        <v>862</v>
      </c>
      <c r="B863" s="5" t="s">
        <v>3298</v>
      </c>
      <c r="C863" s="6" t="s">
        <v>1190</v>
      </c>
      <c r="D863" s="4"/>
      <c r="E863" s="7">
        <v>44197</v>
      </c>
      <c r="F863" s="4" t="str">
        <f>C863&amp;COUNTIF($C$2:C863,C863)</f>
        <v>程永斌1</v>
      </c>
      <c r="G863" s="4">
        <f t="shared" si="27"/>
        <v>0</v>
      </c>
    </row>
    <row r="864" customHeight="1" spans="1:7">
      <c r="A864" s="4">
        <f t="shared" si="26"/>
        <v>863</v>
      </c>
      <c r="B864" s="5" t="s">
        <v>2754</v>
      </c>
      <c r="C864" s="6" t="s">
        <v>1191</v>
      </c>
      <c r="D864" s="4"/>
      <c r="E864" s="7">
        <v>44197</v>
      </c>
      <c r="F864" s="4" t="str">
        <f>C864&amp;COUNTIF($C$2:C864,C864)</f>
        <v>王义1</v>
      </c>
      <c r="G864" s="4">
        <f t="shared" si="27"/>
        <v>0</v>
      </c>
    </row>
    <row r="865" customHeight="1" spans="1:7">
      <c r="A865" s="4">
        <f t="shared" si="26"/>
        <v>864</v>
      </c>
      <c r="B865" s="5" t="s">
        <v>3299</v>
      </c>
      <c r="C865" s="6" t="s">
        <v>1192</v>
      </c>
      <c r="D865" s="4"/>
      <c r="E865" s="7">
        <v>44197</v>
      </c>
      <c r="F865" s="4" t="str">
        <f>C865&amp;COUNTIF($C$2:C865,C865)</f>
        <v>段文宇1</v>
      </c>
      <c r="G865" s="4">
        <f t="shared" si="27"/>
        <v>0</v>
      </c>
    </row>
    <row r="866" customHeight="1" spans="1:7">
      <c r="A866" s="4">
        <f t="shared" si="26"/>
        <v>865</v>
      </c>
      <c r="B866" s="5" t="s">
        <v>3033</v>
      </c>
      <c r="C866" s="6" t="s">
        <v>1193</v>
      </c>
      <c r="D866" s="4"/>
      <c r="E866" s="7">
        <v>44197</v>
      </c>
      <c r="F866" s="4" t="str">
        <f>C866&amp;COUNTIF($C$2:C866,C866)</f>
        <v>刘鑫1</v>
      </c>
      <c r="G866" s="4">
        <f t="shared" si="27"/>
        <v>0</v>
      </c>
    </row>
    <row r="867" customHeight="1" spans="1:7">
      <c r="A867" s="4">
        <f t="shared" si="26"/>
        <v>866</v>
      </c>
      <c r="B867" s="5" t="s">
        <v>4420</v>
      </c>
      <c r="C867" s="6" t="s">
        <v>1194</v>
      </c>
      <c r="D867" s="4"/>
      <c r="E867" s="7">
        <v>44197</v>
      </c>
      <c r="F867" s="4" t="str">
        <f>C867&amp;COUNTIF($C$2:C867,C867)</f>
        <v>赵小帅1</v>
      </c>
      <c r="G867" s="4">
        <f t="shared" si="27"/>
        <v>0</v>
      </c>
    </row>
    <row r="868" customHeight="1" spans="1:7">
      <c r="A868" s="4">
        <f t="shared" si="26"/>
        <v>867</v>
      </c>
      <c r="B868" s="5" t="s">
        <v>4421</v>
      </c>
      <c r="C868" s="6" t="s">
        <v>1196</v>
      </c>
      <c r="D868" s="4"/>
      <c r="E868" s="7">
        <v>44197</v>
      </c>
      <c r="F868" s="4" t="str">
        <f>C868&amp;COUNTIF($C$2:C868,C868)</f>
        <v>徐庆1</v>
      </c>
      <c r="G868" s="4">
        <f t="shared" si="27"/>
        <v>0</v>
      </c>
    </row>
    <row r="869" customHeight="1" spans="1:7">
      <c r="A869" s="4">
        <f t="shared" si="26"/>
        <v>868</v>
      </c>
      <c r="B869" s="5" t="s">
        <v>4422</v>
      </c>
      <c r="C869" s="6" t="s">
        <v>1197</v>
      </c>
      <c r="D869" s="4"/>
      <c r="E869" s="7">
        <v>44197</v>
      </c>
      <c r="F869" s="4" t="str">
        <f>C869&amp;COUNTIF($C$2:C869,C869)</f>
        <v>林超1</v>
      </c>
      <c r="G869" s="4">
        <f t="shared" si="27"/>
        <v>0</v>
      </c>
    </row>
    <row r="870" customHeight="1" spans="1:7">
      <c r="A870" s="4">
        <f t="shared" si="26"/>
        <v>869</v>
      </c>
      <c r="B870" s="5" t="s">
        <v>3281</v>
      </c>
      <c r="C870" s="6" t="s">
        <v>1198</v>
      </c>
      <c r="D870" s="4"/>
      <c r="E870" s="7">
        <v>44197</v>
      </c>
      <c r="F870" s="4" t="str">
        <f>C870&amp;COUNTIF($C$2:C870,C870)</f>
        <v>高乐1</v>
      </c>
      <c r="G870" s="4">
        <f t="shared" si="27"/>
        <v>0</v>
      </c>
    </row>
    <row r="871" customHeight="1" spans="1:7">
      <c r="A871" s="4">
        <f t="shared" si="26"/>
        <v>870</v>
      </c>
      <c r="B871" s="5" t="s">
        <v>3288</v>
      </c>
      <c r="C871" s="6" t="s">
        <v>1199</v>
      </c>
      <c r="D871" s="4"/>
      <c r="E871" s="7">
        <v>44197</v>
      </c>
      <c r="F871" s="4" t="str">
        <f>C871&amp;COUNTIF($C$2:C871,C871)</f>
        <v>王德勇1</v>
      </c>
      <c r="G871" s="4">
        <f t="shared" si="27"/>
        <v>0</v>
      </c>
    </row>
    <row r="872" customHeight="1" spans="1:7">
      <c r="A872" s="4">
        <f t="shared" si="26"/>
        <v>871</v>
      </c>
      <c r="B872" s="5" t="s">
        <v>3289</v>
      </c>
      <c r="C872" s="6" t="s">
        <v>1200</v>
      </c>
      <c r="D872" s="4"/>
      <c r="E872" s="7">
        <v>44197</v>
      </c>
      <c r="F872" s="4" t="str">
        <f>C872&amp;COUNTIF($C$2:C872,C872)</f>
        <v>常文韬1</v>
      </c>
      <c r="G872" s="4">
        <f t="shared" si="27"/>
        <v>0</v>
      </c>
    </row>
    <row r="873" customHeight="1" spans="1:7">
      <c r="A873" s="4">
        <f t="shared" si="26"/>
        <v>872</v>
      </c>
      <c r="B873" s="5" t="s">
        <v>3290</v>
      </c>
      <c r="C873" s="6" t="s">
        <v>1201</v>
      </c>
      <c r="D873" s="4"/>
      <c r="E873" s="7">
        <v>44197</v>
      </c>
      <c r="F873" s="4" t="str">
        <f>C873&amp;COUNTIF($C$2:C873,C873)</f>
        <v>马文凤1</v>
      </c>
      <c r="G873" s="4">
        <f t="shared" si="27"/>
        <v>0</v>
      </c>
    </row>
    <row r="874" customHeight="1" spans="1:7">
      <c r="A874" s="4">
        <f t="shared" si="26"/>
        <v>873</v>
      </c>
      <c r="B874" s="5" t="s">
        <v>4423</v>
      </c>
      <c r="C874" s="6" t="s">
        <v>1202</v>
      </c>
      <c r="D874" s="4"/>
      <c r="E874" s="7">
        <v>44197</v>
      </c>
      <c r="F874" s="4" t="str">
        <f>C874&amp;COUNTIF($C$2:C874,C874)</f>
        <v>姜龙1</v>
      </c>
      <c r="G874" s="4">
        <f t="shared" si="27"/>
        <v>0</v>
      </c>
    </row>
    <row r="875" customHeight="1" spans="1:7">
      <c r="A875" s="4">
        <f t="shared" si="26"/>
        <v>874</v>
      </c>
      <c r="B875" s="5" t="s">
        <v>3116</v>
      </c>
      <c r="C875" s="6" t="s">
        <v>1205</v>
      </c>
      <c r="D875" s="4"/>
      <c r="E875" s="7">
        <v>44197</v>
      </c>
      <c r="F875" s="4" t="str">
        <f>C875&amp;COUNTIF($C$2:C875,C875)</f>
        <v>高贻慎1</v>
      </c>
      <c r="G875" s="4">
        <f t="shared" si="27"/>
        <v>0</v>
      </c>
    </row>
    <row r="876" customHeight="1" spans="1:7">
      <c r="A876" s="4">
        <f t="shared" si="26"/>
        <v>875</v>
      </c>
      <c r="B876" s="5" t="s">
        <v>3173</v>
      </c>
      <c r="C876" s="6" t="s">
        <v>1206</v>
      </c>
      <c r="D876" s="4"/>
      <c r="E876" s="7">
        <v>44197</v>
      </c>
      <c r="F876" s="4" t="str">
        <f>C876&amp;COUNTIF($C$2:C876,C876)</f>
        <v>黄红英1</v>
      </c>
      <c r="G876" s="4">
        <f t="shared" si="27"/>
        <v>0</v>
      </c>
    </row>
    <row r="877" customHeight="1" spans="1:7">
      <c r="A877" s="4">
        <f t="shared" si="26"/>
        <v>876</v>
      </c>
      <c r="B877" s="5" t="s">
        <v>4424</v>
      </c>
      <c r="C877" s="6" t="s">
        <v>1207</v>
      </c>
      <c r="D877" s="4"/>
      <c r="E877" s="7">
        <v>44197</v>
      </c>
      <c r="F877" s="4" t="str">
        <f>C877&amp;COUNTIF($C$2:C877,C877)</f>
        <v>陈鄂1</v>
      </c>
      <c r="G877" s="4">
        <f t="shared" si="27"/>
        <v>0</v>
      </c>
    </row>
    <row r="878" customHeight="1" spans="1:7">
      <c r="A878" s="4">
        <f t="shared" si="26"/>
        <v>877</v>
      </c>
      <c r="B878" s="5" t="s">
        <v>4425</v>
      </c>
      <c r="C878" s="6" t="s">
        <v>1209</v>
      </c>
      <c r="D878" s="4"/>
      <c r="E878" s="7">
        <v>44197</v>
      </c>
      <c r="F878" s="4" t="str">
        <f>C878&amp;COUNTIF($C$2:C878,C878)</f>
        <v>周舒波1</v>
      </c>
      <c r="G878" s="4">
        <f t="shared" si="27"/>
        <v>0</v>
      </c>
    </row>
    <row r="879" customHeight="1" spans="1:7">
      <c r="A879" s="4">
        <f t="shared" si="26"/>
        <v>878</v>
      </c>
      <c r="B879" s="5" t="s">
        <v>4426</v>
      </c>
      <c r="C879" s="6" t="s">
        <v>1210</v>
      </c>
      <c r="D879" s="4"/>
      <c r="E879" s="7">
        <v>44197</v>
      </c>
      <c r="F879" s="4" t="str">
        <f>C879&amp;COUNTIF($C$2:C879,C879)</f>
        <v>许远备1</v>
      </c>
      <c r="G879" s="4">
        <f t="shared" si="27"/>
        <v>0</v>
      </c>
    </row>
    <row r="880" customHeight="1" spans="1:7">
      <c r="A880" s="4">
        <f t="shared" si="26"/>
        <v>879</v>
      </c>
      <c r="B880" s="5" t="s">
        <v>3561</v>
      </c>
      <c r="C880" s="6" t="s">
        <v>1211</v>
      </c>
      <c r="D880" s="4"/>
      <c r="E880" s="7">
        <v>44197</v>
      </c>
      <c r="F880" s="4" t="str">
        <f>C880&amp;COUNTIF($C$2:C880,C880)</f>
        <v>李雷1</v>
      </c>
      <c r="G880" s="4">
        <f t="shared" si="27"/>
        <v>0</v>
      </c>
    </row>
    <row r="881" customHeight="1" spans="1:7">
      <c r="A881" s="4">
        <f t="shared" si="26"/>
        <v>880</v>
      </c>
      <c r="B881" s="5" t="s">
        <v>2955</v>
      </c>
      <c r="C881" s="6" t="s">
        <v>1212</v>
      </c>
      <c r="D881" s="4"/>
      <c r="E881" s="7">
        <v>44197</v>
      </c>
      <c r="F881" s="4" t="str">
        <f>C881&amp;COUNTIF($C$2:C881,C881)</f>
        <v>张钰1</v>
      </c>
      <c r="G881" s="4">
        <f t="shared" si="27"/>
        <v>0</v>
      </c>
    </row>
    <row r="882" customHeight="1" spans="1:7">
      <c r="A882" s="4">
        <f t="shared" si="26"/>
        <v>881</v>
      </c>
      <c r="B882" s="5" t="s">
        <v>2828</v>
      </c>
      <c r="C882" s="6" t="s">
        <v>1213</v>
      </c>
      <c r="D882" s="4"/>
      <c r="E882" s="7">
        <v>44197</v>
      </c>
      <c r="F882" s="4" t="str">
        <f>C882&amp;COUNTIF($C$2:C882,C882)</f>
        <v>翟洋洋1</v>
      </c>
      <c r="G882" s="4">
        <f t="shared" si="27"/>
        <v>0</v>
      </c>
    </row>
    <row r="883" customHeight="1" spans="1:7">
      <c r="A883" s="4">
        <f t="shared" si="26"/>
        <v>882</v>
      </c>
      <c r="B883" s="5" t="s">
        <v>4427</v>
      </c>
      <c r="C883" s="6" t="s">
        <v>1214</v>
      </c>
      <c r="D883" s="4"/>
      <c r="E883" s="7">
        <v>44197</v>
      </c>
      <c r="F883" s="4" t="str">
        <f>C883&amp;COUNTIF($C$2:C883,C883)</f>
        <v>王曦1</v>
      </c>
      <c r="G883" s="4">
        <f t="shared" si="27"/>
        <v>0</v>
      </c>
    </row>
    <row r="884" customHeight="1" spans="1:7">
      <c r="A884" s="4">
        <f t="shared" si="26"/>
        <v>883</v>
      </c>
      <c r="B884" s="5" t="s">
        <v>3036</v>
      </c>
      <c r="C884" s="6" t="s">
        <v>1215</v>
      </c>
      <c r="D884" s="4"/>
      <c r="E884" s="7">
        <v>44197</v>
      </c>
      <c r="F884" s="4" t="str">
        <f>C884&amp;COUNTIF($C$2:C884,C884)</f>
        <v>卫星1</v>
      </c>
      <c r="G884" s="4">
        <f t="shared" si="27"/>
        <v>0</v>
      </c>
    </row>
    <row r="885" customHeight="1" spans="1:7">
      <c r="A885" s="4">
        <f t="shared" si="26"/>
        <v>884</v>
      </c>
      <c r="B885" s="5" t="s">
        <v>3042</v>
      </c>
      <c r="C885" s="6" t="s">
        <v>1216</v>
      </c>
      <c r="D885" s="4"/>
      <c r="E885" s="7">
        <v>44197</v>
      </c>
      <c r="F885" s="4" t="str">
        <f>C885&amp;COUNTIF($C$2:C885,C885)</f>
        <v>蔡晋1</v>
      </c>
      <c r="G885" s="4">
        <f t="shared" si="27"/>
        <v>0</v>
      </c>
    </row>
    <row r="886" customHeight="1" spans="1:7">
      <c r="A886" s="4">
        <f t="shared" si="26"/>
        <v>885</v>
      </c>
      <c r="B886" s="5" t="s">
        <v>3040</v>
      </c>
      <c r="C886" s="6" t="s">
        <v>1217</v>
      </c>
      <c r="D886" s="4"/>
      <c r="E886" s="7">
        <v>44197</v>
      </c>
      <c r="F886" s="4" t="str">
        <f>C886&amp;COUNTIF($C$2:C886,C886)</f>
        <v>郭羽枫1</v>
      </c>
      <c r="G886" s="4">
        <f t="shared" si="27"/>
        <v>0</v>
      </c>
    </row>
    <row r="887" customHeight="1" spans="1:7">
      <c r="A887" s="4">
        <f t="shared" si="26"/>
        <v>886</v>
      </c>
      <c r="B887" s="5" t="s">
        <v>4428</v>
      </c>
      <c r="C887" s="6" t="s">
        <v>1218</v>
      </c>
      <c r="D887" s="4"/>
      <c r="E887" s="7">
        <v>44197</v>
      </c>
      <c r="F887" s="4" t="str">
        <f>C887&amp;COUNTIF($C$2:C887,C887)</f>
        <v>燕青云1</v>
      </c>
      <c r="G887" s="4">
        <f t="shared" si="27"/>
        <v>0</v>
      </c>
    </row>
    <row r="888" customHeight="1" spans="1:7">
      <c r="A888" s="4">
        <f t="shared" si="26"/>
        <v>887</v>
      </c>
      <c r="B888" s="5" t="s">
        <v>3600</v>
      </c>
      <c r="C888" s="6" t="s">
        <v>1219</v>
      </c>
      <c r="D888" s="4"/>
      <c r="E888" s="7">
        <v>44197</v>
      </c>
      <c r="F888" s="4" t="str">
        <f>C888&amp;COUNTIF($C$2:C888,C888)</f>
        <v>陈彬彬1</v>
      </c>
      <c r="G888" s="4">
        <f t="shared" si="27"/>
        <v>0</v>
      </c>
    </row>
    <row r="889" customHeight="1" spans="1:7">
      <c r="A889" s="4">
        <f t="shared" si="26"/>
        <v>888</v>
      </c>
      <c r="B889" s="5" t="s">
        <v>4429</v>
      </c>
      <c r="C889" s="6" t="s">
        <v>1220</v>
      </c>
      <c r="D889" s="4"/>
      <c r="E889" s="7">
        <v>44197</v>
      </c>
      <c r="F889" s="4" t="str">
        <f>C889&amp;COUNTIF($C$2:C889,C889)</f>
        <v>王健022991</v>
      </c>
      <c r="G889" s="4">
        <f t="shared" si="27"/>
        <v>0</v>
      </c>
    </row>
    <row r="890" customHeight="1" spans="1:7">
      <c r="A890" s="4">
        <f t="shared" si="26"/>
        <v>889</v>
      </c>
      <c r="B890" s="5" t="s">
        <v>4430</v>
      </c>
      <c r="C890" s="6" t="s">
        <v>1221</v>
      </c>
      <c r="D890" s="4"/>
      <c r="E890" s="7">
        <v>44197</v>
      </c>
      <c r="F890" s="4" t="str">
        <f>C890&amp;COUNTIF($C$2:C890,C890)</f>
        <v>曾申申1</v>
      </c>
      <c r="G890" s="4">
        <f t="shared" si="27"/>
        <v>0</v>
      </c>
    </row>
    <row r="891" customHeight="1" spans="1:7">
      <c r="A891" s="4">
        <f t="shared" si="26"/>
        <v>890</v>
      </c>
      <c r="B891" s="5" t="s">
        <v>4431</v>
      </c>
      <c r="C891" s="6" t="s">
        <v>1222</v>
      </c>
      <c r="D891" s="4"/>
      <c r="E891" s="7">
        <v>44197</v>
      </c>
      <c r="F891" s="4" t="str">
        <f>C891&amp;COUNTIF($C$2:C891,C891)</f>
        <v>聂梦军1</v>
      </c>
      <c r="G891" s="4">
        <f t="shared" si="27"/>
        <v>0</v>
      </c>
    </row>
    <row r="892" customHeight="1" spans="1:7">
      <c r="A892" s="4">
        <f t="shared" si="26"/>
        <v>891</v>
      </c>
      <c r="B892" s="5" t="s">
        <v>4432</v>
      </c>
      <c r="C892" s="6" t="s">
        <v>1223</v>
      </c>
      <c r="D892" s="4"/>
      <c r="E892" s="7">
        <v>44197</v>
      </c>
      <c r="F892" s="4" t="str">
        <f>C892&amp;COUNTIF($C$2:C892,C892)</f>
        <v>李磊1</v>
      </c>
      <c r="G892" s="4">
        <f t="shared" si="27"/>
        <v>0</v>
      </c>
    </row>
    <row r="893" customHeight="1" spans="1:7">
      <c r="A893" s="4">
        <f t="shared" si="26"/>
        <v>892</v>
      </c>
      <c r="B893" s="5" t="s">
        <v>3395</v>
      </c>
      <c r="C893" s="6" t="s">
        <v>1224</v>
      </c>
      <c r="D893" s="4"/>
      <c r="E893" s="7">
        <v>44197</v>
      </c>
      <c r="F893" s="4" t="str">
        <f>C893&amp;COUNTIF($C$2:C893,C893)</f>
        <v>何祥1</v>
      </c>
      <c r="G893" s="4">
        <f t="shared" si="27"/>
        <v>0</v>
      </c>
    </row>
    <row r="894" customHeight="1" spans="1:7">
      <c r="A894" s="4">
        <f t="shared" si="26"/>
        <v>893</v>
      </c>
      <c r="B894" s="5" t="s">
        <v>3577</v>
      </c>
      <c r="C894" s="6" t="s">
        <v>1225</v>
      </c>
      <c r="D894" s="4"/>
      <c r="E894" s="7">
        <v>44197</v>
      </c>
      <c r="F894" s="4" t="str">
        <f>C894&amp;COUNTIF($C$2:C894,C894)</f>
        <v>史迪1</v>
      </c>
      <c r="G894" s="4">
        <f t="shared" si="27"/>
        <v>0</v>
      </c>
    </row>
    <row r="895" customHeight="1" spans="1:7">
      <c r="A895" s="4">
        <f t="shared" si="26"/>
        <v>894</v>
      </c>
      <c r="B895" s="5" t="s">
        <v>3211</v>
      </c>
      <c r="C895" s="6" t="s">
        <v>1226</v>
      </c>
      <c r="D895" s="4"/>
      <c r="E895" s="7">
        <v>44197</v>
      </c>
      <c r="F895" s="4" t="str">
        <f>C895&amp;COUNTIF($C$2:C895,C895)</f>
        <v>敖俊023331</v>
      </c>
      <c r="G895" s="4">
        <f t="shared" si="27"/>
        <v>0</v>
      </c>
    </row>
    <row r="896" customHeight="1" spans="1:7">
      <c r="A896" s="4">
        <f t="shared" si="26"/>
        <v>895</v>
      </c>
      <c r="B896" s="5" t="s">
        <v>4433</v>
      </c>
      <c r="C896" s="6" t="s">
        <v>1227</v>
      </c>
      <c r="D896" s="4"/>
      <c r="E896" s="7">
        <v>44197</v>
      </c>
      <c r="F896" s="4" t="str">
        <f>C896&amp;COUNTIF($C$2:C896,C896)</f>
        <v>朱艳青1</v>
      </c>
      <c r="G896" s="4">
        <f t="shared" si="27"/>
        <v>0</v>
      </c>
    </row>
    <row r="897" customHeight="1" spans="1:7">
      <c r="A897" s="4">
        <f t="shared" si="26"/>
        <v>896</v>
      </c>
      <c r="B897" s="5" t="s">
        <v>4434</v>
      </c>
      <c r="C897" s="6" t="s">
        <v>1228</v>
      </c>
      <c r="D897" s="4"/>
      <c r="E897" s="7">
        <v>44197</v>
      </c>
      <c r="F897" s="4" t="str">
        <f>C897&amp;COUNTIF($C$2:C897,C897)</f>
        <v>陈普祯1</v>
      </c>
      <c r="G897" s="4">
        <f t="shared" si="27"/>
        <v>0</v>
      </c>
    </row>
    <row r="898" customHeight="1" spans="1:7">
      <c r="A898" s="4">
        <f t="shared" si="26"/>
        <v>897</v>
      </c>
      <c r="B898" s="5" t="s">
        <v>3579</v>
      </c>
      <c r="C898" s="6" t="s">
        <v>1229</v>
      </c>
      <c r="D898" s="4"/>
      <c r="E898" s="7">
        <v>44197</v>
      </c>
      <c r="F898" s="4" t="str">
        <f>C898&amp;COUNTIF($C$2:C898,C898)</f>
        <v>蒋思玲1</v>
      </c>
      <c r="G898" s="4">
        <f t="shared" si="27"/>
        <v>0</v>
      </c>
    </row>
    <row r="899" customHeight="1" spans="1:7">
      <c r="A899" s="4">
        <f t="shared" ref="A899:A962" si="28">ROW()-1</f>
        <v>898</v>
      </c>
      <c r="B899" s="5" t="s">
        <v>4435</v>
      </c>
      <c r="C899" s="6" t="s">
        <v>1230</v>
      </c>
      <c r="D899" s="4"/>
      <c r="E899" s="7">
        <v>44197</v>
      </c>
      <c r="F899" s="4" t="str">
        <f>C899&amp;COUNTIF($C$2:C899,C899)</f>
        <v>池雪娇1</v>
      </c>
      <c r="G899" s="4">
        <f t="shared" ref="G899:G962" si="29">IF(COUNTIF(C:C,C899)=1,0,D899-VLOOKUP(C899,C:D,2,0))</f>
        <v>0</v>
      </c>
    </row>
    <row r="900" customHeight="1" spans="1:7">
      <c r="A900" s="4">
        <f t="shared" si="28"/>
        <v>899</v>
      </c>
      <c r="B900" s="5" t="s">
        <v>3594</v>
      </c>
      <c r="C900" s="6" t="s">
        <v>1231</v>
      </c>
      <c r="D900" s="4"/>
      <c r="E900" s="7">
        <v>44197</v>
      </c>
      <c r="F900" s="4" t="str">
        <f>C900&amp;COUNTIF($C$2:C900,C900)</f>
        <v>王火1</v>
      </c>
      <c r="G900" s="4">
        <f t="shared" si="29"/>
        <v>0</v>
      </c>
    </row>
    <row r="901" customHeight="1" spans="1:7">
      <c r="A901" s="4">
        <f t="shared" si="28"/>
        <v>900</v>
      </c>
      <c r="B901" s="5" t="s">
        <v>3691</v>
      </c>
      <c r="C901" s="6" t="s">
        <v>1232</v>
      </c>
      <c r="D901" s="4"/>
      <c r="E901" s="7">
        <v>44197</v>
      </c>
      <c r="F901" s="4" t="str">
        <f>C901&amp;COUNTIF($C$2:C901,C901)</f>
        <v>陈紫伟1</v>
      </c>
      <c r="G901" s="4">
        <f t="shared" si="29"/>
        <v>0</v>
      </c>
    </row>
    <row r="902" customHeight="1" spans="1:7">
      <c r="A902" s="4">
        <f t="shared" si="28"/>
        <v>901</v>
      </c>
      <c r="B902" s="5" t="s">
        <v>4436</v>
      </c>
      <c r="C902" s="6" t="s">
        <v>1233</v>
      </c>
      <c r="D902" s="4"/>
      <c r="E902" s="7">
        <v>44197</v>
      </c>
      <c r="F902" s="4" t="str">
        <f>C902&amp;COUNTIF($C$2:C902,C902)</f>
        <v>刘立1</v>
      </c>
      <c r="G902" s="4">
        <f t="shared" si="29"/>
        <v>0</v>
      </c>
    </row>
    <row r="903" customHeight="1" spans="1:7">
      <c r="A903" s="4">
        <f t="shared" si="28"/>
        <v>902</v>
      </c>
      <c r="B903" s="5" t="s">
        <v>3562</v>
      </c>
      <c r="C903" s="6" t="s">
        <v>1234</v>
      </c>
      <c r="D903" s="4"/>
      <c r="E903" s="7">
        <v>44197</v>
      </c>
      <c r="F903" s="4" t="str">
        <f>C903&amp;COUNTIF($C$2:C903,C903)</f>
        <v>周灏1</v>
      </c>
      <c r="G903" s="4">
        <f t="shared" si="29"/>
        <v>0</v>
      </c>
    </row>
    <row r="904" customHeight="1" spans="1:7">
      <c r="A904" s="4">
        <f t="shared" si="28"/>
        <v>903</v>
      </c>
      <c r="B904" s="5" t="s">
        <v>3563</v>
      </c>
      <c r="C904" s="6" t="s">
        <v>1235</v>
      </c>
      <c r="D904" s="4"/>
      <c r="E904" s="7">
        <v>44197</v>
      </c>
      <c r="F904" s="4" t="str">
        <f>C904&amp;COUNTIF($C$2:C904,C904)</f>
        <v>王鑫松1</v>
      </c>
      <c r="G904" s="4">
        <f t="shared" si="29"/>
        <v>0</v>
      </c>
    </row>
    <row r="905" customHeight="1" spans="1:7">
      <c r="A905" s="4">
        <f t="shared" si="28"/>
        <v>904</v>
      </c>
      <c r="B905" s="5" t="s">
        <v>3564</v>
      </c>
      <c r="C905" s="6" t="s">
        <v>1236</v>
      </c>
      <c r="D905" s="4"/>
      <c r="E905" s="7">
        <v>44197</v>
      </c>
      <c r="F905" s="4" t="str">
        <f>C905&amp;COUNTIF($C$2:C905,C905)</f>
        <v>陈款1</v>
      </c>
      <c r="G905" s="4">
        <f t="shared" si="29"/>
        <v>0</v>
      </c>
    </row>
    <row r="906" customHeight="1" spans="1:7">
      <c r="A906" s="4">
        <f t="shared" si="28"/>
        <v>905</v>
      </c>
      <c r="B906" s="5" t="s">
        <v>4437</v>
      </c>
      <c r="C906" s="6" t="s">
        <v>1237</v>
      </c>
      <c r="D906" s="4"/>
      <c r="E906" s="7">
        <v>44197</v>
      </c>
      <c r="F906" s="4" t="str">
        <f>C906&amp;COUNTIF($C$2:C906,C906)</f>
        <v>姚鑫1</v>
      </c>
      <c r="G906" s="4">
        <f t="shared" si="29"/>
        <v>0</v>
      </c>
    </row>
    <row r="907" customHeight="1" spans="1:7">
      <c r="A907" s="4">
        <f t="shared" si="28"/>
        <v>906</v>
      </c>
      <c r="B907" s="5" t="s">
        <v>4438</v>
      </c>
      <c r="C907" s="6" t="s">
        <v>1238</v>
      </c>
      <c r="D907" s="4"/>
      <c r="E907" s="7">
        <v>44197</v>
      </c>
      <c r="F907" s="4" t="str">
        <f>C907&amp;COUNTIF($C$2:C907,C907)</f>
        <v>周卓奇1</v>
      </c>
      <c r="G907" s="4">
        <f t="shared" si="29"/>
        <v>0</v>
      </c>
    </row>
    <row r="908" customHeight="1" spans="1:7">
      <c r="A908" s="4">
        <f t="shared" si="28"/>
        <v>907</v>
      </c>
      <c r="B908" s="5" t="s">
        <v>4439</v>
      </c>
      <c r="C908" s="6" t="s">
        <v>1239</v>
      </c>
      <c r="D908" s="4"/>
      <c r="E908" s="7">
        <v>44197</v>
      </c>
      <c r="F908" s="4" t="str">
        <f>C908&amp;COUNTIF($C$2:C908,C908)</f>
        <v>顾永康1</v>
      </c>
      <c r="G908" s="4">
        <f t="shared" si="29"/>
        <v>0</v>
      </c>
    </row>
    <row r="909" customHeight="1" spans="1:7">
      <c r="A909" s="4">
        <f t="shared" si="28"/>
        <v>908</v>
      </c>
      <c r="B909" s="5" t="s">
        <v>4440</v>
      </c>
      <c r="C909" s="6" t="s">
        <v>1240</v>
      </c>
      <c r="D909" s="4"/>
      <c r="E909" s="7">
        <v>44197</v>
      </c>
      <c r="F909" s="4" t="str">
        <f>C909&amp;COUNTIF($C$2:C909,C909)</f>
        <v>周湘南1</v>
      </c>
      <c r="G909" s="4">
        <f t="shared" si="29"/>
        <v>0</v>
      </c>
    </row>
    <row r="910" customHeight="1" spans="1:7">
      <c r="A910" s="4">
        <f t="shared" si="28"/>
        <v>909</v>
      </c>
      <c r="B910" s="5" t="s">
        <v>4441</v>
      </c>
      <c r="C910" s="6" t="s">
        <v>1241</v>
      </c>
      <c r="D910" s="4"/>
      <c r="E910" s="7">
        <v>44197</v>
      </c>
      <c r="F910" s="4" t="str">
        <f>C910&amp;COUNTIF($C$2:C910,C910)</f>
        <v>刘欢1</v>
      </c>
      <c r="G910" s="4">
        <f t="shared" si="29"/>
        <v>0</v>
      </c>
    </row>
    <row r="911" customHeight="1" spans="1:7">
      <c r="A911" s="4">
        <f t="shared" si="28"/>
        <v>910</v>
      </c>
      <c r="B911" s="5" t="s">
        <v>3595</v>
      </c>
      <c r="C911" s="6" t="s">
        <v>1242</v>
      </c>
      <c r="D911" s="4"/>
      <c r="E911" s="7">
        <v>44197</v>
      </c>
      <c r="F911" s="4" t="str">
        <f>C911&amp;COUNTIF($C$2:C911,C911)</f>
        <v>宁坤1</v>
      </c>
      <c r="G911" s="4">
        <f t="shared" si="29"/>
        <v>0</v>
      </c>
    </row>
    <row r="912" customHeight="1" spans="1:7">
      <c r="A912" s="4">
        <f t="shared" si="28"/>
        <v>911</v>
      </c>
      <c r="B912" s="5" t="s">
        <v>3028</v>
      </c>
      <c r="C912" s="6" t="s">
        <v>1243</v>
      </c>
      <c r="D912" s="4"/>
      <c r="E912" s="7">
        <v>44197</v>
      </c>
      <c r="F912" s="4" t="str">
        <f>C912&amp;COUNTIF($C$2:C912,C912)</f>
        <v>郝亚杰1</v>
      </c>
      <c r="G912" s="4">
        <f t="shared" si="29"/>
        <v>0</v>
      </c>
    </row>
    <row r="913" customHeight="1" spans="1:7">
      <c r="A913" s="4">
        <f t="shared" si="28"/>
        <v>912</v>
      </c>
      <c r="B913" s="5" t="s">
        <v>3051</v>
      </c>
      <c r="C913" s="6" t="s">
        <v>1244</v>
      </c>
      <c r="D913" s="4"/>
      <c r="E913" s="7">
        <v>44197</v>
      </c>
      <c r="F913" s="4" t="str">
        <f>C913&amp;COUNTIF($C$2:C913,C913)</f>
        <v>邵奎1</v>
      </c>
      <c r="G913" s="4">
        <f t="shared" si="29"/>
        <v>0</v>
      </c>
    </row>
    <row r="914" customHeight="1" spans="1:7">
      <c r="A914" s="4">
        <f t="shared" si="28"/>
        <v>913</v>
      </c>
      <c r="B914" s="5" t="s">
        <v>4442</v>
      </c>
      <c r="C914" s="6" t="s">
        <v>1245</v>
      </c>
      <c r="D914" s="4"/>
      <c r="E914" s="7">
        <v>44197</v>
      </c>
      <c r="F914" s="4" t="str">
        <f>C914&amp;COUNTIF($C$2:C914,C914)</f>
        <v>甘超1</v>
      </c>
      <c r="G914" s="4">
        <f t="shared" si="29"/>
        <v>0</v>
      </c>
    </row>
    <row r="915" customHeight="1" spans="1:7">
      <c r="A915" s="4">
        <f t="shared" si="28"/>
        <v>914</v>
      </c>
      <c r="B915" s="5" t="s">
        <v>3590</v>
      </c>
      <c r="C915" s="6" t="s">
        <v>1246</v>
      </c>
      <c r="D915" s="4"/>
      <c r="E915" s="7">
        <v>44197</v>
      </c>
      <c r="F915" s="4" t="str">
        <f>C915&amp;COUNTIF($C$2:C915,C915)</f>
        <v>蔡辰杰1</v>
      </c>
      <c r="G915" s="4">
        <f t="shared" si="29"/>
        <v>0</v>
      </c>
    </row>
    <row r="916" customHeight="1" spans="1:7">
      <c r="A916" s="4">
        <f t="shared" si="28"/>
        <v>915</v>
      </c>
      <c r="B916" s="5" t="s">
        <v>3304</v>
      </c>
      <c r="C916" s="6" t="s">
        <v>1247</v>
      </c>
      <c r="D916" s="4"/>
      <c r="E916" s="7">
        <v>44197</v>
      </c>
      <c r="F916" s="4" t="str">
        <f>C916&amp;COUNTIF($C$2:C916,C916)</f>
        <v>曹政1</v>
      </c>
      <c r="G916" s="4">
        <f t="shared" si="29"/>
        <v>0</v>
      </c>
    </row>
    <row r="917" customHeight="1" spans="1:7">
      <c r="A917" s="4">
        <f t="shared" si="28"/>
        <v>916</v>
      </c>
      <c r="B917" s="5" t="s">
        <v>3581</v>
      </c>
      <c r="C917" s="6" t="s">
        <v>1248</v>
      </c>
      <c r="D917" s="4"/>
      <c r="E917" s="7">
        <v>44197</v>
      </c>
      <c r="F917" s="4" t="str">
        <f>C917&amp;COUNTIF($C$2:C917,C917)</f>
        <v>马培1</v>
      </c>
      <c r="G917" s="4">
        <f t="shared" si="29"/>
        <v>0</v>
      </c>
    </row>
    <row r="918" customHeight="1" spans="1:7">
      <c r="A918" s="4">
        <f t="shared" si="28"/>
        <v>917</v>
      </c>
      <c r="B918" s="5" t="s">
        <v>4443</v>
      </c>
      <c r="C918" s="6" t="s">
        <v>1249</v>
      </c>
      <c r="D918" s="4"/>
      <c r="E918" s="7">
        <v>44197</v>
      </c>
      <c r="F918" s="4" t="str">
        <f>C918&amp;COUNTIF($C$2:C918,C918)</f>
        <v>刘鹏1</v>
      </c>
      <c r="G918" s="4">
        <f t="shared" si="29"/>
        <v>0</v>
      </c>
    </row>
    <row r="919" customHeight="1" spans="1:7">
      <c r="A919" s="4">
        <f t="shared" si="28"/>
        <v>918</v>
      </c>
      <c r="B919" s="5" t="s">
        <v>3054</v>
      </c>
      <c r="C919" s="6" t="s">
        <v>1250</v>
      </c>
      <c r="D919" s="4"/>
      <c r="E919" s="7">
        <v>44197</v>
      </c>
      <c r="F919" s="4" t="str">
        <f>C919&amp;COUNTIF($C$2:C919,C919)</f>
        <v>熊清豪1</v>
      </c>
      <c r="G919" s="4">
        <f t="shared" si="29"/>
        <v>0</v>
      </c>
    </row>
    <row r="920" customHeight="1" spans="1:7">
      <c r="A920" s="4">
        <f t="shared" si="28"/>
        <v>919</v>
      </c>
      <c r="B920" s="5" t="s">
        <v>3565</v>
      </c>
      <c r="C920" s="6" t="s">
        <v>1251</v>
      </c>
      <c r="D920" s="4"/>
      <c r="E920" s="7">
        <v>44197</v>
      </c>
      <c r="F920" s="4" t="str">
        <f>C920&amp;COUNTIF($C$2:C920,C920)</f>
        <v>刘庆1</v>
      </c>
      <c r="G920" s="4">
        <f t="shared" si="29"/>
        <v>0</v>
      </c>
    </row>
    <row r="921" customHeight="1" spans="1:7">
      <c r="A921" s="4">
        <f t="shared" si="28"/>
        <v>920</v>
      </c>
      <c r="B921" s="5" t="s">
        <v>3407</v>
      </c>
      <c r="C921" s="6" t="s">
        <v>1252</v>
      </c>
      <c r="D921" s="4"/>
      <c r="E921" s="7">
        <v>44197</v>
      </c>
      <c r="F921" s="4" t="str">
        <f>C921&amp;COUNTIF($C$2:C921,C921)</f>
        <v>陈小明1</v>
      </c>
      <c r="G921" s="4">
        <f t="shared" si="29"/>
        <v>0</v>
      </c>
    </row>
    <row r="922" customHeight="1" spans="1:7">
      <c r="A922" s="4">
        <f t="shared" si="28"/>
        <v>921</v>
      </c>
      <c r="B922" s="5" t="s">
        <v>3048</v>
      </c>
      <c r="C922" s="6" t="s">
        <v>1253</v>
      </c>
      <c r="D922" s="4"/>
      <c r="E922" s="7">
        <v>44197</v>
      </c>
      <c r="F922" s="4" t="str">
        <f>C922&amp;COUNTIF($C$2:C922,C922)</f>
        <v>李建华1</v>
      </c>
      <c r="G922" s="4">
        <f t="shared" si="29"/>
        <v>0</v>
      </c>
    </row>
    <row r="923" customHeight="1" spans="1:7">
      <c r="A923" s="4">
        <f t="shared" si="28"/>
        <v>922</v>
      </c>
      <c r="B923" s="5" t="s">
        <v>4444</v>
      </c>
      <c r="C923" s="6" t="s">
        <v>1254</v>
      </c>
      <c r="D923" s="4"/>
      <c r="E923" s="7">
        <v>44197</v>
      </c>
      <c r="F923" s="4" t="str">
        <f>C923&amp;COUNTIF($C$2:C923,C923)</f>
        <v>肖平1</v>
      </c>
      <c r="G923" s="4">
        <f t="shared" si="29"/>
        <v>0</v>
      </c>
    </row>
    <row r="924" customHeight="1" spans="1:7">
      <c r="A924" s="4">
        <f t="shared" si="28"/>
        <v>923</v>
      </c>
      <c r="B924" s="5" t="s">
        <v>4445</v>
      </c>
      <c r="C924" s="6" t="s">
        <v>1255</v>
      </c>
      <c r="D924" s="4"/>
      <c r="E924" s="7">
        <v>44197</v>
      </c>
      <c r="F924" s="4" t="str">
        <f>C924&amp;COUNTIF($C$2:C924,C924)</f>
        <v>桂飞1</v>
      </c>
      <c r="G924" s="4">
        <f t="shared" si="29"/>
        <v>0</v>
      </c>
    </row>
    <row r="925" customHeight="1" spans="1:7">
      <c r="A925" s="4">
        <f t="shared" si="28"/>
        <v>924</v>
      </c>
      <c r="B925" s="5" t="s">
        <v>3305</v>
      </c>
      <c r="C925" s="6" t="s">
        <v>1256</v>
      </c>
      <c r="D925" s="4"/>
      <c r="E925" s="7">
        <v>44197</v>
      </c>
      <c r="F925" s="4" t="str">
        <f>C925&amp;COUNTIF($C$2:C925,C925)</f>
        <v>宋兵1</v>
      </c>
      <c r="G925" s="4">
        <f t="shared" si="29"/>
        <v>0</v>
      </c>
    </row>
    <row r="926" customHeight="1" spans="1:7">
      <c r="A926" s="4">
        <f t="shared" si="28"/>
        <v>925</v>
      </c>
      <c r="B926" s="5" t="s">
        <v>4446</v>
      </c>
      <c r="C926" s="6" t="s">
        <v>1257</v>
      </c>
      <c r="D926" s="4"/>
      <c r="E926" s="7">
        <v>44197</v>
      </c>
      <c r="F926" s="4" t="str">
        <f>C926&amp;COUNTIF($C$2:C926,C926)</f>
        <v>熊继春1</v>
      </c>
      <c r="G926" s="4">
        <f t="shared" si="29"/>
        <v>0</v>
      </c>
    </row>
    <row r="927" customHeight="1" spans="1:7">
      <c r="A927" s="4">
        <f t="shared" si="28"/>
        <v>926</v>
      </c>
      <c r="B927" s="5" t="s">
        <v>3309</v>
      </c>
      <c r="C927" s="6" t="s">
        <v>1258</v>
      </c>
      <c r="D927" s="4"/>
      <c r="E927" s="7">
        <v>44197</v>
      </c>
      <c r="F927" s="4" t="str">
        <f>C927&amp;COUNTIF($C$2:C927,C927)</f>
        <v>从波涛1</v>
      </c>
      <c r="G927" s="4">
        <f t="shared" si="29"/>
        <v>0</v>
      </c>
    </row>
    <row r="928" customHeight="1" spans="1:7">
      <c r="A928" s="4">
        <f t="shared" si="28"/>
        <v>927</v>
      </c>
      <c r="B928" s="5" t="s">
        <v>3312</v>
      </c>
      <c r="C928" s="6" t="s">
        <v>1259</v>
      </c>
      <c r="D928" s="4"/>
      <c r="E928" s="7">
        <v>44197</v>
      </c>
      <c r="F928" s="4" t="str">
        <f>C928&amp;COUNTIF($C$2:C928,C928)</f>
        <v>王艳敏1</v>
      </c>
      <c r="G928" s="4">
        <f t="shared" si="29"/>
        <v>0</v>
      </c>
    </row>
    <row r="929" customHeight="1" spans="1:7">
      <c r="A929" s="4">
        <f t="shared" si="28"/>
        <v>928</v>
      </c>
      <c r="B929" s="5" t="s">
        <v>3294</v>
      </c>
      <c r="C929" s="6" t="s">
        <v>1260</v>
      </c>
      <c r="D929" s="4"/>
      <c r="E929" s="7">
        <v>44197</v>
      </c>
      <c r="F929" s="4" t="str">
        <f>C929&amp;COUNTIF($C$2:C929,C929)</f>
        <v>王丽明1</v>
      </c>
      <c r="G929" s="4">
        <f t="shared" si="29"/>
        <v>0</v>
      </c>
    </row>
    <row r="930" customHeight="1" spans="1:7">
      <c r="A930" s="4">
        <f t="shared" si="28"/>
        <v>929</v>
      </c>
      <c r="B930" s="5" t="s">
        <v>4447</v>
      </c>
      <c r="C930" s="6" t="s">
        <v>1261</v>
      </c>
      <c r="D930" s="4"/>
      <c r="E930" s="7">
        <v>44197</v>
      </c>
      <c r="F930" s="4" t="str">
        <f>C930&amp;COUNTIF($C$2:C930,C930)</f>
        <v>王帅11</v>
      </c>
      <c r="G930" s="4">
        <f t="shared" si="29"/>
        <v>0</v>
      </c>
    </row>
    <row r="931" customHeight="1" spans="1:7">
      <c r="A931" s="4">
        <f t="shared" si="28"/>
        <v>930</v>
      </c>
      <c r="B931" s="5" t="s">
        <v>3584</v>
      </c>
      <c r="C931" s="6" t="s">
        <v>1262</v>
      </c>
      <c r="D931" s="4"/>
      <c r="E931" s="7">
        <v>44197</v>
      </c>
      <c r="F931" s="4" t="str">
        <f>C931&amp;COUNTIF($C$2:C931,C931)</f>
        <v>张维红1</v>
      </c>
      <c r="G931" s="4">
        <f t="shared" si="29"/>
        <v>0</v>
      </c>
    </row>
    <row r="932" customHeight="1" spans="1:7">
      <c r="A932" s="4">
        <f t="shared" si="28"/>
        <v>931</v>
      </c>
      <c r="B932" s="5" t="s">
        <v>3310</v>
      </c>
      <c r="C932" s="6" t="s">
        <v>1263</v>
      </c>
      <c r="D932" s="4"/>
      <c r="E932" s="7">
        <v>44197</v>
      </c>
      <c r="F932" s="4" t="str">
        <f>C932&amp;COUNTIF($C$2:C932,C932)</f>
        <v>郭腾1</v>
      </c>
      <c r="G932" s="4">
        <f t="shared" si="29"/>
        <v>0</v>
      </c>
    </row>
    <row r="933" customHeight="1" spans="1:7">
      <c r="A933" s="4">
        <f t="shared" si="28"/>
        <v>932</v>
      </c>
      <c r="B933" s="5" t="s">
        <v>3583</v>
      </c>
      <c r="C933" s="6" t="s">
        <v>1264</v>
      </c>
      <c r="D933" s="4"/>
      <c r="E933" s="7">
        <v>44197</v>
      </c>
      <c r="F933" s="4" t="str">
        <f>C933&amp;COUNTIF($C$2:C933,C933)</f>
        <v>瞿戌晨1</v>
      </c>
      <c r="G933" s="4">
        <f t="shared" si="29"/>
        <v>0</v>
      </c>
    </row>
    <row r="934" customHeight="1" spans="1:7">
      <c r="A934" s="4">
        <f t="shared" si="28"/>
        <v>933</v>
      </c>
      <c r="B934" s="5" t="s">
        <v>4448</v>
      </c>
      <c r="C934" s="6" t="s">
        <v>1265</v>
      </c>
      <c r="D934" s="4"/>
      <c r="E934" s="7">
        <v>44197</v>
      </c>
      <c r="F934" s="4" t="str">
        <f>C934&amp;COUNTIF($C$2:C934,C934)</f>
        <v>杨银芳1</v>
      </c>
      <c r="G934" s="4">
        <f t="shared" si="29"/>
        <v>0</v>
      </c>
    </row>
    <row r="935" customHeight="1" spans="1:7">
      <c r="A935" s="4">
        <f t="shared" si="28"/>
        <v>934</v>
      </c>
      <c r="B935" s="5" t="s">
        <v>2877</v>
      </c>
      <c r="C935" s="6" t="s">
        <v>1266</v>
      </c>
      <c r="D935" s="4"/>
      <c r="E935" s="7">
        <v>44197</v>
      </c>
      <c r="F935" s="4" t="str">
        <f>C935&amp;COUNTIF($C$2:C935,C935)</f>
        <v>姜旭初1</v>
      </c>
      <c r="G935" s="4">
        <f t="shared" si="29"/>
        <v>0</v>
      </c>
    </row>
    <row r="936" customHeight="1" spans="1:7">
      <c r="A936" s="4">
        <f t="shared" si="28"/>
        <v>935</v>
      </c>
      <c r="B936" s="5" t="s">
        <v>3586</v>
      </c>
      <c r="C936" s="6" t="s">
        <v>1267</v>
      </c>
      <c r="D936" s="4"/>
      <c r="E936" s="7">
        <v>44197</v>
      </c>
      <c r="F936" s="4" t="str">
        <f>C936&amp;COUNTIF($C$2:C936,C936)</f>
        <v>董安中1</v>
      </c>
      <c r="G936" s="4">
        <f t="shared" si="29"/>
        <v>0</v>
      </c>
    </row>
    <row r="937" customHeight="1" spans="1:7">
      <c r="A937" s="4">
        <f t="shared" si="28"/>
        <v>936</v>
      </c>
      <c r="B937" s="5" t="s">
        <v>4449</v>
      </c>
      <c r="C937" s="6" t="s">
        <v>1268</v>
      </c>
      <c r="D937" s="4"/>
      <c r="E937" s="7">
        <v>44197</v>
      </c>
      <c r="F937" s="4" t="str">
        <f>C937&amp;COUNTIF($C$2:C937,C937)</f>
        <v>朱华彬1</v>
      </c>
      <c r="G937" s="4">
        <f t="shared" si="29"/>
        <v>0</v>
      </c>
    </row>
    <row r="938" customHeight="1" spans="1:7">
      <c r="A938" s="4">
        <f t="shared" si="28"/>
        <v>937</v>
      </c>
      <c r="B938" s="5" t="s">
        <v>3083</v>
      </c>
      <c r="C938" s="6" t="s">
        <v>1269</v>
      </c>
      <c r="D938" s="4"/>
      <c r="E938" s="7">
        <v>44197</v>
      </c>
      <c r="F938" s="4" t="str">
        <f>C938&amp;COUNTIF($C$2:C938,C938)</f>
        <v>魏长露1</v>
      </c>
      <c r="G938" s="4">
        <f t="shared" si="29"/>
        <v>0</v>
      </c>
    </row>
    <row r="939" customHeight="1" spans="1:7">
      <c r="A939" s="4">
        <f t="shared" si="28"/>
        <v>938</v>
      </c>
      <c r="B939" s="5" t="s">
        <v>4450</v>
      </c>
      <c r="C939" s="6" t="s">
        <v>1270</v>
      </c>
      <c r="D939" s="4"/>
      <c r="E939" s="7">
        <v>44197</v>
      </c>
      <c r="F939" s="4" t="str">
        <f>C939&amp;COUNTIF($C$2:C939,C939)</f>
        <v>张娟1</v>
      </c>
      <c r="G939" s="4">
        <f t="shared" si="29"/>
        <v>0</v>
      </c>
    </row>
    <row r="940" customHeight="1" spans="1:7">
      <c r="A940" s="4">
        <f t="shared" si="28"/>
        <v>939</v>
      </c>
      <c r="B940" s="5" t="s">
        <v>3034</v>
      </c>
      <c r="C940" s="6" t="s">
        <v>1271</v>
      </c>
      <c r="D940" s="4"/>
      <c r="E940" s="7">
        <v>44197</v>
      </c>
      <c r="F940" s="4" t="str">
        <f>C940&amp;COUNTIF($C$2:C940,C940)</f>
        <v>韩兴旺1</v>
      </c>
      <c r="G940" s="4">
        <f t="shared" si="29"/>
        <v>0</v>
      </c>
    </row>
    <row r="941" customHeight="1" spans="1:7">
      <c r="A941" s="4">
        <f t="shared" si="28"/>
        <v>940</v>
      </c>
      <c r="B941" s="5" t="s">
        <v>3596</v>
      </c>
      <c r="C941" s="6" t="s">
        <v>1272</v>
      </c>
      <c r="D941" s="4"/>
      <c r="E941" s="7">
        <v>44197</v>
      </c>
      <c r="F941" s="4" t="str">
        <f>C941&amp;COUNTIF($C$2:C941,C941)</f>
        <v>宋文龙1</v>
      </c>
      <c r="G941" s="4">
        <f t="shared" si="29"/>
        <v>0</v>
      </c>
    </row>
    <row r="942" customHeight="1" spans="1:7">
      <c r="A942" s="4">
        <f t="shared" si="28"/>
        <v>941</v>
      </c>
      <c r="B942" s="5" t="s">
        <v>3313</v>
      </c>
      <c r="C942" s="6" t="s">
        <v>1273</v>
      </c>
      <c r="D942" s="4"/>
      <c r="E942" s="7">
        <v>44197</v>
      </c>
      <c r="F942" s="4" t="str">
        <f>C942&amp;COUNTIF($C$2:C942,C942)</f>
        <v>魏振周1</v>
      </c>
      <c r="G942" s="4">
        <f t="shared" si="29"/>
        <v>0</v>
      </c>
    </row>
    <row r="943" customHeight="1" spans="1:7">
      <c r="A943" s="4">
        <f t="shared" si="28"/>
        <v>942</v>
      </c>
      <c r="B943" s="5" t="s">
        <v>4451</v>
      </c>
      <c r="C943" s="6" t="s">
        <v>1274</v>
      </c>
      <c r="D943" s="4"/>
      <c r="E943" s="7">
        <v>44197</v>
      </c>
      <c r="F943" s="4" t="str">
        <f>C943&amp;COUNTIF($C$2:C943,C943)</f>
        <v>范登高1</v>
      </c>
      <c r="G943" s="4">
        <f t="shared" si="29"/>
        <v>0</v>
      </c>
    </row>
    <row r="944" customHeight="1" spans="1:7">
      <c r="A944" s="4">
        <f t="shared" si="28"/>
        <v>943</v>
      </c>
      <c r="B944" s="5" t="s">
        <v>4452</v>
      </c>
      <c r="C944" s="6" t="s">
        <v>1275</v>
      </c>
      <c r="D944" s="4"/>
      <c r="E944" s="7">
        <v>44197</v>
      </c>
      <c r="F944" s="4" t="str">
        <f>C944&amp;COUNTIF($C$2:C944,C944)</f>
        <v>顾绍福1</v>
      </c>
      <c r="G944" s="4">
        <f t="shared" si="29"/>
        <v>0</v>
      </c>
    </row>
    <row r="945" customHeight="1" spans="1:7">
      <c r="A945" s="4">
        <f t="shared" si="28"/>
        <v>944</v>
      </c>
      <c r="B945" s="5" t="s">
        <v>3587</v>
      </c>
      <c r="C945" s="6" t="s">
        <v>1276</v>
      </c>
      <c r="D945" s="4"/>
      <c r="E945" s="7">
        <v>44197</v>
      </c>
      <c r="F945" s="4" t="str">
        <f>C945&amp;COUNTIF($C$2:C945,C945)</f>
        <v>吴书韬1</v>
      </c>
      <c r="G945" s="4">
        <f t="shared" si="29"/>
        <v>0</v>
      </c>
    </row>
    <row r="946" customHeight="1" spans="1:7">
      <c r="A946" s="4">
        <f t="shared" si="28"/>
        <v>945</v>
      </c>
      <c r="B946" s="5" t="s">
        <v>4453</v>
      </c>
      <c r="C946" s="6" t="s">
        <v>1277</v>
      </c>
      <c r="D946" s="4"/>
      <c r="E946" s="7">
        <v>44197</v>
      </c>
      <c r="F946" s="4" t="str">
        <f>C946&amp;COUNTIF($C$2:C946,C946)</f>
        <v>田斐1</v>
      </c>
      <c r="G946" s="4">
        <f t="shared" si="29"/>
        <v>0</v>
      </c>
    </row>
    <row r="947" customHeight="1" spans="1:7">
      <c r="A947" s="4">
        <f t="shared" si="28"/>
        <v>946</v>
      </c>
      <c r="B947" s="5" t="s">
        <v>4454</v>
      </c>
      <c r="C947" s="6" t="s">
        <v>1278</v>
      </c>
      <c r="D947" s="4"/>
      <c r="E947" s="7">
        <v>44197</v>
      </c>
      <c r="F947" s="4" t="str">
        <f>C947&amp;COUNTIF($C$2:C947,C947)</f>
        <v>唐怀庭1</v>
      </c>
      <c r="G947" s="4">
        <f t="shared" si="29"/>
        <v>0</v>
      </c>
    </row>
    <row r="948" customHeight="1" spans="1:7">
      <c r="A948" s="4">
        <f t="shared" si="28"/>
        <v>947</v>
      </c>
      <c r="B948" s="5" t="s">
        <v>3052</v>
      </c>
      <c r="C948" s="6" t="s">
        <v>1280</v>
      </c>
      <c r="D948" s="4"/>
      <c r="E948" s="7">
        <v>44197</v>
      </c>
      <c r="F948" s="4" t="str">
        <f>C948&amp;COUNTIF($C$2:C948,C948)</f>
        <v>沈勇1</v>
      </c>
      <c r="G948" s="4">
        <f t="shared" si="29"/>
        <v>0</v>
      </c>
    </row>
    <row r="949" customHeight="1" spans="1:7">
      <c r="A949" s="4">
        <f t="shared" si="28"/>
        <v>948</v>
      </c>
      <c r="B949" s="5" t="s">
        <v>3648</v>
      </c>
      <c r="C949" s="6" t="s">
        <v>1281</v>
      </c>
      <c r="D949" s="4"/>
      <c r="E949" s="7">
        <v>44197</v>
      </c>
      <c r="F949" s="4" t="str">
        <f>C949&amp;COUNTIF($C$2:C949,C949)</f>
        <v>李永龙1</v>
      </c>
      <c r="G949" s="4">
        <f t="shared" si="29"/>
        <v>0</v>
      </c>
    </row>
    <row r="950" customHeight="1" spans="1:7">
      <c r="A950" s="4">
        <f t="shared" si="28"/>
        <v>949</v>
      </c>
      <c r="B950" s="5" t="s">
        <v>3032</v>
      </c>
      <c r="C950" s="6" t="s">
        <v>1282</v>
      </c>
      <c r="D950" s="4"/>
      <c r="E950" s="7">
        <v>44197</v>
      </c>
      <c r="F950" s="4" t="str">
        <f>C950&amp;COUNTIF($C$2:C950,C950)</f>
        <v>金坤1</v>
      </c>
      <c r="G950" s="4">
        <f t="shared" si="29"/>
        <v>0</v>
      </c>
    </row>
    <row r="951" customHeight="1" spans="1:7">
      <c r="A951" s="4">
        <f t="shared" si="28"/>
        <v>950</v>
      </c>
      <c r="B951" s="5" t="s">
        <v>3053</v>
      </c>
      <c r="C951" s="6" t="s">
        <v>1283</v>
      </c>
      <c r="D951" s="4"/>
      <c r="E951" s="7">
        <v>44197</v>
      </c>
      <c r="F951" s="4" t="str">
        <f>C951&amp;COUNTIF($C$2:C951,C951)</f>
        <v>刘美1</v>
      </c>
      <c r="G951" s="4">
        <f t="shared" si="29"/>
        <v>0</v>
      </c>
    </row>
    <row r="952" customHeight="1" spans="1:7">
      <c r="A952" s="4">
        <f t="shared" si="28"/>
        <v>951</v>
      </c>
      <c r="B952" s="5" t="s">
        <v>3306</v>
      </c>
      <c r="C952" s="6" t="s">
        <v>1284</v>
      </c>
      <c r="D952" s="4"/>
      <c r="E952" s="7">
        <v>44197</v>
      </c>
      <c r="F952" s="4" t="str">
        <f>C952&amp;COUNTIF($C$2:C952,C952)</f>
        <v>范群山1</v>
      </c>
      <c r="G952" s="4">
        <f t="shared" si="29"/>
        <v>0</v>
      </c>
    </row>
    <row r="953" customHeight="1" spans="1:7">
      <c r="A953" s="4">
        <f t="shared" si="28"/>
        <v>952</v>
      </c>
      <c r="B953" s="5" t="s">
        <v>3585</v>
      </c>
      <c r="C953" s="6" t="s">
        <v>1285</v>
      </c>
      <c r="D953" s="4"/>
      <c r="E953" s="7">
        <v>44197</v>
      </c>
      <c r="F953" s="4" t="str">
        <f>C953&amp;COUNTIF($C$2:C953,C953)</f>
        <v>蒋朋1</v>
      </c>
      <c r="G953" s="4">
        <f t="shared" si="29"/>
        <v>0</v>
      </c>
    </row>
    <row r="954" customHeight="1" spans="1:7">
      <c r="A954" s="4">
        <f t="shared" si="28"/>
        <v>953</v>
      </c>
      <c r="B954" s="5" t="s">
        <v>3055</v>
      </c>
      <c r="C954" s="6" t="s">
        <v>1286</v>
      </c>
      <c r="D954" s="4"/>
      <c r="E954" s="7">
        <v>44197</v>
      </c>
      <c r="F954" s="4" t="str">
        <f>C954&amp;COUNTIF($C$2:C954,C954)</f>
        <v>胡政1</v>
      </c>
      <c r="G954" s="4">
        <f t="shared" si="29"/>
        <v>0</v>
      </c>
    </row>
    <row r="955" customHeight="1" spans="1:7">
      <c r="A955" s="4">
        <f t="shared" si="28"/>
        <v>954</v>
      </c>
      <c r="B955" s="5" t="s">
        <v>3311</v>
      </c>
      <c r="C955" s="6" t="s">
        <v>1287</v>
      </c>
      <c r="D955" s="4"/>
      <c r="E955" s="7">
        <v>44197</v>
      </c>
      <c r="F955" s="4" t="str">
        <f>C955&amp;COUNTIF($C$2:C955,C955)</f>
        <v>许美霞1</v>
      </c>
      <c r="G955" s="4">
        <f t="shared" si="29"/>
        <v>0</v>
      </c>
    </row>
    <row r="956" customHeight="1" spans="1:7">
      <c r="A956" s="4">
        <f t="shared" si="28"/>
        <v>955</v>
      </c>
      <c r="B956" s="5" t="s">
        <v>3038</v>
      </c>
      <c r="C956" s="6" t="s">
        <v>1288</v>
      </c>
      <c r="D956" s="4"/>
      <c r="E956" s="7">
        <v>44197</v>
      </c>
      <c r="F956" s="4" t="str">
        <f>C956&amp;COUNTIF($C$2:C956,C956)</f>
        <v>陈菲菲1</v>
      </c>
      <c r="G956" s="4">
        <f t="shared" si="29"/>
        <v>0</v>
      </c>
    </row>
    <row r="957" customHeight="1" spans="1:7">
      <c r="A957" s="4">
        <f t="shared" si="28"/>
        <v>956</v>
      </c>
      <c r="B957" s="5" t="s">
        <v>3406</v>
      </c>
      <c r="C957" s="6" t="s">
        <v>1289</v>
      </c>
      <c r="D957" s="4"/>
      <c r="E957" s="7">
        <v>44197</v>
      </c>
      <c r="F957" s="4" t="str">
        <f>C957&amp;COUNTIF($C$2:C957,C957)</f>
        <v>宋浩华1</v>
      </c>
      <c r="G957" s="4">
        <f t="shared" si="29"/>
        <v>0</v>
      </c>
    </row>
    <row r="958" customHeight="1" spans="1:7">
      <c r="A958" s="4">
        <f t="shared" si="28"/>
        <v>957</v>
      </c>
      <c r="B958" s="5" t="s">
        <v>4455</v>
      </c>
      <c r="C958" s="6" t="s">
        <v>1290</v>
      </c>
      <c r="D958" s="4"/>
      <c r="E958" s="7">
        <v>44197</v>
      </c>
      <c r="F958" s="4" t="str">
        <f>C958&amp;COUNTIF($C$2:C958,C958)</f>
        <v>薛榜会1</v>
      </c>
      <c r="G958" s="4">
        <f t="shared" si="29"/>
        <v>0</v>
      </c>
    </row>
    <row r="959" customHeight="1" spans="1:7">
      <c r="A959" s="4">
        <f t="shared" si="28"/>
        <v>958</v>
      </c>
      <c r="B959" s="5" t="s">
        <v>4456</v>
      </c>
      <c r="C959" s="6" t="s">
        <v>1291</v>
      </c>
      <c r="D959" s="4"/>
      <c r="E959" s="7">
        <v>44197</v>
      </c>
      <c r="F959" s="4" t="str">
        <f>C959&amp;COUNTIF($C$2:C959,C959)</f>
        <v>张宜涛1</v>
      </c>
      <c r="G959" s="4">
        <f t="shared" si="29"/>
        <v>0</v>
      </c>
    </row>
    <row r="960" customHeight="1" spans="1:7">
      <c r="A960" s="4">
        <f t="shared" si="28"/>
        <v>959</v>
      </c>
      <c r="B960" s="5" t="s">
        <v>4457</v>
      </c>
      <c r="C960" s="6" t="s">
        <v>1292</v>
      </c>
      <c r="D960" s="4"/>
      <c r="E960" s="7">
        <v>44197</v>
      </c>
      <c r="F960" s="4" t="str">
        <f>C960&amp;COUNTIF($C$2:C960,C960)</f>
        <v>吴爽1</v>
      </c>
      <c r="G960" s="4">
        <f t="shared" si="29"/>
        <v>0</v>
      </c>
    </row>
    <row r="961" customHeight="1" spans="1:7">
      <c r="A961" s="4">
        <f t="shared" si="28"/>
        <v>960</v>
      </c>
      <c r="B961" s="5" t="s">
        <v>4458</v>
      </c>
      <c r="C961" s="6" t="s">
        <v>1293</v>
      </c>
      <c r="D961" s="4"/>
      <c r="E961" s="7">
        <v>44197</v>
      </c>
      <c r="F961" s="4" t="str">
        <f>C961&amp;COUNTIF($C$2:C961,C961)</f>
        <v>骆晨1</v>
      </c>
      <c r="G961" s="4">
        <f t="shared" si="29"/>
        <v>0</v>
      </c>
    </row>
    <row r="962" customHeight="1" spans="1:7">
      <c r="A962" s="4">
        <f t="shared" si="28"/>
        <v>961</v>
      </c>
      <c r="B962" s="5" t="s">
        <v>3057</v>
      </c>
      <c r="C962" s="6" t="s">
        <v>1294</v>
      </c>
      <c r="D962" s="4"/>
      <c r="E962" s="7">
        <v>44197</v>
      </c>
      <c r="F962" s="4" t="str">
        <f>C962&amp;COUNTIF($C$2:C962,C962)</f>
        <v>黄晨恩1</v>
      </c>
      <c r="G962" s="4">
        <f t="shared" si="29"/>
        <v>0</v>
      </c>
    </row>
    <row r="963" customHeight="1" spans="1:7">
      <c r="A963" s="4">
        <f t="shared" ref="A963:A1026" si="30">ROW()-1</f>
        <v>962</v>
      </c>
      <c r="B963" s="5" t="s">
        <v>3056</v>
      </c>
      <c r="C963" s="6" t="s">
        <v>1295</v>
      </c>
      <c r="D963" s="4"/>
      <c r="E963" s="7">
        <v>44197</v>
      </c>
      <c r="F963" s="4" t="str">
        <f>C963&amp;COUNTIF($C$2:C963,C963)</f>
        <v>张涛涛1</v>
      </c>
      <c r="G963" s="4">
        <f t="shared" ref="G963:G1026" si="31">IF(COUNTIF(C:C,C963)=1,0,D963-VLOOKUP(C963,C:D,2,0))</f>
        <v>0</v>
      </c>
    </row>
    <row r="964" customHeight="1" spans="1:7">
      <c r="A964" s="4">
        <f t="shared" si="30"/>
        <v>963</v>
      </c>
      <c r="B964" s="5" t="s">
        <v>2878</v>
      </c>
      <c r="C964" s="6" t="s">
        <v>1296</v>
      </c>
      <c r="D964" s="4"/>
      <c r="E964" s="7">
        <v>44197</v>
      </c>
      <c r="F964" s="4" t="str">
        <f>C964&amp;COUNTIF($C$2:C964,C964)</f>
        <v>左士杰1</v>
      </c>
      <c r="G964" s="4">
        <f t="shared" si="31"/>
        <v>0</v>
      </c>
    </row>
    <row r="965" customHeight="1" spans="1:7">
      <c r="A965" s="4">
        <f t="shared" si="30"/>
        <v>964</v>
      </c>
      <c r="B965" s="5" t="s">
        <v>4459</v>
      </c>
      <c r="C965" s="6" t="s">
        <v>1297</v>
      </c>
      <c r="D965" s="4"/>
      <c r="E965" s="7">
        <v>44197</v>
      </c>
      <c r="F965" s="4" t="str">
        <f>C965&amp;COUNTIF($C$2:C965,C965)</f>
        <v>胡蝶1</v>
      </c>
      <c r="G965" s="4">
        <f t="shared" si="31"/>
        <v>0</v>
      </c>
    </row>
    <row r="966" customHeight="1" spans="1:7">
      <c r="A966" s="4">
        <f t="shared" si="30"/>
        <v>965</v>
      </c>
      <c r="B966" s="5" t="s">
        <v>4460</v>
      </c>
      <c r="C966" s="6" t="s">
        <v>1298</v>
      </c>
      <c r="D966" s="4"/>
      <c r="E966" s="7">
        <v>44197</v>
      </c>
      <c r="F966" s="4" t="str">
        <f>C966&amp;COUNTIF($C$2:C966,C966)</f>
        <v>贾攀峰1</v>
      </c>
      <c r="G966" s="4">
        <f t="shared" si="31"/>
        <v>0</v>
      </c>
    </row>
    <row r="967" customHeight="1" spans="1:7">
      <c r="A967" s="4">
        <f t="shared" si="30"/>
        <v>966</v>
      </c>
      <c r="B967" s="5" t="s">
        <v>4461</v>
      </c>
      <c r="C967" s="6" t="s">
        <v>1299</v>
      </c>
      <c r="D967" s="4"/>
      <c r="E967" s="7">
        <v>44197</v>
      </c>
      <c r="F967" s="4" t="str">
        <f>C967&amp;COUNTIF($C$2:C967,C967)</f>
        <v>王杰1</v>
      </c>
      <c r="G967" s="4">
        <f t="shared" si="31"/>
        <v>0</v>
      </c>
    </row>
    <row r="968" customHeight="1" spans="1:7">
      <c r="A968" s="4">
        <f t="shared" si="30"/>
        <v>967</v>
      </c>
      <c r="B968" s="5" t="s">
        <v>3058</v>
      </c>
      <c r="C968" s="6" t="s">
        <v>1300</v>
      </c>
      <c r="D968" s="4"/>
      <c r="E968" s="7">
        <v>44197</v>
      </c>
      <c r="F968" s="4" t="str">
        <f>C968&amp;COUNTIF($C$2:C968,C968)</f>
        <v>鲜祖斌1</v>
      </c>
      <c r="G968" s="4">
        <f t="shared" si="31"/>
        <v>0</v>
      </c>
    </row>
    <row r="969" customHeight="1" spans="1:7">
      <c r="A969" s="4">
        <f t="shared" si="30"/>
        <v>968</v>
      </c>
      <c r="B969" s="5" t="s">
        <v>4462</v>
      </c>
      <c r="C969" s="6" t="s">
        <v>1301</v>
      </c>
      <c r="D969" s="4"/>
      <c r="E969" s="7">
        <v>44197</v>
      </c>
      <c r="F969" s="4" t="str">
        <f>C969&amp;COUNTIF($C$2:C969,C969)</f>
        <v>许堂辉1</v>
      </c>
      <c r="G969" s="4">
        <f t="shared" si="31"/>
        <v>0</v>
      </c>
    </row>
    <row r="970" customHeight="1" spans="1:7">
      <c r="A970" s="4">
        <f t="shared" si="30"/>
        <v>969</v>
      </c>
      <c r="B970" s="5" t="s">
        <v>3059</v>
      </c>
      <c r="C970" s="6" t="s">
        <v>1302</v>
      </c>
      <c r="D970" s="4"/>
      <c r="E970" s="7">
        <v>44197</v>
      </c>
      <c r="F970" s="4" t="str">
        <f>C970&amp;COUNTIF($C$2:C970,C970)</f>
        <v>杨卫岭1</v>
      </c>
      <c r="G970" s="4">
        <f t="shared" si="31"/>
        <v>0</v>
      </c>
    </row>
    <row r="971" customHeight="1" spans="1:7">
      <c r="A971" s="4">
        <f t="shared" si="30"/>
        <v>970</v>
      </c>
      <c r="B971" s="5" t="s">
        <v>2752</v>
      </c>
      <c r="C971" s="6" t="s">
        <v>1303</v>
      </c>
      <c r="D971" s="4"/>
      <c r="E971" s="7">
        <v>44197</v>
      </c>
      <c r="F971" s="4" t="str">
        <f>C971&amp;COUNTIF($C$2:C971,C971)</f>
        <v>胡兴涛1</v>
      </c>
      <c r="G971" s="4">
        <f t="shared" si="31"/>
        <v>0</v>
      </c>
    </row>
    <row r="972" customHeight="1" spans="1:7">
      <c r="A972" s="4">
        <f t="shared" si="30"/>
        <v>971</v>
      </c>
      <c r="B972" s="5" t="s">
        <v>3597</v>
      </c>
      <c r="C972" s="6" t="s">
        <v>1304</v>
      </c>
      <c r="D972" s="4"/>
      <c r="E972" s="7">
        <v>44197</v>
      </c>
      <c r="F972" s="4" t="str">
        <f>C972&amp;COUNTIF($C$2:C972,C972)</f>
        <v>李帅1</v>
      </c>
      <c r="G972" s="4">
        <f t="shared" si="31"/>
        <v>0</v>
      </c>
    </row>
    <row r="973" customHeight="1" spans="1:7">
      <c r="A973" s="4">
        <f t="shared" si="30"/>
        <v>972</v>
      </c>
      <c r="B973" s="5" t="s">
        <v>3041</v>
      </c>
      <c r="C973" s="6" t="s">
        <v>1305</v>
      </c>
      <c r="D973" s="4"/>
      <c r="E973" s="7">
        <v>44197</v>
      </c>
      <c r="F973" s="4" t="str">
        <f>C973&amp;COUNTIF($C$2:C973,C973)</f>
        <v>任磊1</v>
      </c>
      <c r="G973" s="4">
        <f t="shared" si="31"/>
        <v>0</v>
      </c>
    </row>
    <row r="974" customHeight="1" spans="1:7">
      <c r="A974" s="4">
        <f t="shared" si="30"/>
        <v>973</v>
      </c>
      <c r="B974" s="5" t="s">
        <v>4463</v>
      </c>
      <c r="C974" s="6" t="s">
        <v>1306</v>
      </c>
      <c r="D974" s="4"/>
      <c r="E974" s="7">
        <v>44197</v>
      </c>
      <c r="F974" s="4" t="str">
        <f>C974&amp;COUNTIF($C$2:C974,C974)</f>
        <v>谭海峰1</v>
      </c>
      <c r="G974" s="4">
        <f t="shared" si="31"/>
        <v>0</v>
      </c>
    </row>
    <row r="975" customHeight="1" spans="1:7">
      <c r="A975" s="4">
        <f t="shared" si="30"/>
        <v>974</v>
      </c>
      <c r="B975" s="5" t="s">
        <v>3695</v>
      </c>
      <c r="C975" s="6" t="s">
        <v>1307</v>
      </c>
      <c r="D975" s="4"/>
      <c r="E975" s="7">
        <v>44197</v>
      </c>
      <c r="F975" s="4" t="str">
        <f>C975&amp;COUNTIF($C$2:C975,C975)</f>
        <v>刘凌宇1</v>
      </c>
      <c r="G975" s="4">
        <f t="shared" si="31"/>
        <v>0</v>
      </c>
    </row>
    <row r="976" customHeight="1" spans="1:7">
      <c r="A976" s="4">
        <f t="shared" si="30"/>
        <v>975</v>
      </c>
      <c r="B976" s="5" t="s">
        <v>4464</v>
      </c>
      <c r="C976" s="6" t="s">
        <v>1308</v>
      </c>
      <c r="D976" s="4"/>
      <c r="E976" s="7">
        <v>44197</v>
      </c>
      <c r="F976" s="4" t="str">
        <f>C976&amp;COUNTIF($C$2:C976,C976)</f>
        <v>李乐1</v>
      </c>
      <c r="G976" s="4">
        <f t="shared" si="31"/>
        <v>0</v>
      </c>
    </row>
    <row r="977" customHeight="1" spans="1:7">
      <c r="A977" s="4">
        <f t="shared" si="30"/>
        <v>976</v>
      </c>
      <c r="B977" s="5" t="s">
        <v>3295</v>
      </c>
      <c r="C977" s="6" t="s">
        <v>1309</v>
      </c>
      <c r="D977" s="4"/>
      <c r="E977" s="7">
        <v>44197</v>
      </c>
      <c r="F977" s="4" t="str">
        <f>C977&amp;COUNTIF($C$2:C977,C977)</f>
        <v>吴林1</v>
      </c>
      <c r="G977" s="4">
        <f t="shared" si="31"/>
        <v>0</v>
      </c>
    </row>
    <row r="978" customHeight="1" spans="1:7">
      <c r="A978" s="4">
        <f t="shared" si="30"/>
        <v>977</v>
      </c>
      <c r="B978" s="5" t="s">
        <v>4465</v>
      </c>
      <c r="C978" s="6" t="s">
        <v>1310</v>
      </c>
      <c r="D978" s="4"/>
      <c r="E978" s="7">
        <v>44197</v>
      </c>
      <c r="F978" s="4" t="str">
        <f>C978&amp;COUNTIF($C$2:C978,C978)</f>
        <v>孙仕焜1</v>
      </c>
      <c r="G978" s="4">
        <f t="shared" si="31"/>
        <v>0</v>
      </c>
    </row>
    <row r="979" customHeight="1" spans="1:7">
      <c r="A979" s="4">
        <f t="shared" si="30"/>
        <v>978</v>
      </c>
      <c r="B979" s="5" t="s">
        <v>4466</v>
      </c>
      <c r="C979" s="6" t="s">
        <v>1311</v>
      </c>
      <c r="D979" s="4"/>
      <c r="E979" s="7">
        <v>44197</v>
      </c>
      <c r="F979" s="4" t="str">
        <f>C979&amp;COUNTIF($C$2:C979,C979)</f>
        <v>周裕光1</v>
      </c>
      <c r="G979" s="4">
        <f t="shared" si="31"/>
        <v>0</v>
      </c>
    </row>
    <row r="980" customHeight="1" spans="1:7">
      <c r="A980" s="4">
        <f t="shared" si="30"/>
        <v>979</v>
      </c>
      <c r="B980" s="5" t="s">
        <v>3591</v>
      </c>
      <c r="C980" s="6" t="s">
        <v>1312</v>
      </c>
      <c r="D980" s="4"/>
      <c r="E980" s="7">
        <v>44197</v>
      </c>
      <c r="F980" s="4" t="str">
        <f>C980&amp;COUNTIF($C$2:C980,C980)</f>
        <v>倪伟康1</v>
      </c>
      <c r="G980" s="4">
        <f t="shared" si="31"/>
        <v>0</v>
      </c>
    </row>
    <row r="981" customHeight="1" spans="1:7">
      <c r="A981" s="4">
        <f t="shared" si="30"/>
        <v>980</v>
      </c>
      <c r="B981" s="5" t="s">
        <v>4467</v>
      </c>
      <c r="C981" s="6" t="s">
        <v>1313</v>
      </c>
      <c r="D981" s="4"/>
      <c r="E981" s="7">
        <v>44197</v>
      </c>
      <c r="F981" s="4" t="str">
        <f>C981&amp;COUNTIF($C$2:C981,C981)</f>
        <v>董呈贺1</v>
      </c>
      <c r="G981" s="4">
        <f t="shared" si="31"/>
        <v>0</v>
      </c>
    </row>
    <row r="982" customHeight="1" spans="1:7">
      <c r="A982" s="4">
        <f t="shared" si="30"/>
        <v>981</v>
      </c>
      <c r="B982" s="5" t="s">
        <v>4468</v>
      </c>
      <c r="C982" s="6" t="s">
        <v>1314</v>
      </c>
      <c r="D982" s="4"/>
      <c r="E982" s="7">
        <v>44197</v>
      </c>
      <c r="F982" s="4" t="str">
        <f>C982&amp;COUNTIF($C$2:C982,C982)</f>
        <v>尚蔚1</v>
      </c>
      <c r="G982" s="4">
        <f t="shared" si="31"/>
        <v>0</v>
      </c>
    </row>
    <row r="983" customHeight="1" spans="1:7">
      <c r="A983" s="4">
        <f t="shared" si="30"/>
        <v>982</v>
      </c>
      <c r="B983" s="5" t="s">
        <v>4469</v>
      </c>
      <c r="C983" s="6" t="s">
        <v>1315</v>
      </c>
      <c r="D983" s="4"/>
      <c r="E983" s="7">
        <v>44197</v>
      </c>
      <c r="F983" s="4" t="str">
        <f>C983&amp;COUNTIF($C$2:C983,C983)</f>
        <v>张瑜1</v>
      </c>
      <c r="G983" s="4">
        <f t="shared" si="31"/>
        <v>0</v>
      </c>
    </row>
    <row r="984" customHeight="1" spans="1:7">
      <c r="A984" s="4">
        <f t="shared" si="30"/>
        <v>983</v>
      </c>
      <c r="B984" s="5" t="s">
        <v>3589</v>
      </c>
      <c r="C984" s="6" t="s">
        <v>1316</v>
      </c>
      <c r="D984" s="4"/>
      <c r="E984" s="7">
        <v>44197</v>
      </c>
      <c r="F984" s="4" t="str">
        <f>C984&amp;COUNTIF($C$2:C984,C984)</f>
        <v>朱晓磊1</v>
      </c>
      <c r="G984" s="4">
        <f t="shared" si="31"/>
        <v>0</v>
      </c>
    </row>
    <row r="985" customHeight="1" spans="1:7">
      <c r="A985" s="4">
        <f t="shared" si="30"/>
        <v>984</v>
      </c>
      <c r="B985" s="5" t="s">
        <v>3297</v>
      </c>
      <c r="C985" s="6" t="s">
        <v>1317</v>
      </c>
      <c r="D985" s="4"/>
      <c r="E985" s="7">
        <v>44197</v>
      </c>
      <c r="F985" s="4" t="str">
        <f>C985&amp;COUNTIF($C$2:C985,C985)</f>
        <v>宁艳华1</v>
      </c>
      <c r="G985" s="4">
        <f t="shared" si="31"/>
        <v>0</v>
      </c>
    </row>
    <row r="986" customHeight="1" spans="1:7">
      <c r="A986" s="4">
        <f t="shared" si="30"/>
        <v>985</v>
      </c>
      <c r="B986" s="5" t="s">
        <v>3598</v>
      </c>
      <c r="C986" s="6" t="s">
        <v>1318</v>
      </c>
      <c r="D986" s="4"/>
      <c r="E986" s="7">
        <v>44197</v>
      </c>
      <c r="F986" s="4" t="str">
        <f>C986&amp;COUNTIF($C$2:C986,C986)</f>
        <v>薛永永1</v>
      </c>
      <c r="G986" s="4">
        <f t="shared" si="31"/>
        <v>0</v>
      </c>
    </row>
    <row r="987" customHeight="1" spans="1:7">
      <c r="A987" s="4">
        <f t="shared" si="30"/>
        <v>986</v>
      </c>
      <c r="B987" s="5" t="s">
        <v>4470</v>
      </c>
      <c r="C987" s="6" t="s">
        <v>1319</v>
      </c>
      <c r="D987" s="4"/>
      <c r="E987" s="7">
        <v>44197</v>
      </c>
      <c r="F987" s="4" t="str">
        <f>C987&amp;COUNTIF($C$2:C987,C987)</f>
        <v>谢福1</v>
      </c>
      <c r="G987" s="4">
        <f t="shared" si="31"/>
        <v>0</v>
      </c>
    </row>
    <row r="988" customHeight="1" spans="1:7">
      <c r="A988" s="4">
        <f t="shared" si="30"/>
        <v>987</v>
      </c>
      <c r="B988" s="5" t="s">
        <v>4471</v>
      </c>
      <c r="C988" s="6" t="s">
        <v>1320</v>
      </c>
      <c r="D988" s="4"/>
      <c r="E988" s="7">
        <v>44197</v>
      </c>
      <c r="F988" s="4" t="str">
        <f>C988&amp;COUNTIF($C$2:C988,C988)</f>
        <v>肖安安1</v>
      </c>
      <c r="G988" s="4">
        <f t="shared" si="31"/>
        <v>0</v>
      </c>
    </row>
    <row r="989" customHeight="1" spans="1:7">
      <c r="A989" s="4">
        <f t="shared" si="30"/>
        <v>988</v>
      </c>
      <c r="B989" s="5" t="s">
        <v>4472</v>
      </c>
      <c r="C989" s="6" t="s">
        <v>1321</v>
      </c>
      <c r="D989" s="4"/>
      <c r="E989" s="7">
        <v>44197</v>
      </c>
      <c r="F989" s="4" t="str">
        <f>C989&amp;COUNTIF($C$2:C989,C989)</f>
        <v>章梦婷1</v>
      </c>
      <c r="G989" s="4">
        <f t="shared" si="31"/>
        <v>0</v>
      </c>
    </row>
    <row r="990" customHeight="1" spans="1:7">
      <c r="A990" s="4">
        <f t="shared" si="30"/>
        <v>989</v>
      </c>
      <c r="B990" s="5" t="s">
        <v>4473</v>
      </c>
      <c r="C990" s="6" t="s">
        <v>1322</v>
      </c>
      <c r="D990" s="4"/>
      <c r="E990" s="7">
        <v>44197</v>
      </c>
      <c r="F990" s="4" t="str">
        <f>C990&amp;COUNTIF($C$2:C990,C990)</f>
        <v>张有杰1</v>
      </c>
      <c r="G990" s="4">
        <f t="shared" si="31"/>
        <v>0</v>
      </c>
    </row>
    <row r="991" customHeight="1" spans="1:7">
      <c r="A991" s="4">
        <f t="shared" si="30"/>
        <v>990</v>
      </c>
      <c r="B991" s="5" t="s">
        <v>4474</v>
      </c>
      <c r="C991" s="6" t="s">
        <v>1324</v>
      </c>
      <c r="D991" s="4"/>
      <c r="E991" s="7">
        <v>44197</v>
      </c>
      <c r="F991" s="4" t="str">
        <f>C991&amp;COUNTIF($C$2:C991,C991)</f>
        <v>范全林1</v>
      </c>
      <c r="G991" s="4">
        <f t="shared" si="31"/>
        <v>0</v>
      </c>
    </row>
    <row r="992" customHeight="1" spans="1:7">
      <c r="A992" s="4">
        <f t="shared" si="30"/>
        <v>991</v>
      </c>
      <c r="B992" s="5" t="s">
        <v>3308</v>
      </c>
      <c r="C992" s="6" t="s">
        <v>1325</v>
      </c>
      <c r="D992" s="4"/>
      <c r="E992" s="7">
        <v>44197</v>
      </c>
      <c r="F992" s="4" t="str">
        <f>C992&amp;COUNTIF($C$2:C992,C992)</f>
        <v>陈超1</v>
      </c>
      <c r="G992" s="4">
        <f t="shared" si="31"/>
        <v>0</v>
      </c>
    </row>
    <row r="993" customHeight="1" spans="1:7">
      <c r="A993" s="4">
        <f t="shared" si="30"/>
        <v>992</v>
      </c>
      <c r="B993" s="5" t="s">
        <v>3307</v>
      </c>
      <c r="C993" s="6" t="s">
        <v>1326</v>
      </c>
      <c r="D993" s="4"/>
      <c r="E993" s="7">
        <v>44197</v>
      </c>
      <c r="F993" s="4" t="str">
        <f>C993&amp;COUNTIF($C$2:C993,C993)</f>
        <v>骆杰1</v>
      </c>
      <c r="G993" s="4">
        <f t="shared" si="31"/>
        <v>0</v>
      </c>
    </row>
    <row r="994" customHeight="1" spans="1:7">
      <c r="A994" s="4">
        <f t="shared" si="30"/>
        <v>993</v>
      </c>
      <c r="B994" s="5" t="s">
        <v>3175</v>
      </c>
      <c r="C994" s="6" t="s">
        <v>1327</v>
      </c>
      <c r="D994" s="4"/>
      <c r="E994" s="7">
        <v>44197</v>
      </c>
      <c r="F994" s="4" t="str">
        <f>C994&amp;COUNTIF($C$2:C994,C994)</f>
        <v>孙碧莹1</v>
      </c>
      <c r="G994" s="4">
        <f t="shared" si="31"/>
        <v>0</v>
      </c>
    </row>
    <row r="995" customHeight="1" spans="1:7">
      <c r="A995" s="4">
        <f t="shared" si="30"/>
        <v>994</v>
      </c>
      <c r="B995" s="5" t="s">
        <v>4475</v>
      </c>
      <c r="C995" s="6" t="s">
        <v>1328</v>
      </c>
      <c r="D995" s="4"/>
      <c r="E995" s="7">
        <v>44197</v>
      </c>
      <c r="F995" s="4" t="str">
        <f>C995&amp;COUNTIF($C$2:C995,C995)</f>
        <v>张一丹1</v>
      </c>
      <c r="G995" s="4">
        <f t="shared" si="31"/>
        <v>0</v>
      </c>
    </row>
    <row r="996" customHeight="1" spans="1:7">
      <c r="A996" s="4">
        <f t="shared" si="30"/>
        <v>995</v>
      </c>
      <c r="B996" s="5" t="s">
        <v>3029</v>
      </c>
      <c r="C996" s="6" t="s">
        <v>1329</v>
      </c>
      <c r="D996" s="4"/>
      <c r="E996" s="7">
        <v>44197</v>
      </c>
      <c r="F996" s="4" t="str">
        <f>C996&amp;COUNTIF($C$2:C996,C996)</f>
        <v>付肖洋1</v>
      </c>
      <c r="G996" s="4">
        <f t="shared" si="31"/>
        <v>0</v>
      </c>
    </row>
    <row r="997" customHeight="1" spans="1:7">
      <c r="A997" s="4">
        <f t="shared" si="30"/>
        <v>996</v>
      </c>
      <c r="B997" s="5" t="s">
        <v>3566</v>
      </c>
      <c r="C997" s="6" t="s">
        <v>1330</v>
      </c>
      <c r="D997" s="4"/>
      <c r="E997" s="7">
        <v>44197</v>
      </c>
      <c r="F997" s="4" t="str">
        <f>C997&amp;COUNTIF($C$2:C997,C997)</f>
        <v>段宇明1</v>
      </c>
      <c r="G997" s="4">
        <f t="shared" si="31"/>
        <v>0</v>
      </c>
    </row>
    <row r="998" customHeight="1" spans="1:7">
      <c r="A998" s="4">
        <f t="shared" si="30"/>
        <v>997</v>
      </c>
      <c r="B998" s="5" t="s">
        <v>3174</v>
      </c>
      <c r="C998" s="6" t="s">
        <v>1331</v>
      </c>
      <c r="D998" s="4"/>
      <c r="E998" s="7">
        <v>44197</v>
      </c>
      <c r="F998" s="4" t="str">
        <f>C998&amp;COUNTIF($C$2:C998,C998)</f>
        <v>王豆1</v>
      </c>
      <c r="G998" s="4">
        <f t="shared" si="31"/>
        <v>0</v>
      </c>
    </row>
    <row r="999" customHeight="1" spans="1:7">
      <c r="A999" s="4">
        <f t="shared" si="30"/>
        <v>998</v>
      </c>
      <c r="B999" s="5" t="s">
        <v>4476</v>
      </c>
      <c r="C999" s="6" t="s">
        <v>1332</v>
      </c>
      <c r="D999" s="4"/>
      <c r="E999" s="7">
        <v>44197</v>
      </c>
      <c r="F999" s="4" t="str">
        <f>C999&amp;COUNTIF($C$2:C999,C999)</f>
        <v>邬银莹1</v>
      </c>
      <c r="G999" s="4">
        <f t="shared" si="31"/>
        <v>0</v>
      </c>
    </row>
    <row r="1000" customHeight="1" spans="1:7">
      <c r="A1000" s="4">
        <f t="shared" si="30"/>
        <v>999</v>
      </c>
      <c r="B1000" s="5" t="s">
        <v>3060</v>
      </c>
      <c r="C1000" s="6" t="s">
        <v>1333</v>
      </c>
      <c r="D1000" s="4"/>
      <c r="E1000" s="7">
        <v>44197</v>
      </c>
      <c r="F1000" s="4" t="str">
        <f>C1000&amp;COUNTIF($C$2:C1000,C1000)</f>
        <v>李琦1</v>
      </c>
      <c r="G1000" s="4">
        <f t="shared" si="31"/>
        <v>0</v>
      </c>
    </row>
    <row r="1001" customHeight="1" spans="1:7">
      <c r="A1001" s="4">
        <f t="shared" si="30"/>
        <v>1000</v>
      </c>
      <c r="B1001" s="5" t="s">
        <v>4477</v>
      </c>
      <c r="C1001" s="6" t="s">
        <v>1334</v>
      </c>
      <c r="D1001" s="4"/>
      <c r="E1001" s="7">
        <v>44197</v>
      </c>
      <c r="F1001" s="4" t="str">
        <f>C1001&amp;COUNTIF($C$2:C1001,C1001)</f>
        <v>孙福将1</v>
      </c>
      <c r="G1001" s="4">
        <f t="shared" si="31"/>
        <v>0</v>
      </c>
    </row>
    <row r="1002" customHeight="1" spans="1:7">
      <c r="A1002" s="4">
        <f t="shared" si="30"/>
        <v>1001</v>
      </c>
      <c r="B1002" s="5" t="s">
        <v>4478</v>
      </c>
      <c r="C1002" s="6" t="s">
        <v>1335</v>
      </c>
      <c r="D1002" s="4"/>
      <c r="E1002" s="7">
        <v>44197</v>
      </c>
      <c r="F1002" s="4" t="str">
        <f>C1002&amp;COUNTIF($C$2:C1002,C1002)</f>
        <v>梁秀传1</v>
      </c>
      <c r="G1002" s="4">
        <f t="shared" si="31"/>
        <v>0</v>
      </c>
    </row>
    <row r="1003" customHeight="1" spans="1:7">
      <c r="A1003" s="4">
        <f t="shared" si="30"/>
        <v>1002</v>
      </c>
      <c r="B1003" s="5" t="s">
        <v>4479</v>
      </c>
      <c r="C1003" s="6" t="s">
        <v>1336</v>
      </c>
      <c r="D1003" s="4"/>
      <c r="E1003" s="7">
        <v>44197</v>
      </c>
      <c r="F1003" s="4" t="str">
        <f>C1003&amp;COUNTIF($C$2:C1003,C1003)</f>
        <v>卢畅1</v>
      </c>
      <c r="G1003" s="4">
        <f t="shared" si="31"/>
        <v>0</v>
      </c>
    </row>
    <row r="1004" customHeight="1" spans="1:7">
      <c r="A1004" s="4">
        <f t="shared" si="30"/>
        <v>1003</v>
      </c>
      <c r="B1004" s="5" t="s">
        <v>3645</v>
      </c>
      <c r="C1004" s="6" t="s">
        <v>1337</v>
      </c>
      <c r="D1004" s="4"/>
      <c r="E1004" s="7">
        <v>44197</v>
      </c>
      <c r="F1004" s="4" t="str">
        <f>C1004&amp;COUNTIF($C$2:C1004,C1004)</f>
        <v>涂寿松1</v>
      </c>
      <c r="G1004" s="4">
        <f t="shared" si="31"/>
        <v>0</v>
      </c>
    </row>
    <row r="1005" customHeight="1" spans="1:7">
      <c r="A1005" s="4">
        <f t="shared" si="30"/>
        <v>1004</v>
      </c>
      <c r="B1005" s="5" t="s">
        <v>4480</v>
      </c>
      <c r="C1005" s="6" t="s">
        <v>1338</v>
      </c>
      <c r="D1005" s="4"/>
      <c r="E1005" s="7">
        <v>44197</v>
      </c>
      <c r="F1005" s="4" t="str">
        <f>C1005&amp;COUNTIF($C$2:C1005,C1005)</f>
        <v>赵勇1</v>
      </c>
      <c r="G1005" s="4">
        <f t="shared" si="31"/>
        <v>0</v>
      </c>
    </row>
    <row r="1006" customHeight="1" spans="1:7">
      <c r="A1006" s="4">
        <f t="shared" si="30"/>
        <v>1005</v>
      </c>
      <c r="B1006" s="5" t="s">
        <v>4481</v>
      </c>
      <c r="C1006" s="6" t="s">
        <v>1339</v>
      </c>
      <c r="D1006" s="4"/>
      <c r="E1006" s="7">
        <v>44197</v>
      </c>
      <c r="F1006" s="4" t="str">
        <f>C1006&amp;COUNTIF($C$2:C1006,C1006)</f>
        <v>刘凤娇1</v>
      </c>
      <c r="G1006" s="4">
        <f t="shared" si="31"/>
        <v>0</v>
      </c>
    </row>
    <row r="1007" customHeight="1" spans="1:7">
      <c r="A1007" s="4">
        <f t="shared" si="30"/>
        <v>1006</v>
      </c>
      <c r="B1007" s="5" t="s">
        <v>3061</v>
      </c>
      <c r="C1007" s="6" t="s">
        <v>1340</v>
      </c>
      <c r="D1007" s="4"/>
      <c r="E1007" s="7">
        <v>44197</v>
      </c>
      <c r="F1007" s="4" t="str">
        <f>C1007&amp;COUNTIF($C$2:C1007,C1007)</f>
        <v>李润泽1</v>
      </c>
      <c r="G1007" s="4">
        <f t="shared" si="31"/>
        <v>0</v>
      </c>
    </row>
    <row r="1008" customHeight="1" spans="1:7">
      <c r="A1008" s="4">
        <f t="shared" si="30"/>
        <v>1007</v>
      </c>
      <c r="B1008" s="5" t="s">
        <v>3401</v>
      </c>
      <c r="C1008" s="6" t="s">
        <v>1341</v>
      </c>
      <c r="D1008" s="4"/>
      <c r="E1008" s="7">
        <v>44197</v>
      </c>
      <c r="F1008" s="4" t="str">
        <f>C1008&amp;COUNTIF($C$2:C1008,C1008)</f>
        <v>黄琳琳1</v>
      </c>
      <c r="G1008" s="4">
        <f t="shared" si="31"/>
        <v>0</v>
      </c>
    </row>
    <row r="1009" customHeight="1" spans="1:7">
      <c r="A1009" s="4">
        <f t="shared" si="30"/>
        <v>1008</v>
      </c>
      <c r="B1009" s="5" t="s">
        <v>3039</v>
      </c>
      <c r="C1009" s="6" t="s">
        <v>1342</v>
      </c>
      <c r="D1009" s="4"/>
      <c r="E1009" s="7">
        <v>44197</v>
      </c>
      <c r="F1009" s="4" t="str">
        <f>C1009&amp;COUNTIF($C$2:C1009,C1009)</f>
        <v>张智超1</v>
      </c>
      <c r="G1009" s="4">
        <f t="shared" si="31"/>
        <v>0</v>
      </c>
    </row>
    <row r="1010" customHeight="1" spans="1:7">
      <c r="A1010" s="4">
        <f t="shared" si="30"/>
        <v>1009</v>
      </c>
      <c r="B1010" s="5" t="s">
        <v>4482</v>
      </c>
      <c r="C1010" s="6" t="s">
        <v>1343</v>
      </c>
      <c r="D1010" s="4"/>
      <c r="E1010" s="7">
        <v>44197</v>
      </c>
      <c r="F1010" s="4" t="str">
        <f>C1010&amp;COUNTIF($C$2:C1010,C1010)</f>
        <v>邓起伟1</v>
      </c>
      <c r="G1010" s="4">
        <f t="shared" si="31"/>
        <v>0</v>
      </c>
    </row>
    <row r="1011" customHeight="1" spans="1:7">
      <c r="A1011" s="4">
        <f t="shared" si="30"/>
        <v>1010</v>
      </c>
      <c r="B1011" s="5" t="s">
        <v>4483</v>
      </c>
      <c r="C1011" s="6" t="s">
        <v>1344</v>
      </c>
      <c r="D1011" s="4"/>
      <c r="E1011" s="7">
        <v>44197</v>
      </c>
      <c r="F1011" s="4" t="str">
        <f>C1011&amp;COUNTIF($C$2:C1011,C1011)</f>
        <v>李玉涛1</v>
      </c>
      <c r="G1011" s="4">
        <f t="shared" si="31"/>
        <v>0</v>
      </c>
    </row>
    <row r="1012" customHeight="1" spans="1:7">
      <c r="A1012" s="4">
        <f t="shared" si="30"/>
        <v>1011</v>
      </c>
      <c r="B1012" s="5" t="s">
        <v>4484</v>
      </c>
      <c r="C1012" s="6" t="s">
        <v>1345</v>
      </c>
      <c r="D1012" s="4"/>
      <c r="E1012" s="7">
        <v>44197</v>
      </c>
      <c r="F1012" s="4" t="str">
        <f>C1012&amp;COUNTIF($C$2:C1012,C1012)</f>
        <v>石爱迪1</v>
      </c>
      <c r="G1012" s="4">
        <f t="shared" si="31"/>
        <v>0</v>
      </c>
    </row>
    <row r="1013" customHeight="1" spans="1:7">
      <c r="A1013" s="4">
        <f t="shared" si="30"/>
        <v>1012</v>
      </c>
      <c r="B1013" s="5" t="s">
        <v>4485</v>
      </c>
      <c r="C1013" s="6" t="s">
        <v>1346</v>
      </c>
      <c r="D1013" s="4"/>
      <c r="E1013" s="7">
        <v>44197</v>
      </c>
      <c r="F1013" s="4" t="str">
        <f>C1013&amp;COUNTIF($C$2:C1013,C1013)</f>
        <v>陈梦杰1</v>
      </c>
      <c r="G1013" s="4">
        <f t="shared" si="31"/>
        <v>0</v>
      </c>
    </row>
    <row r="1014" customHeight="1" spans="1:7">
      <c r="A1014" s="4">
        <f t="shared" si="30"/>
        <v>1013</v>
      </c>
      <c r="B1014" s="5" t="s">
        <v>4486</v>
      </c>
      <c r="C1014" s="6" t="s">
        <v>1347</v>
      </c>
      <c r="D1014" s="4"/>
      <c r="E1014" s="7">
        <v>44197</v>
      </c>
      <c r="F1014" s="4" t="str">
        <f>C1014&amp;COUNTIF($C$2:C1014,C1014)</f>
        <v>马开放1</v>
      </c>
      <c r="G1014" s="4">
        <f t="shared" si="31"/>
        <v>0</v>
      </c>
    </row>
    <row r="1015" customHeight="1" spans="1:7">
      <c r="A1015" s="4">
        <f t="shared" si="30"/>
        <v>1014</v>
      </c>
      <c r="B1015" s="5" t="s">
        <v>2751</v>
      </c>
      <c r="C1015" s="6" t="s">
        <v>1348</v>
      </c>
      <c r="D1015" s="4"/>
      <c r="E1015" s="7">
        <v>44197</v>
      </c>
      <c r="F1015" s="4" t="str">
        <f>C1015&amp;COUNTIF($C$2:C1015,C1015)</f>
        <v>汪进1</v>
      </c>
      <c r="G1015" s="4">
        <f t="shared" si="31"/>
        <v>0</v>
      </c>
    </row>
    <row r="1016" customHeight="1" spans="1:7">
      <c r="A1016" s="4">
        <f t="shared" si="30"/>
        <v>1015</v>
      </c>
      <c r="B1016" s="5" t="s">
        <v>4487</v>
      </c>
      <c r="C1016" s="6" t="s">
        <v>1349</v>
      </c>
      <c r="D1016" s="4"/>
      <c r="E1016" s="7">
        <v>44197</v>
      </c>
      <c r="F1016" s="4" t="str">
        <f>C1016&amp;COUNTIF($C$2:C1016,C1016)</f>
        <v>蔡方雄1</v>
      </c>
      <c r="G1016" s="4">
        <f t="shared" si="31"/>
        <v>0</v>
      </c>
    </row>
    <row r="1017" customHeight="1" spans="1:7">
      <c r="A1017" s="4">
        <f t="shared" si="30"/>
        <v>1016</v>
      </c>
      <c r="B1017" s="5" t="s">
        <v>3062</v>
      </c>
      <c r="C1017" s="6" t="s">
        <v>1350</v>
      </c>
      <c r="D1017" s="4"/>
      <c r="E1017" s="7">
        <v>44197</v>
      </c>
      <c r="F1017" s="4" t="str">
        <f>C1017&amp;COUNTIF($C$2:C1017,C1017)</f>
        <v>杜建军1</v>
      </c>
      <c r="G1017" s="4">
        <f t="shared" si="31"/>
        <v>0</v>
      </c>
    </row>
    <row r="1018" customHeight="1" spans="1:7">
      <c r="A1018" s="4">
        <f t="shared" si="30"/>
        <v>1017</v>
      </c>
      <c r="B1018" s="5" t="s">
        <v>4488</v>
      </c>
      <c r="C1018" s="6" t="s">
        <v>1351</v>
      </c>
      <c r="D1018" s="4"/>
      <c r="E1018" s="7">
        <v>44197</v>
      </c>
      <c r="F1018" s="4" t="str">
        <f>C1018&amp;COUNTIF($C$2:C1018,C1018)</f>
        <v>李启亮1</v>
      </c>
      <c r="G1018" s="4">
        <f t="shared" si="31"/>
        <v>0</v>
      </c>
    </row>
    <row r="1019" customHeight="1" spans="1:7">
      <c r="A1019" s="4">
        <f t="shared" si="30"/>
        <v>1018</v>
      </c>
      <c r="B1019" s="5" t="s">
        <v>3292</v>
      </c>
      <c r="C1019" s="6" t="s">
        <v>1352</v>
      </c>
      <c r="D1019" s="4"/>
      <c r="E1019" s="7">
        <v>44197</v>
      </c>
      <c r="F1019" s="4" t="str">
        <f>C1019&amp;COUNTIF($C$2:C1019,C1019)</f>
        <v>汪严随1</v>
      </c>
      <c r="G1019" s="4">
        <f t="shared" si="31"/>
        <v>0</v>
      </c>
    </row>
    <row r="1020" customHeight="1" spans="1:7">
      <c r="A1020" s="4">
        <f t="shared" si="30"/>
        <v>1019</v>
      </c>
      <c r="B1020" s="5" t="s">
        <v>4489</v>
      </c>
      <c r="C1020" s="6" t="s">
        <v>1353</v>
      </c>
      <c r="D1020" s="4"/>
      <c r="E1020" s="7">
        <v>44197</v>
      </c>
      <c r="F1020" s="4" t="str">
        <f>C1020&amp;COUNTIF($C$2:C1020,C1020)</f>
        <v>李荣辉1</v>
      </c>
      <c r="G1020" s="4">
        <f t="shared" si="31"/>
        <v>0</v>
      </c>
    </row>
    <row r="1021" customHeight="1" spans="1:7">
      <c r="A1021" s="4">
        <f t="shared" si="30"/>
        <v>1020</v>
      </c>
      <c r="B1021" s="5" t="s">
        <v>4490</v>
      </c>
      <c r="C1021" s="6" t="s">
        <v>1354</v>
      </c>
      <c r="D1021" s="4"/>
      <c r="E1021" s="7">
        <v>44197</v>
      </c>
      <c r="F1021" s="4" t="str">
        <f>C1021&amp;COUNTIF($C$2:C1021,C1021)</f>
        <v>胡挺1</v>
      </c>
      <c r="G1021" s="4">
        <f t="shared" si="31"/>
        <v>0</v>
      </c>
    </row>
    <row r="1022" customHeight="1" spans="1:7">
      <c r="A1022" s="4">
        <f t="shared" si="30"/>
        <v>1021</v>
      </c>
      <c r="B1022" s="5" t="s">
        <v>4491</v>
      </c>
      <c r="C1022" s="6" t="s">
        <v>1355</v>
      </c>
      <c r="D1022" s="4"/>
      <c r="E1022" s="7">
        <v>44197</v>
      </c>
      <c r="F1022" s="4" t="str">
        <f>C1022&amp;COUNTIF($C$2:C1022,C1022)</f>
        <v>黄伟1</v>
      </c>
      <c r="G1022" s="4">
        <f t="shared" si="31"/>
        <v>0</v>
      </c>
    </row>
    <row r="1023" customHeight="1" spans="1:7">
      <c r="A1023" s="4">
        <f t="shared" si="30"/>
        <v>1022</v>
      </c>
      <c r="B1023" s="5" t="s">
        <v>3399</v>
      </c>
      <c r="C1023" s="6" t="s">
        <v>1356</v>
      </c>
      <c r="D1023" s="4"/>
      <c r="E1023" s="7">
        <v>44197</v>
      </c>
      <c r="F1023" s="4" t="str">
        <f>C1023&amp;COUNTIF($C$2:C1023,C1023)</f>
        <v>乔守伟1</v>
      </c>
      <c r="G1023" s="4">
        <f t="shared" si="31"/>
        <v>0</v>
      </c>
    </row>
    <row r="1024" customHeight="1" spans="1:7">
      <c r="A1024" s="4">
        <f t="shared" si="30"/>
        <v>1023</v>
      </c>
      <c r="B1024" s="5" t="s">
        <v>4492</v>
      </c>
      <c r="C1024" s="6" t="s">
        <v>1357</v>
      </c>
      <c r="D1024" s="4"/>
      <c r="E1024" s="7">
        <v>44197</v>
      </c>
      <c r="F1024" s="4" t="str">
        <f>C1024&amp;COUNTIF($C$2:C1024,C1024)</f>
        <v>王业昕1</v>
      </c>
      <c r="G1024" s="4">
        <f t="shared" si="31"/>
        <v>0</v>
      </c>
    </row>
    <row r="1025" customHeight="1" spans="1:7">
      <c r="A1025" s="4">
        <f t="shared" si="30"/>
        <v>1024</v>
      </c>
      <c r="B1025" s="5" t="s">
        <v>4493</v>
      </c>
      <c r="C1025" s="6" t="s">
        <v>1358</v>
      </c>
      <c r="D1025" s="4"/>
      <c r="E1025" s="7">
        <v>44197</v>
      </c>
      <c r="F1025" s="4" t="str">
        <f>C1025&amp;COUNTIF($C$2:C1025,C1025)</f>
        <v>韩凯1</v>
      </c>
      <c r="G1025" s="4">
        <f t="shared" si="31"/>
        <v>0</v>
      </c>
    </row>
    <row r="1026" customHeight="1" spans="1:7">
      <c r="A1026" s="4">
        <f t="shared" si="30"/>
        <v>1025</v>
      </c>
      <c r="B1026" s="5" t="s">
        <v>4494</v>
      </c>
      <c r="C1026" s="6" t="s">
        <v>1359</v>
      </c>
      <c r="D1026" s="4"/>
      <c r="E1026" s="7">
        <v>44197</v>
      </c>
      <c r="F1026" s="4" t="str">
        <f>C1026&amp;COUNTIF($C$2:C1026,C1026)</f>
        <v>魏晓敏1</v>
      </c>
      <c r="G1026" s="4">
        <f t="shared" si="31"/>
        <v>0</v>
      </c>
    </row>
    <row r="1027" customHeight="1" spans="1:7">
      <c r="A1027" s="4">
        <f t="shared" ref="A1027:A1090" si="32">ROW()-1</f>
        <v>1026</v>
      </c>
      <c r="B1027" s="5" t="s">
        <v>4495</v>
      </c>
      <c r="C1027" s="6" t="s">
        <v>1360</v>
      </c>
      <c r="D1027" s="4"/>
      <c r="E1027" s="7">
        <v>44197</v>
      </c>
      <c r="F1027" s="4" t="str">
        <f>C1027&amp;COUNTIF($C$2:C1027,C1027)</f>
        <v>刘巍1</v>
      </c>
      <c r="G1027" s="4">
        <f t="shared" ref="G1027:G1090" si="33">IF(COUNTIF(C:C,C1027)=1,0,D1027-VLOOKUP(C1027,C:D,2,0))</f>
        <v>0</v>
      </c>
    </row>
    <row r="1028" customHeight="1" spans="1:7">
      <c r="A1028" s="4">
        <f t="shared" si="32"/>
        <v>1027</v>
      </c>
      <c r="B1028" s="5" t="s">
        <v>4496</v>
      </c>
      <c r="C1028" s="6" t="s">
        <v>1361</v>
      </c>
      <c r="D1028" s="4"/>
      <c r="E1028" s="7">
        <v>44197</v>
      </c>
      <c r="F1028" s="4" t="str">
        <f>C1028&amp;COUNTIF($C$2:C1028,C1028)</f>
        <v>黄永和1</v>
      </c>
      <c r="G1028" s="4">
        <f t="shared" si="33"/>
        <v>0</v>
      </c>
    </row>
    <row r="1029" customHeight="1" spans="1:7">
      <c r="A1029" s="4">
        <f t="shared" si="32"/>
        <v>1028</v>
      </c>
      <c r="B1029" s="5" t="s">
        <v>4497</v>
      </c>
      <c r="C1029" s="6" t="s">
        <v>1362</v>
      </c>
      <c r="D1029" s="4"/>
      <c r="E1029" s="7">
        <v>44197</v>
      </c>
      <c r="F1029" s="4" t="str">
        <f>C1029&amp;COUNTIF($C$2:C1029,C1029)</f>
        <v>朱峰1</v>
      </c>
      <c r="G1029" s="4">
        <f t="shared" si="33"/>
        <v>0</v>
      </c>
    </row>
    <row r="1030" customHeight="1" spans="1:7">
      <c r="A1030" s="4">
        <f t="shared" si="32"/>
        <v>1029</v>
      </c>
      <c r="B1030" s="5" t="s">
        <v>4498</v>
      </c>
      <c r="C1030" s="6" t="s">
        <v>1363</v>
      </c>
      <c r="D1030" s="4"/>
      <c r="E1030" s="7">
        <v>44197</v>
      </c>
      <c r="F1030" s="4" t="str">
        <f>C1030&amp;COUNTIF($C$2:C1030,C1030)</f>
        <v>周刚1</v>
      </c>
      <c r="G1030" s="4">
        <f t="shared" si="33"/>
        <v>0</v>
      </c>
    </row>
    <row r="1031" customHeight="1" spans="1:7">
      <c r="A1031" s="4">
        <f t="shared" si="32"/>
        <v>1030</v>
      </c>
      <c r="B1031" s="5" t="s">
        <v>4499</v>
      </c>
      <c r="C1031" s="6" t="s">
        <v>1364</v>
      </c>
      <c r="D1031" s="4"/>
      <c r="E1031" s="7">
        <v>44197</v>
      </c>
      <c r="F1031" s="4" t="str">
        <f>C1031&amp;COUNTIF($C$2:C1031,C1031)</f>
        <v>刘辉1</v>
      </c>
      <c r="G1031" s="4">
        <f t="shared" si="33"/>
        <v>0</v>
      </c>
    </row>
    <row r="1032" customHeight="1" spans="1:7">
      <c r="A1032" s="4">
        <f t="shared" si="32"/>
        <v>1031</v>
      </c>
      <c r="B1032" s="5" t="s">
        <v>3402</v>
      </c>
      <c r="C1032" s="6" t="s">
        <v>1365</v>
      </c>
      <c r="D1032" s="4"/>
      <c r="E1032" s="7">
        <v>44197</v>
      </c>
      <c r="F1032" s="4" t="str">
        <f>C1032&amp;COUNTIF($C$2:C1032,C1032)</f>
        <v>莫丽芳1</v>
      </c>
      <c r="G1032" s="4">
        <f t="shared" si="33"/>
        <v>0</v>
      </c>
    </row>
    <row r="1033" customHeight="1" spans="1:7">
      <c r="A1033" s="4">
        <f t="shared" si="32"/>
        <v>1032</v>
      </c>
      <c r="B1033" s="5" t="s">
        <v>4500</v>
      </c>
      <c r="C1033" s="6" t="s">
        <v>1366</v>
      </c>
      <c r="D1033" s="4"/>
      <c r="E1033" s="7">
        <v>44197</v>
      </c>
      <c r="F1033" s="4" t="str">
        <f>C1033&amp;COUNTIF($C$2:C1033,C1033)</f>
        <v>童天渝1</v>
      </c>
      <c r="G1033" s="4">
        <f t="shared" si="33"/>
        <v>0</v>
      </c>
    </row>
    <row r="1034" customHeight="1" spans="1:7">
      <c r="A1034" s="4">
        <f t="shared" si="32"/>
        <v>1033</v>
      </c>
      <c r="B1034" s="5" t="s">
        <v>3301</v>
      </c>
      <c r="C1034" s="6" t="s">
        <v>1367</v>
      </c>
      <c r="D1034" s="4"/>
      <c r="E1034" s="7">
        <v>44197</v>
      </c>
      <c r="F1034" s="4" t="str">
        <f>C1034&amp;COUNTIF($C$2:C1034,C1034)</f>
        <v>高兴1</v>
      </c>
      <c r="G1034" s="4">
        <f t="shared" si="33"/>
        <v>0</v>
      </c>
    </row>
    <row r="1035" customHeight="1" spans="1:7">
      <c r="A1035" s="4">
        <f t="shared" si="32"/>
        <v>1034</v>
      </c>
      <c r="B1035" s="5" t="s">
        <v>4501</v>
      </c>
      <c r="C1035" s="6" t="s">
        <v>1368</v>
      </c>
      <c r="D1035" s="4"/>
      <c r="E1035" s="7">
        <v>44197</v>
      </c>
      <c r="F1035" s="4" t="str">
        <f>C1035&amp;COUNTIF($C$2:C1035,C1035)</f>
        <v>肖芳芳1</v>
      </c>
      <c r="G1035" s="4">
        <f t="shared" si="33"/>
        <v>0</v>
      </c>
    </row>
    <row r="1036" customHeight="1" spans="1:7">
      <c r="A1036" s="4">
        <f t="shared" si="32"/>
        <v>1035</v>
      </c>
      <c r="B1036" s="5" t="s">
        <v>4502</v>
      </c>
      <c r="C1036" s="6" t="s">
        <v>1369</v>
      </c>
      <c r="D1036" s="4"/>
      <c r="E1036" s="7">
        <v>44197</v>
      </c>
      <c r="F1036" s="4" t="str">
        <f>C1036&amp;COUNTIF($C$2:C1036,C1036)</f>
        <v>于益民1</v>
      </c>
      <c r="G1036" s="4">
        <f t="shared" si="33"/>
        <v>0</v>
      </c>
    </row>
    <row r="1037" customHeight="1" spans="1:7">
      <c r="A1037" s="4">
        <f t="shared" si="32"/>
        <v>1036</v>
      </c>
      <c r="B1037" s="5" t="s">
        <v>3315</v>
      </c>
      <c r="C1037" s="6" t="s">
        <v>1370</v>
      </c>
      <c r="D1037" s="4"/>
      <c r="E1037" s="7">
        <v>44197</v>
      </c>
      <c r="F1037" s="4" t="str">
        <f>C1037&amp;COUNTIF($C$2:C1037,C1037)</f>
        <v>祁丽华1</v>
      </c>
      <c r="G1037" s="4">
        <f t="shared" si="33"/>
        <v>0</v>
      </c>
    </row>
    <row r="1038" customHeight="1" spans="1:7">
      <c r="A1038" s="4">
        <f t="shared" si="32"/>
        <v>1037</v>
      </c>
      <c r="B1038" s="5" t="s">
        <v>4503</v>
      </c>
      <c r="C1038" s="6" t="s">
        <v>1371</v>
      </c>
      <c r="D1038" s="4"/>
      <c r="E1038" s="7">
        <v>44197</v>
      </c>
      <c r="F1038" s="4" t="str">
        <f>C1038&amp;COUNTIF($C$2:C1038,C1038)</f>
        <v>邱俊1</v>
      </c>
      <c r="G1038" s="4">
        <f t="shared" si="33"/>
        <v>0</v>
      </c>
    </row>
    <row r="1039" customHeight="1" spans="1:7">
      <c r="A1039" s="4">
        <f t="shared" si="32"/>
        <v>1038</v>
      </c>
      <c r="B1039" s="5" t="s">
        <v>3644</v>
      </c>
      <c r="C1039" s="6" t="s">
        <v>1372</v>
      </c>
      <c r="D1039" s="4"/>
      <c r="E1039" s="7">
        <v>44197</v>
      </c>
      <c r="F1039" s="4" t="str">
        <f>C1039&amp;COUNTIF($C$2:C1039,C1039)</f>
        <v>奚秀文1</v>
      </c>
      <c r="G1039" s="4">
        <f t="shared" si="33"/>
        <v>0</v>
      </c>
    </row>
    <row r="1040" customHeight="1" spans="1:7">
      <c r="A1040" s="4">
        <f t="shared" si="32"/>
        <v>1039</v>
      </c>
      <c r="B1040" s="5" t="s">
        <v>4504</v>
      </c>
      <c r="C1040" s="6" t="s">
        <v>1373</v>
      </c>
      <c r="D1040" s="4"/>
      <c r="E1040" s="7">
        <v>44197</v>
      </c>
      <c r="F1040" s="4" t="str">
        <f>C1040&amp;COUNTIF($C$2:C1040,C1040)</f>
        <v>王青山1</v>
      </c>
      <c r="G1040" s="4">
        <f t="shared" si="33"/>
        <v>0</v>
      </c>
    </row>
    <row r="1041" customHeight="1" spans="1:7">
      <c r="A1041" s="4">
        <f t="shared" si="32"/>
        <v>1040</v>
      </c>
      <c r="B1041" s="5" t="s">
        <v>4505</v>
      </c>
      <c r="C1041" s="6" t="s">
        <v>1374</v>
      </c>
      <c r="D1041" s="4"/>
      <c r="E1041" s="7">
        <v>44197</v>
      </c>
      <c r="F1041" s="4" t="str">
        <f>C1041&amp;COUNTIF($C$2:C1041,C1041)</f>
        <v>王沛洋1</v>
      </c>
      <c r="G1041" s="4">
        <f t="shared" si="33"/>
        <v>0</v>
      </c>
    </row>
    <row r="1042" customHeight="1" spans="1:7">
      <c r="A1042" s="4">
        <f t="shared" si="32"/>
        <v>1041</v>
      </c>
      <c r="B1042" s="5" t="s">
        <v>3296</v>
      </c>
      <c r="C1042" s="6" t="s">
        <v>1375</v>
      </c>
      <c r="D1042" s="4"/>
      <c r="E1042" s="7">
        <v>44197</v>
      </c>
      <c r="F1042" s="4" t="str">
        <f>C1042&amp;COUNTIF($C$2:C1042,C1042)</f>
        <v>张玲1</v>
      </c>
      <c r="G1042" s="4">
        <f t="shared" si="33"/>
        <v>0</v>
      </c>
    </row>
    <row r="1043" customHeight="1" spans="1:7">
      <c r="A1043" s="4">
        <f t="shared" si="32"/>
        <v>1042</v>
      </c>
      <c r="B1043" s="5" t="s">
        <v>4506</v>
      </c>
      <c r="C1043" s="6" t="s">
        <v>1376</v>
      </c>
      <c r="D1043" s="4"/>
      <c r="E1043" s="7">
        <v>44197</v>
      </c>
      <c r="F1043" s="4" t="str">
        <f>C1043&amp;COUNTIF($C$2:C1043,C1043)</f>
        <v>原立鹏1</v>
      </c>
      <c r="G1043" s="4">
        <f t="shared" si="33"/>
        <v>0</v>
      </c>
    </row>
    <row r="1044" customHeight="1" spans="1:7">
      <c r="A1044" s="4">
        <f t="shared" si="32"/>
        <v>1043</v>
      </c>
      <c r="B1044" s="5" t="s">
        <v>4507</v>
      </c>
      <c r="C1044" s="6" t="s">
        <v>1377</v>
      </c>
      <c r="D1044" s="4"/>
      <c r="E1044" s="7">
        <v>44197</v>
      </c>
      <c r="F1044" s="4" t="str">
        <f>C1044&amp;COUNTIF($C$2:C1044,C1044)</f>
        <v>宋鑫1</v>
      </c>
      <c r="G1044" s="4">
        <f t="shared" si="33"/>
        <v>0</v>
      </c>
    </row>
    <row r="1045" customHeight="1" spans="1:7">
      <c r="A1045" s="4">
        <f t="shared" si="32"/>
        <v>1044</v>
      </c>
      <c r="B1045" s="5" t="s">
        <v>3037</v>
      </c>
      <c r="C1045" s="6" t="s">
        <v>1378</v>
      </c>
      <c r="D1045" s="4"/>
      <c r="E1045" s="7">
        <v>44197</v>
      </c>
      <c r="F1045" s="4" t="str">
        <f>C1045&amp;COUNTIF($C$2:C1045,C1045)</f>
        <v>徐文泽1</v>
      </c>
      <c r="G1045" s="4">
        <f t="shared" si="33"/>
        <v>0</v>
      </c>
    </row>
    <row r="1046" customHeight="1" spans="1:7">
      <c r="A1046" s="4">
        <f t="shared" si="32"/>
        <v>1045</v>
      </c>
      <c r="B1046" s="5" t="s">
        <v>3314</v>
      </c>
      <c r="C1046" s="6" t="s">
        <v>1379</v>
      </c>
      <c r="D1046" s="4"/>
      <c r="E1046" s="7">
        <v>44197</v>
      </c>
      <c r="F1046" s="4" t="str">
        <f>C1046&amp;COUNTIF($C$2:C1046,C1046)</f>
        <v>宋佳佳1</v>
      </c>
      <c r="G1046" s="4">
        <f t="shared" si="33"/>
        <v>0</v>
      </c>
    </row>
    <row r="1047" customHeight="1" spans="1:7">
      <c r="A1047" s="4">
        <f t="shared" si="32"/>
        <v>1046</v>
      </c>
      <c r="B1047" s="5" t="s">
        <v>4508</v>
      </c>
      <c r="C1047" s="6" t="s">
        <v>1380</v>
      </c>
      <c r="D1047" s="4"/>
      <c r="E1047" s="7">
        <v>44197</v>
      </c>
      <c r="F1047" s="4" t="str">
        <f>C1047&amp;COUNTIF($C$2:C1047,C1047)</f>
        <v>申鹏1</v>
      </c>
      <c r="G1047" s="4">
        <f t="shared" si="33"/>
        <v>0</v>
      </c>
    </row>
    <row r="1048" customHeight="1" spans="1:7">
      <c r="A1048" s="4">
        <f t="shared" si="32"/>
        <v>1047</v>
      </c>
      <c r="B1048" s="5" t="s">
        <v>4509</v>
      </c>
      <c r="C1048" s="6" t="s">
        <v>1381</v>
      </c>
      <c r="D1048" s="4"/>
      <c r="E1048" s="7">
        <v>44197</v>
      </c>
      <c r="F1048" s="4" t="str">
        <f>C1048&amp;COUNTIF($C$2:C1048,C1048)</f>
        <v>唐茹1</v>
      </c>
      <c r="G1048" s="4">
        <f t="shared" si="33"/>
        <v>0</v>
      </c>
    </row>
    <row r="1049" customHeight="1" spans="1:7">
      <c r="A1049" s="4">
        <f t="shared" si="32"/>
        <v>1048</v>
      </c>
      <c r="B1049" s="5" t="s">
        <v>4510</v>
      </c>
      <c r="C1049" s="6" t="s">
        <v>1382</v>
      </c>
      <c r="D1049" s="4"/>
      <c r="E1049" s="7">
        <v>44197</v>
      </c>
      <c r="F1049" s="4" t="str">
        <f>C1049&amp;COUNTIF($C$2:C1049,C1049)</f>
        <v>张栋梁1</v>
      </c>
      <c r="G1049" s="4">
        <f t="shared" si="33"/>
        <v>0</v>
      </c>
    </row>
    <row r="1050" customHeight="1" spans="1:7">
      <c r="A1050" s="4">
        <f t="shared" si="32"/>
        <v>1049</v>
      </c>
      <c r="B1050" s="5" t="s">
        <v>3588</v>
      </c>
      <c r="C1050" s="6" t="s">
        <v>1383</v>
      </c>
      <c r="D1050" s="4"/>
      <c r="E1050" s="7">
        <v>44197</v>
      </c>
      <c r="F1050" s="4" t="str">
        <f>C1050&amp;COUNTIF($C$2:C1050,C1050)</f>
        <v>郭金坤1</v>
      </c>
      <c r="G1050" s="4">
        <f t="shared" si="33"/>
        <v>0</v>
      </c>
    </row>
    <row r="1051" customHeight="1" spans="1:7">
      <c r="A1051" s="4">
        <f t="shared" si="32"/>
        <v>1050</v>
      </c>
      <c r="B1051" s="5" t="s">
        <v>4511</v>
      </c>
      <c r="C1051" s="6" t="s">
        <v>1384</v>
      </c>
      <c r="D1051" s="4"/>
      <c r="E1051" s="7">
        <v>44197</v>
      </c>
      <c r="F1051" s="4" t="str">
        <f>C1051&amp;COUNTIF($C$2:C1051,C1051)</f>
        <v>李保磊1</v>
      </c>
      <c r="G1051" s="4">
        <f t="shared" si="33"/>
        <v>0</v>
      </c>
    </row>
    <row r="1052" customHeight="1" spans="1:7">
      <c r="A1052" s="4">
        <f t="shared" si="32"/>
        <v>1051</v>
      </c>
      <c r="B1052" s="5" t="s">
        <v>4512</v>
      </c>
      <c r="C1052" s="6" t="s">
        <v>1385</v>
      </c>
      <c r="D1052" s="4"/>
      <c r="E1052" s="7">
        <v>44197</v>
      </c>
      <c r="F1052" s="4" t="str">
        <f>C1052&amp;COUNTIF($C$2:C1052,C1052)</f>
        <v>薛帅祺1</v>
      </c>
      <c r="G1052" s="4">
        <f t="shared" si="33"/>
        <v>0</v>
      </c>
    </row>
    <row r="1053" customHeight="1" spans="1:7">
      <c r="A1053" s="4">
        <f t="shared" si="32"/>
        <v>1052</v>
      </c>
      <c r="B1053" s="5" t="s">
        <v>3398</v>
      </c>
      <c r="C1053" s="6" t="s">
        <v>1386</v>
      </c>
      <c r="D1053" s="4"/>
      <c r="E1053" s="7">
        <v>44197</v>
      </c>
      <c r="F1053" s="4" t="str">
        <f>C1053&amp;COUNTIF($C$2:C1053,C1053)</f>
        <v>张江1</v>
      </c>
      <c r="G1053" s="4">
        <f t="shared" si="33"/>
        <v>0</v>
      </c>
    </row>
    <row r="1054" customHeight="1" spans="1:7">
      <c r="A1054" s="4">
        <f t="shared" si="32"/>
        <v>1053</v>
      </c>
      <c r="B1054" s="5" t="s">
        <v>4513</v>
      </c>
      <c r="C1054" s="6" t="s">
        <v>1387</v>
      </c>
      <c r="D1054" s="4"/>
      <c r="E1054" s="7">
        <v>44197</v>
      </c>
      <c r="F1054" s="4" t="str">
        <f>C1054&amp;COUNTIF($C$2:C1054,C1054)</f>
        <v>查文坡1</v>
      </c>
      <c r="G1054" s="4">
        <f t="shared" si="33"/>
        <v>0</v>
      </c>
    </row>
    <row r="1055" customHeight="1" spans="1:7">
      <c r="A1055" s="4">
        <f t="shared" si="32"/>
        <v>1054</v>
      </c>
      <c r="B1055" s="5" t="s">
        <v>4514</v>
      </c>
      <c r="C1055" s="6" t="s">
        <v>1388</v>
      </c>
      <c r="D1055" s="4"/>
      <c r="E1055" s="7">
        <v>44197</v>
      </c>
      <c r="F1055" s="4" t="str">
        <f>C1055&amp;COUNTIF($C$2:C1055,C1055)</f>
        <v>耿文涛1</v>
      </c>
      <c r="G1055" s="4">
        <f t="shared" si="33"/>
        <v>0</v>
      </c>
    </row>
    <row r="1056" customHeight="1" spans="1:7">
      <c r="A1056" s="4">
        <f t="shared" si="32"/>
        <v>1055</v>
      </c>
      <c r="B1056" s="5" t="s">
        <v>4515</v>
      </c>
      <c r="C1056" s="6" t="s">
        <v>1389</v>
      </c>
      <c r="D1056" s="4"/>
      <c r="E1056" s="7">
        <v>44197</v>
      </c>
      <c r="F1056" s="4" t="str">
        <f>C1056&amp;COUNTIF($C$2:C1056,C1056)</f>
        <v>张英霞1</v>
      </c>
      <c r="G1056" s="4">
        <f t="shared" si="33"/>
        <v>0</v>
      </c>
    </row>
    <row r="1057" customHeight="1" spans="1:7">
      <c r="A1057" s="4">
        <f t="shared" si="32"/>
        <v>1056</v>
      </c>
      <c r="B1057" s="5" t="s">
        <v>4516</v>
      </c>
      <c r="C1057" s="6" t="s">
        <v>1390</v>
      </c>
      <c r="D1057" s="4"/>
      <c r="E1057" s="7">
        <v>44197</v>
      </c>
      <c r="F1057" s="4" t="str">
        <f>C1057&amp;COUNTIF($C$2:C1057,C1057)</f>
        <v>李红兵1</v>
      </c>
      <c r="G1057" s="4">
        <f t="shared" si="33"/>
        <v>0</v>
      </c>
    </row>
    <row r="1058" customHeight="1" spans="1:7">
      <c r="A1058" s="4">
        <f t="shared" si="32"/>
        <v>1057</v>
      </c>
      <c r="B1058" s="5" t="s">
        <v>4517</v>
      </c>
      <c r="C1058" s="6" t="s">
        <v>1391</v>
      </c>
      <c r="D1058" s="4"/>
      <c r="E1058" s="7">
        <v>44197</v>
      </c>
      <c r="F1058" s="4" t="str">
        <f>C1058&amp;COUNTIF($C$2:C1058,C1058)</f>
        <v>曾勇1</v>
      </c>
      <c r="G1058" s="4">
        <f t="shared" si="33"/>
        <v>0</v>
      </c>
    </row>
    <row r="1059" customHeight="1" spans="1:7">
      <c r="A1059" s="4">
        <f t="shared" si="32"/>
        <v>1058</v>
      </c>
      <c r="B1059" s="5" t="s">
        <v>3049</v>
      </c>
      <c r="C1059" s="6" t="s">
        <v>1392</v>
      </c>
      <c r="D1059" s="4"/>
      <c r="E1059" s="7">
        <v>44197</v>
      </c>
      <c r="F1059" s="4" t="str">
        <f>C1059&amp;COUNTIF($C$2:C1059,C1059)</f>
        <v>张一鸣1</v>
      </c>
      <c r="G1059" s="4">
        <f t="shared" si="33"/>
        <v>0</v>
      </c>
    </row>
    <row r="1060" customHeight="1" spans="1:7">
      <c r="A1060" s="4">
        <f t="shared" si="32"/>
        <v>1059</v>
      </c>
      <c r="B1060" s="5" t="s">
        <v>3694</v>
      </c>
      <c r="C1060" s="6" t="s">
        <v>1393</v>
      </c>
      <c r="D1060" s="4"/>
      <c r="E1060" s="7">
        <v>44197</v>
      </c>
      <c r="F1060" s="4" t="str">
        <f>C1060&amp;COUNTIF($C$2:C1060,C1060)</f>
        <v>王旭东1</v>
      </c>
      <c r="G1060" s="4">
        <f t="shared" si="33"/>
        <v>0</v>
      </c>
    </row>
    <row r="1061" customHeight="1" spans="1:7">
      <c r="A1061" s="4">
        <f t="shared" si="32"/>
        <v>1060</v>
      </c>
      <c r="B1061" s="5" t="s">
        <v>4518</v>
      </c>
      <c r="C1061" s="6" t="s">
        <v>1394</v>
      </c>
      <c r="D1061" s="4"/>
      <c r="E1061" s="7">
        <v>44197</v>
      </c>
      <c r="F1061" s="4" t="str">
        <f>C1061&amp;COUNTIF($C$2:C1061,C1061)</f>
        <v>陈立坤1</v>
      </c>
      <c r="G1061" s="4">
        <f t="shared" si="33"/>
        <v>0</v>
      </c>
    </row>
    <row r="1062" customHeight="1" spans="1:7">
      <c r="A1062" s="4">
        <f t="shared" si="32"/>
        <v>1061</v>
      </c>
      <c r="B1062" s="5" t="s">
        <v>3063</v>
      </c>
      <c r="C1062" s="6" t="s">
        <v>1395</v>
      </c>
      <c r="D1062" s="4"/>
      <c r="E1062" s="7">
        <v>44197</v>
      </c>
      <c r="F1062" s="4" t="str">
        <f>C1062&amp;COUNTIF($C$2:C1062,C1062)</f>
        <v>冯龙宇1</v>
      </c>
      <c r="G1062" s="4">
        <f t="shared" si="33"/>
        <v>0</v>
      </c>
    </row>
    <row r="1063" customHeight="1" spans="1:7">
      <c r="A1063" s="4">
        <f t="shared" si="32"/>
        <v>1062</v>
      </c>
      <c r="B1063" s="5" t="s">
        <v>3064</v>
      </c>
      <c r="C1063" s="6" t="s">
        <v>1396</v>
      </c>
      <c r="D1063" s="4"/>
      <c r="E1063" s="7">
        <v>44197</v>
      </c>
      <c r="F1063" s="4" t="str">
        <f>C1063&amp;COUNTIF($C$2:C1063,C1063)</f>
        <v>王晓刚1</v>
      </c>
      <c r="G1063" s="4">
        <f t="shared" si="33"/>
        <v>0</v>
      </c>
    </row>
    <row r="1064" customHeight="1" spans="1:7">
      <c r="A1064" s="4">
        <f t="shared" si="32"/>
        <v>1063</v>
      </c>
      <c r="B1064" s="5" t="s">
        <v>4519</v>
      </c>
      <c r="C1064" s="6" t="s">
        <v>1397</v>
      </c>
      <c r="D1064" s="4"/>
      <c r="E1064" s="7">
        <v>44197</v>
      </c>
      <c r="F1064" s="4" t="str">
        <f>C1064&amp;COUNTIF($C$2:C1064,C1064)</f>
        <v>高鹏1</v>
      </c>
      <c r="G1064" s="4">
        <f t="shared" si="33"/>
        <v>0</v>
      </c>
    </row>
    <row r="1065" customHeight="1" spans="1:7">
      <c r="A1065" s="4">
        <f t="shared" si="32"/>
        <v>1064</v>
      </c>
      <c r="B1065" s="5" t="s">
        <v>3176</v>
      </c>
      <c r="C1065" s="6" t="s">
        <v>1398</v>
      </c>
      <c r="D1065" s="4"/>
      <c r="E1065" s="7">
        <v>44197</v>
      </c>
      <c r="F1065" s="4" t="str">
        <f>C1065&amp;COUNTIF($C$2:C1065,C1065)</f>
        <v>夏海涛1</v>
      </c>
      <c r="G1065" s="4">
        <f t="shared" si="33"/>
        <v>0</v>
      </c>
    </row>
    <row r="1066" customHeight="1" spans="1:7">
      <c r="A1066" s="4">
        <f t="shared" si="32"/>
        <v>1065</v>
      </c>
      <c r="B1066" s="5" t="s">
        <v>4520</v>
      </c>
      <c r="C1066" s="6" t="s">
        <v>1399</v>
      </c>
      <c r="D1066" s="4"/>
      <c r="E1066" s="7">
        <v>44197</v>
      </c>
      <c r="F1066" s="4" t="str">
        <f>C1066&amp;COUNTIF($C$2:C1066,C1066)</f>
        <v>董夏双1</v>
      </c>
      <c r="G1066" s="4">
        <f t="shared" si="33"/>
        <v>0</v>
      </c>
    </row>
    <row r="1067" customHeight="1" spans="1:7">
      <c r="A1067" s="4">
        <f t="shared" si="32"/>
        <v>1066</v>
      </c>
      <c r="B1067" s="5" t="s">
        <v>4521</v>
      </c>
      <c r="C1067" s="6" t="s">
        <v>1400</v>
      </c>
      <c r="D1067" s="4"/>
      <c r="E1067" s="7">
        <v>44197</v>
      </c>
      <c r="F1067" s="4" t="str">
        <f>C1067&amp;COUNTIF($C$2:C1067,C1067)</f>
        <v>王俊培1</v>
      </c>
      <c r="G1067" s="4">
        <f t="shared" si="33"/>
        <v>0</v>
      </c>
    </row>
    <row r="1068" customHeight="1" spans="1:7">
      <c r="A1068" s="4">
        <f t="shared" si="32"/>
        <v>1067</v>
      </c>
      <c r="B1068" s="5" t="s">
        <v>4522</v>
      </c>
      <c r="C1068" s="6" t="s">
        <v>1401</v>
      </c>
      <c r="D1068" s="4"/>
      <c r="E1068" s="7">
        <v>44197</v>
      </c>
      <c r="F1068" s="4" t="str">
        <f>C1068&amp;COUNTIF($C$2:C1068,C1068)</f>
        <v>谷祥1</v>
      </c>
      <c r="G1068" s="4">
        <f t="shared" si="33"/>
        <v>0</v>
      </c>
    </row>
    <row r="1069" customHeight="1" spans="1:7">
      <c r="A1069" s="4">
        <f t="shared" si="32"/>
        <v>1068</v>
      </c>
      <c r="B1069" s="5" t="s">
        <v>3580</v>
      </c>
      <c r="C1069" s="6" t="s">
        <v>1402</v>
      </c>
      <c r="D1069" s="4"/>
      <c r="E1069" s="7">
        <v>44197</v>
      </c>
      <c r="F1069" s="4" t="str">
        <f>C1069&amp;COUNTIF($C$2:C1069,C1069)</f>
        <v>南柯1</v>
      </c>
      <c r="G1069" s="4">
        <f t="shared" si="33"/>
        <v>0</v>
      </c>
    </row>
    <row r="1070" customHeight="1" spans="1:7">
      <c r="A1070" s="4">
        <f t="shared" si="32"/>
        <v>1069</v>
      </c>
      <c r="B1070" s="5" t="s">
        <v>3397</v>
      </c>
      <c r="C1070" s="6" t="s">
        <v>1403</v>
      </c>
      <c r="D1070" s="4"/>
      <c r="E1070" s="7">
        <v>44197</v>
      </c>
      <c r="F1070" s="4" t="str">
        <f>C1070&amp;COUNTIF($C$2:C1070,C1070)</f>
        <v>王杰017821</v>
      </c>
      <c r="G1070" s="4">
        <f t="shared" si="33"/>
        <v>0</v>
      </c>
    </row>
    <row r="1071" customHeight="1" spans="1:7">
      <c r="A1071" s="4">
        <f t="shared" si="32"/>
        <v>1070</v>
      </c>
      <c r="B1071" s="5" t="s">
        <v>3690</v>
      </c>
      <c r="C1071" s="6" t="s">
        <v>1404</v>
      </c>
      <c r="D1071" s="4"/>
      <c r="E1071" s="7">
        <v>44197</v>
      </c>
      <c r="F1071" s="4" t="str">
        <f>C1071&amp;COUNTIF($C$2:C1071,C1071)</f>
        <v>陈志杰1</v>
      </c>
      <c r="G1071" s="4">
        <f t="shared" si="33"/>
        <v>0</v>
      </c>
    </row>
    <row r="1072" customHeight="1" spans="1:7">
      <c r="A1072" s="4">
        <f t="shared" si="32"/>
        <v>1071</v>
      </c>
      <c r="B1072" s="5" t="s">
        <v>3489</v>
      </c>
      <c r="C1072" s="6" t="s">
        <v>1405</v>
      </c>
      <c r="D1072" s="4"/>
      <c r="E1072" s="7">
        <v>44197</v>
      </c>
      <c r="F1072" s="4" t="str">
        <f>C1072&amp;COUNTIF($C$2:C1072,C1072)</f>
        <v>张文哲1</v>
      </c>
      <c r="G1072" s="4">
        <f t="shared" si="33"/>
        <v>0</v>
      </c>
    </row>
    <row r="1073" customHeight="1" spans="1:7">
      <c r="A1073" s="4">
        <f t="shared" si="32"/>
        <v>1072</v>
      </c>
      <c r="B1073" s="5" t="s">
        <v>3065</v>
      </c>
      <c r="C1073" s="6" t="s">
        <v>1407</v>
      </c>
      <c r="D1073" s="4"/>
      <c r="E1073" s="7">
        <v>44197</v>
      </c>
      <c r="F1073" s="4" t="str">
        <f>C1073&amp;COUNTIF($C$2:C1073,C1073)</f>
        <v>董朝方1</v>
      </c>
      <c r="G1073" s="4">
        <f t="shared" si="33"/>
        <v>0</v>
      </c>
    </row>
    <row r="1074" customHeight="1" spans="1:7">
      <c r="A1074" s="4">
        <f t="shared" si="32"/>
        <v>1073</v>
      </c>
      <c r="B1074" s="5" t="s">
        <v>3300</v>
      </c>
      <c r="C1074" s="6" t="s">
        <v>1408</v>
      </c>
      <c r="D1074" s="4"/>
      <c r="E1074" s="7">
        <v>44197</v>
      </c>
      <c r="F1074" s="4" t="str">
        <f>C1074&amp;COUNTIF($C$2:C1074,C1074)</f>
        <v>杨龙阁1</v>
      </c>
      <c r="G1074" s="4">
        <f t="shared" si="33"/>
        <v>0</v>
      </c>
    </row>
    <row r="1075" customHeight="1" spans="1:7">
      <c r="A1075" s="4">
        <f t="shared" si="32"/>
        <v>1074</v>
      </c>
      <c r="B1075" s="5" t="s">
        <v>3490</v>
      </c>
      <c r="C1075" s="6" t="s">
        <v>1409</v>
      </c>
      <c r="D1075" s="4"/>
      <c r="E1075" s="7">
        <v>44197</v>
      </c>
      <c r="F1075" s="4" t="str">
        <f>C1075&amp;COUNTIF($C$2:C1075,C1075)</f>
        <v>曹玉敏1</v>
      </c>
      <c r="G1075" s="4">
        <f t="shared" si="33"/>
        <v>0</v>
      </c>
    </row>
    <row r="1076" customHeight="1" spans="1:7">
      <c r="A1076" s="4">
        <f t="shared" si="32"/>
        <v>1075</v>
      </c>
      <c r="B1076" s="5" t="s">
        <v>4523</v>
      </c>
      <c r="C1076" s="6" t="s">
        <v>1411</v>
      </c>
      <c r="D1076" s="4"/>
      <c r="E1076" s="7">
        <v>44197</v>
      </c>
      <c r="F1076" s="4" t="str">
        <f>C1076&amp;COUNTIF($C$2:C1076,C1076)</f>
        <v>章卉东1</v>
      </c>
      <c r="G1076" s="4">
        <f t="shared" si="33"/>
        <v>0</v>
      </c>
    </row>
    <row r="1077" customHeight="1" spans="1:7">
      <c r="A1077" s="4">
        <f t="shared" si="32"/>
        <v>1076</v>
      </c>
      <c r="B1077" s="5" t="s">
        <v>3035</v>
      </c>
      <c r="C1077" s="6" t="s">
        <v>1412</v>
      </c>
      <c r="D1077" s="4"/>
      <c r="E1077" s="7">
        <v>44197</v>
      </c>
      <c r="F1077" s="4" t="str">
        <f>C1077&amp;COUNTIF($C$2:C1077,C1077)</f>
        <v>苏东强1</v>
      </c>
      <c r="G1077" s="4">
        <f t="shared" si="33"/>
        <v>0</v>
      </c>
    </row>
    <row r="1078" customHeight="1" spans="1:7">
      <c r="A1078" s="4">
        <f t="shared" si="32"/>
        <v>1077</v>
      </c>
      <c r="B1078" s="5" t="s">
        <v>3319</v>
      </c>
      <c r="C1078" s="6" t="s">
        <v>1413</v>
      </c>
      <c r="D1078" s="4"/>
      <c r="E1078" s="7">
        <v>44197</v>
      </c>
      <c r="F1078" s="4" t="str">
        <f>C1078&amp;COUNTIF($C$2:C1078,C1078)</f>
        <v>张廷浩1</v>
      </c>
      <c r="G1078" s="4">
        <f t="shared" si="33"/>
        <v>0</v>
      </c>
    </row>
    <row r="1079" customHeight="1" spans="1:7">
      <c r="A1079" s="4">
        <f t="shared" si="32"/>
        <v>1078</v>
      </c>
      <c r="B1079" s="5" t="s">
        <v>3078</v>
      </c>
      <c r="C1079" s="6" t="s">
        <v>1415</v>
      </c>
      <c r="D1079" s="4"/>
      <c r="E1079" s="7">
        <v>44197</v>
      </c>
      <c r="F1079" s="4" t="str">
        <f>C1079&amp;COUNTIF($C$2:C1079,C1079)</f>
        <v>王福源1</v>
      </c>
      <c r="G1079" s="4">
        <f t="shared" si="33"/>
        <v>0</v>
      </c>
    </row>
    <row r="1080" customHeight="1" spans="1:7">
      <c r="A1080" s="4">
        <f t="shared" si="32"/>
        <v>1079</v>
      </c>
      <c r="B1080" s="5" t="s">
        <v>3066</v>
      </c>
      <c r="C1080" s="6" t="s">
        <v>1416</v>
      </c>
      <c r="D1080" s="4"/>
      <c r="E1080" s="7">
        <v>44197</v>
      </c>
      <c r="F1080" s="4" t="str">
        <f>C1080&amp;COUNTIF($C$2:C1080,C1080)</f>
        <v>杨栋梁1</v>
      </c>
      <c r="G1080" s="4">
        <f t="shared" si="33"/>
        <v>0</v>
      </c>
    </row>
    <row r="1081" customHeight="1" spans="1:7">
      <c r="A1081" s="4">
        <f t="shared" si="32"/>
        <v>1080</v>
      </c>
      <c r="B1081" s="5" t="s">
        <v>4524</v>
      </c>
      <c r="C1081" s="6" t="s">
        <v>1417</v>
      </c>
      <c r="D1081" s="4"/>
      <c r="E1081" s="7">
        <v>44197</v>
      </c>
      <c r="F1081" s="4" t="str">
        <f>C1081&amp;COUNTIF($C$2:C1081,C1081)</f>
        <v>王啟涛1</v>
      </c>
      <c r="G1081" s="4">
        <f t="shared" si="33"/>
        <v>0</v>
      </c>
    </row>
    <row r="1082" customHeight="1" spans="1:7">
      <c r="A1082" s="4">
        <f t="shared" si="32"/>
        <v>1081</v>
      </c>
      <c r="B1082" s="5" t="s">
        <v>3030</v>
      </c>
      <c r="C1082" s="6" t="s">
        <v>1418</v>
      </c>
      <c r="D1082" s="4"/>
      <c r="E1082" s="7">
        <v>44197</v>
      </c>
      <c r="F1082" s="4" t="str">
        <f>C1082&amp;COUNTIF($C$2:C1082,C1082)</f>
        <v>苑辉辉1</v>
      </c>
      <c r="G1082" s="4">
        <f t="shared" si="33"/>
        <v>0</v>
      </c>
    </row>
    <row r="1083" customHeight="1" spans="1:7">
      <c r="A1083" s="4">
        <f t="shared" si="32"/>
        <v>1082</v>
      </c>
      <c r="B1083" s="5" t="s">
        <v>3781</v>
      </c>
      <c r="C1083" s="6" t="s">
        <v>1419</v>
      </c>
      <c r="D1083" s="4"/>
      <c r="E1083" s="7">
        <v>44197</v>
      </c>
      <c r="F1083" s="4" t="str">
        <f>C1083&amp;COUNTIF($C$2:C1083,C1083)</f>
        <v>孙君玺1</v>
      </c>
      <c r="G1083" s="4">
        <f t="shared" si="33"/>
        <v>0</v>
      </c>
    </row>
    <row r="1084" customHeight="1" spans="1:7">
      <c r="A1084" s="4">
        <f t="shared" si="32"/>
        <v>1083</v>
      </c>
      <c r="B1084" s="5" t="s">
        <v>4525</v>
      </c>
      <c r="C1084" s="6" t="s">
        <v>1420</v>
      </c>
      <c r="D1084" s="4"/>
      <c r="E1084" s="7">
        <v>44197</v>
      </c>
      <c r="F1084" s="4" t="str">
        <f>C1084&amp;COUNTIF($C$2:C1084,C1084)</f>
        <v>翟天祥1</v>
      </c>
      <c r="G1084" s="4">
        <f t="shared" si="33"/>
        <v>0</v>
      </c>
    </row>
    <row r="1085" customHeight="1" spans="1:7">
      <c r="A1085" s="4">
        <f t="shared" si="32"/>
        <v>1084</v>
      </c>
      <c r="B1085" s="5" t="s">
        <v>4526</v>
      </c>
      <c r="C1085" s="6" t="s">
        <v>1421</v>
      </c>
      <c r="D1085" s="4"/>
      <c r="E1085" s="7">
        <v>44197</v>
      </c>
      <c r="F1085" s="4" t="str">
        <f>C1085&amp;COUNTIF($C$2:C1085,C1085)</f>
        <v>王平1</v>
      </c>
      <c r="G1085" s="4">
        <f t="shared" si="33"/>
        <v>0</v>
      </c>
    </row>
    <row r="1086" customHeight="1" spans="1:7">
      <c r="A1086" s="4">
        <f t="shared" si="32"/>
        <v>1085</v>
      </c>
      <c r="B1086" s="5" t="s">
        <v>4527</v>
      </c>
      <c r="C1086" s="6" t="s">
        <v>1422</v>
      </c>
      <c r="D1086" s="4"/>
      <c r="E1086" s="7">
        <v>44197</v>
      </c>
      <c r="F1086" s="4" t="str">
        <f>C1086&amp;COUNTIF($C$2:C1086,C1086)</f>
        <v>孙慧鑫1</v>
      </c>
      <c r="G1086" s="4">
        <f t="shared" si="33"/>
        <v>0</v>
      </c>
    </row>
    <row r="1087" customHeight="1" spans="1:7">
      <c r="A1087" s="4">
        <f t="shared" si="32"/>
        <v>1086</v>
      </c>
      <c r="B1087" s="5" t="s">
        <v>3114</v>
      </c>
      <c r="C1087" s="6" t="s">
        <v>1423</v>
      </c>
      <c r="D1087" s="4"/>
      <c r="E1087" s="7">
        <v>44197</v>
      </c>
      <c r="F1087" s="4" t="str">
        <f>C1087&amp;COUNTIF($C$2:C1087,C1087)</f>
        <v>许文刚1</v>
      </c>
      <c r="G1087" s="4">
        <f t="shared" si="33"/>
        <v>0</v>
      </c>
    </row>
    <row r="1088" customHeight="1" spans="1:7">
      <c r="A1088" s="4">
        <f t="shared" si="32"/>
        <v>1087</v>
      </c>
      <c r="B1088" s="5" t="s">
        <v>3113</v>
      </c>
      <c r="C1088" s="6" t="s">
        <v>1424</v>
      </c>
      <c r="D1088" s="4"/>
      <c r="E1088" s="7">
        <v>44197</v>
      </c>
      <c r="F1088" s="4" t="str">
        <f>C1088&amp;COUNTIF($C$2:C1088,C1088)</f>
        <v>吕海霞1</v>
      </c>
      <c r="G1088" s="4">
        <f t="shared" si="33"/>
        <v>0</v>
      </c>
    </row>
    <row r="1089" customHeight="1" spans="1:7">
      <c r="A1089" s="4">
        <f t="shared" si="32"/>
        <v>1088</v>
      </c>
      <c r="B1089" s="5" t="s">
        <v>4528</v>
      </c>
      <c r="C1089" s="6" t="s">
        <v>1425</v>
      </c>
      <c r="D1089" s="4"/>
      <c r="E1089" s="7">
        <v>44197</v>
      </c>
      <c r="F1089" s="4" t="str">
        <f>C1089&amp;COUNTIF($C$2:C1089,C1089)</f>
        <v>华宏1</v>
      </c>
      <c r="G1089" s="4">
        <f t="shared" si="33"/>
        <v>0</v>
      </c>
    </row>
    <row r="1090" customHeight="1" spans="1:7">
      <c r="A1090" s="4">
        <f t="shared" si="32"/>
        <v>1089</v>
      </c>
      <c r="B1090" s="5" t="s">
        <v>4529</v>
      </c>
      <c r="C1090" s="6" t="s">
        <v>1426</v>
      </c>
      <c r="D1090" s="4"/>
      <c r="E1090" s="7">
        <v>44197</v>
      </c>
      <c r="F1090" s="4" t="str">
        <f>C1090&amp;COUNTIF($C$2:C1090,C1090)</f>
        <v>夏迎欣1</v>
      </c>
      <c r="G1090" s="4">
        <f t="shared" si="33"/>
        <v>0</v>
      </c>
    </row>
    <row r="1091" customHeight="1" spans="1:7">
      <c r="A1091" s="4">
        <f t="shared" ref="A1091:A1154" si="34">ROW()-1</f>
        <v>1090</v>
      </c>
      <c r="B1091" s="5" t="s">
        <v>2979</v>
      </c>
      <c r="C1091" s="6" t="s">
        <v>1427</v>
      </c>
      <c r="D1091" s="4"/>
      <c r="E1091" s="7">
        <v>44197</v>
      </c>
      <c r="F1091" s="4" t="str">
        <f>C1091&amp;COUNTIF($C$2:C1091,C1091)</f>
        <v>李凤1</v>
      </c>
      <c r="G1091" s="4">
        <f t="shared" ref="G1091:G1154" si="35">IF(COUNTIF(C:C,C1091)=1,0,D1091-VLOOKUP(C1091,C:D,2,0))</f>
        <v>0</v>
      </c>
    </row>
    <row r="1092" customHeight="1" spans="1:7">
      <c r="A1092" s="4">
        <f t="shared" si="34"/>
        <v>1091</v>
      </c>
      <c r="B1092" s="5" t="s">
        <v>4530</v>
      </c>
      <c r="C1092" s="6" t="s">
        <v>1429</v>
      </c>
      <c r="D1092" s="4"/>
      <c r="E1092" s="7">
        <v>44197</v>
      </c>
      <c r="F1092" s="4" t="str">
        <f>C1092&amp;COUNTIF($C$2:C1092,C1092)</f>
        <v>程堂继1</v>
      </c>
      <c r="G1092" s="4">
        <f t="shared" si="35"/>
        <v>0</v>
      </c>
    </row>
    <row r="1093" customHeight="1" spans="1:7">
      <c r="A1093" s="4">
        <f t="shared" si="34"/>
        <v>1092</v>
      </c>
      <c r="B1093" s="5" t="s">
        <v>3400</v>
      </c>
      <c r="C1093" s="6" t="s">
        <v>1430</v>
      </c>
      <c r="D1093" s="4"/>
      <c r="E1093" s="7">
        <v>44197</v>
      </c>
      <c r="F1093" s="4" t="str">
        <f>C1093&amp;COUNTIF($C$2:C1093,C1093)</f>
        <v>李威1</v>
      </c>
      <c r="G1093" s="4">
        <f t="shared" si="35"/>
        <v>0</v>
      </c>
    </row>
    <row r="1094" customHeight="1" spans="1:7">
      <c r="A1094" s="4">
        <f t="shared" si="34"/>
        <v>1093</v>
      </c>
      <c r="B1094" s="5" t="s">
        <v>3403</v>
      </c>
      <c r="C1094" s="6" t="s">
        <v>1431</v>
      </c>
      <c r="D1094" s="4"/>
      <c r="E1094" s="7">
        <v>44197</v>
      </c>
      <c r="F1094" s="4" t="str">
        <f>C1094&amp;COUNTIF($C$2:C1094,C1094)</f>
        <v>谢纯烨1</v>
      </c>
      <c r="G1094" s="4">
        <f t="shared" si="35"/>
        <v>0</v>
      </c>
    </row>
    <row r="1095" customHeight="1" spans="1:7">
      <c r="A1095" s="4">
        <f t="shared" si="34"/>
        <v>1094</v>
      </c>
      <c r="B1095" s="5" t="s">
        <v>3210</v>
      </c>
      <c r="C1095" s="6" t="s">
        <v>1432</v>
      </c>
      <c r="D1095" s="4"/>
      <c r="E1095" s="7">
        <v>44197</v>
      </c>
      <c r="F1095" s="4" t="str">
        <f>C1095&amp;COUNTIF($C$2:C1095,C1095)</f>
        <v>易鹏1</v>
      </c>
      <c r="G1095" s="4">
        <f t="shared" si="35"/>
        <v>0</v>
      </c>
    </row>
    <row r="1096" customHeight="1" spans="1:7">
      <c r="A1096" s="4">
        <f t="shared" si="34"/>
        <v>1095</v>
      </c>
      <c r="B1096" s="5" t="s">
        <v>4531</v>
      </c>
      <c r="C1096" s="6" t="s">
        <v>1433</v>
      </c>
      <c r="D1096" s="4"/>
      <c r="E1096" s="7">
        <v>44197</v>
      </c>
      <c r="F1096" s="4" t="str">
        <f>C1096&amp;COUNTIF($C$2:C1096,C1096)</f>
        <v>陆景丽1</v>
      </c>
      <c r="G1096" s="4">
        <f t="shared" si="35"/>
        <v>0</v>
      </c>
    </row>
    <row r="1097" customHeight="1" spans="1:7">
      <c r="A1097" s="4">
        <f t="shared" si="34"/>
        <v>1096</v>
      </c>
      <c r="B1097" s="5" t="s">
        <v>4532</v>
      </c>
      <c r="C1097" s="6" t="s">
        <v>1434</v>
      </c>
      <c r="D1097" s="4"/>
      <c r="E1097" s="7">
        <v>44197</v>
      </c>
      <c r="F1097" s="4" t="str">
        <f>C1097&amp;COUNTIF($C$2:C1097,C1097)</f>
        <v>钮闻娟1</v>
      </c>
      <c r="G1097" s="4">
        <f t="shared" si="35"/>
        <v>0</v>
      </c>
    </row>
    <row r="1098" customHeight="1" spans="1:7">
      <c r="A1098" s="4">
        <f t="shared" si="34"/>
        <v>1097</v>
      </c>
      <c r="B1098" s="5" t="s">
        <v>4533</v>
      </c>
      <c r="C1098" s="6" t="s">
        <v>1435</v>
      </c>
      <c r="D1098" s="4"/>
      <c r="E1098" s="7">
        <v>44197</v>
      </c>
      <c r="F1098" s="4" t="str">
        <f>C1098&amp;COUNTIF($C$2:C1098,C1098)</f>
        <v>韩钦1</v>
      </c>
      <c r="G1098" s="4">
        <f t="shared" si="35"/>
        <v>0</v>
      </c>
    </row>
    <row r="1099" customHeight="1" spans="1:7">
      <c r="A1099" s="4">
        <f t="shared" si="34"/>
        <v>1098</v>
      </c>
      <c r="B1099" s="5" t="s">
        <v>3209</v>
      </c>
      <c r="C1099" s="6" t="s">
        <v>1436</v>
      </c>
      <c r="D1099" s="4"/>
      <c r="E1099" s="7">
        <v>44197</v>
      </c>
      <c r="F1099" s="4" t="str">
        <f>C1099&amp;COUNTIF($C$2:C1099,C1099)</f>
        <v>耿苏梅1</v>
      </c>
      <c r="G1099" s="4">
        <f t="shared" si="35"/>
        <v>0</v>
      </c>
    </row>
    <row r="1100" customHeight="1" spans="1:7">
      <c r="A1100" s="4">
        <f t="shared" si="34"/>
        <v>1099</v>
      </c>
      <c r="B1100" s="5" t="s">
        <v>3689</v>
      </c>
      <c r="C1100" s="6" t="s">
        <v>1437</v>
      </c>
      <c r="D1100" s="4"/>
      <c r="E1100" s="7">
        <v>44197</v>
      </c>
      <c r="F1100" s="4" t="str">
        <f>C1100&amp;COUNTIF($C$2:C1100,C1100)</f>
        <v>张鲁帅1</v>
      </c>
      <c r="G1100" s="4">
        <f t="shared" si="35"/>
        <v>0</v>
      </c>
    </row>
    <row r="1101" customHeight="1" spans="1:7">
      <c r="A1101" s="4">
        <f t="shared" si="34"/>
        <v>1100</v>
      </c>
      <c r="B1101" s="5" t="s">
        <v>4534</v>
      </c>
      <c r="C1101" s="6" t="s">
        <v>1438</v>
      </c>
      <c r="D1101" s="4"/>
      <c r="E1101" s="7">
        <v>44197</v>
      </c>
      <c r="F1101" s="4" t="str">
        <f>C1101&amp;COUNTIF($C$2:C1101,C1101)</f>
        <v>陈光明1</v>
      </c>
      <c r="G1101" s="4">
        <f t="shared" si="35"/>
        <v>0</v>
      </c>
    </row>
    <row r="1102" customHeight="1" spans="1:7">
      <c r="A1102" s="4">
        <f t="shared" si="34"/>
        <v>1101</v>
      </c>
      <c r="B1102" s="5" t="s">
        <v>3203</v>
      </c>
      <c r="C1102" s="6" t="s">
        <v>1439</v>
      </c>
      <c r="D1102" s="4"/>
      <c r="E1102" s="7">
        <v>44197</v>
      </c>
      <c r="F1102" s="4" t="str">
        <f>C1102&amp;COUNTIF($C$2:C1102,C1102)</f>
        <v>刘申龙1</v>
      </c>
      <c r="G1102" s="4">
        <f t="shared" si="35"/>
        <v>0</v>
      </c>
    </row>
    <row r="1103" customHeight="1" spans="1:7">
      <c r="A1103" s="4">
        <f t="shared" si="34"/>
        <v>1102</v>
      </c>
      <c r="B1103" s="5" t="s">
        <v>3491</v>
      </c>
      <c r="C1103" s="6" t="s">
        <v>1440</v>
      </c>
      <c r="D1103" s="4"/>
      <c r="E1103" s="7">
        <v>44197</v>
      </c>
      <c r="F1103" s="4" t="str">
        <f>C1103&amp;COUNTIF($C$2:C1103,C1103)</f>
        <v>闫金锁1</v>
      </c>
      <c r="G1103" s="4">
        <f t="shared" si="35"/>
        <v>0</v>
      </c>
    </row>
    <row r="1104" customHeight="1" spans="1:7">
      <c r="A1104" s="4">
        <f t="shared" si="34"/>
        <v>1103</v>
      </c>
      <c r="B1104" s="5" t="s">
        <v>4535</v>
      </c>
      <c r="C1104" s="6" t="s">
        <v>1441</v>
      </c>
      <c r="D1104" s="4"/>
      <c r="E1104" s="7">
        <v>44197</v>
      </c>
      <c r="F1104" s="4" t="str">
        <f>C1104&amp;COUNTIF($C$2:C1104,C1104)</f>
        <v>张武警1</v>
      </c>
      <c r="G1104" s="4">
        <f t="shared" si="35"/>
        <v>0</v>
      </c>
    </row>
    <row r="1105" customHeight="1" spans="1:7">
      <c r="A1105" s="4">
        <f t="shared" si="34"/>
        <v>1104</v>
      </c>
      <c r="B1105" s="5" t="s">
        <v>3643</v>
      </c>
      <c r="C1105" s="6" t="s">
        <v>1442</v>
      </c>
      <c r="D1105" s="4"/>
      <c r="E1105" s="7">
        <v>44197</v>
      </c>
      <c r="F1105" s="4" t="str">
        <f>C1105&amp;COUNTIF($C$2:C1105,C1105)</f>
        <v>蒋正富1</v>
      </c>
      <c r="G1105" s="4">
        <f t="shared" si="35"/>
        <v>0</v>
      </c>
    </row>
    <row r="1106" customHeight="1" spans="1:7">
      <c r="A1106" s="4">
        <f t="shared" si="34"/>
        <v>1105</v>
      </c>
      <c r="B1106" s="5" t="s">
        <v>3687</v>
      </c>
      <c r="C1106" s="6" t="s">
        <v>1443</v>
      </c>
      <c r="D1106" s="4"/>
      <c r="E1106" s="7">
        <v>44197</v>
      </c>
      <c r="F1106" s="4" t="str">
        <f>C1106&amp;COUNTIF($C$2:C1106,C1106)</f>
        <v>王松1</v>
      </c>
      <c r="G1106" s="4">
        <f t="shared" si="35"/>
        <v>0</v>
      </c>
    </row>
    <row r="1107" customHeight="1" spans="1:7">
      <c r="A1107" s="4">
        <f t="shared" si="34"/>
        <v>1106</v>
      </c>
      <c r="B1107" s="5" t="s">
        <v>4536</v>
      </c>
      <c r="C1107" s="6" t="s">
        <v>1444</v>
      </c>
      <c r="D1107" s="4"/>
      <c r="E1107" s="7">
        <v>44197</v>
      </c>
      <c r="F1107" s="4" t="str">
        <f>C1107&amp;COUNTIF($C$2:C1107,C1107)</f>
        <v>张付成1</v>
      </c>
      <c r="G1107" s="4">
        <f t="shared" si="35"/>
        <v>0</v>
      </c>
    </row>
    <row r="1108" customHeight="1" spans="1:7">
      <c r="A1108" s="4">
        <f t="shared" si="34"/>
        <v>1107</v>
      </c>
      <c r="B1108" s="5" t="s">
        <v>3456</v>
      </c>
      <c r="C1108" s="6" t="s">
        <v>1445</v>
      </c>
      <c r="D1108" s="4"/>
      <c r="E1108" s="7">
        <v>44197</v>
      </c>
      <c r="F1108" s="4" t="str">
        <f>C1108&amp;COUNTIF($C$2:C1108,C1108)</f>
        <v>龙碧霞1</v>
      </c>
      <c r="G1108" s="4">
        <f t="shared" si="35"/>
        <v>0</v>
      </c>
    </row>
    <row r="1109" customHeight="1" spans="1:7">
      <c r="A1109" s="4">
        <f t="shared" si="34"/>
        <v>1108</v>
      </c>
      <c r="B1109" s="5" t="s">
        <v>4537</v>
      </c>
      <c r="C1109" s="6" t="s">
        <v>1446</v>
      </c>
      <c r="D1109" s="4"/>
      <c r="E1109" s="7">
        <v>44197</v>
      </c>
      <c r="F1109" s="4" t="str">
        <f>C1109&amp;COUNTIF($C$2:C1109,C1109)</f>
        <v>尹春本1</v>
      </c>
      <c r="G1109" s="4">
        <f t="shared" si="35"/>
        <v>0</v>
      </c>
    </row>
    <row r="1110" customHeight="1" spans="1:7">
      <c r="A1110" s="4">
        <f t="shared" si="34"/>
        <v>1109</v>
      </c>
      <c r="B1110" s="5" t="s">
        <v>3207</v>
      </c>
      <c r="C1110" s="6" t="s">
        <v>1447</v>
      </c>
      <c r="D1110" s="4"/>
      <c r="E1110" s="7">
        <v>44197</v>
      </c>
      <c r="F1110" s="4" t="str">
        <f>C1110&amp;COUNTIF($C$2:C1110,C1110)</f>
        <v>索超1</v>
      </c>
      <c r="G1110" s="4">
        <f t="shared" si="35"/>
        <v>0</v>
      </c>
    </row>
    <row r="1111" customHeight="1" spans="1:7">
      <c r="A1111" s="4">
        <f t="shared" si="34"/>
        <v>1110</v>
      </c>
      <c r="B1111" s="5" t="s">
        <v>4538</v>
      </c>
      <c r="C1111" s="6" t="s">
        <v>1448</v>
      </c>
      <c r="D1111" s="4"/>
      <c r="E1111" s="7">
        <v>44197</v>
      </c>
      <c r="F1111" s="4" t="str">
        <f>C1111&amp;COUNTIF($C$2:C1111,C1111)</f>
        <v>王美玲1</v>
      </c>
      <c r="G1111" s="4">
        <f t="shared" si="35"/>
        <v>0</v>
      </c>
    </row>
    <row r="1112" customHeight="1" spans="1:7">
      <c r="A1112" s="4">
        <f t="shared" si="34"/>
        <v>1111</v>
      </c>
      <c r="B1112" s="5" t="s">
        <v>3204</v>
      </c>
      <c r="C1112" s="6" t="s">
        <v>1449</v>
      </c>
      <c r="D1112" s="4"/>
      <c r="E1112" s="7">
        <v>44197</v>
      </c>
      <c r="F1112" s="4" t="str">
        <f>C1112&amp;COUNTIF($C$2:C1112,C1112)</f>
        <v>张磊300431</v>
      </c>
      <c r="G1112" s="4">
        <f t="shared" si="35"/>
        <v>0</v>
      </c>
    </row>
    <row r="1113" customHeight="1" spans="1:7">
      <c r="A1113" s="4">
        <f t="shared" si="34"/>
        <v>1112</v>
      </c>
      <c r="B1113" s="5" t="s">
        <v>2876</v>
      </c>
      <c r="C1113" s="6" t="s">
        <v>1450</v>
      </c>
      <c r="D1113" s="4"/>
      <c r="E1113" s="7">
        <v>44197</v>
      </c>
      <c r="F1113" s="4" t="str">
        <f>C1113&amp;COUNTIF($C$2:C1113,C1113)</f>
        <v>夏科达1</v>
      </c>
      <c r="G1113" s="4">
        <f t="shared" si="35"/>
        <v>0</v>
      </c>
    </row>
    <row r="1114" customHeight="1" spans="1:7">
      <c r="A1114" s="4">
        <f t="shared" si="34"/>
        <v>1113</v>
      </c>
      <c r="B1114" s="5" t="s">
        <v>3206</v>
      </c>
      <c r="C1114" s="6" t="s">
        <v>1451</v>
      </c>
      <c r="D1114" s="4"/>
      <c r="E1114" s="7">
        <v>44197</v>
      </c>
      <c r="F1114" s="4" t="str">
        <f>C1114&amp;COUNTIF($C$2:C1114,C1114)</f>
        <v>韩延鑫1</v>
      </c>
      <c r="G1114" s="4">
        <f t="shared" si="35"/>
        <v>0</v>
      </c>
    </row>
    <row r="1115" customHeight="1" spans="1:7">
      <c r="A1115" s="4">
        <f t="shared" si="34"/>
        <v>1114</v>
      </c>
      <c r="B1115" s="5" t="s">
        <v>3076</v>
      </c>
      <c r="C1115" s="6" t="s">
        <v>1452</v>
      </c>
      <c r="D1115" s="4"/>
      <c r="E1115" s="7">
        <v>44197</v>
      </c>
      <c r="F1115" s="4" t="str">
        <f>C1115&amp;COUNTIF($C$2:C1115,C1115)</f>
        <v>江林1</v>
      </c>
      <c r="G1115" s="4">
        <f t="shared" si="35"/>
        <v>0</v>
      </c>
    </row>
    <row r="1116" customHeight="1" spans="1:7">
      <c r="A1116" s="4">
        <f t="shared" si="34"/>
        <v>1115</v>
      </c>
      <c r="B1116" s="5" t="s">
        <v>3455</v>
      </c>
      <c r="C1116" s="6" t="s">
        <v>1453</v>
      </c>
      <c r="D1116" s="4"/>
      <c r="E1116" s="7">
        <v>44197</v>
      </c>
      <c r="F1116" s="4" t="str">
        <f>C1116&amp;COUNTIF($C$2:C1116,C1116)</f>
        <v>常丁方1</v>
      </c>
      <c r="G1116" s="4">
        <f t="shared" si="35"/>
        <v>0</v>
      </c>
    </row>
    <row r="1117" customHeight="1" spans="1:7">
      <c r="A1117" s="4">
        <f t="shared" si="34"/>
        <v>1116</v>
      </c>
      <c r="B1117" s="5" t="s">
        <v>4539</v>
      </c>
      <c r="C1117" s="6" t="s">
        <v>1454</v>
      </c>
      <c r="D1117" s="4"/>
      <c r="E1117" s="7">
        <v>44197</v>
      </c>
      <c r="F1117" s="4" t="str">
        <f>C1117&amp;COUNTIF($C$2:C1117,C1117)</f>
        <v>王波1</v>
      </c>
      <c r="G1117" s="4">
        <f t="shared" si="35"/>
        <v>0</v>
      </c>
    </row>
    <row r="1118" customHeight="1" spans="1:7">
      <c r="A1118" s="4">
        <f t="shared" si="34"/>
        <v>1117</v>
      </c>
      <c r="B1118" s="5" t="s">
        <v>4540</v>
      </c>
      <c r="C1118" s="6" t="s">
        <v>1455</v>
      </c>
      <c r="D1118" s="4"/>
      <c r="E1118" s="7">
        <v>44197</v>
      </c>
      <c r="F1118" s="4" t="str">
        <f>C1118&amp;COUNTIF($C$2:C1118,C1118)</f>
        <v>钱海东1</v>
      </c>
      <c r="G1118" s="4">
        <f t="shared" si="35"/>
        <v>0</v>
      </c>
    </row>
    <row r="1119" customHeight="1" spans="1:7">
      <c r="A1119" s="4">
        <f t="shared" si="34"/>
        <v>1118</v>
      </c>
      <c r="B1119" s="5" t="s">
        <v>3205</v>
      </c>
      <c r="C1119" s="6" t="s">
        <v>1456</v>
      </c>
      <c r="D1119" s="4"/>
      <c r="E1119" s="7">
        <v>44197</v>
      </c>
      <c r="F1119" s="4" t="str">
        <f>C1119&amp;COUNTIF($C$2:C1119,C1119)</f>
        <v>杨永生1</v>
      </c>
      <c r="G1119" s="4">
        <f t="shared" si="35"/>
        <v>0</v>
      </c>
    </row>
    <row r="1120" customHeight="1" spans="1:7">
      <c r="A1120" s="4">
        <f t="shared" si="34"/>
        <v>1119</v>
      </c>
      <c r="B1120" s="5" t="s">
        <v>4541</v>
      </c>
      <c r="C1120" s="6" t="s">
        <v>1457</v>
      </c>
      <c r="D1120" s="4"/>
      <c r="E1120" s="7">
        <v>44197</v>
      </c>
      <c r="F1120" s="4" t="str">
        <f>C1120&amp;COUNTIF($C$2:C1120,C1120)</f>
        <v>王斌1</v>
      </c>
      <c r="G1120" s="4">
        <f t="shared" si="35"/>
        <v>0</v>
      </c>
    </row>
    <row r="1121" customHeight="1" spans="1:7">
      <c r="A1121" s="4">
        <f t="shared" si="34"/>
        <v>1120</v>
      </c>
      <c r="B1121" s="5" t="s">
        <v>3080</v>
      </c>
      <c r="C1121" s="6" t="s">
        <v>1458</v>
      </c>
      <c r="D1121" s="4"/>
      <c r="E1121" s="7">
        <v>44197</v>
      </c>
      <c r="F1121" s="4" t="str">
        <f>C1121&amp;COUNTIF($C$2:C1121,C1121)</f>
        <v>付立明1</v>
      </c>
      <c r="G1121" s="4">
        <f t="shared" si="35"/>
        <v>0</v>
      </c>
    </row>
    <row r="1122" customHeight="1" spans="1:7">
      <c r="A1122" s="4">
        <f t="shared" si="34"/>
        <v>1121</v>
      </c>
      <c r="B1122" s="5" t="s">
        <v>3208</v>
      </c>
      <c r="C1122" s="6" t="s">
        <v>1459</v>
      </c>
      <c r="D1122" s="4"/>
      <c r="E1122" s="7">
        <v>44197</v>
      </c>
      <c r="F1122" s="4" t="str">
        <f>C1122&amp;COUNTIF($C$2:C1122,C1122)</f>
        <v>姚鹏1</v>
      </c>
      <c r="G1122" s="4">
        <f t="shared" si="35"/>
        <v>0</v>
      </c>
    </row>
    <row r="1123" customHeight="1" spans="1:7">
      <c r="A1123" s="4">
        <f t="shared" si="34"/>
        <v>1122</v>
      </c>
      <c r="B1123" s="5" t="s">
        <v>3077</v>
      </c>
      <c r="C1123" s="6" t="s">
        <v>1460</v>
      </c>
      <c r="D1123" s="4"/>
      <c r="E1123" s="7">
        <v>44197</v>
      </c>
      <c r="F1123" s="4" t="str">
        <f>C1123&amp;COUNTIF($C$2:C1123,C1123)</f>
        <v>沈佳成1</v>
      </c>
      <c r="G1123" s="4">
        <f t="shared" si="35"/>
        <v>0</v>
      </c>
    </row>
    <row r="1124" customHeight="1" spans="1:7">
      <c r="A1124" s="4">
        <f t="shared" si="34"/>
        <v>1123</v>
      </c>
      <c r="B1124" s="5" t="s">
        <v>3649</v>
      </c>
      <c r="C1124" s="6" t="s">
        <v>1461</v>
      </c>
      <c r="D1124" s="4"/>
      <c r="E1124" s="7">
        <v>44197</v>
      </c>
      <c r="F1124" s="4" t="str">
        <f>C1124&amp;COUNTIF($C$2:C1124,C1124)</f>
        <v>张亚杰1</v>
      </c>
      <c r="G1124" s="4">
        <f t="shared" si="35"/>
        <v>0</v>
      </c>
    </row>
    <row r="1125" customHeight="1" spans="1:7">
      <c r="A1125" s="4">
        <f t="shared" si="34"/>
        <v>1124</v>
      </c>
      <c r="B1125" s="5" t="s">
        <v>2749</v>
      </c>
      <c r="C1125" s="6" t="s">
        <v>1462</v>
      </c>
      <c r="D1125" s="4"/>
      <c r="E1125" s="7">
        <v>44197</v>
      </c>
      <c r="F1125" s="4" t="str">
        <f>C1125&amp;COUNTIF($C$2:C1125,C1125)</f>
        <v>邵则财1</v>
      </c>
      <c r="G1125" s="4">
        <f t="shared" si="35"/>
        <v>0</v>
      </c>
    </row>
    <row r="1126" customHeight="1" spans="1:7">
      <c r="A1126" s="4">
        <f t="shared" si="34"/>
        <v>1125</v>
      </c>
      <c r="B1126" s="5" t="s">
        <v>4542</v>
      </c>
      <c r="C1126" s="6" t="s">
        <v>1463</v>
      </c>
      <c r="D1126" s="4"/>
      <c r="E1126" s="7">
        <v>44197</v>
      </c>
      <c r="F1126" s="4" t="str">
        <f>C1126&amp;COUNTIF($C$2:C1126,C1126)</f>
        <v>张强300991</v>
      </c>
      <c r="G1126" s="4">
        <f t="shared" si="35"/>
        <v>0</v>
      </c>
    </row>
    <row r="1127" customHeight="1" spans="1:7">
      <c r="A1127" s="4">
        <f t="shared" si="34"/>
        <v>1126</v>
      </c>
      <c r="B1127" s="5" t="s">
        <v>3081</v>
      </c>
      <c r="C1127" s="6" t="s">
        <v>1464</v>
      </c>
      <c r="D1127" s="4"/>
      <c r="E1127" s="7">
        <v>44197</v>
      </c>
      <c r="F1127" s="4" t="str">
        <f>C1127&amp;COUNTIF($C$2:C1127,C1127)</f>
        <v>王孙俊1</v>
      </c>
      <c r="G1127" s="4">
        <f t="shared" si="35"/>
        <v>0</v>
      </c>
    </row>
    <row r="1128" customHeight="1" spans="1:7">
      <c r="A1128" s="4">
        <f t="shared" si="34"/>
        <v>1127</v>
      </c>
      <c r="B1128" s="5" t="s">
        <v>3082</v>
      </c>
      <c r="C1128" s="6" t="s">
        <v>1465</v>
      </c>
      <c r="D1128" s="4"/>
      <c r="E1128" s="7">
        <v>44197</v>
      </c>
      <c r="F1128" s="4" t="str">
        <f>C1128&amp;COUNTIF($C$2:C1128,C1128)</f>
        <v>杨宇1</v>
      </c>
      <c r="G1128" s="4">
        <f t="shared" si="35"/>
        <v>0</v>
      </c>
    </row>
    <row r="1129" customHeight="1" spans="1:7">
      <c r="A1129" s="4">
        <f t="shared" si="34"/>
        <v>1128</v>
      </c>
      <c r="B1129" s="5" t="s">
        <v>3405</v>
      </c>
      <c r="C1129" s="6" t="s">
        <v>1466</v>
      </c>
      <c r="D1129" s="4"/>
      <c r="E1129" s="7">
        <v>44197</v>
      </c>
      <c r="F1129" s="4" t="str">
        <f>C1129&amp;COUNTIF($C$2:C1129,C1129)</f>
        <v>许梦雨1</v>
      </c>
      <c r="G1129" s="4">
        <f t="shared" si="35"/>
        <v>0</v>
      </c>
    </row>
    <row r="1130" customHeight="1" spans="1:7">
      <c r="A1130" s="4">
        <f t="shared" si="34"/>
        <v>1129</v>
      </c>
      <c r="B1130" s="5" t="s">
        <v>4543</v>
      </c>
      <c r="C1130" s="6" t="s">
        <v>1467</v>
      </c>
      <c r="D1130" s="4"/>
      <c r="E1130" s="7">
        <v>44197</v>
      </c>
      <c r="F1130" s="4" t="str">
        <f>C1130&amp;COUNTIF($C$2:C1130,C1130)</f>
        <v>施天羽1</v>
      </c>
      <c r="G1130" s="4">
        <f t="shared" si="35"/>
        <v>0</v>
      </c>
    </row>
    <row r="1131" customHeight="1" spans="1:7">
      <c r="A1131" s="4">
        <f t="shared" si="34"/>
        <v>1130</v>
      </c>
      <c r="B1131" s="5" t="s">
        <v>3697</v>
      </c>
      <c r="C1131" s="6" t="s">
        <v>1468</v>
      </c>
      <c r="D1131" s="4"/>
      <c r="E1131" s="7">
        <v>44197</v>
      </c>
      <c r="F1131" s="4" t="str">
        <f>C1131&amp;COUNTIF($C$2:C1131,C1131)</f>
        <v>张文剑1</v>
      </c>
      <c r="G1131" s="4">
        <f t="shared" si="35"/>
        <v>0</v>
      </c>
    </row>
    <row r="1132" customHeight="1" spans="1:7">
      <c r="A1132" s="4">
        <f t="shared" si="34"/>
        <v>1131</v>
      </c>
      <c r="B1132" s="5" t="s">
        <v>3698</v>
      </c>
      <c r="C1132" s="6" t="s">
        <v>1469</v>
      </c>
      <c r="D1132" s="4"/>
      <c r="E1132" s="7">
        <v>44197</v>
      </c>
      <c r="F1132" s="4" t="str">
        <f>C1132&amp;COUNTIF($C$2:C1132,C1132)</f>
        <v>王云伟1</v>
      </c>
      <c r="G1132" s="4">
        <f t="shared" si="35"/>
        <v>0</v>
      </c>
    </row>
    <row r="1133" customHeight="1" spans="1:7">
      <c r="A1133" s="4">
        <f t="shared" si="34"/>
        <v>1132</v>
      </c>
      <c r="B1133" s="5" t="s">
        <v>3705</v>
      </c>
      <c r="C1133" s="6" t="s">
        <v>1470</v>
      </c>
      <c r="D1133" s="4"/>
      <c r="E1133" s="7">
        <v>44197</v>
      </c>
      <c r="F1133" s="4" t="str">
        <f>C1133&amp;COUNTIF($C$2:C1133,C1133)</f>
        <v>刘文才1</v>
      </c>
      <c r="G1133" s="4">
        <f t="shared" si="35"/>
        <v>0</v>
      </c>
    </row>
    <row r="1134" customHeight="1" spans="1:7">
      <c r="A1134" s="4">
        <f t="shared" si="34"/>
        <v>1133</v>
      </c>
      <c r="B1134" s="5" t="s">
        <v>3699</v>
      </c>
      <c r="C1134" s="6" t="s">
        <v>1471</v>
      </c>
      <c r="D1134" s="4"/>
      <c r="E1134" s="7">
        <v>44197</v>
      </c>
      <c r="F1134" s="4" t="str">
        <f>C1134&amp;COUNTIF($C$2:C1134,C1134)</f>
        <v>刘泽清1</v>
      </c>
      <c r="G1134" s="4">
        <f t="shared" si="35"/>
        <v>0</v>
      </c>
    </row>
    <row r="1135" customHeight="1" spans="1:7">
      <c r="A1135" s="4">
        <f t="shared" si="34"/>
        <v>1134</v>
      </c>
      <c r="B1135" s="5" t="s">
        <v>3700</v>
      </c>
      <c r="C1135" s="6" t="s">
        <v>1472</v>
      </c>
      <c r="D1135" s="4"/>
      <c r="E1135" s="7">
        <v>44197</v>
      </c>
      <c r="F1135" s="4" t="str">
        <f>C1135&amp;COUNTIF($C$2:C1135,C1135)</f>
        <v>成燕1</v>
      </c>
      <c r="G1135" s="4">
        <f t="shared" si="35"/>
        <v>0</v>
      </c>
    </row>
    <row r="1136" customHeight="1" spans="1:7">
      <c r="A1136" s="4">
        <f t="shared" si="34"/>
        <v>1135</v>
      </c>
      <c r="B1136" s="5" t="s">
        <v>4544</v>
      </c>
      <c r="C1136" s="6" t="s">
        <v>1473</v>
      </c>
      <c r="D1136" s="4"/>
      <c r="E1136" s="7">
        <v>44197</v>
      </c>
      <c r="F1136" s="4" t="str">
        <f>C1136&amp;COUNTIF($C$2:C1136,C1136)</f>
        <v>孙新园1</v>
      </c>
      <c r="G1136" s="4">
        <f t="shared" si="35"/>
        <v>0</v>
      </c>
    </row>
    <row r="1137" customHeight="1" spans="1:7">
      <c r="A1137" s="4">
        <f t="shared" si="34"/>
        <v>1136</v>
      </c>
      <c r="B1137" s="5" t="s">
        <v>4545</v>
      </c>
      <c r="C1137" s="6" t="s">
        <v>1474</v>
      </c>
      <c r="D1137" s="4"/>
      <c r="E1137" s="7">
        <v>44197</v>
      </c>
      <c r="F1137" s="4" t="str">
        <f>C1137&amp;COUNTIF($C$2:C1137,C1137)</f>
        <v>王雨晨1</v>
      </c>
      <c r="G1137" s="4">
        <f t="shared" si="35"/>
        <v>0</v>
      </c>
    </row>
    <row r="1138" customHeight="1" spans="1:7">
      <c r="A1138" s="4">
        <f t="shared" si="34"/>
        <v>1137</v>
      </c>
      <c r="B1138" s="5" t="s">
        <v>4546</v>
      </c>
      <c r="C1138" s="6" t="s">
        <v>1475</v>
      </c>
      <c r="D1138" s="4"/>
      <c r="E1138" s="7">
        <v>44197</v>
      </c>
      <c r="F1138" s="4" t="str">
        <f>C1138&amp;COUNTIF($C$2:C1138,C1138)</f>
        <v>张培良1</v>
      </c>
      <c r="G1138" s="4">
        <f t="shared" si="35"/>
        <v>0</v>
      </c>
    </row>
    <row r="1139" customHeight="1" spans="1:7">
      <c r="A1139" s="4">
        <f t="shared" si="34"/>
        <v>1138</v>
      </c>
      <c r="B1139" s="5" t="s">
        <v>4547</v>
      </c>
      <c r="C1139" s="6" t="s">
        <v>1476</v>
      </c>
      <c r="D1139" s="4"/>
      <c r="E1139" s="7">
        <v>44197</v>
      </c>
      <c r="F1139" s="4" t="str">
        <f>C1139&amp;COUNTIF($C$2:C1139,C1139)</f>
        <v>黄得宝1</v>
      </c>
      <c r="G1139" s="4">
        <f t="shared" si="35"/>
        <v>0</v>
      </c>
    </row>
    <row r="1140" customHeight="1" spans="1:7">
      <c r="A1140" s="4">
        <f t="shared" si="34"/>
        <v>1139</v>
      </c>
      <c r="B1140" s="5" t="s">
        <v>3702</v>
      </c>
      <c r="C1140" s="6" t="s">
        <v>1477</v>
      </c>
      <c r="D1140" s="4"/>
      <c r="E1140" s="7">
        <v>44197</v>
      </c>
      <c r="F1140" s="4" t="str">
        <f>C1140&amp;COUNTIF($C$2:C1140,C1140)</f>
        <v>孙宇航1</v>
      </c>
      <c r="G1140" s="4">
        <f t="shared" si="35"/>
        <v>0</v>
      </c>
    </row>
    <row r="1141" customHeight="1" spans="1:7">
      <c r="A1141" s="4">
        <f t="shared" si="34"/>
        <v>1140</v>
      </c>
      <c r="B1141" s="5" t="s">
        <v>3703</v>
      </c>
      <c r="C1141" s="6" t="s">
        <v>1478</v>
      </c>
      <c r="D1141" s="4"/>
      <c r="E1141" s="7">
        <v>44197</v>
      </c>
      <c r="F1141" s="4" t="str">
        <f>C1141&amp;COUNTIF($C$2:C1141,C1141)</f>
        <v>章淑湘1</v>
      </c>
      <c r="G1141" s="4">
        <f t="shared" si="35"/>
        <v>0</v>
      </c>
    </row>
    <row r="1142" customHeight="1" spans="1:7">
      <c r="A1142" s="4">
        <f t="shared" si="34"/>
        <v>1141</v>
      </c>
      <c r="B1142" s="5" t="s">
        <v>3704</v>
      </c>
      <c r="C1142" s="6" t="s">
        <v>1479</v>
      </c>
      <c r="D1142" s="4"/>
      <c r="E1142" s="7">
        <v>44197</v>
      </c>
      <c r="F1142" s="4" t="str">
        <f>C1142&amp;COUNTIF($C$2:C1142,C1142)</f>
        <v>李祥贞1</v>
      </c>
      <c r="G1142" s="4">
        <f t="shared" si="35"/>
        <v>0</v>
      </c>
    </row>
    <row r="1143" customHeight="1" spans="1:7">
      <c r="A1143" s="4">
        <f t="shared" si="34"/>
        <v>1142</v>
      </c>
      <c r="B1143" s="5" t="s">
        <v>3701</v>
      </c>
      <c r="C1143" s="6" t="s">
        <v>1480</v>
      </c>
      <c r="D1143" s="4"/>
      <c r="E1143" s="7">
        <v>44197</v>
      </c>
      <c r="F1143" s="4" t="str">
        <f>C1143&amp;COUNTIF($C$2:C1143,C1143)</f>
        <v>马邵磊1</v>
      </c>
      <c r="G1143" s="4">
        <f t="shared" si="35"/>
        <v>0</v>
      </c>
    </row>
    <row r="1144" customHeight="1" spans="1:7">
      <c r="A1144" s="4">
        <f t="shared" si="34"/>
        <v>1143</v>
      </c>
      <c r="B1144" s="5" t="s">
        <v>3404</v>
      </c>
      <c r="C1144" s="6" t="s">
        <v>1481</v>
      </c>
      <c r="D1144" s="4"/>
      <c r="E1144" s="7">
        <v>44197</v>
      </c>
      <c r="F1144" s="4" t="str">
        <f>C1144&amp;COUNTIF($C$2:C1144,C1144)</f>
        <v>张涛1</v>
      </c>
      <c r="G1144" s="4">
        <f t="shared" si="35"/>
        <v>0</v>
      </c>
    </row>
    <row r="1145" customHeight="1" spans="1:7">
      <c r="A1145" s="4">
        <f t="shared" si="34"/>
        <v>1144</v>
      </c>
      <c r="B1145" s="5" t="s">
        <v>4548</v>
      </c>
      <c r="C1145" s="6" t="s">
        <v>1482</v>
      </c>
      <c r="D1145" s="4"/>
      <c r="E1145" s="7">
        <v>44197</v>
      </c>
      <c r="F1145" s="4" t="str">
        <f>C1145&amp;COUNTIF($C$2:C1145,C1145)</f>
        <v>祁学园1</v>
      </c>
      <c r="G1145" s="4">
        <f t="shared" si="35"/>
        <v>0</v>
      </c>
    </row>
    <row r="1146" customHeight="1" spans="1:7">
      <c r="A1146" s="4">
        <f t="shared" si="34"/>
        <v>1145</v>
      </c>
      <c r="B1146" s="5" t="s">
        <v>3316</v>
      </c>
      <c r="C1146" s="6" t="s">
        <v>1483</v>
      </c>
      <c r="D1146" s="4"/>
      <c r="E1146" s="7">
        <v>44197</v>
      </c>
      <c r="F1146" s="4" t="str">
        <f>C1146&amp;COUNTIF($C$2:C1146,C1146)</f>
        <v>安光辉1</v>
      </c>
      <c r="G1146" s="4">
        <f t="shared" si="35"/>
        <v>0</v>
      </c>
    </row>
    <row r="1147" customHeight="1" spans="1:7">
      <c r="A1147" s="4">
        <f t="shared" si="34"/>
        <v>1146</v>
      </c>
      <c r="B1147" s="5" t="s">
        <v>3050</v>
      </c>
      <c r="C1147" s="6" t="s">
        <v>1484</v>
      </c>
      <c r="D1147" s="4"/>
      <c r="E1147" s="7">
        <v>44197</v>
      </c>
      <c r="F1147" s="4" t="str">
        <f>C1147&amp;COUNTIF($C$2:C1147,C1147)</f>
        <v>朱璐瑶1</v>
      </c>
      <c r="G1147" s="4">
        <f t="shared" si="35"/>
        <v>0</v>
      </c>
    </row>
    <row r="1148" customHeight="1" spans="1:7">
      <c r="A1148" s="4">
        <f t="shared" si="34"/>
        <v>1147</v>
      </c>
      <c r="B1148" s="5" t="s">
        <v>4549</v>
      </c>
      <c r="C1148" s="6" t="s">
        <v>1485</v>
      </c>
      <c r="D1148" s="4"/>
      <c r="E1148" s="7">
        <v>44197</v>
      </c>
      <c r="F1148" s="4" t="str">
        <f>C1148&amp;COUNTIF($C$2:C1148,C1148)</f>
        <v>孙志诚1</v>
      </c>
      <c r="G1148" s="4">
        <f t="shared" si="35"/>
        <v>0</v>
      </c>
    </row>
    <row r="1149" customHeight="1" spans="1:7">
      <c r="A1149" s="4">
        <f t="shared" si="34"/>
        <v>1148</v>
      </c>
      <c r="B1149" s="5" t="s">
        <v>3072</v>
      </c>
      <c r="C1149" s="6" t="s">
        <v>1486</v>
      </c>
      <c r="D1149" s="4"/>
      <c r="E1149" s="7">
        <v>44197</v>
      </c>
      <c r="F1149" s="4" t="str">
        <f>C1149&amp;COUNTIF($C$2:C1149,C1149)</f>
        <v>徐伟1</v>
      </c>
      <c r="G1149" s="4">
        <f t="shared" si="35"/>
        <v>0</v>
      </c>
    </row>
    <row r="1150" customHeight="1" spans="1:7">
      <c r="A1150" s="4">
        <f t="shared" si="34"/>
        <v>1149</v>
      </c>
      <c r="B1150" s="5" t="s">
        <v>4550</v>
      </c>
      <c r="C1150" s="6" t="s">
        <v>1487</v>
      </c>
      <c r="D1150" s="4"/>
      <c r="E1150" s="7">
        <v>44197</v>
      </c>
      <c r="F1150" s="4" t="str">
        <f>C1150&amp;COUNTIF($C$2:C1150,C1150)</f>
        <v>陈艳1</v>
      </c>
      <c r="G1150" s="4">
        <f t="shared" si="35"/>
        <v>0</v>
      </c>
    </row>
    <row r="1151" customHeight="1" spans="1:7">
      <c r="A1151" s="4">
        <f t="shared" si="34"/>
        <v>1150</v>
      </c>
      <c r="B1151" s="5" t="s">
        <v>4551</v>
      </c>
      <c r="C1151" s="6" t="s">
        <v>1488</v>
      </c>
      <c r="D1151" s="4"/>
      <c r="E1151" s="7">
        <v>44197</v>
      </c>
      <c r="F1151" s="4" t="str">
        <f>C1151&amp;COUNTIF($C$2:C1151,C1151)</f>
        <v>卞婉婉1</v>
      </c>
      <c r="G1151" s="4">
        <f t="shared" si="35"/>
        <v>0</v>
      </c>
    </row>
    <row r="1152" customHeight="1" spans="1:7">
      <c r="A1152" s="4">
        <f t="shared" si="34"/>
        <v>1151</v>
      </c>
      <c r="B1152" s="5" t="s">
        <v>4552</v>
      </c>
      <c r="C1152" s="6" t="s">
        <v>1489</v>
      </c>
      <c r="D1152" s="4"/>
      <c r="E1152" s="7">
        <v>44197</v>
      </c>
      <c r="F1152" s="4" t="str">
        <f>C1152&amp;COUNTIF($C$2:C1152,C1152)</f>
        <v>凌海龙1</v>
      </c>
      <c r="G1152" s="4">
        <f t="shared" si="35"/>
        <v>0</v>
      </c>
    </row>
    <row r="1153" customHeight="1" spans="1:7">
      <c r="A1153" s="4">
        <f t="shared" si="34"/>
        <v>1152</v>
      </c>
      <c r="B1153" s="5" t="s">
        <v>4553</v>
      </c>
      <c r="C1153" s="6" t="s">
        <v>1490</v>
      </c>
      <c r="D1153" s="4"/>
      <c r="E1153" s="7">
        <v>44197</v>
      </c>
      <c r="F1153" s="4" t="str">
        <f>C1153&amp;COUNTIF($C$2:C1153,C1153)</f>
        <v>徐清阳1</v>
      </c>
      <c r="G1153" s="4">
        <f t="shared" si="35"/>
        <v>0</v>
      </c>
    </row>
    <row r="1154" customHeight="1" spans="1:7">
      <c r="A1154" s="4">
        <f t="shared" si="34"/>
        <v>1153</v>
      </c>
      <c r="B1154" s="5" t="s">
        <v>3044</v>
      </c>
      <c r="C1154" s="6" t="s">
        <v>1491</v>
      </c>
      <c r="D1154" s="4"/>
      <c r="E1154" s="7">
        <v>44197</v>
      </c>
      <c r="F1154" s="4" t="str">
        <f>C1154&amp;COUNTIF($C$2:C1154,C1154)</f>
        <v>李一飞1</v>
      </c>
      <c r="G1154" s="4">
        <f t="shared" si="35"/>
        <v>0</v>
      </c>
    </row>
    <row r="1155" customHeight="1" spans="1:7">
      <c r="A1155" s="4">
        <f t="shared" ref="A1155:A1218" si="36">ROW()-1</f>
        <v>1154</v>
      </c>
      <c r="B1155" s="5" t="s">
        <v>4554</v>
      </c>
      <c r="C1155" s="6" t="s">
        <v>1492</v>
      </c>
      <c r="D1155" s="4"/>
      <c r="E1155" s="7">
        <v>44197</v>
      </c>
      <c r="F1155" s="4" t="str">
        <f>C1155&amp;COUNTIF($C$2:C1155,C1155)</f>
        <v>杨良姣1</v>
      </c>
      <c r="G1155" s="4">
        <f t="shared" ref="G1155:G1218" si="37">IF(COUNTIF(C:C,C1155)=1,0,D1155-VLOOKUP(C1155,C:D,2,0))</f>
        <v>0</v>
      </c>
    </row>
    <row r="1156" customHeight="1" spans="1:7">
      <c r="A1156" s="4">
        <f t="shared" si="36"/>
        <v>1155</v>
      </c>
      <c r="B1156" s="5" t="s">
        <v>4555</v>
      </c>
      <c r="C1156" s="6" t="s">
        <v>1493</v>
      </c>
      <c r="D1156" s="4"/>
      <c r="E1156" s="7">
        <v>44197</v>
      </c>
      <c r="F1156" s="4" t="str">
        <f>C1156&amp;COUNTIF($C$2:C1156,C1156)</f>
        <v>郭宏艺1</v>
      </c>
      <c r="G1156" s="4">
        <f t="shared" si="37"/>
        <v>0</v>
      </c>
    </row>
    <row r="1157" customHeight="1" spans="1:7">
      <c r="A1157" s="4">
        <f t="shared" si="36"/>
        <v>1156</v>
      </c>
      <c r="B1157" s="5" t="s">
        <v>4556</v>
      </c>
      <c r="C1157" s="6" t="s">
        <v>1494</v>
      </c>
      <c r="D1157" s="4"/>
      <c r="E1157" s="7">
        <v>44197</v>
      </c>
      <c r="F1157" s="4" t="str">
        <f>C1157&amp;COUNTIF($C$2:C1157,C1157)</f>
        <v>侯萌萌1</v>
      </c>
      <c r="G1157" s="4">
        <f t="shared" si="37"/>
        <v>0</v>
      </c>
    </row>
    <row r="1158" customHeight="1" spans="1:7">
      <c r="A1158" s="4">
        <f t="shared" si="36"/>
        <v>1157</v>
      </c>
      <c r="B1158" s="5" t="s">
        <v>4557</v>
      </c>
      <c r="C1158" s="6" t="s">
        <v>1495</v>
      </c>
      <c r="D1158" s="4"/>
      <c r="E1158" s="7">
        <v>44197</v>
      </c>
      <c r="F1158" s="4" t="str">
        <f>C1158&amp;COUNTIF($C$2:C1158,C1158)</f>
        <v>苏腾1</v>
      </c>
      <c r="G1158" s="4">
        <f t="shared" si="37"/>
        <v>0</v>
      </c>
    </row>
    <row r="1159" customHeight="1" spans="1:7">
      <c r="A1159" s="4">
        <f t="shared" si="36"/>
        <v>1158</v>
      </c>
      <c r="B1159" s="5" t="s">
        <v>3067</v>
      </c>
      <c r="C1159" s="6" t="s">
        <v>1496</v>
      </c>
      <c r="D1159" s="4"/>
      <c r="E1159" s="7">
        <v>44197</v>
      </c>
      <c r="F1159" s="4" t="str">
        <f>C1159&amp;COUNTIF($C$2:C1159,C1159)</f>
        <v>药亚东1</v>
      </c>
      <c r="G1159" s="4">
        <f t="shared" si="37"/>
        <v>0</v>
      </c>
    </row>
    <row r="1160" customHeight="1" spans="1:7">
      <c r="A1160" s="4">
        <f t="shared" si="36"/>
        <v>1159</v>
      </c>
      <c r="B1160" s="5" t="s">
        <v>3302</v>
      </c>
      <c r="C1160" s="6" t="s">
        <v>1497</v>
      </c>
      <c r="D1160" s="4"/>
      <c r="E1160" s="7">
        <v>44197</v>
      </c>
      <c r="F1160" s="4" t="str">
        <f>C1160&amp;COUNTIF($C$2:C1160,C1160)</f>
        <v>梁东东1</v>
      </c>
      <c r="G1160" s="4">
        <f t="shared" si="37"/>
        <v>0</v>
      </c>
    </row>
    <row r="1161" customHeight="1" spans="1:7">
      <c r="A1161" s="4">
        <f t="shared" si="36"/>
        <v>1160</v>
      </c>
      <c r="B1161" s="5" t="s">
        <v>3317</v>
      </c>
      <c r="C1161" s="6" t="s">
        <v>1498</v>
      </c>
      <c r="D1161" s="4"/>
      <c r="E1161" s="7">
        <v>44197</v>
      </c>
      <c r="F1161" s="4" t="str">
        <f>C1161&amp;COUNTIF($C$2:C1161,C1161)</f>
        <v>张柯1</v>
      </c>
      <c r="G1161" s="4">
        <f t="shared" si="37"/>
        <v>0</v>
      </c>
    </row>
    <row r="1162" customHeight="1" spans="1:7">
      <c r="A1162" s="4">
        <f t="shared" si="36"/>
        <v>1161</v>
      </c>
      <c r="B1162" s="5" t="s">
        <v>3045</v>
      </c>
      <c r="C1162" s="6" t="s">
        <v>1499</v>
      </c>
      <c r="D1162" s="4"/>
      <c r="E1162" s="7">
        <v>44197</v>
      </c>
      <c r="F1162" s="4" t="str">
        <f>C1162&amp;COUNTIF($C$2:C1162,C1162)</f>
        <v>郗慧鑫1</v>
      </c>
      <c r="G1162" s="4">
        <f t="shared" si="37"/>
        <v>0</v>
      </c>
    </row>
    <row r="1163" customHeight="1" spans="1:7">
      <c r="A1163" s="4">
        <f t="shared" si="36"/>
        <v>1162</v>
      </c>
      <c r="B1163" s="5" t="s">
        <v>3318</v>
      </c>
      <c r="C1163" s="6" t="s">
        <v>1500</v>
      </c>
      <c r="D1163" s="4"/>
      <c r="E1163" s="7">
        <v>44197</v>
      </c>
      <c r="F1163" s="4" t="str">
        <f>C1163&amp;COUNTIF($C$2:C1163,C1163)</f>
        <v>袁晶1</v>
      </c>
      <c r="G1163" s="4">
        <f t="shared" si="37"/>
        <v>0</v>
      </c>
    </row>
    <row r="1164" customHeight="1" spans="1:7">
      <c r="A1164" s="4">
        <f t="shared" si="36"/>
        <v>1163</v>
      </c>
      <c r="B1164" s="5" t="s">
        <v>4558</v>
      </c>
      <c r="C1164" s="6" t="s">
        <v>1501</v>
      </c>
      <c r="D1164" s="4"/>
      <c r="E1164" s="7">
        <v>44197</v>
      </c>
      <c r="F1164" s="4" t="str">
        <f>C1164&amp;COUNTIF($C$2:C1164,C1164)</f>
        <v>徐凯杰1</v>
      </c>
      <c r="G1164" s="4">
        <f t="shared" si="37"/>
        <v>0</v>
      </c>
    </row>
    <row r="1165" customHeight="1" spans="1:7">
      <c r="A1165" s="4">
        <f t="shared" si="36"/>
        <v>1164</v>
      </c>
      <c r="B1165" s="5" t="s">
        <v>4559</v>
      </c>
      <c r="C1165" s="6" t="s">
        <v>1502</v>
      </c>
      <c r="D1165" s="4"/>
      <c r="E1165" s="7">
        <v>44197</v>
      </c>
      <c r="F1165" s="4" t="str">
        <f>C1165&amp;COUNTIF($C$2:C1165,C1165)</f>
        <v>李娜1</v>
      </c>
      <c r="G1165" s="4">
        <f t="shared" si="37"/>
        <v>0</v>
      </c>
    </row>
    <row r="1166" customHeight="1" spans="1:7">
      <c r="A1166" s="4">
        <f t="shared" si="36"/>
        <v>1165</v>
      </c>
      <c r="B1166" s="5" t="s">
        <v>3074</v>
      </c>
      <c r="C1166" s="6" t="s">
        <v>1503</v>
      </c>
      <c r="D1166" s="4"/>
      <c r="E1166" s="7">
        <v>44197</v>
      </c>
      <c r="F1166" s="4" t="str">
        <f>C1166&amp;COUNTIF($C$2:C1166,C1166)</f>
        <v>莫黎冬1</v>
      </c>
      <c r="G1166" s="4">
        <f t="shared" si="37"/>
        <v>0</v>
      </c>
    </row>
    <row r="1167" customHeight="1" spans="1:7">
      <c r="A1167" s="4">
        <f t="shared" si="36"/>
        <v>1166</v>
      </c>
      <c r="B1167" s="5" t="s">
        <v>3069</v>
      </c>
      <c r="C1167" s="6" t="s">
        <v>1504</v>
      </c>
      <c r="D1167" s="4"/>
      <c r="E1167" s="7">
        <v>44197</v>
      </c>
      <c r="F1167" s="4" t="str">
        <f>C1167&amp;COUNTIF($C$2:C1167,C1167)</f>
        <v>宋子明1</v>
      </c>
      <c r="G1167" s="4">
        <f t="shared" si="37"/>
        <v>0</v>
      </c>
    </row>
    <row r="1168" customHeight="1" spans="1:7">
      <c r="A1168" s="4">
        <f t="shared" si="36"/>
        <v>1167</v>
      </c>
      <c r="B1168" s="5" t="s">
        <v>3073</v>
      </c>
      <c r="C1168" s="6" t="s">
        <v>1505</v>
      </c>
      <c r="D1168" s="4"/>
      <c r="E1168" s="7">
        <v>44197</v>
      </c>
      <c r="F1168" s="4" t="str">
        <f>C1168&amp;COUNTIF($C$2:C1168,C1168)</f>
        <v>彭攀飞1</v>
      </c>
      <c r="G1168" s="4">
        <f t="shared" si="37"/>
        <v>0</v>
      </c>
    </row>
    <row r="1169" customHeight="1" spans="1:7">
      <c r="A1169" s="4">
        <f t="shared" si="36"/>
        <v>1168</v>
      </c>
      <c r="B1169" s="5" t="s">
        <v>3068</v>
      </c>
      <c r="C1169" s="6" t="s">
        <v>1506</v>
      </c>
      <c r="D1169" s="4"/>
      <c r="E1169" s="7">
        <v>44197</v>
      </c>
      <c r="F1169" s="4" t="str">
        <f>C1169&amp;COUNTIF($C$2:C1169,C1169)</f>
        <v>戴娜1</v>
      </c>
      <c r="G1169" s="4">
        <f t="shared" si="37"/>
        <v>0</v>
      </c>
    </row>
    <row r="1170" customHeight="1" spans="1:7">
      <c r="A1170" s="4">
        <f t="shared" si="36"/>
        <v>1169</v>
      </c>
      <c r="B1170" s="5" t="s">
        <v>4560</v>
      </c>
      <c r="C1170" s="6" t="s">
        <v>1507</v>
      </c>
      <c r="D1170" s="4"/>
      <c r="E1170" s="7">
        <v>44197</v>
      </c>
      <c r="F1170" s="4" t="str">
        <f>C1170&amp;COUNTIF($C$2:C1170,C1170)</f>
        <v>白吉川1</v>
      </c>
      <c r="G1170" s="4">
        <f t="shared" si="37"/>
        <v>0</v>
      </c>
    </row>
    <row r="1171" customHeight="1" spans="1:7">
      <c r="A1171" s="4">
        <f t="shared" si="36"/>
        <v>1170</v>
      </c>
      <c r="B1171" s="5" t="s">
        <v>3070</v>
      </c>
      <c r="C1171" s="6" t="s">
        <v>1508</v>
      </c>
      <c r="D1171" s="4"/>
      <c r="E1171" s="7">
        <v>44197</v>
      </c>
      <c r="F1171" s="4" t="str">
        <f>C1171&amp;COUNTIF($C$2:C1171,C1171)</f>
        <v>李艳丽1</v>
      </c>
      <c r="G1171" s="4">
        <f t="shared" si="37"/>
        <v>0</v>
      </c>
    </row>
    <row r="1172" customHeight="1" spans="1:7">
      <c r="A1172" s="4">
        <f t="shared" si="36"/>
        <v>1171</v>
      </c>
      <c r="B1172" s="5" t="s">
        <v>4561</v>
      </c>
      <c r="C1172" s="6" t="s">
        <v>1509</v>
      </c>
      <c r="D1172" s="4"/>
      <c r="E1172" s="7">
        <v>44197</v>
      </c>
      <c r="F1172" s="4" t="str">
        <f>C1172&amp;COUNTIF($C$2:C1172,C1172)</f>
        <v>王胜德1</v>
      </c>
      <c r="G1172" s="4">
        <f t="shared" si="37"/>
        <v>0</v>
      </c>
    </row>
    <row r="1173" customHeight="1" spans="1:7">
      <c r="A1173" s="4">
        <f t="shared" si="36"/>
        <v>1172</v>
      </c>
      <c r="B1173" s="5" t="s">
        <v>4562</v>
      </c>
      <c r="C1173" s="6" t="s">
        <v>1510</v>
      </c>
      <c r="D1173" s="4"/>
      <c r="E1173" s="7">
        <v>44197</v>
      </c>
      <c r="F1173" s="4" t="str">
        <f>C1173&amp;COUNTIF($C$2:C1173,C1173)</f>
        <v>刘朋021211</v>
      </c>
      <c r="G1173" s="4">
        <f t="shared" si="37"/>
        <v>0</v>
      </c>
    </row>
    <row r="1174" customHeight="1" spans="1:7">
      <c r="A1174" s="4">
        <f t="shared" si="36"/>
        <v>1173</v>
      </c>
      <c r="B1174" s="5" t="s">
        <v>4563</v>
      </c>
      <c r="C1174" s="6" t="s">
        <v>1511</v>
      </c>
      <c r="D1174" s="4"/>
      <c r="E1174" s="7">
        <v>44197</v>
      </c>
      <c r="F1174" s="4" t="str">
        <f>C1174&amp;COUNTIF($C$2:C1174,C1174)</f>
        <v>刘泉1</v>
      </c>
      <c r="G1174" s="4">
        <f t="shared" si="37"/>
        <v>0</v>
      </c>
    </row>
    <row r="1175" customHeight="1" spans="1:7">
      <c r="A1175" s="4">
        <f t="shared" si="36"/>
        <v>1174</v>
      </c>
      <c r="B1175" s="5" t="s">
        <v>3046</v>
      </c>
      <c r="C1175" s="6" t="s">
        <v>1512</v>
      </c>
      <c r="D1175" s="4"/>
      <c r="E1175" s="7">
        <v>44197</v>
      </c>
      <c r="F1175" s="4" t="str">
        <f>C1175&amp;COUNTIF($C$2:C1175,C1175)</f>
        <v>王贺1</v>
      </c>
      <c r="G1175" s="4">
        <f t="shared" si="37"/>
        <v>0</v>
      </c>
    </row>
    <row r="1176" customHeight="1" spans="1:7">
      <c r="A1176" s="4">
        <f t="shared" si="36"/>
        <v>1175</v>
      </c>
      <c r="B1176" s="5" t="s">
        <v>4564</v>
      </c>
      <c r="C1176" s="6" t="s">
        <v>1513</v>
      </c>
      <c r="D1176" s="4"/>
      <c r="E1176" s="7">
        <v>44197</v>
      </c>
      <c r="F1176" s="4" t="str">
        <f>C1176&amp;COUNTIF($C$2:C1176,C1176)</f>
        <v>刘达1</v>
      </c>
      <c r="G1176" s="4">
        <f t="shared" si="37"/>
        <v>0</v>
      </c>
    </row>
    <row r="1177" customHeight="1" spans="1:7">
      <c r="A1177" s="4">
        <f t="shared" si="36"/>
        <v>1176</v>
      </c>
      <c r="B1177" s="5" t="s">
        <v>3567</v>
      </c>
      <c r="C1177" s="6" t="s">
        <v>1514</v>
      </c>
      <c r="D1177" s="4"/>
      <c r="E1177" s="7">
        <v>44197</v>
      </c>
      <c r="F1177" s="4" t="str">
        <f>C1177&amp;COUNTIF($C$2:C1177,C1177)</f>
        <v>李校楠1</v>
      </c>
      <c r="G1177" s="4">
        <f t="shared" si="37"/>
        <v>0</v>
      </c>
    </row>
    <row r="1178" customHeight="1" spans="1:7">
      <c r="A1178" s="4">
        <f t="shared" si="36"/>
        <v>1177</v>
      </c>
      <c r="B1178" s="5" t="s">
        <v>4565</v>
      </c>
      <c r="C1178" s="6" t="s">
        <v>1515</v>
      </c>
      <c r="D1178" s="4"/>
      <c r="E1178" s="7">
        <v>44197</v>
      </c>
      <c r="F1178" s="4" t="str">
        <f>C1178&amp;COUNTIF($C$2:C1178,C1178)</f>
        <v>李琳021301</v>
      </c>
      <c r="G1178" s="4">
        <f t="shared" si="37"/>
        <v>0</v>
      </c>
    </row>
    <row r="1179" customHeight="1" spans="1:7">
      <c r="A1179" s="4">
        <f t="shared" si="36"/>
        <v>1178</v>
      </c>
      <c r="B1179" s="5" t="s">
        <v>4566</v>
      </c>
      <c r="C1179" s="6" t="s">
        <v>1516</v>
      </c>
      <c r="D1179" s="4"/>
      <c r="E1179" s="7">
        <v>44197</v>
      </c>
      <c r="F1179" s="4" t="str">
        <f>C1179&amp;COUNTIF($C$2:C1179,C1179)</f>
        <v>崔颢毅1</v>
      </c>
      <c r="G1179" s="4">
        <f t="shared" si="37"/>
        <v>0</v>
      </c>
    </row>
    <row r="1180" customHeight="1" spans="1:7">
      <c r="A1180" s="4">
        <f t="shared" si="36"/>
        <v>1179</v>
      </c>
      <c r="B1180" s="5" t="s">
        <v>3599</v>
      </c>
      <c r="C1180" s="6" t="s">
        <v>1517</v>
      </c>
      <c r="D1180" s="4"/>
      <c r="E1180" s="7">
        <v>44197</v>
      </c>
      <c r="F1180" s="4" t="str">
        <f>C1180&amp;COUNTIF($C$2:C1180,C1180)</f>
        <v>程前1</v>
      </c>
      <c r="G1180" s="4">
        <f t="shared" si="37"/>
        <v>0</v>
      </c>
    </row>
    <row r="1181" customHeight="1" spans="1:7">
      <c r="A1181" s="4">
        <f t="shared" si="36"/>
        <v>1180</v>
      </c>
      <c r="B1181" s="5" t="s">
        <v>4567</v>
      </c>
      <c r="C1181" s="6" t="s">
        <v>1518</v>
      </c>
      <c r="D1181" s="4"/>
      <c r="E1181" s="7">
        <v>44197</v>
      </c>
      <c r="F1181" s="4" t="str">
        <f>C1181&amp;COUNTIF($C$2:C1181,C1181)</f>
        <v>陈超021341</v>
      </c>
      <c r="G1181" s="4">
        <f t="shared" si="37"/>
        <v>0</v>
      </c>
    </row>
    <row r="1182" customHeight="1" spans="1:7">
      <c r="A1182" s="4">
        <f t="shared" si="36"/>
        <v>1181</v>
      </c>
      <c r="B1182" s="5" t="s">
        <v>4568</v>
      </c>
      <c r="C1182" s="6" t="s">
        <v>1519</v>
      </c>
      <c r="D1182" s="4"/>
      <c r="E1182" s="7">
        <v>44197</v>
      </c>
      <c r="F1182" s="4" t="str">
        <f>C1182&amp;COUNTIF($C$2:C1182,C1182)</f>
        <v>袁小兰021351</v>
      </c>
      <c r="G1182" s="4">
        <f t="shared" si="37"/>
        <v>0</v>
      </c>
    </row>
    <row r="1183" customHeight="1" spans="1:7">
      <c r="A1183" s="4">
        <f t="shared" si="36"/>
        <v>1182</v>
      </c>
      <c r="B1183" s="5" t="s">
        <v>4569</v>
      </c>
      <c r="C1183" s="6" t="s">
        <v>1520</v>
      </c>
      <c r="D1183" s="4"/>
      <c r="E1183" s="7">
        <v>44197</v>
      </c>
      <c r="F1183" s="4" t="str">
        <f>C1183&amp;COUNTIF($C$2:C1183,C1183)</f>
        <v>刘闽1</v>
      </c>
      <c r="G1183" s="4">
        <f t="shared" si="37"/>
        <v>0</v>
      </c>
    </row>
    <row r="1184" customHeight="1" spans="1:7">
      <c r="A1184" s="4">
        <f t="shared" si="36"/>
        <v>1183</v>
      </c>
      <c r="B1184" s="5" t="s">
        <v>3303</v>
      </c>
      <c r="C1184" s="6" t="s">
        <v>1521</v>
      </c>
      <c r="D1184" s="4"/>
      <c r="E1184" s="7">
        <v>44197</v>
      </c>
      <c r="F1184" s="4" t="str">
        <f>C1184&amp;COUNTIF($C$2:C1184,C1184)</f>
        <v>陈晨晋南1</v>
      </c>
      <c r="G1184" s="4">
        <f t="shared" si="37"/>
        <v>0</v>
      </c>
    </row>
    <row r="1185" customHeight="1" spans="1:7">
      <c r="A1185" s="4">
        <f t="shared" si="36"/>
        <v>1184</v>
      </c>
      <c r="B1185" s="5" t="s">
        <v>4570</v>
      </c>
      <c r="C1185" s="6" t="s">
        <v>1522</v>
      </c>
      <c r="D1185" s="4"/>
      <c r="E1185" s="7">
        <v>44197</v>
      </c>
      <c r="F1185" s="4" t="str">
        <f>C1185&amp;COUNTIF($C$2:C1185,C1185)</f>
        <v>程庚1</v>
      </c>
      <c r="G1185" s="4">
        <f t="shared" si="37"/>
        <v>0</v>
      </c>
    </row>
    <row r="1186" customHeight="1" spans="1:7">
      <c r="A1186" s="4">
        <f t="shared" si="36"/>
        <v>1185</v>
      </c>
      <c r="B1186" s="5" t="s">
        <v>3079</v>
      </c>
      <c r="C1186" s="6" t="s">
        <v>1523</v>
      </c>
      <c r="D1186" s="4"/>
      <c r="E1186" s="7">
        <v>44197</v>
      </c>
      <c r="F1186" s="4" t="str">
        <f>C1186&amp;COUNTIF($C$2:C1186,C1186)</f>
        <v>任阿敏021511</v>
      </c>
      <c r="G1186" s="4">
        <f t="shared" si="37"/>
        <v>0</v>
      </c>
    </row>
    <row r="1187" customHeight="1" spans="1:7">
      <c r="A1187" s="4">
        <f t="shared" si="36"/>
        <v>1186</v>
      </c>
      <c r="B1187" s="5" t="s">
        <v>4571</v>
      </c>
      <c r="C1187" s="6" t="s">
        <v>1524</v>
      </c>
      <c r="D1187" s="4"/>
      <c r="E1187" s="7">
        <v>44197</v>
      </c>
      <c r="F1187" s="4" t="str">
        <f>C1187&amp;COUNTIF($C$2:C1187,C1187)</f>
        <v>杨睿1</v>
      </c>
      <c r="G1187" s="4">
        <f t="shared" si="37"/>
        <v>0</v>
      </c>
    </row>
    <row r="1188" customHeight="1" spans="1:7">
      <c r="A1188" s="4">
        <f t="shared" si="36"/>
        <v>1187</v>
      </c>
      <c r="B1188" s="5" t="s">
        <v>4572</v>
      </c>
      <c r="C1188" s="6" t="s">
        <v>1525</v>
      </c>
      <c r="D1188" s="4"/>
      <c r="E1188" s="7">
        <v>44197</v>
      </c>
      <c r="F1188" s="4" t="str">
        <f>C1188&amp;COUNTIF($C$2:C1188,C1188)</f>
        <v>程昊1</v>
      </c>
      <c r="G1188" s="4">
        <f t="shared" si="37"/>
        <v>0</v>
      </c>
    </row>
    <row r="1189" customHeight="1" spans="1:7">
      <c r="A1189" s="4">
        <f t="shared" si="36"/>
        <v>1188</v>
      </c>
      <c r="B1189" s="5" t="s">
        <v>4573</v>
      </c>
      <c r="C1189" s="6" t="s">
        <v>1526</v>
      </c>
      <c r="D1189" s="4"/>
      <c r="E1189" s="7">
        <v>44197</v>
      </c>
      <c r="F1189" s="4" t="str">
        <f>C1189&amp;COUNTIF($C$2:C1189,C1189)</f>
        <v>王亚南1</v>
      </c>
      <c r="G1189" s="4">
        <f t="shared" si="37"/>
        <v>0</v>
      </c>
    </row>
    <row r="1190" customHeight="1" spans="1:7">
      <c r="A1190" s="4">
        <f t="shared" si="36"/>
        <v>1189</v>
      </c>
      <c r="B1190" s="5" t="s">
        <v>4574</v>
      </c>
      <c r="C1190" s="6" t="s">
        <v>1527</v>
      </c>
      <c r="D1190" s="4"/>
      <c r="E1190" s="7">
        <v>44197</v>
      </c>
      <c r="F1190" s="4" t="str">
        <f>C1190&amp;COUNTIF($C$2:C1190,C1190)</f>
        <v>汤建强1</v>
      </c>
      <c r="G1190" s="4">
        <f t="shared" si="37"/>
        <v>0</v>
      </c>
    </row>
    <row r="1191" customHeight="1" spans="1:7">
      <c r="A1191" s="4">
        <f t="shared" si="36"/>
        <v>1190</v>
      </c>
      <c r="B1191" s="5" t="s">
        <v>4575</v>
      </c>
      <c r="C1191" s="6" t="s">
        <v>1528</v>
      </c>
      <c r="D1191" s="4"/>
      <c r="E1191" s="7">
        <v>44197</v>
      </c>
      <c r="F1191" s="4" t="str">
        <f>C1191&amp;COUNTIF($C$2:C1191,C1191)</f>
        <v>陈致兴1</v>
      </c>
      <c r="G1191" s="4">
        <f t="shared" si="37"/>
        <v>0</v>
      </c>
    </row>
    <row r="1192" customHeight="1" spans="1:7">
      <c r="A1192" s="4">
        <f t="shared" si="36"/>
        <v>1191</v>
      </c>
      <c r="B1192" s="5" t="s">
        <v>4576</v>
      </c>
      <c r="C1192" s="6" t="s">
        <v>1529</v>
      </c>
      <c r="D1192" s="4"/>
      <c r="E1192" s="7">
        <v>44197</v>
      </c>
      <c r="F1192" s="4" t="str">
        <f>C1192&amp;COUNTIF($C$2:C1192,C1192)</f>
        <v>蔡莹1</v>
      </c>
      <c r="G1192" s="4">
        <f t="shared" si="37"/>
        <v>0</v>
      </c>
    </row>
    <row r="1193" customHeight="1" spans="1:7">
      <c r="A1193" s="4">
        <f t="shared" si="36"/>
        <v>1192</v>
      </c>
      <c r="B1193" s="5" t="s">
        <v>3047</v>
      </c>
      <c r="C1193" s="6" t="s">
        <v>1530</v>
      </c>
      <c r="D1193" s="4"/>
      <c r="E1193" s="7">
        <v>44197</v>
      </c>
      <c r="F1193" s="4" t="str">
        <f>C1193&amp;COUNTIF($C$2:C1193,C1193)</f>
        <v>马格田1</v>
      </c>
      <c r="G1193" s="4">
        <f t="shared" si="37"/>
        <v>0</v>
      </c>
    </row>
    <row r="1194" customHeight="1" spans="1:7">
      <c r="A1194" s="4">
        <f t="shared" si="36"/>
        <v>1193</v>
      </c>
      <c r="B1194" s="5" t="s">
        <v>4577</v>
      </c>
      <c r="C1194" s="6" t="s">
        <v>1531</v>
      </c>
      <c r="D1194" s="4"/>
      <c r="E1194" s="7">
        <v>44197</v>
      </c>
      <c r="F1194" s="4" t="str">
        <f>C1194&amp;COUNTIF($C$2:C1194,C1194)</f>
        <v>高文苑1</v>
      </c>
      <c r="G1194" s="4">
        <f t="shared" si="37"/>
        <v>0</v>
      </c>
    </row>
    <row r="1195" customHeight="1" spans="1:7">
      <c r="A1195" s="4">
        <f t="shared" si="36"/>
        <v>1194</v>
      </c>
      <c r="B1195" s="5" t="s">
        <v>3075</v>
      </c>
      <c r="C1195" s="6" t="s">
        <v>1532</v>
      </c>
      <c r="D1195" s="4"/>
      <c r="E1195" s="7">
        <v>44197</v>
      </c>
      <c r="F1195" s="4" t="str">
        <f>C1195&amp;COUNTIF($C$2:C1195,C1195)</f>
        <v>李凡良1</v>
      </c>
      <c r="G1195" s="4">
        <f t="shared" si="37"/>
        <v>0</v>
      </c>
    </row>
    <row r="1196" customHeight="1" spans="1:7">
      <c r="A1196" s="4">
        <f t="shared" si="36"/>
        <v>1195</v>
      </c>
      <c r="B1196" s="5" t="s">
        <v>4578</v>
      </c>
      <c r="C1196" s="6" t="s">
        <v>1533</v>
      </c>
      <c r="D1196" s="4"/>
      <c r="E1196" s="7">
        <v>44197</v>
      </c>
      <c r="F1196" s="4" t="str">
        <f>C1196&amp;COUNTIF($C$2:C1196,C1196)</f>
        <v>张秋华1</v>
      </c>
      <c r="G1196" s="4">
        <f t="shared" si="37"/>
        <v>0</v>
      </c>
    </row>
    <row r="1197" customHeight="1" spans="1:7">
      <c r="A1197" s="4">
        <f t="shared" si="36"/>
        <v>1196</v>
      </c>
      <c r="B1197" s="5" t="s">
        <v>3071</v>
      </c>
      <c r="C1197" s="6" t="s">
        <v>1534</v>
      </c>
      <c r="D1197" s="4"/>
      <c r="E1197" s="7">
        <v>44197</v>
      </c>
      <c r="F1197" s="4" t="str">
        <f>C1197&amp;COUNTIF($C$2:C1197,C1197)</f>
        <v>项文俊1</v>
      </c>
      <c r="G1197" s="4">
        <f t="shared" si="37"/>
        <v>0</v>
      </c>
    </row>
    <row r="1198" customHeight="1" spans="1:7">
      <c r="A1198" s="4">
        <f t="shared" si="36"/>
        <v>1197</v>
      </c>
      <c r="B1198" s="5" t="s">
        <v>4579</v>
      </c>
      <c r="C1198" s="6" t="s">
        <v>1535</v>
      </c>
      <c r="D1198" s="4"/>
      <c r="E1198" s="7">
        <v>44197</v>
      </c>
      <c r="F1198" s="4" t="str">
        <f>C1198&amp;COUNTIF($C$2:C1198,C1198)</f>
        <v>关义1</v>
      </c>
      <c r="G1198" s="4">
        <f t="shared" si="37"/>
        <v>0</v>
      </c>
    </row>
    <row r="1199" customHeight="1" spans="1:7">
      <c r="A1199" s="4">
        <f t="shared" si="36"/>
        <v>1198</v>
      </c>
      <c r="B1199" s="5" t="s">
        <v>3706</v>
      </c>
      <c r="C1199" s="6" t="s">
        <v>1536</v>
      </c>
      <c r="D1199" s="4"/>
      <c r="E1199" s="7">
        <v>44197</v>
      </c>
      <c r="F1199" s="4" t="str">
        <f>C1199&amp;COUNTIF($C$2:C1199,C1199)</f>
        <v>张婉琪1</v>
      </c>
      <c r="G1199" s="4">
        <f t="shared" si="37"/>
        <v>0</v>
      </c>
    </row>
    <row r="1200" customHeight="1" spans="1:7">
      <c r="A1200" s="4">
        <f t="shared" si="36"/>
        <v>1199</v>
      </c>
      <c r="B1200" s="5" t="s">
        <v>3593</v>
      </c>
      <c r="C1200" s="6" t="s">
        <v>1537</v>
      </c>
      <c r="D1200" s="4"/>
      <c r="E1200" s="7">
        <v>44197</v>
      </c>
      <c r="F1200" s="4" t="str">
        <f>C1200&amp;COUNTIF($C$2:C1200,C1200)</f>
        <v>戴文十1</v>
      </c>
      <c r="G1200" s="4">
        <f t="shared" si="37"/>
        <v>0</v>
      </c>
    </row>
    <row r="1201" customHeight="1" spans="1:7">
      <c r="A1201" s="4">
        <f t="shared" si="36"/>
        <v>1200</v>
      </c>
      <c r="B1201" s="5" t="s">
        <v>3573</v>
      </c>
      <c r="C1201" s="6" t="s">
        <v>1538</v>
      </c>
      <c r="D1201" s="4"/>
      <c r="E1201" s="7">
        <v>44197</v>
      </c>
      <c r="F1201" s="4" t="str">
        <f>C1201&amp;COUNTIF($C$2:C1201,C1201)</f>
        <v>王德久1</v>
      </c>
      <c r="G1201" s="4">
        <f t="shared" si="37"/>
        <v>0</v>
      </c>
    </row>
    <row r="1202" customHeight="1" spans="1:7">
      <c r="A1202" s="4">
        <f t="shared" si="36"/>
        <v>1201</v>
      </c>
      <c r="B1202" s="5" t="s">
        <v>4580</v>
      </c>
      <c r="C1202" s="6" t="s">
        <v>1539</v>
      </c>
      <c r="D1202" s="4"/>
      <c r="E1202" s="7">
        <v>44197</v>
      </c>
      <c r="F1202" s="4" t="str">
        <f>C1202&amp;COUNTIF($C$2:C1202,C1202)</f>
        <v>李明坤1</v>
      </c>
      <c r="G1202" s="4">
        <f t="shared" si="37"/>
        <v>0</v>
      </c>
    </row>
    <row r="1203" customHeight="1" spans="1:7">
      <c r="A1203" s="4">
        <f t="shared" si="36"/>
        <v>1202</v>
      </c>
      <c r="B1203" s="5" t="s">
        <v>4581</v>
      </c>
      <c r="C1203" s="6" t="s">
        <v>1540</v>
      </c>
      <c r="D1203" s="4"/>
      <c r="E1203" s="7">
        <v>44197</v>
      </c>
      <c r="F1203" s="4" t="str">
        <f>C1203&amp;COUNTIF($C$2:C1203,C1203)</f>
        <v>赵捷1</v>
      </c>
      <c r="G1203" s="4">
        <f t="shared" si="37"/>
        <v>0</v>
      </c>
    </row>
    <row r="1204" customHeight="1" spans="1:7">
      <c r="A1204" s="4">
        <f t="shared" si="36"/>
        <v>1203</v>
      </c>
      <c r="B1204" s="5" t="s">
        <v>3043</v>
      </c>
      <c r="C1204" s="6" t="s">
        <v>1541</v>
      </c>
      <c r="D1204" s="4"/>
      <c r="E1204" s="7">
        <v>44197</v>
      </c>
      <c r="F1204" s="4" t="str">
        <f>C1204&amp;COUNTIF($C$2:C1204,C1204)</f>
        <v>卢凯020701</v>
      </c>
      <c r="G1204" s="4">
        <f t="shared" si="37"/>
        <v>0</v>
      </c>
    </row>
    <row r="1205" customHeight="1" spans="1:7">
      <c r="A1205" s="4">
        <f t="shared" si="36"/>
        <v>1204</v>
      </c>
      <c r="B1205" s="5" t="s">
        <v>3576</v>
      </c>
      <c r="C1205" s="6" t="s">
        <v>1542</v>
      </c>
      <c r="D1205" s="4"/>
      <c r="E1205" s="7">
        <v>44197</v>
      </c>
      <c r="F1205" s="4" t="str">
        <f>C1205&amp;COUNTIF($C$2:C1205,C1205)</f>
        <v>吴冬春1</v>
      </c>
      <c r="G1205" s="4">
        <f t="shared" si="37"/>
        <v>0</v>
      </c>
    </row>
    <row r="1206" customHeight="1" spans="1:7">
      <c r="A1206" s="4">
        <f t="shared" si="36"/>
        <v>1205</v>
      </c>
      <c r="B1206" s="5" t="s">
        <v>4582</v>
      </c>
      <c r="C1206" s="6" t="s">
        <v>1543</v>
      </c>
      <c r="D1206" s="4"/>
      <c r="E1206" s="7">
        <v>44197</v>
      </c>
      <c r="F1206" s="4" t="str">
        <f>C1206&amp;COUNTIF($C$2:C1206,C1206)</f>
        <v>王鹏飞1</v>
      </c>
      <c r="G1206" s="4">
        <f t="shared" si="37"/>
        <v>0</v>
      </c>
    </row>
    <row r="1207" customHeight="1" spans="1:7">
      <c r="A1207" s="4">
        <f t="shared" si="36"/>
        <v>1206</v>
      </c>
      <c r="B1207" s="5" t="s">
        <v>3578</v>
      </c>
      <c r="C1207" s="6" t="s">
        <v>1544</v>
      </c>
      <c r="D1207" s="4"/>
      <c r="E1207" s="7">
        <v>44197</v>
      </c>
      <c r="F1207" s="4" t="str">
        <f>C1207&amp;COUNTIF($C$2:C1207,C1207)</f>
        <v>张龙1</v>
      </c>
      <c r="G1207" s="4">
        <f t="shared" si="37"/>
        <v>0</v>
      </c>
    </row>
    <row r="1208" customHeight="1" spans="1:7">
      <c r="A1208" s="4">
        <f t="shared" si="36"/>
        <v>1207</v>
      </c>
      <c r="B1208" s="5" t="s">
        <v>4583</v>
      </c>
      <c r="C1208" s="6" t="s">
        <v>1545</v>
      </c>
      <c r="D1208" s="4"/>
      <c r="E1208" s="7">
        <v>44197</v>
      </c>
      <c r="F1208" s="4" t="str">
        <f>C1208&amp;COUNTIF($C$2:C1208,C1208)</f>
        <v>付明君1</v>
      </c>
      <c r="G1208" s="4">
        <f t="shared" si="37"/>
        <v>0</v>
      </c>
    </row>
    <row r="1209" customHeight="1" spans="1:7">
      <c r="A1209" s="4">
        <f t="shared" si="36"/>
        <v>1208</v>
      </c>
      <c r="B1209" s="5" t="s">
        <v>3696</v>
      </c>
      <c r="C1209" s="6" t="s">
        <v>1546</v>
      </c>
      <c r="D1209" s="4"/>
      <c r="E1209" s="7">
        <v>44197</v>
      </c>
      <c r="F1209" s="4" t="str">
        <f>C1209&amp;COUNTIF($C$2:C1209,C1209)</f>
        <v>胡豪杰1</v>
      </c>
      <c r="G1209" s="4">
        <f t="shared" si="37"/>
        <v>0</v>
      </c>
    </row>
    <row r="1210" customHeight="1" spans="1:7">
      <c r="A1210" s="4">
        <f t="shared" si="36"/>
        <v>1209</v>
      </c>
      <c r="B1210" s="5" t="s">
        <v>4584</v>
      </c>
      <c r="C1210" s="6" t="s">
        <v>1547</v>
      </c>
      <c r="D1210" s="4"/>
      <c r="E1210" s="7">
        <v>44197</v>
      </c>
      <c r="F1210" s="4" t="str">
        <f>C1210&amp;COUNTIF($C$2:C1210,C1210)</f>
        <v>王浩星1</v>
      </c>
      <c r="G1210" s="4">
        <f t="shared" si="37"/>
        <v>0</v>
      </c>
    </row>
    <row r="1211" customHeight="1" spans="1:7">
      <c r="A1211" s="4">
        <f t="shared" si="36"/>
        <v>1210</v>
      </c>
      <c r="B1211" s="5" t="s">
        <v>4585</v>
      </c>
      <c r="C1211" s="6" t="s">
        <v>1548</v>
      </c>
      <c r="D1211" s="4"/>
      <c r="E1211" s="7">
        <v>44197</v>
      </c>
      <c r="F1211" s="4" t="str">
        <f>C1211&amp;COUNTIF($C$2:C1211,C1211)</f>
        <v>祝晓凡1</v>
      </c>
      <c r="G1211" s="4">
        <f t="shared" si="37"/>
        <v>0</v>
      </c>
    </row>
    <row r="1212" customHeight="1" spans="1:7">
      <c r="A1212" s="4">
        <f t="shared" si="36"/>
        <v>1211</v>
      </c>
      <c r="B1212" s="5" t="s">
        <v>4586</v>
      </c>
      <c r="C1212" s="6" t="s">
        <v>1549</v>
      </c>
      <c r="D1212" s="4"/>
      <c r="E1212" s="7">
        <v>44197</v>
      </c>
      <c r="F1212" s="4" t="str">
        <f>C1212&amp;COUNTIF($C$2:C1212,C1212)</f>
        <v>吴佳妮1</v>
      </c>
      <c r="G1212" s="4">
        <f t="shared" si="37"/>
        <v>0</v>
      </c>
    </row>
    <row r="1213" customHeight="1" spans="1:7">
      <c r="A1213" s="4">
        <f t="shared" si="36"/>
        <v>1212</v>
      </c>
      <c r="B1213" s="5" t="s">
        <v>4587</v>
      </c>
      <c r="C1213" s="6" t="s">
        <v>1550</v>
      </c>
      <c r="D1213" s="4"/>
      <c r="E1213" s="7">
        <v>44197</v>
      </c>
      <c r="F1213" s="4" t="str">
        <f>C1213&amp;COUNTIF($C$2:C1213,C1213)</f>
        <v>康玉杰1</v>
      </c>
      <c r="G1213" s="4">
        <f t="shared" si="37"/>
        <v>0</v>
      </c>
    </row>
    <row r="1214" customHeight="1" spans="1:7">
      <c r="A1214" s="4">
        <f t="shared" si="36"/>
        <v>1213</v>
      </c>
      <c r="B1214" s="5" t="s">
        <v>4588</v>
      </c>
      <c r="C1214" s="6" t="s">
        <v>1551</v>
      </c>
      <c r="D1214" s="4"/>
      <c r="E1214" s="7">
        <v>44197</v>
      </c>
      <c r="F1214" s="4" t="str">
        <f>C1214&amp;COUNTIF($C$2:C1214,C1214)</f>
        <v>孙运康1</v>
      </c>
      <c r="G1214" s="4">
        <f t="shared" si="37"/>
        <v>0</v>
      </c>
    </row>
    <row r="1215" customHeight="1" spans="1:7">
      <c r="A1215" s="4">
        <f t="shared" si="36"/>
        <v>1214</v>
      </c>
      <c r="B1215" s="5" t="s">
        <v>4589</v>
      </c>
      <c r="C1215" s="6" t="s">
        <v>1552</v>
      </c>
      <c r="D1215" s="4"/>
      <c r="E1215" s="7">
        <v>44197</v>
      </c>
      <c r="F1215" s="4" t="str">
        <f>C1215&amp;COUNTIF($C$2:C1215,C1215)</f>
        <v>孔祥兵1</v>
      </c>
      <c r="G1215" s="4">
        <f t="shared" si="37"/>
        <v>0</v>
      </c>
    </row>
    <row r="1216" customHeight="1" spans="1:7">
      <c r="A1216" s="4">
        <f t="shared" si="36"/>
        <v>1215</v>
      </c>
      <c r="B1216" s="5" t="s">
        <v>4590</v>
      </c>
      <c r="C1216" s="6" t="s">
        <v>1553</v>
      </c>
      <c r="D1216" s="4"/>
      <c r="E1216" s="7">
        <v>44197</v>
      </c>
      <c r="F1216" s="4" t="str">
        <f>C1216&amp;COUNTIF($C$2:C1216,C1216)</f>
        <v>龙聪1</v>
      </c>
      <c r="G1216" s="4">
        <f t="shared" si="37"/>
        <v>0</v>
      </c>
    </row>
    <row r="1217" customHeight="1" spans="1:7">
      <c r="A1217" s="4">
        <f t="shared" si="36"/>
        <v>1216</v>
      </c>
      <c r="B1217" s="5" t="s">
        <v>3692</v>
      </c>
      <c r="C1217" s="6" t="s">
        <v>1554</v>
      </c>
      <c r="D1217" s="4"/>
      <c r="E1217" s="7">
        <v>44197</v>
      </c>
      <c r="F1217" s="4" t="str">
        <f>C1217&amp;COUNTIF($C$2:C1217,C1217)</f>
        <v>张凯024801</v>
      </c>
      <c r="G1217" s="4">
        <f t="shared" si="37"/>
        <v>0</v>
      </c>
    </row>
    <row r="1218" customHeight="1" spans="1:7">
      <c r="A1218" s="4">
        <f t="shared" si="36"/>
        <v>1217</v>
      </c>
      <c r="B1218" s="5" t="s">
        <v>4591</v>
      </c>
      <c r="C1218" s="6" t="s">
        <v>1555</v>
      </c>
      <c r="D1218" s="4"/>
      <c r="E1218" s="7">
        <v>44197</v>
      </c>
      <c r="F1218" s="4" t="str">
        <f>C1218&amp;COUNTIF($C$2:C1218,C1218)</f>
        <v>张董帅1</v>
      </c>
      <c r="G1218" s="4">
        <f t="shared" si="37"/>
        <v>0</v>
      </c>
    </row>
    <row r="1219" customHeight="1" spans="1:7">
      <c r="A1219" s="4">
        <f t="shared" ref="A1219:A1282" si="38">ROW()-1</f>
        <v>1218</v>
      </c>
      <c r="B1219" s="5" t="s">
        <v>4592</v>
      </c>
      <c r="C1219" s="6" t="s">
        <v>1556</v>
      </c>
      <c r="D1219" s="4"/>
      <c r="E1219" s="7">
        <v>44197</v>
      </c>
      <c r="F1219" s="4" t="str">
        <f>C1219&amp;COUNTIF($C$2:C1219,C1219)</f>
        <v>夏朝1</v>
      </c>
      <c r="G1219" s="4">
        <f t="shared" ref="G1219:G1282" si="39">IF(COUNTIF(C:C,C1219)=1,0,D1219-VLOOKUP(C1219,C:D,2,0))</f>
        <v>0</v>
      </c>
    </row>
    <row r="1220" customHeight="1" spans="1:7">
      <c r="A1220" s="4">
        <f t="shared" si="38"/>
        <v>1219</v>
      </c>
      <c r="B1220" s="5" t="s">
        <v>4593</v>
      </c>
      <c r="C1220" s="6" t="s">
        <v>1557</v>
      </c>
      <c r="D1220" s="4"/>
      <c r="E1220" s="7">
        <v>44197</v>
      </c>
      <c r="F1220" s="4" t="str">
        <f>C1220&amp;COUNTIF($C$2:C1220,C1220)</f>
        <v>武俊1</v>
      </c>
      <c r="G1220" s="4">
        <f t="shared" si="39"/>
        <v>0</v>
      </c>
    </row>
    <row r="1221" customHeight="1" spans="1:7">
      <c r="A1221" s="4">
        <f t="shared" si="38"/>
        <v>1220</v>
      </c>
      <c r="B1221" s="5" t="s">
        <v>3396</v>
      </c>
      <c r="C1221" s="6" t="s">
        <v>1558</v>
      </c>
      <c r="D1221" s="4"/>
      <c r="E1221" s="7">
        <v>44197</v>
      </c>
      <c r="F1221" s="4" t="str">
        <f>C1221&amp;COUNTIF($C$2:C1221,C1221)</f>
        <v>姜圆圆1</v>
      </c>
      <c r="G1221" s="4">
        <f t="shared" si="39"/>
        <v>0</v>
      </c>
    </row>
    <row r="1222" customHeight="1" spans="1:7">
      <c r="A1222" s="4">
        <f t="shared" si="38"/>
        <v>1221</v>
      </c>
      <c r="B1222" s="5" t="s">
        <v>3031</v>
      </c>
      <c r="C1222" s="6" t="s">
        <v>1559</v>
      </c>
      <c r="D1222" s="4"/>
      <c r="E1222" s="7">
        <v>44197</v>
      </c>
      <c r="F1222" s="4" t="str">
        <f>C1222&amp;COUNTIF($C$2:C1222,C1222)</f>
        <v>陈飞飞1</v>
      </c>
      <c r="G1222" s="4">
        <f t="shared" si="39"/>
        <v>0</v>
      </c>
    </row>
    <row r="1223" customHeight="1" spans="1:7">
      <c r="A1223" s="4">
        <f t="shared" si="38"/>
        <v>1222</v>
      </c>
      <c r="B1223" s="5" t="s">
        <v>4594</v>
      </c>
      <c r="C1223" s="6" t="s">
        <v>1560</v>
      </c>
      <c r="D1223" s="4"/>
      <c r="E1223" s="7">
        <v>44197</v>
      </c>
      <c r="F1223" s="4" t="str">
        <f>C1223&amp;COUNTIF($C$2:C1223,C1223)</f>
        <v>刘申杰1</v>
      </c>
      <c r="G1223" s="4">
        <f t="shared" si="39"/>
        <v>0</v>
      </c>
    </row>
    <row r="1224" customHeight="1" spans="1:7">
      <c r="A1224" s="4">
        <f t="shared" si="38"/>
        <v>1223</v>
      </c>
      <c r="B1224" s="5" t="s">
        <v>2757</v>
      </c>
      <c r="C1224" s="6" t="s">
        <v>1561</v>
      </c>
      <c r="D1224" s="4"/>
      <c r="E1224" s="7">
        <v>44197</v>
      </c>
      <c r="F1224" s="4" t="str">
        <f>C1224&amp;COUNTIF($C$2:C1224,C1224)</f>
        <v>万蕾1</v>
      </c>
      <c r="G1224" s="4">
        <f t="shared" si="39"/>
        <v>0</v>
      </c>
    </row>
    <row r="1225" customHeight="1" spans="1:7">
      <c r="A1225" s="4">
        <f t="shared" si="38"/>
        <v>1224</v>
      </c>
      <c r="B1225" s="5" t="s">
        <v>2763</v>
      </c>
      <c r="C1225" s="6" t="s">
        <v>1562</v>
      </c>
      <c r="D1225" s="4"/>
      <c r="E1225" s="7">
        <v>44197</v>
      </c>
      <c r="F1225" s="4" t="str">
        <f>C1225&amp;COUNTIF($C$2:C1225,C1225)</f>
        <v>吴辉华1</v>
      </c>
      <c r="G1225" s="4">
        <f t="shared" si="39"/>
        <v>0</v>
      </c>
    </row>
    <row r="1226" customHeight="1" spans="1:7">
      <c r="A1226" s="4">
        <f t="shared" si="38"/>
        <v>1225</v>
      </c>
      <c r="B1226" s="5" t="s">
        <v>2761</v>
      </c>
      <c r="C1226" s="6" t="s">
        <v>1563</v>
      </c>
      <c r="D1226" s="4"/>
      <c r="E1226" s="7">
        <v>44197</v>
      </c>
      <c r="F1226" s="4" t="str">
        <f>C1226&amp;COUNTIF($C$2:C1226,C1226)</f>
        <v>俞春传1</v>
      </c>
      <c r="G1226" s="4">
        <f t="shared" si="39"/>
        <v>0</v>
      </c>
    </row>
    <row r="1227" customHeight="1" spans="1:7">
      <c r="A1227" s="4">
        <f t="shared" si="38"/>
        <v>1226</v>
      </c>
      <c r="B1227" s="5" t="s">
        <v>4595</v>
      </c>
      <c r="C1227" s="6" t="s">
        <v>1564</v>
      </c>
      <c r="D1227" s="4"/>
      <c r="E1227" s="7">
        <v>44197</v>
      </c>
      <c r="F1227" s="4" t="str">
        <f>C1227&amp;COUNTIF($C$2:C1227,C1227)</f>
        <v>韩旭佩1</v>
      </c>
      <c r="G1227" s="4">
        <f t="shared" si="39"/>
        <v>0</v>
      </c>
    </row>
    <row r="1228" customHeight="1" spans="1:7">
      <c r="A1228" s="4">
        <f t="shared" si="38"/>
        <v>1227</v>
      </c>
      <c r="B1228" s="5" t="s">
        <v>2771</v>
      </c>
      <c r="C1228" s="6" t="s">
        <v>1565</v>
      </c>
      <c r="D1228" s="4"/>
      <c r="E1228" s="7">
        <v>44197</v>
      </c>
      <c r="F1228" s="4" t="str">
        <f>C1228&amp;COUNTIF($C$2:C1228,C1228)</f>
        <v>施键1</v>
      </c>
      <c r="G1228" s="4">
        <f t="shared" si="39"/>
        <v>0</v>
      </c>
    </row>
    <row r="1229" customHeight="1" spans="1:7">
      <c r="A1229" s="4">
        <f t="shared" si="38"/>
        <v>1228</v>
      </c>
      <c r="B1229" s="5" t="s">
        <v>4596</v>
      </c>
      <c r="C1229" s="6" t="s">
        <v>1566</v>
      </c>
      <c r="D1229" s="4"/>
      <c r="E1229" s="7">
        <v>44197</v>
      </c>
      <c r="F1229" s="4" t="str">
        <f>C1229&amp;COUNTIF($C$2:C1229,C1229)</f>
        <v>周子元1</v>
      </c>
      <c r="G1229" s="4">
        <f t="shared" si="39"/>
        <v>0</v>
      </c>
    </row>
    <row r="1230" customHeight="1" spans="1:7">
      <c r="A1230" s="4">
        <f t="shared" si="38"/>
        <v>1229</v>
      </c>
      <c r="B1230" s="5" t="s">
        <v>2821</v>
      </c>
      <c r="C1230" s="6" t="s">
        <v>1567</v>
      </c>
      <c r="D1230" s="4"/>
      <c r="E1230" s="7">
        <v>44197</v>
      </c>
      <c r="F1230" s="4" t="str">
        <f>C1230&amp;COUNTIF($C$2:C1230,C1230)</f>
        <v>方嘉玮1</v>
      </c>
      <c r="G1230" s="4">
        <f t="shared" si="39"/>
        <v>0</v>
      </c>
    </row>
    <row r="1231" customHeight="1" spans="1:7">
      <c r="A1231" s="4">
        <f t="shared" si="38"/>
        <v>1230</v>
      </c>
      <c r="B1231" s="5" t="s">
        <v>2772</v>
      </c>
      <c r="C1231" s="6" t="s">
        <v>1568</v>
      </c>
      <c r="D1231" s="4"/>
      <c r="E1231" s="7">
        <v>44197</v>
      </c>
      <c r="F1231" s="4" t="str">
        <f>C1231&amp;COUNTIF($C$2:C1231,C1231)</f>
        <v>何磊1</v>
      </c>
      <c r="G1231" s="4">
        <f t="shared" si="39"/>
        <v>0</v>
      </c>
    </row>
    <row r="1232" customHeight="1" spans="1:7">
      <c r="A1232" s="4">
        <f t="shared" si="38"/>
        <v>1231</v>
      </c>
      <c r="B1232" s="5" t="s">
        <v>3693</v>
      </c>
      <c r="C1232" s="6" t="s">
        <v>1569</v>
      </c>
      <c r="D1232" s="4"/>
      <c r="E1232" s="7">
        <v>44197</v>
      </c>
      <c r="F1232" s="4" t="str">
        <f>C1232&amp;COUNTIF($C$2:C1232,C1232)</f>
        <v>周涛025161</v>
      </c>
      <c r="G1232" s="4">
        <f t="shared" si="39"/>
        <v>0</v>
      </c>
    </row>
    <row r="1233" customHeight="1" spans="1:7">
      <c r="A1233" s="4">
        <f t="shared" si="38"/>
        <v>1232</v>
      </c>
      <c r="B1233" s="5" t="s">
        <v>2773</v>
      </c>
      <c r="C1233" s="6" t="s">
        <v>1570</v>
      </c>
      <c r="D1233" s="4"/>
      <c r="E1233" s="7">
        <v>44197</v>
      </c>
      <c r="F1233" s="4" t="str">
        <f>C1233&amp;COUNTIF($C$2:C1233,C1233)</f>
        <v>薄凯阳1</v>
      </c>
      <c r="G1233" s="4">
        <f t="shared" si="39"/>
        <v>0</v>
      </c>
    </row>
    <row r="1234" customHeight="1" spans="1:7">
      <c r="A1234" s="4">
        <f t="shared" si="38"/>
        <v>1233</v>
      </c>
      <c r="B1234" s="5" t="s">
        <v>3688</v>
      </c>
      <c r="C1234" s="6" t="s">
        <v>1571</v>
      </c>
      <c r="D1234" s="4"/>
      <c r="E1234" s="7">
        <v>44197</v>
      </c>
      <c r="F1234" s="4" t="str">
        <f>C1234&amp;COUNTIF($C$2:C1234,C1234)</f>
        <v>何陶025191</v>
      </c>
      <c r="G1234" s="4">
        <f t="shared" si="39"/>
        <v>0</v>
      </c>
    </row>
    <row r="1235" customHeight="1" spans="1:7">
      <c r="A1235" s="4">
        <f t="shared" si="38"/>
        <v>1234</v>
      </c>
      <c r="B1235" s="5" t="s">
        <v>4597</v>
      </c>
      <c r="C1235" s="6" t="s">
        <v>1572</v>
      </c>
      <c r="D1235" s="4"/>
      <c r="E1235" s="7">
        <v>44197</v>
      </c>
      <c r="F1235" s="4" t="str">
        <f>C1235&amp;COUNTIF($C$2:C1235,C1235)</f>
        <v>金卓1</v>
      </c>
      <c r="G1235" s="4">
        <f t="shared" si="39"/>
        <v>0</v>
      </c>
    </row>
    <row r="1236" customHeight="1" spans="1:7">
      <c r="A1236" s="4">
        <f t="shared" si="38"/>
        <v>1235</v>
      </c>
      <c r="B1236" s="5" t="s">
        <v>4598</v>
      </c>
      <c r="C1236" s="6" t="s">
        <v>1573</v>
      </c>
      <c r="D1236" s="4"/>
      <c r="E1236" s="7">
        <v>44197</v>
      </c>
      <c r="F1236" s="4" t="str">
        <f>C1236&amp;COUNTIF($C$2:C1236,C1236)</f>
        <v>庞孟繁1</v>
      </c>
      <c r="G1236" s="4">
        <f t="shared" si="39"/>
        <v>0</v>
      </c>
    </row>
    <row r="1237" customHeight="1" spans="1:7">
      <c r="A1237" s="4">
        <f t="shared" si="38"/>
        <v>1236</v>
      </c>
      <c r="B1237" s="5" t="s">
        <v>2783</v>
      </c>
      <c r="C1237" s="6" t="s">
        <v>1574</v>
      </c>
      <c r="D1237" s="4"/>
      <c r="E1237" s="7">
        <v>44197</v>
      </c>
      <c r="F1237" s="4" t="str">
        <f>C1237&amp;COUNTIF($C$2:C1237,C1237)</f>
        <v>章立功1</v>
      </c>
      <c r="G1237" s="4">
        <f t="shared" si="39"/>
        <v>0</v>
      </c>
    </row>
    <row r="1238" customHeight="1" spans="1:7">
      <c r="A1238" s="4">
        <f t="shared" si="38"/>
        <v>1237</v>
      </c>
      <c r="B1238" s="5" t="s">
        <v>2788</v>
      </c>
      <c r="C1238" s="6" t="s">
        <v>1575</v>
      </c>
      <c r="D1238" s="4"/>
      <c r="E1238" s="7">
        <v>44197</v>
      </c>
      <c r="F1238" s="4" t="str">
        <f>C1238&amp;COUNTIF($C$2:C1238,C1238)</f>
        <v>周建安1</v>
      </c>
      <c r="G1238" s="4">
        <f t="shared" si="39"/>
        <v>0</v>
      </c>
    </row>
    <row r="1239" customHeight="1" spans="1:7">
      <c r="A1239" s="4">
        <f t="shared" si="38"/>
        <v>1238</v>
      </c>
      <c r="B1239" s="5" t="s">
        <v>2795</v>
      </c>
      <c r="C1239" s="6" t="s">
        <v>1576</v>
      </c>
      <c r="D1239" s="4"/>
      <c r="E1239" s="7">
        <v>44197</v>
      </c>
      <c r="F1239" s="4" t="str">
        <f>C1239&amp;COUNTIF($C$2:C1239,C1239)</f>
        <v>曾欢1</v>
      </c>
      <c r="G1239" s="4">
        <f t="shared" si="39"/>
        <v>0</v>
      </c>
    </row>
    <row r="1240" customHeight="1" spans="1:7">
      <c r="A1240" s="4">
        <f t="shared" si="38"/>
        <v>1239</v>
      </c>
      <c r="B1240" s="5" t="s">
        <v>2796</v>
      </c>
      <c r="C1240" s="6" t="s">
        <v>1577</v>
      </c>
      <c r="D1240" s="4"/>
      <c r="E1240" s="7">
        <v>44197</v>
      </c>
      <c r="F1240" s="4" t="str">
        <f>C1240&amp;COUNTIF($C$2:C1240,C1240)</f>
        <v>杜秀1</v>
      </c>
      <c r="G1240" s="4">
        <f t="shared" si="39"/>
        <v>0</v>
      </c>
    </row>
    <row r="1241" customHeight="1" spans="1:7">
      <c r="A1241" s="4">
        <f t="shared" si="38"/>
        <v>1240</v>
      </c>
      <c r="B1241" s="5" t="s">
        <v>2797</v>
      </c>
      <c r="C1241" s="6" t="s">
        <v>1578</v>
      </c>
      <c r="D1241" s="4"/>
      <c r="E1241" s="7">
        <v>44197</v>
      </c>
      <c r="F1241" s="4" t="str">
        <f>C1241&amp;COUNTIF($C$2:C1241,C1241)</f>
        <v>操家恒1</v>
      </c>
      <c r="G1241" s="4">
        <f t="shared" si="39"/>
        <v>0</v>
      </c>
    </row>
    <row r="1242" customHeight="1" spans="1:7">
      <c r="A1242" s="4">
        <f t="shared" si="38"/>
        <v>1241</v>
      </c>
      <c r="B1242" s="5" t="s">
        <v>4599</v>
      </c>
      <c r="C1242" s="6" t="s">
        <v>1580</v>
      </c>
      <c r="D1242" s="4"/>
      <c r="E1242" s="7">
        <v>44197</v>
      </c>
      <c r="F1242" s="4" t="str">
        <f>C1242&amp;COUNTIF($C$2:C1242,C1242)</f>
        <v>杨玉涛1</v>
      </c>
      <c r="G1242" s="4">
        <f t="shared" si="39"/>
        <v>0</v>
      </c>
    </row>
    <row r="1243" customHeight="1" spans="1:7">
      <c r="A1243" s="4">
        <f t="shared" si="38"/>
        <v>1242</v>
      </c>
      <c r="B1243" s="5" t="s">
        <v>4600</v>
      </c>
      <c r="C1243" s="6" t="s">
        <v>1581</v>
      </c>
      <c r="D1243" s="4"/>
      <c r="E1243" s="7">
        <v>44197</v>
      </c>
      <c r="F1243" s="4" t="str">
        <f>C1243&amp;COUNTIF($C$2:C1243,C1243)</f>
        <v>张骁俊1</v>
      </c>
      <c r="G1243" s="4">
        <f t="shared" si="39"/>
        <v>0</v>
      </c>
    </row>
    <row r="1244" customHeight="1" spans="1:7">
      <c r="A1244" s="4">
        <f t="shared" si="38"/>
        <v>1243</v>
      </c>
      <c r="B1244" s="5" t="s">
        <v>2954</v>
      </c>
      <c r="C1244" s="6" t="s">
        <v>1582</v>
      </c>
      <c r="D1244" s="4"/>
      <c r="E1244" s="7">
        <v>44197</v>
      </c>
      <c r="F1244" s="4" t="str">
        <f>C1244&amp;COUNTIF($C$2:C1244,C1244)</f>
        <v>周立国1</v>
      </c>
      <c r="G1244" s="4">
        <f t="shared" si="39"/>
        <v>0</v>
      </c>
    </row>
    <row r="1245" customHeight="1" spans="1:7">
      <c r="A1245" s="4">
        <f t="shared" si="38"/>
        <v>1244</v>
      </c>
      <c r="B1245" s="5" t="s">
        <v>2807</v>
      </c>
      <c r="C1245" s="6" t="s">
        <v>1583</v>
      </c>
      <c r="D1245" s="4"/>
      <c r="E1245" s="7">
        <v>44197</v>
      </c>
      <c r="F1245" s="4" t="str">
        <f>C1245&amp;COUNTIF($C$2:C1245,C1245)</f>
        <v>王俊超1</v>
      </c>
      <c r="G1245" s="4">
        <f t="shared" si="39"/>
        <v>0</v>
      </c>
    </row>
    <row r="1246" customHeight="1" spans="1:7">
      <c r="A1246" s="4">
        <f t="shared" si="38"/>
        <v>1245</v>
      </c>
      <c r="B1246" s="5" t="s">
        <v>4601</v>
      </c>
      <c r="C1246" s="6" t="s">
        <v>1584</v>
      </c>
      <c r="D1246" s="4"/>
      <c r="E1246" s="7">
        <v>44197</v>
      </c>
      <c r="F1246" s="4" t="str">
        <f>C1246&amp;COUNTIF($C$2:C1246,C1246)</f>
        <v>卫磊1</v>
      </c>
      <c r="G1246" s="4">
        <f t="shared" si="39"/>
        <v>0</v>
      </c>
    </row>
    <row r="1247" customHeight="1" spans="1:7">
      <c r="A1247" s="4">
        <f t="shared" si="38"/>
        <v>1246</v>
      </c>
      <c r="B1247" s="5" t="s">
        <v>2808</v>
      </c>
      <c r="C1247" s="6" t="s">
        <v>1585</v>
      </c>
      <c r="D1247" s="4"/>
      <c r="E1247" s="7">
        <v>44197</v>
      </c>
      <c r="F1247" s="4" t="str">
        <f>C1247&amp;COUNTIF($C$2:C1247,C1247)</f>
        <v>卫晓璇1</v>
      </c>
      <c r="G1247" s="4">
        <f t="shared" si="39"/>
        <v>0</v>
      </c>
    </row>
    <row r="1248" customHeight="1" spans="1:7">
      <c r="A1248" s="4">
        <f t="shared" si="38"/>
        <v>1247</v>
      </c>
      <c r="B1248" s="5" t="s">
        <v>4602</v>
      </c>
      <c r="C1248" s="6" t="s">
        <v>1586</v>
      </c>
      <c r="D1248" s="4"/>
      <c r="E1248" s="7">
        <v>44197</v>
      </c>
      <c r="F1248" s="4" t="str">
        <f>C1248&amp;COUNTIF($C$2:C1248,C1248)</f>
        <v>侯彬斌1</v>
      </c>
      <c r="G1248" s="4">
        <f t="shared" si="39"/>
        <v>0</v>
      </c>
    </row>
    <row r="1249" customHeight="1" spans="1:7">
      <c r="A1249" s="4">
        <f t="shared" si="38"/>
        <v>1248</v>
      </c>
      <c r="B1249" s="5" t="s">
        <v>4603</v>
      </c>
      <c r="C1249" s="6" t="s">
        <v>1587</v>
      </c>
      <c r="D1249" s="4"/>
      <c r="E1249" s="7">
        <v>44197</v>
      </c>
      <c r="F1249" s="4" t="str">
        <f>C1249&amp;COUNTIF($C$2:C1249,C1249)</f>
        <v>吴涛1</v>
      </c>
      <c r="G1249" s="4">
        <f t="shared" si="39"/>
        <v>0</v>
      </c>
    </row>
    <row r="1250" customHeight="1" spans="1:7">
      <c r="A1250" s="4">
        <f t="shared" si="38"/>
        <v>1249</v>
      </c>
      <c r="B1250" s="5" t="s">
        <v>4604</v>
      </c>
      <c r="C1250" s="6" t="s">
        <v>1588</v>
      </c>
      <c r="D1250" s="4"/>
      <c r="E1250" s="7">
        <v>44197</v>
      </c>
      <c r="F1250" s="4" t="str">
        <f>C1250&amp;COUNTIF($C$2:C1250,C1250)</f>
        <v>杨晴1</v>
      </c>
      <c r="G1250" s="4">
        <f t="shared" si="39"/>
        <v>0</v>
      </c>
    </row>
    <row r="1251" customHeight="1" spans="1:7">
      <c r="A1251" s="4">
        <f t="shared" si="38"/>
        <v>1250</v>
      </c>
      <c r="B1251" s="5" t="s">
        <v>4605</v>
      </c>
      <c r="C1251" s="6" t="s">
        <v>1589</v>
      </c>
      <c r="D1251" s="4"/>
      <c r="E1251" s="7">
        <v>44197</v>
      </c>
      <c r="F1251" s="4" t="str">
        <f>C1251&amp;COUNTIF($C$2:C1251,C1251)</f>
        <v>闫莹莹1</v>
      </c>
      <c r="G1251" s="4">
        <f t="shared" si="39"/>
        <v>0</v>
      </c>
    </row>
    <row r="1252" customHeight="1" spans="1:7">
      <c r="A1252" s="4">
        <f t="shared" si="38"/>
        <v>1251</v>
      </c>
      <c r="B1252" s="5" t="s">
        <v>2818</v>
      </c>
      <c r="C1252" s="6" t="s">
        <v>1590</v>
      </c>
      <c r="D1252" s="4"/>
      <c r="E1252" s="7">
        <v>44197</v>
      </c>
      <c r="F1252" s="4" t="str">
        <f>C1252&amp;COUNTIF($C$2:C1252,C1252)</f>
        <v>张迎利1</v>
      </c>
      <c r="G1252" s="4">
        <f t="shared" si="39"/>
        <v>0</v>
      </c>
    </row>
    <row r="1253" customHeight="1" spans="1:7">
      <c r="A1253" s="4">
        <f t="shared" si="38"/>
        <v>1252</v>
      </c>
      <c r="B1253" s="5" t="s">
        <v>4606</v>
      </c>
      <c r="C1253" s="6" t="s">
        <v>1591</v>
      </c>
      <c r="D1253" s="4"/>
      <c r="E1253" s="7">
        <v>44197</v>
      </c>
      <c r="F1253" s="4" t="str">
        <f>C1253&amp;COUNTIF($C$2:C1253,C1253)</f>
        <v>胡飞1</v>
      </c>
      <c r="G1253" s="4">
        <f t="shared" si="39"/>
        <v>0</v>
      </c>
    </row>
    <row r="1254" customHeight="1" spans="1:7">
      <c r="A1254" s="4">
        <f t="shared" si="38"/>
        <v>1253</v>
      </c>
      <c r="B1254" s="5" t="s">
        <v>2822</v>
      </c>
      <c r="C1254" s="6" t="s">
        <v>1592</v>
      </c>
      <c r="D1254" s="4"/>
      <c r="E1254" s="7">
        <v>44197</v>
      </c>
      <c r="F1254" s="4" t="str">
        <f>C1254&amp;COUNTIF($C$2:C1254,C1254)</f>
        <v>陈岗岗1</v>
      </c>
      <c r="G1254" s="4">
        <f t="shared" si="39"/>
        <v>0</v>
      </c>
    </row>
    <row r="1255" customHeight="1" spans="1:7">
      <c r="A1255" s="4">
        <f t="shared" si="38"/>
        <v>1254</v>
      </c>
      <c r="B1255" s="5" t="s">
        <v>4607</v>
      </c>
      <c r="C1255" s="6" t="s">
        <v>1593</v>
      </c>
      <c r="D1255" s="4"/>
      <c r="E1255" s="7">
        <v>44197</v>
      </c>
      <c r="F1255" s="4" t="str">
        <f>C1255&amp;COUNTIF($C$2:C1255,C1255)</f>
        <v>董伟1</v>
      </c>
      <c r="G1255" s="4">
        <f t="shared" si="39"/>
        <v>0</v>
      </c>
    </row>
    <row r="1256" customHeight="1" spans="1:7">
      <c r="A1256" s="4">
        <f t="shared" si="38"/>
        <v>1255</v>
      </c>
      <c r="B1256" s="5" t="s">
        <v>4608</v>
      </c>
      <c r="C1256" s="6" t="s">
        <v>1594</v>
      </c>
      <c r="D1256" s="4"/>
      <c r="E1256" s="7">
        <v>44197</v>
      </c>
      <c r="F1256" s="4" t="str">
        <f>C1256&amp;COUNTIF($C$2:C1256,C1256)</f>
        <v>丁文静1</v>
      </c>
      <c r="G1256" s="4">
        <f t="shared" si="39"/>
        <v>0</v>
      </c>
    </row>
    <row r="1257" customHeight="1" spans="1:7">
      <c r="A1257" s="4">
        <f t="shared" si="38"/>
        <v>1256</v>
      </c>
      <c r="B1257" s="5" t="s">
        <v>2834</v>
      </c>
      <c r="C1257" s="6" t="s">
        <v>1595</v>
      </c>
      <c r="D1257" s="4"/>
      <c r="E1257" s="7">
        <v>44197</v>
      </c>
      <c r="F1257" s="4" t="str">
        <f>C1257&amp;COUNTIF($C$2:C1257,C1257)</f>
        <v>汪祝兵1</v>
      </c>
      <c r="G1257" s="4">
        <f t="shared" si="39"/>
        <v>0</v>
      </c>
    </row>
    <row r="1258" customHeight="1" spans="1:7">
      <c r="A1258" s="4">
        <f t="shared" si="38"/>
        <v>1257</v>
      </c>
      <c r="B1258" s="5" t="s">
        <v>4609</v>
      </c>
      <c r="C1258" s="6" t="s">
        <v>1596</v>
      </c>
      <c r="D1258" s="4"/>
      <c r="E1258" s="7">
        <v>44197</v>
      </c>
      <c r="F1258" s="4" t="str">
        <f>C1258&amp;COUNTIF($C$2:C1258,C1258)</f>
        <v>徐进1</v>
      </c>
      <c r="G1258" s="4">
        <f t="shared" si="39"/>
        <v>0</v>
      </c>
    </row>
    <row r="1259" customHeight="1" spans="1:7">
      <c r="A1259" s="4">
        <f t="shared" si="38"/>
        <v>1258</v>
      </c>
      <c r="B1259" s="5" t="s">
        <v>3773</v>
      </c>
      <c r="C1259" s="6" t="s">
        <v>1597</v>
      </c>
      <c r="D1259" s="4"/>
      <c r="E1259" s="7">
        <v>44197</v>
      </c>
      <c r="F1259" s="4" t="str">
        <f>C1259&amp;COUNTIF($C$2:C1259,C1259)</f>
        <v>黄杰灿1</v>
      </c>
      <c r="G1259" s="4">
        <f t="shared" si="39"/>
        <v>0</v>
      </c>
    </row>
    <row r="1260" customHeight="1" spans="1:7">
      <c r="A1260" s="4">
        <f t="shared" si="38"/>
        <v>1259</v>
      </c>
      <c r="B1260" s="5" t="s">
        <v>2840</v>
      </c>
      <c r="C1260" s="6" t="s">
        <v>1598</v>
      </c>
      <c r="D1260" s="4"/>
      <c r="E1260" s="7">
        <v>44197</v>
      </c>
      <c r="F1260" s="4" t="str">
        <f>C1260&amp;COUNTIF($C$2:C1260,C1260)</f>
        <v>胡汪洋1</v>
      </c>
      <c r="G1260" s="4">
        <f t="shared" si="39"/>
        <v>0</v>
      </c>
    </row>
    <row r="1261" customHeight="1" spans="1:7">
      <c r="A1261" s="4">
        <f t="shared" si="38"/>
        <v>1260</v>
      </c>
      <c r="B1261" s="5" t="s">
        <v>4610</v>
      </c>
      <c r="C1261" s="6" t="s">
        <v>1599</v>
      </c>
      <c r="D1261" s="4"/>
      <c r="E1261" s="7">
        <v>44197</v>
      </c>
      <c r="F1261" s="4" t="str">
        <f>C1261&amp;COUNTIF($C$2:C1261,C1261)</f>
        <v>谢超1</v>
      </c>
      <c r="G1261" s="4">
        <f t="shared" si="39"/>
        <v>0</v>
      </c>
    </row>
    <row r="1262" customHeight="1" spans="1:7">
      <c r="A1262" s="4">
        <f t="shared" si="38"/>
        <v>1261</v>
      </c>
      <c r="B1262" s="5" t="s">
        <v>4611</v>
      </c>
      <c r="C1262" s="6" t="s">
        <v>1600</v>
      </c>
      <c r="D1262" s="4"/>
      <c r="E1262" s="7">
        <v>44197</v>
      </c>
      <c r="F1262" s="4" t="str">
        <f>C1262&amp;COUNTIF($C$2:C1262,C1262)</f>
        <v>王建龙1</v>
      </c>
      <c r="G1262" s="4">
        <f t="shared" si="39"/>
        <v>0</v>
      </c>
    </row>
    <row r="1263" customHeight="1" spans="1:7">
      <c r="A1263" s="4">
        <f t="shared" si="38"/>
        <v>1262</v>
      </c>
      <c r="B1263" s="5" t="s">
        <v>4612</v>
      </c>
      <c r="C1263" s="6" t="s">
        <v>1601</v>
      </c>
      <c r="D1263" s="4"/>
      <c r="E1263" s="7">
        <v>44197</v>
      </c>
      <c r="F1263" s="4" t="str">
        <f>C1263&amp;COUNTIF($C$2:C1263,C1263)</f>
        <v>严仁伟1</v>
      </c>
      <c r="G1263" s="4">
        <f t="shared" si="39"/>
        <v>0</v>
      </c>
    </row>
    <row r="1264" customHeight="1" spans="1:7">
      <c r="A1264" s="4">
        <f t="shared" si="38"/>
        <v>1263</v>
      </c>
      <c r="B1264" s="5" t="s">
        <v>4613</v>
      </c>
      <c r="C1264" s="6" t="s">
        <v>1602</v>
      </c>
      <c r="D1264" s="4"/>
      <c r="E1264" s="7">
        <v>44197</v>
      </c>
      <c r="F1264" s="4" t="str">
        <f>C1264&amp;COUNTIF($C$2:C1264,C1264)</f>
        <v>蒋超1</v>
      </c>
      <c r="G1264" s="4">
        <f t="shared" si="39"/>
        <v>0</v>
      </c>
    </row>
    <row r="1265" customHeight="1" spans="1:7">
      <c r="A1265" s="4">
        <f t="shared" si="38"/>
        <v>1264</v>
      </c>
      <c r="B1265" s="5" t="s">
        <v>4614</v>
      </c>
      <c r="C1265" s="6" t="s">
        <v>1603</v>
      </c>
      <c r="D1265" s="4"/>
      <c r="E1265" s="7">
        <v>44197</v>
      </c>
      <c r="F1265" s="4" t="str">
        <f>C1265&amp;COUNTIF($C$2:C1265,C1265)</f>
        <v>付秋萍1</v>
      </c>
      <c r="G1265" s="4">
        <f t="shared" si="39"/>
        <v>0</v>
      </c>
    </row>
    <row r="1266" customHeight="1" spans="1:7">
      <c r="A1266" s="4">
        <f t="shared" si="38"/>
        <v>1265</v>
      </c>
      <c r="B1266" s="5" t="s">
        <v>4615</v>
      </c>
      <c r="C1266" s="6" t="s">
        <v>1604</v>
      </c>
      <c r="D1266" s="4"/>
      <c r="E1266" s="7">
        <v>44197</v>
      </c>
      <c r="F1266" s="4" t="str">
        <f>C1266&amp;COUNTIF($C$2:C1266,C1266)</f>
        <v>徐旭韬1</v>
      </c>
      <c r="G1266" s="4">
        <f t="shared" si="39"/>
        <v>0</v>
      </c>
    </row>
    <row r="1267" customHeight="1" spans="1:7">
      <c r="A1267" s="4">
        <f t="shared" si="38"/>
        <v>1266</v>
      </c>
      <c r="B1267" s="5" t="s">
        <v>4616</v>
      </c>
      <c r="C1267" s="6" t="s">
        <v>1605</v>
      </c>
      <c r="D1267" s="4"/>
      <c r="E1267" s="7">
        <v>44197</v>
      </c>
      <c r="F1267" s="4" t="str">
        <f>C1267&amp;COUNTIF($C$2:C1267,C1267)</f>
        <v>张云1</v>
      </c>
      <c r="G1267" s="4">
        <f t="shared" si="39"/>
        <v>0</v>
      </c>
    </row>
    <row r="1268" customHeight="1" spans="1:7">
      <c r="A1268" s="4">
        <f t="shared" si="38"/>
        <v>1267</v>
      </c>
      <c r="B1268" s="5" t="s">
        <v>4617</v>
      </c>
      <c r="C1268" s="6" t="s">
        <v>1606</v>
      </c>
      <c r="D1268" s="4"/>
      <c r="E1268" s="7">
        <v>44197</v>
      </c>
      <c r="F1268" s="4" t="str">
        <f>C1268&amp;COUNTIF($C$2:C1268,C1268)</f>
        <v>李鑫026481</v>
      </c>
      <c r="G1268" s="4">
        <f t="shared" si="39"/>
        <v>0</v>
      </c>
    </row>
    <row r="1269" customHeight="1" spans="1:7">
      <c r="A1269" s="4">
        <f t="shared" si="38"/>
        <v>1268</v>
      </c>
      <c r="B1269" s="5" t="s">
        <v>4618</v>
      </c>
      <c r="C1269" s="6" t="s">
        <v>1607</v>
      </c>
      <c r="D1269" s="4"/>
      <c r="E1269" s="7">
        <v>44197</v>
      </c>
      <c r="F1269" s="4" t="str">
        <f>C1269&amp;COUNTIF($C$2:C1269,C1269)</f>
        <v>屈晓刚1</v>
      </c>
      <c r="G1269" s="4">
        <f t="shared" si="39"/>
        <v>0</v>
      </c>
    </row>
    <row r="1270" customHeight="1" spans="1:7">
      <c r="A1270" s="4">
        <f t="shared" si="38"/>
        <v>1269</v>
      </c>
      <c r="B1270" s="5" t="s">
        <v>2978</v>
      </c>
      <c r="C1270" s="6" t="s">
        <v>1609</v>
      </c>
      <c r="D1270" s="4"/>
      <c r="E1270" s="7">
        <v>44197</v>
      </c>
      <c r="F1270" s="4" t="str">
        <f>C1270&amp;COUNTIF($C$2:C1270,C1270)</f>
        <v>张昌豪1</v>
      </c>
      <c r="G1270" s="4">
        <f t="shared" si="39"/>
        <v>0</v>
      </c>
    </row>
    <row r="1271" customHeight="1" spans="1:7">
      <c r="A1271" s="4">
        <f t="shared" si="38"/>
        <v>1270</v>
      </c>
      <c r="B1271" s="5" t="s">
        <v>4619</v>
      </c>
      <c r="C1271" s="6" t="s">
        <v>1610</v>
      </c>
      <c r="D1271" s="4"/>
      <c r="E1271" s="7">
        <v>44197</v>
      </c>
      <c r="F1271" s="4" t="str">
        <f>C1271&amp;COUNTIF($C$2:C1271,C1271)</f>
        <v>李瑾嘉1</v>
      </c>
      <c r="G1271" s="4">
        <f t="shared" si="39"/>
        <v>0</v>
      </c>
    </row>
    <row r="1272" customHeight="1" spans="1:7">
      <c r="A1272" s="4">
        <f t="shared" si="38"/>
        <v>1271</v>
      </c>
      <c r="B1272" s="5" t="s">
        <v>4620</v>
      </c>
      <c r="C1272" s="6" t="s">
        <v>1611</v>
      </c>
      <c r="D1272" s="4"/>
      <c r="E1272" s="7">
        <v>44197</v>
      </c>
      <c r="F1272" s="4" t="str">
        <f>C1272&amp;COUNTIF($C$2:C1272,C1272)</f>
        <v>张广良1</v>
      </c>
      <c r="G1272" s="4">
        <f t="shared" si="39"/>
        <v>0</v>
      </c>
    </row>
    <row r="1273" customHeight="1" spans="1:7">
      <c r="A1273" s="4">
        <f t="shared" si="38"/>
        <v>1272</v>
      </c>
      <c r="B1273" s="5" t="s">
        <v>4621</v>
      </c>
      <c r="C1273" s="6" t="s">
        <v>1612</v>
      </c>
      <c r="D1273" s="4"/>
      <c r="E1273" s="7">
        <v>44197</v>
      </c>
      <c r="F1273" s="4" t="str">
        <f>C1273&amp;COUNTIF($C$2:C1273,C1273)</f>
        <v>葛亚锋1</v>
      </c>
      <c r="G1273" s="4">
        <f t="shared" si="39"/>
        <v>0</v>
      </c>
    </row>
    <row r="1274" customHeight="1" spans="1:7">
      <c r="A1274" s="4">
        <f t="shared" si="38"/>
        <v>1273</v>
      </c>
      <c r="B1274" s="5" t="s">
        <v>4622</v>
      </c>
      <c r="C1274" s="6" t="s">
        <v>1613</v>
      </c>
      <c r="D1274" s="4"/>
      <c r="E1274" s="7">
        <v>44197</v>
      </c>
      <c r="F1274" s="4" t="str">
        <f>C1274&amp;COUNTIF($C$2:C1274,C1274)</f>
        <v>吴细华1</v>
      </c>
      <c r="G1274" s="4">
        <f t="shared" si="39"/>
        <v>0</v>
      </c>
    </row>
    <row r="1275" customHeight="1" spans="1:7">
      <c r="A1275" s="4">
        <f t="shared" si="38"/>
        <v>1274</v>
      </c>
      <c r="B1275" s="5" t="s">
        <v>4623</v>
      </c>
      <c r="C1275" s="6" t="s">
        <v>1614</v>
      </c>
      <c r="D1275" s="4"/>
      <c r="E1275" s="7">
        <v>44197</v>
      </c>
      <c r="F1275" s="4" t="str">
        <f>C1275&amp;COUNTIF($C$2:C1275,C1275)</f>
        <v>李元兵1</v>
      </c>
      <c r="G1275" s="4">
        <f t="shared" si="39"/>
        <v>0</v>
      </c>
    </row>
    <row r="1276" customHeight="1" spans="1:7">
      <c r="A1276" s="4">
        <f t="shared" si="38"/>
        <v>1275</v>
      </c>
      <c r="B1276" s="5" t="s">
        <v>4624</v>
      </c>
      <c r="C1276" s="6" t="s">
        <v>1615</v>
      </c>
      <c r="D1276" s="4"/>
      <c r="E1276" s="7">
        <v>44197</v>
      </c>
      <c r="F1276" s="4" t="str">
        <f>C1276&amp;COUNTIF($C$2:C1276,C1276)</f>
        <v>冯俊博1</v>
      </c>
      <c r="G1276" s="4">
        <f t="shared" si="39"/>
        <v>0</v>
      </c>
    </row>
    <row r="1277" customHeight="1" spans="1:7">
      <c r="A1277" s="4">
        <f t="shared" si="38"/>
        <v>1276</v>
      </c>
      <c r="B1277" s="5" t="s">
        <v>2920</v>
      </c>
      <c r="C1277" s="6" t="s">
        <v>1616</v>
      </c>
      <c r="D1277" s="4"/>
      <c r="E1277" s="7">
        <v>44197</v>
      </c>
      <c r="F1277" s="4" t="str">
        <f>C1277&amp;COUNTIF($C$2:C1277,C1277)</f>
        <v>张建平1</v>
      </c>
      <c r="G1277" s="4">
        <f t="shared" si="39"/>
        <v>0</v>
      </c>
    </row>
    <row r="1278" customHeight="1" spans="1:7">
      <c r="A1278" s="4">
        <f t="shared" si="38"/>
        <v>1277</v>
      </c>
      <c r="B1278" s="5" t="s">
        <v>4625</v>
      </c>
      <c r="C1278" s="6" t="s">
        <v>1617</v>
      </c>
      <c r="D1278" s="4"/>
      <c r="E1278" s="7">
        <v>44197</v>
      </c>
      <c r="F1278" s="4" t="str">
        <f>C1278&amp;COUNTIF($C$2:C1278,C1278)</f>
        <v>杜金昌1</v>
      </c>
      <c r="G1278" s="4">
        <f t="shared" si="39"/>
        <v>0</v>
      </c>
    </row>
    <row r="1279" customHeight="1" spans="1:7">
      <c r="A1279" s="4">
        <f t="shared" si="38"/>
        <v>1278</v>
      </c>
      <c r="B1279" s="5" t="s">
        <v>4626</v>
      </c>
      <c r="C1279" s="6" t="s">
        <v>1618</v>
      </c>
      <c r="D1279" s="4"/>
      <c r="E1279" s="7">
        <v>44197</v>
      </c>
      <c r="F1279" s="4" t="str">
        <f>C1279&amp;COUNTIF($C$2:C1279,C1279)</f>
        <v>赵震杰1</v>
      </c>
      <c r="G1279" s="4">
        <f t="shared" si="39"/>
        <v>0</v>
      </c>
    </row>
    <row r="1280" customHeight="1" spans="1:7">
      <c r="A1280" s="4">
        <f t="shared" si="38"/>
        <v>1279</v>
      </c>
      <c r="B1280" s="5" t="s">
        <v>4627</v>
      </c>
      <c r="C1280" s="6" t="s">
        <v>1619</v>
      </c>
      <c r="D1280" s="4"/>
      <c r="E1280" s="7">
        <v>44197</v>
      </c>
      <c r="F1280" s="4" t="str">
        <f>C1280&amp;COUNTIF($C$2:C1280,C1280)</f>
        <v>范美育1</v>
      </c>
      <c r="G1280" s="4">
        <f t="shared" si="39"/>
        <v>0</v>
      </c>
    </row>
    <row r="1281" customHeight="1" spans="1:7">
      <c r="A1281" s="4">
        <f t="shared" si="38"/>
        <v>1280</v>
      </c>
      <c r="B1281" s="5" t="s">
        <v>4628</v>
      </c>
      <c r="C1281" s="6" t="s">
        <v>1620</v>
      </c>
      <c r="D1281" s="4"/>
      <c r="E1281" s="7">
        <v>44197</v>
      </c>
      <c r="F1281" s="4" t="str">
        <f>C1281&amp;COUNTIF($C$2:C1281,C1281)</f>
        <v>钱劲松1</v>
      </c>
      <c r="G1281" s="4">
        <f t="shared" si="39"/>
        <v>0</v>
      </c>
    </row>
    <row r="1282" customHeight="1" spans="1:7">
      <c r="A1282" s="4">
        <f t="shared" si="38"/>
        <v>1281</v>
      </c>
      <c r="B1282" s="5" t="s">
        <v>2927</v>
      </c>
      <c r="C1282" s="6" t="s">
        <v>1621</v>
      </c>
      <c r="D1282" s="4"/>
      <c r="E1282" s="7">
        <v>44197</v>
      </c>
      <c r="F1282" s="4" t="str">
        <f>C1282&amp;COUNTIF($C$2:C1282,C1282)</f>
        <v>徐冬冬1</v>
      </c>
      <c r="G1282" s="4">
        <f t="shared" si="39"/>
        <v>0</v>
      </c>
    </row>
    <row r="1283" customHeight="1" spans="1:7">
      <c r="A1283" s="4">
        <f t="shared" ref="A1283:A1346" si="40">ROW()-1</f>
        <v>1282</v>
      </c>
      <c r="B1283" s="5" t="s">
        <v>4629</v>
      </c>
      <c r="C1283" s="6" t="s">
        <v>1622</v>
      </c>
      <c r="D1283" s="4"/>
      <c r="E1283" s="7">
        <v>44197</v>
      </c>
      <c r="F1283" s="4" t="str">
        <f>C1283&amp;COUNTIF($C$2:C1283,C1283)</f>
        <v>龚一鸣1</v>
      </c>
      <c r="G1283" s="4">
        <f t="shared" ref="G1283:G1346" si="41">IF(COUNTIF(C:C,C1283)=1,0,D1283-VLOOKUP(C1283,C:D,2,0))</f>
        <v>0</v>
      </c>
    </row>
    <row r="1284" customHeight="1" spans="1:7">
      <c r="A1284" s="4">
        <f t="shared" si="40"/>
        <v>1283</v>
      </c>
      <c r="B1284" s="5" t="s">
        <v>4630</v>
      </c>
      <c r="C1284" s="6" t="s">
        <v>1623</v>
      </c>
      <c r="D1284" s="4"/>
      <c r="E1284" s="7">
        <v>44197</v>
      </c>
      <c r="F1284" s="4" t="str">
        <f>C1284&amp;COUNTIF($C$2:C1284,C1284)</f>
        <v>卢志斌1</v>
      </c>
      <c r="G1284" s="4">
        <f t="shared" si="41"/>
        <v>0</v>
      </c>
    </row>
    <row r="1285" customHeight="1" spans="1:7">
      <c r="A1285" s="4">
        <f t="shared" si="40"/>
        <v>1284</v>
      </c>
      <c r="B1285" s="5" t="s">
        <v>4631</v>
      </c>
      <c r="C1285" s="6" t="s">
        <v>1624</v>
      </c>
      <c r="D1285" s="4"/>
      <c r="E1285" s="7">
        <v>44197</v>
      </c>
      <c r="F1285" s="4" t="str">
        <f>C1285&amp;COUNTIF($C$2:C1285,C1285)</f>
        <v>张建华1</v>
      </c>
      <c r="G1285" s="4">
        <f t="shared" si="41"/>
        <v>0</v>
      </c>
    </row>
    <row r="1286" customHeight="1" spans="1:7">
      <c r="A1286" s="4">
        <f t="shared" si="40"/>
        <v>1285</v>
      </c>
      <c r="B1286" s="5" t="s">
        <v>3568</v>
      </c>
      <c r="C1286" s="6" t="s">
        <v>1625</v>
      </c>
      <c r="D1286" s="4"/>
      <c r="E1286" s="7">
        <v>44197</v>
      </c>
      <c r="F1286" s="4" t="str">
        <f>C1286&amp;COUNTIF($C$2:C1286,C1286)</f>
        <v>张军1</v>
      </c>
      <c r="G1286" s="4">
        <f t="shared" si="41"/>
        <v>0</v>
      </c>
    </row>
    <row r="1287" customHeight="1" spans="1:7">
      <c r="A1287" s="4">
        <f t="shared" si="40"/>
        <v>1286</v>
      </c>
      <c r="B1287" s="5" t="s">
        <v>4632</v>
      </c>
      <c r="C1287" s="6" t="s">
        <v>1626</v>
      </c>
      <c r="D1287" s="4"/>
      <c r="E1287" s="7">
        <v>44197</v>
      </c>
      <c r="F1287" s="4" t="str">
        <f>C1287&amp;COUNTIF($C$2:C1287,C1287)</f>
        <v>王彬彬1</v>
      </c>
      <c r="G1287" s="4">
        <f t="shared" si="41"/>
        <v>0</v>
      </c>
    </row>
    <row r="1288" customHeight="1" spans="1:7">
      <c r="A1288" s="4">
        <f t="shared" si="40"/>
        <v>1287</v>
      </c>
      <c r="B1288" s="5" t="s">
        <v>4633</v>
      </c>
      <c r="C1288" s="6" t="s">
        <v>1627</v>
      </c>
      <c r="D1288" s="4"/>
      <c r="E1288" s="7">
        <v>44197</v>
      </c>
      <c r="F1288" s="4" t="str">
        <f>C1288&amp;COUNTIF($C$2:C1288,C1288)</f>
        <v>荣兴波1</v>
      </c>
      <c r="G1288" s="4">
        <f t="shared" si="41"/>
        <v>0</v>
      </c>
    </row>
    <row r="1289" customHeight="1" spans="1:7">
      <c r="A1289" s="4">
        <f t="shared" si="40"/>
        <v>1288</v>
      </c>
      <c r="B1289" s="5" t="s">
        <v>4634</v>
      </c>
      <c r="C1289" s="6" t="s">
        <v>1628</v>
      </c>
      <c r="D1289" s="4"/>
      <c r="E1289" s="7">
        <v>44197</v>
      </c>
      <c r="F1289" s="4" t="str">
        <f>C1289&amp;COUNTIF($C$2:C1289,C1289)</f>
        <v>邹会哲1</v>
      </c>
      <c r="G1289" s="4">
        <f t="shared" si="41"/>
        <v>0</v>
      </c>
    </row>
    <row r="1290" customHeight="1" spans="1:7">
      <c r="A1290" s="4">
        <f t="shared" si="40"/>
        <v>1289</v>
      </c>
      <c r="B1290" s="5" t="s">
        <v>4635</v>
      </c>
      <c r="C1290" s="6" t="s">
        <v>1629</v>
      </c>
      <c r="D1290" s="4"/>
      <c r="E1290" s="7">
        <v>44197</v>
      </c>
      <c r="F1290" s="4" t="str">
        <f>C1290&amp;COUNTIF($C$2:C1290,C1290)</f>
        <v>刘洋026871</v>
      </c>
      <c r="G1290" s="4">
        <f t="shared" si="41"/>
        <v>0</v>
      </c>
    </row>
    <row r="1291" customHeight="1" spans="1:7">
      <c r="A1291" s="4">
        <f t="shared" si="40"/>
        <v>1290</v>
      </c>
      <c r="B1291" s="5" t="s">
        <v>4636</v>
      </c>
      <c r="C1291" s="6" t="s">
        <v>1630</v>
      </c>
      <c r="D1291" s="4"/>
      <c r="E1291" s="7">
        <v>44197</v>
      </c>
      <c r="F1291" s="4" t="str">
        <f>C1291&amp;COUNTIF($C$2:C1291,C1291)</f>
        <v>李杨1</v>
      </c>
      <c r="G1291" s="4">
        <f t="shared" si="41"/>
        <v>0</v>
      </c>
    </row>
    <row r="1292" customHeight="1" spans="1:7">
      <c r="A1292" s="4">
        <f t="shared" si="40"/>
        <v>1291</v>
      </c>
      <c r="B1292" s="5" t="s">
        <v>4637</v>
      </c>
      <c r="C1292" s="6" t="s">
        <v>1631</v>
      </c>
      <c r="D1292" s="4"/>
      <c r="E1292" s="7">
        <v>44197</v>
      </c>
      <c r="F1292" s="4" t="str">
        <f>C1292&amp;COUNTIF($C$2:C1292,C1292)</f>
        <v>左渊1</v>
      </c>
      <c r="G1292" s="4">
        <f t="shared" si="41"/>
        <v>0</v>
      </c>
    </row>
    <row r="1293" customHeight="1" spans="1:7">
      <c r="A1293" s="4">
        <f t="shared" si="40"/>
        <v>1292</v>
      </c>
      <c r="B1293" s="5" t="s">
        <v>2921</v>
      </c>
      <c r="C1293" s="6" t="s">
        <v>1632</v>
      </c>
      <c r="D1293" s="4"/>
      <c r="E1293" s="7">
        <v>44197</v>
      </c>
      <c r="F1293" s="4" t="str">
        <f>C1293&amp;COUNTIF($C$2:C1293,C1293)</f>
        <v>蔡超1</v>
      </c>
      <c r="G1293" s="4">
        <f t="shared" si="41"/>
        <v>0</v>
      </c>
    </row>
    <row r="1294" customHeight="1" spans="1:7">
      <c r="A1294" s="4">
        <f t="shared" si="40"/>
        <v>1293</v>
      </c>
      <c r="B1294" s="5" t="s">
        <v>4638</v>
      </c>
      <c r="C1294" s="6" t="s">
        <v>1633</v>
      </c>
      <c r="D1294" s="4"/>
      <c r="E1294" s="7">
        <v>44197</v>
      </c>
      <c r="F1294" s="4" t="str">
        <f>C1294&amp;COUNTIF($C$2:C1294,C1294)</f>
        <v>范宇峰1</v>
      </c>
      <c r="G1294" s="4">
        <f t="shared" si="41"/>
        <v>0</v>
      </c>
    </row>
    <row r="1295" customHeight="1" spans="1:7">
      <c r="A1295" s="4">
        <f t="shared" si="40"/>
        <v>1294</v>
      </c>
      <c r="B1295" s="5" t="s">
        <v>4639</v>
      </c>
      <c r="C1295" s="6" t="s">
        <v>1634</v>
      </c>
      <c r="D1295" s="4"/>
      <c r="E1295" s="7">
        <v>44197</v>
      </c>
      <c r="F1295" s="4" t="str">
        <f>C1295&amp;COUNTIF($C$2:C1295,C1295)</f>
        <v>任留威1</v>
      </c>
      <c r="G1295" s="4">
        <f t="shared" si="41"/>
        <v>0</v>
      </c>
    </row>
    <row r="1296" customHeight="1" spans="1:7">
      <c r="A1296" s="4">
        <f t="shared" si="40"/>
        <v>1295</v>
      </c>
      <c r="B1296" s="5" t="s">
        <v>4640</v>
      </c>
      <c r="C1296" s="6" t="s">
        <v>1635</v>
      </c>
      <c r="D1296" s="4"/>
      <c r="E1296" s="7">
        <v>44197</v>
      </c>
      <c r="F1296" s="4" t="str">
        <f>C1296&amp;COUNTIF($C$2:C1296,C1296)</f>
        <v>周朝斐1</v>
      </c>
      <c r="G1296" s="4">
        <f t="shared" si="41"/>
        <v>0</v>
      </c>
    </row>
    <row r="1297" customHeight="1" spans="1:7">
      <c r="A1297" s="4">
        <f t="shared" si="40"/>
        <v>1296</v>
      </c>
      <c r="B1297" s="5" t="s">
        <v>4641</v>
      </c>
      <c r="C1297" s="6" t="s">
        <v>1636</v>
      </c>
      <c r="D1297" s="4"/>
      <c r="E1297" s="7">
        <v>44197</v>
      </c>
      <c r="F1297" s="4" t="str">
        <f>C1297&amp;COUNTIF($C$2:C1297,C1297)</f>
        <v>黄兰妹1</v>
      </c>
      <c r="G1297" s="4">
        <f t="shared" si="41"/>
        <v>0</v>
      </c>
    </row>
    <row r="1298" customHeight="1" spans="1:7">
      <c r="A1298" s="4">
        <f t="shared" si="40"/>
        <v>1297</v>
      </c>
      <c r="B1298" s="5" t="s">
        <v>4642</v>
      </c>
      <c r="C1298" s="6" t="s">
        <v>1637</v>
      </c>
      <c r="D1298" s="4"/>
      <c r="E1298" s="7">
        <v>44197</v>
      </c>
      <c r="F1298" s="4" t="str">
        <f>C1298&amp;COUNTIF($C$2:C1298,C1298)</f>
        <v>唐霖峰1</v>
      </c>
      <c r="G1298" s="4">
        <f t="shared" si="41"/>
        <v>0</v>
      </c>
    </row>
    <row r="1299" customHeight="1" spans="1:7">
      <c r="A1299" s="4">
        <f t="shared" si="40"/>
        <v>1298</v>
      </c>
      <c r="B1299" s="5" t="s">
        <v>3178</v>
      </c>
      <c r="C1299" s="6" t="s">
        <v>1638</v>
      </c>
      <c r="D1299" s="4"/>
      <c r="E1299" s="7">
        <v>44197</v>
      </c>
      <c r="F1299" s="4" t="str">
        <f>C1299&amp;COUNTIF($C$2:C1299,C1299)</f>
        <v>陈文茜1</v>
      </c>
      <c r="G1299" s="4">
        <f t="shared" si="41"/>
        <v>0</v>
      </c>
    </row>
    <row r="1300" customHeight="1" spans="1:7">
      <c r="A1300" s="4">
        <f t="shared" si="40"/>
        <v>1299</v>
      </c>
      <c r="B1300" s="5" t="s">
        <v>4643</v>
      </c>
      <c r="C1300" s="6" t="s">
        <v>1639</v>
      </c>
      <c r="D1300" s="4"/>
      <c r="E1300" s="7">
        <v>44197</v>
      </c>
      <c r="F1300" s="4" t="str">
        <f>C1300&amp;COUNTIF($C$2:C1300,C1300)</f>
        <v>钱慧军1</v>
      </c>
      <c r="G1300" s="4">
        <f t="shared" si="41"/>
        <v>0</v>
      </c>
    </row>
    <row r="1301" customHeight="1" spans="1:7">
      <c r="A1301" s="4">
        <f t="shared" si="40"/>
        <v>1300</v>
      </c>
      <c r="B1301" s="5" t="s">
        <v>4644</v>
      </c>
      <c r="C1301" s="6" t="s">
        <v>1640</v>
      </c>
      <c r="D1301" s="4"/>
      <c r="E1301" s="7">
        <v>44197</v>
      </c>
      <c r="F1301" s="4" t="str">
        <f>C1301&amp;COUNTIF($C$2:C1301,C1301)</f>
        <v>彭冉1</v>
      </c>
      <c r="G1301" s="4">
        <f t="shared" si="41"/>
        <v>0</v>
      </c>
    </row>
    <row r="1302" customHeight="1" spans="1:7">
      <c r="A1302" s="4">
        <f t="shared" si="40"/>
        <v>1301</v>
      </c>
      <c r="B1302" s="5" t="s">
        <v>4645</v>
      </c>
      <c r="C1302" s="6" t="s">
        <v>1641</v>
      </c>
      <c r="D1302" s="4"/>
      <c r="E1302" s="7">
        <v>44197</v>
      </c>
      <c r="F1302" s="4" t="str">
        <f>C1302&amp;COUNTIF($C$2:C1302,C1302)</f>
        <v>陈望1</v>
      </c>
      <c r="G1302" s="4">
        <f t="shared" si="41"/>
        <v>0</v>
      </c>
    </row>
    <row r="1303" customHeight="1" spans="1:7">
      <c r="A1303" s="4">
        <f t="shared" si="40"/>
        <v>1302</v>
      </c>
      <c r="B1303" s="5" t="s">
        <v>4646</v>
      </c>
      <c r="C1303" s="6" t="s">
        <v>1642</v>
      </c>
      <c r="D1303" s="4"/>
      <c r="E1303" s="7">
        <v>44197</v>
      </c>
      <c r="F1303" s="4" t="str">
        <f>C1303&amp;COUNTIF($C$2:C1303,C1303)</f>
        <v>沈家阳1</v>
      </c>
      <c r="G1303" s="4">
        <f t="shared" si="41"/>
        <v>0</v>
      </c>
    </row>
    <row r="1304" customHeight="1" spans="1:7">
      <c r="A1304" s="4">
        <f t="shared" si="40"/>
        <v>1303</v>
      </c>
      <c r="B1304" s="5" t="s">
        <v>4647</v>
      </c>
      <c r="C1304" s="6" t="s">
        <v>1643</v>
      </c>
      <c r="D1304" s="4"/>
      <c r="E1304" s="7">
        <v>44197</v>
      </c>
      <c r="F1304" s="4" t="str">
        <f>C1304&amp;COUNTIF($C$2:C1304,C1304)</f>
        <v>卫乐乐1</v>
      </c>
      <c r="G1304" s="4">
        <f t="shared" si="41"/>
        <v>0</v>
      </c>
    </row>
    <row r="1305" customHeight="1" spans="1:7">
      <c r="A1305" s="4">
        <f t="shared" si="40"/>
        <v>1304</v>
      </c>
      <c r="B1305" s="5" t="s">
        <v>4648</v>
      </c>
      <c r="C1305" s="6" t="s">
        <v>1644</v>
      </c>
      <c r="D1305" s="4"/>
      <c r="E1305" s="7">
        <v>44197</v>
      </c>
      <c r="F1305" s="4" t="str">
        <f>C1305&amp;COUNTIF($C$2:C1305,C1305)</f>
        <v>徐晓林1</v>
      </c>
      <c r="G1305" s="4">
        <f t="shared" si="41"/>
        <v>0</v>
      </c>
    </row>
    <row r="1306" customHeight="1" spans="1:7">
      <c r="A1306" s="4">
        <f t="shared" si="40"/>
        <v>1305</v>
      </c>
      <c r="B1306" s="5" t="s">
        <v>4649</v>
      </c>
      <c r="C1306" s="6" t="s">
        <v>1645</v>
      </c>
      <c r="D1306" s="4"/>
      <c r="E1306" s="7">
        <v>44197</v>
      </c>
      <c r="F1306" s="4" t="str">
        <f>C1306&amp;COUNTIF($C$2:C1306,C1306)</f>
        <v>左蓓蓓1</v>
      </c>
      <c r="G1306" s="4">
        <f t="shared" si="41"/>
        <v>0</v>
      </c>
    </row>
    <row r="1307" customHeight="1" spans="1:7">
      <c r="A1307" s="4">
        <f t="shared" si="40"/>
        <v>1306</v>
      </c>
      <c r="B1307" s="5" t="s">
        <v>4650</v>
      </c>
      <c r="C1307" s="6" t="s">
        <v>1646</v>
      </c>
      <c r="D1307" s="4"/>
      <c r="E1307" s="7">
        <v>44197</v>
      </c>
      <c r="F1307" s="4" t="str">
        <f>C1307&amp;COUNTIF($C$2:C1307,C1307)</f>
        <v>时骄阳1</v>
      </c>
      <c r="G1307" s="4">
        <f t="shared" si="41"/>
        <v>0</v>
      </c>
    </row>
    <row r="1308" customHeight="1" spans="1:7">
      <c r="A1308" s="4">
        <f t="shared" si="40"/>
        <v>1307</v>
      </c>
      <c r="B1308" s="5" t="s">
        <v>3179</v>
      </c>
      <c r="C1308" s="6" t="s">
        <v>1647</v>
      </c>
      <c r="D1308" s="4"/>
      <c r="E1308" s="7">
        <v>44197</v>
      </c>
      <c r="F1308" s="4" t="str">
        <f>C1308&amp;COUNTIF($C$2:C1308,C1308)</f>
        <v>王亮亮1</v>
      </c>
      <c r="G1308" s="4">
        <f t="shared" si="41"/>
        <v>0</v>
      </c>
    </row>
    <row r="1309" customHeight="1" spans="1:7">
      <c r="A1309" s="4">
        <f t="shared" si="40"/>
        <v>1308</v>
      </c>
      <c r="B1309" s="5" t="s">
        <v>2922</v>
      </c>
      <c r="C1309" s="6" t="s">
        <v>1648</v>
      </c>
      <c r="D1309" s="4"/>
      <c r="E1309" s="7">
        <v>44197</v>
      </c>
      <c r="F1309" s="4" t="str">
        <f>C1309&amp;COUNTIF($C$2:C1309,C1309)</f>
        <v>苏雨艳1</v>
      </c>
      <c r="G1309" s="4">
        <f t="shared" si="41"/>
        <v>0</v>
      </c>
    </row>
    <row r="1310" customHeight="1" spans="1:7">
      <c r="A1310" s="4">
        <f t="shared" si="40"/>
        <v>1309</v>
      </c>
      <c r="B1310" s="5" t="s">
        <v>4651</v>
      </c>
      <c r="C1310" s="6" t="s">
        <v>1649</v>
      </c>
      <c r="D1310" s="4"/>
      <c r="E1310" s="7">
        <v>44197</v>
      </c>
      <c r="F1310" s="4" t="str">
        <f>C1310&amp;COUNTIF($C$2:C1310,C1310)</f>
        <v>凌荣1</v>
      </c>
      <c r="G1310" s="4">
        <f t="shared" si="41"/>
        <v>0</v>
      </c>
    </row>
    <row r="1311" customHeight="1" spans="1:7">
      <c r="A1311" s="4">
        <f t="shared" si="40"/>
        <v>1310</v>
      </c>
      <c r="B1311" s="5" t="s">
        <v>4652</v>
      </c>
      <c r="C1311" s="6" t="s">
        <v>1650</v>
      </c>
      <c r="D1311" s="4"/>
      <c r="E1311" s="7">
        <v>44197</v>
      </c>
      <c r="F1311" s="4" t="str">
        <f>C1311&amp;COUNTIF($C$2:C1311,C1311)</f>
        <v>张磊027081</v>
      </c>
      <c r="G1311" s="4">
        <f t="shared" si="41"/>
        <v>0</v>
      </c>
    </row>
    <row r="1312" customHeight="1" spans="1:7">
      <c r="A1312" s="4">
        <f t="shared" si="40"/>
        <v>1311</v>
      </c>
      <c r="B1312" s="5" t="s">
        <v>2943</v>
      </c>
      <c r="C1312" s="6" t="s">
        <v>1651</v>
      </c>
      <c r="D1312" s="4"/>
      <c r="E1312" s="7">
        <v>44197</v>
      </c>
      <c r="F1312" s="4" t="str">
        <f>C1312&amp;COUNTIF($C$2:C1312,C1312)</f>
        <v>邓伟1</v>
      </c>
      <c r="G1312" s="4">
        <f t="shared" si="41"/>
        <v>0</v>
      </c>
    </row>
    <row r="1313" customHeight="1" spans="1:7">
      <c r="A1313" s="4">
        <f t="shared" si="40"/>
        <v>1312</v>
      </c>
      <c r="B1313" s="5" t="s">
        <v>4653</v>
      </c>
      <c r="C1313" s="6" t="s">
        <v>1652</v>
      </c>
      <c r="D1313" s="4"/>
      <c r="E1313" s="7">
        <v>44197</v>
      </c>
      <c r="F1313" s="4" t="str">
        <f>C1313&amp;COUNTIF($C$2:C1313,C1313)</f>
        <v>刘一超1</v>
      </c>
      <c r="G1313" s="4">
        <f t="shared" si="41"/>
        <v>0</v>
      </c>
    </row>
    <row r="1314" customHeight="1" spans="1:7">
      <c r="A1314" s="4">
        <f t="shared" si="40"/>
        <v>1313</v>
      </c>
      <c r="B1314" s="5" t="s">
        <v>4654</v>
      </c>
      <c r="C1314" s="6" t="s">
        <v>1653</v>
      </c>
      <c r="D1314" s="4"/>
      <c r="E1314" s="7">
        <v>44197</v>
      </c>
      <c r="F1314" s="4" t="str">
        <f>C1314&amp;COUNTIF($C$2:C1314,C1314)</f>
        <v>吴艳华1</v>
      </c>
      <c r="G1314" s="4">
        <f t="shared" si="41"/>
        <v>0</v>
      </c>
    </row>
    <row r="1315" customHeight="1" spans="1:7">
      <c r="A1315" s="4">
        <f t="shared" si="40"/>
        <v>1314</v>
      </c>
      <c r="B1315" s="5" t="s">
        <v>4655</v>
      </c>
      <c r="C1315" s="6" t="s">
        <v>1654</v>
      </c>
      <c r="D1315" s="4"/>
      <c r="E1315" s="7">
        <v>44197</v>
      </c>
      <c r="F1315" s="4" t="str">
        <f>C1315&amp;COUNTIF($C$2:C1315,C1315)</f>
        <v>李珂珂1</v>
      </c>
      <c r="G1315" s="4">
        <f t="shared" si="41"/>
        <v>0</v>
      </c>
    </row>
    <row r="1316" customHeight="1" spans="1:7">
      <c r="A1316" s="4">
        <f t="shared" si="40"/>
        <v>1315</v>
      </c>
      <c r="B1316" s="5" t="s">
        <v>4656</v>
      </c>
      <c r="C1316" s="6" t="s">
        <v>1655</v>
      </c>
      <c r="D1316" s="4"/>
      <c r="E1316" s="7">
        <v>44197</v>
      </c>
      <c r="F1316" s="4" t="str">
        <f>C1316&amp;COUNTIF($C$2:C1316,C1316)</f>
        <v>崔景超1</v>
      </c>
      <c r="G1316" s="4">
        <f t="shared" si="41"/>
        <v>0</v>
      </c>
    </row>
    <row r="1317" customHeight="1" spans="1:7">
      <c r="A1317" s="4">
        <f t="shared" si="40"/>
        <v>1316</v>
      </c>
      <c r="B1317" s="5" t="s">
        <v>4657</v>
      </c>
      <c r="C1317" s="6" t="s">
        <v>1656</v>
      </c>
      <c r="D1317" s="4"/>
      <c r="E1317" s="7">
        <v>44197</v>
      </c>
      <c r="F1317" s="4" t="str">
        <f>C1317&amp;COUNTIF($C$2:C1317,C1317)</f>
        <v>方力1</v>
      </c>
      <c r="G1317" s="4">
        <f t="shared" si="41"/>
        <v>0</v>
      </c>
    </row>
    <row r="1318" customHeight="1" spans="1:7">
      <c r="A1318" s="4">
        <f t="shared" si="40"/>
        <v>1317</v>
      </c>
      <c r="B1318" s="5" t="s">
        <v>4658</v>
      </c>
      <c r="C1318" s="6" t="s">
        <v>4659</v>
      </c>
      <c r="D1318" s="4"/>
      <c r="E1318" s="7">
        <v>44197</v>
      </c>
      <c r="F1318" s="4" t="str">
        <f>C1318&amp;COUNTIF($C$2:C1318,C1318)</f>
        <v>张伟027701</v>
      </c>
      <c r="G1318" s="4">
        <f t="shared" si="41"/>
        <v>0</v>
      </c>
    </row>
    <row r="1319" customHeight="1" spans="1:7">
      <c r="A1319" s="4">
        <f t="shared" si="40"/>
        <v>1318</v>
      </c>
      <c r="B1319" s="5" t="s">
        <v>4660</v>
      </c>
      <c r="C1319" s="6" t="s">
        <v>4661</v>
      </c>
      <c r="D1319" s="4"/>
      <c r="E1319" s="7">
        <v>44197</v>
      </c>
      <c r="F1319" s="4" t="str">
        <f>C1319&amp;COUNTIF($C$2:C1319,C1319)</f>
        <v>刘霖027711</v>
      </c>
      <c r="G1319" s="4">
        <f t="shared" si="41"/>
        <v>0</v>
      </c>
    </row>
    <row r="1320" customHeight="1" spans="1:7">
      <c r="A1320" s="4">
        <f t="shared" si="40"/>
        <v>1319</v>
      </c>
      <c r="B1320" s="5" t="s">
        <v>4662</v>
      </c>
      <c r="C1320" s="6" t="s">
        <v>4663</v>
      </c>
      <c r="D1320" s="4"/>
      <c r="E1320" s="7">
        <v>44197</v>
      </c>
      <c r="F1320" s="4" t="str">
        <f>C1320&amp;COUNTIF($C$2:C1320,C1320)</f>
        <v>夏志林1</v>
      </c>
      <c r="G1320" s="4">
        <f t="shared" si="41"/>
        <v>0</v>
      </c>
    </row>
    <row r="1321" customHeight="1" spans="1:7">
      <c r="A1321" s="4">
        <f t="shared" si="40"/>
        <v>1320</v>
      </c>
      <c r="B1321" s="5" t="s">
        <v>4664</v>
      </c>
      <c r="C1321" s="6" t="s">
        <v>4665</v>
      </c>
      <c r="D1321" s="4"/>
      <c r="E1321" s="7">
        <v>44197</v>
      </c>
      <c r="F1321" s="4" t="str">
        <f>C1321&amp;COUNTIF($C$2:C1321,C1321)</f>
        <v>徐亚婷1</v>
      </c>
      <c r="G1321" s="4">
        <f t="shared" si="41"/>
        <v>0</v>
      </c>
    </row>
    <row r="1322" customHeight="1" spans="1:7">
      <c r="A1322" s="4">
        <f t="shared" si="40"/>
        <v>1321</v>
      </c>
      <c r="B1322" s="5" t="s">
        <v>4666</v>
      </c>
      <c r="C1322" s="6" t="s">
        <v>4667</v>
      </c>
      <c r="D1322" s="4"/>
      <c r="E1322" s="7">
        <v>44197</v>
      </c>
      <c r="F1322" s="4" t="str">
        <f>C1322&amp;COUNTIF($C$2:C1322,C1322)</f>
        <v>胡锦绣1</v>
      </c>
      <c r="G1322" s="4">
        <f t="shared" si="41"/>
        <v>0</v>
      </c>
    </row>
    <row r="1323" customHeight="1" spans="1:7">
      <c r="A1323" s="4">
        <f t="shared" si="40"/>
        <v>1322</v>
      </c>
      <c r="B1323" s="5" t="s">
        <v>4668</v>
      </c>
      <c r="C1323" s="6" t="s">
        <v>1657</v>
      </c>
      <c r="D1323" s="4"/>
      <c r="E1323" s="7">
        <v>44197</v>
      </c>
      <c r="F1323" s="4" t="str">
        <f>C1323&amp;COUNTIF($C$2:C1323,C1323)</f>
        <v>张开富1</v>
      </c>
      <c r="G1323" s="4">
        <f t="shared" si="41"/>
        <v>0</v>
      </c>
    </row>
    <row r="1324" customHeight="1" spans="1:7">
      <c r="A1324" s="4">
        <f t="shared" si="40"/>
        <v>1323</v>
      </c>
      <c r="B1324" s="5" t="s">
        <v>3177</v>
      </c>
      <c r="C1324" s="6" t="s">
        <v>1658</v>
      </c>
      <c r="D1324" s="4"/>
      <c r="E1324" s="7">
        <v>44197</v>
      </c>
      <c r="F1324" s="4" t="str">
        <f>C1324&amp;COUNTIF($C$2:C1324,C1324)</f>
        <v>田小潞1</v>
      </c>
      <c r="G1324" s="4">
        <f t="shared" si="41"/>
        <v>0</v>
      </c>
    </row>
    <row r="1325" customHeight="1" spans="1:7">
      <c r="A1325" s="4">
        <f t="shared" si="40"/>
        <v>1324</v>
      </c>
      <c r="B1325" s="5" t="s">
        <v>4669</v>
      </c>
      <c r="C1325" s="6" t="s">
        <v>1659</v>
      </c>
      <c r="D1325" s="4"/>
      <c r="E1325" s="7">
        <v>44197</v>
      </c>
      <c r="F1325" s="4" t="str">
        <f>C1325&amp;COUNTIF($C$2:C1325,C1325)</f>
        <v>吉纯亮1</v>
      </c>
      <c r="G1325" s="4">
        <f t="shared" si="41"/>
        <v>0</v>
      </c>
    </row>
    <row r="1326" customHeight="1" spans="1:7">
      <c r="A1326" s="4">
        <f t="shared" si="40"/>
        <v>1325</v>
      </c>
      <c r="B1326" s="5" t="s">
        <v>3115</v>
      </c>
      <c r="C1326" s="6" t="s">
        <v>1660</v>
      </c>
      <c r="D1326" s="4"/>
      <c r="E1326" s="7">
        <v>44197</v>
      </c>
      <c r="F1326" s="4" t="str">
        <f>C1326&amp;COUNTIF($C$2:C1326,C1326)</f>
        <v>李青高1</v>
      </c>
      <c r="G1326" s="4">
        <f t="shared" si="41"/>
        <v>0</v>
      </c>
    </row>
    <row r="1327" customHeight="1" spans="1:7">
      <c r="A1327" s="4">
        <f t="shared" si="40"/>
        <v>1326</v>
      </c>
      <c r="B1327" s="5" t="s">
        <v>4670</v>
      </c>
      <c r="C1327" s="6" t="s">
        <v>1661</v>
      </c>
      <c r="D1327" s="4"/>
      <c r="E1327" s="7">
        <v>44197</v>
      </c>
      <c r="F1327" s="4" t="str">
        <f>C1327&amp;COUNTIF($C$2:C1327,C1327)</f>
        <v>陈锋1</v>
      </c>
      <c r="G1327" s="4">
        <f t="shared" si="41"/>
        <v>0</v>
      </c>
    </row>
    <row r="1328" customHeight="1" spans="1:7">
      <c r="A1328" s="4">
        <f t="shared" si="40"/>
        <v>1327</v>
      </c>
      <c r="B1328" s="5" t="s">
        <v>4671</v>
      </c>
      <c r="C1328" s="6" t="s">
        <v>1662</v>
      </c>
      <c r="D1328" s="4"/>
      <c r="E1328" s="7">
        <v>44197</v>
      </c>
      <c r="F1328" s="4" t="str">
        <f>C1328&amp;COUNTIF($C$2:C1328,C1328)</f>
        <v>方淦1</v>
      </c>
      <c r="G1328" s="4">
        <f t="shared" si="41"/>
        <v>0</v>
      </c>
    </row>
    <row r="1329" customHeight="1" spans="1:7">
      <c r="A1329" s="4">
        <f t="shared" si="40"/>
        <v>1328</v>
      </c>
      <c r="B1329" s="5" t="s">
        <v>4672</v>
      </c>
      <c r="C1329" s="6" t="s">
        <v>1663</v>
      </c>
      <c r="D1329" s="4"/>
      <c r="E1329" s="7">
        <v>44197</v>
      </c>
      <c r="F1329" s="4" t="str">
        <f>C1329&amp;COUNTIF($C$2:C1329,C1329)</f>
        <v>杨凯云1</v>
      </c>
      <c r="G1329" s="4">
        <f t="shared" si="41"/>
        <v>0</v>
      </c>
    </row>
    <row r="1330" customHeight="1" spans="1:7">
      <c r="A1330" s="4">
        <f t="shared" si="40"/>
        <v>1329</v>
      </c>
      <c r="B1330" s="5" t="s">
        <v>4673</v>
      </c>
      <c r="C1330" s="6" t="s">
        <v>1664</v>
      </c>
      <c r="D1330" s="4"/>
      <c r="E1330" s="7">
        <v>44197</v>
      </c>
      <c r="F1330" s="4" t="str">
        <f>C1330&amp;COUNTIF($C$2:C1330,C1330)</f>
        <v>金晓宇1</v>
      </c>
      <c r="G1330" s="4">
        <f t="shared" si="41"/>
        <v>0</v>
      </c>
    </row>
    <row r="1331" customHeight="1" spans="1:7">
      <c r="A1331" s="4">
        <f t="shared" si="40"/>
        <v>1330</v>
      </c>
      <c r="B1331" s="5" t="s">
        <v>4674</v>
      </c>
      <c r="C1331" s="6" t="s">
        <v>1665</v>
      </c>
      <c r="D1331" s="4"/>
      <c r="E1331" s="7">
        <v>44197</v>
      </c>
      <c r="F1331" s="4" t="str">
        <f>C1331&amp;COUNTIF($C$2:C1331,C1331)</f>
        <v>周宝1</v>
      </c>
      <c r="G1331" s="4">
        <f t="shared" si="41"/>
        <v>0</v>
      </c>
    </row>
    <row r="1332" customHeight="1" spans="1:7">
      <c r="A1332" s="4">
        <f t="shared" si="40"/>
        <v>1331</v>
      </c>
      <c r="B1332" s="5" t="s">
        <v>4675</v>
      </c>
      <c r="C1332" s="6" t="s">
        <v>1666</v>
      </c>
      <c r="D1332" s="4"/>
      <c r="E1332" s="7">
        <v>44197</v>
      </c>
      <c r="F1332" s="4" t="str">
        <f>C1332&amp;COUNTIF($C$2:C1332,C1332)</f>
        <v>刘欢027351</v>
      </c>
      <c r="G1332" s="4">
        <f t="shared" si="41"/>
        <v>0</v>
      </c>
    </row>
    <row r="1333" customHeight="1" spans="1:7">
      <c r="A1333" s="4">
        <f t="shared" si="40"/>
        <v>1332</v>
      </c>
      <c r="B1333" s="5" t="s">
        <v>2917</v>
      </c>
      <c r="C1333" s="6" t="s">
        <v>1667</v>
      </c>
      <c r="D1333" s="4"/>
      <c r="E1333" s="7">
        <v>44197</v>
      </c>
      <c r="F1333" s="4" t="str">
        <f>C1333&amp;COUNTIF($C$2:C1333,C1333)</f>
        <v>陈甜1</v>
      </c>
      <c r="G1333" s="4">
        <f t="shared" si="41"/>
        <v>0</v>
      </c>
    </row>
    <row r="1334" customHeight="1" spans="1:7">
      <c r="A1334" s="4">
        <f t="shared" si="40"/>
        <v>1333</v>
      </c>
      <c r="B1334" s="5" t="s">
        <v>4676</v>
      </c>
      <c r="C1334" s="6" t="s">
        <v>1668</v>
      </c>
      <c r="D1334" s="4"/>
      <c r="E1334" s="7">
        <v>44197</v>
      </c>
      <c r="F1334" s="4" t="str">
        <f>C1334&amp;COUNTIF($C$2:C1334,C1334)</f>
        <v>王翊武1</v>
      </c>
      <c r="G1334" s="4">
        <f t="shared" si="41"/>
        <v>0</v>
      </c>
    </row>
    <row r="1335" customHeight="1" spans="1:7">
      <c r="A1335" s="4">
        <f t="shared" si="40"/>
        <v>1334</v>
      </c>
      <c r="B1335" s="5" t="s">
        <v>4677</v>
      </c>
      <c r="C1335" s="6" t="s">
        <v>1669</v>
      </c>
      <c r="D1335" s="4"/>
      <c r="E1335" s="7">
        <v>44197</v>
      </c>
      <c r="F1335" s="4" t="str">
        <f>C1335&amp;COUNTIF($C$2:C1335,C1335)</f>
        <v>黄海1</v>
      </c>
      <c r="G1335" s="4">
        <f t="shared" si="41"/>
        <v>0</v>
      </c>
    </row>
    <row r="1336" customHeight="1" spans="1:7">
      <c r="A1336" s="4">
        <f t="shared" si="40"/>
        <v>1335</v>
      </c>
      <c r="B1336" s="5" t="s">
        <v>4678</v>
      </c>
      <c r="C1336" s="6" t="s">
        <v>1670</v>
      </c>
      <c r="D1336" s="4"/>
      <c r="E1336" s="7">
        <v>44197</v>
      </c>
      <c r="F1336" s="4" t="str">
        <f>C1336&amp;COUNTIF($C$2:C1336,C1336)</f>
        <v>徐小剑1</v>
      </c>
      <c r="G1336" s="4">
        <f t="shared" si="41"/>
        <v>0</v>
      </c>
    </row>
    <row r="1337" customHeight="1" spans="1:7">
      <c r="A1337" s="4">
        <f t="shared" si="40"/>
        <v>1336</v>
      </c>
      <c r="B1337" s="5" t="s">
        <v>2919</v>
      </c>
      <c r="C1337" s="6" t="s">
        <v>1671</v>
      </c>
      <c r="D1337" s="4"/>
      <c r="E1337" s="7">
        <v>44197</v>
      </c>
      <c r="F1337" s="4" t="str">
        <f>C1337&amp;COUNTIF($C$2:C1337,C1337)</f>
        <v>陈凌海1</v>
      </c>
      <c r="G1337" s="4">
        <f t="shared" si="41"/>
        <v>0</v>
      </c>
    </row>
    <row r="1338" customHeight="1" spans="1:7">
      <c r="A1338" s="4">
        <f t="shared" si="40"/>
        <v>1337</v>
      </c>
      <c r="B1338" s="5" t="s">
        <v>3789</v>
      </c>
      <c r="C1338" s="6" t="s">
        <v>1672</v>
      </c>
      <c r="D1338" s="4"/>
      <c r="E1338" s="7">
        <v>44197</v>
      </c>
      <c r="F1338" s="4" t="str">
        <f>C1338&amp;COUNTIF($C$2:C1338,C1338)</f>
        <v>程鹏1</v>
      </c>
      <c r="G1338" s="4">
        <f t="shared" si="41"/>
        <v>0</v>
      </c>
    </row>
    <row r="1339" customHeight="1" spans="1:7">
      <c r="A1339" s="4">
        <f t="shared" si="40"/>
        <v>1338</v>
      </c>
      <c r="B1339" s="5" t="s">
        <v>4679</v>
      </c>
      <c r="C1339" s="6" t="s">
        <v>1673</v>
      </c>
      <c r="D1339" s="4"/>
      <c r="E1339" s="7">
        <v>44197</v>
      </c>
      <c r="F1339" s="4" t="str">
        <f>C1339&amp;COUNTIF($C$2:C1339,C1339)</f>
        <v>胥亚梁1</v>
      </c>
      <c r="G1339" s="4">
        <f t="shared" si="41"/>
        <v>0</v>
      </c>
    </row>
    <row r="1340" customHeight="1" spans="1:7">
      <c r="A1340" s="4">
        <f t="shared" si="40"/>
        <v>1339</v>
      </c>
      <c r="B1340" s="5" t="s">
        <v>2923</v>
      </c>
      <c r="C1340" s="6" t="s">
        <v>1674</v>
      </c>
      <c r="D1340" s="4"/>
      <c r="E1340" s="7">
        <v>44197</v>
      </c>
      <c r="F1340" s="4" t="str">
        <f>C1340&amp;COUNTIF($C$2:C1340,C1340)</f>
        <v>张涛027431</v>
      </c>
      <c r="G1340" s="4">
        <f t="shared" si="41"/>
        <v>0</v>
      </c>
    </row>
    <row r="1341" customHeight="1" spans="1:7">
      <c r="A1341" s="4">
        <f t="shared" si="40"/>
        <v>1340</v>
      </c>
      <c r="B1341" s="5" t="s">
        <v>2918</v>
      </c>
      <c r="C1341" s="6" t="s">
        <v>1676</v>
      </c>
      <c r="D1341" s="4"/>
      <c r="E1341" s="7">
        <v>44197</v>
      </c>
      <c r="F1341" s="4" t="str">
        <f>C1341&amp;COUNTIF($C$2:C1341,C1341)</f>
        <v>司建高1</v>
      </c>
      <c r="G1341" s="4">
        <f t="shared" si="41"/>
        <v>0</v>
      </c>
    </row>
    <row r="1342" customHeight="1" spans="1:7">
      <c r="A1342" s="4">
        <f t="shared" si="40"/>
        <v>1341</v>
      </c>
      <c r="B1342" s="5" t="s">
        <v>2915</v>
      </c>
      <c r="C1342" s="6" t="s">
        <v>1677</v>
      </c>
      <c r="D1342" s="4"/>
      <c r="E1342" s="7">
        <v>44197</v>
      </c>
      <c r="F1342" s="4" t="str">
        <f>C1342&amp;COUNTIF($C$2:C1342,C1342)</f>
        <v>沈雷宇1</v>
      </c>
      <c r="G1342" s="4">
        <f t="shared" si="41"/>
        <v>0</v>
      </c>
    </row>
    <row r="1343" customHeight="1" spans="1:7">
      <c r="A1343" s="4">
        <f t="shared" si="40"/>
        <v>1342</v>
      </c>
      <c r="B1343" s="5" t="s">
        <v>4680</v>
      </c>
      <c r="C1343" s="6" t="s">
        <v>1678</v>
      </c>
      <c r="D1343" s="4"/>
      <c r="E1343" s="7">
        <v>44197</v>
      </c>
      <c r="F1343" s="4" t="str">
        <f>C1343&amp;COUNTIF($C$2:C1343,C1343)</f>
        <v>曾五一1</v>
      </c>
      <c r="G1343" s="4">
        <f t="shared" si="41"/>
        <v>0</v>
      </c>
    </row>
    <row r="1344" customHeight="1" spans="1:7">
      <c r="A1344" s="4">
        <f t="shared" si="40"/>
        <v>1343</v>
      </c>
      <c r="B1344" s="5" t="s">
        <v>2916</v>
      </c>
      <c r="C1344" s="6" t="s">
        <v>1679</v>
      </c>
      <c r="D1344" s="4"/>
      <c r="E1344" s="7">
        <v>44197</v>
      </c>
      <c r="F1344" s="4" t="str">
        <f>C1344&amp;COUNTIF($C$2:C1344,C1344)</f>
        <v>华芳1</v>
      </c>
      <c r="G1344" s="4">
        <f t="shared" si="41"/>
        <v>0</v>
      </c>
    </row>
    <row r="1345" customHeight="1" spans="1:7">
      <c r="A1345" s="4">
        <f t="shared" si="40"/>
        <v>1344</v>
      </c>
      <c r="B1345" s="5" t="s">
        <v>2914</v>
      </c>
      <c r="C1345" s="6" t="s">
        <v>1680</v>
      </c>
      <c r="D1345" s="4"/>
      <c r="E1345" s="7">
        <v>44197</v>
      </c>
      <c r="F1345" s="4" t="str">
        <f>C1345&amp;COUNTIF($C$2:C1345,C1345)</f>
        <v>普宁波1</v>
      </c>
      <c r="G1345" s="4">
        <f t="shared" si="41"/>
        <v>0</v>
      </c>
    </row>
    <row r="1346" customHeight="1" spans="1:7">
      <c r="A1346" s="4">
        <f t="shared" si="40"/>
        <v>1345</v>
      </c>
      <c r="B1346" s="5" t="s">
        <v>4681</v>
      </c>
      <c r="C1346" s="6" t="s">
        <v>1681</v>
      </c>
      <c r="D1346" s="4"/>
      <c r="E1346" s="7">
        <v>44197</v>
      </c>
      <c r="F1346" s="4" t="str">
        <f>C1346&amp;COUNTIF($C$2:C1346,C1346)</f>
        <v>涂奥运1</v>
      </c>
      <c r="G1346" s="4">
        <f t="shared" si="41"/>
        <v>0</v>
      </c>
    </row>
    <row r="1347" customHeight="1" spans="1:7">
      <c r="A1347" s="4">
        <f t="shared" ref="A1347:A1410" si="42">ROW()-1</f>
        <v>1346</v>
      </c>
      <c r="B1347" s="5" t="s">
        <v>2913</v>
      </c>
      <c r="C1347" s="6" t="s">
        <v>1682</v>
      </c>
      <c r="D1347" s="4"/>
      <c r="E1347" s="7">
        <v>44197</v>
      </c>
      <c r="F1347" s="4" t="str">
        <f>C1347&amp;COUNTIF($C$2:C1347,C1347)</f>
        <v>鲁美程1</v>
      </c>
      <c r="G1347" s="4">
        <f t="shared" ref="G1347:G1410" si="43">IF(COUNTIF(C:C,C1347)=1,0,D1347-VLOOKUP(C1347,C:D,2,0))</f>
        <v>0</v>
      </c>
    </row>
    <row r="1348" customHeight="1" spans="1:7">
      <c r="A1348" s="4">
        <f t="shared" si="42"/>
        <v>1347</v>
      </c>
      <c r="B1348" s="5" t="s">
        <v>4682</v>
      </c>
      <c r="C1348" s="6" t="s">
        <v>1683</v>
      </c>
      <c r="D1348" s="4"/>
      <c r="E1348" s="7">
        <v>44197</v>
      </c>
      <c r="F1348" s="4" t="str">
        <f>C1348&amp;COUNTIF($C$2:C1348,C1348)</f>
        <v>付军1</v>
      </c>
      <c r="G1348" s="4">
        <f t="shared" si="43"/>
        <v>0</v>
      </c>
    </row>
    <row r="1349" customHeight="1" spans="1:7">
      <c r="A1349" s="4">
        <f t="shared" si="42"/>
        <v>1348</v>
      </c>
      <c r="B1349" s="5" t="s">
        <v>4683</v>
      </c>
      <c r="C1349" s="6" t="s">
        <v>1684</v>
      </c>
      <c r="D1349" s="4"/>
      <c r="E1349" s="7">
        <v>44197</v>
      </c>
      <c r="F1349" s="4" t="str">
        <f>C1349&amp;COUNTIF($C$2:C1349,C1349)</f>
        <v>李菊苹1</v>
      </c>
      <c r="G1349" s="4">
        <f t="shared" si="43"/>
        <v>0</v>
      </c>
    </row>
    <row r="1350" customHeight="1" spans="1:7">
      <c r="A1350" s="4">
        <f t="shared" si="42"/>
        <v>1349</v>
      </c>
      <c r="B1350" s="5" t="s">
        <v>4684</v>
      </c>
      <c r="C1350" s="6" t="s">
        <v>1685</v>
      </c>
      <c r="D1350" s="4"/>
      <c r="E1350" s="7">
        <v>44197</v>
      </c>
      <c r="F1350" s="4" t="str">
        <f>C1350&amp;COUNTIF($C$2:C1350,C1350)</f>
        <v>赵俊1</v>
      </c>
      <c r="G1350" s="4">
        <f t="shared" si="43"/>
        <v>0</v>
      </c>
    </row>
    <row r="1351" customHeight="1" spans="1:7">
      <c r="A1351" s="4">
        <f t="shared" si="42"/>
        <v>1350</v>
      </c>
      <c r="B1351" s="5" t="s">
        <v>4685</v>
      </c>
      <c r="C1351" s="6" t="s">
        <v>1686</v>
      </c>
      <c r="D1351" s="4"/>
      <c r="E1351" s="7">
        <v>44197</v>
      </c>
      <c r="F1351" s="4" t="str">
        <f>C1351&amp;COUNTIF($C$2:C1351,C1351)</f>
        <v>李雨晴1</v>
      </c>
      <c r="G1351" s="4">
        <f t="shared" si="43"/>
        <v>0</v>
      </c>
    </row>
    <row r="1352" customHeight="1" spans="1:7">
      <c r="A1352" s="4">
        <f t="shared" si="42"/>
        <v>1351</v>
      </c>
      <c r="B1352" s="5" t="s">
        <v>4686</v>
      </c>
      <c r="C1352" s="6" t="s">
        <v>1687</v>
      </c>
      <c r="D1352" s="4"/>
      <c r="E1352" s="7">
        <v>44197</v>
      </c>
      <c r="F1352" s="4" t="str">
        <f>C1352&amp;COUNTIF($C$2:C1352,C1352)</f>
        <v>陶静瞻1</v>
      </c>
      <c r="G1352" s="4">
        <f t="shared" si="43"/>
        <v>0</v>
      </c>
    </row>
    <row r="1353" customHeight="1" spans="1:7">
      <c r="A1353" s="4">
        <f t="shared" si="42"/>
        <v>1352</v>
      </c>
      <c r="B1353" s="5" t="s">
        <v>4687</v>
      </c>
      <c r="C1353" s="6" t="s">
        <v>1688</v>
      </c>
      <c r="D1353" s="4"/>
      <c r="E1353" s="7">
        <v>44197</v>
      </c>
      <c r="F1353" s="4" t="str">
        <f>C1353&amp;COUNTIF($C$2:C1353,C1353)</f>
        <v>刘超027691</v>
      </c>
      <c r="G1353" s="4">
        <f t="shared" si="43"/>
        <v>0</v>
      </c>
    </row>
    <row r="1354" customHeight="1" spans="1:7">
      <c r="A1354" s="4">
        <f t="shared" si="42"/>
        <v>1353</v>
      </c>
      <c r="B1354" s="5" t="s">
        <v>4688</v>
      </c>
      <c r="C1354" s="6" t="s">
        <v>1690</v>
      </c>
      <c r="D1354" s="4"/>
      <c r="E1354" s="7">
        <v>44197</v>
      </c>
      <c r="F1354" s="4" t="str">
        <f>C1354&amp;COUNTIF($C$2:C1354,C1354)</f>
        <v>丁朝熙1</v>
      </c>
      <c r="G1354" s="4">
        <f t="shared" si="43"/>
        <v>0</v>
      </c>
    </row>
    <row r="1355" customHeight="1" spans="1:7">
      <c r="A1355" s="4">
        <f t="shared" si="42"/>
        <v>1354</v>
      </c>
      <c r="B1355" s="5" t="s">
        <v>4689</v>
      </c>
      <c r="C1355" s="6" t="s">
        <v>1691</v>
      </c>
      <c r="D1355" s="4"/>
      <c r="E1355" s="7">
        <v>44197</v>
      </c>
      <c r="F1355" s="4" t="str">
        <f>C1355&amp;COUNTIF($C$2:C1355,C1355)</f>
        <v>苏辉艳1</v>
      </c>
      <c r="G1355" s="4">
        <f t="shared" si="43"/>
        <v>0</v>
      </c>
    </row>
    <row r="1356" customHeight="1" spans="1:7">
      <c r="A1356" s="4">
        <f t="shared" si="42"/>
        <v>1355</v>
      </c>
      <c r="B1356" s="5" t="s">
        <v>3575</v>
      </c>
      <c r="C1356" s="6" t="s">
        <v>1692</v>
      </c>
      <c r="D1356" s="4"/>
      <c r="E1356" s="7">
        <v>44197</v>
      </c>
      <c r="F1356" s="4" t="str">
        <f>C1356&amp;COUNTIF($C$2:C1356,C1356)</f>
        <v>李强028091</v>
      </c>
      <c r="G1356" s="4">
        <f t="shared" si="43"/>
        <v>0</v>
      </c>
    </row>
    <row r="1357" customHeight="1" spans="1:7">
      <c r="A1357" s="4">
        <f t="shared" si="42"/>
        <v>1356</v>
      </c>
      <c r="B1357" s="5" t="s">
        <v>3574</v>
      </c>
      <c r="C1357" s="6" t="s">
        <v>1693</v>
      </c>
      <c r="D1357" s="4"/>
      <c r="E1357" s="7">
        <v>44197</v>
      </c>
      <c r="F1357" s="4" t="str">
        <f>C1357&amp;COUNTIF($C$2:C1357,C1357)</f>
        <v>杨庆顺1</v>
      </c>
      <c r="G1357" s="4">
        <f t="shared" si="43"/>
        <v>0</v>
      </c>
    </row>
    <row r="1358" customHeight="1" spans="1:7">
      <c r="A1358" s="4">
        <f t="shared" si="42"/>
        <v>1357</v>
      </c>
      <c r="B1358" s="5" t="s">
        <v>4690</v>
      </c>
      <c r="C1358" s="6" t="s">
        <v>1694</v>
      </c>
      <c r="D1358" s="4"/>
      <c r="E1358" s="7">
        <v>44197</v>
      </c>
      <c r="F1358" s="4" t="str">
        <f>C1358&amp;COUNTIF($C$2:C1358,C1358)</f>
        <v>胡宏洋1</v>
      </c>
      <c r="G1358" s="4">
        <f t="shared" si="43"/>
        <v>0</v>
      </c>
    </row>
    <row r="1359" customHeight="1" spans="1:7">
      <c r="A1359" s="4">
        <f t="shared" si="42"/>
        <v>1358</v>
      </c>
      <c r="B1359" s="5" t="s">
        <v>4691</v>
      </c>
      <c r="C1359" s="6" t="s">
        <v>1695</v>
      </c>
      <c r="D1359" s="4"/>
      <c r="E1359" s="7">
        <v>44197</v>
      </c>
      <c r="F1359" s="4" t="str">
        <f>C1359&amp;COUNTIF($C$2:C1359,C1359)</f>
        <v>田青1</v>
      </c>
      <c r="G1359" s="4">
        <f t="shared" si="43"/>
        <v>0</v>
      </c>
    </row>
    <row r="1360" customHeight="1" spans="1:7">
      <c r="A1360" s="4">
        <f t="shared" si="42"/>
        <v>1359</v>
      </c>
      <c r="B1360" s="5" t="s">
        <v>4692</v>
      </c>
      <c r="C1360" s="6" t="s">
        <v>1703</v>
      </c>
      <c r="D1360" s="4"/>
      <c r="E1360" s="7">
        <v>44197</v>
      </c>
      <c r="F1360" s="4" t="str">
        <f>C1360&amp;COUNTIF($C$2:C1360,C1360)</f>
        <v>曹帆1</v>
      </c>
      <c r="G1360" s="4">
        <f t="shared" si="43"/>
        <v>0</v>
      </c>
    </row>
    <row r="1361" customHeight="1" spans="1:7">
      <c r="A1361" s="4">
        <f t="shared" si="42"/>
        <v>1360</v>
      </c>
      <c r="B1361" s="5" t="s">
        <v>4693</v>
      </c>
      <c r="C1361" s="6" t="s">
        <v>1704</v>
      </c>
      <c r="D1361" s="4"/>
      <c r="E1361" s="7">
        <v>44197</v>
      </c>
      <c r="F1361" s="4" t="str">
        <f>C1361&amp;COUNTIF($C$2:C1361,C1361)</f>
        <v>周康1</v>
      </c>
      <c r="G1361" s="4">
        <f t="shared" si="43"/>
        <v>0</v>
      </c>
    </row>
    <row r="1362" customHeight="1" spans="1:7">
      <c r="A1362" s="4">
        <f t="shared" si="42"/>
        <v>1361</v>
      </c>
      <c r="B1362" s="5" t="s">
        <v>3011</v>
      </c>
      <c r="C1362" s="6" t="s">
        <v>1711</v>
      </c>
      <c r="D1362" s="4"/>
      <c r="E1362" s="7">
        <v>44197</v>
      </c>
      <c r="F1362" s="4" t="str">
        <f>C1362&amp;COUNTIF($C$2:C1362,C1362)</f>
        <v>李银胜1</v>
      </c>
      <c r="G1362" s="4">
        <f t="shared" si="43"/>
        <v>0</v>
      </c>
    </row>
    <row r="1363" customHeight="1" spans="1:7">
      <c r="A1363" s="4">
        <f t="shared" si="42"/>
        <v>1362</v>
      </c>
      <c r="B1363" s="5" t="s">
        <v>3012</v>
      </c>
      <c r="C1363" s="6" t="s">
        <v>1712</v>
      </c>
      <c r="D1363" s="4"/>
      <c r="E1363" s="7">
        <v>44197</v>
      </c>
      <c r="F1363" s="4" t="str">
        <f>C1363&amp;COUNTIF($C$2:C1363,C1363)</f>
        <v>吴任彬1</v>
      </c>
      <c r="G1363" s="4">
        <f t="shared" si="43"/>
        <v>0</v>
      </c>
    </row>
    <row r="1364" customHeight="1" spans="1:7">
      <c r="A1364" s="4">
        <f t="shared" si="42"/>
        <v>1363</v>
      </c>
      <c r="B1364" s="5" t="s">
        <v>3013</v>
      </c>
      <c r="C1364" s="6" t="s">
        <v>1713</v>
      </c>
      <c r="D1364" s="4"/>
      <c r="E1364" s="7">
        <v>44197</v>
      </c>
      <c r="F1364" s="4" t="str">
        <f>C1364&amp;COUNTIF($C$2:C1364,C1364)</f>
        <v>刘奕东1</v>
      </c>
      <c r="G1364" s="4">
        <f t="shared" si="43"/>
        <v>0</v>
      </c>
    </row>
    <row r="1365" customHeight="1" spans="1:7">
      <c r="A1365" s="4">
        <f t="shared" si="42"/>
        <v>1364</v>
      </c>
      <c r="B1365" s="5" t="s">
        <v>3010</v>
      </c>
      <c r="C1365" s="6" t="s">
        <v>1718</v>
      </c>
      <c r="D1365" s="4"/>
      <c r="E1365" s="7">
        <v>44197</v>
      </c>
      <c r="F1365" s="4" t="str">
        <f>C1365&amp;COUNTIF($C$2:C1365,C1365)</f>
        <v>王晓磊1</v>
      </c>
      <c r="G1365" s="4">
        <f t="shared" si="43"/>
        <v>0</v>
      </c>
    </row>
    <row r="1366" customHeight="1" spans="1:7">
      <c r="A1366" s="4">
        <f t="shared" si="42"/>
        <v>1365</v>
      </c>
      <c r="B1366" s="5" t="s">
        <v>4694</v>
      </c>
      <c r="C1366" s="6" t="s">
        <v>4695</v>
      </c>
      <c r="D1366" s="4"/>
      <c r="E1366" s="7">
        <v>44197</v>
      </c>
      <c r="F1366" s="4" t="str">
        <f>C1366&amp;COUNTIF($C$2:C1366,C1366)</f>
        <v>杨娟1</v>
      </c>
      <c r="G1366" s="4">
        <f t="shared" si="43"/>
        <v>0</v>
      </c>
    </row>
    <row r="1367" customHeight="1" spans="1:7">
      <c r="A1367" s="4">
        <f t="shared" si="42"/>
        <v>1366</v>
      </c>
      <c r="B1367" s="5" t="s">
        <v>4696</v>
      </c>
      <c r="C1367" s="6" t="s">
        <v>4697</v>
      </c>
      <c r="D1367" s="4"/>
      <c r="E1367" s="7">
        <v>44197</v>
      </c>
      <c r="F1367" s="4" t="str">
        <f>C1367&amp;COUNTIF($C$2:C1367,C1367)</f>
        <v>王伊南1</v>
      </c>
      <c r="G1367" s="4">
        <f t="shared" si="43"/>
        <v>0</v>
      </c>
    </row>
    <row r="1368" customHeight="1" spans="1:7">
      <c r="A1368" s="4">
        <f t="shared" si="42"/>
        <v>1367</v>
      </c>
      <c r="B1368" s="5" t="s">
        <v>4698</v>
      </c>
      <c r="C1368" s="6" t="s">
        <v>4699</v>
      </c>
      <c r="D1368" s="4"/>
      <c r="E1368" s="7">
        <v>44197</v>
      </c>
      <c r="F1368" s="4" t="str">
        <f>C1368&amp;COUNTIF($C$2:C1368,C1368)</f>
        <v>沈晓雅1</v>
      </c>
      <c r="G1368" s="4">
        <f t="shared" si="43"/>
        <v>0</v>
      </c>
    </row>
    <row r="1369" customHeight="1" spans="1:7">
      <c r="A1369" s="4">
        <f t="shared" si="42"/>
        <v>1368</v>
      </c>
      <c r="B1369" s="5" t="s">
        <v>4700</v>
      </c>
      <c r="C1369" s="6" t="s">
        <v>4701</v>
      </c>
      <c r="D1369" s="4"/>
      <c r="E1369" s="7">
        <v>44197</v>
      </c>
      <c r="F1369" s="4" t="str">
        <f>C1369&amp;COUNTIF($C$2:C1369,C1369)</f>
        <v>李佳琪1</v>
      </c>
      <c r="G1369" s="4">
        <f t="shared" si="43"/>
        <v>0</v>
      </c>
    </row>
    <row r="1370" customHeight="1" spans="1:7">
      <c r="A1370" s="4">
        <f t="shared" si="42"/>
        <v>1369</v>
      </c>
      <c r="B1370" s="5" t="s">
        <v>4702</v>
      </c>
      <c r="C1370" s="6" t="s">
        <v>4703</v>
      </c>
      <c r="D1370" s="4"/>
      <c r="E1370" s="7">
        <v>44197</v>
      </c>
      <c r="F1370" s="4" t="str">
        <f>C1370&amp;COUNTIF($C$2:C1370,C1370)</f>
        <v>王亚萍1</v>
      </c>
      <c r="G1370" s="4">
        <f t="shared" si="43"/>
        <v>0</v>
      </c>
    </row>
    <row r="1371" customHeight="1" spans="1:7">
      <c r="A1371" s="4">
        <f t="shared" si="42"/>
        <v>1370</v>
      </c>
      <c r="B1371" s="5" t="s">
        <v>4704</v>
      </c>
      <c r="C1371" s="6" t="s">
        <v>4705</v>
      </c>
      <c r="D1371" s="4"/>
      <c r="E1371" s="7">
        <v>44197</v>
      </c>
      <c r="F1371" s="4" t="str">
        <f>C1371&amp;COUNTIF($C$2:C1371,C1371)</f>
        <v>方欣昶1</v>
      </c>
      <c r="G1371" s="4">
        <f t="shared" si="43"/>
        <v>0</v>
      </c>
    </row>
    <row r="1372" customHeight="1" spans="1:7">
      <c r="A1372" s="4">
        <f t="shared" si="42"/>
        <v>1371</v>
      </c>
      <c r="B1372" s="5" t="s">
        <v>4706</v>
      </c>
      <c r="C1372" s="6" t="s">
        <v>1675</v>
      </c>
      <c r="D1372" s="4"/>
      <c r="E1372" s="7">
        <v>44197</v>
      </c>
      <c r="F1372" s="4" t="str">
        <f>C1372&amp;COUNTIF($C$2:C1372,C1372)</f>
        <v>田秀婉1</v>
      </c>
      <c r="G1372" s="4">
        <f t="shared" si="43"/>
        <v>0</v>
      </c>
    </row>
    <row r="1373" customHeight="1" spans="1:7">
      <c r="A1373" s="4">
        <f t="shared" si="42"/>
        <v>1372</v>
      </c>
      <c r="B1373" s="5" t="s">
        <v>4707</v>
      </c>
      <c r="C1373" s="6" t="s">
        <v>1696</v>
      </c>
      <c r="D1373" s="4"/>
      <c r="E1373" s="7">
        <v>44197</v>
      </c>
      <c r="F1373" s="4" t="str">
        <f>C1373&amp;COUNTIF($C$2:C1373,C1373)</f>
        <v>李胜平1</v>
      </c>
      <c r="G1373" s="4">
        <f t="shared" si="43"/>
        <v>0</v>
      </c>
    </row>
    <row r="1374" customHeight="1" spans="1:7">
      <c r="A1374" s="4">
        <f t="shared" si="42"/>
        <v>1373</v>
      </c>
      <c r="B1374" s="5" t="s">
        <v>3016</v>
      </c>
      <c r="C1374" s="6" t="s">
        <v>1697</v>
      </c>
      <c r="D1374" s="4"/>
      <c r="E1374" s="7">
        <v>44197</v>
      </c>
      <c r="F1374" s="4" t="str">
        <f>C1374&amp;COUNTIF($C$2:C1374,C1374)</f>
        <v>朱铭铭1</v>
      </c>
      <c r="G1374" s="4">
        <f t="shared" si="43"/>
        <v>0</v>
      </c>
    </row>
    <row r="1375" customHeight="1" spans="1:7">
      <c r="A1375" s="4">
        <f t="shared" si="42"/>
        <v>1374</v>
      </c>
      <c r="B1375" s="5" t="s">
        <v>4708</v>
      </c>
      <c r="C1375" s="6" t="s">
        <v>1698</v>
      </c>
      <c r="D1375" s="4"/>
      <c r="E1375" s="7">
        <v>44197</v>
      </c>
      <c r="F1375" s="4" t="str">
        <f>C1375&amp;COUNTIF($C$2:C1375,C1375)</f>
        <v>马曼宇1</v>
      </c>
      <c r="G1375" s="4">
        <f t="shared" si="43"/>
        <v>0</v>
      </c>
    </row>
    <row r="1376" customHeight="1" spans="1:7">
      <c r="A1376" s="4">
        <f t="shared" si="42"/>
        <v>1375</v>
      </c>
      <c r="B1376" s="5" t="s">
        <v>4709</v>
      </c>
      <c r="C1376" s="6" t="s">
        <v>1699</v>
      </c>
      <c r="D1376" s="4"/>
      <c r="E1376" s="7">
        <v>44197</v>
      </c>
      <c r="F1376" s="4" t="str">
        <f>C1376&amp;COUNTIF($C$2:C1376,C1376)</f>
        <v>王鹏飞028711</v>
      </c>
      <c r="G1376" s="4">
        <f t="shared" si="43"/>
        <v>0</v>
      </c>
    </row>
    <row r="1377" customHeight="1" spans="1:7">
      <c r="A1377" s="4">
        <f t="shared" si="42"/>
        <v>1376</v>
      </c>
      <c r="B1377" s="5" t="s">
        <v>3022</v>
      </c>
      <c r="C1377" s="6" t="s">
        <v>1700</v>
      </c>
      <c r="D1377" s="4"/>
      <c r="E1377" s="7">
        <v>44197</v>
      </c>
      <c r="F1377" s="4" t="str">
        <f>C1377&amp;COUNTIF($C$2:C1377,C1377)</f>
        <v>秦广理1</v>
      </c>
      <c r="G1377" s="4">
        <f t="shared" si="43"/>
        <v>0</v>
      </c>
    </row>
    <row r="1378" customHeight="1" spans="1:7">
      <c r="A1378" s="4">
        <f t="shared" si="42"/>
        <v>1377</v>
      </c>
      <c r="B1378" s="5" t="s">
        <v>3023</v>
      </c>
      <c r="C1378" s="6" t="s">
        <v>1701</v>
      </c>
      <c r="D1378" s="4"/>
      <c r="E1378" s="7">
        <v>44197</v>
      </c>
      <c r="F1378" s="4" t="str">
        <f>C1378&amp;COUNTIF($C$2:C1378,C1378)</f>
        <v>汤静1</v>
      </c>
      <c r="G1378" s="4">
        <f t="shared" si="43"/>
        <v>0</v>
      </c>
    </row>
    <row r="1379" customHeight="1" spans="1:7">
      <c r="A1379" s="4">
        <f t="shared" si="42"/>
        <v>1378</v>
      </c>
      <c r="B1379" s="5" t="s">
        <v>3014</v>
      </c>
      <c r="C1379" s="6" t="s">
        <v>1705</v>
      </c>
      <c r="D1379" s="4"/>
      <c r="E1379" s="7">
        <v>44197</v>
      </c>
      <c r="F1379" s="4" t="str">
        <f>C1379&amp;COUNTIF($C$2:C1379,C1379)</f>
        <v>郝亚男1</v>
      </c>
      <c r="G1379" s="4">
        <f t="shared" si="43"/>
        <v>0</v>
      </c>
    </row>
    <row r="1380" customHeight="1" spans="1:7">
      <c r="A1380" s="4">
        <f t="shared" si="42"/>
        <v>1379</v>
      </c>
      <c r="B1380" s="5" t="s">
        <v>3017</v>
      </c>
      <c r="C1380" s="6" t="s">
        <v>1706</v>
      </c>
      <c r="D1380" s="4"/>
      <c r="E1380" s="7">
        <v>44197</v>
      </c>
      <c r="F1380" s="4" t="str">
        <f>C1380&amp;COUNTIF($C$2:C1380,C1380)</f>
        <v>练瑞1</v>
      </c>
      <c r="G1380" s="4">
        <f t="shared" si="43"/>
        <v>0</v>
      </c>
    </row>
    <row r="1381" customHeight="1" spans="1:7">
      <c r="A1381" s="4">
        <f t="shared" si="42"/>
        <v>1380</v>
      </c>
      <c r="B1381" s="5" t="s">
        <v>4710</v>
      </c>
      <c r="C1381" s="6" t="s">
        <v>1707</v>
      </c>
      <c r="D1381" s="4"/>
      <c r="E1381" s="7">
        <v>44197</v>
      </c>
      <c r="F1381" s="4" t="str">
        <f>C1381&amp;COUNTIF($C$2:C1381,C1381)</f>
        <v>苏斌1</v>
      </c>
      <c r="G1381" s="4">
        <f t="shared" si="43"/>
        <v>0</v>
      </c>
    </row>
    <row r="1382" customHeight="1" spans="1:7">
      <c r="A1382" s="4">
        <f t="shared" si="42"/>
        <v>1381</v>
      </c>
      <c r="B1382" s="5" t="s">
        <v>3024</v>
      </c>
      <c r="C1382" s="6" t="s">
        <v>1708</v>
      </c>
      <c r="D1382" s="4"/>
      <c r="E1382" s="7">
        <v>44197</v>
      </c>
      <c r="F1382" s="4" t="str">
        <f>C1382&amp;COUNTIF($C$2:C1382,C1382)</f>
        <v>丁志敏1</v>
      </c>
      <c r="G1382" s="4">
        <f t="shared" si="43"/>
        <v>0</v>
      </c>
    </row>
    <row r="1383" customHeight="1" spans="1:7">
      <c r="A1383" s="4">
        <f t="shared" si="42"/>
        <v>1382</v>
      </c>
      <c r="B1383" s="5" t="s">
        <v>3025</v>
      </c>
      <c r="C1383" s="6" t="s">
        <v>1709</v>
      </c>
      <c r="D1383" s="4"/>
      <c r="E1383" s="7">
        <v>44197</v>
      </c>
      <c r="F1383" s="4" t="str">
        <f>C1383&amp;COUNTIF($C$2:C1383,C1383)</f>
        <v>安明湖1</v>
      </c>
      <c r="G1383" s="4">
        <f t="shared" si="43"/>
        <v>0</v>
      </c>
    </row>
    <row r="1384" customHeight="1" spans="1:7">
      <c r="A1384" s="4">
        <f t="shared" si="42"/>
        <v>1383</v>
      </c>
      <c r="B1384" s="5" t="s">
        <v>4711</v>
      </c>
      <c r="C1384" s="6" t="s">
        <v>4712</v>
      </c>
      <c r="D1384" s="4"/>
      <c r="E1384" s="7">
        <v>44197</v>
      </c>
      <c r="F1384" s="4" t="str">
        <f>C1384&amp;COUNTIF($C$2:C1384,C1384)</f>
        <v>温玉蓉1</v>
      </c>
      <c r="G1384" s="4">
        <f t="shared" si="43"/>
        <v>0</v>
      </c>
    </row>
    <row r="1385" customHeight="1" spans="1:7">
      <c r="A1385" s="4">
        <f t="shared" si="42"/>
        <v>1384</v>
      </c>
      <c r="B1385" s="5" t="s">
        <v>3018</v>
      </c>
      <c r="C1385" s="6" t="s">
        <v>1714</v>
      </c>
      <c r="D1385" s="4"/>
      <c r="E1385" s="7">
        <v>44197</v>
      </c>
      <c r="F1385" s="4" t="str">
        <f>C1385&amp;COUNTIF($C$2:C1385,C1385)</f>
        <v>彭强1</v>
      </c>
      <c r="G1385" s="4">
        <f t="shared" si="43"/>
        <v>0</v>
      </c>
    </row>
    <row r="1386" customHeight="1" spans="1:7">
      <c r="A1386" s="4">
        <f t="shared" si="42"/>
        <v>1385</v>
      </c>
      <c r="B1386" s="5" t="s">
        <v>4713</v>
      </c>
      <c r="C1386" s="6" t="s">
        <v>1715</v>
      </c>
      <c r="D1386" s="4"/>
      <c r="E1386" s="7">
        <v>44197</v>
      </c>
      <c r="F1386" s="4" t="str">
        <f>C1386&amp;COUNTIF($C$2:C1386,C1386)</f>
        <v>江睿1</v>
      </c>
      <c r="G1386" s="4">
        <f t="shared" si="43"/>
        <v>0</v>
      </c>
    </row>
    <row r="1387" customHeight="1" spans="1:7">
      <c r="A1387" s="4">
        <f t="shared" si="42"/>
        <v>1386</v>
      </c>
      <c r="B1387" s="5" t="s">
        <v>3019</v>
      </c>
      <c r="C1387" s="6" t="s">
        <v>1716</v>
      </c>
      <c r="D1387" s="4"/>
      <c r="E1387" s="7">
        <v>44197</v>
      </c>
      <c r="F1387" s="4" t="str">
        <f>C1387&amp;COUNTIF($C$2:C1387,C1387)</f>
        <v>赵家成1</v>
      </c>
      <c r="G1387" s="4">
        <f t="shared" si="43"/>
        <v>0</v>
      </c>
    </row>
    <row r="1388" customHeight="1" spans="1:7">
      <c r="A1388" s="4">
        <f t="shared" si="42"/>
        <v>1387</v>
      </c>
      <c r="B1388" s="5" t="s">
        <v>3021</v>
      </c>
      <c r="C1388" s="6" t="s">
        <v>1717</v>
      </c>
      <c r="D1388" s="4"/>
      <c r="E1388" s="7">
        <v>44197</v>
      </c>
      <c r="F1388" s="4" t="str">
        <f>C1388&amp;COUNTIF($C$2:C1388,C1388)</f>
        <v>苏盛浩1</v>
      </c>
      <c r="G1388" s="4">
        <f t="shared" si="43"/>
        <v>0</v>
      </c>
    </row>
    <row r="1389" customHeight="1" spans="1:7">
      <c r="A1389" s="4">
        <f t="shared" si="42"/>
        <v>1388</v>
      </c>
      <c r="B1389" s="5" t="s">
        <v>3020</v>
      </c>
      <c r="C1389" s="6" t="s">
        <v>1719</v>
      </c>
      <c r="D1389" s="4"/>
      <c r="E1389" s="7">
        <v>44197</v>
      </c>
      <c r="F1389" s="4" t="str">
        <f>C1389&amp;COUNTIF($C$2:C1389,C1389)</f>
        <v>任帆帆1</v>
      </c>
      <c r="G1389" s="4">
        <f t="shared" si="43"/>
        <v>0</v>
      </c>
    </row>
    <row r="1390" customHeight="1" spans="1:7">
      <c r="A1390" s="4">
        <f t="shared" si="42"/>
        <v>1389</v>
      </c>
      <c r="B1390" s="5" t="s">
        <v>3027</v>
      </c>
      <c r="C1390" s="6" t="s">
        <v>1778</v>
      </c>
      <c r="D1390" s="4"/>
      <c r="E1390" s="7">
        <v>44197</v>
      </c>
      <c r="F1390" s="4" t="str">
        <f>C1390&amp;COUNTIF($C$2:C1390,C1390)</f>
        <v>于卓平1</v>
      </c>
      <c r="G1390" s="4">
        <f t="shared" si="43"/>
        <v>0</v>
      </c>
    </row>
    <row r="1391" customHeight="1" spans="1:7">
      <c r="A1391" s="4">
        <f t="shared" si="42"/>
        <v>1390</v>
      </c>
      <c r="B1391" s="5" t="s">
        <v>4714</v>
      </c>
      <c r="C1391" s="6" t="s">
        <v>1779</v>
      </c>
      <c r="D1391" s="4"/>
      <c r="E1391" s="7">
        <v>44197</v>
      </c>
      <c r="F1391" s="4" t="str">
        <f>C1391&amp;COUNTIF($C$2:C1391,C1391)</f>
        <v>夏海1</v>
      </c>
      <c r="G1391" s="4">
        <f t="shared" si="43"/>
        <v>0</v>
      </c>
    </row>
    <row r="1392" customHeight="1" spans="1:7">
      <c r="A1392" s="4">
        <f t="shared" si="42"/>
        <v>1391</v>
      </c>
      <c r="B1392" s="5" t="s">
        <v>4715</v>
      </c>
      <c r="C1392" s="6" t="s">
        <v>1784</v>
      </c>
      <c r="D1392" s="4"/>
      <c r="E1392" s="7">
        <v>44197</v>
      </c>
      <c r="F1392" s="4" t="str">
        <f>C1392&amp;COUNTIF($C$2:C1392,C1392)</f>
        <v>郝延鹏1</v>
      </c>
      <c r="G1392" s="4">
        <f t="shared" si="43"/>
        <v>0</v>
      </c>
    </row>
    <row r="1393" customHeight="1" spans="1:7">
      <c r="A1393" s="4">
        <f t="shared" si="42"/>
        <v>1392</v>
      </c>
      <c r="B1393" s="5" t="s">
        <v>3090</v>
      </c>
      <c r="C1393" s="6" t="s">
        <v>1786</v>
      </c>
      <c r="D1393" s="4"/>
      <c r="E1393" s="7">
        <v>44197</v>
      </c>
      <c r="F1393" s="4" t="str">
        <f>C1393&amp;COUNTIF($C$2:C1393,C1393)</f>
        <v>王静1</v>
      </c>
      <c r="G1393" s="4">
        <f t="shared" si="43"/>
        <v>0</v>
      </c>
    </row>
    <row r="1394" customHeight="1" spans="1:7">
      <c r="A1394" s="4">
        <f t="shared" si="42"/>
        <v>1393</v>
      </c>
      <c r="B1394" s="5" t="s">
        <v>3092</v>
      </c>
      <c r="C1394" s="6" t="s">
        <v>1787</v>
      </c>
      <c r="D1394" s="4"/>
      <c r="E1394" s="7">
        <v>44197</v>
      </c>
      <c r="F1394" s="4" t="str">
        <f>C1394&amp;COUNTIF($C$2:C1394,C1394)</f>
        <v>王增键1</v>
      </c>
      <c r="G1394" s="4">
        <f t="shared" si="43"/>
        <v>0</v>
      </c>
    </row>
    <row r="1395" customHeight="1" spans="1:7">
      <c r="A1395" s="4">
        <f t="shared" si="42"/>
        <v>1394</v>
      </c>
      <c r="B1395" s="5" t="s">
        <v>3009</v>
      </c>
      <c r="C1395" s="6" t="s">
        <v>1790</v>
      </c>
      <c r="D1395" s="4"/>
      <c r="E1395" s="7">
        <v>44197</v>
      </c>
      <c r="F1395" s="4" t="str">
        <f>C1395&amp;COUNTIF($C$2:C1395,C1395)</f>
        <v>臧克俭1</v>
      </c>
      <c r="G1395" s="4">
        <f t="shared" si="43"/>
        <v>0</v>
      </c>
    </row>
    <row r="1396" customHeight="1" spans="1:7">
      <c r="A1396" s="4">
        <f t="shared" si="42"/>
        <v>1395</v>
      </c>
      <c r="B1396" s="5" t="s">
        <v>3089</v>
      </c>
      <c r="C1396" s="6" t="s">
        <v>1792</v>
      </c>
      <c r="D1396" s="4"/>
      <c r="E1396" s="7">
        <v>44197</v>
      </c>
      <c r="F1396" s="4" t="str">
        <f>C1396&amp;COUNTIF($C$2:C1396,C1396)</f>
        <v>李坤1</v>
      </c>
      <c r="G1396" s="4">
        <f t="shared" si="43"/>
        <v>0</v>
      </c>
    </row>
    <row r="1397" customHeight="1" spans="1:7">
      <c r="A1397" s="4">
        <f t="shared" si="42"/>
        <v>1396</v>
      </c>
      <c r="B1397" s="5" t="s">
        <v>3026</v>
      </c>
      <c r="C1397" s="6" t="s">
        <v>1793</v>
      </c>
      <c r="D1397" s="4"/>
      <c r="E1397" s="7">
        <v>44197</v>
      </c>
      <c r="F1397" s="4" t="str">
        <f>C1397&amp;COUNTIF($C$2:C1397,C1397)</f>
        <v>钟洪武1</v>
      </c>
      <c r="G1397" s="4">
        <f t="shared" si="43"/>
        <v>0</v>
      </c>
    </row>
    <row r="1398" customHeight="1" spans="1:7">
      <c r="A1398" s="4">
        <f t="shared" si="42"/>
        <v>1397</v>
      </c>
      <c r="B1398" s="5" t="s">
        <v>4716</v>
      </c>
      <c r="C1398" s="6" t="s">
        <v>4717</v>
      </c>
      <c r="D1398" s="4"/>
      <c r="E1398" s="7">
        <v>44197</v>
      </c>
      <c r="F1398" s="4" t="str">
        <f>C1398&amp;COUNTIF($C$2:C1398,C1398)</f>
        <v>何艳1</v>
      </c>
      <c r="G1398" s="4">
        <f t="shared" si="43"/>
        <v>0</v>
      </c>
    </row>
    <row r="1399" customHeight="1" spans="1:7">
      <c r="A1399" s="4">
        <f t="shared" si="42"/>
        <v>1398</v>
      </c>
      <c r="B1399" s="5" t="s">
        <v>4718</v>
      </c>
      <c r="C1399" s="6" t="s">
        <v>1785</v>
      </c>
      <c r="D1399" s="4"/>
      <c r="E1399" s="7">
        <v>44197</v>
      </c>
      <c r="F1399" s="4" t="str">
        <f>C1399&amp;COUNTIF($C$2:C1399,C1399)</f>
        <v>杨斌强1</v>
      </c>
      <c r="G1399" s="4">
        <f t="shared" si="43"/>
        <v>0</v>
      </c>
    </row>
    <row r="1400" customHeight="1" spans="1:7">
      <c r="A1400" s="4">
        <f t="shared" si="42"/>
        <v>1399</v>
      </c>
      <c r="B1400" s="5" t="s">
        <v>3101</v>
      </c>
      <c r="C1400" s="6" t="s">
        <v>1789</v>
      </c>
      <c r="D1400" s="4"/>
      <c r="E1400" s="7">
        <v>44197</v>
      </c>
      <c r="F1400" s="4" t="str">
        <f>C1400&amp;COUNTIF($C$2:C1400,C1400)</f>
        <v>马强1</v>
      </c>
      <c r="G1400" s="4">
        <f t="shared" si="43"/>
        <v>0</v>
      </c>
    </row>
    <row r="1401" customHeight="1" spans="1:7">
      <c r="A1401" s="4">
        <f t="shared" si="42"/>
        <v>1400</v>
      </c>
      <c r="B1401" s="5" t="s">
        <v>4719</v>
      </c>
      <c r="C1401" s="6" t="s">
        <v>1801</v>
      </c>
      <c r="D1401" s="4"/>
      <c r="E1401" s="7">
        <v>44197</v>
      </c>
      <c r="F1401" s="4" t="str">
        <f>C1401&amp;COUNTIF($C$2:C1401,C1401)</f>
        <v>孙磊1</v>
      </c>
      <c r="G1401" s="4">
        <f t="shared" si="43"/>
        <v>0</v>
      </c>
    </row>
    <row r="1402" customHeight="1" spans="1:7">
      <c r="A1402" s="4">
        <f t="shared" si="42"/>
        <v>1401</v>
      </c>
      <c r="B1402" s="5" t="s">
        <v>3133</v>
      </c>
      <c r="C1402" s="6" t="s">
        <v>1802</v>
      </c>
      <c r="D1402" s="4"/>
      <c r="E1402" s="7">
        <v>44197</v>
      </c>
      <c r="F1402" s="4" t="str">
        <f>C1402&amp;COUNTIF($C$2:C1402,C1402)</f>
        <v>马逸飞1</v>
      </c>
      <c r="G1402" s="4">
        <f t="shared" si="43"/>
        <v>0</v>
      </c>
    </row>
    <row r="1403" customHeight="1" spans="1:7">
      <c r="A1403" s="4">
        <f t="shared" si="42"/>
        <v>1402</v>
      </c>
      <c r="B1403" s="5" t="s">
        <v>4720</v>
      </c>
      <c r="C1403" s="6" t="s">
        <v>1803</v>
      </c>
      <c r="D1403" s="4"/>
      <c r="E1403" s="7">
        <v>44197</v>
      </c>
      <c r="F1403" s="4" t="str">
        <f>C1403&amp;COUNTIF($C$2:C1403,C1403)</f>
        <v>程旭敏1</v>
      </c>
      <c r="G1403" s="4">
        <f t="shared" si="43"/>
        <v>0</v>
      </c>
    </row>
    <row r="1404" customHeight="1" spans="1:7">
      <c r="A1404" s="4">
        <f t="shared" si="42"/>
        <v>1403</v>
      </c>
      <c r="B1404" s="5" t="s">
        <v>3135</v>
      </c>
      <c r="C1404" s="6" t="s">
        <v>1804</v>
      </c>
      <c r="D1404" s="4"/>
      <c r="E1404" s="7">
        <v>44197</v>
      </c>
      <c r="F1404" s="4" t="str">
        <f>C1404&amp;COUNTIF($C$2:C1404,C1404)</f>
        <v>范雷洋1</v>
      </c>
      <c r="G1404" s="4">
        <f t="shared" si="43"/>
        <v>0</v>
      </c>
    </row>
    <row r="1405" customHeight="1" spans="1:7">
      <c r="A1405" s="4">
        <f t="shared" si="42"/>
        <v>1404</v>
      </c>
      <c r="B1405" s="5" t="s">
        <v>3136</v>
      </c>
      <c r="C1405" s="6" t="s">
        <v>1805</v>
      </c>
      <c r="D1405" s="4"/>
      <c r="E1405" s="7">
        <v>44197</v>
      </c>
      <c r="F1405" s="4" t="str">
        <f>C1405&amp;COUNTIF($C$2:C1405,C1405)</f>
        <v>陈宝永1</v>
      </c>
      <c r="G1405" s="4">
        <f t="shared" si="43"/>
        <v>0</v>
      </c>
    </row>
    <row r="1406" customHeight="1" spans="1:7">
      <c r="A1406" s="4">
        <f t="shared" si="42"/>
        <v>1405</v>
      </c>
      <c r="B1406" s="5" t="s">
        <v>4721</v>
      </c>
      <c r="C1406" s="6" t="s">
        <v>4722</v>
      </c>
      <c r="D1406" s="4"/>
      <c r="E1406" s="7">
        <v>44197</v>
      </c>
      <c r="F1406" s="4" t="str">
        <f>C1406&amp;COUNTIF($C$2:C1406,C1406)</f>
        <v>陈超028981</v>
      </c>
      <c r="G1406" s="4">
        <f t="shared" si="43"/>
        <v>0</v>
      </c>
    </row>
    <row r="1407" customHeight="1" spans="1:7">
      <c r="A1407" s="4">
        <f t="shared" si="42"/>
        <v>1406</v>
      </c>
      <c r="B1407" s="5" t="s">
        <v>4723</v>
      </c>
      <c r="C1407" s="6" t="s">
        <v>4724</v>
      </c>
      <c r="D1407" s="4"/>
      <c r="E1407" s="7">
        <v>44197</v>
      </c>
      <c r="F1407" s="4" t="str">
        <f>C1407&amp;COUNTIF($C$2:C1407,C1407)</f>
        <v>董家奇1</v>
      </c>
      <c r="G1407" s="4">
        <f t="shared" si="43"/>
        <v>0</v>
      </c>
    </row>
    <row r="1408" customHeight="1" spans="1:7">
      <c r="A1408" s="4">
        <f t="shared" si="42"/>
        <v>1407</v>
      </c>
      <c r="B1408" s="5" t="s">
        <v>4725</v>
      </c>
      <c r="C1408" s="6" t="s">
        <v>4726</v>
      </c>
      <c r="D1408" s="4"/>
      <c r="E1408" s="7">
        <v>44197</v>
      </c>
      <c r="F1408" s="4" t="str">
        <f>C1408&amp;COUNTIF($C$2:C1408,C1408)</f>
        <v>方学君1</v>
      </c>
      <c r="G1408" s="4">
        <f t="shared" si="43"/>
        <v>0</v>
      </c>
    </row>
    <row r="1409" customHeight="1" spans="1:7">
      <c r="A1409" s="4">
        <f t="shared" si="42"/>
        <v>1408</v>
      </c>
      <c r="B1409" s="5" t="s">
        <v>3097</v>
      </c>
      <c r="C1409" s="6" t="s">
        <v>3098</v>
      </c>
      <c r="D1409" s="4"/>
      <c r="E1409" s="7">
        <v>44197</v>
      </c>
      <c r="F1409" s="4" t="str">
        <f>C1409&amp;COUNTIF($C$2:C1409,C1409)</f>
        <v>郭壮壮1</v>
      </c>
      <c r="G1409" s="4">
        <f t="shared" si="43"/>
        <v>0</v>
      </c>
    </row>
    <row r="1410" customHeight="1" spans="1:7">
      <c r="A1410" s="4">
        <f t="shared" si="42"/>
        <v>1409</v>
      </c>
      <c r="B1410" s="5" t="s">
        <v>4727</v>
      </c>
      <c r="C1410" s="6" t="s">
        <v>4728</v>
      </c>
      <c r="D1410" s="4"/>
      <c r="E1410" s="7">
        <v>44197</v>
      </c>
      <c r="F1410" s="4" t="str">
        <f>C1410&amp;COUNTIF($C$2:C1410,C1410)</f>
        <v>李书臣1</v>
      </c>
      <c r="G1410" s="4">
        <f t="shared" si="43"/>
        <v>0</v>
      </c>
    </row>
    <row r="1411" customHeight="1" spans="1:7">
      <c r="A1411" s="4">
        <f t="shared" ref="A1411:A1474" si="44">ROW()-1</f>
        <v>1410</v>
      </c>
      <c r="B1411" s="5" t="s">
        <v>4729</v>
      </c>
      <c r="C1411" s="6" t="s">
        <v>4730</v>
      </c>
      <c r="D1411" s="4"/>
      <c r="E1411" s="7">
        <v>44197</v>
      </c>
      <c r="F1411" s="4" t="str">
        <f>C1411&amp;COUNTIF($C$2:C1411,C1411)</f>
        <v>刘晓玉1</v>
      </c>
      <c r="G1411" s="4">
        <f t="shared" ref="G1411:G1474" si="45">IF(COUNTIF(C:C,C1411)=1,0,D1411-VLOOKUP(C1411,C:D,2,0))</f>
        <v>0</v>
      </c>
    </row>
    <row r="1412" customHeight="1" spans="1:7">
      <c r="A1412" s="4">
        <f t="shared" si="44"/>
        <v>1411</v>
      </c>
      <c r="B1412" s="5" t="s">
        <v>4731</v>
      </c>
      <c r="C1412" s="6" t="s">
        <v>4732</v>
      </c>
      <c r="D1412" s="4"/>
      <c r="E1412" s="7">
        <v>44197</v>
      </c>
      <c r="F1412" s="4" t="str">
        <f>C1412&amp;COUNTIF($C$2:C1412,C1412)</f>
        <v>邵晶晶1</v>
      </c>
      <c r="G1412" s="4">
        <f t="shared" si="45"/>
        <v>0</v>
      </c>
    </row>
    <row r="1413" customHeight="1" spans="1:7">
      <c r="A1413" s="4">
        <f t="shared" si="44"/>
        <v>1412</v>
      </c>
      <c r="B1413" s="5" t="s">
        <v>4733</v>
      </c>
      <c r="C1413" s="6" t="s">
        <v>4734</v>
      </c>
      <c r="D1413" s="4"/>
      <c r="E1413" s="7">
        <v>44197</v>
      </c>
      <c r="F1413" s="4" t="str">
        <f>C1413&amp;COUNTIF($C$2:C1413,C1413)</f>
        <v>宋子超1</v>
      </c>
      <c r="G1413" s="4">
        <f t="shared" si="45"/>
        <v>0</v>
      </c>
    </row>
    <row r="1414" customHeight="1" spans="1:7">
      <c r="A1414" s="4">
        <f t="shared" si="44"/>
        <v>1413</v>
      </c>
      <c r="B1414" s="5" t="s">
        <v>4735</v>
      </c>
      <c r="C1414" s="6" t="s">
        <v>4736</v>
      </c>
      <c r="D1414" s="4"/>
      <c r="E1414" s="7">
        <v>44197</v>
      </c>
      <c r="F1414" s="4" t="str">
        <f>C1414&amp;COUNTIF($C$2:C1414,C1414)</f>
        <v>李姗姗1</v>
      </c>
      <c r="G1414" s="4">
        <f t="shared" si="45"/>
        <v>0</v>
      </c>
    </row>
    <row r="1415" customHeight="1" spans="1:7">
      <c r="A1415" s="4">
        <f t="shared" si="44"/>
        <v>1414</v>
      </c>
      <c r="B1415" s="5" t="s">
        <v>4737</v>
      </c>
      <c r="C1415" s="6" t="s">
        <v>4738</v>
      </c>
      <c r="D1415" s="4"/>
      <c r="E1415" s="7">
        <v>44197</v>
      </c>
      <c r="F1415" s="4" t="str">
        <f>C1415&amp;COUNTIF($C$2:C1415,C1415)</f>
        <v>徐小燕1</v>
      </c>
      <c r="G1415" s="4">
        <f t="shared" si="45"/>
        <v>0</v>
      </c>
    </row>
    <row r="1416" customHeight="1" spans="1:7">
      <c r="A1416" s="4">
        <f t="shared" si="44"/>
        <v>1415</v>
      </c>
      <c r="B1416" s="5" t="s">
        <v>4739</v>
      </c>
      <c r="C1416" s="6" t="s">
        <v>4740</v>
      </c>
      <c r="D1416" s="4"/>
      <c r="E1416" s="7">
        <v>44197</v>
      </c>
      <c r="F1416" s="4" t="str">
        <f>C1416&amp;COUNTIF($C$2:C1416,C1416)</f>
        <v>罗俊1</v>
      </c>
      <c r="G1416" s="4">
        <f t="shared" si="45"/>
        <v>0</v>
      </c>
    </row>
    <row r="1417" customHeight="1" spans="1:7">
      <c r="A1417" s="4">
        <f t="shared" si="44"/>
        <v>1416</v>
      </c>
      <c r="B1417" s="5" t="s">
        <v>4741</v>
      </c>
      <c r="C1417" s="6" t="s">
        <v>4742</v>
      </c>
      <c r="D1417" s="4"/>
      <c r="E1417" s="7">
        <v>44197</v>
      </c>
      <c r="F1417" s="4" t="str">
        <f>C1417&amp;COUNTIF($C$2:C1417,C1417)</f>
        <v>吴楠1</v>
      </c>
      <c r="G1417" s="4">
        <f t="shared" si="45"/>
        <v>0</v>
      </c>
    </row>
    <row r="1418" customHeight="1" spans="1:7">
      <c r="A1418" s="4">
        <f t="shared" si="44"/>
        <v>1417</v>
      </c>
      <c r="B1418" s="5" t="s">
        <v>4743</v>
      </c>
      <c r="C1418" s="6" t="s">
        <v>4744</v>
      </c>
      <c r="D1418" s="4"/>
      <c r="E1418" s="7">
        <v>44197</v>
      </c>
      <c r="F1418" s="4" t="str">
        <f>C1418&amp;COUNTIF($C$2:C1418,C1418)</f>
        <v>张格格1</v>
      </c>
      <c r="G1418" s="4">
        <f t="shared" si="45"/>
        <v>0</v>
      </c>
    </row>
    <row r="1419" customHeight="1" spans="1:7">
      <c r="A1419" s="4">
        <f t="shared" si="44"/>
        <v>1418</v>
      </c>
      <c r="B1419" s="5" t="s">
        <v>4745</v>
      </c>
      <c r="C1419" s="6" t="s">
        <v>4746</v>
      </c>
      <c r="D1419" s="4"/>
      <c r="E1419" s="7">
        <v>44197</v>
      </c>
      <c r="F1419" s="4" t="str">
        <f>C1419&amp;COUNTIF($C$2:C1419,C1419)</f>
        <v>胡翠连1</v>
      </c>
      <c r="G1419" s="4">
        <f t="shared" si="45"/>
        <v>0</v>
      </c>
    </row>
    <row r="1420" customHeight="1" spans="1:7">
      <c r="A1420" s="4">
        <f t="shared" si="44"/>
        <v>1419</v>
      </c>
      <c r="B1420" s="5" t="s">
        <v>4747</v>
      </c>
      <c r="C1420" s="6" t="s">
        <v>4748</v>
      </c>
      <c r="D1420" s="4"/>
      <c r="E1420" s="7">
        <v>44197</v>
      </c>
      <c r="F1420" s="4" t="str">
        <f>C1420&amp;COUNTIF($C$2:C1420,C1420)</f>
        <v>曾玲玲1</v>
      </c>
      <c r="G1420" s="4">
        <f t="shared" si="45"/>
        <v>0</v>
      </c>
    </row>
    <row r="1421" customHeight="1" spans="1:7">
      <c r="A1421" s="4">
        <f t="shared" si="44"/>
        <v>1420</v>
      </c>
      <c r="B1421" s="5" t="s">
        <v>4749</v>
      </c>
      <c r="C1421" s="6" t="s">
        <v>4750</v>
      </c>
      <c r="D1421" s="4"/>
      <c r="E1421" s="7">
        <v>44197</v>
      </c>
      <c r="F1421" s="4" t="str">
        <f>C1421&amp;COUNTIF($C$2:C1421,C1421)</f>
        <v>钮厚鹏1</v>
      </c>
      <c r="G1421" s="4">
        <f t="shared" si="45"/>
        <v>0</v>
      </c>
    </row>
    <row r="1422" customHeight="1" spans="1:7">
      <c r="A1422" s="4">
        <f t="shared" si="44"/>
        <v>1421</v>
      </c>
      <c r="B1422" s="5" t="s">
        <v>3003</v>
      </c>
      <c r="C1422" s="6" t="s">
        <v>3004</v>
      </c>
      <c r="D1422" s="4"/>
      <c r="E1422" s="7">
        <v>44197</v>
      </c>
      <c r="F1422" s="4" t="str">
        <f>C1422&amp;COUNTIF($C$2:C1422,C1422)</f>
        <v>崔啸严1</v>
      </c>
      <c r="G1422" s="4">
        <f t="shared" si="45"/>
        <v>0</v>
      </c>
    </row>
    <row r="1423" customHeight="1" spans="1:7">
      <c r="A1423" s="4">
        <f t="shared" si="44"/>
        <v>1422</v>
      </c>
      <c r="B1423" s="5" t="s">
        <v>3007</v>
      </c>
      <c r="C1423" s="6" t="s">
        <v>3008</v>
      </c>
      <c r="D1423" s="4"/>
      <c r="E1423" s="7">
        <v>44197</v>
      </c>
      <c r="F1423" s="4" t="str">
        <f>C1423&amp;COUNTIF($C$2:C1423,C1423)</f>
        <v>洪宇江1</v>
      </c>
      <c r="G1423" s="4">
        <f t="shared" si="45"/>
        <v>0</v>
      </c>
    </row>
    <row r="1424" customHeight="1" spans="1:7">
      <c r="A1424" s="4">
        <f t="shared" si="44"/>
        <v>1423</v>
      </c>
      <c r="B1424" s="5" t="s">
        <v>4751</v>
      </c>
      <c r="C1424" s="6" t="s">
        <v>4752</v>
      </c>
      <c r="D1424" s="4"/>
      <c r="E1424" s="7">
        <v>44197</v>
      </c>
      <c r="F1424" s="4" t="str">
        <f>C1424&amp;COUNTIF($C$2:C1424,C1424)</f>
        <v>陆圣燏1</v>
      </c>
      <c r="G1424" s="4">
        <f t="shared" si="45"/>
        <v>0</v>
      </c>
    </row>
    <row r="1425" customHeight="1" spans="1:7">
      <c r="A1425" s="4">
        <f t="shared" si="44"/>
        <v>1424</v>
      </c>
      <c r="B1425" s="5" t="s">
        <v>4753</v>
      </c>
      <c r="C1425" s="6" t="s">
        <v>4754</v>
      </c>
      <c r="D1425" s="4"/>
      <c r="E1425" s="7">
        <v>44197</v>
      </c>
      <c r="F1425" s="4" t="str">
        <f>C1425&amp;COUNTIF($C$2:C1425,C1425)</f>
        <v>王润之1</v>
      </c>
      <c r="G1425" s="4">
        <f t="shared" si="45"/>
        <v>0</v>
      </c>
    </row>
    <row r="1426" customHeight="1" spans="1:7">
      <c r="A1426" s="4">
        <f t="shared" si="44"/>
        <v>1425</v>
      </c>
      <c r="B1426" s="5" t="s">
        <v>4755</v>
      </c>
      <c r="C1426" s="6" t="s">
        <v>4756</v>
      </c>
      <c r="D1426" s="4"/>
      <c r="E1426" s="7">
        <v>44197</v>
      </c>
      <c r="F1426" s="4" t="str">
        <f>C1426&amp;COUNTIF($C$2:C1426,C1426)</f>
        <v>李鑫意1</v>
      </c>
      <c r="G1426" s="4">
        <f t="shared" si="45"/>
        <v>0</v>
      </c>
    </row>
    <row r="1427" customHeight="1" spans="1:7">
      <c r="A1427" s="4">
        <f t="shared" si="44"/>
        <v>1426</v>
      </c>
      <c r="B1427" s="5" t="s">
        <v>4757</v>
      </c>
      <c r="C1427" s="6" t="s">
        <v>4758</v>
      </c>
      <c r="D1427" s="4"/>
      <c r="E1427" s="7">
        <v>44197</v>
      </c>
      <c r="F1427" s="4" t="str">
        <f>C1427&amp;COUNTIF($C$2:C1427,C1427)</f>
        <v>江祯敏1</v>
      </c>
      <c r="G1427" s="4">
        <f t="shared" si="45"/>
        <v>0</v>
      </c>
    </row>
    <row r="1428" customHeight="1" spans="1:7">
      <c r="A1428" s="4">
        <f t="shared" si="44"/>
        <v>1427</v>
      </c>
      <c r="B1428" s="5" t="s">
        <v>3094</v>
      </c>
      <c r="C1428" s="6" t="s">
        <v>1791</v>
      </c>
      <c r="D1428" s="4"/>
      <c r="E1428" s="7">
        <v>44197</v>
      </c>
      <c r="F1428" s="4" t="str">
        <f>C1428&amp;COUNTIF($C$2:C1428,C1428)</f>
        <v>周娜1</v>
      </c>
      <c r="G1428" s="4">
        <f t="shared" si="45"/>
        <v>0</v>
      </c>
    </row>
    <row r="1429" customHeight="1" spans="1:7">
      <c r="A1429" s="4">
        <f t="shared" si="44"/>
        <v>1428</v>
      </c>
      <c r="B1429" s="5" t="s">
        <v>3131</v>
      </c>
      <c r="C1429" s="6" t="s">
        <v>1824</v>
      </c>
      <c r="D1429" s="4"/>
      <c r="E1429" s="7">
        <v>44197</v>
      </c>
      <c r="F1429" s="4" t="str">
        <f>C1429&amp;COUNTIF($C$2:C1429,C1429)</f>
        <v>张伟伟29301</v>
      </c>
      <c r="G1429" s="4">
        <f t="shared" si="45"/>
        <v>0</v>
      </c>
    </row>
    <row r="1430" customHeight="1" spans="1:7">
      <c r="A1430" s="4">
        <f t="shared" si="44"/>
        <v>1429</v>
      </c>
      <c r="B1430" s="5" t="s">
        <v>3132</v>
      </c>
      <c r="C1430" s="6" t="s">
        <v>1825</v>
      </c>
      <c r="D1430" s="4"/>
      <c r="E1430" s="7">
        <v>44197</v>
      </c>
      <c r="F1430" s="4" t="str">
        <f>C1430&amp;COUNTIF($C$2:C1430,C1430)</f>
        <v>何飘逸1</v>
      </c>
      <c r="G1430" s="4">
        <f t="shared" si="45"/>
        <v>0</v>
      </c>
    </row>
    <row r="1431" customHeight="1" spans="1:7">
      <c r="A1431" s="4">
        <f t="shared" si="44"/>
        <v>1430</v>
      </c>
      <c r="B1431" s="5" t="s">
        <v>3128</v>
      </c>
      <c r="C1431" s="6" t="s">
        <v>1826</v>
      </c>
      <c r="D1431" s="4"/>
      <c r="E1431" s="7">
        <v>44197</v>
      </c>
      <c r="F1431" s="4" t="str">
        <f>C1431&amp;COUNTIF($C$2:C1431,C1431)</f>
        <v>谈发中1</v>
      </c>
      <c r="G1431" s="4">
        <f t="shared" si="45"/>
        <v>0</v>
      </c>
    </row>
    <row r="1432" customHeight="1" spans="1:7">
      <c r="A1432" s="4">
        <f t="shared" si="44"/>
        <v>1431</v>
      </c>
      <c r="B1432" s="5" t="s">
        <v>3096</v>
      </c>
      <c r="C1432" s="6" t="s">
        <v>1795</v>
      </c>
      <c r="D1432" s="4"/>
      <c r="E1432" s="7">
        <v>44197</v>
      </c>
      <c r="F1432" s="4" t="str">
        <f>C1432&amp;COUNTIF($C$2:C1432,C1432)</f>
        <v>沈启铜1</v>
      </c>
      <c r="G1432" s="4">
        <f t="shared" si="45"/>
        <v>0</v>
      </c>
    </row>
    <row r="1433" customHeight="1" spans="1:7">
      <c r="A1433" s="4">
        <f t="shared" si="44"/>
        <v>1432</v>
      </c>
      <c r="B1433" s="5" t="s">
        <v>3107</v>
      </c>
      <c r="C1433" s="6" t="s">
        <v>1835</v>
      </c>
      <c r="D1433" s="4"/>
      <c r="E1433" s="7">
        <v>44197</v>
      </c>
      <c r="F1433" s="4" t="str">
        <f>C1433&amp;COUNTIF($C$2:C1433,C1433)</f>
        <v>王磊1</v>
      </c>
      <c r="G1433" s="4">
        <f t="shared" si="45"/>
        <v>0</v>
      </c>
    </row>
    <row r="1434" customHeight="1" spans="1:7">
      <c r="A1434" s="4">
        <f t="shared" si="44"/>
        <v>1433</v>
      </c>
      <c r="B1434" s="5" t="s">
        <v>4759</v>
      </c>
      <c r="C1434" s="6" t="s">
        <v>1780</v>
      </c>
      <c r="D1434" s="4"/>
      <c r="E1434" s="7">
        <v>44197</v>
      </c>
      <c r="F1434" s="4" t="str">
        <f>C1434&amp;COUNTIF($C$2:C1434,C1434)</f>
        <v>张晨028971</v>
      </c>
      <c r="G1434" s="4">
        <f t="shared" si="45"/>
        <v>0</v>
      </c>
    </row>
    <row r="1435" customHeight="1" spans="1:7">
      <c r="A1435" s="4">
        <f t="shared" si="44"/>
        <v>1434</v>
      </c>
      <c r="B1435" s="5" t="s">
        <v>3099</v>
      </c>
      <c r="C1435" s="6" t="s">
        <v>1781</v>
      </c>
      <c r="D1435" s="4"/>
      <c r="E1435" s="7">
        <v>44197</v>
      </c>
      <c r="F1435" s="4" t="str">
        <f>C1435&amp;COUNTIF($C$2:C1435,C1435)</f>
        <v>张明029081</v>
      </c>
      <c r="G1435" s="4">
        <f t="shared" si="45"/>
        <v>0</v>
      </c>
    </row>
    <row r="1436" customHeight="1" spans="1:7">
      <c r="A1436" s="4">
        <f t="shared" si="44"/>
        <v>1435</v>
      </c>
      <c r="B1436" s="5" t="s">
        <v>3100</v>
      </c>
      <c r="C1436" s="6" t="s">
        <v>1783</v>
      </c>
      <c r="D1436" s="4"/>
      <c r="E1436" s="7">
        <v>44197</v>
      </c>
      <c r="F1436" s="4" t="str">
        <f>C1436&amp;COUNTIF($C$2:C1436,C1436)</f>
        <v>钱志增1</v>
      </c>
      <c r="G1436" s="4">
        <f t="shared" si="45"/>
        <v>0</v>
      </c>
    </row>
    <row r="1437" customHeight="1" spans="1:7">
      <c r="A1437" s="4">
        <f t="shared" si="44"/>
        <v>1436</v>
      </c>
      <c r="B1437" s="5" t="s">
        <v>4760</v>
      </c>
      <c r="C1437" s="6" t="s">
        <v>1844</v>
      </c>
      <c r="D1437" s="4"/>
      <c r="E1437" s="7">
        <v>44197</v>
      </c>
      <c r="F1437" s="4" t="str">
        <f>C1437&amp;COUNTIF($C$2:C1437,C1437)</f>
        <v>杨刚029131</v>
      </c>
      <c r="G1437" s="4">
        <f t="shared" si="45"/>
        <v>0</v>
      </c>
    </row>
    <row r="1438" customHeight="1" spans="1:7">
      <c r="A1438" s="4">
        <f t="shared" si="44"/>
        <v>1437</v>
      </c>
      <c r="B1438" s="5" t="s">
        <v>3127</v>
      </c>
      <c r="C1438" s="6" t="s">
        <v>1845</v>
      </c>
      <c r="D1438" s="4"/>
      <c r="E1438" s="7">
        <v>44197</v>
      </c>
      <c r="F1438" s="4" t="str">
        <f>C1438&amp;COUNTIF($C$2:C1438,C1438)</f>
        <v>倪世栋1</v>
      </c>
      <c r="G1438" s="4">
        <f t="shared" si="45"/>
        <v>0</v>
      </c>
    </row>
    <row r="1439" customHeight="1" spans="1:7">
      <c r="A1439" s="4">
        <f t="shared" si="44"/>
        <v>1438</v>
      </c>
      <c r="B1439" s="5" t="s">
        <v>4761</v>
      </c>
      <c r="C1439" s="6" t="s">
        <v>1847</v>
      </c>
      <c r="D1439" s="4"/>
      <c r="E1439" s="7">
        <v>44197</v>
      </c>
      <c r="F1439" s="4" t="str">
        <f>C1439&amp;COUNTIF($C$2:C1439,C1439)</f>
        <v>王智骏1</v>
      </c>
      <c r="G1439" s="4">
        <f t="shared" si="45"/>
        <v>0</v>
      </c>
    </row>
    <row r="1440" customHeight="1" spans="1:7">
      <c r="A1440" s="4">
        <f t="shared" si="44"/>
        <v>1439</v>
      </c>
      <c r="B1440" s="5" t="s">
        <v>4762</v>
      </c>
      <c r="C1440" s="6" t="s">
        <v>1848</v>
      </c>
      <c r="D1440" s="4"/>
      <c r="E1440" s="7">
        <v>44197</v>
      </c>
      <c r="F1440" s="4" t="str">
        <f>C1440&amp;COUNTIF($C$2:C1440,C1440)</f>
        <v>潘宏阳1</v>
      </c>
      <c r="G1440" s="4">
        <f t="shared" si="45"/>
        <v>0</v>
      </c>
    </row>
    <row r="1441" customHeight="1" spans="1:7">
      <c r="A1441" s="4">
        <f t="shared" si="44"/>
        <v>1440</v>
      </c>
      <c r="B1441" s="5" t="s">
        <v>4763</v>
      </c>
      <c r="C1441" s="6" t="s">
        <v>1849</v>
      </c>
      <c r="D1441" s="4"/>
      <c r="E1441" s="7">
        <v>44197</v>
      </c>
      <c r="F1441" s="4" t="str">
        <f>C1441&amp;COUNTIF($C$2:C1441,C1441)</f>
        <v>徐丹1</v>
      </c>
      <c r="G1441" s="4">
        <f t="shared" si="45"/>
        <v>0</v>
      </c>
    </row>
    <row r="1442" customHeight="1" spans="1:7">
      <c r="A1442" s="4">
        <f t="shared" si="44"/>
        <v>1441</v>
      </c>
      <c r="B1442" s="5" t="s">
        <v>3130</v>
      </c>
      <c r="C1442" s="6" t="s">
        <v>1850</v>
      </c>
      <c r="D1442" s="4"/>
      <c r="E1442" s="7">
        <v>44197</v>
      </c>
      <c r="F1442" s="4" t="str">
        <f>C1442&amp;COUNTIF($C$2:C1442,C1442)</f>
        <v>江友朋1</v>
      </c>
      <c r="G1442" s="4">
        <f t="shared" si="45"/>
        <v>0</v>
      </c>
    </row>
    <row r="1443" customHeight="1" spans="1:7">
      <c r="A1443" s="4">
        <f t="shared" si="44"/>
        <v>1442</v>
      </c>
      <c r="B1443" s="5" t="s">
        <v>3129</v>
      </c>
      <c r="C1443" s="6" t="s">
        <v>1852</v>
      </c>
      <c r="D1443" s="4"/>
      <c r="E1443" s="7">
        <v>44197</v>
      </c>
      <c r="F1443" s="4" t="str">
        <f>C1443&amp;COUNTIF($C$2:C1443,C1443)</f>
        <v>陈圆1</v>
      </c>
      <c r="G1443" s="4">
        <f t="shared" si="45"/>
        <v>0</v>
      </c>
    </row>
    <row r="1444" customHeight="1" spans="1:7">
      <c r="A1444" s="4">
        <f t="shared" si="44"/>
        <v>1443</v>
      </c>
      <c r="B1444" s="5" t="s">
        <v>3091</v>
      </c>
      <c r="C1444" s="6" t="s">
        <v>1853</v>
      </c>
      <c r="D1444" s="4"/>
      <c r="E1444" s="7">
        <v>44197</v>
      </c>
      <c r="F1444" s="4" t="str">
        <f>C1444&amp;COUNTIF($C$2:C1444,C1444)</f>
        <v>陈凯1</v>
      </c>
      <c r="G1444" s="4">
        <f t="shared" si="45"/>
        <v>0</v>
      </c>
    </row>
    <row r="1445" customHeight="1" spans="1:7">
      <c r="A1445" s="4">
        <f t="shared" si="44"/>
        <v>1444</v>
      </c>
      <c r="B1445" s="5" t="s">
        <v>4764</v>
      </c>
      <c r="C1445" s="6" t="s">
        <v>1854</v>
      </c>
      <c r="D1445" s="4"/>
      <c r="E1445" s="7">
        <v>44197</v>
      </c>
      <c r="F1445" s="4" t="str">
        <f>C1445&amp;COUNTIF($C$2:C1445,C1445)</f>
        <v>王浩宇1</v>
      </c>
      <c r="G1445" s="4">
        <f t="shared" si="45"/>
        <v>0</v>
      </c>
    </row>
    <row r="1446" customHeight="1" spans="1:7">
      <c r="A1446" s="4">
        <f t="shared" si="44"/>
        <v>1445</v>
      </c>
      <c r="B1446" s="5" t="s">
        <v>4765</v>
      </c>
      <c r="C1446" s="6" t="s">
        <v>1855</v>
      </c>
      <c r="D1446" s="4"/>
      <c r="E1446" s="7">
        <v>44197</v>
      </c>
      <c r="F1446" s="4" t="str">
        <f>C1446&amp;COUNTIF($C$2:C1446,C1446)</f>
        <v>秦优1</v>
      </c>
      <c r="G1446" s="4">
        <f t="shared" si="45"/>
        <v>0</v>
      </c>
    </row>
    <row r="1447" customHeight="1" spans="1:7">
      <c r="A1447" s="4">
        <f t="shared" si="44"/>
        <v>1446</v>
      </c>
      <c r="B1447" s="5" t="s">
        <v>4766</v>
      </c>
      <c r="C1447" s="6" t="s">
        <v>1856</v>
      </c>
      <c r="D1447" s="4"/>
      <c r="E1447" s="7">
        <v>44197</v>
      </c>
      <c r="F1447" s="4" t="str">
        <f>C1447&amp;COUNTIF($C$2:C1447,C1447)</f>
        <v>许楫1</v>
      </c>
      <c r="G1447" s="4">
        <f t="shared" si="45"/>
        <v>0</v>
      </c>
    </row>
    <row r="1448" customHeight="1" spans="1:7">
      <c r="A1448" s="4">
        <f t="shared" si="44"/>
        <v>1447</v>
      </c>
      <c r="B1448" s="5" t="s">
        <v>3134</v>
      </c>
      <c r="C1448" s="6" t="s">
        <v>1857</v>
      </c>
      <c r="D1448" s="4"/>
      <c r="E1448" s="7">
        <v>44197</v>
      </c>
      <c r="F1448" s="4" t="str">
        <f>C1448&amp;COUNTIF($C$2:C1448,C1448)</f>
        <v>李典典1</v>
      </c>
      <c r="G1448" s="4">
        <f t="shared" si="45"/>
        <v>0</v>
      </c>
    </row>
    <row r="1449" customHeight="1" spans="1:7">
      <c r="A1449" s="4">
        <f t="shared" si="44"/>
        <v>1448</v>
      </c>
      <c r="B1449" s="5" t="s">
        <v>3141</v>
      </c>
      <c r="C1449" s="6" t="s">
        <v>1858</v>
      </c>
      <c r="D1449" s="4"/>
      <c r="E1449" s="7">
        <v>44197</v>
      </c>
      <c r="F1449" s="4" t="str">
        <f>C1449&amp;COUNTIF($C$2:C1449,C1449)</f>
        <v>赵秀宝1</v>
      </c>
      <c r="G1449" s="4">
        <f t="shared" si="45"/>
        <v>0</v>
      </c>
    </row>
    <row r="1450" customHeight="1" spans="1:7">
      <c r="A1450" s="4">
        <f t="shared" si="44"/>
        <v>1449</v>
      </c>
      <c r="B1450" s="5" t="s">
        <v>3139</v>
      </c>
      <c r="C1450" s="6" t="s">
        <v>1859</v>
      </c>
      <c r="D1450" s="4"/>
      <c r="E1450" s="7">
        <v>44197</v>
      </c>
      <c r="F1450" s="4" t="str">
        <f>C1450&amp;COUNTIF($C$2:C1450,C1450)</f>
        <v>桓彦1</v>
      </c>
      <c r="G1450" s="4">
        <f t="shared" si="45"/>
        <v>0</v>
      </c>
    </row>
    <row r="1451" customHeight="1" spans="1:7">
      <c r="A1451" s="4">
        <f t="shared" si="44"/>
        <v>1450</v>
      </c>
      <c r="B1451" s="5" t="s">
        <v>3015</v>
      </c>
      <c r="C1451" s="6" t="s">
        <v>1860</v>
      </c>
      <c r="D1451" s="4"/>
      <c r="E1451" s="7">
        <v>44197</v>
      </c>
      <c r="F1451" s="4" t="str">
        <f>C1451&amp;COUNTIF($C$2:C1451,C1451)</f>
        <v>刘进文1</v>
      </c>
      <c r="G1451" s="4">
        <f t="shared" si="45"/>
        <v>0</v>
      </c>
    </row>
    <row r="1452" customHeight="1" spans="1:7">
      <c r="A1452" s="4">
        <f t="shared" si="44"/>
        <v>1451</v>
      </c>
      <c r="B1452" s="5" t="s">
        <v>3140</v>
      </c>
      <c r="C1452" s="6" t="s">
        <v>1861</v>
      </c>
      <c r="D1452" s="4"/>
      <c r="E1452" s="7">
        <v>44197</v>
      </c>
      <c r="F1452" s="4" t="str">
        <f>C1452&amp;COUNTIF($C$2:C1452,C1452)</f>
        <v>刘赛育1</v>
      </c>
      <c r="G1452" s="4">
        <f t="shared" si="45"/>
        <v>0</v>
      </c>
    </row>
    <row r="1453" customHeight="1" spans="1:7">
      <c r="A1453" s="4">
        <f t="shared" si="44"/>
        <v>1452</v>
      </c>
      <c r="B1453" s="5" t="s">
        <v>3138</v>
      </c>
      <c r="C1453" s="6" t="s">
        <v>1862</v>
      </c>
      <c r="D1453" s="4"/>
      <c r="E1453" s="7">
        <v>44197</v>
      </c>
      <c r="F1453" s="4" t="str">
        <f>C1453&amp;COUNTIF($C$2:C1453,C1453)</f>
        <v>李文杰1</v>
      </c>
      <c r="G1453" s="4">
        <f t="shared" si="45"/>
        <v>0</v>
      </c>
    </row>
    <row r="1454" customHeight="1" spans="1:7">
      <c r="A1454" s="4">
        <f t="shared" si="44"/>
        <v>1453</v>
      </c>
      <c r="B1454" s="5" t="s">
        <v>4088</v>
      </c>
      <c r="C1454" s="6" t="s">
        <v>4767</v>
      </c>
      <c r="D1454" s="4"/>
      <c r="E1454" s="7">
        <v>44197</v>
      </c>
      <c r="F1454" s="4" t="str">
        <f>C1454&amp;COUNTIF($C$2:C1454,C1454)</f>
        <v>王兵1</v>
      </c>
      <c r="G1454" s="4">
        <f t="shared" si="45"/>
        <v>0</v>
      </c>
    </row>
    <row r="1455" customHeight="1" spans="1:7">
      <c r="A1455" s="4">
        <f t="shared" si="44"/>
        <v>1454</v>
      </c>
      <c r="B1455" s="5" t="s">
        <v>4768</v>
      </c>
      <c r="C1455" s="6" t="s">
        <v>4769</v>
      </c>
      <c r="D1455" s="4"/>
      <c r="E1455" s="7">
        <v>44197</v>
      </c>
      <c r="F1455" s="4" t="str">
        <f>C1455&amp;COUNTIF($C$2:C1455,C1455)</f>
        <v>张辉1</v>
      </c>
      <c r="G1455" s="4">
        <f t="shared" si="45"/>
        <v>0</v>
      </c>
    </row>
    <row r="1456" customHeight="1" spans="1:7">
      <c r="A1456" s="4">
        <f t="shared" si="44"/>
        <v>1455</v>
      </c>
      <c r="B1456" s="5" t="s">
        <v>4770</v>
      </c>
      <c r="C1456" s="6" t="s">
        <v>4771</v>
      </c>
      <c r="D1456" s="4"/>
      <c r="E1456" s="7">
        <v>44197</v>
      </c>
      <c r="F1456" s="4" t="str">
        <f>C1456&amp;COUNTIF($C$2:C1456,C1456)</f>
        <v>靳晨1</v>
      </c>
      <c r="G1456" s="4">
        <f t="shared" si="45"/>
        <v>0</v>
      </c>
    </row>
    <row r="1457" customHeight="1" spans="1:7">
      <c r="A1457" s="4">
        <f t="shared" si="44"/>
        <v>1456</v>
      </c>
      <c r="B1457" s="5" t="s">
        <v>4772</v>
      </c>
      <c r="C1457" s="6" t="s">
        <v>4773</v>
      </c>
      <c r="D1457" s="4"/>
      <c r="E1457" s="7">
        <v>44197</v>
      </c>
      <c r="F1457" s="4" t="str">
        <f>C1457&amp;COUNTIF($C$2:C1457,C1457)</f>
        <v>李盟盟1</v>
      </c>
      <c r="G1457" s="4">
        <f t="shared" si="45"/>
        <v>0</v>
      </c>
    </row>
    <row r="1458" customHeight="1" spans="1:7">
      <c r="A1458" s="4">
        <f t="shared" si="44"/>
        <v>1457</v>
      </c>
      <c r="B1458" s="5" t="s">
        <v>4774</v>
      </c>
      <c r="C1458" s="6" t="s">
        <v>4775</v>
      </c>
      <c r="D1458" s="4"/>
      <c r="E1458" s="7">
        <v>44197</v>
      </c>
      <c r="F1458" s="4" t="str">
        <f>C1458&amp;COUNTIF($C$2:C1458,C1458)</f>
        <v>马良婷1</v>
      </c>
      <c r="G1458" s="4">
        <f t="shared" si="45"/>
        <v>0</v>
      </c>
    </row>
    <row r="1459" customHeight="1" spans="1:7">
      <c r="A1459" s="4">
        <f t="shared" si="44"/>
        <v>1458</v>
      </c>
      <c r="B1459" s="5" t="s">
        <v>4776</v>
      </c>
      <c r="C1459" s="6" t="s">
        <v>4777</v>
      </c>
      <c r="D1459" s="4"/>
      <c r="E1459" s="7">
        <v>44197</v>
      </c>
      <c r="F1459" s="4" t="str">
        <f>C1459&amp;COUNTIF($C$2:C1459,C1459)</f>
        <v>李砚1</v>
      </c>
      <c r="G1459" s="4">
        <f t="shared" si="45"/>
        <v>0</v>
      </c>
    </row>
    <row r="1460" customHeight="1" spans="1:7">
      <c r="A1460" s="4">
        <f t="shared" si="44"/>
        <v>1459</v>
      </c>
      <c r="B1460" s="5" t="s">
        <v>4778</v>
      </c>
      <c r="C1460" s="6" t="s">
        <v>4779</v>
      </c>
      <c r="D1460" s="4"/>
      <c r="E1460" s="7">
        <v>44197</v>
      </c>
      <c r="F1460" s="4" t="str">
        <f>C1460&amp;COUNTIF($C$2:C1460,C1460)</f>
        <v>黄自强1</v>
      </c>
      <c r="G1460" s="4">
        <f t="shared" si="45"/>
        <v>0</v>
      </c>
    </row>
    <row r="1461" customHeight="1" spans="1:7">
      <c r="A1461" s="4">
        <f t="shared" si="44"/>
        <v>1460</v>
      </c>
      <c r="B1461" s="5" t="s">
        <v>4780</v>
      </c>
      <c r="C1461" s="6" t="s">
        <v>4781</v>
      </c>
      <c r="D1461" s="4"/>
      <c r="E1461" s="7">
        <v>44197</v>
      </c>
      <c r="F1461" s="4" t="str">
        <f>C1461&amp;COUNTIF($C$2:C1461,C1461)</f>
        <v>陈娜娜1</v>
      </c>
      <c r="G1461" s="4">
        <f t="shared" si="45"/>
        <v>0</v>
      </c>
    </row>
    <row r="1462" customHeight="1" spans="1:7">
      <c r="A1462" s="4">
        <f t="shared" si="44"/>
        <v>1461</v>
      </c>
      <c r="B1462" s="5" t="s">
        <v>4782</v>
      </c>
      <c r="C1462" s="6" t="s">
        <v>4783</v>
      </c>
      <c r="D1462" s="4"/>
      <c r="E1462" s="7">
        <v>44197</v>
      </c>
      <c r="F1462" s="4" t="str">
        <f>C1462&amp;COUNTIF($C$2:C1462,C1462)</f>
        <v>周萌1</v>
      </c>
      <c r="G1462" s="4">
        <f t="shared" si="45"/>
        <v>0</v>
      </c>
    </row>
    <row r="1463" customHeight="1" spans="1:7">
      <c r="A1463" s="4">
        <f t="shared" si="44"/>
        <v>1462</v>
      </c>
      <c r="B1463" s="5" t="s">
        <v>4784</v>
      </c>
      <c r="C1463" s="6" t="s">
        <v>4785</v>
      </c>
      <c r="D1463" s="4"/>
      <c r="E1463" s="7">
        <v>44197</v>
      </c>
      <c r="F1463" s="4" t="str">
        <f>C1463&amp;COUNTIF($C$2:C1463,C1463)</f>
        <v>刘洋030191</v>
      </c>
      <c r="G1463" s="4">
        <f t="shared" si="45"/>
        <v>0</v>
      </c>
    </row>
    <row r="1464" customHeight="1" spans="1:7">
      <c r="A1464" s="4">
        <f t="shared" si="44"/>
        <v>1463</v>
      </c>
      <c r="B1464" s="5" t="s">
        <v>4786</v>
      </c>
      <c r="C1464" s="6" t="s">
        <v>4787</v>
      </c>
      <c r="D1464" s="4"/>
      <c r="E1464" s="7">
        <v>44197</v>
      </c>
      <c r="F1464" s="4" t="str">
        <f>C1464&amp;COUNTIF($C$2:C1464,C1464)</f>
        <v>苏轶1</v>
      </c>
      <c r="G1464" s="4">
        <f t="shared" si="45"/>
        <v>0</v>
      </c>
    </row>
    <row r="1465" customHeight="1" spans="1:7">
      <c r="A1465" s="4">
        <f t="shared" si="44"/>
        <v>1464</v>
      </c>
      <c r="B1465" s="5" t="s">
        <v>4788</v>
      </c>
      <c r="C1465" s="6" t="s">
        <v>4789</v>
      </c>
      <c r="D1465" s="4"/>
      <c r="E1465" s="7">
        <v>44197</v>
      </c>
      <c r="F1465" s="4" t="str">
        <f>C1465&amp;COUNTIF($C$2:C1465,C1465)</f>
        <v>吕婷婷1</v>
      </c>
      <c r="G1465" s="4">
        <f t="shared" si="45"/>
        <v>0</v>
      </c>
    </row>
    <row r="1466" customHeight="1" spans="1:7">
      <c r="A1466" s="4">
        <f t="shared" si="44"/>
        <v>1465</v>
      </c>
      <c r="B1466" s="5" t="s">
        <v>4790</v>
      </c>
      <c r="C1466" s="6" t="s">
        <v>4791</v>
      </c>
      <c r="D1466" s="4"/>
      <c r="E1466" s="7">
        <v>44197</v>
      </c>
      <c r="F1466" s="4" t="str">
        <f>C1466&amp;COUNTIF($C$2:C1466,C1466)</f>
        <v>王继亮1</v>
      </c>
      <c r="G1466" s="4">
        <f t="shared" si="45"/>
        <v>0</v>
      </c>
    </row>
    <row r="1467" customHeight="1" spans="1:7">
      <c r="A1467" s="4">
        <f t="shared" si="44"/>
        <v>1466</v>
      </c>
      <c r="B1467" s="5" t="s">
        <v>4792</v>
      </c>
      <c r="C1467" s="6" t="s">
        <v>4793</v>
      </c>
      <c r="D1467" s="4"/>
      <c r="E1467" s="7">
        <v>44197</v>
      </c>
      <c r="F1467" s="4" t="str">
        <f>C1467&amp;COUNTIF($C$2:C1467,C1467)</f>
        <v>杨琳1</v>
      </c>
      <c r="G1467" s="4">
        <f t="shared" si="45"/>
        <v>0</v>
      </c>
    </row>
    <row r="1468" customHeight="1" spans="1:7">
      <c r="A1468" s="4">
        <f t="shared" si="44"/>
        <v>1467</v>
      </c>
      <c r="B1468" s="5" t="s">
        <v>4794</v>
      </c>
      <c r="C1468" s="6" t="s">
        <v>4795</v>
      </c>
      <c r="D1468" s="4"/>
      <c r="E1468" s="7">
        <v>44197</v>
      </c>
      <c r="F1468" s="4" t="str">
        <f>C1468&amp;COUNTIF($C$2:C1468,C1468)</f>
        <v>徐州1</v>
      </c>
      <c r="G1468" s="4">
        <f t="shared" si="45"/>
        <v>0</v>
      </c>
    </row>
    <row r="1469" customHeight="1" spans="1:7">
      <c r="A1469" s="4">
        <f t="shared" si="44"/>
        <v>1468</v>
      </c>
      <c r="B1469" s="5" t="s">
        <v>4796</v>
      </c>
      <c r="C1469" s="6" t="s">
        <v>4797</v>
      </c>
      <c r="D1469" s="4"/>
      <c r="E1469" s="7">
        <v>44197</v>
      </c>
      <c r="F1469" s="4" t="str">
        <f>C1469&amp;COUNTIF($C$2:C1469,C1469)</f>
        <v>潘茜茜1</v>
      </c>
      <c r="G1469" s="4">
        <f t="shared" si="45"/>
        <v>0</v>
      </c>
    </row>
    <row r="1470" customHeight="1" spans="1:7">
      <c r="A1470" s="4">
        <f t="shared" si="44"/>
        <v>1469</v>
      </c>
      <c r="B1470" s="5" t="s">
        <v>4798</v>
      </c>
      <c r="C1470" s="6" t="s">
        <v>1890</v>
      </c>
      <c r="D1470" s="4"/>
      <c r="E1470" s="7">
        <v>44197</v>
      </c>
      <c r="F1470" s="4" t="str">
        <f>C1470&amp;COUNTIF($C$2:C1470,C1470)</f>
        <v>汪涛1</v>
      </c>
      <c r="G1470" s="4">
        <f t="shared" si="45"/>
        <v>0</v>
      </c>
    </row>
    <row r="1471" customHeight="1" spans="1:7">
      <c r="A1471" s="4">
        <f t="shared" si="44"/>
        <v>1470</v>
      </c>
      <c r="B1471" s="5" t="s">
        <v>4799</v>
      </c>
      <c r="C1471" s="6" t="s">
        <v>1891</v>
      </c>
      <c r="D1471" s="4"/>
      <c r="E1471" s="7">
        <v>44197</v>
      </c>
      <c r="F1471" s="4" t="str">
        <f>C1471&amp;COUNTIF($C$2:C1471,C1471)</f>
        <v>尤娉婷1</v>
      </c>
      <c r="G1471" s="4">
        <f t="shared" si="45"/>
        <v>0</v>
      </c>
    </row>
    <row r="1472" customHeight="1" spans="1:7">
      <c r="A1472" s="4">
        <f t="shared" si="44"/>
        <v>1471</v>
      </c>
      <c r="B1472" s="5" t="s">
        <v>4800</v>
      </c>
      <c r="C1472" s="6" t="s">
        <v>4801</v>
      </c>
      <c r="D1472" s="4"/>
      <c r="E1472" s="7">
        <v>44197</v>
      </c>
      <c r="F1472" s="4" t="str">
        <f>C1472&amp;COUNTIF($C$2:C1472,C1472)</f>
        <v>朱星谕1</v>
      </c>
      <c r="G1472" s="4">
        <f t="shared" si="45"/>
        <v>0</v>
      </c>
    </row>
    <row r="1473" customHeight="1" spans="1:7">
      <c r="A1473" s="4">
        <f t="shared" si="44"/>
        <v>1472</v>
      </c>
      <c r="B1473" s="5" t="s">
        <v>4802</v>
      </c>
      <c r="C1473" s="6" t="s">
        <v>4803</v>
      </c>
      <c r="D1473" s="4"/>
      <c r="E1473" s="7">
        <v>44197</v>
      </c>
      <c r="F1473" s="4" t="str">
        <f>C1473&amp;COUNTIF($C$2:C1473,C1473)</f>
        <v>张佳030461</v>
      </c>
      <c r="G1473" s="4">
        <f t="shared" si="45"/>
        <v>0</v>
      </c>
    </row>
    <row r="1474" customHeight="1" spans="1:7">
      <c r="A1474" s="4">
        <f t="shared" si="44"/>
        <v>1473</v>
      </c>
      <c r="B1474" s="5" t="s">
        <v>4804</v>
      </c>
      <c r="C1474" s="6" t="s">
        <v>4805</v>
      </c>
      <c r="D1474" s="4"/>
      <c r="E1474" s="7">
        <v>44197</v>
      </c>
      <c r="F1474" s="4" t="str">
        <f>C1474&amp;COUNTIF($C$2:C1474,C1474)</f>
        <v>黄晓昀1</v>
      </c>
      <c r="G1474" s="4">
        <f t="shared" si="45"/>
        <v>0</v>
      </c>
    </row>
    <row r="1475" customHeight="1" spans="1:7">
      <c r="A1475" s="4">
        <f t="shared" ref="A1475:A1538" si="46">ROW()-1</f>
        <v>1474</v>
      </c>
      <c r="B1475" s="5" t="s">
        <v>4806</v>
      </c>
      <c r="C1475" s="6" t="s">
        <v>4807</v>
      </c>
      <c r="D1475" s="4"/>
      <c r="E1475" s="7">
        <v>44197</v>
      </c>
      <c r="F1475" s="4" t="str">
        <f>C1475&amp;COUNTIF($C$2:C1475,C1475)</f>
        <v>代德宽1</v>
      </c>
      <c r="G1475" s="4">
        <f t="shared" ref="G1475:G1538" si="47">IF(COUNTIF(C:C,C1475)=1,0,D1475-VLOOKUP(C1475,C:D,2,0))</f>
        <v>0</v>
      </c>
    </row>
    <row r="1476" customHeight="1" spans="1:7">
      <c r="A1476" s="4">
        <f t="shared" si="46"/>
        <v>1475</v>
      </c>
      <c r="B1476" s="5" t="s">
        <v>4808</v>
      </c>
      <c r="C1476" s="6" t="s">
        <v>4809</v>
      </c>
      <c r="D1476" s="4"/>
      <c r="E1476" s="7">
        <v>44197</v>
      </c>
      <c r="F1476" s="4" t="str">
        <f>C1476&amp;COUNTIF($C$2:C1476,C1476)</f>
        <v>唐诚1</v>
      </c>
      <c r="G1476" s="4">
        <f t="shared" si="47"/>
        <v>0</v>
      </c>
    </row>
    <row r="1477" customHeight="1" spans="1:7">
      <c r="A1477" s="4">
        <f t="shared" si="46"/>
        <v>1476</v>
      </c>
      <c r="B1477" s="5" t="s">
        <v>4810</v>
      </c>
      <c r="C1477" s="6" t="s">
        <v>4811</v>
      </c>
      <c r="D1477" s="4"/>
      <c r="E1477" s="7">
        <v>44197</v>
      </c>
      <c r="F1477" s="4" t="str">
        <f>C1477&amp;COUNTIF($C$2:C1477,C1477)</f>
        <v>王俊伟1</v>
      </c>
      <c r="G1477" s="4">
        <f t="shared" si="47"/>
        <v>0</v>
      </c>
    </row>
    <row r="1478" customHeight="1" spans="1:7">
      <c r="A1478" s="4">
        <f t="shared" si="46"/>
        <v>1477</v>
      </c>
      <c r="B1478" s="5" t="s">
        <v>4812</v>
      </c>
      <c r="C1478" s="6" t="s">
        <v>4813</v>
      </c>
      <c r="D1478" s="4"/>
      <c r="E1478" s="7">
        <v>44197</v>
      </c>
      <c r="F1478" s="4" t="str">
        <f>C1478&amp;COUNTIF($C$2:C1478,C1478)</f>
        <v>白芹芹1</v>
      </c>
      <c r="G1478" s="4">
        <f t="shared" si="47"/>
        <v>0</v>
      </c>
    </row>
    <row r="1479" customHeight="1" spans="1:7">
      <c r="A1479" s="4">
        <f t="shared" si="46"/>
        <v>1478</v>
      </c>
      <c r="B1479" s="5" t="s">
        <v>4814</v>
      </c>
      <c r="C1479" s="6" t="s">
        <v>1806</v>
      </c>
      <c r="D1479" s="4"/>
      <c r="E1479" s="7">
        <v>44197</v>
      </c>
      <c r="F1479" s="4" t="str">
        <f>C1479&amp;COUNTIF($C$2:C1479,C1479)</f>
        <v>李杰1</v>
      </c>
      <c r="G1479" s="4">
        <f t="shared" si="47"/>
        <v>0</v>
      </c>
    </row>
    <row r="1480" customHeight="1" spans="1:7">
      <c r="A1480" s="4">
        <f t="shared" si="46"/>
        <v>1479</v>
      </c>
      <c r="B1480" s="5" t="s">
        <v>4815</v>
      </c>
      <c r="C1480" s="6" t="s">
        <v>1807</v>
      </c>
      <c r="D1480" s="4"/>
      <c r="E1480" s="7">
        <v>44197</v>
      </c>
      <c r="F1480" s="4" t="str">
        <f>C1480&amp;COUNTIF($C$2:C1480,C1480)</f>
        <v>孙莉媛1</v>
      </c>
      <c r="G1480" s="4">
        <f t="shared" si="47"/>
        <v>0</v>
      </c>
    </row>
    <row r="1481" customHeight="1" spans="1:7">
      <c r="A1481" s="4">
        <f t="shared" si="46"/>
        <v>1480</v>
      </c>
      <c r="B1481" s="5" t="s">
        <v>3142</v>
      </c>
      <c r="C1481" s="6" t="s">
        <v>1809</v>
      </c>
      <c r="D1481" s="4"/>
      <c r="E1481" s="7">
        <v>44197</v>
      </c>
      <c r="F1481" s="4" t="str">
        <f>C1481&amp;COUNTIF($C$2:C1481,C1481)</f>
        <v>姚金兴1</v>
      </c>
      <c r="G1481" s="4">
        <f t="shared" si="47"/>
        <v>0</v>
      </c>
    </row>
    <row r="1482" customHeight="1" spans="1:7">
      <c r="A1482" s="4">
        <f t="shared" si="46"/>
        <v>1481</v>
      </c>
      <c r="B1482" s="5" t="s">
        <v>4816</v>
      </c>
      <c r="C1482" s="6" t="s">
        <v>1810</v>
      </c>
      <c r="D1482" s="4"/>
      <c r="E1482" s="7">
        <v>44197</v>
      </c>
      <c r="F1482" s="4" t="str">
        <f>C1482&amp;COUNTIF($C$2:C1482,C1482)</f>
        <v>房帅1</v>
      </c>
      <c r="G1482" s="4">
        <f t="shared" si="47"/>
        <v>0</v>
      </c>
    </row>
    <row r="1483" customHeight="1" spans="1:7">
      <c r="A1483" s="4">
        <f t="shared" si="46"/>
        <v>1482</v>
      </c>
      <c r="B1483" s="5" t="s">
        <v>3145</v>
      </c>
      <c r="C1483" s="6" t="s">
        <v>1811</v>
      </c>
      <c r="D1483" s="4"/>
      <c r="E1483" s="7">
        <v>44197</v>
      </c>
      <c r="F1483" s="4" t="str">
        <f>C1483&amp;COUNTIF($C$2:C1483,C1483)</f>
        <v>赵海滨1</v>
      </c>
      <c r="G1483" s="4">
        <f t="shared" si="47"/>
        <v>0</v>
      </c>
    </row>
    <row r="1484" customHeight="1" spans="1:7">
      <c r="A1484" s="4">
        <f t="shared" si="46"/>
        <v>1483</v>
      </c>
      <c r="B1484" s="5" t="s">
        <v>4817</v>
      </c>
      <c r="C1484" s="6" t="s">
        <v>1812</v>
      </c>
      <c r="D1484" s="4"/>
      <c r="E1484" s="7">
        <v>44197</v>
      </c>
      <c r="F1484" s="4" t="str">
        <f>C1484&amp;COUNTIF($C$2:C1484,C1484)</f>
        <v>陈培培1</v>
      </c>
      <c r="G1484" s="4">
        <f t="shared" si="47"/>
        <v>0</v>
      </c>
    </row>
    <row r="1485" customHeight="1" spans="1:7">
      <c r="A1485" s="4">
        <f t="shared" si="46"/>
        <v>1484</v>
      </c>
      <c r="B1485" s="5" t="s">
        <v>4818</v>
      </c>
      <c r="C1485" s="6" t="s">
        <v>1813</v>
      </c>
      <c r="D1485" s="4"/>
      <c r="E1485" s="7">
        <v>44197</v>
      </c>
      <c r="F1485" s="4" t="str">
        <f>C1485&amp;COUNTIF($C$2:C1485,C1485)</f>
        <v>王伟强1</v>
      </c>
      <c r="G1485" s="4">
        <f t="shared" si="47"/>
        <v>0</v>
      </c>
    </row>
    <row r="1486" customHeight="1" spans="1:7">
      <c r="A1486" s="4">
        <f t="shared" si="46"/>
        <v>1485</v>
      </c>
      <c r="B1486" s="5" t="s">
        <v>3153</v>
      </c>
      <c r="C1486" s="6" t="s">
        <v>1816</v>
      </c>
      <c r="D1486" s="4"/>
      <c r="E1486" s="7">
        <v>44197</v>
      </c>
      <c r="F1486" s="4" t="str">
        <f>C1486&amp;COUNTIF($C$2:C1486,C1486)</f>
        <v>庞磊1</v>
      </c>
      <c r="G1486" s="4">
        <f t="shared" si="47"/>
        <v>0</v>
      </c>
    </row>
    <row r="1487" customHeight="1" spans="1:7">
      <c r="A1487" s="4">
        <f t="shared" si="46"/>
        <v>1486</v>
      </c>
      <c r="B1487" s="5" t="s">
        <v>3159</v>
      </c>
      <c r="C1487" s="6" t="s">
        <v>1817</v>
      </c>
      <c r="D1487" s="4"/>
      <c r="E1487" s="7">
        <v>44197</v>
      </c>
      <c r="F1487" s="4" t="str">
        <f>C1487&amp;COUNTIF($C$2:C1487,C1487)</f>
        <v>智丽艳1</v>
      </c>
      <c r="G1487" s="4">
        <f t="shared" si="47"/>
        <v>0</v>
      </c>
    </row>
    <row r="1488" customHeight="1" spans="1:7">
      <c r="A1488" s="4">
        <f t="shared" si="46"/>
        <v>1487</v>
      </c>
      <c r="B1488" s="5" t="s">
        <v>4819</v>
      </c>
      <c r="C1488" s="6" t="s">
        <v>1818</v>
      </c>
      <c r="D1488" s="4"/>
      <c r="E1488" s="7">
        <v>44197</v>
      </c>
      <c r="F1488" s="4" t="str">
        <f>C1488&amp;COUNTIF($C$2:C1488,C1488)</f>
        <v>张海鹏1</v>
      </c>
      <c r="G1488" s="4">
        <f t="shared" si="47"/>
        <v>0</v>
      </c>
    </row>
    <row r="1489" customHeight="1" spans="1:7">
      <c r="A1489" s="4">
        <f t="shared" si="46"/>
        <v>1488</v>
      </c>
      <c r="B1489" s="5" t="s">
        <v>3164</v>
      </c>
      <c r="C1489" s="6" t="s">
        <v>1819</v>
      </c>
      <c r="D1489" s="4"/>
      <c r="E1489" s="7">
        <v>44197</v>
      </c>
      <c r="F1489" s="4" t="str">
        <f>C1489&amp;COUNTIF($C$2:C1489,C1489)</f>
        <v>石义广1</v>
      </c>
      <c r="G1489" s="4">
        <f t="shared" si="47"/>
        <v>0</v>
      </c>
    </row>
    <row r="1490" customHeight="1" spans="1:7">
      <c r="A1490" s="4">
        <f t="shared" si="46"/>
        <v>1489</v>
      </c>
      <c r="B1490" s="5" t="s">
        <v>4820</v>
      </c>
      <c r="C1490" s="6" t="s">
        <v>1820</v>
      </c>
      <c r="D1490" s="4"/>
      <c r="E1490" s="7">
        <v>44197</v>
      </c>
      <c r="F1490" s="4" t="str">
        <f>C1490&amp;COUNTIF($C$2:C1490,C1490)</f>
        <v>张春晖1</v>
      </c>
      <c r="G1490" s="4">
        <f t="shared" si="47"/>
        <v>0</v>
      </c>
    </row>
    <row r="1491" customHeight="1" spans="1:7">
      <c r="A1491" s="4">
        <f t="shared" si="46"/>
        <v>1490</v>
      </c>
      <c r="B1491" s="5" t="s">
        <v>4821</v>
      </c>
      <c r="C1491" s="6" t="s">
        <v>1821</v>
      </c>
      <c r="D1491" s="4"/>
      <c r="E1491" s="7">
        <v>44197</v>
      </c>
      <c r="F1491" s="4" t="str">
        <f>C1491&amp;COUNTIF($C$2:C1491,C1491)</f>
        <v>金银花1</v>
      </c>
      <c r="G1491" s="4">
        <f t="shared" si="47"/>
        <v>0</v>
      </c>
    </row>
    <row r="1492" customHeight="1" spans="1:7">
      <c r="A1492" s="4">
        <f t="shared" si="46"/>
        <v>1491</v>
      </c>
      <c r="B1492" s="5" t="s">
        <v>3342</v>
      </c>
      <c r="C1492" s="6" t="s">
        <v>1899</v>
      </c>
      <c r="D1492" s="4"/>
      <c r="E1492" s="7">
        <v>44197</v>
      </c>
      <c r="F1492" s="4" t="str">
        <f>C1492&amp;COUNTIF($C$2:C1492,C1492)</f>
        <v>苏焱光1</v>
      </c>
      <c r="G1492" s="4">
        <f t="shared" si="47"/>
        <v>0</v>
      </c>
    </row>
    <row r="1493" customHeight="1" spans="1:7">
      <c r="A1493" s="4">
        <f t="shared" si="46"/>
        <v>1492</v>
      </c>
      <c r="B1493" s="5" t="s">
        <v>3170</v>
      </c>
      <c r="C1493" s="6" t="s">
        <v>1900</v>
      </c>
      <c r="D1493" s="4"/>
      <c r="E1493" s="7">
        <v>44197</v>
      </c>
      <c r="F1493" s="4" t="str">
        <f>C1493&amp;COUNTIF($C$2:C1493,C1493)</f>
        <v>郑俊杰1</v>
      </c>
      <c r="G1493" s="4">
        <f t="shared" si="47"/>
        <v>0</v>
      </c>
    </row>
    <row r="1494" customHeight="1" spans="1:7">
      <c r="A1494" s="4">
        <f t="shared" si="46"/>
        <v>1493</v>
      </c>
      <c r="B1494" s="5" t="s">
        <v>3343</v>
      </c>
      <c r="C1494" s="6" t="s">
        <v>1901</v>
      </c>
      <c r="D1494" s="4"/>
      <c r="E1494" s="7">
        <v>44197</v>
      </c>
      <c r="F1494" s="4" t="str">
        <f>C1494&amp;COUNTIF($C$2:C1494,C1494)</f>
        <v>张亚飞1</v>
      </c>
      <c r="G1494" s="4">
        <f t="shared" si="47"/>
        <v>0</v>
      </c>
    </row>
    <row r="1495" customHeight="1" spans="1:7">
      <c r="A1495" s="4">
        <f t="shared" si="46"/>
        <v>1494</v>
      </c>
      <c r="B1495" s="5" t="s">
        <v>3352</v>
      </c>
      <c r="C1495" s="6" t="s">
        <v>1902</v>
      </c>
      <c r="D1495" s="4"/>
      <c r="E1495" s="7">
        <v>44197</v>
      </c>
      <c r="F1495" s="4" t="str">
        <f>C1495&amp;COUNTIF($C$2:C1495,C1495)</f>
        <v>范国宝1</v>
      </c>
      <c r="G1495" s="4">
        <f t="shared" si="47"/>
        <v>0</v>
      </c>
    </row>
    <row r="1496" customHeight="1" spans="1:7">
      <c r="A1496" s="4">
        <f t="shared" si="46"/>
        <v>1495</v>
      </c>
      <c r="B1496" s="5" t="s">
        <v>3354</v>
      </c>
      <c r="C1496" s="6" t="s">
        <v>1903</v>
      </c>
      <c r="D1496" s="4"/>
      <c r="E1496" s="7">
        <v>44197</v>
      </c>
      <c r="F1496" s="4" t="str">
        <f>C1496&amp;COUNTIF($C$2:C1496,C1496)</f>
        <v>钟声1</v>
      </c>
      <c r="G1496" s="4">
        <f t="shared" si="47"/>
        <v>0</v>
      </c>
    </row>
    <row r="1497" customHeight="1" spans="1:7">
      <c r="A1497" s="4">
        <f t="shared" si="46"/>
        <v>1496</v>
      </c>
      <c r="B1497" s="5" t="s">
        <v>3355</v>
      </c>
      <c r="C1497" s="6" t="s">
        <v>1904</v>
      </c>
      <c r="D1497" s="4"/>
      <c r="E1497" s="7">
        <v>44197</v>
      </c>
      <c r="F1497" s="4" t="str">
        <f>C1497&amp;COUNTIF($C$2:C1497,C1497)</f>
        <v>张敏1</v>
      </c>
      <c r="G1497" s="4">
        <f t="shared" si="47"/>
        <v>0</v>
      </c>
    </row>
    <row r="1498" customHeight="1" spans="1:7">
      <c r="A1498" s="4">
        <f t="shared" si="46"/>
        <v>1497</v>
      </c>
      <c r="B1498" s="5" t="s">
        <v>3356</v>
      </c>
      <c r="C1498" s="6" t="s">
        <v>1905</v>
      </c>
      <c r="D1498" s="4"/>
      <c r="E1498" s="7">
        <v>44197</v>
      </c>
      <c r="F1498" s="4" t="str">
        <f>C1498&amp;COUNTIF($C$2:C1498,C1498)</f>
        <v>陈一鸣1</v>
      </c>
      <c r="G1498" s="4">
        <f t="shared" si="47"/>
        <v>0</v>
      </c>
    </row>
    <row r="1499" customHeight="1" spans="1:7">
      <c r="A1499" s="4">
        <f t="shared" si="46"/>
        <v>1498</v>
      </c>
      <c r="B1499" s="5" t="s">
        <v>4822</v>
      </c>
      <c r="C1499" s="6" t="s">
        <v>1907</v>
      </c>
      <c r="D1499" s="4"/>
      <c r="E1499" s="7">
        <v>44197</v>
      </c>
      <c r="F1499" s="4" t="str">
        <f>C1499&amp;COUNTIF($C$2:C1499,C1499)</f>
        <v>张瑞强030781</v>
      </c>
      <c r="G1499" s="4">
        <f t="shared" si="47"/>
        <v>0</v>
      </c>
    </row>
    <row r="1500" customHeight="1" spans="1:7">
      <c r="A1500" s="4">
        <f t="shared" si="46"/>
        <v>1499</v>
      </c>
      <c r="B1500" s="5" t="s">
        <v>4823</v>
      </c>
      <c r="C1500" s="6" t="s">
        <v>1908</v>
      </c>
      <c r="D1500" s="4"/>
      <c r="E1500" s="7">
        <v>44197</v>
      </c>
      <c r="F1500" s="4" t="str">
        <f>C1500&amp;COUNTIF($C$2:C1500,C1500)</f>
        <v>包亮1</v>
      </c>
      <c r="G1500" s="4">
        <f t="shared" si="47"/>
        <v>0</v>
      </c>
    </row>
    <row r="1501" customHeight="1" spans="1:7">
      <c r="A1501" s="4">
        <f t="shared" si="46"/>
        <v>1500</v>
      </c>
      <c r="B1501" s="5" t="s">
        <v>4824</v>
      </c>
      <c r="C1501" s="6" t="s">
        <v>1909</v>
      </c>
      <c r="D1501" s="4"/>
      <c r="E1501" s="7">
        <v>44197</v>
      </c>
      <c r="F1501" s="4" t="str">
        <f>C1501&amp;COUNTIF($C$2:C1501,C1501)</f>
        <v>尚军伟1</v>
      </c>
      <c r="G1501" s="4">
        <f t="shared" si="47"/>
        <v>0</v>
      </c>
    </row>
    <row r="1502" customHeight="1" spans="1:7">
      <c r="A1502" s="4">
        <f t="shared" si="46"/>
        <v>1501</v>
      </c>
      <c r="B1502" s="5" t="s">
        <v>4825</v>
      </c>
      <c r="C1502" s="6" t="s">
        <v>1910</v>
      </c>
      <c r="D1502" s="4"/>
      <c r="E1502" s="7">
        <v>44197</v>
      </c>
      <c r="F1502" s="4" t="str">
        <f>C1502&amp;COUNTIF($C$2:C1502,C1502)</f>
        <v>安浩男1</v>
      </c>
      <c r="G1502" s="4">
        <f t="shared" si="47"/>
        <v>0</v>
      </c>
    </row>
    <row r="1503" customHeight="1" spans="1:7">
      <c r="A1503" s="4">
        <f t="shared" si="46"/>
        <v>1502</v>
      </c>
      <c r="B1503" s="5" t="s">
        <v>3362</v>
      </c>
      <c r="C1503" s="6" t="s">
        <v>1911</v>
      </c>
      <c r="D1503" s="4"/>
      <c r="E1503" s="7">
        <v>44197</v>
      </c>
      <c r="F1503" s="4" t="str">
        <f>C1503&amp;COUNTIF($C$2:C1503,C1503)</f>
        <v>赵利平1</v>
      </c>
      <c r="G1503" s="4">
        <f t="shared" si="47"/>
        <v>0</v>
      </c>
    </row>
    <row r="1504" customHeight="1" spans="1:7">
      <c r="A1504" s="4">
        <f t="shared" si="46"/>
        <v>1503</v>
      </c>
      <c r="B1504" s="5" t="s">
        <v>4826</v>
      </c>
      <c r="C1504" s="6" t="s">
        <v>1863</v>
      </c>
      <c r="D1504" s="4"/>
      <c r="E1504" s="7">
        <v>44197</v>
      </c>
      <c r="F1504" s="4" t="str">
        <f>C1504&amp;COUNTIF($C$2:C1504,C1504)</f>
        <v>王兵029711</v>
      </c>
      <c r="G1504" s="4">
        <f t="shared" si="47"/>
        <v>0</v>
      </c>
    </row>
    <row r="1505" customHeight="1" spans="1:7">
      <c r="A1505" s="4">
        <f t="shared" si="46"/>
        <v>1504</v>
      </c>
      <c r="B1505" s="5" t="s">
        <v>3146</v>
      </c>
      <c r="C1505" s="6" t="s">
        <v>1864</v>
      </c>
      <c r="D1505" s="4"/>
      <c r="E1505" s="7">
        <v>44197</v>
      </c>
      <c r="F1505" s="4" t="str">
        <f>C1505&amp;COUNTIF($C$2:C1505,C1505)</f>
        <v>马国宁1</v>
      </c>
      <c r="G1505" s="4">
        <f t="shared" si="47"/>
        <v>0</v>
      </c>
    </row>
    <row r="1506" customHeight="1" spans="1:7">
      <c r="A1506" s="4">
        <f t="shared" si="46"/>
        <v>1505</v>
      </c>
      <c r="B1506" s="5" t="s">
        <v>4827</v>
      </c>
      <c r="C1506" s="6" t="s">
        <v>1865</v>
      </c>
      <c r="D1506" s="4"/>
      <c r="E1506" s="7">
        <v>44197</v>
      </c>
      <c r="F1506" s="4" t="str">
        <f>C1506&amp;COUNTIF($C$2:C1506,C1506)</f>
        <v>龚清华1</v>
      </c>
      <c r="G1506" s="4">
        <f t="shared" si="47"/>
        <v>0</v>
      </c>
    </row>
    <row r="1507" customHeight="1" spans="1:7">
      <c r="A1507" s="4">
        <f t="shared" si="46"/>
        <v>1506</v>
      </c>
      <c r="B1507" s="5" t="s">
        <v>3147</v>
      </c>
      <c r="C1507" s="6" t="s">
        <v>1866</v>
      </c>
      <c r="D1507" s="4"/>
      <c r="E1507" s="7">
        <v>44197</v>
      </c>
      <c r="F1507" s="4" t="str">
        <f>C1507&amp;COUNTIF($C$2:C1507,C1507)</f>
        <v>彭方剑1</v>
      </c>
      <c r="G1507" s="4">
        <f t="shared" si="47"/>
        <v>0</v>
      </c>
    </row>
    <row r="1508" customHeight="1" spans="1:7">
      <c r="A1508" s="4">
        <f t="shared" si="46"/>
        <v>1507</v>
      </c>
      <c r="B1508" s="5" t="s">
        <v>4828</v>
      </c>
      <c r="C1508" s="6" t="s">
        <v>1867</v>
      </c>
      <c r="D1508" s="4"/>
      <c r="E1508" s="7">
        <v>44197</v>
      </c>
      <c r="F1508" s="4" t="str">
        <f>C1508&amp;COUNTIF($C$2:C1508,C1508)</f>
        <v>戴渡1</v>
      </c>
      <c r="G1508" s="4">
        <f t="shared" si="47"/>
        <v>0</v>
      </c>
    </row>
    <row r="1509" customHeight="1" spans="1:7">
      <c r="A1509" s="4">
        <f t="shared" si="46"/>
        <v>1508</v>
      </c>
      <c r="B1509" s="5" t="s">
        <v>3151</v>
      </c>
      <c r="C1509" s="6" t="s">
        <v>1868</v>
      </c>
      <c r="D1509" s="4"/>
      <c r="E1509" s="7">
        <v>44197</v>
      </c>
      <c r="F1509" s="4" t="str">
        <f>C1509&amp;COUNTIF($C$2:C1509,C1509)</f>
        <v>黄东1</v>
      </c>
      <c r="G1509" s="4">
        <f t="shared" si="47"/>
        <v>0</v>
      </c>
    </row>
    <row r="1510" customHeight="1" spans="1:7">
      <c r="A1510" s="4">
        <f t="shared" si="46"/>
        <v>1509</v>
      </c>
      <c r="B1510" s="5" t="s">
        <v>4829</v>
      </c>
      <c r="C1510" s="6" t="s">
        <v>1869</v>
      </c>
      <c r="D1510" s="4"/>
      <c r="E1510" s="7">
        <v>44197</v>
      </c>
      <c r="F1510" s="4" t="str">
        <f>C1510&amp;COUNTIF($C$2:C1510,C1510)</f>
        <v>魏丹1</v>
      </c>
      <c r="G1510" s="4">
        <f t="shared" si="47"/>
        <v>0</v>
      </c>
    </row>
    <row r="1511" customHeight="1" spans="1:7">
      <c r="A1511" s="4">
        <f t="shared" si="46"/>
        <v>1510</v>
      </c>
      <c r="B1511" s="5" t="s">
        <v>4830</v>
      </c>
      <c r="C1511" s="6" t="s">
        <v>1870</v>
      </c>
      <c r="D1511" s="4"/>
      <c r="E1511" s="7">
        <v>44197</v>
      </c>
      <c r="F1511" s="4" t="str">
        <f>C1511&amp;COUNTIF($C$2:C1511,C1511)</f>
        <v>黄镇威1</v>
      </c>
      <c r="G1511" s="4">
        <f t="shared" si="47"/>
        <v>0</v>
      </c>
    </row>
    <row r="1512" customHeight="1" spans="1:7">
      <c r="A1512" s="4">
        <f t="shared" si="46"/>
        <v>1511</v>
      </c>
      <c r="B1512" s="5" t="s">
        <v>3150</v>
      </c>
      <c r="C1512" s="6" t="s">
        <v>1871</v>
      </c>
      <c r="D1512" s="4"/>
      <c r="E1512" s="7">
        <v>44197</v>
      </c>
      <c r="F1512" s="4" t="str">
        <f>C1512&amp;COUNTIF($C$2:C1512,C1512)</f>
        <v>陈雪涛1</v>
      </c>
      <c r="G1512" s="4">
        <f t="shared" si="47"/>
        <v>0</v>
      </c>
    </row>
    <row r="1513" customHeight="1" spans="1:7">
      <c r="A1513" s="4">
        <f t="shared" si="46"/>
        <v>1512</v>
      </c>
      <c r="B1513" s="5" t="s">
        <v>4831</v>
      </c>
      <c r="C1513" s="6" t="s">
        <v>1872</v>
      </c>
      <c r="D1513" s="4"/>
      <c r="E1513" s="7">
        <v>44197</v>
      </c>
      <c r="F1513" s="4" t="str">
        <f>C1513&amp;COUNTIF($C$2:C1513,C1513)</f>
        <v>谢国峰1</v>
      </c>
      <c r="G1513" s="4">
        <f t="shared" si="47"/>
        <v>0</v>
      </c>
    </row>
    <row r="1514" customHeight="1" spans="1:7">
      <c r="A1514" s="4">
        <f t="shared" si="46"/>
        <v>1513</v>
      </c>
      <c r="B1514" s="5" t="s">
        <v>4832</v>
      </c>
      <c r="C1514" s="6" t="s">
        <v>1873</v>
      </c>
      <c r="D1514" s="4"/>
      <c r="E1514" s="7">
        <v>44197</v>
      </c>
      <c r="F1514" s="4" t="str">
        <f>C1514&amp;COUNTIF($C$2:C1514,C1514)</f>
        <v>施云豪1</v>
      </c>
      <c r="G1514" s="4">
        <f t="shared" si="47"/>
        <v>0</v>
      </c>
    </row>
    <row r="1515" customHeight="1" spans="1:7">
      <c r="A1515" s="4">
        <f t="shared" si="46"/>
        <v>1514</v>
      </c>
      <c r="B1515" s="5" t="s">
        <v>4833</v>
      </c>
      <c r="C1515" s="6" t="s">
        <v>1875</v>
      </c>
      <c r="D1515" s="4"/>
      <c r="E1515" s="7">
        <v>44197</v>
      </c>
      <c r="F1515" s="4" t="str">
        <f>C1515&amp;COUNTIF($C$2:C1515,C1515)</f>
        <v>王凌吉030001</v>
      </c>
      <c r="G1515" s="4">
        <f t="shared" si="47"/>
        <v>0</v>
      </c>
    </row>
    <row r="1516" customHeight="1" spans="1:7">
      <c r="A1516" s="4">
        <f t="shared" si="46"/>
        <v>1515</v>
      </c>
      <c r="B1516" s="5" t="s">
        <v>3162</v>
      </c>
      <c r="C1516" s="6" t="s">
        <v>1876</v>
      </c>
      <c r="D1516" s="4"/>
      <c r="E1516" s="7">
        <v>44197</v>
      </c>
      <c r="F1516" s="4" t="str">
        <f>C1516&amp;COUNTIF($C$2:C1516,C1516)</f>
        <v>卢雄剑1</v>
      </c>
      <c r="G1516" s="4">
        <f t="shared" si="47"/>
        <v>0</v>
      </c>
    </row>
    <row r="1517" customHeight="1" spans="1:7">
      <c r="A1517" s="4">
        <f t="shared" si="46"/>
        <v>1516</v>
      </c>
      <c r="B1517" s="5" t="s">
        <v>4834</v>
      </c>
      <c r="C1517" s="6" t="s">
        <v>1877</v>
      </c>
      <c r="D1517" s="4"/>
      <c r="E1517" s="7">
        <v>44197</v>
      </c>
      <c r="F1517" s="4" t="str">
        <f>C1517&amp;COUNTIF($C$2:C1517,C1517)</f>
        <v>范传洋1</v>
      </c>
      <c r="G1517" s="4">
        <f t="shared" si="47"/>
        <v>0</v>
      </c>
    </row>
    <row r="1518" customHeight="1" spans="1:7">
      <c r="A1518" s="4">
        <f t="shared" si="46"/>
        <v>1517</v>
      </c>
      <c r="B1518" s="5" t="s">
        <v>4835</v>
      </c>
      <c r="C1518" s="6" t="s">
        <v>1878</v>
      </c>
      <c r="D1518" s="4"/>
      <c r="E1518" s="7">
        <v>44197</v>
      </c>
      <c r="F1518" s="4" t="str">
        <f>C1518&amp;COUNTIF($C$2:C1518,C1518)</f>
        <v>王学林1</v>
      </c>
      <c r="G1518" s="4">
        <f t="shared" si="47"/>
        <v>0</v>
      </c>
    </row>
    <row r="1519" customHeight="1" spans="1:7">
      <c r="A1519" s="4">
        <f t="shared" si="46"/>
        <v>1518</v>
      </c>
      <c r="B1519" s="5" t="s">
        <v>4836</v>
      </c>
      <c r="C1519" s="6" t="s">
        <v>1879</v>
      </c>
      <c r="D1519" s="4"/>
      <c r="E1519" s="7">
        <v>44197</v>
      </c>
      <c r="F1519" s="4" t="str">
        <f>C1519&amp;COUNTIF($C$2:C1519,C1519)</f>
        <v>胡庆木1</v>
      </c>
      <c r="G1519" s="4">
        <f t="shared" si="47"/>
        <v>0</v>
      </c>
    </row>
    <row r="1520" customHeight="1" spans="1:7">
      <c r="A1520" s="4">
        <f t="shared" si="46"/>
        <v>1519</v>
      </c>
      <c r="B1520" s="5" t="s">
        <v>4837</v>
      </c>
      <c r="C1520" s="6" t="s">
        <v>1880</v>
      </c>
      <c r="D1520" s="4"/>
      <c r="E1520" s="7">
        <v>44197</v>
      </c>
      <c r="F1520" s="4" t="str">
        <f>C1520&amp;COUNTIF($C$2:C1520,C1520)</f>
        <v>章训江1</v>
      </c>
      <c r="G1520" s="4">
        <f t="shared" si="47"/>
        <v>0</v>
      </c>
    </row>
    <row r="1521" customHeight="1" spans="1:7">
      <c r="A1521" s="4">
        <f t="shared" si="46"/>
        <v>1520</v>
      </c>
      <c r="B1521" s="5" t="s">
        <v>4838</v>
      </c>
      <c r="C1521" s="6" t="s">
        <v>1881</v>
      </c>
      <c r="D1521" s="4"/>
      <c r="E1521" s="7">
        <v>44197</v>
      </c>
      <c r="F1521" s="4" t="str">
        <f>C1521&amp;COUNTIF($C$2:C1521,C1521)</f>
        <v>高扬1</v>
      </c>
      <c r="G1521" s="4">
        <f t="shared" si="47"/>
        <v>0</v>
      </c>
    </row>
    <row r="1522" customHeight="1" spans="1:7">
      <c r="A1522" s="4">
        <f t="shared" si="46"/>
        <v>1521</v>
      </c>
      <c r="B1522" s="5" t="s">
        <v>3161</v>
      </c>
      <c r="C1522" s="6" t="s">
        <v>1882</v>
      </c>
      <c r="D1522" s="4"/>
      <c r="E1522" s="7">
        <v>44197</v>
      </c>
      <c r="F1522" s="4" t="str">
        <f>C1522&amp;COUNTIF($C$2:C1522,C1522)</f>
        <v>管治强1</v>
      </c>
      <c r="G1522" s="4">
        <f t="shared" si="47"/>
        <v>0</v>
      </c>
    </row>
    <row r="1523" customHeight="1" spans="1:7">
      <c r="A1523" s="4">
        <f t="shared" si="46"/>
        <v>1522</v>
      </c>
      <c r="B1523" s="5" t="s">
        <v>3168</v>
      </c>
      <c r="C1523" s="6" t="s">
        <v>1883</v>
      </c>
      <c r="D1523" s="4"/>
      <c r="E1523" s="7">
        <v>44197</v>
      </c>
      <c r="F1523" s="4" t="str">
        <f>C1523&amp;COUNTIF($C$2:C1523,C1523)</f>
        <v>潘少伟1</v>
      </c>
      <c r="G1523" s="4">
        <f t="shared" si="47"/>
        <v>0</v>
      </c>
    </row>
    <row r="1524" customHeight="1" spans="1:7">
      <c r="A1524" s="4">
        <f t="shared" si="46"/>
        <v>1523</v>
      </c>
      <c r="B1524" s="5" t="s">
        <v>4839</v>
      </c>
      <c r="C1524" s="6" t="s">
        <v>1884</v>
      </c>
      <c r="D1524" s="4"/>
      <c r="E1524" s="7">
        <v>44197</v>
      </c>
      <c r="F1524" s="4" t="str">
        <f>C1524&amp;COUNTIF($C$2:C1524,C1524)</f>
        <v>包强1</v>
      </c>
      <c r="G1524" s="4">
        <f t="shared" si="47"/>
        <v>0</v>
      </c>
    </row>
    <row r="1525" customHeight="1" spans="1:7">
      <c r="A1525" s="4">
        <f t="shared" si="46"/>
        <v>1524</v>
      </c>
      <c r="B1525" s="5" t="s">
        <v>3169</v>
      </c>
      <c r="C1525" s="6" t="s">
        <v>1885</v>
      </c>
      <c r="D1525" s="4"/>
      <c r="E1525" s="7">
        <v>44197</v>
      </c>
      <c r="F1525" s="4" t="str">
        <f>C1525&amp;COUNTIF($C$2:C1525,C1525)</f>
        <v>吴鹏1</v>
      </c>
      <c r="G1525" s="4">
        <f t="shared" si="47"/>
        <v>0</v>
      </c>
    </row>
    <row r="1526" customHeight="1" spans="1:7">
      <c r="A1526" s="4">
        <f t="shared" si="46"/>
        <v>1525</v>
      </c>
      <c r="B1526" s="5" t="s">
        <v>3155</v>
      </c>
      <c r="C1526" s="6" t="s">
        <v>1886</v>
      </c>
      <c r="D1526" s="4"/>
      <c r="E1526" s="7">
        <v>44197</v>
      </c>
      <c r="F1526" s="4" t="str">
        <f>C1526&amp;COUNTIF($C$2:C1526,C1526)</f>
        <v>刘丛尔1</v>
      </c>
      <c r="G1526" s="4">
        <f t="shared" si="47"/>
        <v>0</v>
      </c>
    </row>
    <row r="1527" customHeight="1" spans="1:7">
      <c r="A1527" s="4">
        <f t="shared" si="46"/>
        <v>1526</v>
      </c>
      <c r="B1527" s="5" t="s">
        <v>3156</v>
      </c>
      <c r="C1527" s="6" t="s">
        <v>1887</v>
      </c>
      <c r="D1527" s="4"/>
      <c r="E1527" s="7">
        <v>44197</v>
      </c>
      <c r="F1527" s="4" t="str">
        <f>C1527&amp;COUNTIF($C$2:C1527,C1527)</f>
        <v>马兵敏1</v>
      </c>
      <c r="G1527" s="4">
        <f t="shared" si="47"/>
        <v>0</v>
      </c>
    </row>
    <row r="1528" customHeight="1" spans="1:7">
      <c r="A1528" s="4">
        <f t="shared" si="46"/>
        <v>1527</v>
      </c>
      <c r="B1528" s="5" t="s">
        <v>4840</v>
      </c>
      <c r="C1528" s="6" t="s">
        <v>1888</v>
      </c>
      <c r="D1528" s="4"/>
      <c r="E1528" s="7">
        <v>44197</v>
      </c>
      <c r="F1528" s="4" t="str">
        <f>C1528&amp;COUNTIF($C$2:C1528,C1528)</f>
        <v>赵晓明1</v>
      </c>
      <c r="G1528" s="4">
        <f t="shared" si="47"/>
        <v>0</v>
      </c>
    </row>
    <row r="1529" customHeight="1" spans="1:7">
      <c r="A1529" s="4">
        <f t="shared" si="46"/>
        <v>1528</v>
      </c>
      <c r="B1529" s="5" t="s">
        <v>4841</v>
      </c>
      <c r="C1529" s="6" t="s">
        <v>1889</v>
      </c>
      <c r="D1529" s="4"/>
      <c r="E1529" s="7">
        <v>44197</v>
      </c>
      <c r="F1529" s="4" t="str">
        <f>C1529&amp;COUNTIF($C$2:C1529,C1529)</f>
        <v>齐福金1</v>
      </c>
      <c r="G1529" s="4">
        <f t="shared" si="47"/>
        <v>0</v>
      </c>
    </row>
    <row r="1530" customHeight="1" spans="1:7">
      <c r="A1530" s="4">
        <f t="shared" si="46"/>
        <v>1529</v>
      </c>
      <c r="B1530" s="5" t="s">
        <v>4842</v>
      </c>
      <c r="C1530" s="6" t="s">
        <v>1929</v>
      </c>
      <c r="D1530" s="4"/>
      <c r="E1530" s="7">
        <v>44197</v>
      </c>
      <c r="F1530" s="4" t="str">
        <f>C1530&amp;COUNTIF($C$2:C1530,C1530)</f>
        <v>朱先振1</v>
      </c>
      <c r="G1530" s="4">
        <f t="shared" si="47"/>
        <v>0</v>
      </c>
    </row>
    <row r="1531" customHeight="1" spans="1:7">
      <c r="A1531" s="4">
        <f t="shared" si="46"/>
        <v>1530</v>
      </c>
      <c r="B1531" s="5" t="s">
        <v>4843</v>
      </c>
      <c r="C1531" s="6" t="s">
        <v>1931</v>
      </c>
      <c r="D1531" s="4"/>
      <c r="E1531" s="7">
        <v>44197</v>
      </c>
      <c r="F1531" s="4" t="str">
        <f>C1531&amp;COUNTIF($C$2:C1531,C1531)</f>
        <v>许海庆1</v>
      </c>
      <c r="G1531" s="4">
        <f t="shared" si="47"/>
        <v>0</v>
      </c>
    </row>
    <row r="1532" customHeight="1" spans="1:7">
      <c r="A1532" s="4">
        <f t="shared" si="46"/>
        <v>1531</v>
      </c>
      <c r="B1532" s="5" t="s">
        <v>3346</v>
      </c>
      <c r="C1532" s="6" t="s">
        <v>1932</v>
      </c>
      <c r="D1532" s="4"/>
      <c r="E1532" s="7">
        <v>44197</v>
      </c>
      <c r="F1532" s="4" t="str">
        <f>C1532&amp;COUNTIF($C$2:C1532,C1532)</f>
        <v>胡磊1</v>
      </c>
      <c r="G1532" s="4">
        <f t="shared" si="47"/>
        <v>0</v>
      </c>
    </row>
    <row r="1533" customHeight="1" spans="1:7">
      <c r="A1533" s="4">
        <f t="shared" si="46"/>
        <v>1532</v>
      </c>
      <c r="B1533" s="5" t="s">
        <v>3347</v>
      </c>
      <c r="C1533" s="6" t="s">
        <v>1933</v>
      </c>
      <c r="D1533" s="4"/>
      <c r="E1533" s="7">
        <v>44197</v>
      </c>
      <c r="F1533" s="4" t="str">
        <f>C1533&amp;COUNTIF($C$2:C1533,C1533)</f>
        <v>许文1</v>
      </c>
      <c r="G1533" s="4">
        <f t="shared" si="47"/>
        <v>0</v>
      </c>
    </row>
    <row r="1534" customHeight="1" spans="1:7">
      <c r="A1534" s="4">
        <f t="shared" si="46"/>
        <v>1533</v>
      </c>
      <c r="B1534" s="5" t="s">
        <v>3341</v>
      </c>
      <c r="C1534" s="6" t="s">
        <v>1934</v>
      </c>
      <c r="D1534" s="4"/>
      <c r="E1534" s="7">
        <v>44197</v>
      </c>
      <c r="F1534" s="4" t="str">
        <f>C1534&amp;COUNTIF($C$2:C1534,C1534)</f>
        <v>肖飞扬1</v>
      </c>
      <c r="G1534" s="4">
        <f t="shared" si="47"/>
        <v>0</v>
      </c>
    </row>
    <row r="1535" customHeight="1" spans="1:7">
      <c r="A1535" s="4">
        <f t="shared" si="46"/>
        <v>1534</v>
      </c>
      <c r="B1535" s="5" t="s">
        <v>3350</v>
      </c>
      <c r="C1535" s="6" t="s">
        <v>1935</v>
      </c>
      <c r="D1535" s="4"/>
      <c r="E1535" s="7">
        <v>44197</v>
      </c>
      <c r="F1535" s="4" t="str">
        <f>C1535&amp;COUNTIF($C$2:C1535,C1535)</f>
        <v>王小龙1</v>
      </c>
      <c r="G1535" s="4">
        <f t="shared" si="47"/>
        <v>0</v>
      </c>
    </row>
    <row r="1536" customHeight="1" spans="1:7">
      <c r="A1536" s="4">
        <f t="shared" si="46"/>
        <v>1535</v>
      </c>
      <c r="B1536" s="5" t="s">
        <v>4844</v>
      </c>
      <c r="C1536" s="6" t="s">
        <v>1936</v>
      </c>
      <c r="D1536" s="4"/>
      <c r="E1536" s="7">
        <v>44197</v>
      </c>
      <c r="F1536" s="4" t="str">
        <f>C1536&amp;COUNTIF($C$2:C1536,C1536)</f>
        <v>赵斌涛1</v>
      </c>
      <c r="G1536" s="4">
        <f t="shared" si="47"/>
        <v>0</v>
      </c>
    </row>
    <row r="1537" customHeight="1" spans="1:7">
      <c r="A1537" s="4">
        <f t="shared" si="46"/>
        <v>1536</v>
      </c>
      <c r="B1537" s="5" t="s">
        <v>4845</v>
      </c>
      <c r="C1537" s="6" t="s">
        <v>1938</v>
      </c>
      <c r="D1537" s="4"/>
      <c r="E1537" s="7">
        <v>44197</v>
      </c>
      <c r="F1537" s="4" t="str">
        <f>C1537&amp;COUNTIF($C$2:C1537,C1537)</f>
        <v>邓翠红1</v>
      </c>
      <c r="G1537" s="4">
        <f t="shared" si="47"/>
        <v>0</v>
      </c>
    </row>
    <row r="1538" customHeight="1" spans="1:7">
      <c r="A1538" s="4">
        <f t="shared" si="46"/>
        <v>1537</v>
      </c>
      <c r="B1538" s="5" t="s">
        <v>4846</v>
      </c>
      <c r="C1538" s="6" t="s">
        <v>1939</v>
      </c>
      <c r="D1538" s="4"/>
      <c r="E1538" s="7">
        <v>44197</v>
      </c>
      <c r="F1538" s="4" t="str">
        <f>C1538&amp;COUNTIF($C$2:C1538,C1538)</f>
        <v>刘陈1</v>
      </c>
      <c r="G1538" s="4">
        <f t="shared" si="47"/>
        <v>0</v>
      </c>
    </row>
    <row r="1539" customHeight="1" spans="1:7">
      <c r="A1539" s="4">
        <f t="shared" ref="A1539:A1602" si="48">ROW()-1</f>
        <v>1538</v>
      </c>
      <c r="B1539" s="5" t="s">
        <v>4847</v>
      </c>
      <c r="C1539" s="6" t="s">
        <v>1940</v>
      </c>
      <c r="D1539" s="4"/>
      <c r="E1539" s="7">
        <v>44197</v>
      </c>
      <c r="F1539" s="4" t="str">
        <f>C1539&amp;COUNTIF($C$2:C1539,C1539)</f>
        <v>袁煜君1</v>
      </c>
      <c r="G1539" s="4">
        <f t="shared" ref="G1539:G1602" si="49">IF(COUNTIF(C:C,C1539)=1,0,D1539-VLOOKUP(C1539,C:D,2,0))</f>
        <v>0</v>
      </c>
    </row>
    <row r="1540" customHeight="1" spans="1:7">
      <c r="A1540" s="4">
        <f t="shared" si="48"/>
        <v>1539</v>
      </c>
      <c r="B1540" s="5" t="s">
        <v>3363</v>
      </c>
      <c r="C1540" s="6" t="s">
        <v>1942</v>
      </c>
      <c r="D1540" s="4"/>
      <c r="E1540" s="7">
        <v>44197</v>
      </c>
      <c r="F1540" s="4" t="str">
        <f>C1540&amp;COUNTIF($C$2:C1540,C1540)</f>
        <v>单成帅1</v>
      </c>
      <c r="G1540" s="4">
        <f t="shared" si="49"/>
        <v>0</v>
      </c>
    </row>
    <row r="1541" customHeight="1" spans="1:7">
      <c r="A1541" s="4">
        <f t="shared" si="48"/>
        <v>1540</v>
      </c>
      <c r="B1541" s="5" t="s">
        <v>4848</v>
      </c>
      <c r="C1541" s="6" t="s">
        <v>1944</v>
      </c>
      <c r="D1541" s="4"/>
      <c r="E1541" s="7">
        <v>44197</v>
      </c>
      <c r="F1541" s="4" t="str">
        <f>C1541&amp;COUNTIF($C$2:C1541,C1541)</f>
        <v>余倩倩1</v>
      </c>
      <c r="G1541" s="4">
        <f t="shared" si="49"/>
        <v>0</v>
      </c>
    </row>
    <row r="1542" customHeight="1" spans="1:7">
      <c r="A1542" s="4">
        <f t="shared" si="48"/>
        <v>1541</v>
      </c>
      <c r="B1542" s="5" t="s">
        <v>3359</v>
      </c>
      <c r="C1542" s="6" t="s">
        <v>1945</v>
      </c>
      <c r="D1542" s="4"/>
      <c r="E1542" s="7">
        <v>44197</v>
      </c>
      <c r="F1542" s="4" t="str">
        <f>C1542&amp;COUNTIF($C$2:C1542,C1542)</f>
        <v>李永鑫1</v>
      </c>
      <c r="G1542" s="4">
        <f t="shared" si="49"/>
        <v>0</v>
      </c>
    </row>
    <row r="1543" customHeight="1" spans="1:7">
      <c r="A1543" s="4">
        <f t="shared" si="48"/>
        <v>1542</v>
      </c>
      <c r="B1543" s="5" t="s">
        <v>4849</v>
      </c>
      <c r="C1543" s="6" t="s">
        <v>1946</v>
      </c>
      <c r="D1543" s="4"/>
      <c r="E1543" s="7">
        <v>44197</v>
      </c>
      <c r="F1543" s="4" t="str">
        <f>C1543&amp;COUNTIF($C$2:C1543,C1543)</f>
        <v>王怀冰1</v>
      </c>
      <c r="G1543" s="4">
        <f t="shared" si="49"/>
        <v>0</v>
      </c>
    </row>
    <row r="1544" customHeight="1" spans="1:7">
      <c r="A1544" s="4">
        <f t="shared" si="48"/>
        <v>1543</v>
      </c>
      <c r="B1544" s="5" t="s">
        <v>3364</v>
      </c>
      <c r="C1544" s="6" t="s">
        <v>1948</v>
      </c>
      <c r="D1544" s="4"/>
      <c r="E1544" s="7">
        <v>44197</v>
      </c>
      <c r="F1544" s="4" t="str">
        <f>C1544&amp;COUNTIF($C$2:C1544,C1544)</f>
        <v>杜伟军1</v>
      </c>
      <c r="G1544" s="4">
        <f t="shared" si="49"/>
        <v>0</v>
      </c>
    </row>
    <row r="1545" customHeight="1" spans="1:7">
      <c r="A1545" s="4">
        <f t="shared" si="48"/>
        <v>1544</v>
      </c>
      <c r="B1545" s="5" t="s">
        <v>3369</v>
      </c>
      <c r="C1545" s="6" t="s">
        <v>1949</v>
      </c>
      <c r="D1545" s="4"/>
      <c r="E1545" s="7">
        <v>44197</v>
      </c>
      <c r="F1545" s="4" t="str">
        <f>C1545&amp;COUNTIF($C$2:C1545,C1545)</f>
        <v>何湘军1</v>
      </c>
      <c r="G1545" s="4">
        <f t="shared" si="49"/>
        <v>0</v>
      </c>
    </row>
    <row r="1546" customHeight="1" spans="1:7">
      <c r="A1546" s="4">
        <f t="shared" si="48"/>
        <v>1545</v>
      </c>
      <c r="B1546" s="5" t="s">
        <v>3366</v>
      </c>
      <c r="C1546" s="6" t="s">
        <v>1950</v>
      </c>
      <c r="D1546" s="4"/>
      <c r="E1546" s="7">
        <v>44197</v>
      </c>
      <c r="F1546" s="4" t="str">
        <f>C1546&amp;COUNTIF($C$2:C1546,C1546)</f>
        <v>曹立平1</v>
      </c>
      <c r="G1546" s="4">
        <f t="shared" si="49"/>
        <v>0</v>
      </c>
    </row>
    <row r="1547" customHeight="1" spans="1:7">
      <c r="A1547" s="4">
        <f t="shared" si="48"/>
        <v>1546</v>
      </c>
      <c r="B1547" s="5" t="s">
        <v>4850</v>
      </c>
      <c r="C1547" s="6" t="s">
        <v>1951</v>
      </c>
      <c r="D1547" s="4"/>
      <c r="E1547" s="7">
        <v>44197</v>
      </c>
      <c r="F1547" s="4" t="str">
        <f>C1547&amp;COUNTIF($C$2:C1547,C1547)</f>
        <v>王祺1</v>
      </c>
      <c r="G1547" s="4">
        <f t="shared" si="49"/>
        <v>0</v>
      </c>
    </row>
    <row r="1548" customHeight="1" spans="1:7">
      <c r="A1548" s="4">
        <f t="shared" si="48"/>
        <v>1547</v>
      </c>
      <c r="B1548" s="5" t="s">
        <v>3367</v>
      </c>
      <c r="C1548" s="6" t="s">
        <v>1952</v>
      </c>
      <c r="D1548" s="4"/>
      <c r="E1548" s="7">
        <v>44197</v>
      </c>
      <c r="F1548" s="4" t="str">
        <f>C1548&amp;COUNTIF($C$2:C1548,C1548)</f>
        <v>冯志刚1</v>
      </c>
      <c r="G1548" s="4">
        <f t="shared" si="49"/>
        <v>0</v>
      </c>
    </row>
    <row r="1549" customHeight="1" spans="1:7">
      <c r="A1549" s="4">
        <f t="shared" si="48"/>
        <v>1548</v>
      </c>
      <c r="B1549" s="5" t="s">
        <v>3370</v>
      </c>
      <c r="C1549" s="6" t="s">
        <v>1953</v>
      </c>
      <c r="D1549" s="4"/>
      <c r="E1549" s="7">
        <v>44197</v>
      </c>
      <c r="F1549" s="4" t="str">
        <f>C1549&amp;COUNTIF($C$2:C1549,C1549)</f>
        <v>李坤030931</v>
      </c>
      <c r="G1549" s="4">
        <f t="shared" si="49"/>
        <v>0</v>
      </c>
    </row>
    <row r="1550" customHeight="1" spans="1:7">
      <c r="A1550" s="4">
        <f t="shared" si="48"/>
        <v>1549</v>
      </c>
      <c r="B1550" s="5" t="s">
        <v>3368</v>
      </c>
      <c r="C1550" s="6" t="s">
        <v>1954</v>
      </c>
      <c r="D1550" s="4"/>
      <c r="E1550" s="7">
        <v>44197</v>
      </c>
      <c r="F1550" s="4" t="str">
        <f>C1550&amp;COUNTIF($C$2:C1550,C1550)</f>
        <v>秦西听1</v>
      </c>
      <c r="G1550" s="4">
        <f t="shared" si="49"/>
        <v>0</v>
      </c>
    </row>
    <row r="1551" customHeight="1" spans="1:7">
      <c r="A1551" s="4">
        <f t="shared" si="48"/>
        <v>1550</v>
      </c>
      <c r="B1551" s="5" t="s">
        <v>4851</v>
      </c>
      <c r="C1551" s="6" t="s">
        <v>1828</v>
      </c>
      <c r="D1551" s="4"/>
      <c r="E1551" s="7">
        <v>44197</v>
      </c>
      <c r="F1551" s="4" t="str">
        <f>C1551&amp;COUNTIF($C$2:C1551,C1551)</f>
        <v>刘春容1</v>
      </c>
      <c r="G1551" s="4">
        <f t="shared" si="49"/>
        <v>0</v>
      </c>
    </row>
    <row r="1552" customHeight="1" spans="1:7">
      <c r="A1552" s="4">
        <f t="shared" si="48"/>
        <v>1551</v>
      </c>
      <c r="B1552" s="5" t="s">
        <v>3152</v>
      </c>
      <c r="C1552" s="6" t="s">
        <v>1829</v>
      </c>
      <c r="D1552" s="4"/>
      <c r="E1552" s="7">
        <v>44197</v>
      </c>
      <c r="F1552" s="4" t="str">
        <f>C1552&amp;COUNTIF($C$2:C1552,C1552)</f>
        <v>易小锋1</v>
      </c>
      <c r="G1552" s="4">
        <f t="shared" si="49"/>
        <v>0</v>
      </c>
    </row>
    <row r="1553" customHeight="1" spans="1:7">
      <c r="A1553" s="4">
        <f t="shared" si="48"/>
        <v>1552</v>
      </c>
      <c r="B1553" s="5" t="s">
        <v>3158</v>
      </c>
      <c r="C1553" s="6" t="s">
        <v>1830</v>
      </c>
      <c r="D1553" s="4"/>
      <c r="E1553" s="7">
        <v>44197</v>
      </c>
      <c r="F1553" s="4" t="str">
        <f>C1553&amp;COUNTIF($C$2:C1553,C1553)</f>
        <v>刘静030171</v>
      </c>
      <c r="G1553" s="4">
        <f t="shared" si="49"/>
        <v>0</v>
      </c>
    </row>
    <row r="1554" customHeight="1" spans="1:7">
      <c r="A1554" s="4">
        <f t="shared" si="48"/>
        <v>1553</v>
      </c>
      <c r="B1554" s="5" t="s">
        <v>3163</v>
      </c>
      <c r="C1554" s="6" t="s">
        <v>1831</v>
      </c>
      <c r="D1554" s="4"/>
      <c r="E1554" s="7">
        <v>44197</v>
      </c>
      <c r="F1554" s="4" t="str">
        <f>C1554&amp;COUNTIF($C$2:C1554,C1554)</f>
        <v>汪权030151</v>
      </c>
      <c r="G1554" s="4">
        <f t="shared" si="49"/>
        <v>0</v>
      </c>
    </row>
    <row r="1555" customHeight="1" spans="1:7">
      <c r="A1555" s="4">
        <f t="shared" si="48"/>
        <v>1554</v>
      </c>
      <c r="B1555" s="5" t="s">
        <v>3137</v>
      </c>
      <c r="C1555" s="6" t="s">
        <v>1832</v>
      </c>
      <c r="D1555" s="4"/>
      <c r="E1555" s="7">
        <v>44197</v>
      </c>
      <c r="F1555" s="4" t="str">
        <f>C1555&amp;COUNTIF($C$2:C1555,C1555)</f>
        <v>蔡树敏1</v>
      </c>
      <c r="G1555" s="4">
        <f t="shared" si="49"/>
        <v>0</v>
      </c>
    </row>
    <row r="1556" customHeight="1" spans="1:7">
      <c r="A1556" s="4">
        <f t="shared" si="48"/>
        <v>1555</v>
      </c>
      <c r="B1556" s="5" t="s">
        <v>3160</v>
      </c>
      <c r="C1556" s="6" t="s">
        <v>1833</v>
      </c>
      <c r="D1556" s="4"/>
      <c r="E1556" s="7">
        <v>44197</v>
      </c>
      <c r="F1556" s="4" t="str">
        <f>C1556&amp;COUNTIF($C$2:C1556,C1556)</f>
        <v>朱俊晖1</v>
      </c>
      <c r="G1556" s="4">
        <f t="shared" si="49"/>
        <v>0</v>
      </c>
    </row>
    <row r="1557" customHeight="1" spans="1:7">
      <c r="A1557" s="4">
        <f t="shared" si="48"/>
        <v>1556</v>
      </c>
      <c r="B1557" s="5" t="s">
        <v>3351</v>
      </c>
      <c r="C1557" s="6" t="s">
        <v>1973</v>
      </c>
      <c r="D1557" s="4"/>
      <c r="E1557" s="7">
        <v>44197</v>
      </c>
      <c r="F1557" s="4" t="str">
        <f>C1557&amp;COUNTIF($C$2:C1557,C1557)</f>
        <v>茅炜勋1</v>
      </c>
      <c r="G1557" s="4">
        <f t="shared" si="49"/>
        <v>0</v>
      </c>
    </row>
    <row r="1558" customHeight="1" spans="1:7">
      <c r="A1558" s="4">
        <f t="shared" si="48"/>
        <v>1557</v>
      </c>
      <c r="B1558" s="5" t="s">
        <v>4852</v>
      </c>
      <c r="C1558" s="6" t="s">
        <v>1976</v>
      </c>
      <c r="D1558" s="4"/>
      <c r="E1558" s="7">
        <v>44197</v>
      </c>
      <c r="F1558" s="4" t="str">
        <f>C1558&amp;COUNTIF($C$2:C1558,C1558)</f>
        <v>孙海良1</v>
      </c>
      <c r="G1558" s="4">
        <f t="shared" si="49"/>
        <v>0</v>
      </c>
    </row>
    <row r="1559" customHeight="1" spans="1:7">
      <c r="A1559" s="4">
        <f t="shared" si="48"/>
        <v>1558</v>
      </c>
      <c r="B1559" s="5" t="s">
        <v>3336</v>
      </c>
      <c r="C1559" s="6" t="s">
        <v>1977</v>
      </c>
      <c r="D1559" s="4"/>
      <c r="E1559" s="7">
        <v>44197</v>
      </c>
      <c r="F1559" s="4" t="str">
        <f>C1559&amp;COUNTIF($C$2:C1559,C1559)</f>
        <v>王强030431</v>
      </c>
      <c r="G1559" s="4">
        <f t="shared" si="49"/>
        <v>0</v>
      </c>
    </row>
    <row r="1560" customHeight="1" spans="1:7">
      <c r="A1560" s="4">
        <f t="shared" si="48"/>
        <v>1559</v>
      </c>
      <c r="B1560" s="5" t="s">
        <v>3344</v>
      </c>
      <c r="C1560" s="6" t="s">
        <v>1978</v>
      </c>
      <c r="D1560" s="4"/>
      <c r="E1560" s="7">
        <v>44197</v>
      </c>
      <c r="F1560" s="4" t="str">
        <f>C1560&amp;COUNTIF($C$2:C1560,C1560)</f>
        <v>刘长海1</v>
      </c>
      <c r="G1560" s="4">
        <f t="shared" si="49"/>
        <v>0</v>
      </c>
    </row>
    <row r="1561" customHeight="1" spans="1:7">
      <c r="A1561" s="4">
        <f t="shared" si="48"/>
        <v>1560</v>
      </c>
      <c r="B1561" s="5" t="s">
        <v>3093</v>
      </c>
      <c r="C1561" s="6" t="s">
        <v>1980</v>
      </c>
      <c r="D1561" s="4"/>
      <c r="E1561" s="7">
        <v>44197</v>
      </c>
      <c r="F1561" s="4" t="str">
        <f>C1561&amp;COUNTIF($C$2:C1561,C1561)</f>
        <v>白永程1</v>
      </c>
      <c r="G1561" s="4">
        <f t="shared" si="49"/>
        <v>0</v>
      </c>
    </row>
    <row r="1562" customHeight="1" spans="1:7">
      <c r="A1562" s="4">
        <f t="shared" si="48"/>
        <v>1561</v>
      </c>
      <c r="B1562" s="5" t="s">
        <v>3345</v>
      </c>
      <c r="C1562" s="6" t="s">
        <v>1981</v>
      </c>
      <c r="D1562" s="4"/>
      <c r="E1562" s="7">
        <v>44197</v>
      </c>
      <c r="F1562" s="4" t="str">
        <f>C1562&amp;COUNTIF($C$2:C1562,C1562)</f>
        <v>黎晓燕1</v>
      </c>
      <c r="G1562" s="4">
        <f t="shared" si="49"/>
        <v>0</v>
      </c>
    </row>
    <row r="1563" customHeight="1" spans="1:7">
      <c r="A1563" s="4">
        <f t="shared" si="48"/>
        <v>1562</v>
      </c>
      <c r="B1563" s="5" t="s">
        <v>3143</v>
      </c>
      <c r="C1563" s="6" t="s">
        <v>1836</v>
      </c>
      <c r="D1563" s="4"/>
      <c r="E1563" s="7">
        <v>44197</v>
      </c>
      <c r="F1563" s="4" t="str">
        <f>C1563&amp;COUNTIF($C$2:C1563,C1563)</f>
        <v>李博洋1</v>
      </c>
      <c r="G1563" s="4">
        <f t="shared" si="49"/>
        <v>0</v>
      </c>
    </row>
    <row r="1564" customHeight="1" spans="1:7">
      <c r="A1564" s="4">
        <f t="shared" si="48"/>
        <v>1563</v>
      </c>
      <c r="B1564" s="5" t="s">
        <v>3144</v>
      </c>
      <c r="C1564" s="6" t="s">
        <v>1837</v>
      </c>
      <c r="D1564" s="4"/>
      <c r="E1564" s="7">
        <v>44197</v>
      </c>
      <c r="F1564" s="4" t="str">
        <f>C1564&amp;COUNTIF($C$2:C1564,C1564)</f>
        <v>宋振浩1</v>
      </c>
      <c r="G1564" s="4">
        <f t="shared" si="49"/>
        <v>0</v>
      </c>
    </row>
    <row r="1565" customHeight="1" spans="1:7">
      <c r="A1565" s="4">
        <f t="shared" si="48"/>
        <v>1564</v>
      </c>
      <c r="B1565" s="5" t="s">
        <v>3149</v>
      </c>
      <c r="C1565" s="6" t="s">
        <v>1838</v>
      </c>
      <c r="D1565" s="4"/>
      <c r="E1565" s="7">
        <v>44197</v>
      </c>
      <c r="F1565" s="4" t="str">
        <f>C1565&amp;COUNTIF($C$2:C1565,C1565)</f>
        <v>温飞飞1</v>
      </c>
      <c r="G1565" s="4">
        <f t="shared" si="49"/>
        <v>0</v>
      </c>
    </row>
    <row r="1566" customHeight="1" spans="1:7">
      <c r="A1566" s="4">
        <f t="shared" si="48"/>
        <v>1565</v>
      </c>
      <c r="B1566" s="5" t="s">
        <v>4853</v>
      </c>
      <c r="C1566" s="6" t="s">
        <v>1839</v>
      </c>
      <c r="D1566" s="4"/>
      <c r="E1566" s="7">
        <v>44197</v>
      </c>
      <c r="F1566" s="4" t="str">
        <f>C1566&amp;COUNTIF($C$2:C1566,C1566)</f>
        <v>黄欣1</v>
      </c>
      <c r="G1566" s="4">
        <f t="shared" si="49"/>
        <v>0</v>
      </c>
    </row>
    <row r="1567" customHeight="1" spans="1:7">
      <c r="A1567" s="4">
        <f t="shared" si="48"/>
        <v>1566</v>
      </c>
      <c r="B1567" s="5" t="s">
        <v>3154</v>
      </c>
      <c r="C1567" s="6" t="s">
        <v>1840</v>
      </c>
      <c r="D1567" s="4"/>
      <c r="E1567" s="7">
        <v>44197</v>
      </c>
      <c r="F1567" s="4" t="str">
        <f>C1567&amp;COUNTIF($C$2:C1567,C1567)</f>
        <v>陈宇艺1</v>
      </c>
      <c r="G1567" s="4">
        <f t="shared" si="49"/>
        <v>0</v>
      </c>
    </row>
    <row r="1568" customHeight="1" spans="1:7">
      <c r="A1568" s="4">
        <f t="shared" si="48"/>
        <v>1567</v>
      </c>
      <c r="B1568" s="5" t="s">
        <v>3165</v>
      </c>
      <c r="C1568" s="6" t="s">
        <v>1842</v>
      </c>
      <c r="D1568" s="4"/>
      <c r="E1568" s="7">
        <v>44197</v>
      </c>
      <c r="F1568" s="4" t="str">
        <f>C1568&amp;COUNTIF($C$2:C1568,C1568)</f>
        <v>彭钰文1</v>
      </c>
      <c r="G1568" s="4">
        <f t="shared" si="49"/>
        <v>0</v>
      </c>
    </row>
    <row r="1569" customHeight="1" spans="1:7">
      <c r="A1569" s="4">
        <f t="shared" si="48"/>
        <v>1568</v>
      </c>
      <c r="B1569" s="5" t="s">
        <v>3166</v>
      </c>
      <c r="C1569" s="6" t="s">
        <v>1841</v>
      </c>
      <c r="D1569" s="4"/>
      <c r="E1569" s="7">
        <v>44197</v>
      </c>
      <c r="F1569" s="4" t="str">
        <f>C1569&amp;COUNTIF($C$2:C1569,C1569)</f>
        <v>叶丹凤1</v>
      </c>
      <c r="G1569" s="4">
        <f t="shared" si="49"/>
        <v>0</v>
      </c>
    </row>
    <row r="1570" customHeight="1" spans="1:7">
      <c r="A1570" s="4">
        <f t="shared" si="48"/>
        <v>1569</v>
      </c>
      <c r="B1570" s="5" t="s">
        <v>3167</v>
      </c>
      <c r="C1570" s="6" t="s">
        <v>1843</v>
      </c>
      <c r="D1570" s="4"/>
      <c r="E1570" s="7">
        <v>44197</v>
      </c>
      <c r="F1570" s="4" t="str">
        <f>C1570&amp;COUNTIF($C$2:C1570,C1570)</f>
        <v>位明1</v>
      </c>
      <c r="G1570" s="4">
        <f t="shared" si="49"/>
        <v>0</v>
      </c>
    </row>
    <row r="1571" customHeight="1" spans="1:7">
      <c r="A1571" s="4">
        <f t="shared" si="48"/>
        <v>1570</v>
      </c>
      <c r="B1571" s="5" t="s">
        <v>3353</v>
      </c>
      <c r="C1571" s="6" t="s">
        <v>1984</v>
      </c>
      <c r="D1571" s="4"/>
      <c r="E1571" s="7">
        <v>44197</v>
      </c>
      <c r="F1571" s="4" t="str">
        <f>C1571&amp;COUNTIF($C$2:C1571,C1571)</f>
        <v>凌宇明1</v>
      </c>
      <c r="G1571" s="4">
        <f t="shared" si="49"/>
        <v>0</v>
      </c>
    </row>
    <row r="1572" customHeight="1" spans="1:7">
      <c r="A1572" s="4">
        <f t="shared" si="48"/>
        <v>1571</v>
      </c>
      <c r="B1572" s="5" t="s">
        <v>3365</v>
      </c>
      <c r="C1572" s="6" t="s">
        <v>1986</v>
      </c>
      <c r="D1572" s="4"/>
      <c r="E1572" s="7">
        <v>44197</v>
      </c>
      <c r="F1572" s="4" t="str">
        <f>C1572&amp;COUNTIF($C$2:C1572,C1572)</f>
        <v>单梦玲1</v>
      </c>
      <c r="G1572" s="4">
        <f t="shared" si="49"/>
        <v>0</v>
      </c>
    </row>
    <row r="1573" customHeight="1" spans="1:7">
      <c r="A1573" s="4">
        <f t="shared" si="48"/>
        <v>1572</v>
      </c>
      <c r="B1573" s="6" t="s">
        <v>4854</v>
      </c>
      <c r="C1573" s="6" t="s">
        <v>2068</v>
      </c>
      <c r="D1573" s="4"/>
      <c r="E1573" s="7">
        <v>44197</v>
      </c>
      <c r="F1573" s="4" t="str">
        <f>C1573&amp;COUNTIF($C$2:C1573,C1573)</f>
        <v>陈建强2</v>
      </c>
      <c r="G1573" s="4">
        <f t="shared" si="49"/>
        <v>0</v>
      </c>
    </row>
    <row r="1574" customHeight="1" spans="1:7">
      <c r="A1574" s="4">
        <f t="shared" si="48"/>
        <v>1573</v>
      </c>
      <c r="B1574" s="6" t="s">
        <v>4855</v>
      </c>
      <c r="C1574" s="6" t="s">
        <v>4856</v>
      </c>
      <c r="D1574" s="4"/>
      <c r="E1574" s="7">
        <v>44197</v>
      </c>
      <c r="F1574" s="4" t="str">
        <f>C1574&amp;COUNTIF($C$2:C1574,C1574)</f>
        <v>阳淞1</v>
      </c>
      <c r="G1574" s="4">
        <f t="shared" si="49"/>
        <v>0</v>
      </c>
    </row>
    <row r="1575" customHeight="1" spans="1:7">
      <c r="A1575" s="4">
        <f t="shared" si="48"/>
        <v>1574</v>
      </c>
      <c r="B1575" s="6" t="s">
        <v>4857</v>
      </c>
      <c r="C1575" s="6" t="s">
        <v>4858</v>
      </c>
      <c r="D1575" s="4"/>
      <c r="E1575" s="7">
        <v>44197</v>
      </c>
      <c r="F1575" s="4" t="str">
        <f>C1575&amp;COUNTIF($C$2:C1575,C1575)</f>
        <v>尚梦娜1</v>
      </c>
      <c r="G1575" s="4">
        <f t="shared" si="49"/>
        <v>0</v>
      </c>
    </row>
    <row r="1576" customHeight="1" spans="1:7">
      <c r="A1576" s="4">
        <f t="shared" si="48"/>
        <v>1575</v>
      </c>
      <c r="B1576" s="6" t="s">
        <v>4859</v>
      </c>
      <c r="C1576" s="6" t="s">
        <v>4860</v>
      </c>
      <c r="D1576" s="4"/>
      <c r="E1576" s="7">
        <v>44197</v>
      </c>
      <c r="F1576" s="4" t="str">
        <f>C1576&amp;COUNTIF($C$2:C1576,C1576)</f>
        <v>刘朝阳030331</v>
      </c>
      <c r="G1576" s="4">
        <f t="shared" si="49"/>
        <v>0</v>
      </c>
    </row>
    <row r="1577" customHeight="1" spans="1:7">
      <c r="A1577" s="4">
        <f t="shared" si="48"/>
        <v>1576</v>
      </c>
      <c r="B1577" s="6" t="s">
        <v>4861</v>
      </c>
      <c r="C1577" s="6" t="s">
        <v>4862</v>
      </c>
      <c r="D1577" s="4"/>
      <c r="E1577" s="7">
        <v>44197</v>
      </c>
      <c r="F1577" s="4" t="str">
        <f>C1577&amp;COUNTIF($C$2:C1577,C1577)</f>
        <v>吴佳伟1</v>
      </c>
      <c r="G1577" s="4">
        <f t="shared" si="49"/>
        <v>0</v>
      </c>
    </row>
    <row r="1578" customHeight="1" spans="1:7">
      <c r="A1578" s="4">
        <f t="shared" si="48"/>
        <v>1577</v>
      </c>
      <c r="B1578" s="6" t="s">
        <v>4863</v>
      </c>
      <c r="C1578" s="6" t="s">
        <v>4864</v>
      </c>
      <c r="D1578" s="4"/>
      <c r="E1578" s="7">
        <v>44197</v>
      </c>
      <c r="F1578" s="4" t="str">
        <f>C1578&amp;COUNTIF($C$2:C1578,C1578)</f>
        <v>何晨辰1</v>
      </c>
      <c r="G1578" s="4">
        <f t="shared" si="49"/>
        <v>0</v>
      </c>
    </row>
    <row r="1579" customHeight="1" spans="1:7">
      <c r="A1579" s="4">
        <f t="shared" si="48"/>
        <v>1578</v>
      </c>
      <c r="B1579" s="6" t="s">
        <v>4865</v>
      </c>
      <c r="C1579" s="6" t="s">
        <v>4866</v>
      </c>
      <c r="D1579" s="4"/>
      <c r="E1579" s="7">
        <v>44197</v>
      </c>
      <c r="F1579" s="4" t="str">
        <f>C1579&amp;COUNTIF($C$2:C1579,C1579)</f>
        <v>薛碧博1</v>
      </c>
      <c r="G1579" s="4">
        <f t="shared" si="49"/>
        <v>0</v>
      </c>
    </row>
    <row r="1580" customHeight="1" spans="1:7">
      <c r="A1580" s="4">
        <f t="shared" si="48"/>
        <v>1579</v>
      </c>
      <c r="B1580" s="6" t="s">
        <v>4867</v>
      </c>
      <c r="C1580" s="6" t="s">
        <v>4868</v>
      </c>
      <c r="D1580" s="4"/>
      <c r="E1580" s="7">
        <v>44197</v>
      </c>
      <c r="F1580" s="4" t="str">
        <f>C1580&amp;COUNTIF($C$2:C1580,C1580)</f>
        <v>苏雪1</v>
      </c>
      <c r="G1580" s="4">
        <f t="shared" si="49"/>
        <v>0</v>
      </c>
    </row>
    <row r="1581" customHeight="1" spans="1:7">
      <c r="A1581" s="4">
        <f t="shared" si="48"/>
        <v>1580</v>
      </c>
      <c r="B1581" s="6" t="s">
        <v>4869</v>
      </c>
      <c r="C1581" s="6" t="s">
        <v>4870</v>
      </c>
      <c r="D1581" s="4"/>
      <c r="E1581" s="7">
        <v>44197</v>
      </c>
      <c r="F1581" s="4" t="str">
        <f>C1581&amp;COUNTIF($C$2:C1581,C1581)</f>
        <v>康婷婷1</v>
      </c>
      <c r="G1581" s="4">
        <f t="shared" si="49"/>
        <v>0</v>
      </c>
    </row>
    <row r="1582" customHeight="1" spans="1:7">
      <c r="A1582" s="4">
        <f t="shared" si="48"/>
        <v>1581</v>
      </c>
      <c r="B1582" s="6" t="s">
        <v>4871</v>
      </c>
      <c r="C1582" s="6" t="s">
        <v>4872</v>
      </c>
      <c r="D1582" s="4"/>
      <c r="E1582" s="7">
        <v>44197</v>
      </c>
      <c r="F1582" s="4" t="str">
        <f>C1582&amp;COUNTIF($C$2:C1582,C1582)</f>
        <v>刘兴锋1</v>
      </c>
      <c r="G1582" s="4">
        <f t="shared" si="49"/>
        <v>0</v>
      </c>
    </row>
    <row r="1583" customHeight="1" spans="1:7">
      <c r="A1583" s="4">
        <f t="shared" si="48"/>
        <v>1582</v>
      </c>
      <c r="B1583" s="6" t="s">
        <v>4873</v>
      </c>
      <c r="C1583" s="6" t="s">
        <v>4874</v>
      </c>
      <c r="D1583" s="4"/>
      <c r="E1583" s="7">
        <v>44197</v>
      </c>
      <c r="F1583" s="4" t="str">
        <f>C1583&amp;COUNTIF($C$2:C1583,C1583)</f>
        <v>王珊1</v>
      </c>
      <c r="G1583" s="4">
        <f t="shared" si="49"/>
        <v>0</v>
      </c>
    </row>
    <row r="1584" customHeight="1" spans="1:7">
      <c r="A1584" s="4">
        <f t="shared" si="48"/>
        <v>1583</v>
      </c>
      <c r="B1584" s="6" t="s">
        <v>4875</v>
      </c>
      <c r="C1584" s="6" t="s">
        <v>4876</v>
      </c>
      <c r="D1584" s="4"/>
      <c r="E1584" s="7">
        <v>44197</v>
      </c>
      <c r="F1584" s="4" t="str">
        <f>C1584&amp;COUNTIF($C$2:C1584,C1584)</f>
        <v>薛天骄1</v>
      </c>
      <c r="G1584" s="4">
        <f t="shared" si="49"/>
        <v>0</v>
      </c>
    </row>
    <row r="1585" customHeight="1" spans="1:7">
      <c r="A1585" s="4">
        <f t="shared" si="48"/>
        <v>1584</v>
      </c>
      <c r="B1585" s="6" t="s">
        <v>4877</v>
      </c>
      <c r="C1585" s="6" t="s">
        <v>4878</v>
      </c>
      <c r="D1585" s="4"/>
      <c r="E1585" s="7">
        <v>44197</v>
      </c>
      <c r="F1585" s="4" t="str">
        <f>C1585&amp;COUNTIF($C$2:C1585,C1585)</f>
        <v>裴雪程1</v>
      </c>
      <c r="G1585" s="4">
        <f t="shared" si="49"/>
        <v>0</v>
      </c>
    </row>
    <row r="1586" customHeight="1" spans="1:7">
      <c r="A1586" s="4">
        <f t="shared" si="48"/>
        <v>1585</v>
      </c>
      <c r="B1586" s="6" t="s">
        <v>4879</v>
      </c>
      <c r="C1586" s="6" t="s">
        <v>4880</v>
      </c>
      <c r="D1586" s="4"/>
      <c r="E1586" s="7">
        <v>44197</v>
      </c>
      <c r="F1586" s="4" t="str">
        <f>C1586&amp;COUNTIF($C$2:C1586,C1586)</f>
        <v>姚朱成1</v>
      </c>
      <c r="G1586" s="4">
        <f t="shared" si="49"/>
        <v>0</v>
      </c>
    </row>
    <row r="1587" customHeight="1" spans="1:7">
      <c r="A1587" s="4">
        <f t="shared" si="48"/>
        <v>1586</v>
      </c>
      <c r="B1587" s="6" t="s">
        <v>4881</v>
      </c>
      <c r="C1587" s="6" t="s">
        <v>1993</v>
      </c>
      <c r="D1587" s="4"/>
      <c r="E1587" s="7">
        <v>44197</v>
      </c>
      <c r="F1587" s="4" t="str">
        <f>C1587&amp;COUNTIF($C$2:C1587,C1587)</f>
        <v>叶仁阳1</v>
      </c>
      <c r="G1587" s="4">
        <f t="shared" si="49"/>
        <v>0</v>
      </c>
    </row>
    <row r="1588" customHeight="1" spans="1:7">
      <c r="A1588" s="4">
        <f t="shared" si="48"/>
        <v>1587</v>
      </c>
      <c r="B1588" s="6" t="s">
        <v>4882</v>
      </c>
      <c r="C1588" s="6" t="s">
        <v>1937</v>
      </c>
      <c r="D1588" s="4"/>
      <c r="E1588" s="7">
        <v>44197</v>
      </c>
      <c r="F1588" s="4" t="str">
        <f>C1588&amp;COUNTIF($C$2:C1588,C1588)</f>
        <v>李燕明1</v>
      </c>
      <c r="G1588" s="4">
        <f t="shared" si="49"/>
        <v>0</v>
      </c>
    </row>
    <row r="1589" customHeight="1" spans="1:7">
      <c r="A1589" s="4">
        <f t="shared" si="48"/>
        <v>1588</v>
      </c>
      <c r="B1589" s="6" t="s">
        <v>4883</v>
      </c>
      <c r="C1589" s="6" t="s">
        <v>1943</v>
      </c>
      <c r="D1589" s="4"/>
      <c r="E1589" s="7">
        <v>44197</v>
      </c>
      <c r="F1589" s="4" t="str">
        <f>C1589&amp;COUNTIF($C$2:C1589,C1589)</f>
        <v>封亮1</v>
      </c>
      <c r="G1589" s="4">
        <f t="shared" si="49"/>
        <v>0</v>
      </c>
    </row>
    <row r="1590" customHeight="1" spans="1:7">
      <c r="A1590" s="4">
        <f t="shared" si="48"/>
        <v>1589</v>
      </c>
      <c r="B1590" s="6" t="s">
        <v>4884</v>
      </c>
      <c r="C1590" s="6" t="s">
        <v>1955</v>
      </c>
      <c r="D1590" s="4"/>
      <c r="E1590" s="7">
        <v>44197</v>
      </c>
      <c r="F1590" s="4" t="str">
        <f>C1590&amp;COUNTIF($C$2:C1590,C1590)</f>
        <v>沈楠1</v>
      </c>
      <c r="G1590" s="4">
        <f t="shared" si="49"/>
        <v>0</v>
      </c>
    </row>
    <row r="1591" customHeight="1" spans="1:7">
      <c r="A1591" s="4">
        <f t="shared" si="48"/>
        <v>1590</v>
      </c>
      <c r="B1591" s="6" t="s">
        <v>3373</v>
      </c>
      <c r="C1591" s="6" t="s">
        <v>1956</v>
      </c>
      <c r="D1591" s="4"/>
      <c r="E1591" s="7">
        <v>44197</v>
      </c>
      <c r="F1591" s="4" t="str">
        <f>C1591&amp;COUNTIF($C$2:C1591,C1591)</f>
        <v>李征1</v>
      </c>
      <c r="G1591" s="4">
        <f t="shared" si="49"/>
        <v>0</v>
      </c>
    </row>
    <row r="1592" customHeight="1" spans="1:7">
      <c r="A1592" s="4">
        <f t="shared" si="48"/>
        <v>1591</v>
      </c>
      <c r="B1592" s="6" t="s">
        <v>3375</v>
      </c>
      <c r="C1592" s="6" t="s">
        <v>1957</v>
      </c>
      <c r="D1592" s="4"/>
      <c r="E1592" s="7">
        <v>44197</v>
      </c>
      <c r="F1592" s="4" t="str">
        <f>C1592&amp;COUNTIF($C$2:C1592,C1592)</f>
        <v>颜廷坤1</v>
      </c>
      <c r="G1592" s="4">
        <f t="shared" si="49"/>
        <v>0</v>
      </c>
    </row>
    <row r="1593" customHeight="1" spans="1:7">
      <c r="A1593" s="4">
        <f t="shared" si="48"/>
        <v>1592</v>
      </c>
      <c r="B1593" s="6" t="s">
        <v>3095</v>
      </c>
      <c r="C1593" s="6" t="s">
        <v>1958</v>
      </c>
      <c r="D1593" s="4"/>
      <c r="E1593" s="7">
        <v>44197</v>
      </c>
      <c r="F1593" s="4" t="str">
        <f>C1593&amp;COUNTIF($C$2:C1593,C1593)</f>
        <v>潘梦1</v>
      </c>
      <c r="G1593" s="4">
        <f t="shared" si="49"/>
        <v>0</v>
      </c>
    </row>
    <row r="1594" customHeight="1" spans="1:7">
      <c r="A1594" s="4">
        <f t="shared" si="48"/>
        <v>1593</v>
      </c>
      <c r="B1594" s="6" t="s">
        <v>3378</v>
      </c>
      <c r="C1594" s="6" t="s">
        <v>1959</v>
      </c>
      <c r="D1594" s="4"/>
      <c r="E1594" s="7">
        <v>44197</v>
      </c>
      <c r="F1594" s="4" t="str">
        <f>C1594&amp;COUNTIF($C$2:C1594,C1594)</f>
        <v>张李阳1</v>
      </c>
      <c r="G1594" s="4">
        <f t="shared" si="49"/>
        <v>0</v>
      </c>
    </row>
    <row r="1595" customHeight="1" spans="1:7">
      <c r="A1595" s="4">
        <f t="shared" si="48"/>
        <v>1594</v>
      </c>
      <c r="B1595" s="6" t="s">
        <v>3380</v>
      </c>
      <c r="C1595" s="6" t="s">
        <v>1960</v>
      </c>
      <c r="D1595" s="4"/>
      <c r="E1595" s="7">
        <v>44197</v>
      </c>
      <c r="F1595" s="4" t="str">
        <f>C1595&amp;COUNTIF($C$2:C1595,C1595)</f>
        <v>王明慧1</v>
      </c>
      <c r="G1595" s="4">
        <f t="shared" si="49"/>
        <v>0</v>
      </c>
    </row>
    <row r="1596" customHeight="1" spans="1:7">
      <c r="A1596" s="4">
        <f t="shared" si="48"/>
        <v>1595</v>
      </c>
      <c r="B1596" s="6" t="s">
        <v>4885</v>
      </c>
      <c r="C1596" s="6" t="s">
        <v>1961</v>
      </c>
      <c r="D1596" s="4"/>
      <c r="E1596" s="7">
        <v>44197</v>
      </c>
      <c r="F1596" s="4" t="str">
        <f>C1596&amp;COUNTIF($C$2:C1596,C1596)</f>
        <v>曾自强1</v>
      </c>
      <c r="G1596" s="4">
        <f t="shared" si="49"/>
        <v>0</v>
      </c>
    </row>
    <row r="1597" customHeight="1" spans="1:7">
      <c r="A1597" s="4">
        <f t="shared" si="48"/>
        <v>1596</v>
      </c>
      <c r="B1597" s="6" t="s">
        <v>4886</v>
      </c>
      <c r="C1597" s="6" t="s">
        <v>1962</v>
      </c>
      <c r="D1597" s="4"/>
      <c r="E1597" s="7">
        <v>44197</v>
      </c>
      <c r="F1597" s="4" t="str">
        <f>C1597&amp;COUNTIF($C$2:C1597,C1597)</f>
        <v>徐凌霄1</v>
      </c>
      <c r="G1597" s="4">
        <f t="shared" si="49"/>
        <v>0</v>
      </c>
    </row>
    <row r="1598" customHeight="1" spans="1:7">
      <c r="A1598" s="4">
        <f t="shared" si="48"/>
        <v>1597</v>
      </c>
      <c r="B1598" s="6" t="s">
        <v>3381</v>
      </c>
      <c r="C1598" s="6" t="s">
        <v>1963</v>
      </c>
      <c r="D1598" s="4"/>
      <c r="E1598" s="7">
        <v>44197</v>
      </c>
      <c r="F1598" s="4" t="str">
        <f>C1598&amp;COUNTIF($C$2:C1598,C1598)</f>
        <v>董元皓1</v>
      </c>
      <c r="G1598" s="4">
        <f t="shared" si="49"/>
        <v>0</v>
      </c>
    </row>
    <row r="1599" customHeight="1" spans="1:7">
      <c r="A1599" s="4">
        <f t="shared" si="48"/>
        <v>1598</v>
      </c>
      <c r="B1599" s="6" t="s">
        <v>4887</v>
      </c>
      <c r="C1599" s="6" t="s">
        <v>1964</v>
      </c>
      <c r="D1599" s="4"/>
      <c r="E1599" s="7">
        <v>44197</v>
      </c>
      <c r="F1599" s="4" t="str">
        <f>C1599&amp;COUNTIF($C$2:C1599,C1599)</f>
        <v>袁梦静1</v>
      </c>
      <c r="G1599" s="4">
        <f t="shared" si="49"/>
        <v>0</v>
      </c>
    </row>
    <row r="1600" customHeight="1" spans="1:7">
      <c r="A1600" s="4">
        <f t="shared" si="48"/>
        <v>1599</v>
      </c>
      <c r="B1600" s="6" t="s">
        <v>3383</v>
      </c>
      <c r="C1600" s="6" t="s">
        <v>1965</v>
      </c>
      <c r="D1600" s="4"/>
      <c r="E1600" s="7">
        <v>44197</v>
      </c>
      <c r="F1600" s="4" t="str">
        <f>C1600&amp;COUNTIF($C$2:C1600,C1600)</f>
        <v>邓浪杰1</v>
      </c>
      <c r="G1600" s="4">
        <f t="shared" si="49"/>
        <v>0</v>
      </c>
    </row>
    <row r="1601" customHeight="1" spans="1:7">
      <c r="A1601" s="4">
        <f t="shared" si="48"/>
        <v>1600</v>
      </c>
      <c r="B1601" s="6" t="s">
        <v>3382</v>
      </c>
      <c r="C1601" s="6" t="s">
        <v>1966</v>
      </c>
      <c r="D1601" s="4"/>
      <c r="E1601" s="7">
        <v>44197</v>
      </c>
      <c r="F1601" s="4" t="str">
        <f>C1601&amp;COUNTIF($C$2:C1601,C1601)</f>
        <v>刘超031331</v>
      </c>
      <c r="G1601" s="4">
        <f t="shared" si="49"/>
        <v>0</v>
      </c>
    </row>
    <row r="1602" customHeight="1" spans="1:7">
      <c r="A1602" s="4">
        <f t="shared" si="48"/>
        <v>1601</v>
      </c>
      <c r="B1602" s="6" t="s">
        <v>4888</v>
      </c>
      <c r="C1602" s="6" t="s">
        <v>1967</v>
      </c>
      <c r="D1602" s="4"/>
      <c r="E1602" s="7">
        <v>44197</v>
      </c>
      <c r="F1602" s="4" t="str">
        <f>C1602&amp;COUNTIF($C$2:C1602,C1602)</f>
        <v>周义颜1</v>
      </c>
      <c r="G1602" s="4">
        <f t="shared" si="49"/>
        <v>0</v>
      </c>
    </row>
    <row r="1603" customHeight="1" spans="1:7">
      <c r="A1603" s="4">
        <f t="shared" ref="A1603:A1666" si="50">ROW()-1</f>
        <v>1602</v>
      </c>
      <c r="B1603" s="6" t="s">
        <v>3389</v>
      </c>
      <c r="C1603" s="6" t="s">
        <v>1968</v>
      </c>
      <c r="D1603" s="4"/>
      <c r="E1603" s="7">
        <v>44197</v>
      </c>
      <c r="F1603" s="4" t="str">
        <f>C1603&amp;COUNTIF($C$2:C1603,C1603)</f>
        <v>张红星1</v>
      </c>
      <c r="G1603" s="4">
        <f t="shared" ref="G1603:G1666" si="51">IF(COUNTIF(C:C,C1603)=1,0,D1603-VLOOKUP(C1603,C:D,2,0))</f>
        <v>0</v>
      </c>
    </row>
    <row r="1604" customHeight="1" spans="1:7">
      <c r="A1604" s="4">
        <f t="shared" si="50"/>
        <v>1603</v>
      </c>
      <c r="B1604" s="6" t="s">
        <v>4889</v>
      </c>
      <c r="C1604" s="6" t="s">
        <v>1969</v>
      </c>
      <c r="D1604" s="4"/>
      <c r="E1604" s="7">
        <v>44197</v>
      </c>
      <c r="F1604" s="4" t="str">
        <f>C1604&amp;COUNTIF($C$2:C1604,C1604)</f>
        <v>杨明031471</v>
      </c>
      <c r="G1604" s="4">
        <f t="shared" si="51"/>
        <v>0</v>
      </c>
    </row>
    <row r="1605" customHeight="1" spans="1:7">
      <c r="A1605" s="4">
        <f t="shared" si="50"/>
        <v>1604</v>
      </c>
      <c r="B1605" s="6" t="s">
        <v>4890</v>
      </c>
      <c r="C1605" s="6" t="s">
        <v>1971</v>
      </c>
      <c r="D1605" s="4"/>
      <c r="E1605" s="7">
        <v>44197</v>
      </c>
      <c r="F1605" s="4" t="str">
        <f>C1605&amp;COUNTIF($C$2:C1605,C1605)</f>
        <v>高忠华1</v>
      </c>
      <c r="G1605" s="4">
        <f t="shared" si="51"/>
        <v>0</v>
      </c>
    </row>
    <row r="1606" customHeight="1" spans="1:7">
      <c r="A1606" s="4">
        <f t="shared" si="50"/>
        <v>1605</v>
      </c>
      <c r="B1606" s="6" t="s">
        <v>3181</v>
      </c>
      <c r="C1606" s="6" t="s">
        <v>1972</v>
      </c>
      <c r="D1606" s="4"/>
      <c r="E1606" s="7">
        <v>44197</v>
      </c>
      <c r="F1606" s="4" t="str">
        <f>C1606&amp;COUNTIF($C$2:C1606,C1606)</f>
        <v>董小迪1</v>
      </c>
      <c r="G1606" s="4">
        <f t="shared" si="51"/>
        <v>0</v>
      </c>
    </row>
    <row r="1607" customHeight="1" spans="1:7">
      <c r="A1607" s="4">
        <f t="shared" si="50"/>
        <v>1606</v>
      </c>
      <c r="B1607" s="6" t="s">
        <v>3415</v>
      </c>
      <c r="C1607" s="6" t="s">
        <v>1995</v>
      </c>
      <c r="D1607" s="4"/>
      <c r="E1607" s="7">
        <v>44197</v>
      </c>
      <c r="F1607" s="4" t="str">
        <f>C1607&amp;COUNTIF($C$2:C1607,C1607)</f>
        <v>乔卉卉1</v>
      </c>
      <c r="G1607" s="4">
        <f t="shared" si="51"/>
        <v>0</v>
      </c>
    </row>
    <row r="1608" customHeight="1" spans="1:7">
      <c r="A1608" s="4">
        <f t="shared" si="50"/>
        <v>1607</v>
      </c>
      <c r="B1608" s="6" t="s">
        <v>3428</v>
      </c>
      <c r="C1608" s="6" t="s">
        <v>1998</v>
      </c>
      <c r="D1608" s="4"/>
      <c r="E1608" s="7">
        <v>44197</v>
      </c>
      <c r="F1608" s="4" t="str">
        <f>C1608&amp;COUNTIF($C$2:C1608,C1608)</f>
        <v>何琼飞1</v>
      </c>
      <c r="G1608" s="4">
        <f t="shared" si="51"/>
        <v>0</v>
      </c>
    </row>
    <row r="1609" customHeight="1" spans="1:7">
      <c r="A1609" s="4">
        <f t="shared" si="50"/>
        <v>1608</v>
      </c>
      <c r="B1609" s="6" t="s">
        <v>3416</v>
      </c>
      <c r="C1609" s="6" t="s">
        <v>1999</v>
      </c>
      <c r="D1609" s="4"/>
      <c r="E1609" s="7">
        <v>44197</v>
      </c>
      <c r="F1609" s="4" t="str">
        <f>C1609&amp;COUNTIF($C$2:C1609,C1609)</f>
        <v>张永刚1</v>
      </c>
      <c r="G1609" s="4">
        <f t="shared" si="51"/>
        <v>0</v>
      </c>
    </row>
    <row r="1610" customHeight="1" spans="1:7">
      <c r="A1610" s="4">
        <f t="shared" si="50"/>
        <v>1609</v>
      </c>
      <c r="B1610" s="6" t="s">
        <v>4891</v>
      </c>
      <c r="C1610" s="6" t="s">
        <v>2000</v>
      </c>
      <c r="D1610" s="4"/>
      <c r="E1610" s="7">
        <v>44197</v>
      </c>
      <c r="F1610" s="4" t="str">
        <f>C1610&amp;COUNTIF($C$2:C1610,C1610)</f>
        <v>陈园园031551</v>
      </c>
      <c r="G1610" s="4">
        <f t="shared" si="51"/>
        <v>0</v>
      </c>
    </row>
    <row r="1611" customHeight="1" spans="1:7">
      <c r="A1611" s="4">
        <f t="shared" si="50"/>
        <v>1610</v>
      </c>
      <c r="B1611" s="6" t="s">
        <v>3418</v>
      </c>
      <c r="C1611" s="6" t="s">
        <v>2001</v>
      </c>
      <c r="D1611" s="4"/>
      <c r="E1611" s="7">
        <v>44197</v>
      </c>
      <c r="F1611" s="4" t="str">
        <f>C1611&amp;COUNTIF($C$2:C1611,C1611)</f>
        <v>梁永振1</v>
      </c>
      <c r="G1611" s="4">
        <f t="shared" si="51"/>
        <v>0</v>
      </c>
    </row>
    <row r="1612" customHeight="1" spans="1:7">
      <c r="A1612" s="4">
        <f t="shared" si="50"/>
        <v>1611</v>
      </c>
      <c r="B1612" s="6" t="s">
        <v>3426</v>
      </c>
      <c r="C1612" s="6" t="s">
        <v>2002</v>
      </c>
      <c r="D1612" s="4"/>
      <c r="E1612" s="7">
        <v>44197</v>
      </c>
      <c r="F1612" s="4" t="str">
        <f>C1612&amp;COUNTIF($C$2:C1612,C1612)</f>
        <v>徐建军1</v>
      </c>
      <c r="G1612" s="4">
        <f t="shared" si="51"/>
        <v>0</v>
      </c>
    </row>
    <row r="1613" customHeight="1" spans="1:7">
      <c r="A1613" s="4">
        <f t="shared" si="50"/>
        <v>1612</v>
      </c>
      <c r="B1613" s="6" t="s">
        <v>3427</v>
      </c>
      <c r="C1613" s="6" t="s">
        <v>2003</v>
      </c>
      <c r="D1613" s="4"/>
      <c r="E1613" s="7">
        <v>44197</v>
      </c>
      <c r="F1613" s="4" t="str">
        <f>C1613&amp;COUNTIF($C$2:C1613,C1613)</f>
        <v>高一帆1</v>
      </c>
      <c r="G1613" s="4">
        <f t="shared" si="51"/>
        <v>0</v>
      </c>
    </row>
    <row r="1614" customHeight="1" spans="1:7">
      <c r="A1614" s="4">
        <f t="shared" si="50"/>
        <v>1613</v>
      </c>
      <c r="B1614" s="6" t="s">
        <v>4892</v>
      </c>
      <c r="C1614" s="6" t="s">
        <v>2010</v>
      </c>
      <c r="D1614" s="4"/>
      <c r="E1614" s="7">
        <v>44197</v>
      </c>
      <c r="F1614" s="4" t="str">
        <f>C1614&amp;COUNTIF($C$2:C1614,C1614)</f>
        <v>许东1</v>
      </c>
      <c r="G1614" s="4">
        <f t="shared" si="51"/>
        <v>0</v>
      </c>
    </row>
    <row r="1615" customHeight="1" spans="1:7">
      <c r="A1615" s="4">
        <f t="shared" si="50"/>
        <v>1614</v>
      </c>
      <c r="B1615" s="6" t="s">
        <v>4893</v>
      </c>
      <c r="C1615" s="6" t="s">
        <v>2011</v>
      </c>
      <c r="D1615" s="4"/>
      <c r="E1615" s="7">
        <v>44197</v>
      </c>
      <c r="F1615" s="4" t="str">
        <f>C1615&amp;COUNTIF($C$2:C1615,C1615)</f>
        <v>汪玉洋031811</v>
      </c>
      <c r="G1615" s="4">
        <f t="shared" si="51"/>
        <v>0</v>
      </c>
    </row>
    <row r="1616" customHeight="1" spans="1:7">
      <c r="A1616" s="4">
        <f t="shared" si="50"/>
        <v>1615</v>
      </c>
      <c r="B1616" s="6" t="s">
        <v>4894</v>
      </c>
      <c r="C1616" s="6" t="s">
        <v>2012</v>
      </c>
      <c r="D1616" s="4"/>
      <c r="E1616" s="7">
        <v>44197</v>
      </c>
      <c r="F1616" s="4" t="str">
        <f>C1616&amp;COUNTIF($C$2:C1616,C1616)</f>
        <v>孙熠1</v>
      </c>
      <c r="G1616" s="4">
        <f t="shared" si="51"/>
        <v>0</v>
      </c>
    </row>
    <row r="1617" customHeight="1" spans="1:7">
      <c r="A1617" s="4">
        <f t="shared" si="50"/>
        <v>1616</v>
      </c>
      <c r="B1617" s="6" t="s">
        <v>4895</v>
      </c>
      <c r="C1617" s="6" t="s">
        <v>2013</v>
      </c>
      <c r="D1617" s="4"/>
      <c r="E1617" s="7">
        <v>44197</v>
      </c>
      <c r="F1617" s="4" t="str">
        <f>C1617&amp;COUNTIF($C$2:C1617,C1617)</f>
        <v>沈龙1</v>
      </c>
      <c r="G1617" s="4">
        <f t="shared" si="51"/>
        <v>0</v>
      </c>
    </row>
    <row r="1618" customHeight="1" spans="1:7">
      <c r="A1618" s="4">
        <f t="shared" si="50"/>
        <v>1617</v>
      </c>
      <c r="B1618" s="6" t="s">
        <v>4896</v>
      </c>
      <c r="C1618" s="6" t="s">
        <v>2014</v>
      </c>
      <c r="D1618" s="4"/>
      <c r="E1618" s="7">
        <v>44197</v>
      </c>
      <c r="F1618" s="4" t="str">
        <f>C1618&amp;COUNTIF($C$2:C1618,C1618)</f>
        <v>徐飞031851</v>
      </c>
      <c r="G1618" s="4">
        <f t="shared" si="51"/>
        <v>0</v>
      </c>
    </row>
    <row r="1619" customHeight="1" spans="1:7">
      <c r="A1619" s="4">
        <f t="shared" si="50"/>
        <v>1618</v>
      </c>
      <c r="B1619" s="6" t="s">
        <v>4897</v>
      </c>
      <c r="C1619" s="6" t="s">
        <v>2015</v>
      </c>
      <c r="D1619" s="4"/>
      <c r="E1619" s="7">
        <v>44197</v>
      </c>
      <c r="F1619" s="4" t="str">
        <f>C1619&amp;COUNTIF($C$2:C1619,C1619)</f>
        <v>王恒031861</v>
      </c>
      <c r="G1619" s="4">
        <f t="shared" si="51"/>
        <v>0</v>
      </c>
    </row>
    <row r="1620" customHeight="1" spans="1:7">
      <c r="A1620" s="4">
        <f t="shared" si="50"/>
        <v>1619</v>
      </c>
      <c r="B1620" s="6" t="s">
        <v>4898</v>
      </c>
      <c r="C1620" s="6" t="s">
        <v>2016</v>
      </c>
      <c r="D1620" s="4"/>
      <c r="E1620" s="7">
        <v>44197</v>
      </c>
      <c r="F1620" s="4" t="str">
        <f>C1620&amp;COUNTIF($C$2:C1620,C1620)</f>
        <v>何翔翔1</v>
      </c>
      <c r="G1620" s="4">
        <f t="shared" si="51"/>
        <v>0</v>
      </c>
    </row>
    <row r="1621" customHeight="1" spans="1:7">
      <c r="A1621" s="4">
        <f t="shared" si="50"/>
        <v>1620</v>
      </c>
      <c r="B1621" s="6" t="s">
        <v>4899</v>
      </c>
      <c r="C1621" s="6" t="s">
        <v>2017</v>
      </c>
      <c r="D1621" s="4"/>
      <c r="E1621" s="7">
        <v>44197</v>
      </c>
      <c r="F1621" s="4" t="str">
        <f>C1621&amp;COUNTIF($C$2:C1621,C1621)</f>
        <v>蔡心雨1</v>
      </c>
      <c r="G1621" s="4">
        <f t="shared" si="51"/>
        <v>0</v>
      </c>
    </row>
    <row r="1622" customHeight="1" spans="1:7">
      <c r="A1622" s="4">
        <f t="shared" si="50"/>
        <v>1621</v>
      </c>
      <c r="B1622" s="6" t="s">
        <v>4900</v>
      </c>
      <c r="C1622" s="6" t="s">
        <v>2018</v>
      </c>
      <c r="D1622" s="4"/>
      <c r="E1622" s="7">
        <v>44197</v>
      </c>
      <c r="F1622" s="4" t="str">
        <f>C1622&amp;COUNTIF($C$2:C1622,C1622)</f>
        <v>尹鸿杰1</v>
      </c>
      <c r="G1622" s="4">
        <f t="shared" si="51"/>
        <v>0</v>
      </c>
    </row>
    <row r="1623" customHeight="1" spans="1:7">
      <c r="A1623" s="4">
        <f t="shared" si="50"/>
        <v>1622</v>
      </c>
      <c r="B1623" s="6" t="s">
        <v>4901</v>
      </c>
      <c r="C1623" s="6" t="s">
        <v>2019</v>
      </c>
      <c r="D1623" s="4"/>
      <c r="E1623" s="7">
        <v>44197</v>
      </c>
      <c r="F1623" s="4" t="str">
        <f>C1623&amp;COUNTIF($C$2:C1623,C1623)</f>
        <v>潘远行1</v>
      </c>
      <c r="G1623" s="4">
        <f t="shared" si="51"/>
        <v>0</v>
      </c>
    </row>
    <row r="1624" customHeight="1" spans="1:7">
      <c r="A1624" s="4">
        <f t="shared" si="50"/>
        <v>1623</v>
      </c>
      <c r="B1624" s="6" t="s">
        <v>4902</v>
      </c>
      <c r="C1624" s="6" t="s">
        <v>2020</v>
      </c>
      <c r="D1624" s="4"/>
      <c r="E1624" s="7">
        <v>44197</v>
      </c>
      <c r="F1624" s="4" t="str">
        <f>C1624&amp;COUNTIF($C$2:C1624,C1624)</f>
        <v>杜勇1</v>
      </c>
      <c r="G1624" s="4">
        <f t="shared" si="51"/>
        <v>0</v>
      </c>
    </row>
    <row r="1625" customHeight="1" spans="1:7">
      <c r="A1625" s="4">
        <f t="shared" si="50"/>
        <v>1624</v>
      </c>
      <c r="B1625" s="6" t="s">
        <v>4903</v>
      </c>
      <c r="C1625" s="6" t="s">
        <v>2021</v>
      </c>
      <c r="D1625" s="4"/>
      <c r="E1625" s="7">
        <v>44197</v>
      </c>
      <c r="F1625" s="4" t="str">
        <f>C1625&amp;COUNTIF($C$2:C1625,C1625)</f>
        <v>朱缙飞1</v>
      </c>
      <c r="G1625" s="4">
        <f t="shared" si="51"/>
        <v>0</v>
      </c>
    </row>
    <row r="1626" customHeight="1" spans="1:7">
      <c r="A1626" s="4">
        <f t="shared" si="50"/>
        <v>1625</v>
      </c>
      <c r="B1626" s="6" t="s">
        <v>3357</v>
      </c>
      <c r="C1626" s="6" t="s">
        <v>1985</v>
      </c>
      <c r="D1626" s="4"/>
      <c r="E1626" s="7">
        <v>44197</v>
      </c>
      <c r="F1626" s="4" t="str">
        <f>C1626&amp;COUNTIF($C$2:C1626,C1626)</f>
        <v>赵慧怡1</v>
      </c>
      <c r="G1626" s="4">
        <f t="shared" si="51"/>
        <v>0</v>
      </c>
    </row>
    <row r="1627" customHeight="1" spans="1:7">
      <c r="A1627" s="4">
        <f t="shared" si="50"/>
        <v>1626</v>
      </c>
      <c r="B1627" s="6" t="s">
        <v>3379</v>
      </c>
      <c r="C1627" s="6" t="s">
        <v>1987</v>
      </c>
      <c r="D1627" s="4"/>
      <c r="E1627" s="7">
        <v>44197</v>
      </c>
      <c r="F1627" s="4" t="str">
        <f>C1627&amp;COUNTIF($C$2:C1627,C1627)</f>
        <v>李鸿伟1</v>
      </c>
      <c r="G1627" s="4">
        <f t="shared" si="51"/>
        <v>0</v>
      </c>
    </row>
    <row r="1628" customHeight="1" spans="1:7">
      <c r="A1628" s="4">
        <f t="shared" si="50"/>
        <v>1627</v>
      </c>
      <c r="B1628" s="6" t="s">
        <v>3386</v>
      </c>
      <c r="C1628" s="6" t="s">
        <v>1988</v>
      </c>
      <c r="D1628" s="4"/>
      <c r="E1628" s="7">
        <v>44197</v>
      </c>
      <c r="F1628" s="4" t="str">
        <f>C1628&amp;COUNTIF($C$2:C1628,C1628)</f>
        <v>吴梦龙1</v>
      </c>
      <c r="G1628" s="4">
        <f t="shared" si="51"/>
        <v>0</v>
      </c>
    </row>
    <row r="1629" customHeight="1" spans="1:7">
      <c r="A1629" s="4">
        <f t="shared" si="50"/>
        <v>1628</v>
      </c>
      <c r="B1629" s="6" t="s">
        <v>3387</v>
      </c>
      <c r="C1629" s="6" t="s">
        <v>1989</v>
      </c>
      <c r="D1629" s="4"/>
      <c r="E1629" s="7">
        <v>44197</v>
      </c>
      <c r="F1629" s="4" t="str">
        <f>C1629&amp;COUNTIF($C$2:C1629,C1629)</f>
        <v>陈树乾1</v>
      </c>
      <c r="G1629" s="4">
        <f t="shared" si="51"/>
        <v>0</v>
      </c>
    </row>
    <row r="1630" customHeight="1" spans="1:7">
      <c r="A1630" s="4">
        <f t="shared" si="50"/>
        <v>1629</v>
      </c>
      <c r="B1630" s="6" t="s">
        <v>3420</v>
      </c>
      <c r="C1630" s="6" t="s">
        <v>2033</v>
      </c>
      <c r="D1630" s="4"/>
      <c r="E1630" s="7">
        <v>44197</v>
      </c>
      <c r="F1630" s="4" t="str">
        <f>C1630&amp;COUNTIF($C$2:C1630,C1630)</f>
        <v>凌舒宏1</v>
      </c>
      <c r="G1630" s="4">
        <f t="shared" si="51"/>
        <v>0</v>
      </c>
    </row>
    <row r="1631" customHeight="1" spans="1:7">
      <c r="A1631" s="4">
        <f t="shared" si="50"/>
        <v>1630</v>
      </c>
      <c r="B1631" s="6" t="s">
        <v>3423</v>
      </c>
      <c r="C1631" s="6" t="s">
        <v>2034</v>
      </c>
      <c r="D1631" s="4"/>
      <c r="E1631" s="7">
        <v>44197</v>
      </c>
      <c r="F1631" s="4" t="str">
        <f>C1631&amp;COUNTIF($C$2:C1631,C1631)</f>
        <v>王成1</v>
      </c>
      <c r="G1631" s="4">
        <f t="shared" si="51"/>
        <v>0</v>
      </c>
    </row>
    <row r="1632" customHeight="1" spans="1:7">
      <c r="A1632" s="4">
        <f t="shared" si="50"/>
        <v>1631</v>
      </c>
      <c r="B1632" s="6" t="s">
        <v>3424</v>
      </c>
      <c r="C1632" s="6" t="s">
        <v>2035</v>
      </c>
      <c r="D1632" s="4"/>
      <c r="E1632" s="7">
        <v>44197</v>
      </c>
      <c r="F1632" s="4" t="str">
        <f>C1632&amp;COUNTIF($C$2:C1632,C1632)</f>
        <v>杜伟骏1</v>
      </c>
      <c r="G1632" s="4">
        <f t="shared" si="51"/>
        <v>0</v>
      </c>
    </row>
    <row r="1633" customHeight="1" spans="1:7">
      <c r="A1633" s="4">
        <f t="shared" si="50"/>
        <v>1632</v>
      </c>
      <c r="B1633" s="6" t="s">
        <v>4904</v>
      </c>
      <c r="C1633" s="6" t="s">
        <v>2036</v>
      </c>
      <c r="D1633" s="4"/>
      <c r="E1633" s="7">
        <v>44197</v>
      </c>
      <c r="F1633" s="4" t="str">
        <f>C1633&amp;COUNTIF($C$2:C1633,C1633)</f>
        <v>吴敬民1</v>
      </c>
      <c r="G1633" s="4">
        <f t="shared" si="51"/>
        <v>0</v>
      </c>
    </row>
    <row r="1634" customHeight="1" spans="1:7">
      <c r="A1634" s="4">
        <f t="shared" si="50"/>
        <v>1633</v>
      </c>
      <c r="B1634" s="6" t="s">
        <v>4905</v>
      </c>
      <c r="C1634" s="6" t="s">
        <v>1974</v>
      </c>
      <c r="D1634" s="4"/>
      <c r="E1634" s="7">
        <v>44197</v>
      </c>
      <c r="F1634" s="4" t="str">
        <f>C1634&amp;COUNTIF($C$2:C1634,C1634)</f>
        <v>高磊1</v>
      </c>
      <c r="G1634" s="4">
        <f t="shared" si="51"/>
        <v>0</v>
      </c>
    </row>
    <row r="1635" customHeight="1" spans="1:7">
      <c r="A1635" s="4">
        <f t="shared" si="50"/>
        <v>1634</v>
      </c>
      <c r="B1635" s="6" t="s">
        <v>4906</v>
      </c>
      <c r="C1635" s="6" t="s">
        <v>1975</v>
      </c>
      <c r="D1635" s="4"/>
      <c r="E1635" s="7">
        <v>44197</v>
      </c>
      <c r="F1635" s="4" t="str">
        <f>C1635&amp;COUNTIF($C$2:C1635,C1635)</f>
        <v>付力1</v>
      </c>
      <c r="G1635" s="4">
        <f t="shared" si="51"/>
        <v>0</v>
      </c>
    </row>
    <row r="1636" customHeight="1" spans="1:7">
      <c r="A1636" s="4">
        <f t="shared" si="50"/>
        <v>1635</v>
      </c>
      <c r="B1636" s="6" t="s">
        <v>3411</v>
      </c>
      <c r="C1636" s="6" t="s">
        <v>2041</v>
      </c>
      <c r="D1636" s="4"/>
      <c r="E1636" s="7">
        <v>44197</v>
      </c>
      <c r="F1636" s="4" t="str">
        <f>C1636&amp;COUNTIF($C$2:C1636,C1636)</f>
        <v>冯程1</v>
      </c>
      <c r="G1636" s="4">
        <f t="shared" si="51"/>
        <v>0</v>
      </c>
    </row>
    <row r="1637" customHeight="1" spans="1:7">
      <c r="A1637" s="4">
        <f t="shared" si="50"/>
        <v>1636</v>
      </c>
      <c r="B1637" s="6" t="s">
        <v>3419</v>
      </c>
      <c r="C1637" s="6" t="s">
        <v>2042</v>
      </c>
      <c r="D1637" s="4"/>
      <c r="E1637" s="7">
        <v>44197</v>
      </c>
      <c r="F1637" s="4" t="str">
        <f>C1637&amp;COUNTIF($C$2:C1637,C1637)</f>
        <v>夏沐雪1</v>
      </c>
      <c r="G1637" s="4">
        <f t="shared" si="51"/>
        <v>0</v>
      </c>
    </row>
    <row r="1638" customHeight="1" spans="1:7">
      <c r="A1638" s="4">
        <f t="shared" si="50"/>
        <v>1637</v>
      </c>
      <c r="B1638" s="6" t="s">
        <v>4907</v>
      </c>
      <c r="C1638" s="6" t="s">
        <v>2043</v>
      </c>
      <c r="D1638" s="4"/>
      <c r="E1638" s="7">
        <v>44197</v>
      </c>
      <c r="F1638" s="4" t="str">
        <f>C1638&amp;COUNTIF($C$2:C1638,C1638)</f>
        <v>张玉平1</v>
      </c>
      <c r="G1638" s="4">
        <f t="shared" si="51"/>
        <v>0</v>
      </c>
    </row>
    <row r="1639" customHeight="1" spans="1:7">
      <c r="A1639" s="4">
        <f t="shared" si="50"/>
        <v>1638</v>
      </c>
      <c r="B1639" s="6" t="s">
        <v>3414</v>
      </c>
      <c r="C1639" s="6" t="s">
        <v>2044</v>
      </c>
      <c r="D1639" s="4"/>
      <c r="E1639" s="7">
        <v>44197</v>
      </c>
      <c r="F1639" s="4" t="str">
        <f>C1639&amp;COUNTIF($C$2:C1639,C1639)</f>
        <v>张宝明031571</v>
      </c>
      <c r="G1639" s="4">
        <f t="shared" si="51"/>
        <v>0</v>
      </c>
    </row>
    <row r="1640" customHeight="1" spans="1:7">
      <c r="A1640" s="4">
        <f t="shared" si="50"/>
        <v>1639</v>
      </c>
      <c r="B1640" s="6" t="s">
        <v>3358</v>
      </c>
      <c r="C1640" s="6" t="s">
        <v>1906</v>
      </c>
      <c r="D1640" s="4"/>
      <c r="E1640" s="7">
        <v>44197</v>
      </c>
      <c r="F1640" s="4" t="str">
        <f>C1640&amp;COUNTIF($C$2:C1640,C1640)</f>
        <v>李梦月1</v>
      </c>
      <c r="G1640" s="4">
        <f t="shared" si="51"/>
        <v>0</v>
      </c>
    </row>
    <row r="1641" customHeight="1" spans="1:7">
      <c r="A1641" s="4">
        <f t="shared" si="50"/>
        <v>1640</v>
      </c>
      <c r="B1641" s="6" t="s">
        <v>4908</v>
      </c>
      <c r="C1641" s="6" t="s">
        <v>1912</v>
      </c>
      <c r="D1641" s="4"/>
      <c r="E1641" s="7">
        <v>44197</v>
      </c>
      <c r="F1641" s="4" t="str">
        <f>C1641&amp;COUNTIF($C$2:C1641,C1641)</f>
        <v>张会江1</v>
      </c>
      <c r="G1641" s="4">
        <f t="shared" si="51"/>
        <v>0</v>
      </c>
    </row>
    <row r="1642" customHeight="1" spans="1:7">
      <c r="A1642" s="4">
        <f t="shared" si="50"/>
        <v>1641</v>
      </c>
      <c r="B1642" s="6" t="s">
        <v>3371</v>
      </c>
      <c r="C1642" s="6" t="s">
        <v>1913</v>
      </c>
      <c r="D1642" s="4"/>
      <c r="E1642" s="7">
        <v>44197</v>
      </c>
      <c r="F1642" s="4" t="str">
        <f>C1642&amp;COUNTIF($C$2:C1642,C1642)</f>
        <v>李光阳1</v>
      </c>
      <c r="G1642" s="4">
        <f t="shared" si="51"/>
        <v>0</v>
      </c>
    </row>
    <row r="1643" customHeight="1" spans="1:7">
      <c r="A1643" s="4">
        <f t="shared" si="50"/>
        <v>1642</v>
      </c>
      <c r="B1643" s="6" t="s">
        <v>3372</v>
      </c>
      <c r="C1643" s="6" t="s">
        <v>1914</v>
      </c>
      <c r="D1643" s="4"/>
      <c r="E1643" s="7">
        <v>44197</v>
      </c>
      <c r="F1643" s="4" t="str">
        <f>C1643&amp;COUNTIF($C$2:C1643,C1643)</f>
        <v>王桂民1</v>
      </c>
      <c r="G1643" s="4">
        <f t="shared" si="51"/>
        <v>0</v>
      </c>
    </row>
    <row r="1644" customHeight="1" spans="1:7">
      <c r="A1644" s="4">
        <f t="shared" si="50"/>
        <v>1643</v>
      </c>
      <c r="B1644" s="6" t="s">
        <v>3377</v>
      </c>
      <c r="C1644" s="6" t="s">
        <v>1915</v>
      </c>
      <c r="D1644" s="4"/>
      <c r="E1644" s="7">
        <v>44197</v>
      </c>
      <c r="F1644" s="4" t="str">
        <f>C1644&amp;COUNTIF($C$2:C1644,C1644)</f>
        <v>高泽兵1</v>
      </c>
      <c r="G1644" s="4">
        <f t="shared" si="51"/>
        <v>0</v>
      </c>
    </row>
    <row r="1645" customHeight="1" spans="1:7">
      <c r="A1645" s="4">
        <f t="shared" si="50"/>
        <v>1644</v>
      </c>
      <c r="B1645" s="6" t="s">
        <v>4909</v>
      </c>
      <c r="C1645" s="6" t="s">
        <v>1918</v>
      </c>
      <c r="D1645" s="4"/>
      <c r="E1645" s="7">
        <v>44197</v>
      </c>
      <c r="F1645" s="4" t="str">
        <f>C1645&amp;COUNTIF($C$2:C1645,C1645)</f>
        <v>彭颖1</v>
      </c>
      <c r="G1645" s="4">
        <f t="shared" si="51"/>
        <v>0</v>
      </c>
    </row>
    <row r="1646" customHeight="1" spans="1:7">
      <c r="A1646" s="4">
        <f t="shared" si="50"/>
        <v>1645</v>
      </c>
      <c r="B1646" s="6" t="s">
        <v>3413</v>
      </c>
      <c r="C1646" s="6" t="s">
        <v>1920</v>
      </c>
      <c r="D1646" s="4"/>
      <c r="E1646" s="7">
        <v>44197</v>
      </c>
      <c r="F1646" s="4" t="str">
        <f>C1646&amp;COUNTIF($C$2:C1646,C1646)</f>
        <v>李响031381</v>
      </c>
      <c r="G1646" s="4">
        <f t="shared" si="51"/>
        <v>0</v>
      </c>
    </row>
    <row r="1647" customHeight="1" spans="1:7">
      <c r="A1647" s="4">
        <f t="shared" si="50"/>
        <v>1646</v>
      </c>
      <c r="B1647" s="6" t="s">
        <v>3384</v>
      </c>
      <c r="C1647" s="6" t="s">
        <v>1921</v>
      </c>
      <c r="D1647" s="4"/>
      <c r="E1647" s="7">
        <v>44197</v>
      </c>
      <c r="F1647" s="4" t="str">
        <f>C1647&amp;COUNTIF($C$2:C1647,C1647)</f>
        <v>杨赛1</v>
      </c>
      <c r="G1647" s="4">
        <f t="shared" si="51"/>
        <v>0</v>
      </c>
    </row>
    <row r="1648" customHeight="1" spans="1:7">
      <c r="A1648" s="4">
        <f t="shared" si="50"/>
        <v>1647</v>
      </c>
      <c r="B1648" s="6" t="s">
        <v>3385</v>
      </c>
      <c r="C1648" s="6" t="s">
        <v>1922</v>
      </c>
      <c r="D1648" s="4"/>
      <c r="E1648" s="7">
        <v>44197</v>
      </c>
      <c r="F1648" s="4" t="str">
        <f>C1648&amp;COUNTIF($C$2:C1648,C1648)</f>
        <v>李国龙1</v>
      </c>
      <c r="G1648" s="4">
        <f t="shared" si="51"/>
        <v>0</v>
      </c>
    </row>
    <row r="1649" customHeight="1" spans="1:7">
      <c r="A1649" s="4">
        <f t="shared" si="50"/>
        <v>1648</v>
      </c>
      <c r="B1649" s="6" t="s">
        <v>3388</v>
      </c>
      <c r="C1649" s="6" t="s">
        <v>1923</v>
      </c>
      <c r="D1649" s="4"/>
      <c r="E1649" s="7">
        <v>44197</v>
      </c>
      <c r="F1649" s="4" t="str">
        <f>C1649&amp;COUNTIF($C$2:C1649,C1649)</f>
        <v>刘孟彦1</v>
      </c>
      <c r="G1649" s="4">
        <f t="shared" si="51"/>
        <v>0</v>
      </c>
    </row>
    <row r="1650" customHeight="1" spans="1:7">
      <c r="A1650" s="4">
        <f t="shared" si="50"/>
        <v>1649</v>
      </c>
      <c r="B1650" s="6" t="s">
        <v>3391</v>
      </c>
      <c r="C1650" s="6" t="s">
        <v>1925</v>
      </c>
      <c r="D1650" s="4"/>
      <c r="E1650" s="7">
        <v>44197</v>
      </c>
      <c r="F1650" s="4" t="str">
        <f>C1650&amp;COUNTIF($C$2:C1650,C1650)</f>
        <v>王辉1</v>
      </c>
      <c r="G1650" s="4">
        <f t="shared" si="51"/>
        <v>0</v>
      </c>
    </row>
    <row r="1651" customHeight="1" spans="1:7">
      <c r="A1651" s="4">
        <f t="shared" si="50"/>
        <v>1650</v>
      </c>
      <c r="B1651" s="6" t="s">
        <v>3393</v>
      </c>
      <c r="C1651" s="6" t="s">
        <v>1926</v>
      </c>
      <c r="D1651" s="4"/>
      <c r="E1651" s="7">
        <v>44197</v>
      </c>
      <c r="F1651" s="4" t="str">
        <f>C1651&amp;COUNTIF($C$2:C1651,C1651)</f>
        <v>刘小飞1</v>
      </c>
      <c r="G1651" s="4">
        <f t="shared" si="51"/>
        <v>0</v>
      </c>
    </row>
    <row r="1652" customHeight="1" spans="1:7">
      <c r="A1652" s="4">
        <f t="shared" si="50"/>
        <v>1651</v>
      </c>
      <c r="B1652" s="6" t="s">
        <v>3421</v>
      </c>
      <c r="C1652" s="6" t="s">
        <v>1927</v>
      </c>
      <c r="D1652" s="4"/>
      <c r="E1652" s="7">
        <v>44197</v>
      </c>
      <c r="F1652" s="4" t="str">
        <f>C1652&amp;COUNTIF($C$2:C1652,C1652)</f>
        <v>赵宇飞1</v>
      </c>
      <c r="G1652" s="4">
        <f t="shared" si="51"/>
        <v>0</v>
      </c>
    </row>
    <row r="1653" customHeight="1" spans="1:7">
      <c r="A1653" s="4">
        <f t="shared" si="50"/>
        <v>1652</v>
      </c>
      <c r="B1653" s="6" t="s">
        <v>3412</v>
      </c>
      <c r="C1653" s="6" t="s">
        <v>2053</v>
      </c>
      <c r="D1653" s="4"/>
      <c r="E1653" s="7">
        <v>44197</v>
      </c>
      <c r="F1653" s="4" t="str">
        <f>C1653&amp;COUNTIF($C$2:C1653,C1653)</f>
        <v>王术1</v>
      </c>
      <c r="G1653" s="4">
        <f t="shared" si="51"/>
        <v>0</v>
      </c>
    </row>
    <row r="1654" customHeight="1" spans="1:7">
      <c r="A1654" s="4">
        <f t="shared" si="50"/>
        <v>1653</v>
      </c>
      <c r="B1654" s="6" t="s">
        <v>4910</v>
      </c>
      <c r="C1654" s="6" t="s">
        <v>2054</v>
      </c>
      <c r="D1654" s="4"/>
      <c r="E1654" s="7">
        <v>44197</v>
      </c>
      <c r="F1654" s="4" t="str">
        <f>C1654&amp;COUNTIF($C$2:C1654,C1654)</f>
        <v>刘桂超1</v>
      </c>
      <c r="G1654" s="4">
        <f t="shared" si="51"/>
        <v>0</v>
      </c>
    </row>
    <row r="1655" customHeight="1" spans="1:7">
      <c r="A1655" s="4">
        <f t="shared" si="50"/>
        <v>1654</v>
      </c>
      <c r="B1655" s="6" t="s">
        <v>3417</v>
      </c>
      <c r="C1655" s="6" t="s">
        <v>2055</v>
      </c>
      <c r="D1655" s="4"/>
      <c r="E1655" s="7">
        <v>44197</v>
      </c>
      <c r="F1655" s="4" t="str">
        <f>C1655&amp;COUNTIF($C$2:C1655,C1655)</f>
        <v>李电志1</v>
      </c>
      <c r="G1655" s="4">
        <f t="shared" si="51"/>
        <v>0</v>
      </c>
    </row>
    <row r="1656" customHeight="1" spans="1:7">
      <c r="A1656" s="4">
        <f t="shared" si="50"/>
        <v>1655</v>
      </c>
      <c r="B1656" s="6" t="s">
        <v>3425</v>
      </c>
      <c r="C1656" s="6" t="s">
        <v>2056</v>
      </c>
      <c r="D1656" s="4"/>
      <c r="E1656" s="7">
        <v>44197</v>
      </c>
      <c r="F1656" s="4" t="str">
        <f>C1656&amp;COUNTIF($C$2:C1656,C1656)</f>
        <v>索东1</v>
      </c>
      <c r="G1656" s="4">
        <f t="shared" si="51"/>
        <v>0</v>
      </c>
    </row>
    <row r="1657" customHeight="1" spans="1:7">
      <c r="A1657" s="4">
        <f t="shared" si="50"/>
        <v>1656</v>
      </c>
      <c r="B1657" s="5" t="s">
        <v>4911</v>
      </c>
      <c r="C1657" s="6" t="s">
        <v>4912</v>
      </c>
      <c r="D1657" s="4"/>
      <c r="E1657" s="7">
        <v>44197</v>
      </c>
      <c r="F1657" s="4" t="str">
        <f>C1657&amp;COUNTIF($C$2:C1657,C1657)</f>
        <v>徐静1</v>
      </c>
      <c r="G1657" s="4">
        <f t="shared" si="51"/>
        <v>0</v>
      </c>
    </row>
    <row r="1658" customHeight="1" spans="1:7">
      <c r="A1658" s="4">
        <f t="shared" si="50"/>
        <v>1657</v>
      </c>
      <c r="B1658" s="5" t="s">
        <v>4913</v>
      </c>
      <c r="C1658" s="6" t="s">
        <v>4914</v>
      </c>
      <c r="D1658" s="4"/>
      <c r="E1658" s="7">
        <v>44197</v>
      </c>
      <c r="F1658" s="4" t="str">
        <f>C1658&amp;COUNTIF($C$2:C1658,C1658)</f>
        <v>陈美依1</v>
      </c>
      <c r="G1658" s="4">
        <f t="shared" si="51"/>
        <v>0</v>
      </c>
    </row>
    <row r="1659" customHeight="1" spans="1:7">
      <c r="A1659" s="4">
        <f t="shared" si="50"/>
        <v>1658</v>
      </c>
      <c r="B1659" s="5" t="s">
        <v>4915</v>
      </c>
      <c r="C1659" s="6" t="s">
        <v>4916</v>
      </c>
      <c r="D1659" s="4"/>
      <c r="E1659" s="7">
        <v>44197</v>
      </c>
      <c r="F1659" s="4" t="str">
        <f>C1659&amp;COUNTIF($C$2:C1659,C1659)</f>
        <v>徼少东1</v>
      </c>
      <c r="G1659" s="4">
        <f t="shared" si="51"/>
        <v>0</v>
      </c>
    </row>
    <row r="1660" customHeight="1" spans="1:7">
      <c r="A1660" s="4">
        <f t="shared" si="50"/>
        <v>1659</v>
      </c>
      <c r="B1660" s="5" t="s">
        <v>4917</v>
      </c>
      <c r="C1660" s="6" t="s">
        <v>4918</v>
      </c>
      <c r="D1660" s="4"/>
      <c r="E1660" s="7">
        <v>44197</v>
      </c>
      <c r="F1660" s="4" t="str">
        <f>C1660&amp;COUNTIF($C$2:C1660,C1660)</f>
        <v>刘东升1</v>
      </c>
      <c r="G1660" s="4">
        <f t="shared" si="51"/>
        <v>0</v>
      </c>
    </row>
    <row r="1661" customHeight="1" spans="1:7">
      <c r="A1661" s="4">
        <f t="shared" si="50"/>
        <v>1660</v>
      </c>
      <c r="B1661" s="5" t="s">
        <v>4919</v>
      </c>
      <c r="C1661" s="6" t="s">
        <v>4920</v>
      </c>
      <c r="D1661" s="4"/>
      <c r="E1661" s="7">
        <v>44197</v>
      </c>
      <c r="F1661" s="4" t="str">
        <f>C1661&amp;COUNTIF($C$2:C1661,C1661)</f>
        <v>杨贵祥1</v>
      </c>
      <c r="G1661" s="4">
        <f t="shared" si="51"/>
        <v>0</v>
      </c>
    </row>
    <row r="1662" customHeight="1" spans="1:7">
      <c r="A1662" s="4">
        <f t="shared" si="50"/>
        <v>1661</v>
      </c>
      <c r="B1662" s="5" t="s">
        <v>4921</v>
      </c>
      <c r="C1662" s="6" t="s">
        <v>4922</v>
      </c>
      <c r="D1662" s="4"/>
      <c r="E1662" s="7">
        <v>44197</v>
      </c>
      <c r="F1662" s="4" t="str">
        <f>C1662&amp;COUNTIF($C$2:C1662,C1662)</f>
        <v>赵文卓1</v>
      </c>
      <c r="G1662" s="4">
        <f t="shared" si="51"/>
        <v>0</v>
      </c>
    </row>
    <row r="1663" customHeight="1" spans="1:7">
      <c r="A1663" s="4">
        <f t="shared" si="50"/>
        <v>1662</v>
      </c>
      <c r="B1663" s="5" t="s">
        <v>4923</v>
      </c>
      <c r="C1663" s="6" t="s">
        <v>4924</v>
      </c>
      <c r="D1663" s="4"/>
      <c r="E1663" s="7">
        <v>44197</v>
      </c>
      <c r="F1663" s="4" t="str">
        <f>C1663&amp;COUNTIF($C$2:C1663,C1663)</f>
        <v>翟瑞娟1</v>
      </c>
      <c r="G1663" s="4">
        <f t="shared" si="51"/>
        <v>0</v>
      </c>
    </row>
    <row r="1664" customHeight="1" spans="1:7">
      <c r="A1664" s="4">
        <f t="shared" si="50"/>
        <v>1663</v>
      </c>
      <c r="B1664" s="5" t="s">
        <v>4925</v>
      </c>
      <c r="C1664" s="6" t="s">
        <v>4926</v>
      </c>
      <c r="D1664" s="4"/>
      <c r="E1664" s="7">
        <v>44197</v>
      </c>
      <c r="F1664" s="4" t="str">
        <f>C1664&amp;COUNTIF($C$2:C1664,C1664)</f>
        <v>郑文丽1</v>
      </c>
      <c r="G1664" s="4">
        <f t="shared" si="51"/>
        <v>0</v>
      </c>
    </row>
    <row r="1665" customHeight="1" spans="1:7">
      <c r="A1665" s="4">
        <f t="shared" si="50"/>
        <v>1664</v>
      </c>
      <c r="B1665" s="5" t="s">
        <v>4927</v>
      </c>
      <c r="C1665" s="6" t="s">
        <v>4928</v>
      </c>
      <c r="D1665" s="4"/>
      <c r="E1665" s="7">
        <v>44197</v>
      </c>
      <c r="F1665" s="4" t="str">
        <f>C1665&amp;COUNTIF($C$2:C1665,C1665)</f>
        <v>叶娴1</v>
      </c>
      <c r="G1665" s="4">
        <f t="shared" si="51"/>
        <v>0</v>
      </c>
    </row>
    <row r="1666" customHeight="1" spans="1:7">
      <c r="A1666" s="4">
        <f t="shared" si="50"/>
        <v>1665</v>
      </c>
      <c r="B1666" s="5" t="s">
        <v>4929</v>
      </c>
      <c r="C1666" s="6" t="s">
        <v>1990</v>
      </c>
      <c r="D1666" s="4"/>
      <c r="E1666" s="7">
        <v>44197</v>
      </c>
      <c r="F1666" s="4" t="str">
        <f>C1666&amp;COUNTIF($C$2:C1666,C1666)</f>
        <v>马金锋1</v>
      </c>
      <c r="G1666" s="4">
        <f t="shared" si="51"/>
        <v>0</v>
      </c>
    </row>
    <row r="1667" customHeight="1" spans="1:7">
      <c r="A1667" s="4">
        <f t="shared" ref="A1667:A1730" si="52">ROW()-1</f>
        <v>1666</v>
      </c>
      <c r="B1667" s="5" t="s">
        <v>4930</v>
      </c>
      <c r="C1667" s="6" t="s">
        <v>4931</v>
      </c>
      <c r="D1667" s="4"/>
      <c r="E1667" s="7">
        <v>44197</v>
      </c>
      <c r="F1667" s="4" t="str">
        <f>C1667&amp;COUNTIF($C$2:C1667,C1667)</f>
        <v>陈可1</v>
      </c>
      <c r="G1667" s="4">
        <f t="shared" ref="G1667:G1730" si="53">IF(COUNTIF(C:C,C1667)=1,0,D1667-VLOOKUP(C1667,C:D,2,0))</f>
        <v>0</v>
      </c>
    </row>
    <row r="1668" customHeight="1" spans="1:7">
      <c r="A1668" s="4">
        <f t="shared" si="52"/>
        <v>1667</v>
      </c>
      <c r="B1668" s="5" t="s">
        <v>4932</v>
      </c>
      <c r="C1668" s="6" t="s">
        <v>1992</v>
      </c>
      <c r="D1668" s="4"/>
      <c r="E1668" s="7">
        <v>44197</v>
      </c>
      <c r="F1668" s="4" t="str">
        <f>C1668&amp;COUNTIF($C$2:C1668,C1668)</f>
        <v>韩鹏飞1</v>
      </c>
      <c r="G1668" s="4">
        <f t="shared" si="53"/>
        <v>0</v>
      </c>
    </row>
    <row r="1669" customHeight="1" spans="1:7">
      <c r="A1669" s="4">
        <f t="shared" si="52"/>
        <v>1668</v>
      </c>
      <c r="B1669" s="5" t="s">
        <v>4933</v>
      </c>
      <c r="C1669" s="6" t="s">
        <v>4934</v>
      </c>
      <c r="D1669" s="4"/>
      <c r="E1669" s="7">
        <v>44197</v>
      </c>
      <c r="F1669" s="4" t="str">
        <f>C1669&amp;COUNTIF($C$2:C1669,C1669)</f>
        <v>陈熠1</v>
      </c>
      <c r="G1669" s="4">
        <f t="shared" si="53"/>
        <v>0</v>
      </c>
    </row>
    <row r="1670" customHeight="1" spans="1:7">
      <c r="A1670" s="4">
        <f t="shared" si="52"/>
        <v>1669</v>
      </c>
      <c r="B1670" s="5" t="s">
        <v>4935</v>
      </c>
      <c r="C1670" s="6" t="s">
        <v>4936</v>
      </c>
      <c r="D1670" s="4"/>
      <c r="E1670" s="7">
        <v>44197</v>
      </c>
      <c r="F1670" s="4" t="str">
        <f>C1670&amp;COUNTIF($C$2:C1670,C1670)</f>
        <v>于海1</v>
      </c>
      <c r="G1670" s="4">
        <f t="shared" si="53"/>
        <v>0</v>
      </c>
    </row>
    <row r="1671" customHeight="1" spans="1:7">
      <c r="A1671" s="4">
        <f t="shared" si="52"/>
        <v>1670</v>
      </c>
      <c r="B1671" s="5" t="s">
        <v>4937</v>
      </c>
      <c r="C1671" s="6" t="s">
        <v>4938</v>
      </c>
      <c r="D1671" s="4"/>
      <c r="E1671" s="7">
        <v>44197</v>
      </c>
      <c r="F1671" s="4" t="str">
        <f>C1671&amp;COUNTIF($C$2:C1671,C1671)</f>
        <v>黄中敏1</v>
      </c>
      <c r="G1671" s="4">
        <f t="shared" si="53"/>
        <v>0</v>
      </c>
    </row>
    <row r="1672" customHeight="1" spans="1:7">
      <c r="A1672" s="4">
        <f t="shared" si="52"/>
        <v>1671</v>
      </c>
      <c r="B1672" s="5" t="s">
        <v>3437</v>
      </c>
      <c r="C1672" s="6" t="s">
        <v>1994</v>
      </c>
      <c r="D1672" s="4"/>
      <c r="E1672" s="7">
        <v>44197</v>
      </c>
      <c r="F1672" s="4" t="str">
        <f>C1672&amp;COUNTIF($C$2:C1672,C1672)</f>
        <v>吴海震1</v>
      </c>
      <c r="G1672" s="4">
        <f t="shared" si="53"/>
        <v>0</v>
      </c>
    </row>
    <row r="1673" customHeight="1" spans="1:7">
      <c r="A1673" s="4">
        <f t="shared" si="52"/>
        <v>1672</v>
      </c>
      <c r="B1673" s="5" t="s">
        <v>3390</v>
      </c>
      <c r="C1673" s="6" t="s">
        <v>1970</v>
      </c>
      <c r="D1673" s="4"/>
      <c r="E1673" s="7">
        <v>44197</v>
      </c>
      <c r="F1673" s="4" t="str">
        <f>C1673&amp;COUNTIF($C$2:C1673,C1673)</f>
        <v>杨志明1</v>
      </c>
      <c r="G1673" s="4">
        <f t="shared" si="53"/>
        <v>0</v>
      </c>
    </row>
    <row r="1674" customHeight="1" spans="1:7">
      <c r="A1674" s="4">
        <f t="shared" si="52"/>
        <v>1673</v>
      </c>
      <c r="B1674" s="5" t="s">
        <v>4939</v>
      </c>
      <c r="C1674" s="6" t="s">
        <v>1996</v>
      </c>
      <c r="D1674" s="4"/>
      <c r="E1674" s="7">
        <v>44197</v>
      </c>
      <c r="F1674" s="4" t="str">
        <f>C1674&amp;COUNTIF($C$2:C1674,C1674)</f>
        <v>郑猛1</v>
      </c>
      <c r="G1674" s="4">
        <f t="shared" si="53"/>
        <v>0</v>
      </c>
    </row>
    <row r="1675" customHeight="1" spans="1:7">
      <c r="A1675" s="4">
        <f t="shared" si="52"/>
        <v>1674</v>
      </c>
      <c r="B1675" s="5" t="s">
        <v>4940</v>
      </c>
      <c r="C1675" s="6" t="s">
        <v>1997</v>
      </c>
      <c r="D1675" s="4"/>
      <c r="E1675" s="7">
        <v>44197</v>
      </c>
      <c r="F1675" s="4" t="str">
        <f>C1675&amp;COUNTIF($C$2:C1675,C1675)</f>
        <v>许玲1</v>
      </c>
      <c r="G1675" s="4">
        <f t="shared" si="53"/>
        <v>0</v>
      </c>
    </row>
    <row r="1676" customHeight="1" spans="1:7">
      <c r="A1676" s="4">
        <f t="shared" si="52"/>
        <v>1675</v>
      </c>
      <c r="B1676" s="5" t="s">
        <v>4941</v>
      </c>
      <c r="C1676" s="6" t="s">
        <v>2004</v>
      </c>
      <c r="D1676" s="4"/>
      <c r="E1676" s="7">
        <v>44197</v>
      </c>
      <c r="F1676" s="4" t="str">
        <f>C1676&amp;COUNTIF($C$2:C1676,C1676)</f>
        <v>郭灿1</v>
      </c>
      <c r="G1676" s="4">
        <f t="shared" si="53"/>
        <v>0</v>
      </c>
    </row>
    <row r="1677" customHeight="1" spans="1:7">
      <c r="A1677" s="4">
        <f t="shared" si="52"/>
        <v>1676</v>
      </c>
      <c r="B1677" s="5" t="s">
        <v>3432</v>
      </c>
      <c r="C1677" s="6" t="s">
        <v>2005</v>
      </c>
      <c r="D1677" s="4"/>
      <c r="E1677" s="7">
        <v>44197</v>
      </c>
      <c r="F1677" s="4" t="str">
        <f>C1677&amp;COUNTIF($C$2:C1677,C1677)</f>
        <v>王敏俊1</v>
      </c>
      <c r="G1677" s="4">
        <f t="shared" si="53"/>
        <v>0</v>
      </c>
    </row>
    <row r="1678" customHeight="1" spans="1:7">
      <c r="A1678" s="4">
        <f t="shared" si="52"/>
        <v>1677</v>
      </c>
      <c r="B1678" s="5" t="s">
        <v>3434</v>
      </c>
      <c r="C1678" s="6" t="s">
        <v>2007</v>
      </c>
      <c r="D1678" s="4"/>
      <c r="E1678" s="7">
        <v>44197</v>
      </c>
      <c r="F1678" s="4" t="str">
        <f>C1678&amp;COUNTIF($C$2:C1678,C1678)</f>
        <v>张鹏飞1</v>
      </c>
      <c r="G1678" s="4">
        <f t="shared" si="53"/>
        <v>0</v>
      </c>
    </row>
    <row r="1679" customHeight="1" spans="1:7">
      <c r="A1679" s="4">
        <f t="shared" si="52"/>
        <v>1678</v>
      </c>
      <c r="B1679" s="5" t="s">
        <v>3435</v>
      </c>
      <c r="C1679" s="6" t="s">
        <v>2008</v>
      </c>
      <c r="D1679" s="4"/>
      <c r="E1679" s="7">
        <v>44197</v>
      </c>
      <c r="F1679" s="4" t="str">
        <f>C1679&amp;COUNTIF($C$2:C1679,C1679)</f>
        <v>王涛032081</v>
      </c>
      <c r="G1679" s="4">
        <f t="shared" si="53"/>
        <v>0</v>
      </c>
    </row>
    <row r="1680" customHeight="1" spans="1:7">
      <c r="A1680" s="4">
        <f t="shared" si="52"/>
        <v>1679</v>
      </c>
      <c r="B1680" s="5" t="s">
        <v>3148</v>
      </c>
      <c r="C1680" s="6" t="s">
        <v>2009</v>
      </c>
      <c r="D1680" s="4"/>
      <c r="E1680" s="7">
        <v>44197</v>
      </c>
      <c r="F1680" s="4" t="str">
        <f>C1680&amp;COUNTIF($C$2:C1680,C1680)</f>
        <v>钱炀华1</v>
      </c>
      <c r="G1680" s="4">
        <f t="shared" si="53"/>
        <v>0</v>
      </c>
    </row>
    <row r="1681" customHeight="1" spans="1:7">
      <c r="A1681" s="4">
        <f t="shared" si="52"/>
        <v>1680</v>
      </c>
      <c r="B1681" s="5" t="s">
        <v>3439</v>
      </c>
      <c r="C1681" s="6" t="s">
        <v>2022</v>
      </c>
      <c r="D1681" s="4"/>
      <c r="E1681" s="7">
        <v>44197</v>
      </c>
      <c r="F1681" s="4" t="str">
        <f>C1681&amp;COUNTIF($C$2:C1681,C1681)</f>
        <v>陈艺才1</v>
      </c>
      <c r="G1681" s="4">
        <f t="shared" si="53"/>
        <v>0</v>
      </c>
    </row>
    <row r="1682" customHeight="1" spans="1:7">
      <c r="A1682" s="4">
        <f t="shared" si="52"/>
        <v>1681</v>
      </c>
      <c r="B1682" s="5" t="s">
        <v>4942</v>
      </c>
      <c r="C1682" s="6" t="s">
        <v>2023</v>
      </c>
      <c r="D1682" s="4"/>
      <c r="E1682" s="7">
        <v>44197</v>
      </c>
      <c r="F1682" s="4" t="str">
        <f>C1682&amp;COUNTIF($C$2:C1682,C1682)</f>
        <v>张怡玥1</v>
      </c>
      <c r="G1682" s="4">
        <f t="shared" si="53"/>
        <v>0</v>
      </c>
    </row>
    <row r="1683" customHeight="1" spans="1:7">
      <c r="A1683" s="4">
        <f t="shared" si="52"/>
        <v>1682</v>
      </c>
      <c r="B1683" s="5" t="s">
        <v>4943</v>
      </c>
      <c r="C1683" s="6" t="s">
        <v>2024</v>
      </c>
      <c r="D1683" s="4"/>
      <c r="E1683" s="7">
        <v>44197</v>
      </c>
      <c r="F1683" s="4" t="str">
        <f>C1683&amp;COUNTIF($C$2:C1683,C1683)</f>
        <v>侯玉玉1</v>
      </c>
      <c r="G1683" s="4">
        <f t="shared" si="53"/>
        <v>0</v>
      </c>
    </row>
    <row r="1684" customHeight="1" spans="1:7">
      <c r="A1684" s="4">
        <f t="shared" si="52"/>
        <v>1683</v>
      </c>
      <c r="B1684" s="5" t="s">
        <v>3157</v>
      </c>
      <c r="C1684" s="6" t="s">
        <v>2025</v>
      </c>
      <c r="D1684" s="4"/>
      <c r="E1684" s="7">
        <v>44197</v>
      </c>
      <c r="F1684" s="4" t="str">
        <f>C1684&amp;COUNTIF($C$2:C1684,C1684)</f>
        <v>向景辉1</v>
      </c>
      <c r="G1684" s="4">
        <f t="shared" si="53"/>
        <v>0</v>
      </c>
    </row>
    <row r="1685" customHeight="1" spans="1:7">
      <c r="A1685" s="4">
        <f t="shared" si="52"/>
        <v>1684</v>
      </c>
      <c r="B1685" s="5" t="s">
        <v>3602</v>
      </c>
      <c r="C1685" s="6" t="s">
        <v>2026</v>
      </c>
      <c r="D1685" s="4"/>
      <c r="E1685" s="7">
        <v>44197</v>
      </c>
      <c r="F1685" s="4" t="str">
        <f>C1685&amp;COUNTIF($C$2:C1685,C1685)</f>
        <v>梁秋侠1</v>
      </c>
      <c r="G1685" s="4">
        <f t="shared" si="53"/>
        <v>0</v>
      </c>
    </row>
    <row r="1686" customHeight="1" spans="1:7">
      <c r="A1686" s="4">
        <f t="shared" si="52"/>
        <v>1685</v>
      </c>
      <c r="B1686" s="5" t="s">
        <v>3443</v>
      </c>
      <c r="C1686" s="6" t="s">
        <v>2027</v>
      </c>
      <c r="D1686" s="4"/>
      <c r="E1686" s="7">
        <v>44197</v>
      </c>
      <c r="F1686" s="4" t="str">
        <f>C1686&amp;COUNTIF($C$2:C1686,C1686)</f>
        <v>黄家新1</v>
      </c>
      <c r="G1686" s="4">
        <f t="shared" si="53"/>
        <v>0</v>
      </c>
    </row>
    <row r="1687" customHeight="1" spans="1:7">
      <c r="A1687" s="4">
        <f t="shared" si="52"/>
        <v>1686</v>
      </c>
      <c r="B1687" s="5" t="s">
        <v>3445</v>
      </c>
      <c r="C1687" s="6" t="s">
        <v>2028</v>
      </c>
      <c r="D1687" s="4"/>
      <c r="E1687" s="7">
        <v>44197</v>
      </c>
      <c r="F1687" s="4" t="str">
        <f>C1687&amp;COUNTIF($C$2:C1687,C1687)</f>
        <v>赵赋斌1</v>
      </c>
      <c r="G1687" s="4">
        <f t="shared" si="53"/>
        <v>0</v>
      </c>
    </row>
    <row r="1688" customHeight="1" spans="1:7">
      <c r="A1688" s="4">
        <f t="shared" si="52"/>
        <v>1687</v>
      </c>
      <c r="B1688" s="5" t="s">
        <v>3449</v>
      </c>
      <c r="C1688" s="6" t="s">
        <v>2029</v>
      </c>
      <c r="D1688" s="4"/>
      <c r="E1688" s="7">
        <v>44197</v>
      </c>
      <c r="F1688" s="4" t="str">
        <f>C1688&amp;COUNTIF($C$2:C1688,C1688)</f>
        <v>曹前进1</v>
      </c>
      <c r="G1688" s="4">
        <f t="shared" si="53"/>
        <v>0</v>
      </c>
    </row>
    <row r="1689" customHeight="1" spans="1:7">
      <c r="A1689" s="4">
        <f t="shared" si="52"/>
        <v>1688</v>
      </c>
      <c r="B1689" s="5" t="s">
        <v>3450</v>
      </c>
      <c r="C1689" s="6" t="s">
        <v>2030</v>
      </c>
      <c r="D1689" s="4"/>
      <c r="E1689" s="7">
        <v>44197</v>
      </c>
      <c r="F1689" s="4" t="str">
        <f>C1689&amp;COUNTIF($C$2:C1689,C1689)</f>
        <v>汪宏伟1</v>
      </c>
      <c r="G1689" s="4">
        <f t="shared" si="53"/>
        <v>0</v>
      </c>
    </row>
    <row r="1690" customHeight="1" spans="1:7">
      <c r="A1690" s="4">
        <f t="shared" si="52"/>
        <v>1689</v>
      </c>
      <c r="B1690" s="5" t="s">
        <v>4944</v>
      </c>
      <c r="C1690" s="6" t="s">
        <v>2031</v>
      </c>
      <c r="D1690" s="4"/>
      <c r="E1690" s="7">
        <v>44197</v>
      </c>
      <c r="F1690" s="4" t="str">
        <f>C1690&amp;COUNTIF($C$2:C1690,C1690)</f>
        <v>杨东1</v>
      </c>
      <c r="G1690" s="4">
        <f t="shared" si="53"/>
        <v>0</v>
      </c>
    </row>
    <row r="1691" customHeight="1" spans="1:7">
      <c r="A1691" s="4">
        <f t="shared" si="52"/>
        <v>1690</v>
      </c>
      <c r="B1691" s="5" t="s">
        <v>3453</v>
      </c>
      <c r="C1691" s="6" t="s">
        <v>2032</v>
      </c>
      <c r="D1691" s="4"/>
      <c r="E1691" s="7">
        <v>44197</v>
      </c>
      <c r="F1691" s="4" t="str">
        <f>C1691&amp;COUNTIF($C$2:C1691,C1691)</f>
        <v>潘松1</v>
      </c>
      <c r="G1691" s="4">
        <f t="shared" si="53"/>
        <v>0</v>
      </c>
    </row>
    <row r="1692" customHeight="1" spans="1:7">
      <c r="A1692" s="4">
        <f t="shared" si="52"/>
        <v>1691</v>
      </c>
      <c r="B1692" s="5" t="s">
        <v>3436</v>
      </c>
      <c r="C1692" s="6" t="s">
        <v>2037</v>
      </c>
      <c r="D1692" s="4"/>
      <c r="E1692" s="7">
        <v>44197</v>
      </c>
      <c r="F1692" s="4" t="str">
        <f>C1692&amp;COUNTIF($C$2:C1692,C1692)</f>
        <v>黄秋兰1</v>
      </c>
      <c r="G1692" s="4">
        <f t="shared" si="53"/>
        <v>0</v>
      </c>
    </row>
    <row r="1693" customHeight="1" spans="1:7">
      <c r="A1693" s="4">
        <f t="shared" si="52"/>
        <v>1692</v>
      </c>
      <c r="B1693" s="5" t="s">
        <v>3438</v>
      </c>
      <c r="C1693" s="6" t="s">
        <v>2038</v>
      </c>
      <c r="D1693" s="4"/>
      <c r="E1693" s="7">
        <v>44197</v>
      </c>
      <c r="F1693" s="4" t="str">
        <f>C1693&amp;COUNTIF($C$2:C1693,C1693)</f>
        <v>贤石1</v>
      </c>
      <c r="G1693" s="4">
        <f t="shared" si="53"/>
        <v>0</v>
      </c>
    </row>
    <row r="1694" customHeight="1" spans="1:7">
      <c r="A1694" s="4">
        <f t="shared" si="52"/>
        <v>1693</v>
      </c>
      <c r="B1694" s="5" t="s">
        <v>4945</v>
      </c>
      <c r="C1694" s="6" t="s">
        <v>2039</v>
      </c>
      <c r="D1694" s="4"/>
      <c r="E1694" s="7">
        <v>44197</v>
      </c>
      <c r="F1694" s="4" t="str">
        <f>C1694&amp;COUNTIF($C$2:C1694,C1694)</f>
        <v>林荣玉1</v>
      </c>
      <c r="G1694" s="4">
        <f t="shared" si="53"/>
        <v>0</v>
      </c>
    </row>
    <row r="1695" customHeight="1" spans="1:7">
      <c r="A1695" s="4">
        <f t="shared" si="52"/>
        <v>1694</v>
      </c>
      <c r="B1695" s="5" t="s">
        <v>3448</v>
      </c>
      <c r="C1695" s="6" t="s">
        <v>2040</v>
      </c>
      <c r="D1695" s="4"/>
      <c r="E1695" s="7">
        <v>44197</v>
      </c>
      <c r="F1695" s="4" t="str">
        <f>C1695&amp;COUNTIF($C$2:C1695,C1695)</f>
        <v>黎振政1</v>
      </c>
      <c r="G1695" s="4">
        <f t="shared" si="53"/>
        <v>0</v>
      </c>
    </row>
    <row r="1696" customHeight="1" spans="1:7">
      <c r="A1696" s="4">
        <f t="shared" si="52"/>
        <v>1695</v>
      </c>
      <c r="B1696" s="5" t="s">
        <v>3429</v>
      </c>
      <c r="C1696" s="6" t="s">
        <v>2045</v>
      </c>
      <c r="D1696" s="4"/>
      <c r="E1696" s="7">
        <v>44197</v>
      </c>
      <c r="F1696" s="4" t="str">
        <f>C1696&amp;COUNTIF($C$2:C1696,C1696)</f>
        <v>杨济嵘1</v>
      </c>
      <c r="G1696" s="4">
        <f t="shared" si="53"/>
        <v>0</v>
      </c>
    </row>
    <row r="1697" customHeight="1" spans="1:7">
      <c r="A1697" s="4">
        <f t="shared" si="52"/>
        <v>1696</v>
      </c>
      <c r="B1697" s="5" t="s">
        <v>3430</v>
      </c>
      <c r="C1697" s="6" t="s">
        <v>2046</v>
      </c>
      <c r="D1697" s="4"/>
      <c r="E1697" s="7">
        <v>44197</v>
      </c>
      <c r="F1697" s="4" t="str">
        <f>C1697&amp;COUNTIF($C$2:C1697,C1697)</f>
        <v>刘畅1</v>
      </c>
      <c r="G1697" s="4">
        <f t="shared" si="53"/>
        <v>0</v>
      </c>
    </row>
    <row r="1698" customHeight="1" spans="1:7">
      <c r="A1698" s="4">
        <f t="shared" si="52"/>
        <v>1697</v>
      </c>
      <c r="B1698" s="5" t="s">
        <v>3440</v>
      </c>
      <c r="C1698" s="6" t="s">
        <v>2047</v>
      </c>
      <c r="D1698" s="4"/>
      <c r="E1698" s="7">
        <v>44197</v>
      </c>
      <c r="F1698" s="4" t="str">
        <f>C1698&amp;COUNTIF($C$2:C1698,C1698)</f>
        <v>吴双军1</v>
      </c>
      <c r="G1698" s="4">
        <f t="shared" si="53"/>
        <v>0</v>
      </c>
    </row>
    <row r="1699" customHeight="1" spans="1:7">
      <c r="A1699" s="4">
        <f t="shared" si="52"/>
        <v>1698</v>
      </c>
      <c r="B1699" s="5" t="s">
        <v>3444</v>
      </c>
      <c r="C1699" s="6" t="s">
        <v>2048</v>
      </c>
      <c r="D1699" s="4"/>
      <c r="E1699" s="7">
        <v>44197</v>
      </c>
      <c r="F1699" s="4" t="str">
        <f>C1699&amp;COUNTIF($C$2:C1699,C1699)</f>
        <v>宋飞1</v>
      </c>
      <c r="G1699" s="4">
        <f t="shared" si="53"/>
        <v>0</v>
      </c>
    </row>
    <row r="1700" customHeight="1" spans="1:7">
      <c r="A1700" s="4">
        <f t="shared" si="52"/>
        <v>1699</v>
      </c>
      <c r="B1700" s="5" t="s">
        <v>3451</v>
      </c>
      <c r="C1700" s="6" t="s">
        <v>2049</v>
      </c>
      <c r="D1700" s="4"/>
      <c r="E1700" s="7">
        <v>44197</v>
      </c>
      <c r="F1700" s="4" t="str">
        <f>C1700&amp;COUNTIF($C$2:C1700,C1700)</f>
        <v>严东明1</v>
      </c>
      <c r="G1700" s="4">
        <f t="shared" si="53"/>
        <v>0</v>
      </c>
    </row>
    <row r="1701" customHeight="1" spans="1:7">
      <c r="A1701" s="4">
        <f t="shared" si="52"/>
        <v>1700</v>
      </c>
      <c r="B1701" s="5" t="s">
        <v>3446</v>
      </c>
      <c r="C1701" s="6" t="s">
        <v>2050</v>
      </c>
      <c r="D1701" s="4"/>
      <c r="E1701" s="7">
        <v>44197</v>
      </c>
      <c r="F1701" s="4" t="str">
        <f>C1701&amp;COUNTIF($C$2:C1701,C1701)</f>
        <v>杨小波1</v>
      </c>
      <c r="G1701" s="4">
        <f t="shared" si="53"/>
        <v>0</v>
      </c>
    </row>
    <row r="1702" customHeight="1" spans="1:7">
      <c r="A1702" s="4">
        <f t="shared" si="52"/>
        <v>1701</v>
      </c>
      <c r="B1702" s="5" t="s">
        <v>3452</v>
      </c>
      <c r="C1702" s="6" t="s">
        <v>2052</v>
      </c>
      <c r="D1702" s="4"/>
      <c r="E1702" s="7">
        <v>44197</v>
      </c>
      <c r="F1702" s="4" t="str">
        <f>C1702&amp;COUNTIF($C$2:C1702,C1702)</f>
        <v>周鑫1</v>
      </c>
      <c r="G1702" s="4">
        <f t="shared" si="53"/>
        <v>0</v>
      </c>
    </row>
    <row r="1703" customHeight="1" spans="1:7">
      <c r="A1703" s="4">
        <f t="shared" si="52"/>
        <v>1702</v>
      </c>
      <c r="B1703" s="5" t="s">
        <v>3431</v>
      </c>
      <c r="C1703" s="6" t="s">
        <v>2057</v>
      </c>
      <c r="D1703" s="4"/>
      <c r="E1703" s="7">
        <v>44197</v>
      </c>
      <c r="F1703" s="4" t="str">
        <f>C1703&amp;COUNTIF($C$2:C1703,C1703)</f>
        <v>吉徽1</v>
      </c>
      <c r="G1703" s="4">
        <f t="shared" si="53"/>
        <v>0</v>
      </c>
    </row>
    <row r="1704" customHeight="1" spans="1:7">
      <c r="A1704" s="4">
        <f t="shared" si="52"/>
        <v>1703</v>
      </c>
      <c r="B1704" s="5" t="s">
        <v>3433</v>
      </c>
      <c r="C1704" s="6" t="s">
        <v>2059</v>
      </c>
      <c r="D1704" s="4"/>
      <c r="E1704" s="7">
        <v>44197</v>
      </c>
      <c r="F1704" s="4" t="str">
        <f>C1704&amp;COUNTIF($C$2:C1704,C1704)</f>
        <v>柴帅1</v>
      </c>
      <c r="G1704" s="4">
        <f t="shared" si="53"/>
        <v>0</v>
      </c>
    </row>
    <row r="1705" customHeight="1" spans="1:7">
      <c r="A1705" s="4">
        <f t="shared" si="52"/>
        <v>1704</v>
      </c>
      <c r="B1705" s="5" t="s">
        <v>4946</v>
      </c>
      <c r="C1705" s="6" t="s">
        <v>2060</v>
      </c>
      <c r="D1705" s="4"/>
      <c r="E1705" s="7">
        <v>44197</v>
      </c>
      <c r="F1705" s="4" t="str">
        <f>C1705&amp;COUNTIF($C$2:C1705,C1705)</f>
        <v>杨兴建1</v>
      </c>
      <c r="G1705" s="4">
        <f t="shared" si="53"/>
        <v>0</v>
      </c>
    </row>
    <row r="1706" customHeight="1" spans="1:7">
      <c r="A1706" s="4">
        <f t="shared" si="52"/>
        <v>1705</v>
      </c>
      <c r="B1706" s="5" t="s">
        <v>3442</v>
      </c>
      <c r="C1706" s="6" t="s">
        <v>2061</v>
      </c>
      <c r="D1706" s="4"/>
      <c r="E1706" s="7">
        <v>44197</v>
      </c>
      <c r="F1706" s="4" t="str">
        <f>C1706&amp;COUNTIF($C$2:C1706,C1706)</f>
        <v>韩旭1</v>
      </c>
      <c r="G1706" s="4">
        <f t="shared" si="53"/>
        <v>0</v>
      </c>
    </row>
    <row r="1707" customHeight="1" spans="1:7">
      <c r="A1707" s="4">
        <f t="shared" si="52"/>
        <v>1706</v>
      </c>
      <c r="B1707" s="5" t="s">
        <v>3441</v>
      </c>
      <c r="C1707" s="6" t="s">
        <v>2062</v>
      </c>
      <c r="D1707" s="4"/>
      <c r="E1707" s="7">
        <v>44197</v>
      </c>
      <c r="F1707" s="4" t="str">
        <f>C1707&amp;COUNTIF($C$2:C1707,C1707)</f>
        <v>薛伟1</v>
      </c>
      <c r="G1707" s="4">
        <f t="shared" si="53"/>
        <v>0</v>
      </c>
    </row>
    <row r="1708" customHeight="1" spans="1:7">
      <c r="A1708" s="4">
        <f t="shared" si="52"/>
        <v>1707</v>
      </c>
      <c r="B1708" s="5" t="s">
        <v>4947</v>
      </c>
      <c r="C1708" s="6" t="s">
        <v>2063</v>
      </c>
      <c r="D1708" s="4"/>
      <c r="E1708" s="7">
        <v>44197</v>
      </c>
      <c r="F1708" s="4" t="str">
        <f>C1708&amp;COUNTIF($C$2:C1708,C1708)</f>
        <v>李鑫1</v>
      </c>
      <c r="G1708" s="4">
        <f t="shared" si="53"/>
        <v>0</v>
      </c>
    </row>
    <row r="1709" customHeight="1" spans="1:7">
      <c r="A1709" s="4">
        <f t="shared" si="52"/>
        <v>1708</v>
      </c>
      <c r="B1709" s="5" t="s">
        <v>4948</v>
      </c>
      <c r="C1709" s="6" t="s">
        <v>2064</v>
      </c>
      <c r="D1709" s="4"/>
      <c r="E1709" s="7">
        <v>44197</v>
      </c>
      <c r="F1709" s="4" t="str">
        <f>C1709&amp;COUNTIF($C$2:C1709,C1709)</f>
        <v>程子铜1</v>
      </c>
      <c r="G1709" s="4">
        <f t="shared" si="53"/>
        <v>0</v>
      </c>
    </row>
    <row r="1710" customHeight="1" spans="1:7">
      <c r="A1710" s="4">
        <f t="shared" si="52"/>
        <v>1709</v>
      </c>
      <c r="B1710" s="5" t="s">
        <v>4949</v>
      </c>
      <c r="C1710" s="6" t="s">
        <v>2065</v>
      </c>
      <c r="D1710" s="4"/>
      <c r="E1710" s="7">
        <v>44197</v>
      </c>
      <c r="F1710" s="4" t="str">
        <f>C1710&amp;COUNTIF($C$2:C1710,C1710)</f>
        <v>李瑞珍1</v>
      </c>
      <c r="G1710" s="4">
        <f t="shared" si="53"/>
        <v>0</v>
      </c>
    </row>
    <row r="1711" customHeight="1" spans="1:7">
      <c r="A1711" s="4">
        <f t="shared" si="52"/>
        <v>1710</v>
      </c>
      <c r="B1711" s="5" t="s">
        <v>4950</v>
      </c>
      <c r="C1711" s="6" t="s">
        <v>2066</v>
      </c>
      <c r="D1711" s="4"/>
      <c r="E1711" s="7">
        <v>44197</v>
      </c>
      <c r="F1711" s="4" t="str">
        <f>C1711&amp;COUNTIF($C$2:C1711,C1711)</f>
        <v>乔峰1</v>
      </c>
      <c r="G1711" s="4">
        <f t="shared" si="53"/>
        <v>0</v>
      </c>
    </row>
    <row r="1712" customHeight="1" spans="1:7">
      <c r="A1712" s="4">
        <f t="shared" si="52"/>
        <v>1711</v>
      </c>
      <c r="B1712" s="5" t="s">
        <v>4951</v>
      </c>
      <c r="C1712" s="6" t="s">
        <v>2067</v>
      </c>
      <c r="D1712" s="4"/>
      <c r="E1712" s="7">
        <v>44197</v>
      </c>
      <c r="F1712" s="4" t="str">
        <f>C1712&amp;COUNTIF($C$2:C1712,C1712)</f>
        <v>张兴1</v>
      </c>
      <c r="G1712" s="4">
        <f t="shared" si="53"/>
        <v>0</v>
      </c>
    </row>
    <row r="1713" customHeight="1" spans="1:7">
      <c r="A1713" s="4">
        <f t="shared" si="52"/>
        <v>1712</v>
      </c>
      <c r="B1713" s="5" t="s">
        <v>3454</v>
      </c>
      <c r="C1713" s="6" t="s">
        <v>2069</v>
      </c>
      <c r="D1713" s="4"/>
      <c r="E1713" s="7">
        <v>44197</v>
      </c>
      <c r="F1713" s="4" t="str">
        <f>C1713&amp;COUNTIF($C$2:C1713,C1713)</f>
        <v>戴志鹏1</v>
      </c>
      <c r="G1713" s="4">
        <f t="shared" si="53"/>
        <v>0</v>
      </c>
    </row>
    <row r="1714" customHeight="1" spans="1:7">
      <c r="A1714" s="4">
        <f t="shared" si="52"/>
        <v>1713</v>
      </c>
      <c r="B1714" s="5" t="s">
        <v>4952</v>
      </c>
      <c r="C1714" s="6" t="s">
        <v>2070</v>
      </c>
      <c r="D1714" s="4"/>
      <c r="E1714" s="7">
        <v>44197</v>
      </c>
      <c r="F1714" s="4" t="str">
        <f>C1714&amp;COUNTIF($C$2:C1714,C1714)</f>
        <v>薛峰威1</v>
      </c>
      <c r="G1714" s="4">
        <f t="shared" si="53"/>
        <v>0</v>
      </c>
    </row>
    <row r="1715" customHeight="1" spans="1:7">
      <c r="A1715" s="4">
        <f t="shared" si="52"/>
        <v>1714</v>
      </c>
      <c r="B1715" s="5" t="s">
        <v>4953</v>
      </c>
      <c r="C1715" s="6" t="s">
        <v>2071</v>
      </c>
      <c r="D1715" s="4"/>
      <c r="E1715" s="7">
        <v>44197</v>
      </c>
      <c r="F1715" s="4" t="str">
        <f>C1715&amp;COUNTIF($C$2:C1715,C1715)</f>
        <v>吴苗苗1</v>
      </c>
      <c r="G1715" s="4">
        <f t="shared" si="53"/>
        <v>0</v>
      </c>
    </row>
    <row r="1716" customHeight="1" spans="1:7">
      <c r="A1716" s="4">
        <f t="shared" si="52"/>
        <v>1715</v>
      </c>
      <c r="B1716" s="5" t="s">
        <v>4954</v>
      </c>
      <c r="C1716" s="6" t="s">
        <v>2073</v>
      </c>
      <c r="D1716" s="4"/>
      <c r="E1716" s="7">
        <v>44197</v>
      </c>
      <c r="F1716" s="4" t="str">
        <f>C1716&amp;COUNTIF($C$2:C1716,C1716)</f>
        <v>白伟祥1</v>
      </c>
      <c r="G1716" s="4">
        <f t="shared" si="53"/>
        <v>0</v>
      </c>
    </row>
    <row r="1717" customHeight="1" spans="1:7">
      <c r="A1717" s="4">
        <f t="shared" si="52"/>
        <v>1716</v>
      </c>
      <c r="B1717" s="5" t="s">
        <v>4955</v>
      </c>
      <c r="C1717" s="6" t="s">
        <v>2075</v>
      </c>
      <c r="D1717" s="4"/>
      <c r="E1717" s="7">
        <v>44197</v>
      </c>
      <c r="F1717" s="4" t="str">
        <f>C1717&amp;COUNTIF($C$2:C1717,C1717)</f>
        <v>杜宏伟1</v>
      </c>
      <c r="G1717" s="4">
        <f t="shared" si="53"/>
        <v>0</v>
      </c>
    </row>
    <row r="1718" customHeight="1" spans="1:7">
      <c r="A1718" s="4">
        <f t="shared" si="52"/>
        <v>1717</v>
      </c>
      <c r="B1718" s="5" t="s">
        <v>3601</v>
      </c>
      <c r="C1718" s="6" t="s">
        <v>2076</v>
      </c>
      <c r="D1718" s="4"/>
      <c r="E1718" s="7">
        <v>44197</v>
      </c>
      <c r="F1718" s="4" t="str">
        <f>C1718&amp;COUNTIF($C$2:C1718,C1718)</f>
        <v>李盼1</v>
      </c>
      <c r="G1718" s="4">
        <f t="shared" si="53"/>
        <v>0</v>
      </c>
    </row>
    <row r="1719" customHeight="1" spans="1:7">
      <c r="A1719" s="4">
        <f t="shared" si="52"/>
        <v>1718</v>
      </c>
      <c r="B1719" s="5" t="s">
        <v>3607</v>
      </c>
      <c r="C1719" s="6" t="s">
        <v>2077</v>
      </c>
      <c r="D1719" s="4"/>
      <c r="E1719" s="7">
        <v>44197</v>
      </c>
      <c r="F1719" s="4" t="str">
        <f>C1719&amp;COUNTIF($C$2:C1719,C1719)</f>
        <v>宋振宇1</v>
      </c>
      <c r="G1719" s="4">
        <f t="shared" si="53"/>
        <v>0</v>
      </c>
    </row>
    <row r="1720" customHeight="1" spans="1:7">
      <c r="A1720" s="4">
        <f t="shared" si="52"/>
        <v>1719</v>
      </c>
      <c r="B1720" s="5" t="s">
        <v>3608</v>
      </c>
      <c r="C1720" s="6" t="s">
        <v>2078</v>
      </c>
      <c r="D1720" s="4"/>
      <c r="E1720" s="7">
        <v>44197</v>
      </c>
      <c r="F1720" s="4" t="str">
        <f>C1720&amp;COUNTIF($C$2:C1720,C1720)</f>
        <v>陈治理1</v>
      </c>
      <c r="G1720" s="4">
        <f t="shared" si="53"/>
        <v>0</v>
      </c>
    </row>
    <row r="1721" customHeight="1" spans="1:7">
      <c r="A1721" s="4">
        <f t="shared" si="52"/>
        <v>1720</v>
      </c>
      <c r="B1721" s="5" t="s">
        <v>4956</v>
      </c>
      <c r="C1721" s="6" t="s">
        <v>2079</v>
      </c>
      <c r="D1721" s="4"/>
      <c r="E1721" s="7">
        <v>44197</v>
      </c>
      <c r="F1721" s="4" t="str">
        <f>C1721&amp;COUNTIF($C$2:C1721,C1721)</f>
        <v>仲坤1</v>
      </c>
      <c r="G1721" s="4">
        <f t="shared" si="53"/>
        <v>0</v>
      </c>
    </row>
    <row r="1722" customHeight="1" spans="1:7">
      <c r="A1722" s="4">
        <f t="shared" si="52"/>
        <v>1721</v>
      </c>
      <c r="B1722" s="5" t="s">
        <v>3609</v>
      </c>
      <c r="C1722" s="6" t="s">
        <v>2081</v>
      </c>
      <c r="D1722" s="4"/>
      <c r="E1722" s="7">
        <v>44197</v>
      </c>
      <c r="F1722" s="4" t="str">
        <f>C1722&amp;COUNTIF($C$2:C1722,C1722)</f>
        <v>王雅洁1</v>
      </c>
      <c r="G1722" s="4">
        <f t="shared" si="53"/>
        <v>0</v>
      </c>
    </row>
    <row r="1723" customHeight="1" spans="1:7">
      <c r="A1723" s="4">
        <f t="shared" si="52"/>
        <v>1722</v>
      </c>
      <c r="B1723" s="5" t="s">
        <v>3610</v>
      </c>
      <c r="C1723" s="6" t="s">
        <v>2082</v>
      </c>
      <c r="D1723" s="4"/>
      <c r="E1723" s="7">
        <v>44197</v>
      </c>
      <c r="F1723" s="4" t="str">
        <f>C1723&amp;COUNTIF($C$2:C1723,C1723)</f>
        <v>石鹏举1</v>
      </c>
      <c r="G1723" s="4">
        <f t="shared" si="53"/>
        <v>0</v>
      </c>
    </row>
    <row r="1724" customHeight="1" spans="1:7">
      <c r="A1724" s="4">
        <f t="shared" si="52"/>
        <v>1723</v>
      </c>
      <c r="B1724" s="5" t="s">
        <v>3422</v>
      </c>
      <c r="C1724" s="6" t="s">
        <v>2084</v>
      </c>
      <c r="D1724" s="4"/>
      <c r="E1724" s="7">
        <v>44197</v>
      </c>
      <c r="F1724" s="4" t="str">
        <f>C1724&amp;COUNTIF($C$2:C1724,C1724)</f>
        <v>唐毓隽1</v>
      </c>
      <c r="G1724" s="4">
        <f t="shared" si="53"/>
        <v>0</v>
      </c>
    </row>
    <row r="1725" customHeight="1" spans="1:7">
      <c r="A1725" s="4">
        <f t="shared" si="52"/>
        <v>1724</v>
      </c>
      <c r="B1725" s="5" t="s">
        <v>3616</v>
      </c>
      <c r="C1725" s="6" t="s">
        <v>2087</v>
      </c>
      <c r="D1725" s="4"/>
      <c r="E1725" s="7">
        <v>44197</v>
      </c>
      <c r="F1725" s="4" t="str">
        <f>C1725&amp;COUNTIF($C$2:C1725,C1725)</f>
        <v>刘金舰1</v>
      </c>
      <c r="G1725" s="4">
        <f t="shared" si="53"/>
        <v>0</v>
      </c>
    </row>
    <row r="1726" customHeight="1" spans="1:7">
      <c r="A1726" s="4">
        <f t="shared" si="52"/>
        <v>1725</v>
      </c>
      <c r="B1726" s="5" t="s">
        <v>3617</v>
      </c>
      <c r="C1726" s="6" t="s">
        <v>2089</v>
      </c>
      <c r="D1726" s="4"/>
      <c r="E1726" s="7">
        <v>44197</v>
      </c>
      <c r="F1726" s="4" t="str">
        <f>C1726&amp;COUNTIF($C$2:C1726,C1726)</f>
        <v>周东明1</v>
      </c>
      <c r="G1726" s="4">
        <f t="shared" si="53"/>
        <v>0</v>
      </c>
    </row>
    <row r="1727" customHeight="1" spans="1:7">
      <c r="A1727" s="4">
        <f t="shared" si="52"/>
        <v>1726</v>
      </c>
      <c r="B1727" s="5" t="s">
        <v>4957</v>
      </c>
      <c r="C1727" s="6" t="s">
        <v>4958</v>
      </c>
      <c r="D1727" s="4"/>
      <c r="E1727" s="7">
        <v>44197</v>
      </c>
      <c r="F1727" s="4" t="str">
        <f>C1727&amp;COUNTIF($C$2:C1727,C1727)</f>
        <v>王上飞1</v>
      </c>
      <c r="G1727" s="4">
        <f t="shared" si="53"/>
        <v>0</v>
      </c>
    </row>
    <row r="1728" customHeight="1" spans="1:7">
      <c r="A1728" s="4">
        <f t="shared" si="52"/>
        <v>1727</v>
      </c>
      <c r="B1728" s="5" t="s">
        <v>4959</v>
      </c>
      <c r="C1728" s="6" t="s">
        <v>4960</v>
      </c>
      <c r="D1728" s="4"/>
      <c r="E1728" s="7">
        <v>44197</v>
      </c>
      <c r="F1728" s="4" t="str">
        <f>C1728&amp;COUNTIF($C$2:C1728,C1728)</f>
        <v>周乐嘉妮1</v>
      </c>
      <c r="G1728" s="4">
        <f t="shared" si="53"/>
        <v>0</v>
      </c>
    </row>
    <row r="1729" customHeight="1" spans="1:7">
      <c r="A1729" s="4">
        <f t="shared" si="52"/>
        <v>1728</v>
      </c>
      <c r="B1729" s="5" t="s">
        <v>4961</v>
      </c>
      <c r="C1729" s="6" t="s">
        <v>4962</v>
      </c>
      <c r="D1729" s="4"/>
      <c r="E1729" s="7">
        <v>44197</v>
      </c>
      <c r="F1729" s="4" t="str">
        <f>C1729&amp;COUNTIF($C$2:C1729,C1729)</f>
        <v>张菲阳1</v>
      </c>
      <c r="G1729" s="4">
        <f t="shared" si="53"/>
        <v>0</v>
      </c>
    </row>
    <row r="1730" customHeight="1" spans="1:7">
      <c r="A1730" s="4">
        <f t="shared" si="52"/>
        <v>1729</v>
      </c>
      <c r="B1730" s="5" t="s">
        <v>4963</v>
      </c>
      <c r="C1730" s="6" t="s">
        <v>4964</v>
      </c>
      <c r="D1730" s="4"/>
      <c r="E1730" s="7">
        <v>44197</v>
      </c>
      <c r="F1730" s="4" t="str">
        <f>C1730&amp;COUNTIF($C$2:C1730,C1730)</f>
        <v>陈倩1</v>
      </c>
      <c r="G1730" s="4">
        <f t="shared" si="53"/>
        <v>0</v>
      </c>
    </row>
    <row r="1731" customHeight="1" spans="1:7">
      <c r="A1731" s="4">
        <f t="shared" ref="A1731:A1794" si="54">ROW()-1</f>
        <v>1730</v>
      </c>
      <c r="B1731" s="5" t="s">
        <v>4965</v>
      </c>
      <c r="C1731" s="6" t="s">
        <v>4966</v>
      </c>
      <c r="D1731" s="4"/>
      <c r="E1731" s="7">
        <v>44197</v>
      </c>
      <c r="F1731" s="4" t="str">
        <f>C1731&amp;COUNTIF($C$2:C1731,C1731)</f>
        <v>曹可云1</v>
      </c>
      <c r="G1731" s="4">
        <f t="shared" ref="G1731:G1794" si="55">IF(COUNTIF(C:C,C1731)=1,0,D1731-VLOOKUP(C1731,C:D,2,0))</f>
        <v>0</v>
      </c>
    </row>
    <row r="1732" customHeight="1" spans="1:7">
      <c r="A1732" s="4">
        <f t="shared" si="54"/>
        <v>1731</v>
      </c>
      <c r="B1732" s="5" t="s">
        <v>3818</v>
      </c>
      <c r="C1732" s="6" t="s">
        <v>3819</v>
      </c>
      <c r="D1732" s="4"/>
      <c r="E1732" s="7">
        <v>44197</v>
      </c>
      <c r="F1732" s="4" t="str">
        <f>C1732&amp;COUNTIF($C$2:C1732,C1732)</f>
        <v>邹文琦1</v>
      </c>
      <c r="G1732" s="4">
        <f t="shared" si="55"/>
        <v>0</v>
      </c>
    </row>
    <row r="1733" customHeight="1" spans="1:7">
      <c r="A1733" s="4">
        <f t="shared" si="54"/>
        <v>1732</v>
      </c>
      <c r="B1733" s="5" t="s">
        <v>3603</v>
      </c>
      <c r="C1733" s="6" t="s">
        <v>2102</v>
      </c>
      <c r="D1733" s="4"/>
      <c r="E1733" s="7">
        <v>44197</v>
      </c>
      <c r="F1733" s="4" t="str">
        <f>C1733&amp;COUNTIF($C$2:C1733,C1733)</f>
        <v>吴伟豪1</v>
      </c>
      <c r="G1733" s="4">
        <f t="shared" si="55"/>
        <v>0</v>
      </c>
    </row>
    <row r="1734" customHeight="1" spans="1:7">
      <c r="A1734" s="4">
        <f t="shared" si="54"/>
        <v>1733</v>
      </c>
      <c r="B1734" s="5" t="s">
        <v>4967</v>
      </c>
      <c r="C1734" s="6" t="s">
        <v>4968</v>
      </c>
      <c r="D1734" s="4"/>
      <c r="E1734" s="7">
        <v>44197</v>
      </c>
      <c r="F1734" s="4" t="str">
        <f>C1734&amp;COUNTIF($C$2:C1734,C1734)</f>
        <v>蒙宇飞1</v>
      </c>
      <c r="G1734" s="4">
        <f t="shared" si="55"/>
        <v>0</v>
      </c>
    </row>
    <row r="1735" customHeight="1" spans="1:7">
      <c r="A1735" s="4">
        <f t="shared" si="54"/>
        <v>1734</v>
      </c>
      <c r="B1735" s="5" t="s">
        <v>4969</v>
      </c>
      <c r="C1735" s="6" t="s">
        <v>4970</v>
      </c>
      <c r="D1735" s="4"/>
      <c r="E1735" s="7">
        <v>44197</v>
      </c>
      <c r="F1735" s="4" t="str">
        <f>C1735&amp;COUNTIF($C$2:C1735,C1735)</f>
        <v>敖健1</v>
      </c>
      <c r="G1735" s="4">
        <f t="shared" si="55"/>
        <v>0</v>
      </c>
    </row>
    <row r="1736" customHeight="1" spans="1:7">
      <c r="A1736" s="4">
        <f t="shared" si="54"/>
        <v>1735</v>
      </c>
      <c r="B1736" s="5" t="s">
        <v>4971</v>
      </c>
      <c r="C1736" s="6" t="s">
        <v>4972</v>
      </c>
      <c r="D1736" s="4"/>
      <c r="E1736" s="7">
        <v>44197</v>
      </c>
      <c r="F1736" s="4" t="str">
        <f>C1736&amp;COUNTIF($C$2:C1736,C1736)</f>
        <v>姜海威1</v>
      </c>
      <c r="G1736" s="4">
        <f t="shared" si="55"/>
        <v>0</v>
      </c>
    </row>
    <row r="1737" customHeight="1" spans="1:7">
      <c r="A1737" s="4">
        <f t="shared" si="54"/>
        <v>1736</v>
      </c>
      <c r="B1737" s="5" t="s">
        <v>4973</v>
      </c>
      <c r="C1737" s="6" t="s">
        <v>4974</v>
      </c>
      <c r="D1737" s="4"/>
      <c r="E1737" s="7">
        <v>44197</v>
      </c>
      <c r="F1737" s="4" t="str">
        <f>C1737&amp;COUNTIF($C$2:C1737,C1737)</f>
        <v>张晶1</v>
      </c>
      <c r="G1737" s="4">
        <f t="shared" si="55"/>
        <v>0</v>
      </c>
    </row>
    <row r="1738" customHeight="1" spans="1:7">
      <c r="A1738" s="4">
        <f t="shared" si="54"/>
        <v>1737</v>
      </c>
      <c r="B1738" s="5" t="s">
        <v>4975</v>
      </c>
      <c r="C1738" s="6" t="s">
        <v>4976</v>
      </c>
      <c r="D1738" s="4"/>
      <c r="E1738" s="7">
        <v>44197</v>
      </c>
      <c r="F1738" s="4" t="str">
        <f>C1738&amp;COUNTIF($C$2:C1738,C1738)</f>
        <v>石杨1</v>
      </c>
      <c r="G1738" s="4">
        <f t="shared" si="55"/>
        <v>0</v>
      </c>
    </row>
    <row r="1739" customHeight="1" spans="1:7">
      <c r="A1739" s="4">
        <f t="shared" si="54"/>
        <v>1738</v>
      </c>
      <c r="B1739" s="5" t="s">
        <v>4977</v>
      </c>
      <c r="C1739" s="6" t="s">
        <v>2107</v>
      </c>
      <c r="D1739" s="4"/>
      <c r="E1739" s="7">
        <v>44197</v>
      </c>
      <c r="F1739" s="4" t="str">
        <f>C1739&amp;COUNTIF($C$2:C1739,C1739)</f>
        <v>赵亚男1</v>
      </c>
      <c r="G1739" s="4">
        <f t="shared" si="55"/>
        <v>0</v>
      </c>
    </row>
    <row r="1740" customHeight="1" spans="1:7">
      <c r="A1740" s="4">
        <f t="shared" si="54"/>
        <v>1739</v>
      </c>
      <c r="B1740" s="5" t="s">
        <v>4978</v>
      </c>
      <c r="C1740" s="6" t="s">
        <v>4979</v>
      </c>
      <c r="D1740" s="4"/>
      <c r="E1740" s="7">
        <v>44197</v>
      </c>
      <c r="F1740" s="4" t="str">
        <f>C1740&amp;COUNTIF($C$2:C1740,C1740)</f>
        <v>任燕伟1</v>
      </c>
      <c r="G1740" s="4">
        <f t="shared" si="55"/>
        <v>0</v>
      </c>
    </row>
    <row r="1741" customHeight="1" spans="1:7">
      <c r="A1741" s="4">
        <f t="shared" si="54"/>
        <v>1740</v>
      </c>
      <c r="B1741" s="5" t="s">
        <v>4980</v>
      </c>
      <c r="C1741" s="6" t="s">
        <v>2109</v>
      </c>
      <c r="D1741" s="4"/>
      <c r="E1741" s="7">
        <v>44197</v>
      </c>
      <c r="F1741" s="4" t="str">
        <f>C1741&amp;COUNTIF($C$2:C1741,C1741)</f>
        <v>翟海琴1</v>
      </c>
      <c r="G1741" s="4">
        <f t="shared" si="55"/>
        <v>0</v>
      </c>
    </row>
    <row r="1742" customHeight="1" spans="1:7">
      <c r="A1742" s="4">
        <f t="shared" si="54"/>
        <v>1741</v>
      </c>
      <c r="B1742" s="5" t="s">
        <v>4981</v>
      </c>
      <c r="C1742" s="6" t="s">
        <v>2110</v>
      </c>
      <c r="D1742" s="4"/>
      <c r="E1742" s="7">
        <v>44197</v>
      </c>
      <c r="F1742" s="4" t="str">
        <f>C1742&amp;COUNTIF($C$2:C1742,C1742)</f>
        <v>高哲1</v>
      </c>
      <c r="G1742" s="4">
        <f t="shared" si="55"/>
        <v>0</v>
      </c>
    </row>
    <row r="1743" customHeight="1" spans="1:7">
      <c r="A1743" s="4">
        <f t="shared" si="54"/>
        <v>1742</v>
      </c>
      <c r="B1743" s="5" t="s">
        <v>3612</v>
      </c>
      <c r="C1743" s="6" t="s">
        <v>2111</v>
      </c>
      <c r="D1743" s="4"/>
      <c r="E1743" s="7">
        <v>44197</v>
      </c>
      <c r="F1743" s="4" t="str">
        <f>C1743&amp;COUNTIF($C$2:C1743,C1743)</f>
        <v>刘茜1</v>
      </c>
      <c r="G1743" s="4">
        <f t="shared" si="55"/>
        <v>0</v>
      </c>
    </row>
    <row r="1744" customHeight="1" spans="1:7">
      <c r="A1744" s="4">
        <f t="shared" si="54"/>
        <v>1743</v>
      </c>
      <c r="B1744" s="5" t="s">
        <v>4982</v>
      </c>
      <c r="C1744" s="6" t="s">
        <v>2114</v>
      </c>
      <c r="D1744" s="4"/>
      <c r="E1744" s="7">
        <v>44197</v>
      </c>
      <c r="F1744" s="4" t="str">
        <f>C1744&amp;COUNTIF($C$2:C1744,C1744)</f>
        <v>薛孟1</v>
      </c>
      <c r="G1744" s="4">
        <f t="shared" si="55"/>
        <v>0</v>
      </c>
    </row>
    <row r="1745" customHeight="1" spans="1:7">
      <c r="A1745" s="4">
        <f t="shared" si="54"/>
        <v>1744</v>
      </c>
      <c r="B1745" s="5" t="s">
        <v>3614</v>
      </c>
      <c r="C1745" s="6" t="s">
        <v>2115</v>
      </c>
      <c r="D1745" s="4"/>
      <c r="E1745" s="7">
        <v>44197</v>
      </c>
      <c r="F1745" s="4" t="str">
        <f>C1745&amp;COUNTIF($C$2:C1745,C1745)</f>
        <v>马苏培1</v>
      </c>
      <c r="G1745" s="4">
        <f t="shared" si="55"/>
        <v>0</v>
      </c>
    </row>
    <row r="1746" customHeight="1" spans="1:7">
      <c r="A1746" s="4">
        <f t="shared" si="54"/>
        <v>1745</v>
      </c>
      <c r="B1746" s="5" t="s">
        <v>3615</v>
      </c>
      <c r="C1746" s="6" t="s">
        <v>2116</v>
      </c>
      <c r="D1746" s="4"/>
      <c r="E1746" s="7">
        <v>44197</v>
      </c>
      <c r="F1746" s="4" t="str">
        <f>C1746&amp;COUNTIF($C$2:C1746,C1746)</f>
        <v>卢翔1</v>
      </c>
      <c r="G1746" s="4">
        <f t="shared" si="55"/>
        <v>0</v>
      </c>
    </row>
    <row r="1747" customHeight="1" spans="1:7">
      <c r="A1747" s="4">
        <f t="shared" si="54"/>
        <v>1746</v>
      </c>
      <c r="B1747" s="5" t="s">
        <v>3618</v>
      </c>
      <c r="C1747" s="6" t="s">
        <v>2117</v>
      </c>
      <c r="D1747" s="4"/>
      <c r="E1747" s="7">
        <v>44197</v>
      </c>
      <c r="F1747" s="4" t="str">
        <f>C1747&amp;COUNTIF($C$2:C1747,C1747)</f>
        <v>李浩1</v>
      </c>
      <c r="G1747" s="4">
        <f t="shared" si="55"/>
        <v>0</v>
      </c>
    </row>
    <row r="1748" customHeight="1" spans="1:7">
      <c r="A1748" s="4">
        <f t="shared" si="54"/>
        <v>1747</v>
      </c>
      <c r="B1748" s="5" t="s">
        <v>3605</v>
      </c>
      <c r="C1748" s="6" t="s">
        <v>2136</v>
      </c>
      <c r="D1748" s="4"/>
      <c r="E1748" s="7">
        <v>44197</v>
      </c>
      <c r="F1748" s="4" t="str">
        <f>C1748&amp;COUNTIF($C$2:C1748,C1748)</f>
        <v>舒强1</v>
      </c>
      <c r="G1748" s="4">
        <f t="shared" si="55"/>
        <v>0</v>
      </c>
    </row>
    <row r="1749" customHeight="1" spans="1:7">
      <c r="A1749" s="4">
        <f t="shared" si="54"/>
        <v>1748</v>
      </c>
      <c r="B1749" s="5" t="s">
        <v>3619</v>
      </c>
      <c r="C1749" s="6" t="s">
        <v>2137</v>
      </c>
      <c r="D1749" s="4"/>
      <c r="E1749" s="7">
        <v>44197</v>
      </c>
      <c r="F1749" s="4" t="str">
        <f>C1749&amp;COUNTIF($C$2:C1749,C1749)</f>
        <v>彭阳1</v>
      </c>
      <c r="G1749" s="4">
        <f t="shared" si="55"/>
        <v>0</v>
      </c>
    </row>
    <row r="1750" customHeight="1" spans="1:7">
      <c r="A1750" s="4">
        <f t="shared" si="54"/>
        <v>1749</v>
      </c>
      <c r="B1750" s="5" t="s">
        <v>3604</v>
      </c>
      <c r="C1750" s="6" t="s">
        <v>2142</v>
      </c>
      <c r="D1750" s="4"/>
      <c r="E1750" s="7">
        <v>44197</v>
      </c>
      <c r="F1750" s="4" t="str">
        <f>C1750&amp;COUNTIF($C$2:C1750,C1750)</f>
        <v>秦倩倩1</v>
      </c>
      <c r="G1750" s="4">
        <f t="shared" si="55"/>
        <v>0</v>
      </c>
    </row>
    <row r="1751" customHeight="1" spans="1:7">
      <c r="A1751" s="4">
        <f t="shared" si="54"/>
        <v>1750</v>
      </c>
      <c r="B1751" s="5" t="s">
        <v>4983</v>
      </c>
      <c r="C1751" s="6" t="s">
        <v>2143</v>
      </c>
      <c r="D1751" s="4"/>
      <c r="E1751" s="7">
        <v>44197</v>
      </c>
      <c r="F1751" s="4" t="str">
        <f>C1751&amp;COUNTIF($C$2:C1751,C1751)</f>
        <v>陈子杰1</v>
      </c>
      <c r="G1751" s="4">
        <f t="shared" si="55"/>
        <v>0</v>
      </c>
    </row>
    <row r="1752" customHeight="1" spans="1:7">
      <c r="A1752" s="4">
        <f t="shared" si="54"/>
        <v>1751</v>
      </c>
      <c r="B1752" s="5" t="s">
        <v>4984</v>
      </c>
      <c r="C1752" s="6" t="s">
        <v>4985</v>
      </c>
      <c r="D1752" s="4"/>
      <c r="E1752" s="7">
        <v>44197</v>
      </c>
      <c r="F1752" s="4" t="str">
        <f>C1752&amp;COUNTIF($C$2:C1752,C1752)</f>
        <v>王佳032741</v>
      </c>
      <c r="G1752" s="4">
        <f t="shared" si="55"/>
        <v>0</v>
      </c>
    </row>
    <row r="1753" customHeight="1" spans="1:7">
      <c r="A1753" s="4">
        <f t="shared" si="54"/>
        <v>1752</v>
      </c>
      <c r="B1753" s="5" t="s">
        <v>4986</v>
      </c>
      <c r="C1753" s="6" t="s">
        <v>4987</v>
      </c>
      <c r="D1753" s="4"/>
      <c r="E1753" s="7">
        <v>44197</v>
      </c>
      <c r="F1753" s="4" t="str">
        <f>C1753&amp;COUNTIF($C$2:C1753,C1753)</f>
        <v>洪婉莹1</v>
      </c>
      <c r="G1753" s="4">
        <f t="shared" si="55"/>
        <v>0</v>
      </c>
    </row>
    <row r="1754" customHeight="1" spans="1:7">
      <c r="A1754" s="4">
        <f t="shared" si="54"/>
        <v>1753</v>
      </c>
      <c r="B1754" s="5" t="s">
        <v>3620</v>
      </c>
      <c r="C1754" s="6" t="s">
        <v>2146</v>
      </c>
      <c r="D1754" s="4"/>
      <c r="E1754" s="7">
        <v>44197</v>
      </c>
      <c r="F1754" s="4" t="str">
        <f>C1754&amp;COUNTIF($C$2:C1754,C1754)</f>
        <v>朱永利1</v>
      </c>
      <c r="G1754" s="4">
        <f t="shared" si="55"/>
        <v>0</v>
      </c>
    </row>
    <row r="1755" customHeight="1" spans="1:7">
      <c r="A1755" s="4">
        <f t="shared" si="54"/>
        <v>1754</v>
      </c>
      <c r="B1755" s="5" t="s">
        <v>3621</v>
      </c>
      <c r="C1755" s="6" t="s">
        <v>2147</v>
      </c>
      <c r="D1755" s="4"/>
      <c r="E1755" s="7">
        <v>44197</v>
      </c>
      <c r="F1755" s="4" t="str">
        <f>C1755&amp;COUNTIF($C$2:C1755,C1755)</f>
        <v>陈清清1</v>
      </c>
      <c r="G1755" s="4">
        <f t="shared" si="55"/>
        <v>0</v>
      </c>
    </row>
    <row r="1756" customHeight="1" spans="1:7">
      <c r="A1756" s="4">
        <f t="shared" si="54"/>
        <v>1755</v>
      </c>
      <c r="B1756" s="8" t="s">
        <v>3845</v>
      </c>
      <c r="C1756" s="9" t="s">
        <v>3846</v>
      </c>
      <c r="D1756" s="4"/>
      <c r="E1756" s="7">
        <v>44378</v>
      </c>
      <c r="F1756" s="4" t="str">
        <f>C1756&amp;COUNTIF($C$2:C1756,C1756)</f>
        <v>吴臻2</v>
      </c>
      <c r="G1756" s="4">
        <f t="shared" si="55"/>
        <v>0</v>
      </c>
    </row>
    <row r="1757" customHeight="1" spans="1:7">
      <c r="A1757" s="4">
        <f t="shared" si="54"/>
        <v>1756</v>
      </c>
      <c r="B1757" s="8" t="s">
        <v>3847</v>
      </c>
      <c r="C1757" s="9" t="s">
        <v>3848</v>
      </c>
      <c r="D1757" s="4"/>
      <c r="E1757" s="7">
        <v>44378</v>
      </c>
      <c r="F1757" s="4" t="str">
        <f>C1757&amp;COUNTIF($C$2:C1757,C1757)</f>
        <v>柳红芳2</v>
      </c>
      <c r="G1757" s="4">
        <f t="shared" si="55"/>
        <v>0</v>
      </c>
    </row>
    <row r="1758" customHeight="1" spans="1:7">
      <c r="A1758" s="4">
        <f t="shared" si="54"/>
        <v>1757</v>
      </c>
      <c r="B1758" s="8" t="s">
        <v>3849</v>
      </c>
      <c r="C1758" s="9" t="s">
        <v>3850</v>
      </c>
      <c r="D1758" s="4"/>
      <c r="E1758" s="7">
        <v>44378</v>
      </c>
      <c r="F1758" s="4" t="str">
        <f>C1758&amp;COUNTIF($C$2:C1758,C1758)</f>
        <v>朱蕾2</v>
      </c>
      <c r="G1758" s="4">
        <f t="shared" si="55"/>
        <v>0</v>
      </c>
    </row>
    <row r="1759" customHeight="1" spans="1:7">
      <c r="A1759" s="4">
        <f t="shared" si="54"/>
        <v>1758</v>
      </c>
      <c r="B1759" s="8" t="s">
        <v>3851</v>
      </c>
      <c r="C1759" s="9" t="s">
        <v>3852</v>
      </c>
      <c r="D1759" s="4"/>
      <c r="E1759" s="7">
        <v>44378</v>
      </c>
      <c r="F1759" s="4" t="str">
        <f>C1759&amp;COUNTIF($C$2:C1759,C1759)</f>
        <v>刘露2</v>
      </c>
      <c r="G1759" s="4">
        <f t="shared" si="55"/>
        <v>0</v>
      </c>
    </row>
    <row r="1760" customHeight="1" spans="1:7">
      <c r="A1760" s="4">
        <f t="shared" si="54"/>
        <v>1759</v>
      </c>
      <c r="B1760" s="8" t="s">
        <v>3853</v>
      </c>
      <c r="C1760" s="9" t="s">
        <v>3854</v>
      </c>
      <c r="D1760" s="4"/>
      <c r="E1760" s="7">
        <v>44378</v>
      </c>
      <c r="F1760" s="4" t="str">
        <f>C1760&amp;COUNTIF($C$2:C1760,C1760)</f>
        <v>杨光润2</v>
      </c>
      <c r="G1760" s="4">
        <f t="shared" si="55"/>
        <v>0</v>
      </c>
    </row>
    <row r="1761" customHeight="1" spans="1:7">
      <c r="A1761" s="4">
        <f t="shared" si="54"/>
        <v>1760</v>
      </c>
      <c r="B1761" s="8" t="s">
        <v>3855</v>
      </c>
      <c r="C1761" s="9" t="s">
        <v>3856</v>
      </c>
      <c r="D1761" s="4"/>
      <c r="E1761" s="7">
        <v>44378</v>
      </c>
      <c r="F1761" s="4" t="str">
        <f>C1761&amp;COUNTIF($C$2:C1761,C1761)</f>
        <v>夏恒敏2</v>
      </c>
      <c r="G1761" s="4">
        <f t="shared" si="55"/>
        <v>0</v>
      </c>
    </row>
    <row r="1762" customHeight="1" spans="1:7">
      <c r="A1762" s="4">
        <f t="shared" si="54"/>
        <v>1761</v>
      </c>
      <c r="B1762" s="8" t="s">
        <v>3859</v>
      </c>
      <c r="C1762" s="9" t="s">
        <v>427</v>
      </c>
      <c r="D1762" s="4"/>
      <c r="E1762" s="7">
        <v>44378</v>
      </c>
      <c r="F1762" s="4" t="str">
        <f>C1762&amp;COUNTIF($C$2:C1762,C1762)</f>
        <v>彭小波2</v>
      </c>
      <c r="G1762" s="4">
        <f t="shared" si="55"/>
        <v>0</v>
      </c>
    </row>
    <row r="1763" customHeight="1" spans="1:7">
      <c r="A1763" s="4">
        <f t="shared" si="54"/>
        <v>1762</v>
      </c>
      <c r="B1763" s="8" t="s">
        <v>3860</v>
      </c>
      <c r="C1763" s="9" t="s">
        <v>429</v>
      </c>
      <c r="D1763" s="4"/>
      <c r="E1763" s="7">
        <v>44378</v>
      </c>
      <c r="F1763" s="4" t="str">
        <f>C1763&amp;COUNTIF($C$2:C1763,C1763)</f>
        <v>周忠恳2</v>
      </c>
      <c r="G1763" s="4">
        <f t="shared" si="55"/>
        <v>0</v>
      </c>
    </row>
    <row r="1764" customHeight="1" spans="1:7">
      <c r="A1764" s="4">
        <f t="shared" si="54"/>
        <v>1763</v>
      </c>
      <c r="B1764" s="8" t="s">
        <v>3861</v>
      </c>
      <c r="C1764" s="9" t="s">
        <v>3862</v>
      </c>
      <c r="D1764" s="4"/>
      <c r="E1764" s="7">
        <v>44378</v>
      </c>
      <c r="F1764" s="4" t="str">
        <f>C1764&amp;COUNTIF($C$2:C1764,C1764)</f>
        <v>白兴忠2</v>
      </c>
      <c r="G1764" s="4">
        <f t="shared" si="55"/>
        <v>0</v>
      </c>
    </row>
    <row r="1765" customHeight="1" spans="1:7">
      <c r="A1765" s="4">
        <f t="shared" si="54"/>
        <v>1764</v>
      </c>
      <c r="B1765" s="8" t="s">
        <v>3664</v>
      </c>
      <c r="C1765" s="9" t="s">
        <v>3665</v>
      </c>
      <c r="D1765" s="4"/>
      <c r="E1765" s="7">
        <v>44378</v>
      </c>
      <c r="F1765" s="4" t="str">
        <f>C1765&amp;COUNTIF($C$2:C1765,C1765)</f>
        <v>杨泽2</v>
      </c>
      <c r="G1765" s="4">
        <f t="shared" si="55"/>
        <v>0</v>
      </c>
    </row>
    <row r="1766" customHeight="1" spans="1:7">
      <c r="A1766" s="4">
        <f t="shared" si="54"/>
        <v>1765</v>
      </c>
      <c r="B1766" s="10" t="s">
        <v>4854</v>
      </c>
      <c r="C1766" s="9" t="s">
        <v>2068</v>
      </c>
      <c r="D1766" s="4"/>
      <c r="E1766" s="7">
        <v>44378</v>
      </c>
      <c r="F1766" s="4" t="str">
        <f>C1766&amp;COUNTIF($C$2:C1766,C1766)</f>
        <v>陈建强3</v>
      </c>
      <c r="G1766" s="4">
        <f t="shared" si="55"/>
        <v>0</v>
      </c>
    </row>
    <row r="1767" customHeight="1" spans="1:7">
      <c r="A1767" s="4">
        <f t="shared" si="54"/>
        <v>1766</v>
      </c>
      <c r="B1767" s="8" t="s">
        <v>3864</v>
      </c>
      <c r="C1767" s="9" t="s">
        <v>3865</v>
      </c>
      <c r="D1767" s="4"/>
      <c r="E1767" s="7">
        <v>44378</v>
      </c>
      <c r="F1767" s="4" t="str">
        <f>C1767&amp;COUNTIF($C$2:C1767,C1767)</f>
        <v>刘青008122</v>
      </c>
      <c r="G1767" s="4">
        <f t="shared" si="55"/>
        <v>0</v>
      </c>
    </row>
    <row r="1768" customHeight="1" spans="1:7">
      <c r="A1768" s="4">
        <f t="shared" si="54"/>
        <v>1767</v>
      </c>
      <c r="B1768" s="8" t="s">
        <v>3866</v>
      </c>
      <c r="C1768" s="9" t="s">
        <v>3867</v>
      </c>
      <c r="D1768" s="4"/>
      <c r="E1768" s="7">
        <v>44378</v>
      </c>
      <c r="F1768" s="4" t="str">
        <f>C1768&amp;COUNTIF($C$2:C1768,C1768)</f>
        <v>王晓民2</v>
      </c>
      <c r="G1768" s="4">
        <f t="shared" si="55"/>
        <v>0</v>
      </c>
    </row>
    <row r="1769" customHeight="1" spans="1:7">
      <c r="A1769" s="4">
        <f t="shared" si="54"/>
        <v>1768</v>
      </c>
      <c r="B1769" s="8" t="s">
        <v>3868</v>
      </c>
      <c r="C1769" s="9" t="s">
        <v>3869</v>
      </c>
      <c r="D1769" s="4"/>
      <c r="E1769" s="7">
        <v>44378</v>
      </c>
      <c r="F1769" s="4" t="str">
        <f>C1769&amp;COUNTIF($C$2:C1769,C1769)</f>
        <v>王粤香2</v>
      </c>
      <c r="G1769" s="4">
        <f t="shared" si="55"/>
        <v>0</v>
      </c>
    </row>
    <row r="1770" customHeight="1" spans="1:7">
      <c r="A1770" s="4">
        <f t="shared" si="54"/>
        <v>1769</v>
      </c>
      <c r="B1770" s="8" t="s">
        <v>3870</v>
      </c>
      <c r="C1770" s="9" t="s">
        <v>3871</v>
      </c>
      <c r="D1770" s="4"/>
      <c r="E1770" s="7">
        <v>44378</v>
      </c>
      <c r="F1770" s="4" t="str">
        <f>C1770&amp;COUNTIF($C$2:C1770,C1770)</f>
        <v>葛王威2</v>
      </c>
      <c r="G1770" s="4">
        <f t="shared" si="55"/>
        <v>0</v>
      </c>
    </row>
    <row r="1771" customHeight="1" spans="1:7">
      <c r="A1771" s="4">
        <f t="shared" si="54"/>
        <v>1770</v>
      </c>
      <c r="B1771" s="8" t="s">
        <v>3331</v>
      </c>
      <c r="C1771" s="9" t="s">
        <v>436</v>
      </c>
      <c r="D1771" s="4"/>
      <c r="E1771" s="7">
        <v>44378</v>
      </c>
      <c r="F1771" s="4" t="str">
        <f>C1771&amp;COUNTIF($C$2:C1771,C1771)</f>
        <v>陈旭2</v>
      </c>
      <c r="G1771" s="4">
        <f t="shared" si="55"/>
        <v>0</v>
      </c>
    </row>
    <row r="1772" customHeight="1" spans="1:7">
      <c r="A1772" s="4">
        <f t="shared" si="54"/>
        <v>1771</v>
      </c>
      <c r="B1772" s="8" t="s">
        <v>3273</v>
      </c>
      <c r="C1772" s="9" t="s">
        <v>437</v>
      </c>
      <c r="D1772" s="4"/>
      <c r="E1772" s="7">
        <v>44378</v>
      </c>
      <c r="F1772" s="4" t="str">
        <f>C1772&amp;COUNTIF($C$2:C1772,C1772)</f>
        <v>尤文琛2</v>
      </c>
      <c r="G1772" s="4">
        <f t="shared" si="55"/>
        <v>0</v>
      </c>
    </row>
    <row r="1773" customHeight="1" spans="1:7">
      <c r="A1773" s="4">
        <f t="shared" si="54"/>
        <v>1772</v>
      </c>
      <c r="B1773" s="8" t="s">
        <v>3271</v>
      </c>
      <c r="C1773" s="9" t="s">
        <v>447</v>
      </c>
      <c r="D1773" s="4"/>
      <c r="E1773" s="7">
        <v>44378</v>
      </c>
      <c r="F1773" s="4" t="str">
        <f>C1773&amp;COUNTIF($C$2:C1773,C1773)</f>
        <v>张一文2</v>
      </c>
      <c r="G1773" s="4">
        <f t="shared" si="55"/>
        <v>0</v>
      </c>
    </row>
    <row r="1774" customHeight="1" spans="1:7">
      <c r="A1774" s="4">
        <f t="shared" si="54"/>
        <v>1773</v>
      </c>
      <c r="B1774" s="8" t="s">
        <v>3330</v>
      </c>
      <c r="C1774" s="9" t="s">
        <v>448</v>
      </c>
      <c r="D1774" s="4"/>
      <c r="E1774" s="7">
        <v>44378</v>
      </c>
      <c r="F1774" s="4" t="str">
        <f>C1774&amp;COUNTIF($C$2:C1774,C1774)</f>
        <v>冯博同2</v>
      </c>
      <c r="G1774" s="4">
        <f t="shared" si="55"/>
        <v>0</v>
      </c>
    </row>
    <row r="1775" customHeight="1" spans="1:7">
      <c r="A1775" s="4">
        <f t="shared" si="54"/>
        <v>1774</v>
      </c>
      <c r="B1775" s="8" t="s">
        <v>3881</v>
      </c>
      <c r="C1775" s="9" t="s">
        <v>3882</v>
      </c>
      <c r="D1775" s="4"/>
      <c r="E1775" s="7">
        <v>44378</v>
      </c>
      <c r="F1775" s="4" t="str">
        <f>C1775&amp;COUNTIF($C$2:C1775,C1775)</f>
        <v>杨莹019262</v>
      </c>
      <c r="G1775" s="4">
        <f t="shared" si="55"/>
        <v>0</v>
      </c>
    </row>
    <row r="1776" customHeight="1" spans="1:7">
      <c r="A1776" s="4">
        <f t="shared" si="54"/>
        <v>1775</v>
      </c>
      <c r="B1776" s="8" t="s">
        <v>3885</v>
      </c>
      <c r="C1776" s="9" t="s">
        <v>451</v>
      </c>
      <c r="D1776" s="4"/>
      <c r="E1776" s="7">
        <v>44378</v>
      </c>
      <c r="F1776" s="4" t="str">
        <f>C1776&amp;COUNTIF($C$2:C1776,C1776)</f>
        <v>郑白雪2</v>
      </c>
      <c r="G1776" s="4">
        <f t="shared" si="55"/>
        <v>0</v>
      </c>
    </row>
    <row r="1777" customHeight="1" spans="1:7">
      <c r="A1777" s="4">
        <f t="shared" si="54"/>
        <v>1776</v>
      </c>
      <c r="B1777" s="8" t="s">
        <v>3332</v>
      </c>
      <c r="C1777" s="9" t="s">
        <v>455</v>
      </c>
      <c r="D1777" s="4"/>
      <c r="E1777" s="7">
        <v>44378</v>
      </c>
      <c r="F1777" s="4" t="str">
        <f>C1777&amp;COUNTIF($C$2:C1777,C1777)</f>
        <v>王润森2</v>
      </c>
      <c r="G1777" s="4">
        <f t="shared" si="55"/>
        <v>0</v>
      </c>
    </row>
    <row r="1778" customHeight="1" spans="1:7">
      <c r="A1778" s="4">
        <f t="shared" si="54"/>
        <v>1777</v>
      </c>
      <c r="B1778" s="8" t="s">
        <v>3224</v>
      </c>
      <c r="C1778" s="9" t="s">
        <v>456</v>
      </c>
      <c r="D1778" s="4"/>
      <c r="E1778" s="7">
        <v>44378</v>
      </c>
      <c r="F1778" s="4" t="str">
        <f>C1778&amp;COUNTIF($C$2:C1778,C1778)</f>
        <v>邓大德2</v>
      </c>
      <c r="G1778" s="4">
        <f t="shared" si="55"/>
        <v>0</v>
      </c>
    </row>
    <row r="1779" customHeight="1" spans="1:7">
      <c r="A1779" s="4">
        <f t="shared" si="54"/>
        <v>1778</v>
      </c>
      <c r="B1779" s="8" t="s">
        <v>3222</v>
      </c>
      <c r="C1779" s="9" t="s">
        <v>460</v>
      </c>
      <c r="D1779" s="4"/>
      <c r="E1779" s="7">
        <v>44378</v>
      </c>
      <c r="F1779" s="4" t="str">
        <f>C1779&amp;COUNTIF($C$2:C1779,C1779)</f>
        <v>傅相美2</v>
      </c>
      <c r="G1779" s="4">
        <f t="shared" si="55"/>
        <v>0</v>
      </c>
    </row>
    <row r="1780" customHeight="1" spans="1:7">
      <c r="A1780" s="4">
        <f t="shared" si="54"/>
        <v>1779</v>
      </c>
      <c r="B1780" s="8" t="s">
        <v>3275</v>
      </c>
      <c r="C1780" s="9" t="s">
        <v>462</v>
      </c>
      <c r="D1780" s="4"/>
      <c r="E1780" s="7">
        <v>44378</v>
      </c>
      <c r="F1780" s="4" t="str">
        <f>C1780&amp;COUNTIF($C$2:C1780,C1780)</f>
        <v>张琴2</v>
      </c>
      <c r="G1780" s="4">
        <f t="shared" si="55"/>
        <v>0</v>
      </c>
    </row>
    <row r="1781" customHeight="1" spans="1:7">
      <c r="A1781" s="4">
        <f t="shared" si="54"/>
        <v>1780</v>
      </c>
      <c r="B1781" s="8" t="s">
        <v>3218</v>
      </c>
      <c r="C1781" s="9" t="s">
        <v>3219</v>
      </c>
      <c r="D1781" s="4"/>
      <c r="E1781" s="7">
        <v>44378</v>
      </c>
      <c r="F1781" s="4" t="str">
        <f>C1781&amp;COUNTIF($C$2:C1781,C1781)</f>
        <v>付剑波2</v>
      </c>
      <c r="G1781" s="4">
        <f t="shared" si="55"/>
        <v>0</v>
      </c>
    </row>
    <row r="1782" customHeight="1" spans="1:7">
      <c r="A1782" s="4">
        <f t="shared" si="54"/>
        <v>1781</v>
      </c>
      <c r="B1782" s="8" t="s">
        <v>3216</v>
      </c>
      <c r="C1782" s="9" t="s">
        <v>3217</v>
      </c>
      <c r="D1782" s="4"/>
      <c r="E1782" s="7">
        <v>44378</v>
      </c>
      <c r="F1782" s="4" t="str">
        <f>C1782&amp;COUNTIF($C$2:C1782,C1782)</f>
        <v>江梓立2</v>
      </c>
      <c r="G1782" s="4">
        <f t="shared" si="55"/>
        <v>0</v>
      </c>
    </row>
    <row r="1783" customHeight="1" spans="1:7">
      <c r="A1783" s="4">
        <f t="shared" si="54"/>
        <v>1782</v>
      </c>
      <c r="B1783" s="8" t="s">
        <v>3472</v>
      </c>
      <c r="C1783" s="9" t="s">
        <v>3473</v>
      </c>
      <c r="D1783" s="4"/>
      <c r="E1783" s="7">
        <v>44378</v>
      </c>
      <c r="F1783" s="4" t="str">
        <f>C1783&amp;COUNTIF($C$2:C1783,C1783)</f>
        <v>陈贵宁2</v>
      </c>
      <c r="G1783" s="4">
        <f t="shared" si="55"/>
        <v>0</v>
      </c>
    </row>
    <row r="1784" customHeight="1" spans="1:7">
      <c r="A1784" s="4">
        <f t="shared" si="54"/>
        <v>1783</v>
      </c>
      <c r="B1784" s="8" t="s">
        <v>3285</v>
      </c>
      <c r="C1784" s="9" t="s">
        <v>464</v>
      </c>
      <c r="D1784" s="4"/>
      <c r="E1784" s="7">
        <v>44378</v>
      </c>
      <c r="F1784" s="4" t="str">
        <f>C1784&amp;COUNTIF($C$2:C1784,C1784)</f>
        <v>雷怡2</v>
      </c>
      <c r="G1784" s="4">
        <f t="shared" si="55"/>
        <v>0</v>
      </c>
    </row>
    <row r="1785" customHeight="1" spans="1:7">
      <c r="A1785" s="4">
        <f t="shared" si="54"/>
        <v>1784</v>
      </c>
      <c r="B1785" s="8" t="s">
        <v>3287</v>
      </c>
      <c r="C1785" s="9" t="s">
        <v>465</v>
      </c>
      <c r="D1785" s="4"/>
      <c r="E1785" s="7">
        <v>44378</v>
      </c>
      <c r="F1785" s="4" t="str">
        <f>C1785&amp;COUNTIF($C$2:C1785,C1785)</f>
        <v>陈黄凯2</v>
      </c>
      <c r="G1785" s="4">
        <f t="shared" si="55"/>
        <v>0</v>
      </c>
    </row>
    <row r="1786" customHeight="1" spans="1:7">
      <c r="A1786" s="4">
        <f t="shared" si="54"/>
        <v>1785</v>
      </c>
      <c r="B1786" s="8" t="s">
        <v>3335</v>
      </c>
      <c r="C1786" s="9" t="s">
        <v>466</v>
      </c>
      <c r="D1786" s="4"/>
      <c r="E1786" s="7">
        <v>44378</v>
      </c>
      <c r="F1786" s="4" t="str">
        <f>C1786&amp;COUNTIF($C$2:C1786,C1786)</f>
        <v>董畅2</v>
      </c>
      <c r="G1786" s="4">
        <f t="shared" si="55"/>
        <v>0</v>
      </c>
    </row>
    <row r="1787" customHeight="1" spans="1:7">
      <c r="A1787" s="4">
        <f t="shared" si="54"/>
        <v>1786</v>
      </c>
      <c r="B1787" s="8" t="s">
        <v>3193</v>
      </c>
      <c r="C1787" s="9" t="s">
        <v>468</v>
      </c>
      <c r="D1787" s="4"/>
      <c r="E1787" s="7">
        <v>44378</v>
      </c>
      <c r="F1787" s="4" t="str">
        <f>C1787&amp;COUNTIF($C$2:C1787,C1787)</f>
        <v>卢丙成2</v>
      </c>
      <c r="G1787" s="4">
        <f t="shared" si="55"/>
        <v>0</v>
      </c>
    </row>
    <row r="1788" customHeight="1" spans="1:7">
      <c r="A1788" s="4">
        <f t="shared" si="54"/>
        <v>1787</v>
      </c>
      <c r="B1788" s="8" t="s">
        <v>3284</v>
      </c>
      <c r="C1788" s="9" t="s">
        <v>471</v>
      </c>
      <c r="D1788" s="4"/>
      <c r="E1788" s="7">
        <v>44378</v>
      </c>
      <c r="F1788" s="4" t="str">
        <f>C1788&amp;COUNTIF($C$2:C1788,C1788)</f>
        <v>马英鸿2</v>
      </c>
      <c r="G1788" s="4">
        <f t="shared" si="55"/>
        <v>0</v>
      </c>
    </row>
    <row r="1789" customHeight="1" spans="1:7">
      <c r="A1789" s="4">
        <f t="shared" si="54"/>
        <v>1788</v>
      </c>
      <c r="B1789" s="8" t="s">
        <v>3891</v>
      </c>
      <c r="C1789" s="9" t="s">
        <v>3892</v>
      </c>
      <c r="D1789" s="4"/>
      <c r="E1789" s="7">
        <v>44378</v>
      </c>
      <c r="F1789" s="4" t="str">
        <f>C1789&amp;COUNTIF($C$2:C1789,C1789)</f>
        <v>胡虹2</v>
      </c>
      <c r="G1789" s="4">
        <f t="shared" si="55"/>
        <v>0</v>
      </c>
    </row>
    <row r="1790" customHeight="1" spans="1:7">
      <c r="A1790" s="4">
        <f t="shared" si="54"/>
        <v>1789</v>
      </c>
      <c r="B1790" s="8" t="s">
        <v>3893</v>
      </c>
      <c r="C1790" s="9" t="s">
        <v>3894</v>
      </c>
      <c r="D1790" s="4"/>
      <c r="E1790" s="7">
        <v>44378</v>
      </c>
      <c r="F1790" s="4" t="str">
        <f>C1790&amp;COUNTIF($C$2:C1790,C1790)</f>
        <v>张岩2</v>
      </c>
      <c r="G1790" s="4">
        <f t="shared" si="55"/>
        <v>0</v>
      </c>
    </row>
    <row r="1791" customHeight="1" spans="1:7">
      <c r="A1791" s="4">
        <f t="shared" si="54"/>
        <v>1790</v>
      </c>
      <c r="B1791" s="8" t="s">
        <v>3895</v>
      </c>
      <c r="C1791" s="9" t="s">
        <v>472</v>
      </c>
      <c r="D1791" s="4"/>
      <c r="E1791" s="7">
        <v>44378</v>
      </c>
      <c r="F1791" s="4" t="str">
        <f>C1791&amp;COUNTIF($C$2:C1791,C1791)</f>
        <v>胡超2</v>
      </c>
      <c r="G1791" s="4">
        <f t="shared" si="55"/>
        <v>0</v>
      </c>
    </row>
    <row r="1792" customHeight="1" spans="1:7">
      <c r="A1792" s="4">
        <f t="shared" si="54"/>
        <v>1791</v>
      </c>
      <c r="B1792" s="8" t="s">
        <v>3896</v>
      </c>
      <c r="C1792" s="9" t="s">
        <v>3897</v>
      </c>
      <c r="D1792" s="4"/>
      <c r="E1792" s="7">
        <v>44378</v>
      </c>
      <c r="F1792" s="4" t="str">
        <f>C1792&amp;COUNTIF($C$2:C1792,C1792)</f>
        <v>王涛2</v>
      </c>
      <c r="G1792" s="4">
        <f t="shared" si="55"/>
        <v>0</v>
      </c>
    </row>
    <row r="1793" customHeight="1" spans="1:7">
      <c r="A1793" s="4">
        <f t="shared" si="54"/>
        <v>1792</v>
      </c>
      <c r="B1793" s="8" t="s">
        <v>3898</v>
      </c>
      <c r="C1793" s="9" t="s">
        <v>473</v>
      </c>
      <c r="D1793" s="4"/>
      <c r="E1793" s="7">
        <v>44378</v>
      </c>
      <c r="F1793" s="4" t="str">
        <f>C1793&amp;COUNTIF($C$2:C1793,C1793)</f>
        <v>刘育超2</v>
      </c>
      <c r="G1793" s="4">
        <f t="shared" si="55"/>
        <v>0</v>
      </c>
    </row>
    <row r="1794" customHeight="1" spans="1:7">
      <c r="A1794" s="4">
        <f t="shared" si="54"/>
        <v>1793</v>
      </c>
      <c r="B1794" s="8" t="s">
        <v>3223</v>
      </c>
      <c r="C1794" s="9" t="s">
        <v>475</v>
      </c>
      <c r="D1794" s="4"/>
      <c r="E1794" s="7">
        <v>44378</v>
      </c>
      <c r="F1794" s="4" t="str">
        <f>C1794&amp;COUNTIF($C$2:C1794,C1794)</f>
        <v>孙榛浩2</v>
      </c>
      <c r="G1794" s="4">
        <f t="shared" si="55"/>
        <v>0</v>
      </c>
    </row>
    <row r="1795" customHeight="1" spans="1:7">
      <c r="A1795" s="4">
        <f t="shared" ref="A1795:A1858" si="56">ROW()-1</f>
        <v>1794</v>
      </c>
      <c r="B1795" s="8" t="s">
        <v>3899</v>
      </c>
      <c r="C1795" s="9" t="s">
        <v>3900</v>
      </c>
      <c r="D1795" s="4"/>
      <c r="E1795" s="7">
        <v>44378</v>
      </c>
      <c r="F1795" s="4" t="str">
        <f>C1795&amp;COUNTIF($C$2:C1795,C1795)</f>
        <v>王倩2</v>
      </c>
      <c r="G1795" s="4">
        <f t="shared" ref="G1795:G1858" si="57">IF(COUNTIF(C:C,C1795)=1,0,D1795-VLOOKUP(C1795,C:D,2,0))</f>
        <v>0</v>
      </c>
    </row>
    <row r="1796" customHeight="1" spans="1:7">
      <c r="A1796" s="4">
        <f t="shared" si="56"/>
        <v>1795</v>
      </c>
      <c r="B1796" s="8" t="s">
        <v>3901</v>
      </c>
      <c r="C1796" s="9" t="s">
        <v>477</v>
      </c>
      <c r="D1796" s="4"/>
      <c r="E1796" s="7">
        <v>44378</v>
      </c>
      <c r="F1796" s="4" t="str">
        <f>C1796&amp;COUNTIF($C$2:C1796,C1796)</f>
        <v>刘小叶2</v>
      </c>
      <c r="G1796" s="4">
        <f t="shared" si="57"/>
        <v>0</v>
      </c>
    </row>
    <row r="1797" customHeight="1" spans="1:7">
      <c r="A1797" s="4">
        <f t="shared" si="56"/>
        <v>1796</v>
      </c>
      <c r="B1797" s="8" t="s">
        <v>3283</v>
      </c>
      <c r="C1797" s="9" t="s">
        <v>478</v>
      </c>
      <c r="D1797" s="4"/>
      <c r="E1797" s="7">
        <v>44378</v>
      </c>
      <c r="F1797" s="4" t="str">
        <f>C1797&amp;COUNTIF($C$2:C1797,C1797)</f>
        <v>马玉涛2</v>
      </c>
      <c r="G1797" s="4">
        <f t="shared" si="57"/>
        <v>0</v>
      </c>
    </row>
    <row r="1798" customHeight="1" spans="1:7">
      <c r="A1798" s="4">
        <f t="shared" si="56"/>
        <v>1797</v>
      </c>
      <c r="B1798" s="8" t="s">
        <v>3220</v>
      </c>
      <c r="C1798" s="9" t="s">
        <v>3221</v>
      </c>
      <c r="D1798" s="4"/>
      <c r="E1798" s="7">
        <v>44378</v>
      </c>
      <c r="F1798" s="4" t="str">
        <f>C1798&amp;COUNTIF($C$2:C1798,C1798)</f>
        <v>徐娇娇2</v>
      </c>
      <c r="G1798" s="4">
        <f t="shared" si="57"/>
        <v>0</v>
      </c>
    </row>
    <row r="1799" customHeight="1" spans="1:7">
      <c r="A1799" s="4">
        <f t="shared" si="56"/>
        <v>1798</v>
      </c>
      <c r="B1799" s="8" t="s">
        <v>3214</v>
      </c>
      <c r="C1799" s="9" t="s">
        <v>3215</v>
      </c>
      <c r="D1799" s="4"/>
      <c r="E1799" s="7">
        <v>44378</v>
      </c>
      <c r="F1799" s="4" t="str">
        <f>C1799&amp;COUNTIF($C$2:C1799,C1799)</f>
        <v>王嘉仪2</v>
      </c>
      <c r="G1799" s="4">
        <f t="shared" si="57"/>
        <v>0</v>
      </c>
    </row>
    <row r="1800" customHeight="1" spans="1:7">
      <c r="A1800" s="4">
        <f t="shared" si="56"/>
        <v>1799</v>
      </c>
      <c r="B1800" s="8" t="s">
        <v>3908</v>
      </c>
      <c r="C1800" s="8" t="s">
        <v>3909</v>
      </c>
      <c r="D1800" s="4"/>
      <c r="E1800" s="7">
        <v>44378</v>
      </c>
      <c r="F1800" s="4" t="str">
        <f>C1800&amp;COUNTIF($C$2:C1800,C1800)</f>
        <v>卢雯芮2</v>
      </c>
      <c r="G1800" s="4">
        <f t="shared" si="57"/>
        <v>0</v>
      </c>
    </row>
    <row r="1801" customHeight="1" spans="1:7">
      <c r="A1801" s="4">
        <f t="shared" si="56"/>
        <v>1800</v>
      </c>
      <c r="B1801" s="8" t="s">
        <v>3910</v>
      </c>
      <c r="C1801" s="8" t="s">
        <v>3911</v>
      </c>
      <c r="D1801" s="4"/>
      <c r="E1801" s="7">
        <v>44378</v>
      </c>
      <c r="F1801" s="4" t="str">
        <f>C1801&amp;COUNTIF($C$2:C1801,C1801)</f>
        <v>孙诺2</v>
      </c>
      <c r="G1801" s="4">
        <f t="shared" si="57"/>
        <v>0</v>
      </c>
    </row>
    <row r="1802" customHeight="1" spans="1:7">
      <c r="A1802" s="4">
        <f t="shared" si="56"/>
        <v>1801</v>
      </c>
      <c r="B1802" s="8" t="s">
        <v>3912</v>
      </c>
      <c r="C1802" s="8" t="s">
        <v>3913</v>
      </c>
      <c r="D1802" s="4"/>
      <c r="E1802" s="7">
        <v>44378</v>
      </c>
      <c r="F1802" s="4" t="str">
        <f>C1802&amp;COUNTIF($C$2:C1802,C1802)</f>
        <v>武燕2</v>
      </c>
      <c r="G1802" s="4">
        <f t="shared" si="57"/>
        <v>0</v>
      </c>
    </row>
    <row r="1803" customHeight="1" spans="1:7">
      <c r="A1803" s="4">
        <f t="shared" si="56"/>
        <v>1802</v>
      </c>
      <c r="B1803" s="8" t="s">
        <v>3914</v>
      </c>
      <c r="C1803" s="8" t="s">
        <v>3915</v>
      </c>
      <c r="D1803" s="4"/>
      <c r="E1803" s="7">
        <v>44378</v>
      </c>
      <c r="F1803" s="4" t="str">
        <f>C1803&amp;COUNTIF($C$2:C1803,C1803)</f>
        <v>沈丽2</v>
      </c>
      <c r="G1803" s="4">
        <f t="shared" si="57"/>
        <v>0</v>
      </c>
    </row>
    <row r="1804" customHeight="1" spans="1:7">
      <c r="A1804" s="4">
        <f t="shared" si="56"/>
        <v>1803</v>
      </c>
      <c r="B1804" s="8" t="s">
        <v>3775</v>
      </c>
      <c r="C1804" s="8" t="s">
        <v>3776</v>
      </c>
      <c r="D1804" s="4"/>
      <c r="E1804" s="7">
        <v>44378</v>
      </c>
      <c r="F1804" s="4" t="str">
        <f>C1804&amp;COUNTIF($C$2:C1804,C1804)</f>
        <v>方腾023182</v>
      </c>
      <c r="G1804" s="4">
        <f t="shared" si="57"/>
        <v>0</v>
      </c>
    </row>
    <row r="1805" customHeight="1" spans="1:7">
      <c r="A1805" s="4">
        <f t="shared" si="56"/>
        <v>1804</v>
      </c>
      <c r="B1805" s="8" t="s">
        <v>3920</v>
      </c>
      <c r="C1805" s="8" t="s">
        <v>3921</v>
      </c>
      <c r="D1805" s="4"/>
      <c r="E1805" s="7">
        <v>44378</v>
      </c>
      <c r="F1805" s="4" t="str">
        <f>C1805&amp;COUNTIF($C$2:C1805,C1805)</f>
        <v>王文婷2</v>
      </c>
      <c r="G1805" s="4">
        <f t="shared" si="57"/>
        <v>0</v>
      </c>
    </row>
    <row r="1806" customHeight="1" spans="1:7">
      <c r="A1806" s="4">
        <f t="shared" si="56"/>
        <v>1805</v>
      </c>
      <c r="B1806" s="8" t="s">
        <v>3922</v>
      </c>
      <c r="C1806" s="8" t="s">
        <v>3923</v>
      </c>
      <c r="D1806" s="4"/>
      <c r="E1806" s="7">
        <v>44378</v>
      </c>
      <c r="F1806" s="4" t="str">
        <f>C1806&amp;COUNTIF($C$2:C1806,C1806)</f>
        <v>冯灵2</v>
      </c>
      <c r="G1806" s="4">
        <f t="shared" si="57"/>
        <v>0</v>
      </c>
    </row>
    <row r="1807" customHeight="1" spans="1:7">
      <c r="A1807" s="4">
        <f t="shared" si="56"/>
        <v>1806</v>
      </c>
      <c r="B1807" s="8" t="s">
        <v>3924</v>
      </c>
      <c r="C1807" s="8" t="s">
        <v>3925</v>
      </c>
      <c r="D1807" s="4"/>
      <c r="E1807" s="7">
        <v>44378</v>
      </c>
      <c r="F1807" s="4" t="str">
        <f>C1807&amp;COUNTIF($C$2:C1807,C1807)</f>
        <v>卞号召2</v>
      </c>
      <c r="G1807" s="4">
        <f t="shared" si="57"/>
        <v>0</v>
      </c>
    </row>
    <row r="1808" customHeight="1" spans="1:7">
      <c r="A1808" s="4">
        <f t="shared" si="56"/>
        <v>1807</v>
      </c>
      <c r="B1808" s="8" t="s">
        <v>3779</v>
      </c>
      <c r="C1808" s="8" t="s">
        <v>3780</v>
      </c>
      <c r="D1808" s="4"/>
      <c r="E1808" s="7">
        <v>44378</v>
      </c>
      <c r="F1808" s="4" t="str">
        <f>C1808&amp;COUNTIF($C$2:C1808,C1808)</f>
        <v>姚祥祥2</v>
      </c>
      <c r="G1808" s="4">
        <f t="shared" si="57"/>
        <v>0</v>
      </c>
    </row>
    <row r="1809" customHeight="1" spans="1:7">
      <c r="A1809" s="4">
        <f t="shared" si="56"/>
        <v>1808</v>
      </c>
      <c r="B1809" s="8" t="s">
        <v>3928</v>
      </c>
      <c r="C1809" s="8" t="s">
        <v>3929</v>
      </c>
      <c r="D1809" s="4"/>
      <c r="E1809" s="7">
        <v>44378</v>
      </c>
      <c r="F1809" s="4" t="str">
        <f>C1809&amp;COUNTIF($C$2:C1809,C1809)</f>
        <v>吴杨斌2</v>
      </c>
      <c r="G1809" s="4">
        <f t="shared" si="57"/>
        <v>0</v>
      </c>
    </row>
    <row r="1810" customHeight="1" spans="1:7">
      <c r="A1810" s="4">
        <f t="shared" si="56"/>
        <v>1809</v>
      </c>
      <c r="B1810" s="8" t="s">
        <v>3930</v>
      </c>
      <c r="C1810" s="8" t="s">
        <v>3931</v>
      </c>
      <c r="D1810" s="4"/>
      <c r="E1810" s="7">
        <v>44378</v>
      </c>
      <c r="F1810" s="4" t="str">
        <f>C1810&amp;COUNTIF($C$2:C1810,C1810)</f>
        <v>潘晓俊2</v>
      </c>
      <c r="G1810" s="4">
        <f t="shared" si="57"/>
        <v>0</v>
      </c>
    </row>
    <row r="1811" customHeight="1" spans="1:7">
      <c r="A1811" s="4">
        <f t="shared" si="56"/>
        <v>1810</v>
      </c>
      <c r="B1811" s="8" t="s">
        <v>3934</v>
      </c>
      <c r="C1811" s="8" t="s">
        <v>3935</v>
      </c>
      <c r="D1811" s="4"/>
      <c r="E1811" s="7">
        <v>44378</v>
      </c>
      <c r="F1811" s="4" t="str">
        <f>C1811&amp;COUNTIF($C$2:C1811,C1811)</f>
        <v>宋浩2</v>
      </c>
      <c r="G1811" s="4">
        <f t="shared" si="57"/>
        <v>0</v>
      </c>
    </row>
    <row r="1812" customHeight="1" spans="1:7">
      <c r="A1812" s="4">
        <f t="shared" si="56"/>
        <v>1811</v>
      </c>
      <c r="B1812" s="8" t="s">
        <v>3938</v>
      </c>
      <c r="C1812" s="8" t="s">
        <v>3939</v>
      </c>
      <c r="D1812" s="4"/>
      <c r="E1812" s="7">
        <v>44378</v>
      </c>
      <c r="F1812" s="4" t="str">
        <f>C1812&amp;COUNTIF($C$2:C1812,C1812)</f>
        <v>周静2</v>
      </c>
      <c r="G1812" s="4">
        <f t="shared" si="57"/>
        <v>0</v>
      </c>
    </row>
    <row r="1813" customHeight="1" spans="1:7">
      <c r="A1813" s="4">
        <f t="shared" si="56"/>
        <v>1812</v>
      </c>
      <c r="B1813" s="8" t="s">
        <v>3942</v>
      </c>
      <c r="C1813" s="9" t="s">
        <v>3943</v>
      </c>
      <c r="D1813" s="4"/>
      <c r="E1813" s="7">
        <v>44378</v>
      </c>
      <c r="F1813" s="4" t="str">
        <f>C1813&amp;COUNTIF($C$2:C1813,C1813)</f>
        <v>宋琼梅2</v>
      </c>
      <c r="G1813" s="4">
        <f t="shared" si="57"/>
        <v>0</v>
      </c>
    </row>
    <row r="1814" customHeight="1" spans="1:7">
      <c r="A1814" s="4">
        <f t="shared" si="56"/>
        <v>1813</v>
      </c>
      <c r="B1814" s="8" t="s">
        <v>3944</v>
      </c>
      <c r="C1814" s="9" t="s">
        <v>3945</v>
      </c>
      <c r="D1814" s="4"/>
      <c r="E1814" s="7">
        <v>44378</v>
      </c>
      <c r="F1814" s="4" t="str">
        <f>C1814&amp;COUNTIF($C$2:C1814,C1814)</f>
        <v>项玉2</v>
      </c>
      <c r="G1814" s="4">
        <f t="shared" si="57"/>
        <v>0</v>
      </c>
    </row>
    <row r="1815" customHeight="1" spans="1:7">
      <c r="A1815" s="4">
        <f t="shared" si="56"/>
        <v>1814</v>
      </c>
      <c r="B1815" s="8" t="s">
        <v>3946</v>
      </c>
      <c r="C1815" s="9" t="s">
        <v>3947</v>
      </c>
      <c r="D1815" s="4"/>
      <c r="E1815" s="7">
        <v>44378</v>
      </c>
      <c r="F1815" s="4" t="str">
        <f>C1815&amp;COUNTIF($C$2:C1815,C1815)</f>
        <v>王朝娟2</v>
      </c>
      <c r="G1815" s="4">
        <f t="shared" si="57"/>
        <v>0</v>
      </c>
    </row>
    <row r="1816" customHeight="1" spans="1:7">
      <c r="A1816" s="4">
        <f t="shared" si="56"/>
        <v>1815</v>
      </c>
      <c r="B1816" s="8" t="s">
        <v>3948</v>
      </c>
      <c r="C1816" s="9" t="s">
        <v>3949</v>
      </c>
      <c r="D1816" s="4"/>
      <c r="E1816" s="7">
        <v>44378</v>
      </c>
      <c r="F1816" s="4" t="str">
        <f>C1816&amp;COUNTIF($C$2:C1816,C1816)</f>
        <v>庄霏斐2</v>
      </c>
      <c r="G1816" s="4">
        <f t="shared" si="57"/>
        <v>0</v>
      </c>
    </row>
    <row r="1817" customHeight="1" spans="1:7">
      <c r="A1817" s="4">
        <f t="shared" si="56"/>
        <v>1816</v>
      </c>
      <c r="B1817" s="8" t="s">
        <v>3950</v>
      </c>
      <c r="C1817" s="9" t="s">
        <v>3951</v>
      </c>
      <c r="D1817" s="4"/>
      <c r="E1817" s="7">
        <v>44378</v>
      </c>
      <c r="F1817" s="4" t="str">
        <f>C1817&amp;COUNTIF($C$2:C1817,C1817)</f>
        <v>曹杰2</v>
      </c>
      <c r="G1817" s="4">
        <f t="shared" si="57"/>
        <v>0</v>
      </c>
    </row>
    <row r="1818" customHeight="1" spans="1:7">
      <c r="A1818" s="4">
        <f t="shared" si="56"/>
        <v>1817</v>
      </c>
      <c r="B1818" s="8" t="s">
        <v>3952</v>
      </c>
      <c r="C1818" s="9" t="s">
        <v>3953</v>
      </c>
      <c r="D1818" s="4"/>
      <c r="E1818" s="7">
        <v>44378</v>
      </c>
      <c r="F1818" s="4" t="str">
        <f>C1818&amp;COUNTIF($C$2:C1818,C1818)</f>
        <v>谭玉青2</v>
      </c>
      <c r="G1818" s="4">
        <f t="shared" si="57"/>
        <v>0</v>
      </c>
    </row>
    <row r="1819" customHeight="1" spans="1:7">
      <c r="A1819" s="4">
        <f t="shared" si="56"/>
        <v>1818</v>
      </c>
      <c r="B1819" s="8" t="s">
        <v>3960</v>
      </c>
      <c r="C1819" s="9" t="s">
        <v>3961</v>
      </c>
      <c r="D1819" s="4"/>
      <c r="E1819" s="7">
        <v>44378</v>
      </c>
      <c r="F1819" s="4" t="str">
        <f>C1819&amp;COUNTIF($C$2:C1819,C1819)</f>
        <v>陆佳2</v>
      </c>
      <c r="G1819" s="4">
        <f t="shared" si="57"/>
        <v>0</v>
      </c>
    </row>
    <row r="1820" customHeight="1" spans="1:7">
      <c r="A1820" s="4">
        <f t="shared" si="56"/>
        <v>1819</v>
      </c>
      <c r="B1820" s="8" t="s">
        <v>3964</v>
      </c>
      <c r="C1820" s="9" t="s">
        <v>3965</v>
      </c>
      <c r="D1820" s="4"/>
      <c r="E1820" s="7">
        <v>44378</v>
      </c>
      <c r="F1820" s="4" t="str">
        <f>C1820&amp;COUNTIF($C$2:C1820,C1820)</f>
        <v>娄静2</v>
      </c>
      <c r="G1820" s="4">
        <f t="shared" si="57"/>
        <v>0</v>
      </c>
    </row>
    <row r="1821" customHeight="1" spans="1:7">
      <c r="A1821" s="4">
        <f t="shared" si="56"/>
        <v>1820</v>
      </c>
      <c r="B1821" s="8" t="s">
        <v>3966</v>
      </c>
      <c r="C1821" s="9" t="s">
        <v>479</v>
      </c>
      <c r="D1821" s="4"/>
      <c r="E1821" s="7">
        <v>44378</v>
      </c>
      <c r="F1821" s="4" t="str">
        <f>C1821&amp;COUNTIF($C$2:C1821,C1821)</f>
        <v>张甫2</v>
      </c>
      <c r="G1821" s="4">
        <f t="shared" si="57"/>
        <v>0</v>
      </c>
    </row>
    <row r="1822" customHeight="1" spans="1:7">
      <c r="A1822" s="4">
        <f t="shared" si="56"/>
        <v>1821</v>
      </c>
      <c r="B1822" s="8" t="s">
        <v>2962</v>
      </c>
      <c r="C1822" s="9" t="s">
        <v>2963</v>
      </c>
      <c r="D1822" s="4"/>
      <c r="E1822" s="7">
        <v>44378</v>
      </c>
      <c r="F1822" s="4" t="str">
        <f>C1822&amp;COUNTIF($C$2:C1822,C1822)</f>
        <v>丁大煜2</v>
      </c>
      <c r="G1822" s="4">
        <f t="shared" si="57"/>
        <v>0</v>
      </c>
    </row>
    <row r="1823" customHeight="1" spans="1:7">
      <c r="A1823" s="4">
        <f t="shared" si="56"/>
        <v>1822</v>
      </c>
      <c r="B1823" s="8" t="s">
        <v>2965</v>
      </c>
      <c r="C1823" s="9" t="s">
        <v>2966</v>
      </c>
      <c r="D1823" s="4"/>
      <c r="E1823" s="7">
        <v>44378</v>
      </c>
      <c r="F1823" s="4" t="str">
        <f>C1823&amp;COUNTIF($C$2:C1823,C1823)</f>
        <v>杨栋2</v>
      </c>
      <c r="G1823" s="4">
        <f t="shared" si="57"/>
        <v>0</v>
      </c>
    </row>
    <row r="1824" customHeight="1" spans="1:7">
      <c r="A1824" s="4">
        <f t="shared" si="56"/>
        <v>1823</v>
      </c>
      <c r="B1824" s="8" t="s">
        <v>3969</v>
      </c>
      <c r="C1824" s="9" t="s">
        <v>3970</v>
      </c>
      <c r="D1824" s="4"/>
      <c r="E1824" s="7">
        <v>44378</v>
      </c>
      <c r="F1824" s="4" t="str">
        <f>C1824&amp;COUNTIF($C$2:C1824,C1824)</f>
        <v>刘保罗2</v>
      </c>
      <c r="G1824" s="4">
        <f t="shared" si="57"/>
        <v>0</v>
      </c>
    </row>
    <row r="1825" customHeight="1" spans="1:7">
      <c r="A1825" s="4">
        <f t="shared" si="56"/>
        <v>1824</v>
      </c>
      <c r="B1825" s="8" t="s">
        <v>3971</v>
      </c>
      <c r="C1825" s="9" t="s">
        <v>3972</v>
      </c>
      <c r="D1825" s="4"/>
      <c r="E1825" s="7">
        <v>44378</v>
      </c>
      <c r="F1825" s="4" t="str">
        <f>C1825&amp;COUNTIF($C$2:C1825,C1825)</f>
        <v>董峰2</v>
      </c>
      <c r="G1825" s="4">
        <f t="shared" si="57"/>
        <v>0</v>
      </c>
    </row>
    <row r="1826" customHeight="1" spans="1:7">
      <c r="A1826" s="4">
        <f t="shared" si="56"/>
        <v>1825</v>
      </c>
      <c r="B1826" s="8" t="s">
        <v>2969</v>
      </c>
      <c r="C1826" s="9" t="s">
        <v>2970</v>
      </c>
      <c r="D1826" s="4"/>
      <c r="E1826" s="7">
        <v>44378</v>
      </c>
      <c r="F1826" s="4" t="str">
        <f>C1826&amp;COUNTIF($C$2:C1826,C1826)</f>
        <v>张伟22</v>
      </c>
      <c r="G1826" s="4">
        <f t="shared" si="57"/>
        <v>0</v>
      </c>
    </row>
    <row r="1827" customHeight="1" spans="1:7">
      <c r="A1827" s="4">
        <f t="shared" si="56"/>
        <v>1826</v>
      </c>
      <c r="B1827" s="8" t="s">
        <v>3973</v>
      </c>
      <c r="C1827" s="9" t="s">
        <v>3974</v>
      </c>
      <c r="D1827" s="4"/>
      <c r="E1827" s="7">
        <v>44378</v>
      </c>
      <c r="F1827" s="4" t="str">
        <f>C1827&amp;COUNTIF($C$2:C1827,C1827)</f>
        <v>张锐2</v>
      </c>
      <c r="G1827" s="4">
        <f t="shared" si="57"/>
        <v>0</v>
      </c>
    </row>
    <row r="1828" customHeight="1" spans="1:7">
      <c r="A1828" s="4">
        <f t="shared" si="56"/>
        <v>1827</v>
      </c>
      <c r="B1828" s="8" t="s">
        <v>3975</v>
      </c>
      <c r="C1828" s="9" t="s">
        <v>3976</v>
      </c>
      <c r="D1828" s="4"/>
      <c r="E1828" s="7">
        <v>44378</v>
      </c>
      <c r="F1828" s="4" t="str">
        <f>C1828&amp;COUNTIF($C$2:C1828,C1828)</f>
        <v>潘京瑞2</v>
      </c>
      <c r="G1828" s="4">
        <f t="shared" si="57"/>
        <v>0</v>
      </c>
    </row>
    <row r="1829" customHeight="1" spans="1:7">
      <c r="A1829" s="4">
        <f t="shared" si="56"/>
        <v>1828</v>
      </c>
      <c r="B1829" s="8" t="s">
        <v>3333</v>
      </c>
      <c r="C1829" s="9" t="s">
        <v>3334</v>
      </c>
      <c r="D1829" s="4"/>
      <c r="E1829" s="7">
        <v>44378</v>
      </c>
      <c r="F1829" s="4" t="str">
        <f>C1829&amp;COUNTIF($C$2:C1829,C1829)</f>
        <v>陈炜2</v>
      </c>
      <c r="G1829" s="4">
        <f t="shared" si="57"/>
        <v>0</v>
      </c>
    </row>
    <row r="1830" customHeight="1" spans="1:7">
      <c r="A1830" s="4">
        <f t="shared" si="56"/>
        <v>1829</v>
      </c>
      <c r="B1830" s="8" t="s">
        <v>3768</v>
      </c>
      <c r="C1830" s="9" t="s">
        <v>3769</v>
      </c>
      <c r="D1830" s="4"/>
      <c r="E1830" s="7">
        <v>44378</v>
      </c>
      <c r="F1830" s="4" t="str">
        <f>C1830&amp;COUNTIF($C$2:C1830,C1830)</f>
        <v>薛芬2</v>
      </c>
      <c r="G1830" s="4">
        <f t="shared" si="57"/>
        <v>0</v>
      </c>
    </row>
    <row r="1831" customHeight="1" spans="1:7">
      <c r="A1831" s="4">
        <f t="shared" si="56"/>
        <v>1830</v>
      </c>
      <c r="B1831" s="8" t="s">
        <v>3977</v>
      </c>
      <c r="C1831" s="9" t="s">
        <v>481</v>
      </c>
      <c r="D1831" s="4"/>
      <c r="E1831" s="7">
        <v>44378</v>
      </c>
      <c r="F1831" s="4" t="str">
        <f>C1831&amp;COUNTIF($C$2:C1831,C1831)</f>
        <v>金晶2</v>
      </c>
      <c r="G1831" s="4">
        <f t="shared" si="57"/>
        <v>0</v>
      </c>
    </row>
    <row r="1832" customHeight="1" spans="1:7">
      <c r="A1832" s="4">
        <f t="shared" si="56"/>
        <v>1831</v>
      </c>
      <c r="B1832" s="8" t="s">
        <v>3979</v>
      </c>
      <c r="C1832" s="9" t="s">
        <v>483</v>
      </c>
      <c r="D1832" s="4"/>
      <c r="E1832" s="7">
        <v>44378</v>
      </c>
      <c r="F1832" s="4" t="str">
        <f>C1832&amp;COUNTIF($C$2:C1832,C1832)</f>
        <v>侯军卉2</v>
      </c>
      <c r="G1832" s="4">
        <f t="shared" si="57"/>
        <v>0</v>
      </c>
    </row>
    <row r="1833" customHeight="1" spans="1:7">
      <c r="A1833" s="4">
        <f t="shared" si="56"/>
        <v>1832</v>
      </c>
      <c r="B1833" s="8" t="s">
        <v>3980</v>
      </c>
      <c r="C1833" s="9" t="s">
        <v>3981</v>
      </c>
      <c r="D1833" s="4"/>
      <c r="E1833" s="7">
        <v>44378</v>
      </c>
      <c r="F1833" s="4" t="str">
        <f>C1833&amp;COUNTIF($C$2:C1833,C1833)</f>
        <v>陈智泉2</v>
      </c>
      <c r="G1833" s="4">
        <f t="shared" si="57"/>
        <v>0</v>
      </c>
    </row>
    <row r="1834" customHeight="1" spans="1:7">
      <c r="A1834" s="4">
        <f t="shared" si="56"/>
        <v>1833</v>
      </c>
      <c r="B1834" s="8" t="s">
        <v>3985</v>
      </c>
      <c r="C1834" s="9" t="s">
        <v>3986</v>
      </c>
      <c r="D1834" s="4"/>
      <c r="E1834" s="7">
        <v>44378</v>
      </c>
      <c r="F1834" s="4" t="str">
        <f>C1834&amp;COUNTIF($C$2:C1834,C1834)</f>
        <v>杨阳2</v>
      </c>
      <c r="G1834" s="4">
        <f t="shared" si="57"/>
        <v>0</v>
      </c>
    </row>
    <row r="1835" customHeight="1" spans="1:7">
      <c r="A1835" s="4">
        <f t="shared" si="56"/>
        <v>1834</v>
      </c>
      <c r="B1835" s="8" t="s">
        <v>3987</v>
      </c>
      <c r="C1835" s="9" t="s">
        <v>3988</v>
      </c>
      <c r="D1835" s="4"/>
      <c r="E1835" s="7">
        <v>44378</v>
      </c>
      <c r="F1835" s="4" t="str">
        <f>C1835&amp;COUNTIF($C$2:C1835,C1835)</f>
        <v>费霞2</v>
      </c>
      <c r="G1835" s="4">
        <f t="shared" si="57"/>
        <v>0</v>
      </c>
    </row>
    <row r="1836" customHeight="1" spans="1:7">
      <c r="A1836" s="4">
        <f t="shared" si="56"/>
        <v>1835</v>
      </c>
      <c r="B1836" s="8" t="s">
        <v>3989</v>
      </c>
      <c r="C1836" s="9" t="s">
        <v>3990</v>
      </c>
      <c r="D1836" s="4"/>
      <c r="E1836" s="7">
        <v>44378</v>
      </c>
      <c r="F1836" s="4" t="str">
        <f>C1836&amp;COUNTIF($C$2:C1836,C1836)</f>
        <v>刘恒伟2</v>
      </c>
      <c r="G1836" s="4">
        <f t="shared" si="57"/>
        <v>0</v>
      </c>
    </row>
    <row r="1837" customHeight="1" spans="1:7">
      <c r="A1837" s="4">
        <f t="shared" si="56"/>
        <v>1836</v>
      </c>
      <c r="B1837" s="8" t="s">
        <v>3991</v>
      </c>
      <c r="C1837" s="9" t="s">
        <v>3992</v>
      </c>
      <c r="D1837" s="4"/>
      <c r="E1837" s="7">
        <v>44378</v>
      </c>
      <c r="F1837" s="4" t="str">
        <f>C1837&amp;COUNTIF($C$2:C1837,C1837)</f>
        <v>何穗2</v>
      </c>
      <c r="G1837" s="4">
        <f t="shared" si="57"/>
        <v>0</v>
      </c>
    </row>
    <row r="1838" customHeight="1" spans="1:7">
      <c r="A1838" s="4">
        <f t="shared" si="56"/>
        <v>1837</v>
      </c>
      <c r="B1838" s="8" t="s">
        <v>3993</v>
      </c>
      <c r="C1838" s="9" t="s">
        <v>3994</v>
      </c>
      <c r="D1838" s="4"/>
      <c r="E1838" s="7">
        <v>44378</v>
      </c>
      <c r="F1838" s="4" t="str">
        <f>C1838&amp;COUNTIF($C$2:C1838,C1838)</f>
        <v>徐子涵2</v>
      </c>
      <c r="G1838" s="4">
        <f t="shared" si="57"/>
        <v>0</v>
      </c>
    </row>
    <row r="1839" customHeight="1" spans="1:7">
      <c r="A1839" s="4">
        <f t="shared" si="56"/>
        <v>1838</v>
      </c>
      <c r="B1839" s="8" t="s">
        <v>3995</v>
      </c>
      <c r="C1839" s="9" t="s">
        <v>3996</v>
      </c>
      <c r="D1839" s="4"/>
      <c r="E1839" s="7">
        <v>44378</v>
      </c>
      <c r="F1839" s="4" t="str">
        <f>C1839&amp;COUNTIF($C$2:C1839,C1839)</f>
        <v>张卫013402</v>
      </c>
      <c r="G1839" s="4">
        <f t="shared" si="57"/>
        <v>0</v>
      </c>
    </row>
    <row r="1840" customHeight="1" spans="1:7">
      <c r="A1840" s="4">
        <f t="shared" si="56"/>
        <v>1839</v>
      </c>
      <c r="B1840" s="8" t="s">
        <v>3998</v>
      </c>
      <c r="C1840" s="9" t="s">
        <v>3999</v>
      </c>
      <c r="D1840" s="4"/>
      <c r="E1840" s="7">
        <v>44378</v>
      </c>
      <c r="F1840" s="4" t="str">
        <f>C1840&amp;COUNTIF($C$2:C1840,C1840)</f>
        <v>杨凡2</v>
      </c>
      <c r="G1840" s="4">
        <f t="shared" si="57"/>
        <v>0</v>
      </c>
    </row>
    <row r="1841" customHeight="1" spans="1:7">
      <c r="A1841" s="4">
        <f t="shared" si="56"/>
        <v>1840</v>
      </c>
      <c r="B1841" s="8" t="s">
        <v>4003</v>
      </c>
      <c r="C1841" s="9" t="s">
        <v>4004</v>
      </c>
      <c r="D1841" s="4"/>
      <c r="E1841" s="7">
        <v>44378</v>
      </c>
      <c r="F1841" s="4" t="str">
        <f>C1841&amp;COUNTIF($C$2:C1841,C1841)</f>
        <v>袁清2</v>
      </c>
      <c r="G1841" s="4">
        <f t="shared" si="57"/>
        <v>0</v>
      </c>
    </row>
    <row r="1842" customHeight="1" spans="1:7">
      <c r="A1842" s="4">
        <f t="shared" si="56"/>
        <v>1841</v>
      </c>
      <c r="B1842" s="8" t="s">
        <v>3212</v>
      </c>
      <c r="C1842" s="9" t="s">
        <v>3213</v>
      </c>
      <c r="D1842" s="4"/>
      <c r="E1842" s="7">
        <v>44378</v>
      </c>
      <c r="F1842" s="4" t="str">
        <f>C1842&amp;COUNTIF($C$2:C1842,C1842)</f>
        <v>田粟君2</v>
      </c>
      <c r="G1842" s="4">
        <f t="shared" si="57"/>
        <v>0</v>
      </c>
    </row>
    <row r="1843" customHeight="1" spans="1:7">
      <c r="A1843" s="4">
        <f t="shared" si="56"/>
        <v>1842</v>
      </c>
      <c r="B1843" s="8" t="s">
        <v>4007</v>
      </c>
      <c r="C1843" s="9" t="s">
        <v>4008</v>
      </c>
      <c r="D1843" s="4"/>
      <c r="E1843" s="7">
        <v>44378</v>
      </c>
      <c r="F1843" s="4" t="str">
        <f>C1843&amp;COUNTIF($C$2:C1843,C1843)</f>
        <v>许桂莲2</v>
      </c>
      <c r="G1843" s="4">
        <f t="shared" si="57"/>
        <v>0</v>
      </c>
    </row>
    <row r="1844" customHeight="1" spans="1:7">
      <c r="A1844" s="4">
        <f t="shared" si="56"/>
        <v>1843</v>
      </c>
      <c r="B1844" s="8" t="s">
        <v>4009</v>
      </c>
      <c r="C1844" s="9" t="s">
        <v>4010</v>
      </c>
      <c r="D1844" s="4"/>
      <c r="E1844" s="7">
        <v>44378</v>
      </c>
      <c r="F1844" s="4" t="str">
        <f>C1844&amp;COUNTIF($C$2:C1844,C1844)</f>
        <v>蒲万菊2</v>
      </c>
      <c r="G1844" s="4">
        <f t="shared" si="57"/>
        <v>0</v>
      </c>
    </row>
    <row r="1845" customHeight="1" spans="1:7">
      <c r="A1845" s="4">
        <f t="shared" si="56"/>
        <v>1844</v>
      </c>
      <c r="B1845" s="8" t="s">
        <v>4012</v>
      </c>
      <c r="C1845" s="9" t="s">
        <v>4013</v>
      </c>
      <c r="D1845" s="4"/>
      <c r="E1845" s="7">
        <v>44378</v>
      </c>
      <c r="F1845" s="4" t="str">
        <f>C1845&amp;COUNTIF($C$2:C1845,C1845)</f>
        <v>蒋洁2</v>
      </c>
      <c r="G1845" s="4">
        <f t="shared" si="57"/>
        <v>0</v>
      </c>
    </row>
    <row r="1846" customHeight="1" spans="1:7">
      <c r="A1846" s="4">
        <f t="shared" si="56"/>
        <v>1845</v>
      </c>
      <c r="B1846" s="9" t="s">
        <v>4694</v>
      </c>
      <c r="C1846" s="9" t="s">
        <v>4695</v>
      </c>
      <c r="D1846" s="4"/>
      <c r="E1846" s="7">
        <v>44378</v>
      </c>
      <c r="F1846" s="4" t="str">
        <f>C1846&amp;COUNTIF($C$2:C1846,C1846)</f>
        <v>杨娟2</v>
      </c>
      <c r="G1846" s="4">
        <f t="shared" si="57"/>
        <v>0</v>
      </c>
    </row>
    <row r="1847" customHeight="1" spans="1:7">
      <c r="A1847" s="4">
        <f t="shared" si="56"/>
        <v>1846</v>
      </c>
      <c r="B1847" s="8" t="s">
        <v>4014</v>
      </c>
      <c r="C1847" s="9" t="s">
        <v>4015</v>
      </c>
      <c r="D1847" s="4"/>
      <c r="E1847" s="7">
        <v>44378</v>
      </c>
      <c r="F1847" s="4" t="str">
        <f>C1847&amp;COUNTIF($C$2:C1847,C1847)</f>
        <v>戴美凤2</v>
      </c>
      <c r="G1847" s="4">
        <f t="shared" si="57"/>
        <v>0</v>
      </c>
    </row>
    <row r="1848" customHeight="1" spans="1:7">
      <c r="A1848" s="4">
        <f t="shared" si="56"/>
        <v>1847</v>
      </c>
      <c r="B1848" s="8" t="s">
        <v>4018</v>
      </c>
      <c r="C1848" s="9" t="s">
        <v>4019</v>
      </c>
      <c r="D1848" s="4"/>
      <c r="E1848" s="7">
        <v>44378</v>
      </c>
      <c r="F1848" s="4" t="str">
        <f>C1848&amp;COUNTIF($C$2:C1848,C1848)</f>
        <v>施磊磊2</v>
      </c>
      <c r="G1848" s="4">
        <f t="shared" si="57"/>
        <v>0</v>
      </c>
    </row>
    <row r="1849" customHeight="1" spans="1:7">
      <c r="A1849" s="4">
        <f t="shared" si="56"/>
        <v>1848</v>
      </c>
      <c r="B1849" s="8" t="s">
        <v>4020</v>
      </c>
      <c r="C1849" s="9" t="s">
        <v>4021</v>
      </c>
      <c r="D1849" s="4"/>
      <c r="E1849" s="7">
        <v>44378</v>
      </c>
      <c r="F1849" s="4" t="str">
        <f>C1849&amp;COUNTIF($C$2:C1849,C1849)</f>
        <v>刘楚妍2</v>
      </c>
      <c r="G1849" s="4">
        <f t="shared" si="57"/>
        <v>0</v>
      </c>
    </row>
    <row r="1850" customHeight="1" spans="1:7">
      <c r="A1850" s="4">
        <f t="shared" si="56"/>
        <v>1849</v>
      </c>
      <c r="B1850" s="8" t="s">
        <v>4022</v>
      </c>
      <c r="C1850" s="9" t="s">
        <v>489</v>
      </c>
      <c r="D1850" s="4"/>
      <c r="E1850" s="7">
        <v>44378</v>
      </c>
      <c r="F1850" s="4" t="str">
        <f>C1850&amp;COUNTIF($C$2:C1850,C1850)</f>
        <v>左巧莉2</v>
      </c>
      <c r="G1850" s="4">
        <f t="shared" si="57"/>
        <v>0</v>
      </c>
    </row>
    <row r="1851" customHeight="1" spans="1:7">
      <c r="A1851" s="4">
        <f t="shared" si="56"/>
        <v>1850</v>
      </c>
      <c r="B1851" s="8" t="s">
        <v>4023</v>
      </c>
      <c r="C1851" s="9" t="s">
        <v>490</v>
      </c>
      <c r="D1851" s="4"/>
      <c r="E1851" s="7">
        <v>44378</v>
      </c>
      <c r="F1851" s="4" t="str">
        <f>C1851&amp;COUNTIF($C$2:C1851,C1851)</f>
        <v>张剑2</v>
      </c>
      <c r="G1851" s="4">
        <f t="shared" si="57"/>
        <v>0</v>
      </c>
    </row>
    <row r="1852" customHeight="1" spans="1:7">
      <c r="A1852" s="4">
        <f t="shared" si="56"/>
        <v>1851</v>
      </c>
      <c r="B1852" s="8" t="s">
        <v>2967</v>
      </c>
      <c r="C1852" s="9" t="s">
        <v>2968</v>
      </c>
      <c r="D1852" s="4"/>
      <c r="E1852" s="7">
        <v>44378</v>
      </c>
      <c r="F1852" s="4" t="str">
        <f>C1852&amp;COUNTIF($C$2:C1852,C1852)</f>
        <v>罗星2</v>
      </c>
      <c r="G1852" s="4">
        <f t="shared" si="57"/>
        <v>0</v>
      </c>
    </row>
    <row r="1853" customHeight="1" spans="1:7">
      <c r="A1853" s="4">
        <f t="shared" si="56"/>
        <v>1852</v>
      </c>
      <c r="B1853" s="8" t="s">
        <v>4024</v>
      </c>
      <c r="C1853" s="9" t="s">
        <v>4025</v>
      </c>
      <c r="D1853" s="4"/>
      <c r="E1853" s="7">
        <v>44378</v>
      </c>
      <c r="F1853" s="4" t="str">
        <f>C1853&amp;COUNTIF($C$2:C1853,C1853)</f>
        <v>王美仪2</v>
      </c>
      <c r="G1853" s="4">
        <f t="shared" si="57"/>
        <v>0</v>
      </c>
    </row>
    <row r="1854" customHeight="1" spans="1:7">
      <c r="A1854" s="4">
        <f t="shared" si="56"/>
        <v>1853</v>
      </c>
      <c r="B1854" s="8" t="s">
        <v>4027</v>
      </c>
      <c r="C1854" s="9" t="s">
        <v>4028</v>
      </c>
      <c r="D1854" s="4"/>
      <c r="E1854" s="7">
        <v>44378</v>
      </c>
      <c r="F1854" s="4" t="str">
        <f>C1854&amp;COUNTIF($C$2:C1854,C1854)</f>
        <v>廉宇2</v>
      </c>
      <c r="G1854" s="4">
        <f t="shared" si="57"/>
        <v>0</v>
      </c>
    </row>
    <row r="1855" customHeight="1" spans="1:7">
      <c r="A1855" s="4">
        <f t="shared" si="56"/>
        <v>1854</v>
      </c>
      <c r="B1855" s="8" t="s">
        <v>4029</v>
      </c>
      <c r="C1855" s="9" t="s">
        <v>4030</v>
      </c>
      <c r="D1855" s="4"/>
      <c r="E1855" s="7">
        <v>44378</v>
      </c>
      <c r="F1855" s="4" t="str">
        <f>C1855&amp;COUNTIF($C$2:C1855,C1855)</f>
        <v>孟娜2</v>
      </c>
      <c r="G1855" s="4">
        <f t="shared" si="57"/>
        <v>0</v>
      </c>
    </row>
    <row r="1856" customHeight="1" spans="1:7">
      <c r="A1856" s="4">
        <f t="shared" si="56"/>
        <v>1855</v>
      </c>
      <c r="B1856" s="8" t="s">
        <v>4031</v>
      </c>
      <c r="C1856" s="9" t="s">
        <v>4032</v>
      </c>
      <c r="D1856" s="4"/>
      <c r="E1856" s="7">
        <v>44378</v>
      </c>
      <c r="F1856" s="4" t="str">
        <f>C1856&amp;COUNTIF($C$2:C1856,C1856)</f>
        <v>谢薇2</v>
      </c>
      <c r="G1856" s="4">
        <f t="shared" si="57"/>
        <v>0</v>
      </c>
    </row>
    <row r="1857" customHeight="1" spans="1:7">
      <c r="A1857" s="4">
        <f t="shared" si="56"/>
        <v>1856</v>
      </c>
      <c r="B1857" s="8" t="s">
        <v>4033</v>
      </c>
      <c r="C1857" s="9" t="s">
        <v>4034</v>
      </c>
      <c r="D1857" s="4"/>
      <c r="E1857" s="7">
        <v>44378</v>
      </c>
      <c r="F1857" s="4" t="str">
        <f>C1857&amp;COUNTIF($C$2:C1857,C1857)</f>
        <v>李朕杰2</v>
      </c>
      <c r="G1857" s="4">
        <f t="shared" si="57"/>
        <v>0</v>
      </c>
    </row>
    <row r="1858" customHeight="1" spans="1:7">
      <c r="A1858" s="4">
        <f t="shared" si="56"/>
        <v>1857</v>
      </c>
      <c r="B1858" s="8" t="s">
        <v>4035</v>
      </c>
      <c r="C1858" s="9" t="s">
        <v>4036</v>
      </c>
      <c r="D1858" s="4"/>
      <c r="E1858" s="7">
        <v>44378</v>
      </c>
      <c r="F1858" s="4" t="str">
        <f>C1858&amp;COUNTIF($C$2:C1858,C1858)</f>
        <v>刘小美2</v>
      </c>
      <c r="G1858" s="4">
        <f t="shared" si="57"/>
        <v>0</v>
      </c>
    </row>
    <row r="1859" customHeight="1" spans="1:7">
      <c r="A1859" s="4">
        <f t="shared" ref="A1859:A1922" si="58">ROW()-1</f>
        <v>1858</v>
      </c>
      <c r="B1859" s="8" t="s">
        <v>4043</v>
      </c>
      <c r="C1859" s="9" t="s">
        <v>4044</v>
      </c>
      <c r="D1859" s="4"/>
      <c r="E1859" s="7">
        <v>44378</v>
      </c>
      <c r="F1859" s="4" t="str">
        <f>C1859&amp;COUNTIF($C$2:C1859,C1859)</f>
        <v>马树海2</v>
      </c>
      <c r="G1859" s="4">
        <f t="shared" ref="G1859:G1922" si="59">IF(COUNTIF(C:C,C1859)=1,0,D1859-VLOOKUP(C1859,C:D,2,0))</f>
        <v>0</v>
      </c>
    </row>
    <row r="1860" customHeight="1" spans="1:7">
      <c r="A1860" s="4">
        <f t="shared" si="58"/>
        <v>1859</v>
      </c>
      <c r="B1860" s="8" t="s">
        <v>4047</v>
      </c>
      <c r="C1860" s="9" t="s">
        <v>4048</v>
      </c>
      <c r="D1860" s="4"/>
      <c r="E1860" s="7">
        <v>44378</v>
      </c>
      <c r="F1860" s="4" t="str">
        <f>C1860&amp;COUNTIF($C$2:C1860,C1860)</f>
        <v>华钰2</v>
      </c>
      <c r="G1860" s="4">
        <f t="shared" si="59"/>
        <v>0</v>
      </c>
    </row>
    <row r="1861" customHeight="1" spans="1:7">
      <c r="A1861" s="4">
        <f t="shared" si="58"/>
        <v>1860</v>
      </c>
      <c r="B1861" s="8" t="s">
        <v>4049</v>
      </c>
      <c r="C1861" s="8" t="s">
        <v>4050</v>
      </c>
      <c r="D1861" s="4"/>
      <c r="E1861" s="7">
        <v>44378</v>
      </c>
      <c r="F1861" s="4" t="str">
        <f>C1861&amp;COUNTIF($C$2:C1861,C1861)</f>
        <v>黄梦姣2</v>
      </c>
      <c r="G1861" s="4">
        <f t="shared" si="59"/>
        <v>0</v>
      </c>
    </row>
    <row r="1862" customHeight="1" spans="1:7">
      <c r="A1862" s="4">
        <f t="shared" si="58"/>
        <v>1861</v>
      </c>
      <c r="B1862" s="8" t="s">
        <v>4051</v>
      </c>
      <c r="C1862" s="8" t="s">
        <v>4052</v>
      </c>
      <c r="D1862" s="4"/>
      <c r="E1862" s="7">
        <v>44378</v>
      </c>
      <c r="F1862" s="4" t="str">
        <f>C1862&amp;COUNTIF($C$2:C1862,C1862)</f>
        <v>杨洋021712</v>
      </c>
      <c r="G1862" s="4">
        <f t="shared" si="59"/>
        <v>0</v>
      </c>
    </row>
    <row r="1863" customHeight="1" spans="1:7">
      <c r="A1863" s="4">
        <f t="shared" si="58"/>
        <v>1862</v>
      </c>
      <c r="B1863" s="8" t="s">
        <v>4053</v>
      </c>
      <c r="C1863" s="8" t="s">
        <v>4054</v>
      </c>
      <c r="D1863" s="4"/>
      <c r="E1863" s="7">
        <v>44378</v>
      </c>
      <c r="F1863" s="4" t="str">
        <f>C1863&amp;COUNTIF($C$2:C1863,C1863)</f>
        <v>周雨娟2</v>
      </c>
      <c r="G1863" s="4">
        <f t="shared" si="59"/>
        <v>0</v>
      </c>
    </row>
    <row r="1864" customHeight="1" spans="1:7">
      <c r="A1864" s="4">
        <f t="shared" si="58"/>
        <v>1863</v>
      </c>
      <c r="B1864" s="8" t="s">
        <v>4055</v>
      </c>
      <c r="C1864" s="8" t="s">
        <v>4056</v>
      </c>
      <c r="D1864" s="4"/>
      <c r="E1864" s="7">
        <v>44378</v>
      </c>
      <c r="F1864" s="4" t="str">
        <f>C1864&amp;COUNTIF($C$2:C1864,C1864)</f>
        <v>代莉华2</v>
      </c>
      <c r="G1864" s="4">
        <f t="shared" si="59"/>
        <v>0</v>
      </c>
    </row>
    <row r="1865" customHeight="1" spans="1:7">
      <c r="A1865" s="4">
        <f t="shared" si="58"/>
        <v>1864</v>
      </c>
      <c r="B1865" s="8" t="s">
        <v>4059</v>
      </c>
      <c r="C1865" s="8" t="s">
        <v>4060</v>
      </c>
      <c r="D1865" s="4"/>
      <c r="E1865" s="7">
        <v>44378</v>
      </c>
      <c r="F1865" s="4" t="str">
        <f>C1865&amp;COUNTIF($C$2:C1865,C1865)</f>
        <v>曾婷2</v>
      </c>
      <c r="G1865" s="4">
        <f t="shared" si="59"/>
        <v>0</v>
      </c>
    </row>
    <row r="1866" customHeight="1" spans="1:7">
      <c r="A1866" s="4">
        <f t="shared" si="58"/>
        <v>1865</v>
      </c>
      <c r="B1866" s="8" t="s">
        <v>4065</v>
      </c>
      <c r="C1866" s="8" t="s">
        <v>4066</v>
      </c>
      <c r="D1866" s="4"/>
      <c r="E1866" s="7">
        <v>44378</v>
      </c>
      <c r="F1866" s="4" t="str">
        <f>C1866&amp;COUNTIF($C$2:C1866,C1866)</f>
        <v>罗水兰2</v>
      </c>
      <c r="G1866" s="4">
        <f t="shared" si="59"/>
        <v>0</v>
      </c>
    </row>
    <row r="1867" customHeight="1" spans="1:7">
      <c r="A1867" s="4">
        <f t="shared" si="58"/>
        <v>1866</v>
      </c>
      <c r="B1867" s="8" t="s">
        <v>4069</v>
      </c>
      <c r="C1867" s="8" t="s">
        <v>4070</v>
      </c>
      <c r="D1867" s="4"/>
      <c r="E1867" s="7">
        <v>44378</v>
      </c>
      <c r="F1867" s="4" t="str">
        <f>C1867&amp;COUNTIF($C$2:C1867,C1867)</f>
        <v>陈慧如2</v>
      </c>
      <c r="G1867" s="4">
        <f t="shared" si="59"/>
        <v>0</v>
      </c>
    </row>
    <row r="1868" customHeight="1" spans="1:7">
      <c r="A1868" s="4">
        <f t="shared" si="58"/>
        <v>1867</v>
      </c>
      <c r="B1868" s="8" t="s">
        <v>4071</v>
      </c>
      <c r="C1868" s="8" t="s">
        <v>4072</v>
      </c>
      <c r="D1868" s="4"/>
      <c r="E1868" s="7">
        <v>44378</v>
      </c>
      <c r="F1868" s="4" t="str">
        <f>C1868&amp;COUNTIF($C$2:C1868,C1868)</f>
        <v>杭行2</v>
      </c>
      <c r="G1868" s="4">
        <f t="shared" si="59"/>
        <v>0</v>
      </c>
    </row>
    <row r="1869" customHeight="1" spans="1:7">
      <c r="A1869" s="4">
        <f t="shared" si="58"/>
        <v>1868</v>
      </c>
      <c r="B1869" s="8" t="s">
        <v>4074</v>
      </c>
      <c r="C1869" s="8" t="s">
        <v>4075</v>
      </c>
      <c r="D1869" s="4"/>
      <c r="E1869" s="7">
        <v>44378</v>
      </c>
      <c r="F1869" s="4" t="str">
        <f>C1869&amp;COUNTIF($C$2:C1869,C1869)</f>
        <v>王亚超2</v>
      </c>
      <c r="G1869" s="4">
        <f t="shared" si="59"/>
        <v>0</v>
      </c>
    </row>
    <row r="1870" customHeight="1" spans="1:7">
      <c r="A1870" s="4">
        <f t="shared" si="58"/>
        <v>1869</v>
      </c>
      <c r="B1870" s="8" t="s">
        <v>4076</v>
      </c>
      <c r="C1870" s="8" t="s">
        <v>4077</v>
      </c>
      <c r="D1870" s="4"/>
      <c r="E1870" s="7">
        <v>44378</v>
      </c>
      <c r="F1870" s="4" t="str">
        <f>C1870&amp;COUNTIF($C$2:C1870,C1870)</f>
        <v>何启蒙2</v>
      </c>
      <c r="G1870" s="4">
        <f t="shared" si="59"/>
        <v>0</v>
      </c>
    </row>
    <row r="1871" customHeight="1" spans="1:7">
      <c r="A1871" s="4">
        <f t="shared" si="58"/>
        <v>1870</v>
      </c>
      <c r="B1871" s="8" t="s">
        <v>4080</v>
      </c>
      <c r="C1871" s="8" t="s">
        <v>4081</v>
      </c>
      <c r="D1871" s="4"/>
      <c r="E1871" s="7">
        <v>44378</v>
      </c>
      <c r="F1871" s="4" t="str">
        <f>C1871&amp;COUNTIF($C$2:C1871,C1871)</f>
        <v>周玲2</v>
      </c>
      <c r="G1871" s="4">
        <f t="shared" si="59"/>
        <v>0</v>
      </c>
    </row>
    <row r="1872" customHeight="1" spans="1:7">
      <c r="A1872" s="4">
        <f t="shared" si="58"/>
        <v>1871</v>
      </c>
      <c r="B1872" s="8" t="s">
        <v>3777</v>
      </c>
      <c r="C1872" s="8" t="s">
        <v>3778</v>
      </c>
      <c r="D1872" s="4"/>
      <c r="E1872" s="7">
        <v>44378</v>
      </c>
      <c r="F1872" s="4" t="str">
        <f>C1872&amp;COUNTIF($C$2:C1872,C1872)</f>
        <v>邱雨2</v>
      </c>
      <c r="G1872" s="4">
        <f t="shared" si="59"/>
        <v>0</v>
      </c>
    </row>
    <row r="1873" customHeight="1" spans="1:7">
      <c r="A1873" s="4">
        <f t="shared" si="58"/>
        <v>1872</v>
      </c>
      <c r="B1873" s="8" t="s">
        <v>4084</v>
      </c>
      <c r="C1873" s="9" t="s">
        <v>4085</v>
      </c>
      <c r="D1873" s="4"/>
      <c r="E1873" s="7">
        <v>44378</v>
      </c>
      <c r="F1873" s="4" t="str">
        <f>C1873&amp;COUNTIF($C$2:C1873,C1873)</f>
        <v>金婷2</v>
      </c>
      <c r="G1873" s="4">
        <f t="shared" si="59"/>
        <v>0</v>
      </c>
    </row>
    <row r="1874" customHeight="1" spans="1:7">
      <c r="A1874" s="4">
        <f t="shared" si="58"/>
        <v>1873</v>
      </c>
      <c r="B1874" s="8" t="s">
        <v>4086</v>
      </c>
      <c r="C1874" s="9" t="s">
        <v>4087</v>
      </c>
      <c r="D1874" s="4"/>
      <c r="E1874" s="7">
        <v>44378</v>
      </c>
      <c r="F1874" s="4" t="str">
        <f>C1874&amp;COUNTIF($C$2:C1874,C1874)</f>
        <v>赵鹏026032</v>
      </c>
      <c r="G1874" s="4">
        <f t="shared" si="59"/>
        <v>0</v>
      </c>
    </row>
    <row r="1875" customHeight="1" spans="1:7">
      <c r="A1875" s="4">
        <f t="shared" si="58"/>
        <v>1874</v>
      </c>
      <c r="B1875" s="8" t="s">
        <v>4088</v>
      </c>
      <c r="C1875" s="9" t="s">
        <v>4767</v>
      </c>
      <c r="D1875" s="4"/>
      <c r="E1875" s="7">
        <v>44378</v>
      </c>
      <c r="F1875" s="4" t="str">
        <f>C1875&amp;COUNTIF($C$2:C1875,C1875)</f>
        <v>王兵2</v>
      </c>
      <c r="G1875" s="4">
        <f t="shared" si="59"/>
        <v>0</v>
      </c>
    </row>
    <row r="1876" customHeight="1" spans="1:7">
      <c r="A1876" s="4">
        <f t="shared" si="58"/>
        <v>1875</v>
      </c>
      <c r="B1876" s="8" t="s">
        <v>4092</v>
      </c>
      <c r="C1876" s="9" t="s">
        <v>4093</v>
      </c>
      <c r="D1876" s="4"/>
      <c r="E1876" s="7">
        <v>44378</v>
      </c>
      <c r="F1876" s="4" t="str">
        <f>C1876&amp;COUNTIF($C$2:C1876,C1876)</f>
        <v>吴琼2</v>
      </c>
      <c r="G1876" s="4">
        <f t="shared" si="59"/>
        <v>0</v>
      </c>
    </row>
    <row r="1877" customHeight="1" spans="1:7">
      <c r="A1877" s="4">
        <f t="shared" si="58"/>
        <v>1876</v>
      </c>
      <c r="B1877" s="8" t="s">
        <v>4094</v>
      </c>
      <c r="C1877" s="9" t="s">
        <v>4095</v>
      </c>
      <c r="D1877" s="4"/>
      <c r="E1877" s="7">
        <v>44378</v>
      </c>
      <c r="F1877" s="4" t="str">
        <f>C1877&amp;COUNTIF($C$2:C1877,C1877)</f>
        <v>王跃山2</v>
      </c>
      <c r="G1877" s="4">
        <f t="shared" si="59"/>
        <v>0</v>
      </c>
    </row>
    <row r="1878" customHeight="1" spans="1:7">
      <c r="A1878" s="4">
        <f t="shared" si="58"/>
        <v>1877</v>
      </c>
      <c r="B1878" s="8" t="s">
        <v>4096</v>
      </c>
      <c r="C1878" s="9" t="s">
        <v>4097</v>
      </c>
      <c r="D1878" s="4"/>
      <c r="E1878" s="7">
        <v>44378</v>
      </c>
      <c r="F1878" s="4" t="str">
        <f>C1878&amp;COUNTIF($C$2:C1878,C1878)</f>
        <v>郭豪丽2</v>
      </c>
      <c r="G1878" s="4">
        <f t="shared" si="59"/>
        <v>0</v>
      </c>
    </row>
    <row r="1879" customHeight="1" spans="1:7">
      <c r="A1879" s="4">
        <f t="shared" si="58"/>
        <v>1878</v>
      </c>
      <c r="B1879" s="8" t="s">
        <v>4098</v>
      </c>
      <c r="C1879" s="9" t="s">
        <v>4099</v>
      </c>
      <c r="D1879" s="4"/>
      <c r="E1879" s="7">
        <v>44378</v>
      </c>
      <c r="F1879" s="4" t="str">
        <f>C1879&amp;COUNTIF($C$2:C1879,C1879)</f>
        <v>黄甜甜2</v>
      </c>
      <c r="G1879" s="4">
        <f t="shared" si="59"/>
        <v>0</v>
      </c>
    </row>
    <row r="1880" customHeight="1" spans="1:7">
      <c r="A1880" s="4">
        <f t="shared" si="58"/>
        <v>1879</v>
      </c>
      <c r="B1880" s="8" t="s">
        <v>4100</v>
      </c>
      <c r="C1880" s="9" t="s">
        <v>4101</v>
      </c>
      <c r="D1880" s="4"/>
      <c r="E1880" s="7">
        <v>44378</v>
      </c>
      <c r="F1880" s="4" t="str">
        <f>C1880&amp;COUNTIF($C$2:C1880,C1880)</f>
        <v>蔡明芳2</v>
      </c>
      <c r="G1880" s="4">
        <f t="shared" si="59"/>
        <v>0</v>
      </c>
    </row>
    <row r="1881" customHeight="1" spans="1:7">
      <c r="A1881" s="4">
        <f t="shared" si="58"/>
        <v>1880</v>
      </c>
      <c r="B1881" s="8" t="s">
        <v>4104</v>
      </c>
      <c r="C1881" s="9" t="s">
        <v>4105</v>
      </c>
      <c r="D1881" s="4"/>
      <c r="E1881" s="7">
        <v>44378</v>
      </c>
      <c r="F1881" s="4" t="str">
        <f>C1881&amp;COUNTIF($C$2:C1881,C1881)</f>
        <v>张梦蕾2</v>
      </c>
      <c r="G1881" s="4">
        <f t="shared" si="59"/>
        <v>0</v>
      </c>
    </row>
    <row r="1882" customHeight="1" spans="1:7">
      <c r="A1882" s="4">
        <f t="shared" si="58"/>
        <v>1881</v>
      </c>
      <c r="B1882" s="8" t="s">
        <v>4112</v>
      </c>
      <c r="C1882" s="9" t="s">
        <v>4113</v>
      </c>
      <c r="D1882" s="4"/>
      <c r="E1882" s="7">
        <v>44378</v>
      </c>
      <c r="F1882" s="4" t="str">
        <f>C1882&amp;COUNTIF($C$2:C1882,C1882)</f>
        <v>高峰027192</v>
      </c>
      <c r="G1882" s="4">
        <f t="shared" si="59"/>
        <v>0</v>
      </c>
    </row>
    <row r="1883" customHeight="1" spans="1:7">
      <c r="A1883" s="4">
        <f t="shared" si="58"/>
        <v>1882</v>
      </c>
      <c r="B1883" s="8" t="s">
        <v>2983</v>
      </c>
      <c r="C1883" s="9" t="s">
        <v>496</v>
      </c>
      <c r="D1883" s="4"/>
      <c r="E1883" s="7">
        <v>44378</v>
      </c>
      <c r="F1883" s="4" t="str">
        <f>C1883&amp;COUNTIF($C$2:C1883,C1883)</f>
        <v>陈培毅2</v>
      </c>
      <c r="G1883" s="4">
        <f t="shared" si="59"/>
        <v>0</v>
      </c>
    </row>
    <row r="1884" customHeight="1" spans="1:7">
      <c r="A1884" s="4">
        <f t="shared" si="58"/>
        <v>1883</v>
      </c>
      <c r="B1884" s="8" t="s">
        <v>4658</v>
      </c>
      <c r="C1884" s="11" t="s">
        <v>4659</v>
      </c>
      <c r="D1884" s="4"/>
      <c r="E1884" s="7">
        <v>44378</v>
      </c>
      <c r="F1884" s="4" t="str">
        <f>C1884&amp;COUNTIF($C$2:C1884,C1884)</f>
        <v>张伟027702</v>
      </c>
      <c r="G1884" s="4">
        <f t="shared" si="59"/>
        <v>0</v>
      </c>
    </row>
    <row r="1885" customHeight="1" spans="1:7">
      <c r="A1885" s="4">
        <f t="shared" si="58"/>
        <v>1884</v>
      </c>
      <c r="B1885" s="8" t="s">
        <v>4664</v>
      </c>
      <c r="C1885" s="11" t="s">
        <v>4665</v>
      </c>
      <c r="D1885" s="4"/>
      <c r="E1885" s="7">
        <v>44378</v>
      </c>
      <c r="F1885" s="4" t="str">
        <f>C1885&amp;COUNTIF($C$2:C1885,C1885)</f>
        <v>徐亚婷2</v>
      </c>
      <c r="G1885" s="4">
        <f t="shared" si="59"/>
        <v>0</v>
      </c>
    </row>
    <row r="1886" customHeight="1" spans="1:7">
      <c r="A1886" s="4">
        <f t="shared" si="58"/>
        <v>1885</v>
      </c>
      <c r="B1886" s="8" t="s">
        <v>4696</v>
      </c>
      <c r="C1886" s="11" t="s">
        <v>4697</v>
      </c>
      <c r="D1886" s="4"/>
      <c r="E1886" s="7">
        <v>44378</v>
      </c>
      <c r="F1886" s="4" t="str">
        <f>C1886&amp;COUNTIF($C$2:C1886,C1886)</f>
        <v>王伊南2</v>
      </c>
      <c r="G1886" s="4">
        <f t="shared" si="59"/>
        <v>0</v>
      </c>
    </row>
    <row r="1887" customHeight="1" spans="1:7">
      <c r="A1887" s="4">
        <f t="shared" si="58"/>
        <v>1886</v>
      </c>
      <c r="B1887" s="8" t="s">
        <v>4698</v>
      </c>
      <c r="C1887" s="11" t="s">
        <v>4699</v>
      </c>
      <c r="D1887" s="4"/>
      <c r="E1887" s="7">
        <v>44378</v>
      </c>
      <c r="F1887" s="4" t="str">
        <f>C1887&amp;COUNTIF($C$2:C1887,C1887)</f>
        <v>沈晓雅2</v>
      </c>
      <c r="G1887" s="4">
        <f t="shared" si="59"/>
        <v>0</v>
      </c>
    </row>
    <row r="1888" customHeight="1" spans="1:7">
      <c r="A1888" s="4">
        <f t="shared" si="58"/>
        <v>1887</v>
      </c>
      <c r="B1888" s="8" t="s">
        <v>4700</v>
      </c>
      <c r="C1888" s="11" t="s">
        <v>4701</v>
      </c>
      <c r="D1888" s="4"/>
      <c r="E1888" s="7">
        <v>44378</v>
      </c>
      <c r="F1888" s="4" t="str">
        <f>C1888&amp;COUNTIF($C$2:C1888,C1888)</f>
        <v>李佳琪2</v>
      </c>
      <c r="G1888" s="4">
        <f t="shared" si="59"/>
        <v>0</v>
      </c>
    </row>
    <row r="1889" customHeight="1" spans="1:7">
      <c r="A1889" s="4">
        <f t="shared" si="58"/>
        <v>1888</v>
      </c>
      <c r="B1889" s="8" t="s">
        <v>4702</v>
      </c>
      <c r="C1889" s="11" t="s">
        <v>4703</v>
      </c>
      <c r="D1889" s="4"/>
      <c r="E1889" s="7">
        <v>44378</v>
      </c>
      <c r="F1889" s="4" t="str">
        <f>C1889&amp;COUNTIF($C$2:C1889,C1889)</f>
        <v>王亚萍2</v>
      </c>
      <c r="G1889" s="4">
        <f t="shared" si="59"/>
        <v>0</v>
      </c>
    </row>
    <row r="1890" customHeight="1" spans="1:7">
      <c r="A1890" s="4">
        <f t="shared" si="58"/>
        <v>1889</v>
      </c>
      <c r="B1890" s="8" t="s">
        <v>4704</v>
      </c>
      <c r="C1890" s="11" t="s">
        <v>4705</v>
      </c>
      <c r="D1890" s="4"/>
      <c r="E1890" s="7">
        <v>44378</v>
      </c>
      <c r="F1890" s="4" t="str">
        <f>C1890&amp;COUNTIF($C$2:C1890,C1890)</f>
        <v>方欣昶2</v>
      </c>
      <c r="G1890" s="4">
        <f t="shared" si="59"/>
        <v>0</v>
      </c>
    </row>
    <row r="1891" customHeight="1" spans="1:7">
      <c r="A1891" s="4">
        <f t="shared" si="58"/>
        <v>1890</v>
      </c>
      <c r="B1891" s="8" t="s">
        <v>4706</v>
      </c>
      <c r="C1891" s="8" t="s">
        <v>1675</v>
      </c>
      <c r="D1891" s="4"/>
      <c r="E1891" s="7">
        <v>44378</v>
      </c>
      <c r="F1891" s="4" t="str">
        <f>C1891&amp;COUNTIF($C$2:C1891,C1891)</f>
        <v>田秀婉2</v>
      </c>
      <c r="G1891" s="4">
        <f t="shared" si="59"/>
        <v>0</v>
      </c>
    </row>
    <row r="1892" customHeight="1" spans="1:7">
      <c r="A1892" s="4">
        <f t="shared" si="58"/>
        <v>1891</v>
      </c>
      <c r="B1892" s="8" t="s">
        <v>4721</v>
      </c>
      <c r="C1892" s="8" t="s">
        <v>4722</v>
      </c>
      <c r="D1892" s="4"/>
      <c r="E1892" s="7">
        <v>44378</v>
      </c>
      <c r="F1892" s="4" t="str">
        <f>C1892&amp;COUNTIF($C$2:C1892,C1892)</f>
        <v>陈超028982</v>
      </c>
      <c r="G1892" s="4">
        <f t="shared" si="59"/>
        <v>0</v>
      </c>
    </row>
    <row r="1893" customHeight="1" spans="1:7">
      <c r="A1893" s="4">
        <f t="shared" si="58"/>
        <v>1892</v>
      </c>
      <c r="B1893" s="8" t="s">
        <v>4723</v>
      </c>
      <c r="C1893" s="8" t="s">
        <v>4724</v>
      </c>
      <c r="D1893" s="4"/>
      <c r="E1893" s="7">
        <v>44378</v>
      </c>
      <c r="F1893" s="4" t="str">
        <f>C1893&amp;COUNTIF($C$2:C1893,C1893)</f>
        <v>董家奇2</v>
      </c>
      <c r="G1893" s="4">
        <f t="shared" si="59"/>
        <v>0</v>
      </c>
    </row>
    <row r="1894" customHeight="1" spans="1:7">
      <c r="A1894" s="4">
        <f t="shared" si="58"/>
        <v>1893</v>
      </c>
      <c r="B1894" s="8" t="s">
        <v>4725</v>
      </c>
      <c r="C1894" s="8" t="s">
        <v>4726</v>
      </c>
      <c r="D1894" s="4"/>
      <c r="E1894" s="7">
        <v>44378</v>
      </c>
      <c r="F1894" s="4" t="str">
        <f>C1894&amp;COUNTIF($C$2:C1894,C1894)</f>
        <v>方学君2</v>
      </c>
      <c r="G1894" s="4">
        <f t="shared" si="59"/>
        <v>0</v>
      </c>
    </row>
    <row r="1895" customHeight="1" spans="1:7">
      <c r="A1895" s="4">
        <f t="shared" si="58"/>
        <v>1894</v>
      </c>
      <c r="B1895" s="8" t="s">
        <v>3097</v>
      </c>
      <c r="C1895" s="8" t="s">
        <v>3098</v>
      </c>
      <c r="D1895" s="4"/>
      <c r="E1895" s="7">
        <v>44378</v>
      </c>
      <c r="F1895" s="4" t="str">
        <f>C1895&amp;COUNTIF($C$2:C1895,C1895)</f>
        <v>郭壮壮2</v>
      </c>
      <c r="G1895" s="4">
        <f t="shared" si="59"/>
        <v>0</v>
      </c>
    </row>
    <row r="1896" customHeight="1" spans="1:7">
      <c r="A1896" s="4">
        <f t="shared" si="58"/>
        <v>1895</v>
      </c>
      <c r="B1896" s="8" t="s">
        <v>4727</v>
      </c>
      <c r="C1896" s="8" t="s">
        <v>4728</v>
      </c>
      <c r="D1896" s="4"/>
      <c r="E1896" s="7">
        <v>44378</v>
      </c>
      <c r="F1896" s="4" t="str">
        <f>C1896&amp;COUNTIF($C$2:C1896,C1896)</f>
        <v>李书臣2</v>
      </c>
      <c r="G1896" s="4">
        <f t="shared" si="59"/>
        <v>0</v>
      </c>
    </row>
    <row r="1897" customHeight="1" spans="1:7">
      <c r="A1897" s="4">
        <f t="shared" si="58"/>
        <v>1896</v>
      </c>
      <c r="B1897" s="8" t="s">
        <v>4768</v>
      </c>
      <c r="C1897" s="8" t="s">
        <v>4769</v>
      </c>
      <c r="D1897" s="4"/>
      <c r="E1897" s="7">
        <v>44378</v>
      </c>
      <c r="F1897" s="4" t="str">
        <f>C1897&amp;COUNTIF($C$2:C1897,C1897)</f>
        <v>张辉2</v>
      </c>
      <c r="G1897" s="4">
        <f t="shared" si="59"/>
        <v>0</v>
      </c>
    </row>
    <row r="1898" customHeight="1" spans="1:7">
      <c r="A1898" s="4">
        <f t="shared" si="58"/>
        <v>1897</v>
      </c>
      <c r="B1898" s="8" t="s">
        <v>4716</v>
      </c>
      <c r="C1898" s="8" t="s">
        <v>4717</v>
      </c>
      <c r="D1898" s="4"/>
      <c r="E1898" s="7">
        <v>44378</v>
      </c>
      <c r="F1898" s="4" t="str">
        <f>C1898&amp;COUNTIF($C$2:C1898,C1898)</f>
        <v>何艳2</v>
      </c>
      <c r="G1898" s="4">
        <f t="shared" si="59"/>
        <v>0</v>
      </c>
    </row>
    <row r="1899" customHeight="1" spans="1:7">
      <c r="A1899" s="4">
        <f t="shared" si="58"/>
        <v>1898</v>
      </c>
      <c r="B1899" s="8" t="s">
        <v>4731</v>
      </c>
      <c r="C1899" s="8" t="s">
        <v>4732</v>
      </c>
      <c r="D1899" s="4"/>
      <c r="E1899" s="7">
        <v>44378</v>
      </c>
      <c r="F1899" s="4" t="str">
        <f>C1899&amp;COUNTIF($C$2:C1899,C1899)</f>
        <v>邵晶晶2</v>
      </c>
      <c r="G1899" s="4">
        <f t="shared" si="59"/>
        <v>0</v>
      </c>
    </row>
    <row r="1900" customHeight="1" spans="1:7">
      <c r="A1900" s="4">
        <f t="shared" si="58"/>
        <v>1899</v>
      </c>
      <c r="B1900" s="8" t="s">
        <v>4078</v>
      </c>
      <c r="C1900" s="8" t="s">
        <v>4079</v>
      </c>
      <c r="D1900" s="4"/>
      <c r="E1900" s="7">
        <v>44378</v>
      </c>
      <c r="F1900" s="4" t="str">
        <f>C1900&amp;COUNTIF($C$2:C1900,C1900)</f>
        <v>陈竹君2</v>
      </c>
      <c r="G1900" s="4">
        <f t="shared" si="59"/>
        <v>0</v>
      </c>
    </row>
    <row r="1901" customHeight="1" spans="1:7">
      <c r="A1901" s="4">
        <f t="shared" si="58"/>
        <v>1900</v>
      </c>
      <c r="B1901" s="8" t="s">
        <v>4733</v>
      </c>
      <c r="C1901" s="8" t="s">
        <v>4734</v>
      </c>
      <c r="D1901" s="4"/>
      <c r="E1901" s="7">
        <v>44378</v>
      </c>
      <c r="F1901" s="4" t="str">
        <f>C1901&amp;COUNTIF($C$2:C1901,C1901)</f>
        <v>宋子超2</v>
      </c>
      <c r="G1901" s="4">
        <f t="shared" si="59"/>
        <v>0</v>
      </c>
    </row>
    <row r="1902" customHeight="1" spans="1:7">
      <c r="A1902" s="4">
        <f t="shared" si="58"/>
        <v>1901</v>
      </c>
      <c r="B1902" s="8" t="s">
        <v>4737</v>
      </c>
      <c r="C1902" s="8" t="s">
        <v>4738</v>
      </c>
      <c r="D1902" s="4"/>
      <c r="E1902" s="7">
        <v>44378</v>
      </c>
      <c r="F1902" s="4" t="str">
        <f>C1902&amp;COUNTIF($C$2:C1902,C1902)</f>
        <v>徐小燕2</v>
      </c>
      <c r="G1902" s="4">
        <f t="shared" si="59"/>
        <v>0</v>
      </c>
    </row>
    <row r="1903" customHeight="1" spans="1:7">
      <c r="A1903" s="4">
        <f t="shared" si="58"/>
        <v>1902</v>
      </c>
      <c r="B1903" s="8" t="s">
        <v>4770</v>
      </c>
      <c r="C1903" s="8" t="s">
        <v>4771</v>
      </c>
      <c r="D1903" s="4"/>
      <c r="E1903" s="7">
        <v>44378</v>
      </c>
      <c r="F1903" s="4" t="str">
        <f>C1903&amp;COUNTIF($C$2:C1903,C1903)</f>
        <v>靳晨2</v>
      </c>
      <c r="G1903" s="4">
        <f t="shared" si="59"/>
        <v>0</v>
      </c>
    </row>
    <row r="1904" customHeight="1" spans="1:7">
      <c r="A1904" s="4">
        <f t="shared" si="58"/>
        <v>1903</v>
      </c>
      <c r="B1904" s="8" t="s">
        <v>4772</v>
      </c>
      <c r="C1904" s="8" t="s">
        <v>4773</v>
      </c>
      <c r="D1904" s="4"/>
      <c r="E1904" s="7">
        <v>44378</v>
      </c>
      <c r="F1904" s="4" t="str">
        <f>C1904&amp;COUNTIF($C$2:C1904,C1904)</f>
        <v>李盟盟2</v>
      </c>
      <c r="G1904" s="4">
        <f t="shared" si="59"/>
        <v>0</v>
      </c>
    </row>
    <row r="1905" customHeight="1" spans="1:7">
      <c r="A1905" s="4">
        <f t="shared" si="58"/>
        <v>1904</v>
      </c>
      <c r="B1905" s="8" t="s">
        <v>4774</v>
      </c>
      <c r="C1905" s="8" t="s">
        <v>4775</v>
      </c>
      <c r="D1905" s="4"/>
      <c r="E1905" s="7">
        <v>44378</v>
      </c>
      <c r="F1905" s="4" t="str">
        <f>C1905&amp;COUNTIF($C$2:C1905,C1905)</f>
        <v>马良婷2</v>
      </c>
      <c r="G1905" s="4">
        <f t="shared" si="59"/>
        <v>0</v>
      </c>
    </row>
    <row r="1906" customHeight="1" spans="1:7">
      <c r="A1906" s="4">
        <f t="shared" si="58"/>
        <v>1905</v>
      </c>
      <c r="B1906" s="8" t="s">
        <v>4778</v>
      </c>
      <c r="C1906" s="8" t="s">
        <v>4779</v>
      </c>
      <c r="D1906" s="4"/>
      <c r="E1906" s="7">
        <v>44378</v>
      </c>
      <c r="F1906" s="4" t="str">
        <f>C1906&amp;COUNTIF($C$2:C1906,C1906)</f>
        <v>黄自强2</v>
      </c>
      <c r="G1906" s="4">
        <f t="shared" si="59"/>
        <v>0</v>
      </c>
    </row>
    <row r="1907" customHeight="1" spans="1:7">
      <c r="A1907" s="4">
        <f t="shared" si="58"/>
        <v>1906</v>
      </c>
      <c r="B1907" s="8" t="s">
        <v>4784</v>
      </c>
      <c r="C1907" s="8" t="s">
        <v>4785</v>
      </c>
      <c r="D1907" s="4"/>
      <c r="E1907" s="7">
        <v>44378</v>
      </c>
      <c r="F1907" s="4" t="str">
        <f>C1907&amp;COUNTIF($C$2:C1907,C1907)</f>
        <v>刘洋030192</v>
      </c>
      <c r="G1907" s="4">
        <f t="shared" si="59"/>
        <v>0</v>
      </c>
    </row>
    <row r="1908" customHeight="1" spans="1:7">
      <c r="A1908" s="4">
        <f t="shared" si="58"/>
        <v>1907</v>
      </c>
      <c r="B1908" s="8" t="s">
        <v>4739</v>
      </c>
      <c r="C1908" s="8" t="s">
        <v>4740</v>
      </c>
      <c r="D1908" s="4"/>
      <c r="E1908" s="7">
        <v>44378</v>
      </c>
      <c r="F1908" s="4" t="str">
        <f>C1908&amp;COUNTIF($C$2:C1908,C1908)</f>
        <v>罗俊2</v>
      </c>
      <c r="G1908" s="4">
        <f t="shared" si="59"/>
        <v>0</v>
      </c>
    </row>
    <row r="1909" customHeight="1" spans="1:7">
      <c r="A1909" s="4">
        <f t="shared" si="58"/>
        <v>1908</v>
      </c>
      <c r="B1909" s="8" t="s">
        <v>4745</v>
      </c>
      <c r="C1909" s="8" t="s">
        <v>4746</v>
      </c>
      <c r="D1909" s="4"/>
      <c r="E1909" s="7">
        <v>44378</v>
      </c>
      <c r="F1909" s="4" t="str">
        <f>C1909&amp;COUNTIF($C$2:C1909,C1909)</f>
        <v>胡翠连2</v>
      </c>
      <c r="G1909" s="4">
        <f t="shared" si="59"/>
        <v>0</v>
      </c>
    </row>
    <row r="1910" customHeight="1" spans="1:7">
      <c r="A1910" s="4">
        <f t="shared" si="58"/>
        <v>1909</v>
      </c>
      <c r="B1910" s="8" t="s">
        <v>4786</v>
      </c>
      <c r="C1910" s="8" t="s">
        <v>4787</v>
      </c>
      <c r="D1910" s="4"/>
      <c r="E1910" s="7">
        <v>44378</v>
      </c>
      <c r="F1910" s="4" t="str">
        <f>C1910&amp;COUNTIF($C$2:C1910,C1910)</f>
        <v>苏轶2</v>
      </c>
      <c r="G1910" s="4">
        <f t="shared" si="59"/>
        <v>0</v>
      </c>
    </row>
    <row r="1911" customHeight="1" spans="1:7">
      <c r="A1911" s="4">
        <f t="shared" si="58"/>
        <v>1910</v>
      </c>
      <c r="B1911" s="8" t="s">
        <v>4788</v>
      </c>
      <c r="C1911" s="8" t="s">
        <v>4789</v>
      </c>
      <c r="D1911" s="4"/>
      <c r="E1911" s="7">
        <v>44378</v>
      </c>
      <c r="F1911" s="4" t="str">
        <f>C1911&amp;COUNTIF($C$2:C1911,C1911)</f>
        <v>吕婷婷2</v>
      </c>
      <c r="G1911" s="4">
        <f t="shared" si="59"/>
        <v>0</v>
      </c>
    </row>
    <row r="1912" customHeight="1" spans="1:7">
      <c r="A1912" s="4">
        <f t="shared" si="58"/>
        <v>1911</v>
      </c>
      <c r="B1912" s="8" t="s">
        <v>4790</v>
      </c>
      <c r="C1912" s="8" t="s">
        <v>4791</v>
      </c>
      <c r="D1912" s="4"/>
      <c r="E1912" s="7">
        <v>44378</v>
      </c>
      <c r="F1912" s="4" t="str">
        <f>C1912&amp;COUNTIF($C$2:C1912,C1912)</f>
        <v>王继亮2</v>
      </c>
      <c r="G1912" s="4">
        <f t="shared" si="59"/>
        <v>0</v>
      </c>
    </row>
    <row r="1913" customHeight="1" spans="1:7">
      <c r="A1913" s="4">
        <f t="shared" si="58"/>
        <v>1912</v>
      </c>
      <c r="B1913" s="8" t="s">
        <v>4792</v>
      </c>
      <c r="C1913" s="8" t="s">
        <v>4793</v>
      </c>
      <c r="D1913" s="4"/>
      <c r="E1913" s="7">
        <v>44378</v>
      </c>
      <c r="F1913" s="4" t="str">
        <f>C1913&amp;COUNTIF($C$2:C1913,C1913)</f>
        <v>杨琳2</v>
      </c>
      <c r="G1913" s="4">
        <f t="shared" si="59"/>
        <v>0</v>
      </c>
    </row>
    <row r="1914" customHeight="1" spans="1:7">
      <c r="A1914" s="4">
        <f t="shared" si="58"/>
        <v>1913</v>
      </c>
      <c r="B1914" s="8" t="s">
        <v>4747</v>
      </c>
      <c r="C1914" s="8" t="s">
        <v>4748</v>
      </c>
      <c r="D1914" s="4"/>
      <c r="E1914" s="7">
        <v>44378</v>
      </c>
      <c r="F1914" s="4" t="str">
        <f>C1914&amp;COUNTIF($C$2:C1914,C1914)</f>
        <v>曾玲玲2</v>
      </c>
      <c r="G1914" s="4">
        <f t="shared" si="59"/>
        <v>0</v>
      </c>
    </row>
    <row r="1915" customHeight="1" spans="1:7">
      <c r="A1915" s="4">
        <f t="shared" si="58"/>
        <v>1914</v>
      </c>
      <c r="B1915" s="8" t="s">
        <v>4749</v>
      </c>
      <c r="C1915" s="8" t="s">
        <v>4750</v>
      </c>
      <c r="D1915" s="4"/>
      <c r="E1915" s="7">
        <v>44378</v>
      </c>
      <c r="F1915" s="4" t="str">
        <f>C1915&amp;COUNTIF($C$2:C1915,C1915)</f>
        <v>钮厚鹏2</v>
      </c>
      <c r="G1915" s="4">
        <f t="shared" si="59"/>
        <v>0</v>
      </c>
    </row>
    <row r="1916" customHeight="1" spans="1:7">
      <c r="A1916" s="4">
        <f t="shared" si="58"/>
        <v>1915</v>
      </c>
      <c r="B1916" s="8" t="s">
        <v>3003</v>
      </c>
      <c r="C1916" s="8" t="s">
        <v>3004</v>
      </c>
      <c r="D1916" s="4"/>
      <c r="E1916" s="7">
        <v>44378</v>
      </c>
      <c r="F1916" s="4" t="str">
        <f>C1916&amp;COUNTIF($C$2:C1916,C1916)</f>
        <v>崔啸严2</v>
      </c>
      <c r="G1916" s="4">
        <f t="shared" si="59"/>
        <v>0</v>
      </c>
    </row>
    <row r="1917" customHeight="1" spans="1:7">
      <c r="A1917" s="4">
        <f t="shared" si="58"/>
        <v>1916</v>
      </c>
      <c r="B1917" s="8" t="s">
        <v>3007</v>
      </c>
      <c r="C1917" s="8" t="s">
        <v>3008</v>
      </c>
      <c r="D1917" s="4"/>
      <c r="E1917" s="7">
        <v>44378</v>
      </c>
      <c r="F1917" s="4" t="str">
        <f>C1917&amp;COUNTIF($C$2:C1917,C1917)</f>
        <v>洪宇江2</v>
      </c>
      <c r="G1917" s="4">
        <f t="shared" si="59"/>
        <v>0</v>
      </c>
    </row>
    <row r="1918" customHeight="1" spans="1:7">
      <c r="A1918" s="4">
        <f t="shared" si="58"/>
        <v>1917</v>
      </c>
      <c r="B1918" s="8" t="s">
        <v>4751</v>
      </c>
      <c r="C1918" s="8" t="s">
        <v>4752</v>
      </c>
      <c r="D1918" s="4"/>
      <c r="E1918" s="7">
        <v>44378</v>
      </c>
      <c r="F1918" s="4" t="str">
        <f>C1918&amp;COUNTIF($C$2:C1918,C1918)</f>
        <v>陆圣燏2</v>
      </c>
      <c r="G1918" s="4">
        <f t="shared" si="59"/>
        <v>0</v>
      </c>
    </row>
    <row r="1919" customHeight="1" spans="1:7">
      <c r="A1919" s="4">
        <f t="shared" si="58"/>
        <v>1918</v>
      </c>
      <c r="B1919" s="8" t="s">
        <v>4753</v>
      </c>
      <c r="C1919" s="8" t="s">
        <v>4754</v>
      </c>
      <c r="D1919" s="4"/>
      <c r="E1919" s="7">
        <v>44378</v>
      </c>
      <c r="F1919" s="4" t="str">
        <f>C1919&amp;COUNTIF($C$2:C1919,C1919)</f>
        <v>王润之2</v>
      </c>
      <c r="G1919" s="4">
        <f t="shared" si="59"/>
        <v>0</v>
      </c>
    </row>
    <row r="1920" customHeight="1" spans="1:7">
      <c r="A1920" s="4">
        <f t="shared" si="58"/>
        <v>1919</v>
      </c>
      <c r="B1920" s="8" t="s">
        <v>4755</v>
      </c>
      <c r="C1920" s="8" t="s">
        <v>4756</v>
      </c>
      <c r="D1920" s="4"/>
      <c r="E1920" s="7">
        <v>44378</v>
      </c>
      <c r="F1920" s="4" t="str">
        <f>C1920&amp;COUNTIF($C$2:C1920,C1920)</f>
        <v>李鑫意2</v>
      </c>
      <c r="G1920" s="4">
        <f t="shared" si="59"/>
        <v>0</v>
      </c>
    </row>
    <row r="1921" customHeight="1" spans="1:7">
      <c r="A1921" s="4">
        <f t="shared" si="58"/>
        <v>1920</v>
      </c>
      <c r="B1921" s="8" t="s">
        <v>4855</v>
      </c>
      <c r="C1921" s="8" t="s">
        <v>4856</v>
      </c>
      <c r="D1921" s="4"/>
      <c r="E1921" s="7">
        <v>44378</v>
      </c>
      <c r="F1921" s="4" t="str">
        <f>C1921&amp;COUNTIF($C$2:C1921,C1921)</f>
        <v>阳淞2</v>
      </c>
      <c r="G1921" s="4">
        <f t="shared" si="59"/>
        <v>0</v>
      </c>
    </row>
    <row r="1922" customHeight="1" spans="1:7">
      <c r="A1922" s="4">
        <f t="shared" si="58"/>
        <v>1921</v>
      </c>
      <c r="B1922" s="8" t="s">
        <v>4794</v>
      </c>
      <c r="C1922" s="8" t="s">
        <v>4795</v>
      </c>
      <c r="D1922" s="4"/>
      <c r="E1922" s="7">
        <v>44378</v>
      </c>
      <c r="F1922" s="4" t="str">
        <f>C1922&amp;COUNTIF($C$2:C1922,C1922)</f>
        <v>徐州2</v>
      </c>
      <c r="G1922" s="4">
        <f t="shared" si="59"/>
        <v>0</v>
      </c>
    </row>
    <row r="1923" customHeight="1" spans="1:7">
      <c r="A1923" s="4">
        <f t="shared" ref="A1923:A1986" si="60">ROW()-1</f>
        <v>1922</v>
      </c>
      <c r="B1923" s="8" t="s">
        <v>4796</v>
      </c>
      <c r="C1923" s="8" t="s">
        <v>4797</v>
      </c>
      <c r="D1923" s="4"/>
      <c r="E1923" s="7">
        <v>44378</v>
      </c>
      <c r="F1923" s="4" t="str">
        <f>C1923&amp;COUNTIF($C$2:C1923,C1923)</f>
        <v>潘茜茜2</v>
      </c>
      <c r="G1923" s="4">
        <f t="shared" ref="G1923:G1986" si="61">IF(COUNTIF(C:C,C1923)=1,0,D1923-VLOOKUP(C1923,C:D,2,0))</f>
        <v>0</v>
      </c>
    </row>
    <row r="1924" customHeight="1" spans="1:7">
      <c r="A1924" s="4">
        <f t="shared" si="60"/>
        <v>1923</v>
      </c>
      <c r="B1924" s="8" t="s">
        <v>4798</v>
      </c>
      <c r="C1924" s="8" t="s">
        <v>1890</v>
      </c>
      <c r="D1924" s="4"/>
      <c r="E1924" s="7">
        <v>44378</v>
      </c>
      <c r="F1924" s="4" t="str">
        <f>C1924&amp;COUNTIF($C$2:C1924,C1924)</f>
        <v>汪涛2</v>
      </c>
      <c r="G1924" s="4">
        <f t="shared" si="61"/>
        <v>0</v>
      </c>
    </row>
    <row r="1925" customHeight="1" spans="1:7">
      <c r="A1925" s="4">
        <f t="shared" si="60"/>
        <v>1924</v>
      </c>
      <c r="B1925" s="8" t="s">
        <v>4799</v>
      </c>
      <c r="C1925" s="8" t="s">
        <v>1891</v>
      </c>
      <c r="D1925" s="4"/>
      <c r="E1925" s="7">
        <v>44378</v>
      </c>
      <c r="F1925" s="4" t="str">
        <f>C1925&amp;COUNTIF($C$2:C1925,C1925)</f>
        <v>尤娉婷2</v>
      </c>
      <c r="G1925" s="4">
        <f t="shared" si="61"/>
        <v>0</v>
      </c>
    </row>
    <row r="1926" customHeight="1" spans="1:7">
      <c r="A1926" s="4">
        <f t="shared" si="60"/>
        <v>1925</v>
      </c>
      <c r="B1926" s="8" t="s">
        <v>4800</v>
      </c>
      <c r="C1926" s="8" t="s">
        <v>4801</v>
      </c>
      <c r="D1926" s="4"/>
      <c r="E1926" s="7">
        <v>44378</v>
      </c>
      <c r="F1926" s="4" t="str">
        <f>C1926&amp;COUNTIF($C$2:C1926,C1926)</f>
        <v>朱星谕2</v>
      </c>
      <c r="G1926" s="4">
        <f t="shared" si="61"/>
        <v>0</v>
      </c>
    </row>
    <row r="1927" customHeight="1" spans="1:7">
      <c r="A1927" s="4">
        <f t="shared" si="60"/>
        <v>1926</v>
      </c>
      <c r="B1927" s="8" t="s">
        <v>4802</v>
      </c>
      <c r="C1927" s="8" t="s">
        <v>4803</v>
      </c>
      <c r="D1927" s="4"/>
      <c r="E1927" s="7">
        <v>44378</v>
      </c>
      <c r="F1927" s="4" t="str">
        <f>C1927&amp;COUNTIF($C$2:C1927,C1927)</f>
        <v>张佳030462</v>
      </c>
      <c r="G1927" s="4">
        <f t="shared" si="61"/>
        <v>0</v>
      </c>
    </row>
    <row r="1928" customHeight="1" spans="1:7">
      <c r="A1928" s="4">
        <f t="shared" si="60"/>
        <v>1927</v>
      </c>
      <c r="B1928" s="8" t="s">
        <v>4859</v>
      </c>
      <c r="C1928" s="8" t="s">
        <v>4860</v>
      </c>
      <c r="D1928" s="4"/>
      <c r="E1928" s="7">
        <v>44378</v>
      </c>
      <c r="F1928" s="4" t="str">
        <f>C1928&amp;COUNTIF($C$2:C1928,C1928)</f>
        <v>刘朝阳030332</v>
      </c>
      <c r="G1928" s="4">
        <f t="shared" si="61"/>
        <v>0</v>
      </c>
    </row>
    <row r="1929" customHeight="1" spans="1:7">
      <c r="A1929" s="4">
        <f t="shared" si="60"/>
        <v>1928</v>
      </c>
      <c r="B1929" s="8" t="s">
        <v>4806</v>
      </c>
      <c r="C1929" s="8" t="s">
        <v>4807</v>
      </c>
      <c r="D1929" s="4"/>
      <c r="E1929" s="7">
        <v>44378</v>
      </c>
      <c r="F1929" s="4" t="str">
        <f>C1929&amp;COUNTIF($C$2:C1929,C1929)</f>
        <v>代德宽2</v>
      </c>
      <c r="G1929" s="4">
        <f t="shared" si="61"/>
        <v>0</v>
      </c>
    </row>
    <row r="1930" customHeight="1" spans="1:7">
      <c r="A1930" s="4">
        <f t="shared" si="60"/>
        <v>1929</v>
      </c>
      <c r="B1930" s="8" t="s">
        <v>4808</v>
      </c>
      <c r="C1930" s="8" t="s">
        <v>4809</v>
      </c>
      <c r="D1930" s="4"/>
      <c r="E1930" s="7">
        <v>44378</v>
      </c>
      <c r="F1930" s="4" t="str">
        <f>C1930&amp;COUNTIF($C$2:C1930,C1930)</f>
        <v>唐诚2</v>
      </c>
      <c r="G1930" s="4">
        <f t="shared" si="61"/>
        <v>0</v>
      </c>
    </row>
    <row r="1931" customHeight="1" spans="1:7">
      <c r="A1931" s="4">
        <f t="shared" si="60"/>
        <v>1930</v>
      </c>
      <c r="B1931" s="8" t="s">
        <v>4810</v>
      </c>
      <c r="C1931" s="8" t="s">
        <v>4811</v>
      </c>
      <c r="D1931" s="4"/>
      <c r="E1931" s="7">
        <v>44378</v>
      </c>
      <c r="F1931" s="4" t="str">
        <f>C1931&amp;COUNTIF($C$2:C1931,C1931)</f>
        <v>王俊伟2</v>
      </c>
      <c r="G1931" s="4">
        <f t="shared" si="61"/>
        <v>0</v>
      </c>
    </row>
    <row r="1932" customHeight="1" spans="1:7">
      <c r="A1932" s="4">
        <f t="shared" si="60"/>
        <v>1931</v>
      </c>
      <c r="B1932" s="8" t="s">
        <v>4861</v>
      </c>
      <c r="C1932" s="8" t="s">
        <v>4862</v>
      </c>
      <c r="D1932" s="4"/>
      <c r="E1932" s="7">
        <v>44378</v>
      </c>
      <c r="F1932" s="4" t="str">
        <f>C1932&amp;COUNTIF($C$2:C1932,C1932)</f>
        <v>吴佳伟2</v>
      </c>
      <c r="G1932" s="4">
        <f t="shared" si="61"/>
        <v>0</v>
      </c>
    </row>
    <row r="1933" customHeight="1" spans="1:7">
      <c r="A1933" s="4">
        <f t="shared" si="60"/>
        <v>1932</v>
      </c>
      <c r="B1933" s="8" t="s">
        <v>4863</v>
      </c>
      <c r="C1933" s="8" t="s">
        <v>4864</v>
      </c>
      <c r="D1933" s="4"/>
      <c r="E1933" s="7">
        <v>44378</v>
      </c>
      <c r="F1933" s="4" t="str">
        <f>C1933&amp;COUNTIF($C$2:C1933,C1933)</f>
        <v>何晨辰2</v>
      </c>
      <c r="G1933" s="4">
        <f t="shared" si="61"/>
        <v>0</v>
      </c>
    </row>
    <row r="1934" customHeight="1" spans="1:7">
      <c r="A1934" s="4">
        <f t="shared" si="60"/>
        <v>1933</v>
      </c>
      <c r="B1934" s="8" t="s">
        <v>4865</v>
      </c>
      <c r="C1934" s="8" t="s">
        <v>4866</v>
      </c>
      <c r="D1934" s="4"/>
      <c r="E1934" s="7">
        <v>44378</v>
      </c>
      <c r="F1934" s="4" t="str">
        <f>C1934&amp;COUNTIF($C$2:C1934,C1934)</f>
        <v>薛碧博2</v>
      </c>
      <c r="G1934" s="4">
        <f t="shared" si="61"/>
        <v>0</v>
      </c>
    </row>
    <row r="1935" customHeight="1" spans="1:7">
      <c r="A1935" s="4">
        <f t="shared" si="60"/>
        <v>1934</v>
      </c>
      <c r="B1935" s="8" t="s">
        <v>4867</v>
      </c>
      <c r="C1935" s="8" t="s">
        <v>4868</v>
      </c>
      <c r="D1935" s="4"/>
      <c r="E1935" s="7">
        <v>44378</v>
      </c>
      <c r="F1935" s="4" t="str">
        <f>C1935&amp;COUNTIF($C$2:C1935,C1935)</f>
        <v>苏雪2</v>
      </c>
      <c r="G1935" s="4">
        <f t="shared" si="61"/>
        <v>0</v>
      </c>
    </row>
    <row r="1936" customHeight="1" spans="1:7">
      <c r="A1936" s="4">
        <f t="shared" si="60"/>
        <v>1935</v>
      </c>
      <c r="B1936" s="8" t="s">
        <v>4869</v>
      </c>
      <c r="C1936" s="8" t="s">
        <v>4870</v>
      </c>
      <c r="D1936" s="4"/>
      <c r="E1936" s="7">
        <v>44378</v>
      </c>
      <c r="F1936" s="4" t="str">
        <f>C1936&amp;COUNTIF($C$2:C1936,C1936)</f>
        <v>康婷婷2</v>
      </c>
      <c r="G1936" s="4">
        <f t="shared" si="61"/>
        <v>0</v>
      </c>
    </row>
    <row r="1937" customHeight="1" spans="1:7">
      <c r="A1937" s="4">
        <f t="shared" si="60"/>
        <v>1936</v>
      </c>
      <c r="B1937" s="8" t="s">
        <v>4871</v>
      </c>
      <c r="C1937" s="8" t="s">
        <v>4872</v>
      </c>
      <c r="D1937" s="4"/>
      <c r="E1937" s="7">
        <v>44378</v>
      </c>
      <c r="F1937" s="4" t="str">
        <f>C1937&amp;COUNTIF($C$2:C1937,C1937)</f>
        <v>刘兴锋2</v>
      </c>
      <c r="G1937" s="4">
        <f t="shared" si="61"/>
        <v>0</v>
      </c>
    </row>
    <row r="1938" customHeight="1" spans="1:7">
      <c r="A1938" s="4">
        <f t="shared" si="60"/>
        <v>1937</v>
      </c>
      <c r="B1938" s="8" t="s">
        <v>4911</v>
      </c>
      <c r="C1938" s="8" t="s">
        <v>4912</v>
      </c>
      <c r="D1938" s="4"/>
      <c r="E1938" s="7">
        <v>44378</v>
      </c>
      <c r="F1938" s="4" t="str">
        <f>C1938&amp;COUNTIF($C$2:C1938,C1938)</f>
        <v>徐静2</v>
      </c>
      <c r="G1938" s="4">
        <f t="shared" si="61"/>
        <v>0</v>
      </c>
    </row>
    <row r="1939" customHeight="1" spans="1:7">
      <c r="A1939" s="4">
        <f t="shared" si="60"/>
        <v>1938</v>
      </c>
      <c r="B1939" s="8" t="s">
        <v>4873</v>
      </c>
      <c r="C1939" s="8" t="s">
        <v>4874</v>
      </c>
      <c r="D1939" s="4"/>
      <c r="E1939" s="7">
        <v>44378</v>
      </c>
      <c r="F1939" s="4" t="str">
        <f>C1939&amp;COUNTIF($C$2:C1939,C1939)</f>
        <v>王珊2</v>
      </c>
      <c r="G1939" s="4">
        <f t="shared" si="61"/>
        <v>0</v>
      </c>
    </row>
    <row r="1940" customHeight="1" spans="1:7">
      <c r="A1940" s="4">
        <f t="shared" si="60"/>
        <v>1939</v>
      </c>
      <c r="B1940" s="8" t="s">
        <v>4913</v>
      </c>
      <c r="C1940" s="8" t="s">
        <v>4914</v>
      </c>
      <c r="D1940" s="4"/>
      <c r="E1940" s="7">
        <v>44378</v>
      </c>
      <c r="F1940" s="4" t="str">
        <f>C1940&amp;COUNTIF($C$2:C1940,C1940)</f>
        <v>陈美依2</v>
      </c>
      <c r="G1940" s="4">
        <f t="shared" si="61"/>
        <v>0</v>
      </c>
    </row>
    <row r="1941" customHeight="1" spans="1:7">
      <c r="A1941" s="4">
        <f t="shared" si="60"/>
        <v>1940</v>
      </c>
      <c r="B1941" s="8" t="s">
        <v>4915</v>
      </c>
      <c r="C1941" s="8" t="s">
        <v>4916</v>
      </c>
      <c r="D1941" s="4"/>
      <c r="E1941" s="7">
        <v>44378</v>
      </c>
      <c r="F1941" s="4" t="str">
        <f>C1941&amp;COUNTIF($C$2:C1941,C1941)</f>
        <v>徼少东2</v>
      </c>
      <c r="G1941" s="4">
        <f t="shared" si="61"/>
        <v>0</v>
      </c>
    </row>
    <row r="1942" customHeight="1" spans="1:7">
      <c r="A1942" s="4">
        <f t="shared" si="60"/>
        <v>1941</v>
      </c>
      <c r="B1942" s="8" t="s">
        <v>4917</v>
      </c>
      <c r="C1942" s="8" t="s">
        <v>4918</v>
      </c>
      <c r="D1942" s="4"/>
      <c r="E1942" s="7">
        <v>44378</v>
      </c>
      <c r="F1942" s="4" t="str">
        <f>C1942&amp;COUNTIF($C$2:C1942,C1942)</f>
        <v>刘东升2</v>
      </c>
      <c r="G1942" s="4">
        <f t="shared" si="61"/>
        <v>0</v>
      </c>
    </row>
    <row r="1943" customHeight="1" spans="1:7">
      <c r="A1943" s="4">
        <f t="shared" si="60"/>
        <v>1942</v>
      </c>
      <c r="B1943" s="8" t="s">
        <v>4919</v>
      </c>
      <c r="C1943" s="8" t="s">
        <v>4920</v>
      </c>
      <c r="D1943" s="4"/>
      <c r="E1943" s="7">
        <v>44378</v>
      </c>
      <c r="F1943" s="4" t="str">
        <f>C1943&amp;COUNTIF($C$2:C1943,C1943)</f>
        <v>杨贵祥2</v>
      </c>
      <c r="G1943" s="4">
        <f t="shared" si="61"/>
        <v>0</v>
      </c>
    </row>
    <row r="1944" customHeight="1" spans="1:7">
      <c r="A1944" s="4">
        <f t="shared" si="60"/>
        <v>1943</v>
      </c>
      <c r="B1944" s="8" t="s">
        <v>4921</v>
      </c>
      <c r="C1944" s="8" t="s">
        <v>4922</v>
      </c>
      <c r="D1944" s="4"/>
      <c r="E1944" s="7">
        <v>44378</v>
      </c>
      <c r="F1944" s="4" t="str">
        <f>C1944&amp;COUNTIF($C$2:C1944,C1944)</f>
        <v>赵文卓2</v>
      </c>
      <c r="G1944" s="4">
        <f t="shared" si="61"/>
        <v>0</v>
      </c>
    </row>
    <row r="1945" customHeight="1" spans="1:7">
      <c r="A1945" s="4">
        <f t="shared" si="60"/>
        <v>1944</v>
      </c>
      <c r="B1945" s="8" t="s">
        <v>4925</v>
      </c>
      <c r="C1945" s="8" t="s">
        <v>4926</v>
      </c>
      <c r="D1945" s="4"/>
      <c r="E1945" s="7">
        <v>44378</v>
      </c>
      <c r="F1945" s="4" t="str">
        <f>C1945&amp;COUNTIF($C$2:C1945,C1945)</f>
        <v>郑文丽2</v>
      </c>
      <c r="G1945" s="4">
        <f t="shared" si="61"/>
        <v>0</v>
      </c>
    </row>
    <row r="1946" customHeight="1" spans="1:7">
      <c r="A1946" s="4">
        <f t="shared" si="60"/>
        <v>1945</v>
      </c>
      <c r="B1946" s="8" t="s">
        <v>4927</v>
      </c>
      <c r="C1946" s="8" t="s">
        <v>4928</v>
      </c>
      <c r="D1946" s="4"/>
      <c r="E1946" s="7">
        <v>44378</v>
      </c>
      <c r="F1946" s="4" t="str">
        <f>C1946&amp;COUNTIF($C$2:C1946,C1946)</f>
        <v>叶娴2</v>
      </c>
      <c r="G1946" s="4">
        <f t="shared" si="61"/>
        <v>0</v>
      </c>
    </row>
    <row r="1947" customHeight="1" spans="1:7">
      <c r="A1947" s="4">
        <f t="shared" si="60"/>
        <v>1946</v>
      </c>
      <c r="B1947" s="8" t="s">
        <v>4875</v>
      </c>
      <c r="C1947" s="8" t="s">
        <v>4876</v>
      </c>
      <c r="D1947" s="4"/>
      <c r="E1947" s="7">
        <v>44378</v>
      </c>
      <c r="F1947" s="4" t="str">
        <f>C1947&amp;COUNTIF($C$2:C1947,C1947)</f>
        <v>薛天骄2</v>
      </c>
      <c r="G1947" s="4">
        <f t="shared" si="61"/>
        <v>0</v>
      </c>
    </row>
    <row r="1948" customHeight="1" spans="1:7">
      <c r="A1948" s="4">
        <f t="shared" si="60"/>
        <v>1947</v>
      </c>
      <c r="B1948" s="8" t="s">
        <v>4929</v>
      </c>
      <c r="C1948" s="8" t="s">
        <v>1990</v>
      </c>
      <c r="D1948" s="4"/>
      <c r="E1948" s="7">
        <v>44378</v>
      </c>
      <c r="F1948" s="4" t="str">
        <f>C1948&amp;COUNTIF($C$2:C1948,C1948)</f>
        <v>马金锋2</v>
      </c>
      <c r="G1948" s="4">
        <f t="shared" si="61"/>
        <v>0</v>
      </c>
    </row>
    <row r="1949" customHeight="1" spans="1:7">
      <c r="A1949" s="4">
        <f t="shared" si="60"/>
        <v>1948</v>
      </c>
      <c r="B1949" s="8" t="s">
        <v>4930</v>
      </c>
      <c r="C1949" s="8" t="s">
        <v>4931</v>
      </c>
      <c r="D1949" s="4"/>
      <c r="E1949" s="7">
        <v>44378</v>
      </c>
      <c r="F1949" s="4" t="str">
        <f>C1949&amp;COUNTIF($C$2:C1949,C1949)</f>
        <v>陈可2</v>
      </c>
      <c r="G1949" s="4">
        <f t="shared" si="61"/>
        <v>0</v>
      </c>
    </row>
    <row r="1950" customHeight="1" spans="1:7">
      <c r="A1950" s="4">
        <f t="shared" si="60"/>
        <v>1949</v>
      </c>
      <c r="B1950" s="8" t="s">
        <v>4932</v>
      </c>
      <c r="C1950" s="8" t="s">
        <v>1992</v>
      </c>
      <c r="D1950" s="4"/>
      <c r="E1950" s="7">
        <v>44378</v>
      </c>
      <c r="F1950" s="4" t="str">
        <f>C1950&amp;COUNTIF($C$2:C1950,C1950)</f>
        <v>韩鹏飞2</v>
      </c>
      <c r="G1950" s="4">
        <f t="shared" si="61"/>
        <v>0</v>
      </c>
    </row>
    <row r="1951" customHeight="1" spans="1:7">
      <c r="A1951" s="4">
        <f t="shared" si="60"/>
        <v>1950</v>
      </c>
      <c r="B1951" s="8" t="s">
        <v>4933</v>
      </c>
      <c r="C1951" s="8" t="s">
        <v>4934</v>
      </c>
      <c r="D1951" s="4"/>
      <c r="E1951" s="7">
        <v>44378</v>
      </c>
      <c r="F1951" s="4" t="str">
        <f>C1951&amp;COUNTIF($C$2:C1951,C1951)</f>
        <v>陈熠2</v>
      </c>
      <c r="G1951" s="4">
        <f t="shared" si="61"/>
        <v>0</v>
      </c>
    </row>
    <row r="1952" customHeight="1" spans="1:7">
      <c r="A1952" s="4">
        <f t="shared" si="60"/>
        <v>1951</v>
      </c>
      <c r="B1952" s="8" t="s">
        <v>4935</v>
      </c>
      <c r="C1952" s="8" t="s">
        <v>4936</v>
      </c>
      <c r="D1952" s="4"/>
      <c r="E1952" s="7">
        <v>44378</v>
      </c>
      <c r="F1952" s="4" t="str">
        <f>C1952&amp;COUNTIF($C$2:C1952,C1952)</f>
        <v>于海2</v>
      </c>
      <c r="G1952" s="4">
        <f t="shared" si="61"/>
        <v>0</v>
      </c>
    </row>
    <row r="1953" customHeight="1" spans="1:7">
      <c r="A1953" s="4">
        <f t="shared" si="60"/>
        <v>1952</v>
      </c>
      <c r="B1953" s="8" t="s">
        <v>4937</v>
      </c>
      <c r="C1953" s="8" t="s">
        <v>4938</v>
      </c>
      <c r="D1953" s="4"/>
      <c r="E1953" s="7">
        <v>44378</v>
      </c>
      <c r="F1953" s="4" t="str">
        <f>C1953&amp;COUNTIF($C$2:C1953,C1953)</f>
        <v>黄中敏2</v>
      </c>
      <c r="G1953" s="4">
        <f t="shared" si="61"/>
        <v>0</v>
      </c>
    </row>
    <row r="1954" customHeight="1" spans="1:7">
      <c r="A1954" s="4">
        <f t="shared" si="60"/>
        <v>1953</v>
      </c>
      <c r="B1954" s="8" t="s">
        <v>3279</v>
      </c>
      <c r="C1954" s="9" t="s">
        <v>431</v>
      </c>
      <c r="D1954" s="4"/>
      <c r="E1954" s="7">
        <v>44378</v>
      </c>
      <c r="F1954" s="4" t="str">
        <f>C1954&amp;COUNTIF($C$2:C1954,C1954)</f>
        <v>韩永发2</v>
      </c>
      <c r="G1954" s="4">
        <f t="shared" si="61"/>
        <v>0</v>
      </c>
    </row>
    <row r="1955" customHeight="1" spans="1:7">
      <c r="A1955" s="4">
        <f t="shared" si="60"/>
        <v>1954</v>
      </c>
      <c r="B1955" s="8" t="s">
        <v>3280</v>
      </c>
      <c r="C1955" s="9" t="s">
        <v>454</v>
      </c>
      <c r="D1955" s="4"/>
      <c r="E1955" s="7">
        <v>44378</v>
      </c>
      <c r="F1955" s="4" t="str">
        <f>C1955&amp;COUNTIF($C$2:C1955,C1955)</f>
        <v>万循铭2</v>
      </c>
      <c r="G1955" s="4">
        <f t="shared" si="61"/>
        <v>0</v>
      </c>
    </row>
    <row r="1956" customHeight="1" spans="1:7">
      <c r="A1956" s="4">
        <f t="shared" si="60"/>
        <v>1955</v>
      </c>
      <c r="B1956" s="8" t="s">
        <v>3278</v>
      </c>
      <c r="C1956" s="9" t="s">
        <v>457</v>
      </c>
      <c r="D1956" s="4"/>
      <c r="E1956" s="7">
        <v>44378</v>
      </c>
      <c r="F1956" s="4" t="str">
        <f>C1956&amp;COUNTIF($C$2:C1956,C1956)</f>
        <v>张龙飞2</v>
      </c>
      <c r="G1956" s="4">
        <f t="shared" si="61"/>
        <v>0</v>
      </c>
    </row>
    <row r="1957" customHeight="1" spans="1:7">
      <c r="A1957" s="4">
        <f t="shared" si="60"/>
        <v>1956</v>
      </c>
      <c r="B1957" s="8" t="s">
        <v>3291</v>
      </c>
      <c r="C1957" s="9" t="s">
        <v>461</v>
      </c>
      <c r="D1957" s="4"/>
      <c r="E1957" s="7">
        <v>44378</v>
      </c>
      <c r="F1957" s="4" t="str">
        <f>C1957&amp;COUNTIF($C$2:C1957,C1957)</f>
        <v>周宇2</v>
      </c>
      <c r="G1957" s="4">
        <f t="shared" si="61"/>
        <v>0</v>
      </c>
    </row>
    <row r="1958" customHeight="1" spans="1:7">
      <c r="A1958" s="4">
        <f t="shared" si="60"/>
        <v>1957</v>
      </c>
      <c r="B1958" s="8" t="s">
        <v>3286</v>
      </c>
      <c r="C1958" s="9" t="s">
        <v>463</v>
      </c>
      <c r="D1958" s="4"/>
      <c r="E1958" s="7">
        <v>44378</v>
      </c>
      <c r="F1958" s="4" t="str">
        <f>C1958&amp;COUNTIF($C$2:C1958,C1958)</f>
        <v>董玲艳2</v>
      </c>
      <c r="G1958" s="4">
        <f t="shared" si="61"/>
        <v>0</v>
      </c>
    </row>
    <row r="1959" customHeight="1" spans="1:7">
      <c r="A1959" s="4">
        <f t="shared" si="60"/>
        <v>1958</v>
      </c>
      <c r="B1959" s="8" t="s">
        <v>3276</v>
      </c>
      <c r="C1959" s="9" t="s">
        <v>469</v>
      </c>
      <c r="D1959" s="4"/>
      <c r="E1959" s="7">
        <v>44378</v>
      </c>
      <c r="F1959" s="4" t="str">
        <f>C1959&amp;COUNTIF($C$2:C1959,C1959)</f>
        <v>陈皓2</v>
      </c>
      <c r="G1959" s="4">
        <f t="shared" si="61"/>
        <v>0</v>
      </c>
    </row>
    <row r="1960" customHeight="1" spans="1:7">
      <c r="A1960" s="4">
        <f t="shared" si="60"/>
        <v>1959</v>
      </c>
      <c r="B1960" s="8" t="s">
        <v>3277</v>
      </c>
      <c r="C1960" s="9" t="s">
        <v>476</v>
      </c>
      <c r="D1960" s="4"/>
      <c r="E1960" s="7">
        <v>44378</v>
      </c>
      <c r="F1960" s="4" t="str">
        <f>C1960&amp;COUNTIF($C$2:C1960,C1960)</f>
        <v>陈涌前2</v>
      </c>
      <c r="G1960" s="4">
        <f t="shared" si="61"/>
        <v>0</v>
      </c>
    </row>
    <row r="1961" customHeight="1" spans="1:7">
      <c r="A1961" s="4">
        <f t="shared" si="60"/>
        <v>1960</v>
      </c>
      <c r="B1961" s="8" t="s">
        <v>2828</v>
      </c>
      <c r="C1961" s="9" t="s">
        <v>1213</v>
      </c>
      <c r="D1961" s="4"/>
      <c r="E1961" s="7">
        <v>44378</v>
      </c>
      <c r="F1961" s="4" t="str">
        <f>C1961&amp;COUNTIF($C$2:C1961,C1961)</f>
        <v>翟洋洋2</v>
      </c>
      <c r="G1961" s="4">
        <f t="shared" si="61"/>
        <v>0</v>
      </c>
    </row>
    <row r="1962" customHeight="1" spans="1:7">
      <c r="A1962" s="4">
        <f t="shared" si="60"/>
        <v>1961</v>
      </c>
      <c r="B1962" s="8" t="s">
        <v>4427</v>
      </c>
      <c r="C1962" s="9" t="s">
        <v>1214</v>
      </c>
      <c r="D1962" s="4"/>
      <c r="E1962" s="7">
        <v>44378</v>
      </c>
      <c r="F1962" s="4" t="str">
        <f>C1962&amp;COUNTIF($C$2:C1962,C1962)</f>
        <v>王曦2</v>
      </c>
      <c r="G1962" s="4">
        <f t="shared" si="61"/>
        <v>0</v>
      </c>
    </row>
    <row r="1963" customHeight="1" spans="1:7">
      <c r="A1963" s="4">
        <f t="shared" si="60"/>
        <v>1962</v>
      </c>
      <c r="B1963" s="8" t="s">
        <v>3028</v>
      </c>
      <c r="C1963" s="9" t="s">
        <v>1243</v>
      </c>
      <c r="D1963" s="4"/>
      <c r="E1963" s="7">
        <v>44378</v>
      </c>
      <c r="F1963" s="4" t="str">
        <f>C1963&amp;COUNTIF($C$2:C1963,C1963)</f>
        <v>郝亚杰2</v>
      </c>
      <c r="G1963" s="4">
        <f t="shared" si="61"/>
        <v>0</v>
      </c>
    </row>
    <row r="1964" customHeight="1" spans="1:7">
      <c r="A1964" s="4">
        <f t="shared" si="60"/>
        <v>1963</v>
      </c>
      <c r="B1964" s="8" t="s">
        <v>4881</v>
      </c>
      <c r="C1964" s="9" t="s">
        <v>1993</v>
      </c>
      <c r="D1964" s="4"/>
      <c r="E1964" s="7">
        <v>44378</v>
      </c>
      <c r="F1964" s="4" t="str">
        <f>C1964&amp;COUNTIF($C$2:C1964,C1964)</f>
        <v>叶仁阳2</v>
      </c>
      <c r="G1964" s="4">
        <f t="shared" si="61"/>
        <v>0</v>
      </c>
    </row>
    <row r="1965" customHeight="1" spans="1:7">
      <c r="A1965" s="4">
        <f t="shared" si="60"/>
        <v>1964</v>
      </c>
      <c r="B1965" s="8" t="s">
        <v>3437</v>
      </c>
      <c r="C1965" s="9" t="s">
        <v>1994</v>
      </c>
      <c r="D1965" s="4"/>
      <c r="E1965" s="7">
        <v>44378</v>
      </c>
      <c r="F1965" s="4" t="str">
        <f>C1965&amp;COUNTIF($C$2:C1965,C1965)</f>
        <v>吴海震2</v>
      </c>
      <c r="G1965" s="4">
        <f t="shared" si="61"/>
        <v>0</v>
      </c>
    </row>
    <row r="1966" customHeight="1" spans="1:7">
      <c r="A1966" s="4">
        <f t="shared" si="60"/>
        <v>1965</v>
      </c>
      <c r="B1966" s="8" t="s">
        <v>3878</v>
      </c>
      <c r="C1966" s="9" t="s">
        <v>443</v>
      </c>
      <c r="D1966" s="4"/>
      <c r="E1966" s="7">
        <v>44378</v>
      </c>
      <c r="F1966" s="4" t="str">
        <f>C1966&amp;COUNTIF($C$2:C1966,C1966)</f>
        <v>袁蒙2</v>
      </c>
      <c r="G1966" s="4">
        <f t="shared" si="61"/>
        <v>0</v>
      </c>
    </row>
    <row r="1967" customHeight="1" spans="1:7">
      <c r="A1967" s="4">
        <f t="shared" si="60"/>
        <v>1966</v>
      </c>
      <c r="B1967" s="8" t="s">
        <v>3272</v>
      </c>
      <c r="C1967" s="9" t="s">
        <v>445</v>
      </c>
      <c r="D1967" s="4"/>
      <c r="E1967" s="7">
        <v>44378</v>
      </c>
      <c r="F1967" s="4" t="str">
        <f>C1967&amp;COUNTIF($C$2:C1967,C1967)</f>
        <v>邱梦菲2</v>
      </c>
      <c r="G1967" s="4">
        <f t="shared" si="61"/>
        <v>0</v>
      </c>
    </row>
    <row r="1968" customHeight="1" spans="1:7">
      <c r="A1968" s="4">
        <f t="shared" si="60"/>
        <v>1967</v>
      </c>
      <c r="B1968" s="8" t="s">
        <v>3270</v>
      </c>
      <c r="C1968" s="9" t="s">
        <v>453</v>
      </c>
      <c r="D1968" s="4"/>
      <c r="E1968" s="7">
        <v>44378</v>
      </c>
      <c r="F1968" s="4" t="str">
        <f>C1968&amp;COUNTIF($C$2:C1968,C1968)</f>
        <v>吴一陶2</v>
      </c>
      <c r="G1968" s="4">
        <f t="shared" si="61"/>
        <v>0</v>
      </c>
    </row>
    <row r="1969" customHeight="1" spans="1:7">
      <c r="A1969" s="4">
        <f t="shared" si="60"/>
        <v>1968</v>
      </c>
      <c r="B1969" s="8" t="s">
        <v>3321</v>
      </c>
      <c r="C1969" s="9" t="s">
        <v>458</v>
      </c>
      <c r="D1969" s="4"/>
      <c r="E1969" s="7">
        <v>44378</v>
      </c>
      <c r="F1969" s="4" t="str">
        <f>C1969&amp;COUNTIF($C$2:C1969,C1969)</f>
        <v>李康019472</v>
      </c>
      <c r="G1969" s="4">
        <f t="shared" si="61"/>
        <v>0</v>
      </c>
    </row>
    <row r="1970" customHeight="1" spans="1:7">
      <c r="A1970" s="4">
        <f t="shared" si="60"/>
        <v>1969</v>
      </c>
      <c r="B1970" s="8" t="s">
        <v>3282</v>
      </c>
      <c r="C1970" s="9" t="s">
        <v>433</v>
      </c>
      <c r="D1970" s="4"/>
      <c r="E1970" s="7">
        <v>44378</v>
      </c>
      <c r="F1970" s="4" t="str">
        <f>C1970&amp;COUNTIF($C$2:C1970,C1970)</f>
        <v>田禄2</v>
      </c>
      <c r="G1970" s="4">
        <f t="shared" si="61"/>
        <v>0</v>
      </c>
    </row>
    <row r="1971" customHeight="1" spans="1:7">
      <c r="A1971" s="4">
        <f t="shared" si="60"/>
        <v>1970</v>
      </c>
      <c r="B1971" s="8" t="s">
        <v>3274</v>
      </c>
      <c r="C1971" s="9" t="s">
        <v>459</v>
      </c>
      <c r="D1971" s="4"/>
      <c r="E1971" s="7">
        <v>44378</v>
      </c>
      <c r="F1971" s="4" t="str">
        <f>C1971&amp;COUNTIF($C$2:C1971,C1971)</f>
        <v>马锦文2</v>
      </c>
      <c r="G1971" s="4">
        <f t="shared" si="61"/>
        <v>0</v>
      </c>
    </row>
    <row r="1972" customHeight="1" spans="1:7">
      <c r="A1972" s="4">
        <f t="shared" si="60"/>
        <v>1971</v>
      </c>
      <c r="B1972" s="8" t="s">
        <v>3293</v>
      </c>
      <c r="C1972" s="9" t="s">
        <v>1177</v>
      </c>
      <c r="D1972" s="4"/>
      <c r="E1972" s="7">
        <v>44378</v>
      </c>
      <c r="F1972" s="4" t="str">
        <f>C1972&amp;COUNTIF($C$2:C1972,C1972)</f>
        <v>马魏魏2</v>
      </c>
      <c r="G1972" s="4">
        <f t="shared" si="61"/>
        <v>0</v>
      </c>
    </row>
    <row r="1973" customHeight="1" spans="1:7">
      <c r="A1973" s="4">
        <f t="shared" si="60"/>
        <v>1972</v>
      </c>
      <c r="B1973" s="8" t="s">
        <v>3582</v>
      </c>
      <c r="C1973" s="9" t="s">
        <v>1179</v>
      </c>
      <c r="D1973" s="4"/>
      <c r="E1973" s="7">
        <v>44378</v>
      </c>
      <c r="F1973" s="4" t="str">
        <f>C1973&amp;COUNTIF($C$2:C1973,C1973)</f>
        <v>方振宇2</v>
      </c>
      <c r="G1973" s="4">
        <f t="shared" si="61"/>
        <v>0</v>
      </c>
    </row>
    <row r="1974" customHeight="1" spans="1:7">
      <c r="A1974" s="4">
        <f t="shared" si="60"/>
        <v>1973</v>
      </c>
      <c r="B1974" s="8" t="s">
        <v>4413</v>
      </c>
      <c r="C1974" s="9" t="s">
        <v>1180</v>
      </c>
      <c r="D1974" s="4"/>
      <c r="E1974" s="7">
        <v>44378</v>
      </c>
      <c r="F1974" s="4" t="str">
        <f>C1974&amp;COUNTIF($C$2:C1974,C1974)</f>
        <v>李祺2</v>
      </c>
      <c r="G1974" s="4">
        <f t="shared" si="61"/>
        <v>0</v>
      </c>
    </row>
    <row r="1975" customHeight="1" spans="1:7">
      <c r="A1975" s="4">
        <f t="shared" si="60"/>
        <v>1974</v>
      </c>
      <c r="B1975" s="8" t="s">
        <v>3592</v>
      </c>
      <c r="C1975" s="9" t="s">
        <v>1183</v>
      </c>
      <c r="D1975" s="4"/>
      <c r="E1975" s="7">
        <v>44378</v>
      </c>
      <c r="F1975" s="4" t="str">
        <f>C1975&amp;COUNTIF($C$2:C1975,C1975)</f>
        <v>杨鹏飞2</v>
      </c>
      <c r="G1975" s="4">
        <f t="shared" si="61"/>
        <v>0</v>
      </c>
    </row>
    <row r="1976" customHeight="1" spans="1:7">
      <c r="A1976" s="4">
        <f t="shared" si="60"/>
        <v>1975</v>
      </c>
      <c r="B1976" s="8" t="s">
        <v>3646</v>
      </c>
      <c r="C1976" s="9" t="s">
        <v>1185</v>
      </c>
      <c r="D1976" s="4"/>
      <c r="E1976" s="7">
        <v>44378</v>
      </c>
      <c r="F1976" s="4" t="str">
        <f>C1976&amp;COUNTIF($C$2:C1976,C1976)</f>
        <v>王路路2</v>
      </c>
      <c r="G1976" s="4">
        <f t="shared" si="61"/>
        <v>0</v>
      </c>
    </row>
    <row r="1977" customHeight="1" spans="1:7">
      <c r="A1977" s="4">
        <f t="shared" si="60"/>
        <v>1976</v>
      </c>
      <c r="B1977" s="8" t="s">
        <v>4416</v>
      </c>
      <c r="C1977" s="9" t="s">
        <v>1186</v>
      </c>
      <c r="D1977" s="4"/>
      <c r="E1977" s="7">
        <v>44378</v>
      </c>
      <c r="F1977" s="4" t="str">
        <f>C1977&amp;COUNTIF($C$2:C1977,C1977)</f>
        <v>张中中2</v>
      </c>
      <c r="G1977" s="4">
        <f t="shared" si="61"/>
        <v>0</v>
      </c>
    </row>
    <row r="1978" customHeight="1" spans="1:7">
      <c r="A1978" s="4">
        <f t="shared" si="60"/>
        <v>1977</v>
      </c>
      <c r="B1978" s="8" t="s">
        <v>3298</v>
      </c>
      <c r="C1978" s="9" t="s">
        <v>1190</v>
      </c>
      <c r="D1978" s="4"/>
      <c r="E1978" s="7">
        <v>44378</v>
      </c>
      <c r="F1978" s="4" t="str">
        <f>C1978&amp;COUNTIF($C$2:C1978,C1978)</f>
        <v>程永斌2</v>
      </c>
      <c r="G1978" s="4">
        <f t="shared" si="61"/>
        <v>0</v>
      </c>
    </row>
    <row r="1979" customHeight="1" spans="1:7">
      <c r="A1979" s="4">
        <f t="shared" si="60"/>
        <v>1978</v>
      </c>
      <c r="B1979" s="8" t="s">
        <v>2754</v>
      </c>
      <c r="C1979" s="9" t="s">
        <v>1191</v>
      </c>
      <c r="D1979" s="4"/>
      <c r="E1979" s="7">
        <v>44378</v>
      </c>
      <c r="F1979" s="4" t="str">
        <f>C1979&amp;COUNTIF($C$2:C1979,C1979)</f>
        <v>王义2</v>
      </c>
      <c r="G1979" s="4">
        <f t="shared" si="61"/>
        <v>0</v>
      </c>
    </row>
    <row r="1980" customHeight="1" spans="1:7">
      <c r="A1980" s="4">
        <f t="shared" si="60"/>
        <v>1979</v>
      </c>
      <c r="B1980" s="8" t="s">
        <v>3299</v>
      </c>
      <c r="C1980" s="9" t="s">
        <v>1192</v>
      </c>
      <c r="D1980" s="4"/>
      <c r="E1980" s="7">
        <v>44378</v>
      </c>
      <c r="F1980" s="4" t="str">
        <f>C1980&amp;COUNTIF($C$2:C1980,C1980)</f>
        <v>段文宇2</v>
      </c>
      <c r="G1980" s="4">
        <f t="shared" si="61"/>
        <v>0</v>
      </c>
    </row>
    <row r="1981" customHeight="1" spans="1:7">
      <c r="A1981" s="4">
        <f t="shared" si="60"/>
        <v>1980</v>
      </c>
      <c r="B1981" s="8" t="s">
        <v>3033</v>
      </c>
      <c r="C1981" s="9" t="s">
        <v>1193</v>
      </c>
      <c r="D1981" s="4"/>
      <c r="E1981" s="7">
        <v>44378</v>
      </c>
      <c r="F1981" s="4" t="str">
        <f>C1981&amp;COUNTIF($C$2:C1981,C1981)</f>
        <v>刘鑫2</v>
      </c>
      <c r="G1981" s="4">
        <f t="shared" si="61"/>
        <v>0</v>
      </c>
    </row>
    <row r="1982" customHeight="1" spans="1:7">
      <c r="A1982" s="4">
        <f t="shared" si="60"/>
        <v>1981</v>
      </c>
      <c r="B1982" s="8" t="s">
        <v>4420</v>
      </c>
      <c r="C1982" s="9" t="s">
        <v>1194</v>
      </c>
      <c r="D1982" s="4"/>
      <c r="E1982" s="7">
        <v>44378</v>
      </c>
      <c r="F1982" s="4" t="str">
        <f>C1982&amp;COUNTIF($C$2:C1982,C1982)</f>
        <v>赵小帅2</v>
      </c>
      <c r="G1982" s="4">
        <f t="shared" si="61"/>
        <v>0</v>
      </c>
    </row>
    <row r="1983" customHeight="1" spans="1:7">
      <c r="A1983" s="4">
        <f t="shared" si="60"/>
        <v>1982</v>
      </c>
      <c r="B1983" s="8" t="s">
        <v>3281</v>
      </c>
      <c r="C1983" s="9" t="s">
        <v>1198</v>
      </c>
      <c r="D1983" s="4"/>
      <c r="E1983" s="7">
        <v>44378</v>
      </c>
      <c r="F1983" s="4" t="str">
        <f>C1983&amp;COUNTIF($C$2:C1983,C1983)</f>
        <v>高乐2</v>
      </c>
      <c r="G1983" s="4">
        <f t="shared" si="61"/>
        <v>0</v>
      </c>
    </row>
    <row r="1984" customHeight="1" spans="1:7">
      <c r="A1984" s="4">
        <f t="shared" si="60"/>
        <v>1983</v>
      </c>
      <c r="B1984" s="8" t="s">
        <v>3288</v>
      </c>
      <c r="C1984" s="9" t="s">
        <v>1199</v>
      </c>
      <c r="D1984" s="4"/>
      <c r="E1984" s="7">
        <v>44378</v>
      </c>
      <c r="F1984" s="4" t="str">
        <f>C1984&amp;COUNTIF($C$2:C1984,C1984)</f>
        <v>王德勇2</v>
      </c>
      <c r="G1984" s="4">
        <f t="shared" si="61"/>
        <v>0</v>
      </c>
    </row>
    <row r="1985" customHeight="1" spans="1:7">
      <c r="A1985" s="4">
        <f t="shared" si="60"/>
        <v>1984</v>
      </c>
      <c r="B1985" s="8" t="s">
        <v>3289</v>
      </c>
      <c r="C1985" s="9" t="s">
        <v>1200</v>
      </c>
      <c r="D1985" s="4"/>
      <c r="E1985" s="7">
        <v>44378</v>
      </c>
      <c r="F1985" s="4" t="str">
        <f>C1985&amp;COUNTIF($C$2:C1985,C1985)</f>
        <v>常文韬2</v>
      </c>
      <c r="G1985" s="4">
        <f t="shared" si="61"/>
        <v>0</v>
      </c>
    </row>
    <row r="1986" customHeight="1" spans="1:7">
      <c r="A1986" s="4">
        <f t="shared" si="60"/>
        <v>1985</v>
      </c>
      <c r="B1986" s="8" t="s">
        <v>3290</v>
      </c>
      <c r="C1986" s="9" t="s">
        <v>1201</v>
      </c>
      <c r="D1986" s="4"/>
      <c r="E1986" s="7">
        <v>44378</v>
      </c>
      <c r="F1986" s="4" t="str">
        <f>C1986&amp;COUNTIF($C$2:C1986,C1986)</f>
        <v>马文凤2</v>
      </c>
      <c r="G1986" s="4">
        <f t="shared" si="61"/>
        <v>0</v>
      </c>
    </row>
    <row r="1987" customHeight="1" spans="1:7">
      <c r="A1987" s="4">
        <f t="shared" ref="A1987:A2050" si="62">ROW()-1</f>
        <v>1986</v>
      </c>
      <c r="B1987" s="8" t="s">
        <v>4423</v>
      </c>
      <c r="C1987" s="9" t="s">
        <v>1202</v>
      </c>
      <c r="D1987" s="4"/>
      <c r="E1987" s="7">
        <v>44378</v>
      </c>
      <c r="F1987" s="4" t="str">
        <f>C1987&amp;COUNTIF($C$2:C1987,C1987)</f>
        <v>姜龙2</v>
      </c>
      <c r="G1987" s="4">
        <f t="shared" ref="G1987:G2050" si="63">IF(COUNTIF(C:C,C1987)=1,0,D1987-VLOOKUP(C1987,C:D,2,0))</f>
        <v>0</v>
      </c>
    </row>
    <row r="1988" customHeight="1" spans="1:7">
      <c r="A1988" s="4">
        <f t="shared" si="62"/>
        <v>1987</v>
      </c>
      <c r="B1988" s="8" t="s">
        <v>3116</v>
      </c>
      <c r="C1988" s="9" t="s">
        <v>1205</v>
      </c>
      <c r="D1988" s="4"/>
      <c r="E1988" s="7">
        <v>44378</v>
      </c>
      <c r="F1988" s="4" t="str">
        <f>C1988&amp;COUNTIF($C$2:C1988,C1988)</f>
        <v>高贻慎2</v>
      </c>
      <c r="G1988" s="4">
        <f t="shared" si="63"/>
        <v>0</v>
      </c>
    </row>
    <row r="1989" customHeight="1" spans="1:7">
      <c r="A1989" s="4">
        <f t="shared" si="62"/>
        <v>1988</v>
      </c>
      <c r="B1989" s="8" t="s">
        <v>3173</v>
      </c>
      <c r="C1989" s="9" t="s">
        <v>1206</v>
      </c>
      <c r="D1989" s="4"/>
      <c r="E1989" s="7">
        <v>44378</v>
      </c>
      <c r="F1989" s="4" t="str">
        <f>C1989&amp;COUNTIF($C$2:C1989,C1989)</f>
        <v>黄红英2</v>
      </c>
      <c r="G1989" s="4">
        <f t="shared" si="63"/>
        <v>0</v>
      </c>
    </row>
    <row r="1990" customHeight="1" spans="1:7">
      <c r="A1990" s="4">
        <f t="shared" si="62"/>
        <v>1989</v>
      </c>
      <c r="B1990" s="8" t="s">
        <v>4425</v>
      </c>
      <c r="C1990" s="9" t="s">
        <v>1209</v>
      </c>
      <c r="D1990" s="4"/>
      <c r="E1990" s="7">
        <v>44378</v>
      </c>
      <c r="F1990" s="4" t="str">
        <f>C1990&amp;COUNTIF($C$2:C1990,C1990)</f>
        <v>周舒波2</v>
      </c>
      <c r="G1990" s="4">
        <f t="shared" si="63"/>
        <v>0</v>
      </c>
    </row>
    <row r="1991" customHeight="1" spans="1:7">
      <c r="A1991" s="4">
        <f t="shared" si="62"/>
        <v>1990</v>
      </c>
      <c r="B1991" s="8" t="s">
        <v>4426</v>
      </c>
      <c r="C1991" s="9" t="s">
        <v>1210</v>
      </c>
      <c r="D1991" s="4"/>
      <c r="E1991" s="7">
        <v>44378</v>
      </c>
      <c r="F1991" s="4" t="str">
        <f>C1991&amp;COUNTIF($C$2:C1991,C1991)</f>
        <v>许远备2</v>
      </c>
      <c r="G1991" s="4">
        <f t="shared" si="63"/>
        <v>0</v>
      </c>
    </row>
    <row r="1992" customHeight="1" spans="1:7">
      <c r="A1992" s="4">
        <f t="shared" si="62"/>
        <v>1991</v>
      </c>
      <c r="B1992" s="8" t="s">
        <v>3561</v>
      </c>
      <c r="C1992" s="9" t="s">
        <v>1211</v>
      </c>
      <c r="D1992" s="4"/>
      <c r="E1992" s="7">
        <v>44378</v>
      </c>
      <c r="F1992" s="4" t="str">
        <f>C1992&amp;COUNTIF($C$2:C1992,C1992)</f>
        <v>李雷2</v>
      </c>
      <c r="G1992" s="4">
        <f t="shared" si="63"/>
        <v>0</v>
      </c>
    </row>
    <row r="1993" customHeight="1" spans="1:7">
      <c r="A1993" s="4">
        <f t="shared" si="62"/>
        <v>1992</v>
      </c>
      <c r="B1993" s="8" t="s">
        <v>2955</v>
      </c>
      <c r="C1993" s="9" t="s">
        <v>1212</v>
      </c>
      <c r="D1993" s="4"/>
      <c r="E1993" s="7">
        <v>44378</v>
      </c>
      <c r="F1993" s="4" t="str">
        <f>C1993&amp;COUNTIF($C$2:C1993,C1993)</f>
        <v>张钰2</v>
      </c>
      <c r="G1993" s="4">
        <f t="shared" si="63"/>
        <v>0</v>
      </c>
    </row>
    <row r="1994" customHeight="1" spans="1:7">
      <c r="A1994" s="4">
        <f t="shared" si="62"/>
        <v>1993</v>
      </c>
      <c r="B1994" s="8" t="s">
        <v>3036</v>
      </c>
      <c r="C1994" s="9" t="s">
        <v>1215</v>
      </c>
      <c r="D1994" s="4"/>
      <c r="E1994" s="7">
        <v>44378</v>
      </c>
      <c r="F1994" s="4" t="str">
        <f>C1994&amp;COUNTIF($C$2:C1994,C1994)</f>
        <v>卫星2</v>
      </c>
      <c r="G1994" s="4">
        <f t="shared" si="63"/>
        <v>0</v>
      </c>
    </row>
    <row r="1995" customHeight="1" spans="1:7">
      <c r="A1995" s="4">
        <f t="shared" si="62"/>
        <v>1994</v>
      </c>
      <c r="B1995" s="8" t="s">
        <v>3042</v>
      </c>
      <c r="C1995" s="9" t="s">
        <v>1216</v>
      </c>
      <c r="D1995" s="4"/>
      <c r="E1995" s="7">
        <v>44378</v>
      </c>
      <c r="F1995" s="4" t="str">
        <f>C1995&amp;COUNTIF($C$2:C1995,C1995)</f>
        <v>蔡晋2</v>
      </c>
      <c r="G1995" s="4">
        <f t="shared" si="63"/>
        <v>0</v>
      </c>
    </row>
    <row r="1996" customHeight="1" spans="1:7">
      <c r="A1996" s="4">
        <f t="shared" si="62"/>
        <v>1995</v>
      </c>
      <c r="B1996" s="8" t="s">
        <v>3040</v>
      </c>
      <c r="C1996" s="9" t="s">
        <v>1217</v>
      </c>
      <c r="D1996" s="4"/>
      <c r="E1996" s="7">
        <v>44378</v>
      </c>
      <c r="F1996" s="4" t="str">
        <f>C1996&amp;COUNTIF($C$2:C1996,C1996)</f>
        <v>郭羽枫2</v>
      </c>
      <c r="G1996" s="4">
        <f t="shared" si="63"/>
        <v>0</v>
      </c>
    </row>
    <row r="1997" customHeight="1" spans="1:7">
      <c r="A1997" s="4">
        <f t="shared" si="62"/>
        <v>1996</v>
      </c>
      <c r="B1997" s="8" t="s">
        <v>3600</v>
      </c>
      <c r="C1997" s="9" t="s">
        <v>1219</v>
      </c>
      <c r="D1997" s="4"/>
      <c r="E1997" s="7">
        <v>44378</v>
      </c>
      <c r="F1997" s="4" t="str">
        <f>C1997&amp;COUNTIF($C$2:C1997,C1997)</f>
        <v>陈彬彬2</v>
      </c>
      <c r="G1997" s="4">
        <f t="shared" si="63"/>
        <v>0</v>
      </c>
    </row>
    <row r="1998" customHeight="1" spans="1:7">
      <c r="A1998" s="4">
        <f t="shared" si="62"/>
        <v>1997</v>
      </c>
      <c r="B1998" s="8" t="s">
        <v>4429</v>
      </c>
      <c r="C1998" s="9" t="s">
        <v>1220</v>
      </c>
      <c r="D1998" s="4"/>
      <c r="E1998" s="7">
        <v>44378</v>
      </c>
      <c r="F1998" s="4" t="str">
        <f>C1998&amp;COUNTIF($C$2:C1998,C1998)</f>
        <v>王健022992</v>
      </c>
      <c r="G1998" s="4">
        <f t="shared" si="63"/>
        <v>0</v>
      </c>
    </row>
    <row r="1999" customHeight="1" spans="1:7">
      <c r="A1999" s="4">
        <f t="shared" si="62"/>
        <v>1998</v>
      </c>
      <c r="B1999" s="8" t="s">
        <v>4431</v>
      </c>
      <c r="C1999" s="9" t="s">
        <v>1222</v>
      </c>
      <c r="D1999" s="4"/>
      <c r="E1999" s="7">
        <v>44378</v>
      </c>
      <c r="F1999" s="4" t="str">
        <f>C1999&amp;COUNTIF($C$2:C1999,C1999)</f>
        <v>聂梦军2</v>
      </c>
      <c r="G1999" s="4">
        <f t="shared" si="63"/>
        <v>0</v>
      </c>
    </row>
    <row r="2000" customHeight="1" spans="1:7">
      <c r="A2000" s="4">
        <f t="shared" si="62"/>
        <v>1999</v>
      </c>
      <c r="B2000" s="8" t="s">
        <v>4432</v>
      </c>
      <c r="C2000" s="9" t="s">
        <v>1223</v>
      </c>
      <c r="D2000" s="4"/>
      <c r="E2000" s="7">
        <v>44378</v>
      </c>
      <c r="F2000" s="4" t="str">
        <f>C2000&amp;COUNTIF($C$2:C2000,C2000)</f>
        <v>李磊2</v>
      </c>
      <c r="G2000" s="4">
        <f t="shared" si="63"/>
        <v>0</v>
      </c>
    </row>
    <row r="2001" customHeight="1" spans="1:7">
      <c r="A2001" s="4">
        <f t="shared" si="62"/>
        <v>2000</v>
      </c>
      <c r="B2001" s="8" t="s">
        <v>3395</v>
      </c>
      <c r="C2001" s="9" t="s">
        <v>1224</v>
      </c>
      <c r="D2001" s="4"/>
      <c r="E2001" s="7">
        <v>44378</v>
      </c>
      <c r="F2001" s="4" t="str">
        <f>C2001&amp;COUNTIF($C$2:C2001,C2001)</f>
        <v>何祥2</v>
      </c>
      <c r="G2001" s="4">
        <f t="shared" si="63"/>
        <v>0</v>
      </c>
    </row>
    <row r="2002" customHeight="1" spans="1:7">
      <c r="A2002" s="4">
        <f t="shared" si="62"/>
        <v>2001</v>
      </c>
      <c r="B2002" s="8" t="s">
        <v>3577</v>
      </c>
      <c r="C2002" s="9" t="s">
        <v>1225</v>
      </c>
      <c r="D2002" s="4"/>
      <c r="E2002" s="7">
        <v>44378</v>
      </c>
      <c r="F2002" s="4" t="str">
        <f>C2002&amp;COUNTIF($C$2:C2002,C2002)</f>
        <v>史迪2</v>
      </c>
      <c r="G2002" s="4">
        <f t="shared" si="63"/>
        <v>0</v>
      </c>
    </row>
    <row r="2003" customHeight="1" spans="1:7">
      <c r="A2003" s="4">
        <f t="shared" si="62"/>
        <v>2002</v>
      </c>
      <c r="B2003" s="8" t="s">
        <v>3211</v>
      </c>
      <c r="C2003" s="9" t="s">
        <v>1226</v>
      </c>
      <c r="D2003" s="4"/>
      <c r="E2003" s="7">
        <v>44378</v>
      </c>
      <c r="F2003" s="4" t="str">
        <f>C2003&amp;COUNTIF($C$2:C2003,C2003)</f>
        <v>敖俊023332</v>
      </c>
      <c r="G2003" s="4">
        <f t="shared" si="63"/>
        <v>0</v>
      </c>
    </row>
    <row r="2004" customHeight="1" spans="1:7">
      <c r="A2004" s="4">
        <f t="shared" si="62"/>
        <v>2003</v>
      </c>
      <c r="B2004" s="8" t="s">
        <v>4433</v>
      </c>
      <c r="C2004" s="9" t="s">
        <v>1227</v>
      </c>
      <c r="D2004" s="4"/>
      <c r="E2004" s="7">
        <v>44378</v>
      </c>
      <c r="F2004" s="4" t="str">
        <f>C2004&amp;COUNTIF($C$2:C2004,C2004)</f>
        <v>朱艳青2</v>
      </c>
      <c r="G2004" s="4">
        <f t="shared" si="63"/>
        <v>0</v>
      </c>
    </row>
    <row r="2005" customHeight="1" spans="1:7">
      <c r="A2005" s="4">
        <f t="shared" si="62"/>
        <v>2004</v>
      </c>
      <c r="B2005" s="8" t="s">
        <v>4434</v>
      </c>
      <c r="C2005" s="9" t="s">
        <v>1228</v>
      </c>
      <c r="D2005" s="4"/>
      <c r="E2005" s="7">
        <v>44378</v>
      </c>
      <c r="F2005" s="4" t="str">
        <f>C2005&amp;COUNTIF($C$2:C2005,C2005)</f>
        <v>陈普祯2</v>
      </c>
      <c r="G2005" s="4">
        <f t="shared" si="63"/>
        <v>0</v>
      </c>
    </row>
    <row r="2006" customHeight="1" spans="1:7">
      <c r="A2006" s="4">
        <f t="shared" si="62"/>
        <v>2005</v>
      </c>
      <c r="B2006" s="8" t="s">
        <v>3579</v>
      </c>
      <c r="C2006" s="9" t="s">
        <v>1229</v>
      </c>
      <c r="D2006" s="4"/>
      <c r="E2006" s="7">
        <v>44378</v>
      </c>
      <c r="F2006" s="4" t="str">
        <f>C2006&amp;COUNTIF($C$2:C2006,C2006)</f>
        <v>蒋思玲2</v>
      </c>
      <c r="G2006" s="4">
        <f t="shared" si="63"/>
        <v>0</v>
      </c>
    </row>
    <row r="2007" customHeight="1" spans="1:7">
      <c r="A2007" s="4">
        <f t="shared" si="62"/>
        <v>2006</v>
      </c>
      <c r="B2007" s="8" t="s">
        <v>4435</v>
      </c>
      <c r="C2007" s="9" t="s">
        <v>1230</v>
      </c>
      <c r="D2007" s="4"/>
      <c r="E2007" s="7">
        <v>44378</v>
      </c>
      <c r="F2007" s="4" t="str">
        <f>C2007&amp;COUNTIF($C$2:C2007,C2007)</f>
        <v>池雪娇2</v>
      </c>
      <c r="G2007" s="4">
        <f t="shared" si="63"/>
        <v>0</v>
      </c>
    </row>
    <row r="2008" customHeight="1" spans="1:7">
      <c r="A2008" s="4">
        <f t="shared" si="62"/>
        <v>2007</v>
      </c>
      <c r="B2008" s="8" t="s">
        <v>3594</v>
      </c>
      <c r="C2008" s="9" t="s">
        <v>1231</v>
      </c>
      <c r="D2008" s="4"/>
      <c r="E2008" s="7">
        <v>44378</v>
      </c>
      <c r="F2008" s="4" t="str">
        <f>C2008&amp;COUNTIF($C$2:C2008,C2008)</f>
        <v>王火2</v>
      </c>
      <c r="G2008" s="4">
        <f t="shared" si="63"/>
        <v>0</v>
      </c>
    </row>
    <row r="2009" customHeight="1" spans="1:7">
      <c r="A2009" s="4">
        <f t="shared" si="62"/>
        <v>2008</v>
      </c>
      <c r="B2009" s="8" t="s">
        <v>3691</v>
      </c>
      <c r="C2009" s="9" t="s">
        <v>1232</v>
      </c>
      <c r="D2009" s="4"/>
      <c r="E2009" s="7">
        <v>44378</v>
      </c>
      <c r="F2009" s="4" t="str">
        <f>C2009&amp;COUNTIF($C$2:C2009,C2009)</f>
        <v>陈紫伟2</v>
      </c>
      <c r="G2009" s="4">
        <f t="shared" si="63"/>
        <v>0</v>
      </c>
    </row>
    <row r="2010" customHeight="1" spans="1:7">
      <c r="A2010" s="4">
        <f t="shared" si="62"/>
        <v>2009</v>
      </c>
      <c r="B2010" s="8" t="s">
        <v>3562</v>
      </c>
      <c r="C2010" s="9" t="s">
        <v>1234</v>
      </c>
      <c r="D2010" s="4"/>
      <c r="E2010" s="7">
        <v>44378</v>
      </c>
      <c r="F2010" s="4" t="str">
        <f>C2010&amp;COUNTIF($C$2:C2010,C2010)</f>
        <v>周灏2</v>
      </c>
      <c r="G2010" s="4">
        <f t="shared" si="63"/>
        <v>0</v>
      </c>
    </row>
    <row r="2011" customHeight="1" spans="1:7">
      <c r="A2011" s="4">
        <f t="shared" si="62"/>
        <v>2010</v>
      </c>
      <c r="B2011" s="8" t="s">
        <v>3563</v>
      </c>
      <c r="C2011" s="9" t="s">
        <v>1235</v>
      </c>
      <c r="D2011" s="4"/>
      <c r="E2011" s="7">
        <v>44378</v>
      </c>
      <c r="F2011" s="4" t="str">
        <f>C2011&amp;COUNTIF($C$2:C2011,C2011)</f>
        <v>王鑫松2</v>
      </c>
      <c r="G2011" s="4">
        <f t="shared" si="63"/>
        <v>0</v>
      </c>
    </row>
    <row r="2012" customHeight="1" spans="1:7">
      <c r="A2012" s="4">
        <f t="shared" si="62"/>
        <v>2011</v>
      </c>
      <c r="B2012" s="8" t="s">
        <v>3564</v>
      </c>
      <c r="C2012" s="9" t="s">
        <v>1236</v>
      </c>
      <c r="D2012" s="4"/>
      <c r="E2012" s="7">
        <v>44378</v>
      </c>
      <c r="F2012" s="4" t="str">
        <f>C2012&amp;COUNTIF($C$2:C2012,C2012)</f>
        <v>陈款2</v>
      </c>
      <c r="G2012" s="4">
        <f t="shared" si="63"/>
        <v>0</v>
      </c>
    </row>
    <row r="2013" customHeight="1" spans="1:7">
      <c r="A2013" s="4">
        <f t="shared" si="62"/>
        <v>2012</v>
      </c>
      <c r="B2013" s="8" t="s">
        <v>4438</v>
      </c>
      <c r="C2013" s="9" t="s">
        <v>1238</v>
      </c>
      <c r="D2013" s="4"/>
      <c r="E2013" s="7">
        <v>44378</v>
      </c>
      <c r="F2013" s="4" t="str">
        <f>C2013&amp;COUNTIF($C$2:C2013,C2013)</f>
        <v>周卓奇2</v>
      </c>
      <c r="G2013" s="4">
        <f t="shared" si="63"/>
        <v>0</v>
      </c>
    </row>
    <row r="2014" customHeight="1" spans="1:7">
      <c r="A2014" s="4">
        <f t="shared" si="62"/>
        <v>2013</v>
      </c>
      <c r="B2014" s="8" t="s">
        <v>4439</v>
      </c>
      <c r="C2014" s="9" t="s">
        <v>1239</v>
      </c>
      <c r="D2014" s="4"/>
      <c r="E2014" s="7">
        <v>44378</v>
      </c>
      <c r="F2014" s="4" t="str">
        <f>C2014&amp;COUNTIF($C$2:C2014,C2014)</f>
        <v>顾永康2</v>
      </c>
      <c r="G2014" s="4">
        <f t="shared" si="63"/>
        <v>0</v>
      </c>
    </row>
    <row r="2015" customHeight="1" spans="1:7">
      <c r="A2015" s="4">
        <f t="shared" si="62"/>
        <v>2014</v>
      </c>
      <c r="B2015" s="8" t="s">
        <v>4440</v>
      </c>
      <c r="C2015" s="9" t="s">
        <v>1240</v>
      </c>
      <c r="D2015" s="4"/>
      <c r="E2015" s="7">
        <v>44378</v>
      </c>
      <c r="F2015" s="4" t="str">
        <f>C2015&amp;COUNTIF($C$2:C2015,C2015)</f>
        <v>周湘南2</v>
      </c>
      <c r="G2015" s="4">
        <f t="shared" si="63"/>
        <v>0</v>
      </c>
    </row>
    <row r="2016" customHeight="1" spans="1:7">
      <c r="A2016" s="4">
        <f t="shared" si="62"/>
        <v>2015</v>
      </c>
      <c r="B2016" s="8" t="s">
        <v>4441</v>
      </c>
      <c r="C2016" s="9" t="s">
        <v>1241</v>
      </c>
      <c r="D2016" s="4"/>
      <c r="E2016" s="7">
        <v>44378</v>
      </c>
      <c r="F2016" s="4" t="str">
        <f>C2016&amp;COUNTIF($C$2:C2016,C2016)</f>
        <v>刘欢2</v>
      </c>
      <c r="G2016" s="4">
        <f t="shared" si="63"/>
        <v>0</v>
      </c>
    </row>
    <row r="2017" customHeight="1" spans="1:7">
      <c r="A2017" s="4">
        <f t="shared" si="62"/>
        <v>2016</v>
      </c>
      <c r="B2017" s="8" t="s">
        <v>3595</v>
      </c>
      <c r="C2017" s="9" t="s">
        <v>1242</v>
      </c>
      <c r="D2017" s="4"/>
      <c r="E2017" s="7">
        <v>44378</v>
      </c>
      <c r="F2017" s="4" t="str">
        <f>C2017&amp;COUNTIF($C$2:C2017,C2017)</f>
        <v>宁坤2</v>
      </c>
      <c r="G2017" s="4">
        <f t="shared" si="63"/>
        <v>0</v>
      </c>
    </row>
    <row r="2018" customHeight="1" spans="1:7">
      <c r="A2018" s="4">
        <f t="shared" si="62"/>
        <v>2017</v>
      </c>
      <c r="B2018" s="8" t="s">
        <v>3051</v>
      </c>
      <c r="C2018" s="9" t="s">
        <v>1244</v>
      </c>
      <c r="D2018" s="4"/>
      <c r="E2018" s="7">
        <v>44378</v>
      </c>
      <c r="F2018" s="4" t="str">
        <f>C2018&amp;COUNTIF($C$2:C2018,C2018)</f>
        <v>邵奎2</v>
      </c>
      <c r="G2018" s="4">
        <f t="shared" si="63"/>
        <v>0</v>
      </c>
    </row>
    <row r="2019" customHeight="1" spans="1:7">
      <c r="A2019" s="4">
        <f t="shared" si="62"/>
        <v>2018</v>
      </c>
      <c r="B2019" s="8" t="s">
        <v>4442</v>
      </c>
      <c r="C2019" s="9" t="s">
        <v>1245</v>
      </c>
      <c r="D2019" s="4"/>
      <c r="E2019" s="7">
        <v>44378</v>
      </c>
      <c r="F2019" s="4" t="str">
        <f>C2019&amp;COUNTIF($C$2:C2019,C2019)</f>
        <v>甘超2</v>
      </c>
      <c r="G2019" s="4">
        <f t="shared" si="63"/>
        <v>0</v>
      </c>
    </row>
    <row r="2020" customHeight="1" spans="1:7">
      <c r="A2020" s="4">
        <f t="shared" si="62"/>
        <v>2019</v>
      </c>
      <c r="B2020" s="8" t="s">
        <v>3590</v>
      </c>
      <c r="C2020" s="9" t="s">
        <v>1246</v>
      </c>
      <c r="D2020" s="4"/>
      <c r="E2020" s="7">
        <v>44378</v>
      </c>
      <c r="F2020" s="4" t="str">
        <f>C2020&amp;COUNTIF($C$2:C2020,C2020)</f>
        <v>蔡辰杰2</v>
      </c>
      <c r="G2020" s="4">
        <f t="shared" si="63"/>
        <v>0</v>
      </c>
    </row>
    <row r="2021" customHeight="1" spans="1:7">
      <c r="A2021" s="4">
        <f t="shared" si="62"/>
        <v>2020</v>
      </c>
      <c r="B2021" s="8" t="s">
        <v>3304</v>
      </c>
      <c r="C2021" s="9" t="s">
        <v>1247</v>
      </c>
      <c r="D2021" s="4"/>
      <c r="E2021" s="7">
        <v>44378</v>
      </c>
      <c r="F2021" s="4" t="str">
        <f>C2021&amp;COUNTIF($C$2:C2021,C2021)</f>
        <v>曹政2</v>
      </c>
      <c r="G2021" s="4">
        <f t="shared" si="63"/>
        <v>0</v>
      </c>
    </row>
    <row r="2022" customHeight="1" spans="1:7">
      <c r="A2022" s="4">
        <f t="shared" si="62"/>
        <v>2021</v>
      </c>
      <c r="B2022" s="8" t="s">
        <v>3581</v>
      </c>
      <c r="C2022" s="9" t="s">
        <v>1248</v>
      </c>
      <c r="D2022" s="4"/>
      <c r="E2022" s="7">
        <v>44378</v>
      </c>
      <c r="F2022" s="4" t="str">
        <f>C2022&amp;COUNTIF($C$2:C2022,C2022)</f>
        <v>马培2</v>
      </c>
      <c r="G2022" s="4">
        <f t="shared" si="63"/>
        <v>0</v>
      </c>
    </row>
    <row r="2023" customHeight="1" spans="1:7">
      <c r="A2023" s="4">
        <f t="shared" si="62"/>
        <v>2022</v>
      </c>
      <c r="B2023" s="8" t="s">
        <v>4443</v>
      </c>
      <c r="C2023" s="9" t="s">
        <v>1249</v>
      </c>
      <c r="D2023" s="4"/>
      <c r="E2023" s="7">
        <v>44378</v>
      </c>
      <c r="F2023" s="4" t="str">
        <f>C2023&amp;COUNTIF($C$2:C2023,C2023)</f>
        <v>刘鹏2</v>
      </c>
      <c r="G2023" s="4">
        <f t="shared" si="63"/>
        <v>0</v>
      </c>
    </row>
    <row r="2024" customHeight="1" spans="1:7">
      <c r="A2024" s="4">
        <f t="shared" si="62"/>
        <v>2023</v>
      </c>
      <c r="B2024" s="8" t="s">
        <v>3054</v>
      </c>
      <c r="C2024" s="9" t="s">
        <v>1250</v>
      </c>
      <c r="D2024" s="4"/>
      <c r="E2024" s="7">
        <v>44378</v>
      </c>
      <c r="F2024" s="4" t="str">
        <f>C2024&amp;COUNTIF($C$2:C2024,C2024)</f>
        <v>熊清豪2</v>
      </c>
      <c r="G2024" s="4">
        <f t="shared" si="63"/>
        <v>0</v>
      </c>
    </row>
    <row r="2025" customHeight="1" spans="1:7">
      <c r="A2025" s="4">
        <f t="shared" si="62"/>
        <v>2024</v>
      </c>
      <c r="B2025" s="8" t="s">
        <v>3565</v>
      </c>
      <c r="C2025" s="9" t="s">
        <v>1251</v>
      </c>
      <c r="D2025" s="4"/>
      <c r="E2025" s="7">
        <v>44378</v>
      </c>
      <c r="F2025" s="4" t="str">
        <f>C2025&amp;COUNTIF($C$2:C2025,C2025)</f>
        <v>刘庆2</v>
      </c>
      <c r="G2025" s="4">
        <f t="shared" si="63"/>
        <v>0</v>
      </c>
    </row>
    <row r="2026" customHeight="1" spans="1:7">
      <c r="A2026" s="4">
        <f t="shared" si="62"/>
        <v>2025</v>
      </c>
      <c r="B2026" s="8" t="s">
        <v>3407</v>
      </c>
      <c r="C2026" s="9" t="s">
        <v>1252</v>
      </c>
      <c r="D2026" s="4"/>
      <c r="E2026" s="7">
        <v>44378</v>
      </c>
      <c r="F2026" s="4" t="str">
        <f>C2026&amp;COUNTIF($C$2:C2026,C2026)</f>
        <v>陈小明2</v>
      </c>
      <c r="G2026" s="4">
        <f t="shared" si="63"/>
        <v>0</v>
      </c>
    </row>
    <row r="2027" customHeight="1" spans="1:7">
      <c r="A2027" s="4">
        <f t="shared" si="62"/>
        <v>2026</v>
      </c>
      <c r="B2027" s="8" t="s">
        <v>3048</v>
      </c>
      <c r="C2027" s="9" t="s">
        <v>1253</v>
      </c>
      <c r="D2027" s="4"/>
      <c r="E2027" s="7">
        <v>44378</v>
      </c>
      <c r="F2027" s="4" t="str">
        <f>C2027&amp;COUNTIF($C$2:C2027,C2027)</f>
        <v>李建华2</v>
      </c>
      <c r="G2027" s="4">
        <f t="shared" si="63"/>
        <v>0</v>
      </c>
    </row>
    <row r="2028" customHeight="1" spans="1:7">
      <c r="A2028" s="4">
        <f t="shared" si="62"/>
        <v>2027</v>
      </c>
      <c r="B2028" s="8" t="s">
        <v>4444</v>
      </c>
      <c r="C2028" s="9" t="s">
        <v>1254</v>
      </c>
      <c r="D2028" s="4"/>
      <c r="E2028" s="7">
        <v>44378</v>
      </c>
      <c r="F2028" s="4" t="str">
        <f>C2028&amp;COUNTIF($C$2:C2028,C2028)</f>
        <v>肖平2</v>
      </c>
      <c r="G2028" s="4">
        <f t="shared" si="63"/>
        <v>0</v>
      </c>
    </row>
    <row r="2029" customHeight="1" spans="1:7">
      <c r="A2029" s="4">
        <f t="shared" si="62"/>
        <v>2028</v>
      </c>
      <c r="B2029" s="8" t="s">
        <v>4445</v>
      </c>
      <c r="C2029" s="9" t="s">
        <v>1255</v>
      </c>
      <c r="D2029" s="4"/>
      <c r="E2029" s="7">
        <v>44378</v>
      </c>
      <c r="F2029" s="4" t="str">
        <f>C2029&amp;COUNTIF($C$2:C2029,C2029)</f>
        <v>桂飞2</v>
      </c>
      <c r="G2029" s="4">
        <f t="shared" si="63"/>
        <v>0</v>
      </c>
    </row>
    <row r="2030" customHeight="1" spans="1:7">
      <c r="A2030" s="4">
        <f t="shared" si="62"/>
        <v>2029</v>
      </c>
      <c r="B2030" s="8" t="s">
        <v>3305</v>
      </c>
      <c r="C2030" s="9" t="s">
        <v>1256</v>
      </c>
      <c r="D2030" s="4"/>
      <c r="E2030" s="7">
        <v>44378</v>
      </c>
      <c r="F2030" s="4" t="str">
        <f>C2030&amp;COUNTIF($C$2:C2030,C2030)</f>
        <v>宋兵2</v>
      </c>
      <c r="G2030" s="4">
        <f t="shared" si="63"/>
        <v>0</v>
      </c>
    </row>
    <row r="2031" customHeight="1" spans="1:7">
      <c r="A2031" s="4">
        <f t="shared" si="62"/>
        <v>2030</v>
      </c>
      <c r="B2031" s="8" t="s">
        <v>4446</v>
      </c>
      <c r="C2031" s="9" t="s">
        <v>1257</v>
      </c>
      <c r="D2031" s="4"/>
      <c r="E2031" s="7">
        <v>44378</v>
      </c>
      <c r="F2031" s="4" t="str">
        <f>C2031&amp;COUNTIF($C$2:C2031,C2031)</f>
        <v>熊继春2</v>
      </c>
      <c r="G2031" s="4">
        <f t="shared" si="63"/>
        <v>0</v>
      </c>
    </row>
    <row r="2032" customHeight="1" spans="1:7">
      <c r="A2032" s="4">
        <f t="shared" si="62"/>
        <v>2031</v>
      </c>
      <c r="B2032" s="8" t="s">
        <v>3309</v>
      </c>
      <c r="C2032" s="9" t="s">
        <v>1258</v>
      </c>
      <c r="D2032" s="4"/>
      <c r="E2032" s="7">
        <v>44378</v>
      </c>
      <c r="F2032" s="4" t="str">
        <f>C2032&amp;COUNTIF($C$2:C2032,C2032)</f>
        <v>从波涛2</v>
      </c>
      <c r="G2032" s="4">
        <f t="shared" si="63"/>
        <v>0</v>
      </c>
    </row>
    <row r="2033" customHeight="1" spans="1:7">
      <c r="A2033" s="4">
        <f t="shared" si="62"/>
        <v>2032</v>
      </c>
      <c r="B2033" s="8" t="s">
        <v>3312</v>
      </c>
      <c r="C2033" s="9" t="s">
        <v>1259</v>
      </c>
      <c r="D2033" s="4"/>
      <c r="E2033" s="7">
        <v>44378</v>
      </c>
      <c r="F2033" s="4" t="str">
        <f>C2033&amp;COUNTIF($C$2:C2033,C2033)</f>
        <v>王艳敏2</v>
      </c>
      <c r="G2033" s="4">
        <f t="shared" si="63"/>
        <v>0</v>
      </c>
    </row>
    <row r="2034" customHeight="1" spans="1:7">
      <c r="A2034" s="4">
        <f t="shared" si="62"/>
        <v>2033</v>
      </c>
      <c r="B2034" s="8" t="s">
        <v>3294</v>
      </c>
      <c r="C2034" s="9" t="s">
        <v>1260</v>
      </c>
      <c r="D2034" s="4"/>
      <c r="E2034" s="7">
        <v>44378</v>
      </c>
      <c r="F2034" s="4" t="str">
        <f>C2034&amp;COUNTIF($C$2:C2034,C2034)</f>
        <v>王丽明2</v>
      </c>
      <c r="G2034" s="4">
        <f t="shared" si="63"/>
        <v>0</v>
      </c>
    </row>
    <row r="2035" customHeight="1" spans="1:7">
      <c r="A2035" s="4">
        <f t="shared" si="62"/>
        <v>2034</v>
      </c>
      <c r="B2035" s="8" t="s">
        <v>3584</v>
      </c>
      <c r="C2035" s="9" t="s">
        <v>1262</v>
      </c>
      <c r="D2035" s="4"/>
      <c r="E2035" s="7">
        <v>44378</v>
      </c>
      <c r="F2035" s="4" t="str">
        <f>C2035&amp;COUNTIF($C$2:C2035,C2035)</f>
        <v>张维红2</v>
      </c>
      <c r="G2035" s="4">
        <f t="shared" si="63"/>
        <v>0</v>
      </c>
    </row>
    <row r="2036" customHeight="1" spans="1:7">
      <c r="A2036" s="4">
        <f t="shared" si="62"/>
        <v>2035</v>
      </c>
      <c r="B2036" s="8" t="s">
        <v>3310</v>
      </c>
      <c r="C2036" s="9" t="s">
        <v>1263</v>
      </c>
      <c r="D2036" s="4"/>
      <c r="E2036" s="7">
        <v>44378</v>
      </c>
      <c r="F2036" s="4" t="str">
        <f>C2036&amp;COUNTIF($C$2:C2036,C2036)</f>
        <v>郭腾2</v>
      </c>
      <c r="G2036" s="4">
        <f t="shared" si="63"/>
        <v>0</v>
      </c>
    </row>
    <row r="2037" customHeight="1" spans="1:7">
      <c r="A2037" s="4">
        <f t="shared" si="62"/>
        <v>2036</v>
      </c>
      <c r="B2037" s="8" t="s">
        <v>3583</v>
      </c>
      <c r="C2037" s="9" t="s">
        <v>1264</v>
      </c>
      <c r="D2037" s="4"/>
      <c r="E2037" s="7">
        <v>44378</v>
      </c>
      <c r="F2037" s="4" t="str">
        <f>C2037&amp;COUNTIF($C$2:C2037,C2037)</f>
        <v>瞿戌晨2</v>
      </c>
      <c r="G2037" s="4">
        <f t="shared" si="63"/>
        <v>0</v>
      </c>
    </row>
    <row r="2038" customHeight="1" spans="1:7">
      <c r="A2038" s="4">
        <f t="shared" si="62"/>
        <v>2037</v>
      </c>
      <c r="B2038" s="8" t="s">
        <v>4448</v>
      </c>
      <c r="C2038" s="9" t="s">
        <v>1265</v>
      </c>
      <c r="D2038" s="4"/>
      <c r="E2038" s="7">
        <v>44378</v>
      </c>
      <c r="F2038" s="4" t="str">
        <f>C2038&amp;COUNTIF($C$2:C2038,C2038)</f>
        <v>杨银芳2</v>
      </c>
      <c r="G2038" s="4">
        <f t="shared" si="63"/>
        <v>0</v>
      </c>
    </row>
    <row r="2039" customHeight="1" spans="1:7">
      <c r="A2039" s="4">
        <f t="shared" si="62"/>
        <v>2038</v>
      </c>
      <c r="B2039" s="8" t="s">
        <v>2877</v>
      </c>
      <c r="C2039" s="9" t="s">
        <v>1266</v>
      </c>
      <c r="D2039" s="4"/>
      <c r="E2039" s="7">
        <v>44378</v>
      </c>
      <c r="F2039" s="4" t="str">
        <f>C2039&amp;COUNTIF($C$2:C2039,C2039)</f>
        <v>姜旭初2</v>
      </c>
      <c r="G2039" s="4">
        <f t="shared" si="63"/>
        <v>0</v>
      </c>
    </row>
    <row r="2040" customHeight="1" spans="1:7">
      <c r="A2040" s="4">
        <f t="shared" si="62"/>
        <v>2039</v>
      </c>
      <c r="B2040" s="8" t="s">
        <v>3586</v>
      </c>
      <c r="C2040" s="9" t="s">
        <v>1267</v>
      </c>
      <c r="D2040" s="4"/>
      <c r="E2040" s="7">
        <v>44378</v>
      </c>
      <c r="F2040" s="4" t="str">
        <f>C2040&amp;COUNTIF($C$2:C2040,C2040)</f>
        <v>董安中2</v>
      </c>
      <c r="G2040" s="4">
        <f t="shared" si="63"/>
        <v>0</v>
      </c>
    </row>
    <row r="2041" customHeight="1" spans="1:7">
      <c r="A2041" s="4">
        <f t="shared" si="62"/>
        <v>2040</v>
      </c>
      <c r="B2041" s="8" t="s">
        <v>3083</v>
      </c>
      <c r="C2041" s="9" t="s">
        <v>1269</v>
      </c>
      <c r="D2041" s="4"/>
      <c r="E2041" s="7">
        <v>44378</v>
      </c>
      <c r="F2041" s="4" t="str">
        <f>C2041&amp;COUNTIF($C$2:C2041,C2041)</f>
        <v>魏长露2</v>
      </c>
      <c r="G2041" s="4">
        <f t="shared" si="63"/>
        <v>0</v>
      </c>
    </row>
    <row r="2042" customHeight="1" spans="1:7">
      <c r="A2042" s="4">
        <f t="shared" si="62"/>
        <v>2041</v>
      </c>
      <c r="B2042" s="8" t="s">
        <v>3034</v>
      </c>
      <c r="C2042" s="9" t="s">
        <v>1271</v>
      </c>
      <c r="D2042" s="4"/>
      <c r="E2042" s="7">
        <v>44378</v>
      </c>
      <c r="F2042" s="4" t="str">
        <f>C2042&amp;COUNTIF($C$2:C2042,C2042)</f>
        <v>韩兴旺2</v>
      </c>
      <c r="G2042" s="4">
        <f t="shared" si="63"/>
        <v>0</v>
      </c>
    </row>
    <row r="2043" customHeight="1" spans="1:7">
      <c r="A2043" s="4">
        <f t="shared" si="62"/>
        <v>2042</v>
      </c>
      <c r="B2043" s="8" t="s">
        <v>3596</v>
      </c>
      <c r="C2043" s="9" t="s">
        <v>1272</v>
      </c>
      <c r="D2043" s="4"/>
      <c r="E2043" s="7">
        <v>44378</v>
      </c>
      <c r="F2043" s="4" t="str">
        <f>C2043&amp;COUNTIF($C$2:C2043,C2043)</f>
        <v>宋文龙2</v>
      </c>
      <c r="G2043" s="4">
        <f t="shared" si="63"/>
        <v>0</v>
      </c>
    </row>
    <row r="2044" customHeight="1" spans="1:7">
      <c r="A2044" s="4">
        <f t="shared" si="62"/>
        <v>2043</v>
      </c>
      <c r="B2044" s="8" t="s">
        <v>3313</v>
      </c>
      <c r="C2044" s="9" t="s">
        <v>1273</v>
      </c>
      <c r="D2044" s="4"/>
      <c r="E2044" s="7">
        <v>44378</v>
      </c>
      <c r="F2044" s="4" t="str">
        <f>C2044&amp;COUNTIF($C$2:C2044,C2044)</f>
        <v>魏振周2</v>
      </c>
      <c r="G2044" s="4">
        <f t="shared" si="63"/>
        <v>0</v>
      </c>
    </row>
    <row r="2045" customHeight="1" spans="1:7">
      <c r="A2045" s="4">
        <f t="shared" si="62"/>
        <v>2044</v>
      </c>
      <c r="B2045" s="8" t="s">
        <v>4451</v>
      </c>
      <c r="C2045" s="9" t="s">
        <v>1274</v>
      </c>
      <c r="D2045" s="4"/>
      <c r="E2045" s="7">
        <v>44378</v>
      </c>
      <c r="F2045" s="4" t="str">
        <f>C2045&amp;COUNTIF($C$2:C2045,C2045)</f>
        <v>范登高2</v>
      </c>
      <c r="G2045" s="4">
        <f t="shared" si="63"/>
        <v>0</v>
      </c>
    </row>
    <row r="2046" customHeight="1" spans="1:7">
      <c r="A2046" s="4">
        <f t="shared" si="62"/>
        <v>2045</v>
      </c>
      <c r="B2046" s="8" t="s">
        <v>3587</v>
      </c>
      <c r="C2046" s="9" t="s">
        <v>1276</v>
      </c>
      <c r="D2046" s="4"/>
      <c r="E2046" s="7">
        <v>44378</v>
      </c>
      <c r="F2046" s="4" t="str">
        <f>C2046&amp;COUNTIF($C$2:C2046,C2046)</f>
        <v>吴书韬2</v>
      </c>
      <c r="G2046" s="4">
        <f t="shared" si="63"/>
        <v>0</v>
      </c>
    </row>
    <row r="2047" customHeight="1" spans="1:7">
      <c r="A2047" s="4">
        <f t="shared" si="62"/>
        <v>2046</v>
      </c>
      <c r="B2047" s="8" t="s">
        <v>3052</v>
      </c>
      <c r="C2047" s="9" t="s">
        <v>1280</v>
      </c>
      <c r="D2047" s="4"/>
      <c r="E2047" s="7">
        <v>44378</v>
      </c>
      <c r="F2047" s="4" t="str">
        <f>C2047&amp;COUNTIF($C$2:C2047,C2047)</f>
        <v>沈勇2</v>
      </c>
      <c r="G2047" s="4">
        <f t="shared" si="63"/>
        <v>0</v>
      </c>
    </row>
    <row r="2048" customHeight="1" spans="1:7">
      <c r="A2048" s="4">
        <f t="shared" si="62"/>
        <v>2047</v>
      </c>
      <c r="B2048" s="8" t="s">
        <v>3648</v>
      </c>
      <c r="C2048" s="9" t="s">
        <v>1281</v>
      </c>
      <c r="D2048" s="4"/>
      <c r="E2048" s="7">
        <v>44378</v>
      </c>
      <c r="F2048" s="4" t="str">
        <f>C2048&amp;COUNTIF($C$2:C2048,C2048)</f>
        <v>李永龙2</v>
      </c>
      <c r="G2048" s="4">
        <f t="shared" si="63"/>
        <v>0</v>
      </c>
    </row>
    <row r="2049" customHeight="1" spans="1:7">
      <c r="A2049" s="4">
        <f t="shared" si="62"/>
        <v>2048</v>
      </c>
      <c r="B2049" s="8" t="s">
        <v>3032</v>
      </c>
      <c r="C2049" s="9" t="s">
        <v>1282</v>
      </c>
      <c r="D2049" s="4"/>
      <c r="E2049" s="7">
        <v>44378</v>
      </c>
      <c r="F2049" s="4" t="str">
        <f>C2049&amp;COUNTIF($C$2:C2049,C2049)</f>
        <v>金坤2</v>
      </c>
      <c r="G2049" s="4">
        <f t="shared" si="63"/>
        <v>0</v>
      </c>
    </row>
    <row r="2050" customHeight="1" spans="1:7">
      <c r="A2050" s="4">
        <f t="shared" si="62"/>
        <v>2049</v>
      </c>
      <c r="B2050" s="8" t="s">
        <v>3053</v>
      </c>
      <c r="C2050" s="9" t="s">
        <v>1283</v>
      </c>
      <c r="D2050" s="4"/>
      <c r="E2050" s="7">
        <v>44378</v>
      </c>
      <c r="F2050" s="4" t="str">
        <f>C2050&amp;COUNTIF($C$2:C2050,C2050)</f>
        <v>刘美2</v>
      </c>
      <c r="G2050" s="4">
        <f t="shared" si="63"/>
        <v>0</v>
      </c>
    </row>
    <row r="2051" customHeight="1" spans="1:7">
      <c r="A2051" s="4">
        <f t="shared" ref="A2051:A2114" si="64">ROW()-1</f>
        <v>2050</v>
      </c>
      <c r="B2051" s="8" t="s">
        <v>3306</v>
      </c>
      <c r="C2051" s="9" t="s">
        <v>1284</v>
      </c>
      <c r="D2051" s="4"/>
      <c r="E2051" s="7">
        <v>44378</v>
      </c>
      <c r="F2051" s="4" t="str">
        <f>C2051&amp;COUNTIF($C$2:C2051,C2051)</f>
        <v>范群山2</v>
      </c>
      <c r="G2051" s="4">
        <f t="shared" ref="G2051:G2114" si="65">IF(COUNTIF(C:C,C2051)=1,0,D2051-VLOOKUP(C2051,C:D,2,0))</f>
        <v>0</v>
      </c>
    </row>
    <row r="2052" customHeight="1" spans="1:7">
      <c r="A2052" s="4">
        <f t="shared" si="64"/>
        <v>2051</v>
      </c>
      <c r="B2052" s="8" t="s">
        <v>3585</v>
      </c>
      <c r="C2052" s="9" t="s">
        <v>1285</v>
      </c>
      <c r="D2052" s="4"/>
      <c r="E2052" s="7">
        <v>44378</v>
      </c>
      <c r="F2052" s="4" t="str">
        <f>C2052&amp;COUNTIF($C$2:C2052,C2052)</f>
        <v>蒋朋2</v>
      </c>
      <c r="G2052" s="4">
        <f t="shared" si="65"/>
        <v>0</v>
      </c>
    </row>
    <row r="2053" customHeight="1" spans="1:7">
      <c r="A2053" s="4">
        <f t="shared" si="64"/>
        <v>2052</v>
      </c>
      <c r="B2053" s="8" t="s">
        <v>3311</v>
      </c>
      <c r="C2053" s="9" t="s">
        <v>1287</v>
      </c>
      <c r="D2053" s="4"/>
      <c r="E2053" s="7">
        <v>44378</v>
      </c>
      <c r="F2053" s="4" t="str">
        <f>C2053&amp;COUNTIF($C$2:C2053,C2053)</f>
        <v>许美霞2</v>
      </c>
      <c r="G2053" s="4">
        <f t="shared" si="65"/>
        <v>0</v>
      </c>
    </row>
    <row r="2054" customHeight="1" spans="1:7">
      <c r="A2054" s="4">
        <f t="shared" si="64"/>
        <v>2053</v>
      </c>
      <c r="B2054" s="8" t="s">
        <v>3038</v>
      </c>
      <c r="C2054" s="9" t="s">
        <v>1288</v>
      </c>
      <c r="D2054" s="4"/>
      <c r="E2054" s="7">
        <v>44378</v>
      </c>
      <c r="F2054" s="4" t="str">
        <f>C2054&amp;COUNTIF($C$2:C2054,C2054)</f>
        <v>陈菲菲2</v>
      </c>
      <c r="G2054" s="4">
        <f t="shared" si="65"/>
        <v>0</v>
      </c>
    </row>
    <row r="2055" customHeight="1" spans="1:7">
      <c r="A2055" s="4">
        <f t="shared" si="64"/>
        <v>2054</v>
      </c>
      <c r="B2055" s="8" t="s">
        <v>3406</v>
      </c>
      <c r="C2055" s="9" t="s">
        <v>1289</v>
      </c>
      <c r="D2055" s="4"/>
      <c r="E2055" s="7">
        <v>44378</v>
      </c>
      <c r="F2055" s="4" t="str">
        <f>C2055&amp;COUNTIF($C$2:C2055,C2055)</f>
        <v>宋浩华2</v>
      </c>
      <c r="G2055" s="4">
        <f t="shared" si="65"/>
        <v>0</v>
      </c>
    </row>
    <row r="2056" customHeight="1" spans="1:7">
      <c r="A2056" s="4">
        <f t="shared" si="64"/>
        <v>2055</v>
      </c>
      <c r="B2056" s="8" t="s">
        <v>4458</v>
      </c>
      <c r="C2056" s="9" t="s">
        <v>1293</v>
      </c>
      <c r="D2056" s="4"/>
      <c r="E2056" s="7">
        <v>44378</v>
      </c>
      <c r="F2056" s="4" t="str">
        <f>C2056&amp;COUNTIF($C$2:C2056,C2056)</f>
        <v>骆晨2</v>
      </c>
      <c r="G2056" s="4">
        <f t="shared" si="65"/>
        <v>0</v>
      </c>
    </row>
    <row r="2057" customHeight="1" spans="1:7">
      <c r="A2057" s="4">
        <f t="shared" si="64"/>
        <v>2056</v>
      </c>
      <c r="B2057" s="8" t="s">
        <v>3057</v>
      </c>
      <c r="C2057" s="9" t="s">
        <v>1294</v>
      </c>
      <c r="D2057" s="4"/>
      <c r="E2057" s="7">
        <v>44378</v>
      </c>
      <c r="F2057" s="4" t="str">
        <f>C2057&amp;COUNTIF($C$2:C2057,C2057)</f>
        <v>黄晨恩2</v>
      </c>
      <c r="G2057" s="4">
        <f t="shared" si="65"/>
        <v>0</v>
      </c>
    </row>
    <row r="2058" customHeight="1" spans="1:7">
      <c r="A2058" s="4">
        <f t="shared" si="64"/>
        <v>2057</v>
      </c>
      <c r="B2058" s="8" t="s">
        <v>3056</v>
      </c>
      <c r="C2058" s="9" t="s">
        <v>1295</v>
      </c>
      <c r="D2058" s="4"/>
      <c r="E2058" s="7">
        <v>44378</v>
      </c>
      <c r="F2058" s="4" t="str">
        <f>C2058&amp;COUNTIF($C$2:C2058,C2058)</f>
        <v>张涛涛2</v>
      </c>
      <c r="G2058" s="4">
        <f t="shared" si="65"/>
        <v>0</v>
      </c>
    </row>
    <row r="2059" customHeight="1" spans="1:7">
      <c r="A2059" s="4">
        <f t="shared" si="64"/>
        <v>2058</v>
      </c>
      <c r="B2059" s="8" t="s">
        <v>2878</v>
      </c>
      <c r="C2059" s="9" t="s">
        <v>1296</v>
      </c>
      <c r="D2059" s="4"/>
      <c r="E2059" s="7">
        <v>44378</v>
      </c>
      <c r="F2059" s="4" t="str">
        <f>C2059&amp;COUNTIF($C$2:C2059,C2059)</f>
        <v>左士杰2</v>
      </c>
      <c r="G2059" s="4">
        <f t="shared" si="65"/>
        <v>0</v>
      </c>
    </row>
    <row r="2060" customHeight="1" spans="1:7">
      <c r="A2060" s="4">
        <f t="shared" si="64"/>
        <v>2059</v>
      </c>
      <c r="B2060" s="8" t="s">
        <v>4461</v>
      </c>
      <c r="C2060" s="9" t="s">
        <v>1299</v>
      </c>
      <c r="D2060" s="4"/>
      <c r="E2060" s="7">
        <v>44378</v>
      </c>
      <c r="F2060" s="4" t="str">
        <f>C2060&amp;COUNTIF($C$2:C2060,C2060)</f>
        <v>王杰2</v>
      </c>
      <c r="G2060" s="4">
        <f t="shared" si="65"/>
        <v>0</v>
      </c>
    </row>
    <row r="2061" customHeight="1" spans="1:7">
      <c r="A2061" s="4">
        <f t="shared" si="64"/>
        <v>2060</v>
      </c>
      <c r="B2061" s="8" t="s">
        <v>3058</v>
      </c>
      <c r="C2061" s="9" t="s">
        <v>1300</v>
      </c>
      <c r="D2061" s="4"/>
      <c r="E2061" s="7">
        <v>44378</v>
      </c>
      <c r="F2061" s="4" t="str">
        <f>C2061&amp;COUNTIF($C$2:C2061,C2061)</f>
        <v>鲜祖斌2</v>
      </c>
      <c r="G2061" s="4">
        <f t="shared" si="65"/>
        <v>0</v>
      </c>
    </row>
    <row r="2062" customHeight="1" spans="1:7">
      <c r="A2062" s="4">
        <f t="shared" si="64"/>
        <v>2061</v>
      </c>
      <c r="B2062" s="8" t="s">
        <v>3059</v>
      </c>
      <c r="C2062" s="9" t="s">
        <v>1302</v>
      </c>
      <c r="D2062" s="4"/>
      <c r="E2062" s="7">
        <v>44378</v>
      </c>
      <c r="F2062" s="4" t="str">
        <f>C2062&amp;COUNTIF($C$2:C2062,C2062)</f>
        <v>杨卫岭2</v>
      </c>
      <c r="G2062" s="4">
        <f t="shared" si="65"/>
        <v>0</v>
      </c>
    </row>
    <row r="2063" customHeight="1" spans="1:7">
      <c r="A2063" s="4">
        <f t="shared" si="64"/>
        <v>2062</v>
      </c>
      <c r="B2063" s="8" t="s">
        <v>2752</v>
      </c>
      <c r="C2063" s="9" t="s">
        <v>1303</v>
      </c>
      <c r="D2063" s="4"/>
      <c r="E2063" s="7">
        <v>44378</v>
      </c>
      <c r="F2063" s="4" t="str">
        <f>C2063&amp;COUNTIF($C$2:C2063,C2063)</f>
        <v>胡兴涛2</v>
      </c>
      <c r="G2063" s="4">
        <f t="shared" si="65"/>
        <v>0</v>
      </c>
    </row>
    <row r="2064" customHeight="1" spans="1:7">
      <c r="A2064" s="4">
        <f t="shared" si="64"/>
        <v>2063</v>
      </c>
      <c r="B2064" s="8" t="s">
        <v>3597</v>
      </c>
      <c r="C2064" s="9" t="s">
        <v>1304</v>
      </c>
      <c r="D2064" s="4"/>
      <c r="E2064" s="7">
        <v>44378</v>
      </c>
      <c r="F2064" s="4" t="str">
        <f>C2064&amp;COUNTIF($C$2:C2064,C2064)</f>
        <v>李帅2</v>
      </c>
      <c r="G2064" s="4">
        <f t="shared" si="65"/>
        <v>0</v>
      </c>
    </row>
    <row r="2065" customHeight="1" spans="1:7">
      <c r="A2065" s="4">
        <f t="shared" si="64"/>
        <v>2064</v>
      </c>
      <c r="B2065" s="8" t="s">
        <v>3041</v>
      </c>
      <c r="C2065" s="9" t="s">
        <v>1305</v>
      </c>
      <c r="D2065" s="4"/>
      <c r="E2065" s="7">
        <v>44378</v>
      </c>
      <c r="F2065" s="4" t="str">
        <f>C2065&amp;COUNTIF($C$2:C2065,C2065)</f>
        <v>任磊2</v>
      </c>
      <c r="G2065" s="4">
        <f t="shared" si="65"/>
        <v>0</v>
      </c>
    </row>
    <row r="2066" customHeight="1" spans="1:7">
      <c r="A2066" s="4">
        <f t="shared" si="64"/>
        <v>2065</v>
      </c>
      <c r="B2066" s="8" t="s">
        <v>4463</v>
      </c>
      <c r="C2066" s="9" t="s">
        <v>1306</v>
      </c>
      <c r="D2066" s="4"/>
      <c r="E2066" s="7">
        <v>44378</v>
      </c>
      <c r="F2066" s="4" t="str">
        <f>C2066&amp;COUNTIF($C$2:C2066,C2066)</f>
        <v>谭海峰2</v>
      </c>
      <c r="G2066" s="4">
        <f t="shared" si="65"/>
        <v>0</v>
      </c>
    </row>
    <row r="2067" customHeight="1" spans="1:7">
      <c r="A2067" s="4">
        <f t="shared" si="64"/>
        <v>2066</v>
      </c>
      <c r="B2067" s="8" t="s">
        <v>3695</v>
      </c>
      <c r="C2067" s="9" t="s">
        <v>1307</v>
      </c>
      <c r="D2067" s="4"/>
      <c r="E2067" s="7">
        <v>44378</v>
      </c>
      <c r="F2067" s="4" t="str">
        <f>C2067&amp;COUNTIF($C$2:C2067,C2067)</f>
        <v>刘凌宇2</v>
      </c>
      <c r="G2067" s="4">
        <f t="shared" si="65"/>
        <v>0</v>
      </c>
    </row>
    <row r="2068" customHeight="1" spans="1:7">
      <c r="A2068" s="4">
        <f t="shared" si="64"/>
        <v>2067</v>
      </c>
      <c r="B2068" s="8" t="s">
        <v>3295</v>
      </c>
      <c r="C2068" s="9" t="s">
        <v>1309</v>
      </c>
      <c r="D2068" s="4"/>
      <c r="E2068" s="7">
        <v>44378</v>
      </c>
      <c r="F2068" s="4" t="str">
        <f>C2068&amp;COUNTIF($C$2:C2068,C2068)</f>
        <v>吴林2</v>
      </c>
      <c r="G2068" s="4">
        <f t="shared" si="65"/>
        <v>0</v>
      </c>
    </row>
    <row r="2069" customHeight="1" spans="1:7">
      <c r="A2069" s="4">
        <f t="shared" si="64"/>
        <v>2068</v>
      </c>
      <c r="B2069" s="8" t="s">
        <v>4466</v>
      </c>
      <c r="C2069" s="9" t="s">
        <v>1311</v>
      </c>
      <c r="D2069" s="4"/>
      <c r="E2069" s="7">
        <v>44378</v>
      </c>
      <c r="F2069" s="4" t="str">
        <f>C2069&amp;COUNTIF($C$2:C2069,C2069)</f>
        <v>周裕光2</v>
      </c>
      <c r="G2069" s="4">
        <f t="shared" si="65"/>
        <v>0</v>
      </c>
    </row>
    <row r="2070" customHeight="1" spans="1:7">
      <c r="A2070" s="4">
        <f t="shared" si="64"/>
        <v>2069</v>
      </c>
      <c r="B2070" s="8" t="s">
        <v>3591</v>
      </c>
      <c r="C2070" s="9" t="s">
        <v>1312</v>
      </c>
      <c r="D2070" s="4"/>
      <c r="E2070" s="7">
        <v>44378</v>
      </c>
      <c r="F2070" s="4" t="str">
        <f>C2070&amp;COUNTIF($C$2:C2070,C2070)</f>
        <v>倪伟康2</v>
      </c>
      <c r="G2070" s="4">
        <f t="shared" si="65"/>
        <v>0</v>
      </c>
    </row>
    <row r="2071" customHeight="1" spans="1:7">
      <c r="A2071" s="4">
        <f t="shared" si="64"/>
        <v>2070</v>
      </c>
      <c r="B2071" s="8" t="s">
        <v>4467</v>
      </c>
      <c r="C2071" s="9" t="s">
        <v>1313</v>
      </c>
      <c r="D2071" s="4"/>
      <c r="E2071" s="7">
        <v>44378</v>
      </c>
      <c r="F2071" s="4" t="str">
        <f>C2071&amp;COUNTIF($C$2:C2071,C2071)</f>
        <v>董呈贺2</v>
      </c>
      <c r="G2071" s="4">
        <f t="shared" si="65"/>
        <v>0</v>
      </c>
    </row>
    <row r="2072" customHeight="1" spans="1:7">
      <c r="A2072" s="4">
        <f t="shared" si="64"/>
        <v>2071</v>
      </c>
      <c r="B2072" s="8" t="s">
        <v>4468</v>
      </c>
      <c r="C2072" s="9" t="s">
        <v>1314</v>
      </c>
      <c r="D2072" s="4"/>
      <c r="E2072" s="7">
        <v>44378</v>
      </c>
      <c r="F2072" s="4" t="str">
        <f>C2072&amp;COUNTIF($C$2:C2072,C2072)</f>
        <v>尚蔚2</v>
      </c>
      <c r="G2072" s="4">
        <f t="shared" si="65"/>
        <v>0</v>
      </c>
    </row>
    <row r="2073" customHeight="1" spans="1:7">
      <c r="A2073" s="4">
        <f t="shared" si="64"/>
        <v>2072</v>
      </c>
      <c r="B2073" s="8" t="s">
        <v>3589</v>
      </c>
      <c r="C2073" s="9" t="s">
        <v>1316</v>
      </c>
      <c r="D2073" s="4"/>
      <c r="E2073" s="7">
        <v>44378</v>
      </c>
      <c r="F2073" s="4" t="str">
        <f>C2073&amp;COUNTIF($C$2:C2073,C2073)</f>
        <v>朱晓磊2</v>
      </c>
      <c r="G2073" s="4">
        <f t="shared" si="65"/>
        <v>0</v>
      </c>
    </row>
    <row r="2074" customHeight="1" spans="1:7">
      <c r="A2074" s="4">
        <f t="shared" si="64"/>
        <v>2073</v>
      </c>
      <c r="B2074" s="8" t="s">
        <v>3297</v>
      </c>
      <c r="C2074" s="9" t="s">
        <v>1317</v>
      </c>
      <c r="D2074" s="4"/>
      <c r="E2074" s="7">
        <v>44378</v>
      </c>
      <c r="F2074" s="4" t="str">
        <f>C2074&amp;COUNTIF($C$2:C2074,C2074)</f>
        <v>宁艳华2</v>
      </c>
      <c r="G2074" s="4">
        <f t="shared" si="65"/>
        <v>0</v>
      </c>
    </row>
    <row r="2075" customHeight="1" spans="1:7">
      <c r="A2075" s="4">
        <f t="shared" si="64"/>
        <v>2074</v>
      </c>
      <c r="B2075" s="8" t="s">
        <v>3598</v>
      </c>
      <c r="C2075" s="9" t="s">
        <v>1318</v>
      </c>
      <c r="D2075" s="4"/>
      <c r="E2075" s="7">
        <v>44378</v>
      </c>
      <c r="F2075" s="4" t="str">
        <f>C2075&amp;COUNTIF($C$2:C2075,C2075)</f>
        <v>薛永永2</v>
      </c>
      <c r="G2075" s="4">
        <f t="shared" si="65"/>
        <v>0</v>
      </c>
    </row>
    <row r="2076" customHeight="1" spans="1:7">
      <c r="A2076" s="4">
        <f t="shared" si="64"/>
        <v>2075</v>
      </c>
      <c r="B2076" s="8" t="s">
        <v>4470</v>
      </c>
      <c r="C2076" s="9" t="s">
        <v>1319</v>
      </c>
      <c r="D2076" s="4"/>
      <c r="E2076" s="7">
        <v>44378</v>
      </c>
      <c r="F2076" s="4" t="str">
        <f>C2076&amp;COUNTIF($C$2:C2076,C2076)</f>
        <v>谢福2</v>
      </c>
      <c r="G2076" s="4">
        <f t="shared" si="65"/>
        <v>0</v>
      </c>
    </row>
    <row r="2077" customHeight="1" spans="1:7">
      <c r="A2077" s="4">
        <f t="shared" si="64"/>
        <v>2076</v>
      </c>
      <c r="B2077" s="8" t="s">
        <v>4471</v>
      </c>
      <c r="C2077" s="9" t="s">
        <v>1320</v>
      </c>
      <c r="D2077" s="4"/>
      <c r="E2077" s="7">
        <v>44378</v>
      </c>
      <c r="F2077" s="4" t="str">
        <f>C2077&amp;COUNTIF($C$2:C2077,C2077)</f>
        <v>肖安安2</v>
      </c>
      <c r="G2077" s="4">
        <f t="shared" si="65"/>
        <v>0</v>
      </c>
    </row>
    <row r="2078" customHeight="1" spans="1:7">
      <c r="A2078" s="4">
        <f t="shared" si="64"/>
        <v>2077</v>
      </c>
      <c r="B2078" s="8" t="s">
        <v>4472</v>
      </c>
      <c r="C2078" s="9" t="s">
        <v>1321</v>
      </c>
      <c r="D2078" s="4"/>
      <c r="E2078" s="7">
        <v>44378</v>
      </c>
      <c r="F2078" s="4" t="str">
        <f>C2078&amp;COUNTIF($C$2:C2078,C2078)</f>
        <v>章梦婷2</v>
      </c>
      <c r="G2078" s="4">
        <f t="shared" si="65"/>
        <v>0</v>
      </c>
    </row>
    <row r="2079" customHeight="1" spans="1:7">
      <c r="A2079" s="4">
        <f t="shared" si="64"/>
        <v>2078</v>
      </c>
      <c r="B2079" s="8" t="s">
        <v>4474</v>
      </c>
      <c r="C2079" s="9" t="s">
        <v>1324</v>
      </c>
      <c r="D2079" s="4"/>
      <c r="E2079" s="7">
        <v>44378</v>
      </c>
      <c r="F2079" s="4" t="str">
        <f>C2079&amp;COUNTIF($C$2:C2079,C2079)</f>
        <v>范全林2</v>
      </c>
      <c r="G2079" s="4">
        <f t="shared" si="65"/>
        <v>0</v>
      </c>
    </row>
    <row r="2080" customHeight="1" spans="1:7">
      <c r="A2080" s="4">
        <f t="shared" si="64"/>
        <v>2079</v>
      </c>
      <c r="B2080" s="8" t="s">
        <v>3308</v>
      </c>
      <c r="C2080" s="9" t="s">
        <v>1325</v>
      </c>
      <c r="D2080" s="4"/>
      <c r="E2080" s="7">
        <v>44378</v>
      </c>
      <c r="F2080" s="4" t="str">
        <f>C2080&amp;COUNTIF($C$2:C2080,C2080)</f>
        <v>陈超2</v>
      </c>
      <c r="G2080" s="4">
        <f t="shared" si="65"/>
        <v>0</v>
      </c>
    </row>
    <row r="2081" customHeight="1" spans="1:7">
      <c r="A2081" s="4">
        <f t="shared" si="64"/>
        <v>2080</v>
      </c>
      <c r="B2081" s="8" t="s">
        <v>3307</v>
      </c>
      <c r="C2081" s="9" t="s">
        <v>1326</v>
      </c>
      <c r="D2081" s="4"/>
      <c r="E2081" s="7">
        <v>44378</v>
      </c>
      <c r="F2081" s="4" t="str">
        <f>C2081&amp;COUNTIF($C$2:C2081,C2081)</f>
        <v>骆杰2</v>
      </c>
      <c r="G2081" s="4">
        <f t="shared" si="65"/>
        <v>0</v>
      </c>
    </row>
    <row r="2082" customHeight="1" spans="1:7">
      <c r="A2082" s="4">
        <f t="shared" si="64"/>
        <v>2081</v>
      </c>
      <c r="B2082" s="8" t="s">
        <v>3175</v>
      </c>
      <c r="C2082" s="9" t="s">
        <v>1327</v>
      </c>
      <c r="D2082" s="4"/>
      <c r="E2082" s="7">
        <v>44378</v>
      </c>
      <c r="F2082" s="4" t="str">
        <f>C2082&amp;COUNTIF($C$2:C2082,C2082)</f>
        <v>孙碧莹2</v>
      </c>
      <c r="G2082" s="4">
        <f t="shared" si="65"/>
        <v>0</v>
      </c>
    </row>
    <row r="2083" customHeight="1" spans="1:7">
      <c r="A2083" s="4">
        <f t="shared" si="64"/>
        <v>2082</v>
      </c>
      <c r="B2083" s="8" t="s">
        <v>3029</v>
      </c>
      <c r="C2083" s="9" t="s">
        <v>1329</v>
      </c>
      <c r="D2083" s="4"/>
      <c r="E2083" s="7">
        <v>44378</v>
      </c>
      <c r="F2083" s="4" t="str">
        <f>C2083&amp;COUNTIF($C$2:C2083,C2083)</f>
        <v>付肖洋2</v>
      </c>
      <c r="G2083" s="4">
        <f t="shared" si="65"/>
        <v>0</v>
      </c>
    </row>
    <row r="2084" customHeight="1" spans="1:7">
      <c r="A2084" s="4">
        <f t="shared" si="64"/>
        <v>2083</v>
      </c>
      <c r="B2084" s="8" t="s">
        <v>3566</v>
      </c>
      <c r="C2084" s="9" t="s">
        <v>1330</v>
      </c>
      <c r="D2084" s="4"/>
      <c r="E2084" s="7">
        <v>44378</v>
      </c>
      <c r="F2084" s="4" t="str">
        <f>C2084&amp;COUNTIF($C$2:C2084,C2084)</f>
        <v>段宇明2</v>
      </c>
      <c r="G2084" s="4">
        <f t="shared" si="65"/>
        <v>0</v>
      </c>
    </row>
    <row r="2085" customHeight="1" spans="1:7">
      <c r="A2085" s="4">
        <f t="shared" si="64"/>
        <v>2084</v>
      </c>
      <c r="B2085" s="8" t="s">
        <v>3174</v>
      </c>
      <c r="C2085" s="9" t="s">
        <v>1331</v>
      </c>
      <c r="D2085" s="4"/>
      <c r="E2085" s="7">
        <v>44378</v>
      </c>
      <c r="F2085" s="4" t="str">
        <f>C2085&amp;COUNTIF($C$2:C2085,C2085)</f>
        <v>王豆2</v>
      </c>
      <c r="G2085" s="4">
        <f t="shared" si="65"/>
        <v>0</v>
      </c>
    </row>
    <row r="2086" customHeight="1" spans="1:7">
      <c r="A2086" s="4">
        <f t="shared" si="64"/>
        <v>2085</v>
      </c>
      <c r="B2086" s="8" t="s">
        <v>4476</v>
      </c>
      <c r="C2086" s="9" t="s">
        <v>1332</v>
      </c>
      <c r="D2086" s="4"/>
      <c r="E2086" s="7">
        <v>44378</v>
      </c>
      <c r="F2086" s="4" t="str">
        <f>C2086&amp;COUNTIF($C$2:C2086,C2086)</f>
        <v>邬银莹2</v>
      </c>
      <c r="G2086" s="4">
        <f t="shared" si="65"/>
        <v>0</v>
      </c>
    </row>
    <row r="2087" customHeight="1" spans="1:7">
      <c r="A2087" s="4">
        <f t="shared" si="64"/>
        <v>2086</v>
      </c>
      <c r="B2087" s="8" t="s">
        <v>3060</v>
      </c>
      <c r="C2087" s="9" t="s">
        <v>1333</v>
      </c>
      <c r="D2087" s="4"/>
      <c r="E2087" s="7">
        <v>44378</v>
      </c>
      <c r="F2087" s="4" t="str">
        <f>C2087&amp;COUNTIF($C$2:C2087,C2087)</f>
        <v>李琦2</v>
      </c>
      <c r="G2087" s="4">
        <f t="shared" si="65"/>
        <v>0</v>
      </c>
    </row>
    <row r="2088" customHeight="1" spans="1:7">
      <c r="A2088" s="4">
        <f t="shared" si="64"/>
        <v>2087</v>
      </c>
      <c r="B2088" s="8" t="s">
        <v>3645</v>
      </c>
      <c r="C2088" s="9" t="s">
        <v>1337</v>
      </c>
      <c r="D2088" s="4"/>
      <c r="E2088" s="7">
        <v>44378</v>
      </c>
      <c r="F2088" s="4" t="str">
        <f>C2088&amp;COUNTIF($C$2:C2088,C2088)</f>
        <v>涂寿松2</v>
      </c>
      <c r="G2088" s="4">
        <f t="shared" si="65"/>
        <v>0</v>
      </c>
    </row>
    <row r="2089" customHeight="1" spans="1:7">
      <c r="A2089" s="4">
        <f t="shared" si="64"/>
        <v>2088</v>
      </c>
      <c r="B2089" s="8" t="s">
        <v>4481</v>
      </c>
      <c r="C2089" s="9" t="s">
        <v>1339</v>
      </c>
      <c r="D2089" s="4"/>
      <c r="E2089" s="7">
        <v>44378</v>
      </c>
      <c r="F2089" s="4" t="str">
        <f>C2089&amp;COUNTIF($C$2:C2089,C2089)</f>
        <v>刘凤娇2</v>
      </c>
      <c r="G2089" s="4">
        <f t="shared" si="65"/>
        <v>0</v>
      </c>
    </row>
    <row r="2090" customHeight="1" spans="1:7">
      <c r="A2090" s="4">
        <f t="shared" si="64"/>
        <v>2089</v>
      </c>
      <c r="B2090" s="8" t="s">
        <v>3061</v>
      </c>
      <c r="C2090" s="9" t="s">
        <v>1340</v>
      </c>
      <c r="D2090" s="4"/>
      <c r="E2090" s="7">
        <v>44378</v>
      </c>
      <c r="F2090" s="4" t="str">
        <f>C2090&amp;COUNTIF($C$2:C2090,C2090)</f>
        <v>李润泽2</v>
      </c>
      <c r="G2090" s="4">
        <f t="shared" si="65"/>
        <v>0</v>
      </c>
    </row>
    <row r="2091" customHeight="1" spans="1:7">
      <c r="A2091" s="4">
        <f t="shared" si="64"/>
        <v>2090</v>
      </c>
      <c r="B2091" s="8" t="s">
        <v>3401</v>
      </c>
      <c r="C2091" s="9" t="s">
        <v>1341</v>
      </c>
      <c r="D2091" s="4"/>
      <c r="E2091" s="7">
        <v>44378</v>
      </c>
      <c r="F2091" s="4" t="str">
        <f>C2091&amp;COUNTIF($C$2:C2091,C2091)</f>
        <v>黄琳琳2</v>
      </c>
      <c r="G2091" s="4">
        <f t="shared" si="65"/>
        <v>0</v>
      </c>
    </row>
    <row r="2092" customHeight="1" spans="1:7">
      <c r="A2092" s="4">
        <f t="shared" si="64"/>
        <v>2091</v>
      </c>
      <c r="B2092" s="8" t="s">
        <v>3039</v>
      </c>
      <c r="C2092" s="9" t="s">
        <v>1342</v>
      </c>
      <c r="D2092" s="4"/>
      <c r="E2092" s="7">
        <v>44378</v>
      </c>
      <c r="F2092" s="4" t="str">
        <f>C2092&amp;COUNTIF($C$2:C2092,C2092)</f>
        <v>张智超2</v>
      </c>
      <c r="G2092" s="4">
        <f t="shared" si="65"/>
        <v>0</v>
      </c>
    </row>
    <row r="2093" customHeight="1" spans="1:7">
      <c r="A2093" s="4">
        <f t="shared" si="64"/>
        <v>2092</v>
      </c>
      <c r="B2093" s="8" t="s">
        <v>4483</v>
      </c>
      <c r="C2093" s="9" t="s">
        <v>1344</v>
      </c>
      <c r="D2093" s="4"/>
      <c r="E2093" s="7">
        <v>44378</v>
      </c>
      <c r="F2093" s="4" t="str">
        <f>C2093&amp;COUNTIF($C$2:C2093,C2093)</f>
        <v>李玉涛2</v>
      </c>
      <c r="G2093" s="4">
        <f t="shared" si="65"/>
        <v>0</v>
      </c>
    </row>
    <row r="2094" customHeight="1" spans="1:7">
      <c r="A2094" s="4">
        <f t="shared" si="64"/>
        <v>2093</v>
      </c>
      <c r="B2094" s="8" t="s">
        <v>4484</v>
      </c>
      <c r="C2094" s="9" t="s">
        <v>1345</v>
      </c>
      <c r="D2094" s="4"/>
      <c r="E2094" s="7">
        <v>44378</v>
      </c>
      <c r="F2094" s="4" t="str">
        <f>C2094&amp;COUNTIF($C$2:C2094,C2094)</f>
        <v>石爱迪2</v>
      </c>
      <c r="G2094" s="4">
        <f t="shared" si="65"/>
        <v>0</v>
      </c>
    </row>
    <row r="2095" customHeight="1" spans="1:7">
      <c r="A2095" s="4">
        <f t="shared" si="64"/>
        <v>2094</v>
      </c>
      <c r="B2095" s="8" t="s">
        <v>2751</v>
      </c>
      <c r="C2095" s="9" t="s">
        <v>1348</v>
      </c>
      <c r="D2095" s="4"/>
      <c r="E2095" s="7">
        <v>44378</v>
      </c>
      <c r="F2095" s="4" t="str">
        <f>C2095&amp;COUNTIF($C$2:C2095,C2095)</f>
        <v>汪进2</v>
      </c>
      <c r="G2095" s="4">
        <f t="shared" si="65"/>
        <v>0</v>
      </c>
    </row>
    <row r="2096" customHeight="1" spans="1:7">
      <c r="A2096" s="4">
        <f t="shared" si="64"/>
        <v>2095</v>
      </c>
      <c r="B2096" s="8" t="s">
        <v>3062</v>
      </c>
      <c r="C2096" s="9" t="s">
        <v>1350</v>
      </c>
      <c r="D2096" s="4"/>
      <c r="E2096" s="7">
        <v>44378</v>
      </c>
      <c r="F2096" s="4" t="str">
        <f>C2096&amp;COUNTIF($C$2:C2096,C2096)</f>
        <v>杜建军2</v>
      </c>
      <c r="G2096" s="4">
        <f t="shared" si="65"/>
        <v>0</v>
      </c>
    </row>
    <row r="2097" customHeight="1" spans="1:7">
      <c r="A2097" s="4">
        <f t="shared" si="64"/>
        <v>2096</v>
      </c>
      <c r="B2097" s="8" t="s">
        <v>3292</v>
      </c>
      <c r="C2097" s="9" t="s">
        <v>1352</v>
      </c>
      <c r="D2097" s="4"/>
      <c r="E2097" s="7">
        <v>44378</v>
      </c>
      <c r="F2097" s="4" t="str">
        <f>C2097&amp;COUNTIF($C$2:C2097,C2097)</f>
        <v>汪严随2</v>
      </c>
      <c r="G2097" s="4">
        <f t="shared" si="65"/>
        <v>0</v>
      </c>
    </row>
    <row r="2098" customHeight="1" spans="1:7">
      <c r="A2098" s="4">
        <f t="shared" si="64"/>
        <v>2097</v>
      </c>
      <c r="B2098" s="8" t="s">
        <v>4490</v>
      </c>
      <c r="C2098" s="9" t="s">
        <v>1354</v>
      </c>
      <c r="D2098" s="4"/>
      <c r="E2098" s="7">
        <v>44378</v>
      </c>
      <c r="F2098" s="4" t="str">
        <f>C2098&amp;COUNTIF($C$2:C2098,C2098)</f>
        <v>胡挺2</v>
      </c>
      <c r="G2098" s="4">
        <f t="shared" si="65"/>
        <v>0</v>
      </c>
    </row>
    <row r="2099" customHeight="1" spans="1:7">
      <c r="A2099" s="4">
        <f t="shared" si="64"/>
        <v>2098</v>
      </c>
      <c r="B2099" s="8" t="s">
        <v>4491</v>
      </c>
      <c r="C2099" s="9" t="s">
        <v>1355</v>
      </c>
      <c r="D2099" s="4"/>
      <c r="E2099" s="7">
        <v>44378</v>
      </c>
      <c r="F2099" s="4" t="str">
        <f>C2099&amp;COUNTIF($C$2:C2099,C2099)</f>
        <v>黄伟2</v>
      </c>
      <c r="G2099" s="4">
        <f t="shared" si="65"/>
        <v>0</v>
      </c>
    </row>
    <row r="2100" customHeight="1" spans="1:7">
      <c r="A2100" s="4">
        <f t="shared" si="64"/>
        <v>2099</v>
      </c>
      <c r="B2100" s="8" t="s">
        <v>3399</v>
      </c>
      <c r="C2100" s="9" t="s">
        <v>1356</v>
      </c>
      <c r="D2100" s="4"/>
      <c r="E2100" s="7">
        <v>44378</v>
      </c>
      <c r="F2100" s="4" t="str">
        <f>C2100&amp;COUNTIF($C$2:C2100,C2100)</f>
        <v>乔守伟2</v>
      </c>
      <c r="G2100" s="4">
        <f t="shared" si="65"/>
        <v>0</v>
      </c>
    </row>
    <row r="2101" customHeight="1" spans="1:7">
      <c r="A2101" s="4">
        <f t="shared" si="64"/>
        <v>2100</v>
      </c>
      <c r="B2101" s="8" t="s">
        <v>4493</v>
      </c>
      <c r="C2101" s="9" t="s">
        <v>1358</v>
      </c>
      <c r="D2101" s="4"/>
      <c r="E2101" s="7">
        <v>44378</v>
      </c>
      <c r="F2101" s="4" t="str">
        <f>C2101&amp;COUNTIF($C$2:C2101,C2101)</f>
        <v>韩凯2</v>
      </c>
      <c r="G2101" s="4">
        <f t="shared" si="65"/>
        <v>0</v>
      </c>
    </row>
    <row r="2102" customHeight="1" spans="1:7">
      <c r="A2102" s="4">
        <f t="shared" si="64"/>
        <v>2101</v>
      </c>
      <c r="B2102" s="8" t="s">
        <v>4494</v>
      </c>
      <c r="C2102" s="9" t="s">
        <v>1359</v>
      </c>
      <c r="D2102" s="4"/>
      <c r="E2102" s="7">
        <v>44378</v>
      </c>
      <c r="F2102" s="4" t="str">
        <f>C2102&amp;COUNTIF($C$2:C2102,C2102)</f>
        <v>魏晓敏2</v>
      </c>
      <c r="G2102" s="4">
        <f t="shared" si="65"/>
        <v>0</v>
      </c>
    </row>
    <row r="2103" customHeight="1" spans="1:7">
      <c r="A2103" s="4">
        <f t="shared" si="64"/>
        <v>2102</v>
      </c>
      <c r="B2103" s="8" t="s">
        <v>4496</v>
      </c>
      <c r="C2103" s="9" t="s">
        <v>1361</v>
      </c>
      <c r="D2103" s="4"/>
      <c r="E2103" s="7">
        <v>44378</v>
      </c>
      <c r="F2103" s="4" t="str">
        <f>C2103&amp;COUNTIF($C$2:C2103,C2103)</f>
        <v>黄永和2</v>
      </c>
      <c r="G2103" s="4">
        <f t="shared" si="65"/>
        <v>0</v>
      </c>
    </row>
    <row r="2104" customHeight="1" spans="1:7">
      <c r="A2104" s="4">
        <f t="shared" si="64"/>
        <v>2103</v>
      </c>
      <c r="B2104" s="8" t="s">
        <v>4497</v>
      </c>
      <c r="C2104" s="9" t="s">
        <v>1362</v>
      </c>
      <c r="D2104" s="4"/>
      <c r="E2104" s="7">
        <v>44378</v>
      </c>
      <c r="F2104" s="4" t="str">
        <f>C2104&amp;COUNTIF($C$2:C2104,C2104)</f>
        <v>朱峰2</v>
      </c>
      <c r="G2104" s="4">
        <f t="shared" si="65"/>
        <v>0</v>
      </c>
    </row>
    <row r="2105" customHeight="1" spans="1:7">
      <c r="A2105" s="4">
        <f t="shared" si="64"/>
        <v>2104</v>
      </c>
      <c r="B2105" s="8" t="s">
        <v>3402</v>
      </c>
      <c r="C2105" s="9" t="s">
        <v>1365</v>
      </c>
      <c r="D2105" s="4"/>
      <c r="E2105" s="7">
        <v>44378</v>
      </c>
      <c r="F2105" s="4" t="str">
        <f>C2105&amp;COUNTIF($C$2:C2105,C2105)</f>
        <v>莫丽芳2</v>
      </c>
      <c r="G2105" s="4">
        <f t="shared" si="65"/>
        <v>0</v>
      </c>
    </row>
    <row r="2106" customHeight="1" spans="1:7">
      <c r="A2106" s="4">
        <f t="shared" si="64"/>
        <v>2105</v>
      </c>
      <c r="B2106" s="8" t="s">
        <v>4500</v>
      </c>
      <c r="C2106" s="9" t="s">
        <v>1366</v>
      </c>
      <c r="D2106" s="4"/>
      <c r="E2106" s="7">
        <v>44378</v>
      </c>
      <c r="F2106" s="4" t="str">
        <f>C2106&amp;COUNTIF($C$2:C2106,C2106)</f>
        <v>童天渝2</v>
      </c>
      <c r="G2106" s="4">
        <f t="shared" si="65"/>
        <v>0</v>
      </c>
    </row>
    <row r="2107" customHeight="1" spans="1:7">
      <c r="A2107" s="4">
        <f t="shared" si="64"/>
        <v>2106</v>
      </c>
      <c r="B2107" s="8" t="s">
        <v>3301</v>
      </c>
      <c r="C2107" s="9" t="s">
        <v>1367</v>
      </c>
      <c r="D2107" s="4"/>
      <c r="E2107" s="7">
        <v>44378</v>
      </c>
      <c r="F2107" s="4" t="str">
        <f>C2107&amp;COUNTIF($C$2:C2107,C2107)</f>
        <v>高兴2</v>
      </c>
      <c r="G2107" s="4">
        <f t="shared" si="65"/>
        <v>0</v>
      </c>
    </row>
    <row r="2108" customHeight="1" spans="1:7">
      <c r="A2108" s="4">
        <f t="shared" si="64"/>
        <v>2107</v>
      </c>
      <c r="B2108" s="8" t="s">
        <v>4502</v>
      </c>
      <c r="C2108" s="9" t="s">
        <v>1369</v>
      </c>
      <c r="D2108" s="4"/>
      <c r="E2108" s="7">
        <v>44378</v>
      </c>
      <c r="F2108" s="4" t="str">
        <f>C2108&amp;COUNTIF($C$2:C2108,C2108)</f>
        <v>于益民2</v>
      </c>
      <c r="G2108" s="4">
        <f t="shared" si="65"/>
        <v>0</v>
      </c>
    </row>
    <row r="2109" customHeight="1" spans="1:7">
      <c r="A2109" s="4">
        <f t="shared" si="64"/>
        <v>2108</v>
      </c>
      <c r="B2109" s="8" t="s">
        <v>3315</v>
      </c>
      <c r="C2109" s="9" t="s">
        <v>1370</v>
      </c>
      <c r="D2109" s="4"/>
      <c r="E2109" s="7">
        <v>44378</v>
      </c>
      <c r="F2109" s="4" t="str">
        <f>C2109&amp;COUNTIF($C$2:C2109,C2109)</f>
        <v>祁丽华2</v>
      </c>
      <c r="G2109" s="4">
        <f t="shared" si="65"/>
        <v>0</v>
      </c>
    </row>
    <row r="2110" customHeight="1" spans="1:7">
      <c r="A2110" s="4">
        <f t="shared" si="64"/>
        <v>2109</v>
      </c>
      <c r="B2110" s="8" t="s">
        <v>3644</v>
      </c>
      <c r="C2110" s="9" t="s">
        <v>1372</v>
      </c>
      <c r="D2110" s="4"/>
      <c r="E2110" s="7">
        <v>44378</v>
      </c>
      <c r="F2110" s="4" t="str">
        <f>C2110&amp;COUNTIF($C$2:C2110,C2110)</f>
        <v>奚秀文2</v>
      </c>
      <c r="G2110" s="4">
        <f t="shared" si="65"/>
        <v>0</v>
      </c>
    </row>
    <row r="2111" customHeight="1" spans="1:7">
      <c r="A2111" s="4">
        <f t="shared" si="64"/>
        <v>2110</v>
      </c>
      <c r="B2111" s="8" t="s">
        <v>4504</v>
      </c>
      <c r="C2111" s="9" t="s">
        <v>1373</v>
      </c>
      <c r="D2111" s="4"/>
      <c r="E2111" s="7">
        <v>44378</v>
      </c>
      <c r="F2111" s="4" t="str">
        <f>C2111&amp;COUNTIF($C$2:C2111,C2111)</f>
        <v>王青山2</v>
      </c>
      <c r="G2111" s="4">
        <f t="shared" si="65"/>
        <v>0</v>
      </c>
    </row>
    <row r="2112" customHeight="1" spans="1:7">
      <c r="A2112" s="4">
        <f t="shared" si="64"/>
        <v>2111</v>
      </c>
      <c r="B2112" s="8" t="s">
        <v>4505</v>
      </c>
      <c r="C2112" s="9" t="s">
        <v>1374</v>
      </c>
      <c r="D2112" s="4"/>
      <c r="E2112" s="7">
        <v>44378</v>
      </c>
      <c r="F2112" s="4" t="str">
        <f>C2112&amp;COUNTIF($C$2:C2112,C2112)</f>
        <v>王沛洋2</v>
      </c>
      <c r="G2112" s="4">
        <f t="shared" si="65"/>
        <v>0</v>
      </c>
    </row>
    <row r="2113" customHeight="1" spans="1:7">
      <c r="A2113" s="4">
        <f t="shared" si="64"/>
        <v>2112</v>
      </c>
      <c r="B2113" s="8" t="s">
        <v>3296</v>
      </c>
      <c r="C2113" s="9" t="s">
        <v>1375</v>
      </c>
      <c r="D2113" s="4"/>
      <c r="E2113" s="7">
        <v>44378</v>
      </c>
      <c r="F2113" s="4" t="str">
        <f>C2113&amp;COUNTIF($C$2:C2113,C2113)</f>
        <v>张玲2</v>
      </c>
      <c r="G2113" s="4">
        <f t="shared" si="65"/>
        <v>0</v>
      </c>
    </row>
    <row r="2114" customHeight="1" spans="1:7">
      <c r="A2114" s="4">
        <f t="shared" si="64"/>
        <v>2113</v>
      </c>
      <c r="B2114" s="8" t="s">
        <v>4506</v>
      </c>
      <c r="C2114" s="9" t="s">
        <v>1376</v>
      </c>
      <c r="D2114" s="4"/>
      <c r="E2114" s="7">
        <v>44378</v>
      </c>
      <c r="F2114" s="4" t="str">
        <f>C2114&amp;COUNTIF($C$2:C2114,C2114)</f>
        <v>原立鹏2</v>
      </c>
      <c r="G2114" s="4">
        <f t="shared" si="65"/>
        <v>0</v>
      </c>
    </row>
    <row r="2115" customHeight="1" spans="1:7">
      <c r="A2115" s="4">
        <f t="shared" ref="A2115:A2178" si="66">ROW()-1</f>
        <v>2114</v>
      </c>
      <c r="B2115" s="8" t="s">
        <v>4507</v>
      </c>
      <c r="C2115" s="9" t="s">
        <v>1377</v>
      </c>
      <c r="D2115" s="4"/>
      <c r="E2115" s="7">
        <v>44378</v>
      </c>
      <c r="F2115" s="4" t="str">
        <f>C2115&amp;COUNTIF($C$2:C2115,C2115)</f>
        <v>宋鑫2</v>
      </c>
      <c r="G2115" s="4">
        <f t="shared" ref="G2115:G2178" si="67">IF(COUNTIF(C:C,C2115)=1,0,D2115-VLOOKUP(C2115,C:D,2,0))</f>
        <v>0</v>
      </c>
    </row>
    <row r="2116" customHeight="1" spans="1:7">
      <c r="A2116" s="4">
        <f t="shared" si="66"/>
        <v>2115</v>
      </c>
      <c r="B2116" s="8" t="s">
        <v>3037</v>
      </c>
      <c r="C2116" s="9" t="s">
        <v>1378</v>
      </c>
      <c r="D2116" s="4"/>
      <c r="E2116" s="7">
        <v>44378</v>
      </c>
      <c r="F2116" s="4" t="str">
        <f>C2116&amp;COUNTIF($C$2:C2116,C2116)</f>
        <v>徐文泽2</v>
      </c>
      <c r="G2116" s="4">
        <f t="shared" si="67"/>
        <v>0</v>
      </c>
    </row>
    <row r="2117" customHeight="1" spans="1:7">
      <c r="A2117" s="4">
        <f t="shared" si="66"/>
        <v>2116</v>
      </c>
      <c r="B2117" s="8" t="s">
        <v>3314</v>
      </c>
      <c r="C2117" s="9" t="s">
        <v>1379</v>
      </c>
      <c r="D2117" s="4"/>
      <c r="E2117" s="7">
        <v>44378</v>
      </c>
      <c r="F2117" s="4" t="str">
        <f>C2117&amp;COUNTIF($C$2:C2117,C2117)</f>
        <v>宋佳佳2</v>
      </c>
      <c r="G2117" s="4">
        <f t="shared" si="67"/>
        <v>0</v>
      </c>
    </row>
    <row r="2118" customHeight="1" spans="1:7">
      <c r="A2118" s="4">
        <f t="shared" si="66"/>
        <v>2117</v>
      </c>
      <c r="B2118" s="8" t="s">
        <v>4510</v>
      </c>
      <c r="C2118" s="9" t="s">
        <v>1382</v>
      </c>
      <c r="D2118" s="4"/>
      <c r="E2118" s="7">
        <v>44378</v>
      </c>
      <c r="F2118" s="4" t="str">
        <f>C2118&amp;COUNTIF($C$2:C2118,C2118)</f>
        <v>张栋梁2</v>
      </c>
      <c r="G2118" s="4">
        <f t="shared" si="67"/>
        <v>0</v>
      </c>
    </row>
    <row r="2119" customHeight="1" spans="1:7">
      <c r="A2119" s="4">
        <f t="shared" si="66"/>
        <v>2118</v>
      </c>
      <c r="B2119" s="8" t="s">
        <v>3588</v>
      </c>
      <c r="C2119" s="9" t="s">
        <v>1383</v>
      </c>
      <c r="D2119" s="4"/>
      <c r="E2119" s="7">
        <v>44378</v>
      </c>
      <c r="F2119" s="4" t="str">
        <f>C2119&amp;COUNTIF($C$2:C2119,C2119)</f>
        <v>郭金坤2</v>
      </c>
      <c r="G2119" s="4">
        <f t="shared" si="67"/>
        <v>0</v>
      </c>
    </row>
    <row r="2120" customHeight="1" spans="1:7">
      <c r="A2120" s="4">
        <f t="shared" si="66"/>
        <v>2119</v>
      </c>
      <c r="B2120" s="8" t="s">
        <v>4511</v>
      </c>
      <c r="C2120" s="9" t="s">
        <v>1384</v>
      </c>
      <c r="D2120" s="4"/>
      <c r="E2120" s="7">
        <v>44378</v>
      </c>
      <c r="F2120" s="4" t="str">
        <f>C2120&amp;COUNTIF($C$2:C2120,C2120)</f>
        <v>李保磊2</v>
      </c>
      <c r="G2120" s="4">
        <f t="shared" si="67"/>
        <v>0</v>
      </c>
    </row>
    <row r="2121" customHeight="1" spans="1:7">
      <c r="A2121" s="4">
        <f t="shared" si="66"/>
        <v>2120</v>
      </c>
      <c r="B2121" s="8" t="s">
        <v>4512</v>
      </c>
      <c r="C2121" s="9" t="s">
        <v>1385</v>
      </c>
      <c r="D2121" s="4"/>
      <c r="E2121" s="7">
        <v>44378</v>
      </c>
      <c r="F2121" s="4" t="str">
        <f>C2121&amp;COUNTIF($C$2:C2121,C2121)</f>
        <v>薛帅祺2</v>
      </c>
      <c r="G2121" s="4">
        <f t="shared" si="67"/>
        <v>0</v>
      </c>
    </row>
    <row r="2122" customHeight="1" spans="1:7">
      <c r="A2122" s="4">
        <f t="shared" si="66"/>
        <v>2121</v>
      </c>
      <c r="B2122" s="8" t="s">
        <v>3398</v>
      </c>
      <c r="C2122" s="9" t="s">
        <v>1386</v>
      </c>
      <c r="D2122" s="4"/>
      <c r="E2122" s="7">
        <v>44378</v>
      </c>
      <c r="F2122" s="4" t="str">
        <f>C2122&amp;COUNTIF($C$2:C2122,C2122)</f>
        <v>张江2</v>
      </c>
      <c r="G2122" s="4">
        <f t="shared" si="67"/>
        <v>0</v>
      </c>
    </row>
    <row r="2123" customHeight="1" spans="1:7">
      <c r="A2123" s="4">
        <f t="shared" si="66"/>
        <v>2122</v>
      </c>
      <c r="B2123" s="8" t="s">
        <v>4513</v>
      </c>
      <c r="C2123" s="9" t="s">
        <v>1387</v>
      </c>
      <c r="D2123" s="4"/>
      <c r="E2123" s="7">
        <v>44378</v>
      </c>
      <c r="F2123" s="4" t="str">
        <f>C2123&amp;COUNTIF($C$2:C2123,C2123)</f>
        <v>查文坡2</v>
      </c>
      <c r="G2123" s="4">
        <f t="shared" si="67"/>
        <v>0</v>
      </c>
    </row>
    <row r="2124" customHeight="1" spans="1:7">
      <c r="A2124" s="4">
        <f t="shared" si="66"/>
        <v>2123</v>
      </c>
      <c r="B2124" s="8" t="s">
        <v>4515</v>
      </c>
      <c r="C2124" s="9" t="s">
        <v>1389</v>
      </c>
      <c r="D2124" s="4"/>
      <c r="E2124" s="7">
        <v>44378</v>
      </c>
      <c r="F2124" s="4" t="str">
        <f>C2124&amp;COUNTIF($C$2:C2124,C2124)</f>
        <v>张英霞2</v>
      </c>
      <c r="G2124" s="4">
        <f t="shared" si="67"/>
        <v>0</v>
      </c>
    </row>
    <row r="2125" customHeight="1" spans="1:7">
      <c r="A2125" s="4">
        <f t="shared" si="66"/>
        <v>2124</v>
      </c>
      <c r="B2125" s="8" t="s">
        <v>4516</v>
      </c>
      <c r="C2125" s="9" t="s">
        <v>1390</v>
      </c>
      <c r="D2125" s="4"/>
      <c r="E2125" s="7">
        <v>44378</v>
      </c>
      <c r="F2125" s="4" t="str">
        <f>C2125&amp;COUNTIF($C$2:C2125,C2125)</f>
        <v>李红兵2</v>
      </c>
      <c r="G2125" s="4">
        <f t="shared" si="67"/>
        <v>0</v>
      </c>
    </row>
    <row r="2126" customHeight="1" spans="1:7">
      <c r="A2126" s="4">
        <f t="shared" si="66"/>
        <v>2125</v>
      </c>
      <c r="B2126" s="8" t="s">
        <v>4517</v>
      </c>
      <c r="C2126" s="9" t="s">
        <v>1391</v>
      </c>
      <c r="D2126" s="4"/>
      <c r="E2126" s="7">
        <v>44378</v>
      </c>
      <c r="F2126" s="4" t="str">
        <f>C2126&amp;COUNTIF($C$2:C2126,C2126)</f>
        <v>曾勇2</v>
      </c>
      <c r="G2126" s="4">
        <f t="shared" si="67"/>
        <v>0</v>
      </c>
    </row>
    <row r="2127" customHeight="1" spans="1:7">
      <c r="A2127" s="4">
        <f t="shared" si="66"/>
        <v>2126</v>
      </c>
      <c r="B2127" s="8" t="s">
        <v>3049</v>
      </c>
      <c r="C2127" s="9" t="s">
        <v>1392</v>
      </c>
      <c r="D2127" s="4"/>
      <c r="E2127" s="7">
        <v>44378</v>
      </c>
      <c r="F2127" s="4" t="str">
        <f>C2127&amp;COUNTIF($C$2:C2127,C2127)</f>
        <v>张一鸣2</v>
      </c>
      <c r="G2127" s="4">
        <f t="shared" si="67"/>
        <v>0</v>
      </c>
    </row>
    <row r="2128" customHeight="1" spans="1:7">
      <c r="A2128" s="4">
        <f t="shared" si="66"/>
        <v>2127</v>
      </c>
      <c r="B2128" s="8" t="s">
        <v>3694</v>
      </c>
      <c r="C2128" s="9" t="s">
        <v>1393</v>
      </c>
      <c r="D2128" s="4"/>
      <c r="E2128" s="7">
        <v>44378</v>
      </c>
      <c r="F2128" s="4" t="str">
        <f>C2128&amp;COUNTIF($C$2:C2128,C2128)</f>
        <v>王旭东2</v>
      </c>
      <c r="G2128" s="4">
        <f t="shared" si="67"/>
        <v>0</v>
      </c>
    </row>
    <row r="2129" customHeight="1" spans="1:7">
      <c r="A2129" s="4">
        <f t="shared" si="66"/>
        <v>2128</v>
      </c>
      <c r="B2129" s="8" t="s">
        <v>4518</v>
      </c>
      <c r="C2129" s="9" t="s">
        <v>1394</v>
      </c>
      <c r="D2129" s="4"/>
      <c r="E2129" s="7">
        <v>44378</v>
      </c>
      <c r="F2129" s="4" t="str">
        <f>C2129&amp;COUNTIF($C$2:C2129,C2129)</f>
        <v>陈立坤2</v>
      </c>
      <c r="G2129" s="4">
        <f t="shared" si="67"/>
        <v>0</v>
      </c>
    </row>
    <row r="2130" customHeight="1" spans="1:7">
      <c r="A2130" s="4">
        <f t="shared" si="66"/>
        <v>2129</v>
      </c>
      <c r="B2130" s="8" t="s">
        <v>3063</v>
      </c>
      <c r="C2130" s="9" t="s">
        <v>1395</v>
      </c>
      <c r="D2130" s="4"/>
      <c r="E2130" s="7">
        <v>44378</v>
      </c>
      <c r="F2130" s="4" t="str">
        <f>C2130&amp;COUNTIF($C$2:C2130,C2130)</f>
        <v>冯龙宇2</v>
      </c>
      <c r="G2130" s="4">
        <f t="shared" si="67"/>
        <v>0</v>
      </c>
    </row>
    <row r="2131" customHeight="1" spans="1:7">
      <c r="A2131" s="4">
        <f t="shared" si="66"/>
        <v>2130</v>
      </c>
      <c r="B2131" s="8" t="s">
        <v>3176</v>
      </c>
      <c r="C2131" s="9" t="s">
        <v>1398</v>
      </c>
      <c r="D2131" s="4"/>
      <c r="E2131" s="7">
        <v>44378</v>
      </c>
      <c r="F2131" s="4" t="str">
        <f>C2131&amp;COUNTIF($C$2:C2131,C2131)</f>
        <v>夏海涛2</v>
      </c>
      <c r="G2131" s="4">
        <f t="shared" si="67"/>
        <v>0</v>
      </c>
    </row>
    <row r="2132" customHeight="1" spans="1:7">
      <c r="A2132" s="4">
        <f t="shared" si="66"/>
        <v>2131</v>
      </c>
      <c r="B2132" s="8" t="s">
        <v>3580</v>
      </c>
      <c r="C2132" s="9" t="s">
        <v>1402</v>
      </c>
      <c r="D2132" s="4"/>
      <c r="E2132" s="7">
        <v>44378</v>
      </c>
      <c r="F2132" s="4" t="str">
        <f>C2132&amp;COUNTIF($C$2:C2132,C2132)</f>
        <v>南柯2</v>
      </c>
      <c r="G2132" s="4">
        <f t="shared" si="67"/>
        <v>0</v>
      </c>
    </row>
    <row r="2133" customHeight="1" spans="1:7">
      <c r="A2133" s="4">
        <f t="shared" si="66"/>
        <v>2132</v>
      </c>
      <c r="B2133" s="8" t="s">
        <v>3397</v>
      </c>
      <c r="C2133" s="9" t="s">
        <v>1403</v>
      </c>
      <c r="D2133" s="4"/>
      <c r="E2133" s="7">
        <v>44378</v>
      </c>
      <c r="F2133" s="4" t="str">
        <f>C2133&amp;COUNTIF($C$2:C2133,C2133)</f>
        <v>王杰017822</v>
      </c>
      <c r="G2133" s="4">
        <f t="shared" si="67"/>
        <v>0</v>
      </c>
    </row>
    <row r="2134" customHeight="1" spans="1:7">
      <c r="A2134" s="4">
        <f t="shared" si="66"/>
        <v>2133</v>
      </c>
      <c r="B2134" s="8" t="s">
        <v>3690</v>
      </c>
      <c r="C2134" s="9" t="s">
        <v>1404</v>
      </c>
      <c r="D2134" s="4"/>
      <c r="E2134" s="7">
        <v>44378</v>
      </c>
      <c r="F2134" s="4" t="str">
        <f>C2134&amp;COUNTIF($C$2:C2134,C2134)</f>
        <v>陈志杰2</v>
      </c>
      <c r="G2134" s="4">
        <f t="shared" si="67"/>
        <v>0</v>
      </c>
    </row>
    <row r="2135" customHeight="1" spans="1:7">
      <c r="A2135" s="4">
        <f t="shared" si="66"/>
        <v>2134</v>
      </c>
      <c r="B2135" s="8" t="s">
        <v>3489</v>
      </c>
      <c r="C2135" s="9" t="s">
        <v>1405</v>
      </c>
      <c r="D2135" s="4"/>
      <c r="E2135" s="7">
        <v>44378</v>
      </c>
      <c r="F2135" s="4" t="str">
        <f>C2135&amp;COUNTIF($C$2:C2135,C2135)</f>
        <v>张文哲2</v>
      </c>
      <c r="G2135" s="4">
        <f t="shared" si="67"/>
        <v>0</v>
      </c>
    </row>
    <row r="2136" customHeight="1" spans="1:7">
      <c r="A2136" s="4">
        <f t="shared" si="66"/>
        <v>2135</v>
      </c>
      <c r="B2136" s="8" t="s">
        <v>3065</v>
      </c>
      <c r="C2136" s="9" t="s">
        <v>1407</v>
      </c>
      <c r="D2136" s="4"/>
      <c r="E2136" s="7">
        <v>44378</v>
      </c>
      <c r="F2136" s="4" t="str">
        <f>C2136&amp;COUNTIF($C$2:C2136,C2136)</f>
        <v>董朝方2</v>
      </c>
      <c r="G2136" s="4">
        <f t="shared" si="67"/>
        <v>0</v>
      </c>
    </row>
    <row r="2137" customHeight="1" spans="1:7">
      <c r="A2137" s="4">
        <f t="shared" si="66"/>
        <v>2136</v>
      </c>
      <c r="B2137" s="8" t="s">
        <v>3300</v>
      </c>
      <c r="C2137" s="9" t="s">
        <v>1408</v>
      </c>
      <c r="D2137" s="4"/>
      <c r="E2137" s="7">
        <v>44378</v>
      </c>
      <c r="F2137" s="4" t="str">
        <f>C2137&amp;COUNTIF($C$2:C2137,C2137)</f>
        <v>杨龙阁2</v>
      </c>
      <c r="G2137" s="4">
        <f t="shared" si="67"/>
        <v>0</v>
      </c>
    </row>
    <row r="2138" customHeight="1" spans="1:7">
      <c r="A2138" s="4">
        <f t="shared" si="66"/>
        <v>2137</v>
      </c>
      <c r="B2138" s="8" t="s">
        <v>3490</v>
      </c>
      <c r="C2138" s="9" t="s">
        <v>1409</v>
      </c>
      <c r="D2138" s="4"/>
      <c r="E2138" s="7">
        <v>44378</v>
      </c>
      <c r="F2138" s="4" t="str">
        <f>C2138&amp;COUNTIF($C$2:C2138,C2138)</f>
        <v>曹玉敏2</v>
      </c>
      <c r="G2138" s="4">
        <f t="shared" si="67"/>
        <v>0</v>
      </c>
    </row>
    <row r="2139" customHeight="1" spans="1:7">
      <c r="A2139" s="4">
        <f t="shared" si="66"/>
        <v>2138</v>
      </c>
      <c r="B2139" s="8" t="s">
        <v>3035</v>
      </c>
      <c r="C2139" s="9" t="s">
        <v>1412</v>
      </c>
      <c r="D2139" s="4"/>
      <c r="E2139" s="7">
        <v>44378</v>
      </c>
      <c r="F2139" s="4" t="str">
        <f>C2139&amp;COUNTIF($C$2:C2139,C2139)</f>
        <v>苏东强2</v>
      </c>
      <c r="G2139" s="4">
        <f t="shared" si="67"/>
        <v>0</v>
      </c>
    </row>
    <row r="2140" customHeight="1" spans="1:7">
      <c r="A2140" s="4">
        <f t="shared" si="66"/>
        <v>2139</v>
      </c>
      <c r="B2140" s="8" t="s">
        <v>3319</v>
      </c>
      <c r="C2140" s="9" t="s">
        <v>1413</v>
      </c>
      <c r="D2140" s="4"/>
      <c r="E2140" s="7">
        <v>44378</v>
      </c>
      <c r="F2140" s="4" t="str">
        <f>C2140&amp;COUNTIF($C$2:C2140,C2140)</f>
        <v>张廷浩2</v>
      </c>
      <c r="G2140" s="4">
        <f t="shared" si="67"/>
        <v>0</v>
      </c>
    </row>
    <row r="2141" customHeight="1" spans="1:7">
      <c r="A2141" s="4">
        <f t="shared" si="66"/>
        <v>2140</v>
      </c>
      <c r="B2141" s="8" t="s">
        <v>3078</v>
      </c>
      <c r="C2141" s="9" t="s">
        <v>1415</v>
      </c>
      <c r="D2141" s="4"/>
      <c r="E2141" s="7">
        <v>44378</v>
      </c>
      <c r="F2141" s="4" t="str">
        <f>C2141&amp;COUNTIF($C$2:C2141,C2141)</f>
        <v>王福源2</v>
      </c>
      <c r="G2141" s="4">
        <f t="shared" si="67"/>
        <v>0</v>
      </c>
    </row>
    <row r="2142" customHeight="1" spans="1:7">
      <c r="A2142" s="4">
        <f t="shared" si="66"/>
        <v>2141</v>
      </c>
      <c r="B2142" s="8" t="s">
        <v>3066</v>
      </c>
      <c r="C2142" s="9" t="s">
        <v>1416</v>
      </c>
      <c r="D2142" s="4"/>
      <c r="E2142" s="7">
        <v>44378</v>
      </c>
      <c r="F2142" s="4" t="str">
        <f>C2142&amp;COUNTIF($C$2:C2142,C2142)</f>
        <v>杨栋梁2</v>
      </c>
      <c r="G2142" s="4">
        <f t="shared" si="67"/>
        <v>0</v>
      </c>
    </row>
    <row r="2143" customHeight="1" spans="1:7">
      <c r="A2143" s="4">
        <f t="shared" si="66"/>
        <v>2142</v>
      </c>
      <c r="B2143" s="8" t="s">
        <v>3030</v>
      </c>
      <c r="C2143" s="9" t="s">
        <v>1418</v>
      </c>
      <c r="D2143" s="4"/>
      <c r="E2143" s="7">
        <v>44378</v>
      </c>
      <c r="F2143" s="4" t="str">
        <f>C2143&amp;COUNTIF($C$2:C2143,C2143)</f>
        <v>苑辉辉2</v>
      </c>
      <c r="G2143" s="4">
        <f t="shared" si="67"/>
        <v>0</v>
      </c>
    </row>
    <row r="2144" customHeight="1" spans="1:7">
      <c r="A2144" s="4">
        <f t="shared" si="66"/>
        <v>2143</v>
      </c>
      <c r="B2144" s="8" t="s">
        <v>3781</v>
      </c>
      <c r="C2144" s="9" t="s">
        <v>1419</v>
      </c>
      <c r="D2144" s="4"/>
      <c r="E2144" s="7">
        <v>44378</v>
      </c>
      <c r="F2144" s="4" t="str">
        <f>C2144&amp;COUNTIF($C$2:C2144,C2144)</f>
        <v>孙君玺2</v>
      </c>
      <c r="G2144" s="4">
        <f t="shared" si="67"/>
        <v>0</v>
      </c>
    </row>
    <row r="2145" customHeight="1" spans="1:7">
      <c r="A2145" s="4">
        <f t="shared" si="66"/>
        <v>2144</v>
      </c>
      <c r="B2145" s="8" t="s">
        <v>3114</v>
      </c>
      <c r="C2145" s="9" t="s">
        <v>1423</v>
      </c>
      <c r="D2145" s="4"/>
      <c r="E2145" s="7">
        <v>44378</v>
      </c>
      <c r="F2145" s="4" t="str">
        <f>C2145&amp;COUNTIF($C$2:C2145,C2145)</f>
        <v>许文刚2</v>
      </c>
      <c r="G2145" s="4">
        <f t="shared" si="67"/>
        <v>0</v>
      </c>
    </row>
    <row r="2146" customHeight="1" spans="1:7">
      <c r="A2146" s="4">
        <f t="shared" si="66"/>
        <v>2145</v>
      </c>
      <c r="B2146" s="8" t="s">
        <v>3113</v>
      </c>
      <c r="C2146" s="9" t="s">
        <v>1424</v>
      </c>
      <c r="D2146" s="4"/>
      <c r="E2146" s="7">
        <v>44378</v>
      </c>
      <c r="F2146" s="4" t="str">
        <f>C2146&amp;COUNTIF($C$2:C2146,C2146)</f>
        <v>吕海霞2</v>
      </c>
      <c r="G2146" s="4">
        <f t="shared" si="67"/>
        <v>0</v>
      </c>
    </row>
    <row r="2147" customHeight="1" spans="1:7">
      <c r="A2147" s="4">
        <f t="shared" si="66"/>
        <v>2146</v>
      </c>
      <c r="B2147" s="8" t="s">
        <v>4529</v>
      </c>
      <c r="C2147" s="9" t="s">
        <v>1426</v>
      </c>
      <c r="D2147" s="4"/>
      <c r="E2147" s="7">
        <v>44378</v>
      </c>
      <c r="F2147" s="4" t="str">
        <f>C2147&amp;COUNTIF($C$2:C2147,C2147)</f>
        <v>夏迎欣2</v>
      </c>
      <c r="G2147" s="4">
        <f t="shared" si="67"/>
        <v>0</v>
      </c>
    </row>
    <row r="2148" customHeight="1" spans="1:7">
      <c r="A2148" s="4">
        <f t="shared" si="66"/>
        <v>2147</v>
      </c>
      <c r="B2148" s="8" t="s">
        <v>2979</v>
      </c>
      <c r="C2148" s="9" t="s">
        <v>1427</v>
      </c>
      <c r="D2148" s="4"/>
      <c r="E2148" s="7">
        <v>44378</v>
      </c>
      <c r="F2148" s="4" t="str">
        <f>C2148&amp;COUNTIF($C$2:C2148,C2148)</f>
        <v>李凤2</v>
      </c>
      <c r="G2148" s="4">
        <f t="shared" si="67"/>
        <v>0</v>
      </c>
    </row>
    <row r="2149" customHeight="1" spans="1:7">
      <c r="A2149" s="4">
        <f t="shared" si="66"/>
        <v>2148</v>
      </c>
      <c r="B2149" s="8" t="s">
        <v>4530</v>
      </c>
      <c r="C2149" s="9" t="s">
        <v>1429</v>
      </c>
      <c r="D2149" s="4"/>
      <c r="E2149" s="7">
        <v>44378</v>
      </c>
      <c r="F2149" s="4" t="str">
        <f>C2149&amp;COUNTIF($C$2:C2149,C2149)</f>
        <v>程堂继2</v>
      </c>
      <c r="G2149" s="4">
        <f t="shared" si="67"/>
        <v>0</v>
      </c>
    </row>
    <row r="2150" customHeight="1" spans="1:7">
      <c r="A2150" s="4">
        <f t="shared" si="66"/>
        <v>2149</v>
      </c>
      <c r="B2150" s="8" t="s">
        <v>3400</v>
      </c>
      <c r="C2150" s="9" t="s">
        <v>1430</v>
      </c>
      <c r="D2150" s="4"/>
      <c r="E2150" s="7">
        <v>44378</v>
      </c>
      <c r="F2150" s="4" t="str">
        <f>C2150&amp;COUNTIF($C$2:C2150,C2150)</f>
        <v>李威2</v>
      </c>
      <c r="G2150" s="4">
        <f t="shared" si="67"/>
        <v>0</v>
      </c>
    </row>
    <row r="2151" customHeight="1" spans="1:7">
      <c r="A2151" s="4">
        <f t="shared" si="66"/>
        <v>2150</v>
      </c>
      <c r="B2151" s="8" t="s">
        <v>3403</v>
      </c>
      <c r="C2151" s="9" t="s">
        <v>1431</v>
      </c>
      <c r="D2151" s="4"/>
      <c r="E2151" s="7">
        <v>44378</v>
      </c>
      <c r="F2151" s="4" t="str">
        <f>C2151&amp;COUNTIF($C$2:C2151,C2151)</f>
        <v>谢纯烨2</v>
      </c>
      <c r="G2151" s="4">
        <f t="shared" si="67"/>
        <v>0</v>
      </c>
    </row>
    <row r="2152" customHeight="1" spans="1:7">
      <c r="A2152" s="4">
        <f t="shared" si="66"/>
        <v>2151</v>
      </c>
      <c r="B2152" s="8" t="s">
        <v>3210</v>
      </c>
      <c r="C2152" s="9" t="s">
        <v>1432</v>
      </c>
      <c r="D2152" s="4"/>
      <c r="E2152" s="7">
        <v>44378</v>
      </c>
      <c r="F2152" s="4" t="str">
        <f>C2152&amp;COUNTIF($C$2:C2152,C2152)</f>
        <v>易鹏2</v>
      </c>
      <c r="G2152" s="4">
        <f t="shared" si="67"/>
        <v>0</v>
      </c>
    </row>
    <row r="2153" customHeight="1" spans="1:7">
      <c r="A2153" s="4">
        <f t="shared" si="66"/>
        <v>2152</v>
      </c>
      <c r="B2153" s="8" t="s">
        <v>4531</v>
      </c>
      <c r="C2153" s="9" t="s">
        <v>1433</v>
      </c>
      <c r="D2153" s="4"/>
      <c r="E2153" s="7">
        <v>44378</v>
      </c>
      <c r="F2153" s="4" t="str">
        <f>C2153&amp;COUNTIF($C$2:C2153,C2153)</f>
        <v>陆景丽2</v>
      </c>
      <c r="G2153" s="4">
        <f t="shared" si="67"/>
        <v>0</v>
      </c>
    </row>
    <row r="2154" customHeight="1" spans="1:7">
      <c r="A2154" s="4">
        <f t="shared" si="66"/>
        <v>2153</v>
      </c>
      <c r="B2154" s="8" t="s">
        <v>4532</v>
      </c>
      <c r="C2154" s="9" t="s">
        <v>1434</v>
      </c>
      <c r="D2154" s="4"/>
      <c r="E2154" s="7">
        <v>44378</v>
      </c>
      <c r="F2154" s="4" t="str">
        <f>C2154&amp;COUNTIF($C$2:C2154,C2154)</f>
        <v>钮闻娟2</v>
      </c>
      <c r="G2154" s="4">
        <f t="shared" si="67"/>
        <v>0</v>
      </c>
    </row>
    <row r="2155" customHeight="1" spans="1:7">
      <c r="A2155" s="4">
        <f t="shared" si="66"/>
        <v>2154</v>
      </c>
      <c r="B2155" s="8" t="s">
        <v>4533</v>
      </c>
      <c r="C2155" s="9" t="s">
        <v>1435</v>
      </c>
      <c r="D2155" s="4"/>
      <c r="E2155" s="7">
        <v>44378</v>
      </c>
      <c r="F2155" s="4" t="str">
        <f>C2155&amp;COUNTIF($C$2:C2155,C2155)</f>
        <v>韩钦2</v>
      </c>
      <c r="G2155" s="4">
        <f t="shared" si="67"/>
        <v>0</v>
      </c>
    </row>
    <row r="2156" customHeight="1" spans="1:7">
      <c r="A2156" s="4">
        <f t="shared" si="66"/>
        <v>2155</v>
      </c>
      <c r="B2156" s="8" t="s">
        <v>3209</v>
      </c>
      <c r="C2156" s="9" t="s">
        <v>1436</v>
      </c>
      <c r="D2156" s="4"/>
      <c r="E2156" s="7">
        <v>44378</v>
      </c>
      <c r="F2156" s="4" t="str">
        <f>C2156&amp;COUNTIF($C$2:C2156,C2156)</f>
        <v>耿苏梅2</v>
      </c>
      <c r="G2156" s="4">
        <f t="shared" si="67"/>
        <v>0</v>
      </c>
    </row>
    <row r="2157" customHeight="1" spans="1:7">
      <c r="A2157" s="4">
        <f t="shared" si="66"/>
        <v>2156</v>
      </c>
      <c r="B2157" s="8" t="s">
        <v>3689</v>
      </c>
      <c r="C2157" s="9" t="s">
        <v>1437</v>
      </c>
      <c r="D2157" s="4"/>
      <c r="E2157" s="7">
        <v>44378</v>
      </c>
      <c r="F2157" s="4" t="str">
        <f>C2157&amp;COUNTIF($C$2:C2157,C2157)</f>
        <v>张鲁帅2</v>
      </c>
      <c r="G2157" s="4">
        <f t="shared" si="67"/>
        <v>0</v>
      </c>
    </row>
    <row r="2158" customHeight="1" spans="1:7">
      <c r="A2158" s="4">
        <f t="shared" si="66"/>
        <v>2157</v>
      </c>
      <c r="B2158" s="8" t="s">
        <v>4534</v>
      </c>
      <c r="C2158" s="9" t="s">
        <v>1438</v>
      </c>
      <c r="D2158" s="4"/>
      <c r="E2158" s="7">
        <v>44378</v>
      </c>
      <c r="F2158" s="4" t="str">
        <f>C2158&amp;COUNTIF($C$2:C2158,C2158)</f>
        <v>陈光明2</v>
      </c>
      <c r="G2158" s="4">
        <f t="shared" si="67"/>
        <v>0</v>
      </c>
    </row>
    <row r="2159" customHeight="1" spans="1:7">
      <c r="A2159" s="4">
        <f t="shared" si="66"/>
        <v>2158</v>
      </c>
      <c r="B2159" s="8" t="s">
        <v>3203</v>
      </c>
      <c r="C2159" s="9" t="s">
        <v>1439</v>
      </c>
      <c r="D2159" s="4"/>
      <c r="E2159" s="7">
        <v>44378</v>
      </c>
      <c r="F2159" s="4" t="str">
        <f>C2159&amp;COUNTIF($C$2:C2159,C2159)</f>
        <v>刘申龙2</v>
      </c>
      <c r="G2159" s="4">
        <f t="shared" si="67"/>
        <v>0</v>
      </c>
    </row>
    <row r="2160" customHeight="1" spans="1:7">
      <c r="A2160" s="4">
        <f t="shared" si="66"/>
        <v>2159</v>
      </c>
      <c r="B2160" s="8" t="s">
        <v>3491</v>
      </c>
      <c r="C2160" s="9" t="s">
        <v>1440</v>
      </c>
      <c r="D2160" s="4"/>
      <c r="E2160" s="7">
        <v>44378</v>
      </c>
      <c r="F2160" s="4" t="str">
        <f>C2160&amp;COUNTIF($C$2:C2160,C2160)</f>
        <v>闫金锁2</v>
      </c>
      <c r="G2160" s="4">
        <f t="shared" si="67"/>
        <v>0</v>
      </c>
    </row>
    <row r="2161" customHeight="1" spans="1:7">
      <c r="A2161" s="4">
        <f t="shared" si="66"/>
        <v>2160</v>
      </c>
      <c r="B2161" s="8" t="s">
        <v>4535</v>
      </c>
      <c r="C2161" s="9" t="s">
        <v>1441</v>
      </c>
      <c r="D2161" s="4"/>
      <c r="E2161" s="7">
        <v>44378</v>
      </c>
      <c r="F2161" s="4" t="str">
        <f>C2161&amp;COUNTIF($C$2:C2161,C2161)</f>
        <v>张武警2</v>
      </c>
      <c r="G2161" s="4">
        <f t="shared" si="67"/>
        <v>0</v>
      </c>
    </row>
    <row r="2162" customHeight="1" spans="1:7">
      <c r="A2162" s="4">
        <f t="shared" si="66"/>
        <v>2161</v>
      </c>
      <c r="B2162" s="8" t="s">
        <v>3643</v>
      </c>
      <c r="C2162" s="9" t="s">
        <v>1442</v>
      </c>
      <c r="D2162" s="4"/>
      <c r="E2162" s="7">
        <v>44378</v>
      </c>
      <c r="F2162" s="4" t="str">
        <f>C2162&amp;COUNTIF($C$2:C2162,C2162)</f>
        <v>蒋正富2</v>
      </c>
      <c r="G2162" s="4">
        <f t="shared" si="67"/>
        <v>0</v>
      </c>
    </row>
    <row r="2163" customHeight="1" spans="1:7">
      <c r="A2163" s="4">
        <f t="shared" si="66"/>
        <v>2162</v>
      </c>
      <c r="B2163" s="8" t="s">
        <v>3687</v>
      </c>
      <c r="C2163" s="9" t="s">
        <v>1443</v>
      </c>
      <c r="D2163" s="4"/>
      <c r="E2163" s="7">
        <v>44378</v>
      </c>
      <c r="F2163" s="4" t="str">
        <f>C2163&amp;COUNTIF($C$2:C2163,C2163)</f>
        <v>王松2</v>
      </c>
      <c r="G2163" s="4">
        <f t="shared" si="67"/>
        <v>0</v>
      </c>
    </row>
    <row r="2164" customHeight="1" spans="1:7">
      <c r="A2164" s="4">
        <f t="shared" si="66"/>
        <v>2163</v>
      </c>
      <c r="B2164" s="8" t="s">
        <v>3456</v>
      </c>
      <c r="C2164" s="9" t="s">
        <v>1445</v>
      </c>
      <c r="D2164" s="4"/>
      <c r="E2164" s="7">
        <v>44378</v>
      </c>
      <c r="F2164" s="4" t="str">
        <f>C2164&amp;COUNTIF($C$2:C2164,C2164)</f>
        <v>龙碧霞2</v>
      </c>
      <c r="G2164" s="4">
        <f t="shared" si="67"/>
        <v>0</v>
      </c>
    </row>
    <row r="2165" customHeight="1" spans="1:7">
      <c r="A2165" s="4">
        <f t="shared" si="66"/>
        <v>2164</v>
      </c>
      <c r="B2165" s="8" t="s">
        <v>4537</v>
      </c>
      <c r="C2165" s="9" t="s">
        <v>1446</v>
      </c>
      <c r="D2165" s="4"/>
      <c r="E2165" s="7">
        <v>44378</v>
      </c>
      <c r="F2165" s="4" t="str">
        <f>C2165&amp;COUNTIF($C$2:C2165,C2165)</f>
        <v>尹春本2</v>
      </c>
      <c r="G2165" s="4">
        <f t="shared" si="67"/>
        <v>0</v>
      </c>
    </row>
    <row r="2166" customHeight="1" spans="1:7">
      <c r="A2166" s="4">
        <f t="shared" si="66"/>
        <v>2165</v>
      </c>
      <c r="B2166" s="8" t="s">
        <v>3207</v>
      </c>
      <c r="C2166" s="9" t="s">
        <v>1447</v>
      </c>
      <c r="D2166" s="4"/>
      <c r="E2166" s="7">
        <v>44378</v>
      </c>
      <c r="F2166" s="4" t="str">
        <f>C2166&amp;COUNTIF($C$2:C2166,C2166)</f>
        <v>索超2</v>
      </c>
      <c r="G2166" s="4">
        <f t="shared" si="67"/>
        <v>0</v>
      </c>
    </row>
    <row r="2167" customHeight="1" spans="1:7">
      <c r="A2167" s="4">
        <f t="shared" si="66"/>
        <v>2166</v>
      </c>
      <c r="B2167" s="8" t="s">
        <v>4538</v>
      </c>
      <c r="C2167" s="9" t="s">
        <v>1448</v>
      </c>
      <c r="D2167" s="4"/>
      <c r="E2167" s="7">
        <v>44378</v>
      </c>
      <c r="F2167" s="4" t="str">
        <f>C2167&amp;COUNTIF($C$2:C2167,C2167)</f>
        <v>王美玲2</v>
      </c>
      <c r="G2167" s="4">
        <f t="shared" si="67"/>
        <v>0</v>
      </c>
    </row>
    <row r="2168" customHeight="1" spans="1:7">
      <c r="A2168" s="4">
        <f t="shared" si="66"/>
        <v>2167</v>
      </c>
      <c r="B2168" s="8" t="s">
        <v>3204</v>
      </c>
      <c r="C2168" s="9" t="s">
        <v>1449</v>
      </c>
      <c r="D2168" s="4"/>
      <c r="E2168" s="7">
        <v>44378</v>
      </c>
      <c r="F2168" s="4" t="str">
        <f>C2168&amp;COUNTIF($C$2:C2168,C2168)</f>
        <v>张磊300432</v>
      </c>
      <c r="G2168" s="4">
        <f t="shared" si="67"/>
        <v>0</v>
      </c>
    </row>
    <row r="2169" customHeight="1" spans="1:7">
      <c r="A2169" s="4">
        <f t="shared" si="66"/>
        <v>2168</v>
      </c>
      <c r="B2169" s="8" t="s">
        <v>2876</v>
      </c>
      <c r="C2169" s="9" t="s">
        <v>1450</v>
      </c>
      <c r="D2169" s="4"/>
      <c r="E2169" s="7">
        <v>44378</v>
      </c>
      <c r="F2169" s="4" t="str">
        <f>C2169&amp;COUNTIF($C$2:C2169,C2169)</f>
        <v>夏科达2</v>
      </c>
      <c r="G2169" s="4">
        <f t="shared" si="67"/>
        <v>0</v>
      </c>
    </row>
    <row r="2170" customHeight="1" spans="1:7">
      <c r="A2170" s="4">
        <f t="shared" si="66"/>
        <v>2169</v>
      </c>
      <c r="B2170" s="8" t="s">
        <v>3206</v>
      </c>
      <c r="C2170" s="9" t="s">
        <v>1451</v>
      </c>
      <c r="D2170" s="4"/>
      <c r="E2170" s="7">
        <v>44378</v>
      </c>
      <c r="F2170" s="4" t="str">
        <f>C2170&amp;COUNTIF($C$2:C2170,C2170)</f>
        <v>韩延鑫2</v>
      </c>
      <c r="G2170" s="4">
        <f t="shared" si="67"/>
        <v>0</v>
      </c>
    </row>
    <row r="2171" customHeight="1" spans="1:7">
      <c r="A2171" s="4">
        <f t="shared" si="66"/>
        <v>2170</v>
      </c>
      <c r="B2171" s="8" t="s">
        <v>3076</v>
      </c>
      <c r="C2171" s="9" t="s">
        <v>1452</v>
      </c>
      <c r="D2171" s="4"/>
      <c r="E2171" s="7">
        <v>44378</v>
      </c>
      <c r="F2171" s="4" t="str">
        <f>C2171&amp;COUNTIF($C$2:C2171,C2171)</f>
        <v>江林2</v>
      </c>
      <c r="G2171" s="4">
        <f t="shared" si="67"/>
        <v>0</v>
      </c>
    </row>
    <row r="2172" customHeight="1" spans="1:7">
      <c r="A2172" s="4">
        <f t="shared" si="66"/>
        <v>2171</v>
      </c>
      <c r="B2172" s="8" t="s">
        <v>3455</v>
      </c>
      <c r="C2172" s="9" t="s">
        <v>1453</v>
      </c>
      <c r="D2172" s="4"/>
      <c r="E2172" s="7">
        <v>44378</v>
      </c>
      <c r="F2172" s="4" t="str">
        <f>C2172&amp;COUNTIF($C$2:C2172,C2172)</f>
        <v>常丁方2</v>
      </c>
      <c r="G2172" s="4">
        <f t="shared" si="67"/>
        <v>0</v>
      </c>
    </row>
    <row r="2173" customHeight="1" spans="1:7">
      <c r="A2173" s="4">
        <f t="shared" si="66"/>
        <v>2172</v>
      </c>
      <c r="B2173" s="8" t="s">
        <v>4539</v>
      </c>
      <c r="C2173" s="9" t="s">
        <v>1454</v>
      </c>
      <c r="D2173" s="4"/>
      <c r="E2173" s="7">
        <v>44378</v>
      </c>
      <c r="F2173" s="4" t="str">
        <f>C2173&amp;COUNTIF($C$2:C2173,C2173)</f>
        <v>王波2</v>
      </c>
      <c r="G2173" s="4">
        <f t="shared" si="67"/>
        <v>0</v>
      </c>
    </row>
    <row r="2174" customHeight="1" spans="1:7">
      <c r="A2174" s="4">
        <f t="shared" si="66"/>
        <v>2173</v>
      </c>
      <c r="B2174" s="8" t="s">
        <v>4540</v>
      </c>
      <c r="C2174" s="9" t="s">
        <v>1455</v>
      </c>
      <c r="D2174" s="4"/>
      <c r="E2174" s="7">
        <v>44378</v>
      </c>
      <c r="F2174" s="4" t="str">
        <f>C2174&amp;COUNTIF($C$2:C2174,C2174)</f>
        <v>钱海东2</v>
      </c>
      <c r="G2174" s="4">
        <f t="shared" si="67"/>
        <v>0</v>
      </c>
    </row>
    <row r="2175" customHeight="1" spans="1:7">
      <c r="A2175" s="4">
        <f t="shared" si="66"/>
        <v>2174</v>
      </c>
      <c r="B2175" s="8" t="s">
        <v>3205</v>
      </c>
      <c r="C2175" s="9" t="s">
        <v>1456</v>
      </c>
      <c r="D2175" s="4"/>
      <c r="E2175" s="7">
        <v>44378</v>
      </c>
      <c r="F2175" s="4" t="str">
        <f>C2175&amp;COUNTIF($C$2:C2175,C2175)</f>
        <v>杨永生2</v>
      </c>
      <c r="G2175" s="4">
        <f t="shared" si="67"/>
        <v>0</v>
      </c>
    </row>
    <row r="2176" customHeight="1" spans="1:7">
      <c r="A2176" s="4">
        <f t="shared" si="66"/>
        <v>2175</v>
      </c>
      <c r="B2176" s="8" t="s">
        <v>3080</v>
      </c>
      <c r="C2176" s="9" t="s">
        <v>1458</v>
      </c>
      <c r="D2176" s="4"/>
      <c r="E2176" s="7">
        <v>44378</v>
      </c>
      <c r="F2176" s="4" t="str">
        <f>C2176&amp;COUNTIF($C$2:C2176,C2176)</f>
        <v>付立明2</v>
      </c>
      <c r="G2176" s="4">
        <f t="shared" si="67"/>
        <v>0</v>
      </c>
    </row>
    <row r="2177" customHeight="1" spans="1:7">
      <c r="A2177" s="4">
        <f t="shared" si="66"/>
        <v>2176</v>
      </c>
      <c r="B2177" s="8" t="s">
        <v>3208</v>
      </c>
      <c r="C2177" s="9" t="s">
        <v>1459</v>
      </c>
      <c r="D2177" s="4"/>
      <c r="E2177" s="7">
        <v>44378</v>
      </c>
      <c r="F2177" s="4" t="str">
        <f>C2177&amp;COUNTIF($C$2:C2177,C2177)</f>
        <v>姚鹏2</v>
      </c>
      <c r="G2177" s="4">
        <f t="shared" si="67"/>
        <v>0</v>
      </c>
    </row>
    <row r="2178" customHeight="1" spans="1:7">
      <c r="A2178" s="4">
        <f t="shared" si="66"/>
        <v>2177</v>
      </c>
      <c r="B2178" s="8" t="s">
        <v>3077</v>
      </c>
      <c r="C2178" s="9" t="s">
        <v>1460</v>
      </c>
      <c r="D2178" s="4"/>
      <c r="E2178" s="7">
        <v>44378</v>
      </c>
      <c r="F2178" s="4" t="str">
        <f>C2178&amp;COUNTIF($C$2:C2178,C2178)</f>
        <v>沈佳成2</v>
      </c>
      <c r="G2178" s="4">
        <f t="shared" si="67"/>
        <v>0</v>
      </c>
    </row>
    <row r="2179" customHeight="1" spans="1:7">
      <c r="A2179" s="4">
        <f t="shared" ref="A2179:A2242" si="68">ROW()-1</f>
        <v>2178</v>
      </c>
      <c r="B2179" s="8" t="s">
        <v>3649</v>
      </c>
      <c r="C2179" s="9" t="s">
        <v>1461</v>
      </c>
      <c r="D2179" s="4"/>
      <c r="E2179" s="7">
        <v>44378</v>
      </c>
      <c r="F2179" s="4" t="str">
        <f>C2179&amp;COUNTIF($C$2:C2179,C2179)</f>
        <v>张亚杰2</v>
      </c>
      <c r="G2179" s="4">
        <f t="shared" ref="G2179:G2242" si="69">IF(COUNTIF(C:C,C2179)=1,0,D2179-VLOOKUP(C2179,C:D,2,0))</f>
        <v>0</v>
      </c>
    </row>
    <row r="2180" customHeight="1" spans="1:7">
      <c r="A2180" s="4">
        <f t="shared" si="68"/>
        <v>2179</v>
      </c>
      <c r="B2180" s="8" t="s">
        <v>2749</v>
      </c>
      <c r="C2180" s="9" t="s">
        <v>1462</v>
      </c>
      <c r="D2180" s="4"/>
      <c r="E2180" s="7">
        <v>44378</v>
      </c>
      <c r="F2180" s="4" t="str">
        <f>C2180&amp;COUNTIF($C$2:C2180,C2180)</f>
        <v>邵则财2</v>
      </c>
      <c r="G2180" s="4">
        <f t="shared" si="69"/>
        <v>0</v>
      </c>
    </row>
    <row r="2181" customHeight="1" spans="1:7">
      <c r="A2181" s="4">
        <f t="shared" si="68"/>
        <v>2180</v>
      </c>
      <c r="B2181" s="8" t="s">
        <v>4542</v>
      </c>
      <c r="C2181" s="9" t="s">
        <v>1463</v>
      </c>
      <c r="D2181" s="4"/>
      <c r="E2181" s="7">
        <v>44378</v>
      </c>
      <c r="F2181" s="4" t="str">
        <f>C2181&amp;COUNTIF($C$2:C2181,C2181)</f>
        <v>张强300992</v>
      </c>
      <c r="G2181" s="4">
        <f t="shared" si="69"/>
        <v>0</v>
      </c>
    </row>
    <row r="2182" customHeight="1" spans="1:7">
      <c r="A2182" s="4">
        <f t="shared" si="68"/>
        <v>2181</v>
      </c>
      <c r="B2182" s="8" t="s">
        <v>3081</v>
      </c>
      <c r="C2182" s="9" t="s">
        <v>1464</v>
      </c>
      <c r="D2182" s="4"/>
      <c r="E2182" s="7">
        <v>44378</v>
      </c>
      <c r="F2182" s="4" t="str">
        <f>C2182&amp;COUNTIF($C$2:C2182,C2182)</f>
        <v>王孙俊2</v>
      </c>
      <c r="G2182" s="4">
        <f t="shared" si="69"/>
        <v>0</v>
      </c>
    </row>
    <row r="2183" customHeight="1" spans="1:7">
      <c r="A2183" s="4">
        <f t="shared" si="68"/>
        <v>2182</v>
      </c>
      <c r="B2183" s="8" t="s">
        <v>3082</v>
      </c>
      <c r="C2183" s="9" t="s">
        <v>1465</v>
      </c>
      <c r="D2183" s="4"/>
      <c r="E2183" s="7">
        <v>44378</v>
      </c>
      <c r="F2183" s="4" t="str">
        <f>C2183&amp;COUNTIF($C$2:C2183,C2183)</f>
        <v>杨宇2</v>
      </c>
      <c r="G2183" s="4">
        <f t="shared" si="69"/>
        <v>0</v>
      </c>
    </row>
    <row r="2184" customHeight="1" spans="1:7">
      <c r="A2184" s="4">
        <f t="shared" si="68"/>
        <v>2183</v>
      </c>
      <c r="B2184" s="8" t="s">
        <v>3405</v>
      </c>
      <c r="C2184" s="9" t="s">
        <v>1466</v>
      </c>
      <c r="D2184" s="4"/>
      <c r="E2184" s="7">
        <v>44378</v>
      </c>
      <c r="F2184" s="4" t="str">
        <f>C2184&amp;COUNTIF($C$2:C2184,C2184)</f>
        <v>许梦雨2</v>
      </c>
      <c r="G2184" s="4">
        <f t="shared" si="69"/>
        <v>0</v>
      </c>
    </row>
    <row r="2185" customHeight="1" spans="1:7">
      <c r="A2185" s="4">
        <f t="shared" si="68"/>
        <v>2184</v>
      </c>
      <c r="B2185" s="8" t="s">
        <v>3697</v>
      </c>
      <c r="C2185" s="9" t="s">
        <v>1468</v>
      </c>
      <c r="D2185" s="4"/>
      <c r="E2185" s="7">
        <v>44378</v>
      </c>
      <c r="F2185" s="4" t="str">
        <f>C2185&amp;COUNTIF($C$2:C2185,C2185)</f>
        <v>张文剑2</v>
      </c>
      <c r="G2185" s="4">
        <f t="shared" si="69"/>
        <v>0</v>
      </c>
    </row>
    <row r="2186" customHeight="1" spans="1:7">
      <c r="A2186" s="4">
        <f t="shared" si="68"/>
        <v>2185</v>
      </c>
      <c r="B2186" s="8" t="s">
        <v>3698</v>
      </c>
      <c r="C2186" s="9" t="s">
        <v>1469</v>
      </c>
      <c r="D2186" s="4"/>
      <c r="E2186" s="7">
        <v>44378</v>
      </c>
      <c r="F2186" s="4" t="str">
        <f>C2186&amp;COUNTIF($C$2:C2186,C2186)</f>
        <v>王云伟2</v>
      </c>
      <c r="G2186" s="4">
        <f t="shared" si="69"/>
        <v>0</v>
      </c>
    </row>
    <row r="2187" customHeight="1" spans="1:7">
      <c r="A2187" s="4">
        <f t="shared" si="68"/>
        <v>2186</v>
      </c>
      <c r="B2187" s="8" t="s">
        <v>3705</v>
      </c>
      <c r="C2187" s="9" t="s">
        <v>1470</v>
      </c>
      <c r="D2187" s="4"/>
      <c r="E2187" s="7">
        <v>44378</v>
      </c>
      <c r="F2187" s="4" t="str">
        <f>C2187&amp;COUNTIF($C$2:C2187,C2187)</f>
        <v>刘文才2</v>
      </c>
      <c r="G2187" s="4">
        <f t="shared" si="69"/>
        <v>0</v>
      </c>
    </row>
    <row r="2188" customHeight="1" spans="1:7">
      <c r="A2188" s="4">
        <f t="shared" si="68"/>
        <v>2187</v>
      </c>
      <c r="B2188" s="8" t="s">
        <v>3699</v>
      </c>
      <c r="C2188" s="9" t="s">
        <v>1471</v>
      </c>
      <c r="D2188" s="4"/>
      <c r="E2188" s="7">
        <v>44378</v>
      </c>
      <c r="F2188" s="4" t="str">
        <f>C2188&amp;COUNTIF($C$2:C2188,C2188)</f>
        <v>刘泽清2</v>
      </c>
      <c r="G2188" s="4">
        <f t="shared" si="69"/>
        <v>0</v>
      </c>
    </row>
    <row r="2189" customHeight="1" spans="1:7">
      <c r="A2189" s="4">
        <f t="shared" si="68"/>
        <v>2188</v>
      </c>
      <c r="B2189" s="8" t="s">
        <v>3700</v>
      </c>
      <c r="C2189" s="9" t="s">
        <v>1472</v>
      </c>
      <c r="D2189" s="4"/>
      <c r="E2189" s="7">
        <v>44378</v>
      </c>
      <c r="F2189" s="4" t="str">
        <f>C2189&amp;COUNTIF($C$2:C2189,C2189)</f>
        <v>成燕2</v>
      </c>
      <c r="G2189" s="4">
        <f t="shared" si="69"/>
        <v>0</v>
      </c>
    </row>
    <row r="2190" customHeight="1" spans="1:7">
      <c r="A2190" s="4">
        <f t="shared" si="68"/>
        <v>2189</v>
      </c>
      <c r="B2190" s="8" t="s">
        <v>4545</v>
      </c>
      <c r="C2190" s="9" t="s">
        <v>1474</v>
      </c>
      <c r="D2190" s="4"/>
      <c r="E2190" s="7">
        <v>44378</v>
      </c>
      <c r="F2190" s="4" t="str">
        <f>C2190&amp;COUNTIF($C$2:C2190,C2190)</f>
        <v>王雨晨2</v>
      </c>
      <c r="G2190" s="4">
        <f t="shared" si="69"/>
        <v>0</v>
      </c>
    </row>
    <row r="2191" customHeight="1" spans="1:7">
      <c r="A2191" s="4">
        <f t="shared" si="68"/>
        <v>2190</v>
      </c>
      <c r="B2191" s="8" t="s">
        <v>3702</v>
      </c>
      <c r="C2191" s="9" t="s">
        <v>1477</v>
      </c>
      <c r="D2191" s="4"/>
      <c r="E2191" s="7">
        <v>44378</v>
      </c>
      <c r="F2191" s="4" t="str">
        <f>C2191&amp;COUNTIF($C$2:C2191,C2191)</f>
        <v>孙宇航2</v>
      </c>
      <c r="G2191" s="4">
        <f t="shared" si="69"/>
        <v>0</v>
      </c>
    </row>
    <row r="2192" customHeight="1" spans="1:7">
      <c r="A2192" s="4">
        <f t="shared" si="68"/>
        <v>2191</v>
      </c>
      <c r="B2192" s="8" t="s">
        <v>3703</v>
      </c>
      <c r="C2192" s="9" t="s">
        <v>1478</v>
      </c>
      <c r="D2192" s="4"/>
      <c r="E2192" s="7">
        <v>44378</v>
      </c>
      <c r="F2192" s="4" t="str">
        <f>C2192&amp;COUNTIF($C$2:C2192,C2192)</f>
        <v>章淑湘2</v>
      </c>
      <c r="G2192" s="4">
        <f t="shared" si="69"/>
        <v>0</v>
      </c>
    </row>
    <row r="2193" customHeight="1" spans="1:7">
      <c r="A2193" s="4">
        <f t="shared" si="68"/>
        <v>2192</v>
      </c>
      <c r="B2193" s="8" t="s">
        <v>3704</v>
      </c>
      <c r="C2193" s="9" t="s">
        <v>1479</v>
      </c>
      <c r="D2193" s="4"/>
      <c r="E2193" s="7">
        <v>44378</v>
      </c>
      <c r="F2193" s="4" t="str">
        <f>C2193&amp;COUNTIF($C$2:C2193,C2193)</f>
        <v>李祥贞2</v>
      </c>
      <c r="G2193" s="4">
        <f t="shared" si="69"/>
        <v>0</v>
      </c>
    </row>
    <row r="2194" customHeight="1" spans="1:7">
      <c r="A2194" s="4">
        <f t="shared" si="68"/>
        <v>2193</v>
      </c>
      <c r="B2194" s="8" t="s">
        <v>3701</v>
      </c>
      <c r="C2194" s="9" t="s">
        <v>1480</v>
      </c>
      <c r="D2194" s="4"/>
      <c r="E2194" s="7">
        <v>44378</v>
      </c>
      <c r="F2194" s="4" t="str">
        <f>C2194&amp;COUNTIF($C$2:C2194,C2194)</f>
        <v>马邵磊2</v>
      </c>
      <c r="G2194" s="4">
        <f t="shared" si="69"/>
        <v>0</v>
      </c>
    </row>
    <row r="2195" customHeight="1" spans="1:7">
      <c r="A2195" s="4">
        <f t="shared" si="68"/>
        <v>2194</v>
      </c>
      <c r="B2195" s="8" t="s">
        <v>3404</v>
      </c>
      <c r="C2195" s="9" t="s">
        <v>1481</v>
      </c>
      <c r="D2195" s="4"/>
      <c r="E2195" s="7">
        <v>44378</v>
      </c>
      <c r="F2195" s="4" t="str">
        <f>C2195&amp;COUNTIF($C$2:C2195,C2195)</f>
        <v>张涛2</v>
      </c>
      <c r="G2195" s="4">
        <f t="shared" si="69"/>
        <v>0</v>
      </c>
    </row>
    <row r="2196" customHeight="1" spans="1:7">
      <c r="A2196" s="4">
        <f t="shared" si="68"/>
        <v>2195</v>
      </c>
      <c r="B2196" s="8" t="s">
        <v>3316</v>
      </c>
      <c r="C2196" s="9" t="s">
        <v>1483</v>
      </c>
      <c r="D2196" s="4"/>
      <c r="E2196" s="7">
        <v>44378</v>
      </c>
      <c r="F2196" s="4" t="str">
        <f>C2196&amp;COUNTIF($C$2:C2196,C2196)</f>
        <v>安光辉2</v>
      </c>
      <c r="G2196" s="4">
        <f t="shared" si="69"/>
        <v>0</v>
      </c>
    </row>
    <row r="2197" customHeight="1" spans="1:7">
      <c r="A2197" s="4">
        <f t="shared" si="68"/>
        <v>2196</v>
      </c>
      <c r="B2197" s="8" t="s">
        <v>3050</v>
      </c>
      <c r="C2197" s="9" t="s">
        <v>1484</v>
      </c>
      <c r="D2197" s="4"/>
      <c r="E2197" s="7">
        <v>44378</v>
      </c>
      <c r="F2197" s="4" t="str">
        <f>C2197&amp;COUNTIF($C$2:C2197,C2197)</f>
        <v>朱璐瑶2</v>
      </c>
      <c r="G2197" s="4">
        <f t="shared" si="69"/>
        <v>0</v>
      </c>
    </row>
    <row r="2198" customHeight="1" spans="1:7">
      <c r="A2198" s="4">
        <f t="shared" si="68"/>
        <v>2197</v>
      </c>
      <c r="B2198" s="8" t="s">
        <v>3072</v>
      </c>
      <c r="C2198" s="9" t="s">
        <v>1486</v>
      </c>
      <c r="D2198" s="4"/>
      <c r="E2198" s="7">
        <v>44378</v>
      </c>
      <c r="F2198" s="4" t="str">
        <f>C2198&amp;COUNTIF($C$2:C2198,C2198)</f>
        <v>徐伟2</v>
      </c>
      <c r="G2198" s="4">
        <f t="shared" si="69"/>
        <v>0</v>
      </c>
    </row>
    <row r="2199" customHeight="1" spans="1:7">
      <c r="A2199" s="4">
        <f t="shared" si="68"/>
        <v>2198</v>
      </c>
      <c r="B2199" s="8" t="s">
        <v>4550</v>
      </c>
      <c r="C2199" s="9" t="s">
        <v>1487</v>
      </c>
      <c r="D2199" s="4"/>
      <c r="E2199" s="7">
        <v>44378</v>
      </c>
      <c r="F2199" s="4" t="str">
        <f>C2199&amp;COUNTIF($C$2:C2199,C2199)</f>
        <v>陈艳2</v>
      </c>
      <c r="G2199" s="4">
        <f t="shared" si="69"/>
        <v>0</v>
      </c>
    </row>
    <row r="2200" customHeight="1" spans="1:7">
      <c r="A2200" s="4">
        <f t="shared" si="68"/>
        <v>2199</v>
      </c>
      <c r="B2200" s="8" t="s">
        <v>3044</v>
      </c>
      <c r="C2200" s="9" t="s">
        <v>1491</v>
      </c>
      <c r="D2200" s="4"/>
      <c r="E2200" s="7">
        <v>44378</v>
      </c>
      <c r="F2200" s="4" t="str">
        <f>C2200&amp;COUNTIF($C$2:C2200,C2200)</f>
        <v>李一飞2</v>
      </c>
      <c r="G2200" s="4">
        <f t="shared" si="69"/>
        <v>0</v>
      </c>
    </row>
    <row r="2201" customHeight="1" spans="1:7">
      <c r="A2201" s="4">
        <f t="shared" si="68"/>
        <v>2200</v>
      </c>
      <c r="B2201" s="8" t="s">
        <v>4555</v>
      </c>
      <c r="C2201" s="9" t="s">
        <v>1493</v>
      </c>
      <c r="D2201" s="4"/>
      <c r="E2201" s="7">
        <v>44378</v>
      </c>
      <c r="F2201" s="4" t="str">
        <f>C2201&amp;COUNTIF($C$2:C2201,C2201)</f>
        <v>郭宏艺2</v>
      </c>
      <c r="G2201" s="4">
        <f t="shared" si="69"/>
        <v>0</v>
      </c>
    </row>
    <row r="2202" customHeight="1" spans="1:7">
      <c r="A2202" s="4">
        <f t="shared" si="68"/>
        <v>2201</v>
      </c>
      <c r="B2202" s="8" t="s">
        <v>4556</v>
      </c>
      <c r="C2202" s="9" t="s">
        <v>1494</v>
      </c>
      <c r="D2202" s="4"/>
      <c r="E2202" s="7">
        <v>44378</v>
      </c>
      <c r="F2202" s="4" t="str">
        <f>C2202&amp;COUNTIF($C$2:C2202,C2202)</f>
        <v>侯萌萌2</v>
      </c>
      <c r="G2202" s="4">
        <f t="shared" si="69"/>
        <v>0</v>
      </c>
    </row>
    <row r="2203" customHeight="1" spans="1:7">
      <c r="A2203" s="4">
        <f t="shared" si="68"/>
        <v>2202</v>
      </c>
      <c r="B2203" s="8" t="s">
        <v>4557</v>
      </c>
      <c r="C2203" s="9" t="s">
        <v>1495</v>
      </c>
      <c r="D2203" s="4"/>
      <c r="E2203" s="7">
        <v>44378</v>
      </c>
      <c r="F2203" s="4" t="str">
        <f>C2203&amp;COUNTIF($C$2:C2203,C2203)</f>
        <v>苏腾2</v>
      </c>
      <c r="G2203" s="4">
        <f t="shared" si="69"/>
        <v>0</v>
      </c>
    </row>
    <row r="2204" customHeight="1" spans="1:7">
      <c r="A2204" s="4">
        <f t="shared" si="68"/>
        <v>2203</v>
      </c>
      <c r="B2204" s="8" t="s">
        <v>3067</v>
      </c>
      <c r="C2204" s="9" t="s">
        <v>1496</v>
      </c>
      <c r="D2204" s="4"/>
      <c r="E2204" s="7">
        <v>44378</v>
      </c>
      <c r="F2204" s="4" t="str">
        <f>C2204&amp;COUNTIF($C$2:C2204,C2204)</f>
        <v>药亚东2</v>
      </c>
      <c r="G2204" s="4">
        <f t="shared" si="69"/>
        <v>0</v>
      </c>
    </row>
    <row r="2205" customHeight="1" spans="1:7">
      <c r="A2205" s="4">
        <f t="shared" si="68"/>
        <v>2204</v>
      </c>
      <c r="B2205" s="8" t="s">
        <v>3302</v>
      </c>
      <c r="C2205" s="9" t="s">
        <v>1497</v>
      </c>
      <c r="D2205" s="4"/>
      <c r="E2205" s="7">
        <v>44378</v>
      </c>
      <c r="F2205" s="4" t="str">
        <f>C2205&amp;COUNTIF($C$2:C2205,C2205)</f>
        <v>梁东东2</v>
      </c>
      <c r="G2205" s="4">
        <f t="shared" si="69"/>
        <v>0</v>
      </c>
    </row>
    <row r="2206" customHeight="1" spans="1:7">
      <c r="A2206" s="4">
        <f t="shared" si="68"/>
        <v>2205</v>
      </c>
      <c r="B2206" s="8" t="s">
        <v>3317</v>
      </c>
      <c r="C2206" s="9" t="s">
        <v>1498</v>
      </c>
      <c r="D2206" s="4"/>
      <c r="E2206" s="7">
        <v>44378</v>
      </c>
      <c r="F2206" s="4" t="str">
        <f>C2206&amp;COUNTIF($C$2:C2206,C2206)</f>
        <v>张柯2</v>
      </c>
      <c r="G2206" s="4">
        <f t="shared" si="69"/>
        <v>0</v>
      </c>
    </row>
    <row r="2207" customHeight="1" spans="1:7">
      <c r="A2207" s="4">
        <f t="shared" si="68"/>
        <v>2206</v>
      </c>
      <c r="B2207" s="8" t="s">
        <v>3045</v>
      </c>
      <c r="C2207" s="9" t="s">
        <v>1499</v>
      </c>
      <c r="D2207" s="4"/>
      <c r="E2207" s="7">
        <v>44378</v>
      </c>
      <c r="F2207" s="4" t="str">
        <f>C2207&amp;COUNTIF($C$2:C2207,C2207)</f>
        <v>郗慧鑫2</v>
      </c>
      <c r="G2207" s="4">
        <f t="shared" si="69"/>
        <v>0</v>
      </c>
    </row>
    <row r="2208" customHeight="1" spans="1:7">
      <c r="A2208" s="4">
        <f t="shared" si="68"/>
        <v>2207</v>
      </c>
      <c r="B2208" s="8" t="s">
        <v>3318</v>
      </c>
      <c r="C2208" s="9" t="s">
        <v>1500</v>
      </c>
      <c r="D2208" s="4"/>
      <c r="E2208" s="7">
        <v>44378</v>
      </c>
      <c r="F2208" s="4" t="str">
        <f>C2208&amp;COUNTIF($C$2:C2208,C2208)</f>
        <v>袁晶2</v>
      </c>
      <c r="G2208" s="4">
        <f t="shared" si="69"/>
        <v>0</v>
      </c>
    </row>
    <row r="2209" customHeight="1" spans="1:7">
      <c r="A2209" s="4">
        <f t="shared" si="68"/>
        <v>2208</v>
      </c>
      <c r="B2209" s="8" t="s">
        <v>4559</v>
      </c>
      <c r="C2209" s="9" t="s">
        <v>1502</v>
      </c>
      <c r="D2209" s="4"/>
      <c r="E2209" s="7">
        <v>44378</v>
      </c>
      <c r="F2209" s="4" t="str">
        <f>C2209&amp;COUNTIF($C$2:C2209,C2209)</f>
        <v>李娜2</v>
      </c>
      <c r="G2209" s="4">
        <f t="shared" si="69"/>
        <v>0</v>
      </c>
    </row>
    <row r="2210" customHeight="1" spans="1:7">
      <c r="A2210" s="4">
        <f t="shared" si="68"/>
        <v>2209</v>
      </c>
      <c r="B2210" s="8" t="s">
        <v>3074</v>
      </c>
      <c r="C2210" s="9" t="s">
        <v>1503</v>
      </c>
      <c r="D2210" s="4"/>
      <c r="E2210" s="7">
        <v>44378</v>
      </c>
      <c r="F2210" s="4" t="str">
        <f>C2210&amp;COUNTIF($C$2:C2210,C2210)</f>
        <v>莫黎冬2</v>
      </c>
      <c r="G2210" s="4">
        <f t="shared" si="69"/>
        <v>0</v>
      </c>
    </row>
    <row r="2211" customHeight="1" spans="1:7">
      <c r="A2211" s="4">
        <f t="shared" si="68"/>
        <v>2210</v>
      </c>
      <c r="B2211" s="8" t="s">
        <v>3069</v>
      </c>
      <c r="C2211" s="9" t="s">
        <v>1504</v>
      </c>
      <c r="D2211" s="4"/>
      <c r="E2211" s="7">
        <v>44378</v>
      </c>
      <c r="F2211" s="4" t="str">
        <f>C2211&amp;COUNTIF($C$2:C2211,C2211)</f>
        <v>宋子明2</v>
      </c>
      <c r="G2211" s="4">
        <f t="shared" si="69"/>
        <v>0</v>
      </c>
    </row>
    <row r="2212" customHeight="1" spans="1:7">
      <c r="A2212" s="4">
        <f t="shared" si="68"/>
        <v>2211</v>
      </c>
      <c r="B2212" s="8" t="s">
        <v>3073</v>
      </c>
      <c r="C2212" s="9" t="s">
        <v>1505</v>
      </c>
      <c r="D2212" s="4"/>
      <c r="E2212" s="7">
        <v>44378</v>
      </c>
      <c r="F2212" s="4" t="str">
        <f>C2212&amp;COUNTIF($C$2:C2212,C2212)</f>
        <v>彭攀飞2</v>
      </c>
      <c r="G2212" s="4">
        <f t="shared" si="69"/>
        <v>0</v>
      </c>
    </row>
    <row r="2213" customHeight="1" spans="1:7">
      <c r="A2213" s="4">
        <f t="shared" si="68"/>
        <v>2212</v>
      </c>
      <c r="B2213" s="8" t="s">
        <v>3068</v>
      </c>
      <c r="C2213" s="9" t="s">
        <v>1506</v>
      </c>
      <c r="D2213" s="4"/>
      <c r="E2213" s="7">
        <v>44378</v>
      </c>
      <c r="F2213" s="4" t="str">
        <f>C2213&amp;COUNTIF($C$2:C2213,C2213)</f>
        <v>戴娜2</v>
      </c>
      <c r="G2213" s="4">
        <f t="shared" si="69"/>
        <v>0</v>
      </c>
    </row>
    <row r="2214" customHeight="1" spans="1:7">
      <c r="A2214" s="4">
        <f t="shared" si="68"/>
        <v>2213</v>
      </c>
      <c r="B2214" s="8" t="s">
        <v>4560</v>
      </c>
      <c r="C2214" s="9" t="s">
        <v>1507</v>
      </c>
      <c r="D2214" s="4"/>
      <c r="E2214" s="7">
        <v>44378</v>
      </c>
      <c r="F2214" s="4" t="str">
        <f>C2214&amp;COUNTIF($C$2:C2214,C2214)</f>
        <v>白吉川2</v>
      </c>
      <c r="G2214" s="4">
        <f t="shared" si="69"/>
        <v>0</v>
      </c>
    </row>
    <row r="2215" customHeight="1" spans="1:7">
      <c r="A2215" s="4">
        <f t="shared" si="68"/>
        <v>2214</v>
      </c>
      <c r="B2215" s="8" t="s">
        <v>3070</v>
      </c>
      <c r="C2215" s="9" t="s">
        <v>1508</v>
      </c>
      <c r="D2215" s="4"/>
      <c r="E2215" s="7">
        <v>44378</v>
      </c>
      <c r="F2215" s="4" t="str">
        <f>C2215&amp;COUNTIF($C$2:C2215,C2215)</f>
        <v>李艳丽2</v>
      </c>
      <c r="G2215" s="4">
        <f t="shared" si="69"/>
        <v>0</v>
      </c>
    </row>
    <row r="2216" customHeight="1" spans="1:7">
      <c r="A2216" s="4">
        <f t="shared" si="68"/>
        <v>2215</v>
      </c>
      <c r="B2216" s="8" t="s">
        <v>3046</v>
      </c>
      <c r="C2216" s="9" t="s">
        <v>1512</v>
      </c>
      <c r="D2216" s="4"/>
      <c r="E2216" s="7">
        <v>44378</v>
      </c>
      <c r="F2216" s="4" t="str">
        <f>C2216&amp;COUNTIF($C$2:C2216,C2216)</f>
        <v>王贺2</v>
      </c>
      <c r="G2216" s="4">
        <f t="shared" si="69"/>
        <v>0</v>
      </c>
    </row>
    <row r="2217" customHeight="1" spans="1:7">
      <c r="A2217" s="4">
        <f t="shared" si="68"/>
        <v>2216</v>
      </c>
      <c r="B2217" s="8" t="s">
        <v>3567</v>
      </c>
      <c r="C2217" s="9" t="s">
        <v>1514</v>
      </c>
      <c r="D2217" s="4"/>
      <c r="E2217" s="7">
        <v>44378</v>
      </c>
      <c r="F2217" s="4" t="str">
        <f>C2217&amp;COUNTIF($C$2:C2217,C2217)</f>
        <v>李校楠2</v>
      </c>
      <c r="G2217" s="4">
        <f t="shared" si="69"/>
        <v>0</v>
      </c>
    </row>
    <row r="2218" customHeight="1" spans="1:7">
      <c r="A2218" s="4">
        <f t="shared" si="68"/>
        <v>2217</v>
      </c>
      <c r="B2218" s="8" t="s">
        <v>3599</v>
      </c>
      <c r="C2218" s="9" t="s">
        <v>1517</v>
      </c>
      <c r="D2218" s="4"/>
      <c r="E2218" s="7">
        <v>44378</v>
      </c>
      <c r="F2218" s="4" t="str">
        <f>C2218&amp;COUNTIF($C$2:C2218,C2218)</f>
        <v>程前2</v>
      </c>
      <c r="G2218" s="4">
        <f t="shared" si="69"/>
        <v>0</v>
      </c>
    </row>
    <row r="2219" customHeight="1" spans="1:7">
      <c r="A2219" s="4">
        <f t="shared" si="68"/>
        <v>2218</v>
      </c>
      <c r="B2219" s="8" t="s">
        <v>4568</v>
      </c>
      <c r="C2219" s="9" t="s">
        <v>1519</v>
      </c>
      <c r="D2219" s="4"/>
      <c r="E2219" s="7">
        <v>44378</v>
      </c>
      <c r="F2219" s="4" t="str">
        <f>C2219&amp;COUNTIF($C$2:C2219,C2219)</f>
        <v>袁小兰021352</v>
      </c>
      <c r="G2219" s="4">
        <f t="shared" si="69"/>
        <v>0</v>
      </c>
    </row>
    <row r="2220" customHeight="1" spans="1:7">
      <c r="A2220" s="4">
        <f t="shared" si="68"/>
        <v>2219</v>
      </c>
      <c r="B2220" s="8" t="s">
        <v>3303</v>
      </c>
      <c r="C2220" s="9" t="s">
        <v>1521</v>
      </c>
      <c r="D2220" s="4"/>
      <c r="E2220" s="7">
        <v>44378</v>
      </c>
      <c r="F2220" s="4" t="str">
        <f>C2220&amp;COUNTIF($C$2:C2220,C2220)</f>
        <v>陈晨晋南2</v>
      </c>
      <c r="G2220" s="4">
        <f t="shared" si="69"/>
        <v>0</v>
      </c>
    </row>
    <row r="2221" customHeight="1" spans="1:7">
      <c r="A2221" s="4">
        <f t="shared" si="68"/>
        <v>2220</v>
      </c>
      <c r="B2221" s="8" t="s">
        <v>3079</v>
      </c>
      <c r="C2221" s="9" t="s">
        <v>1523</v>
      </c>
      <c r="D2221" s="4"/>
      <c r="E2221" s="7">
        <v>44378</v>
      </c>
      <c r="F2221" s="4" t="str">
        <f>C2221&amp;COUNTIF($C$2:C2221,C2221)</f>
        <v>任阿敏021512</v>
      </c>
      <c r="G2221" s="4">
        <f t="shared" si="69"/>
        <v>0</v>
      </c>
    </row>
    <row r="2222" customHeight="1" spans="1:7">
      <c r="A2222" s="4">
        <f t="shared" si="68"/>
        <v>2221</v>
      </c>
      <c r="B2222" s="8" t="s">
        <v>4573</v>
      </c>
      <c r="C2222" s="9" t="s">
        <v>1526</v>
      </c>
      <c r="D2222" s="4"/>
      <c r="E2222" s="7">
        <v>44378</v>
      </c>
      <c r="F2222" s="4" t="str">
        <f>C2222&amp;COUNTIF($C$2:C2222,C2222)</f>
        <v>王亚南2</v>
      </c>
      <c r="G2222" s="4">
        <f t="shared" si="69"/>
        <v>0</v>
      </c>
    </row>
    <row r="2223" customHeight="1" spans="1:7">
      <c r="A2223" s="4">
        <f t="shared" si="68"/>
        <v>2222</v>
      </c>
      <c r="B2223" s="8" t="s">
        <v>4574</v>
      </c>
      <c r="C2223" s="9" t="s">
        <v>1527</v>
      </c>
      <c r="D2223" s="4"/>
      <c r="E2223" s="7">
        <v>44378</v>
      </c>
      <c r="F2223" s="4" t="str">
        <f>C2223&amp;COUNTIF($C$2:C2223,C2223)</f>
        <v>汤建强2</v>
      </c>
      <c r="G2223" s="4">
        <f t="shared" si="69"/>
        <v>0</v>
      </c>
    </row>
    <row r="2224" customHeight="1" spans="1:7">
      <c r="A2224" s="4">
        <f t="shared" si="68"/>
        <v>2223</v>
      </c>
      <c r="B2224" s="8" t="s">
        <v>3047</v>
      </c>
      <c r="C2224" s="9" t="s">
        <v>1530</v>
      </c>
      <c r="D2224" s="4"/>
      <c r="E2224" s="7">
        <v>44378</v>
      </c>
      <c r="F2224" s="4" t="str">
        <f>C2224&amp;COUNTIF($C$2:C2224,C2224)</f>
        <v>马格田2</v>
      </c>
      <c r="G2224" s="4">
        <f t="shared" si="69"/>
        <v>0</v>
      </c>
    </row>
    <row r="2225" customHeight="1" spans="1:7">
      <c r="A2225" s="4">
        <f t="shared" si="68"/>
        <v>2224</v>
      </c>
      <c r="B2225" s="8" t="s">
        <v>4577</v>
      </c>
      <c r="C2225" s="9" t="s">
        <v>1531</v>
      </c>
      <c r="D2225" s="4"/>
      <c r="E2225" s="7">
        <v>44378</v>
      </c>
      <c r="F2225" s="4" t="str">
        <f>C2225&amp;COUNTIF($C$2:C2225,C2225)</f>
        <v>高文苑2</v>
      </c>
      <c r="G2225" s="4">
        <f t="shared" si="69"/>
        <v>0</v>
      </c>
    </row>
    <row r="2226" customHeight="1" spans="1:7">
      <c r="A2226" s="4">
        <f t="shared" si="68"/>
        <v>2225</v>
      </c>
      <c r="B2226" s="8" t="s">
        <v>3075</v>
      </c>
      <c r="C2226" s="9" t="s">
        <v>1532</v>
      </c>
      <c r="D2226" s="4"/>
      <c r="E2226" s="7">
        <v>44378</v>
      </c>
      <c r="F2226" s="4" t="str">
        <f>C2226&amp;COUNTIF($C$2:C2226,C2226)</f>
        <v>李凡良2</v>
      </c>
      <c r="G2226" s="4">
        <f t="shared" si="69"/>
        <v>0</v>
      </c>
    </row>
    <row r="2227" customHeight="1" spans="1:7">
      <c r="A2227" s="4">
        <f t="shared" si="68"/>
        <v>2226</v>
      </c>
      <c r="B2227" s="8" t="s">
        <v>3071</v>
      </c>
      <c r="C2227" s="9" t="s">
        <v>1534</v>
      </c>
      <c r="D2227" s="4"/>
      <c r="E2227" s="7">
        <v>44378</v>
      </c>
      <c r="F2227" s="4" t="str">
        <f>C2227&amp;COUNTIF($C$2:C2227,C2227)</f>
        <v>项文俊2</v>
      </c>
      <c r="G2227" s="4">
        <f t="shared" si="69"/>
        <v>0</v>
      </c>
    </row>
    <row r="2228" customHeight="1" spans="1:7">
      <c r="A2228" s="4">
        <f t="shared" si="68"/>
        <v>2227</v>
      </c>
      <c r="B2228" s="8" t="s">
        <v>4579</v>
      </c>
      <c r="C2228" s="9" t="s">
        <v>1535</v>
      </c>
      <c r="D2228" s="4"/>
      <c r="E2228" s="7">
        <v>44378</v>
      </c>
      <c r="F2228" s="4" t="str">
        <f>C2228&amp;COUNTIF($C$2:C2228,C2228)</f>
        <v>关义2</v>
      </c>
      <c r="G2228" s="4">
        <f t="shared" si="69"/>
        <v>0</v>
      </c>
    </row>
    <row r="2229" customHeight="1" spans="1:7">
      <c r="A2229" s="4">
        <f t="shared" si="68"/>
        <v>2228</v>
      </c>
      <c r="B2229" s="8" t="s">
        <v>3706</v>
      </c>
      <c r="C2229" s="9" t="s">
        <v>1536</v>
      </c>
      <c r="D2229" s="4"/>
      <c r="E2229" s="7">
        <v>44378</v>
      </c>
      <c r="F2229" s="4" t="str">
        <f>C2229&amp;COUNTIF($C$2:C2229,C2229)</f>
        <v>张婉琪2</v>
      </c>
      <c r="G2229" s="4">
        <f t="shared" si="69"/>
        <v>0</v>
      </c>
    </row>
    <row r="2230" customHeight="1" spans="1:7">
      <c r="A2230" s="4">
        <f t="shared" si="68"/>
        <v>2229</v>
      </c>
      <c r="B2230" s="8" t="s">
        <v>3593</v>
      </c>
      <c r="C2230" s="9" t="s">
        <v>1537</v>
      </c>
      <c r="D2230" s="4"/>
      <c r="E2230" s="7">
        <v>44378</v>
      </c>
      <c r="F2230" s="4" t="str">
        <f>C2230&amp;COUNTIF($C$2:C2230,C2230)</f>
        <v>戴文十2</v>
      </c>
      <c r="G2230" s="4">
        <f t="shared" si="69"/>
        <v>0</v>
      </c>
    </row>
    <row r="2231" customHeight="1" spans="1:7">
      <c r="A2231" s="4">
        <f t="shared" si="68"/>
        <v>2230</v>
      </c>
      <c r="B2231" s="8" t="s">
        <v>3573</v>
      </c>
      <c r="C2231" s="9" t="s">
        <v>1538</v>
      </c>
      <c r="D2231" s="4"/>
      <c r="E2231" s="7">
        <v>44378</v>
      </c>
      <c r="F2231" s="4" t="str">
        <f>C2231&amp;COUNTIF($C$2:C2231,C2231)</f>
        <v>王德久2</v>
      </c>
      <c r="G2231" s="4">
        <f t="shared" si="69"/>
        <v>0</v>
      </c>
    </row>
    <row r="2232" customHeight="1" spans="1:7">
      <c r="A2232" s="4">
        <f t="shared" si="68"/>
        <v>2231</v>
      </c>
      <c r="B2232" s="8" t="s">
        <v>4580</v>
      </c>
      <c r="C2232" s="9" t="s">
        <v>1539</v>
      </c>
      <c r="D2232" s="4"/>
      <c r="E2232" s="7">
        <v>44378</v>
      </c>
      <c r="F2232" s="4" t="str">
        <f>C2232&amp;COUNTIF($C$2:C2232,C2232)</f>
        <v>李明坤2</v>
      </c>
      <c r="G2232" s="4">
        <f t="shared" si="69"/>
        <v>0</v>
      </c>
    </row>
    <row r="2233" customHeight="1" spans="1:7">
      <c r="A2233" s="4">
        <f t="shared" si="68"/>
        <v>2232</v>
      </c>
      <c r="B2233" s="8" t="s">
        <v>4581</v>
      </c>
      <c r="C2233" s="9" t="s">
        <v>1540</v>
      </c>
      <c r="D2233" s="4"/>
      <c r="E2233" s="7">
        <v>44378</v>
      </c>
      <c r="F2233" s="4" t="str">
        <f>C2233&amp;COUNTIF($C$2:C2233,C2233)</f>
        <v>赵捷2</v>
      </c>
      <c r="G2233" s="4">
        <f t="shared" si="69"/>
        <v>0</v>
      </c>
    </row>
    <row r="2234" customHeight="1" spans="1:7">
      <c r="A2234" s="4">
        <f t="shared" si="68"/>
        <v>2233</v>
      </c>
      <c r="B2234" s="8" t="s">
        <v>3043</v>
      </c>
      <c r="C2234" s="9" t="s">
        <v>1541</v>
      </c>
      <c r="D2234" s="4"/>
      <c r="E2234" s="7">
        <v>44378</v>
      </c>
      <c r="F2234" s="4" t="str">
        <f>C2234&amp;COUNTIF($C$2:C2234,C2234)</f>
        <v>卢凯020702</v>
      </c>
      <c r="G2234" s="4">
        <f t="shared" si="69"/>
        <v>0</v>
      </c>
    </row>
    <row r="2235" customHeight="1" spans="1:7">
      <c r="A2235" s="4">
        <f t="shared" si="68"/>
        <v>2234</v>
      </c>
      <c r="B2235" s="8" t="s">
        <v>3576</v>
      </c>
      <c r="C2235" s="9" t="s">
        <v>1542</v>
      </c>
      <c r="D2235" s="4"/>
      <c r="E2235" s="7">
        <v>44378</v>
      </c>
      <c r="F2235" s="4" t="str">
        <f>C2235&amp;COUNTIF($C$2:C2235,C2235)</f>
        <v>吴冬春2</v>
      </c>
      <c r="G2235" s="4">
        <f t="shared" si="69"/>
        <v>0</v>
      </c>
    </row>
    <row r="2236" customHeight="1" spans="1:7">
      <c r="A2236" s="4">
        <f t="shared" si="68"/>
        <v>2235</v>
      </c>
      <c r="B2236" s="8" t="s">
        <v>4582</v>
      </c>
      <c r="C2236" s="9" t="s">
        <v>1543</v>
      </c>
      <c r="D2236" s="4"/>
      <c r="E2236" s="7">
        <v>44378</v>
      </c>
      <c r="F2236" s="4" t="str">
        <f>C2236&amp;COUNTIF($C$2:C2236,C2236)</f>
        <v>王鹏飞2</v>
      </c>
      <c r="G2236" s="4">
        <f t="shared" si="69"/>
        <v>0</v>
      </c>
    </row>
    <row r="2237" customHeight="1" spans="1:7">
      <c r="A2237" s="4">
        <f t="shared" si="68"/>
        <v>2236</v>
      </c>
      <c r="B2237" s="8" t="s">
        <v>3578</v>
      </c>
      <c r="C2237" s="9" t="s">
        <v>1544</v>
      </c>
      <c r="D2237" s="4"/>
      <c r="E2237" s="7">
        <v>44378</v>
      </c>
      <c r="F2237" s="4" t="str">
        <f>C2237&amp;COUNTIF($C$2:C2237,C2237)</f>
        <v>张龙2</v>
      </c>
      <c r="G2237" s="4">
        <f t="shared" si="69"/>
        <v>0</v>
      </c>
    </row>
    <row r="2238" customHeight="1" spans="1:7">
      <c r="A2238" s="4">
        <f t="shared" si="68"/>
        <v>2237</v>
      </c>
      <c r="B2238" s="8" t="s">
        <v>4583</v>
      </c>
      <c r="C2238" s="9" t="s">
        <v>1545</v>
      </c>
      <c r="D2238" s="4"/>
      <c r="E2238" s="7">
        <v>44378</v>
      </c>
      <c r="F2238" s="4" t="str">
        <f>C2238&amp;COUNTIF($C$2:C2238,C2238)</f>
        <v>付明君2</v>
      </c>
      <c r="G2238" s="4">
        <f t="shared" si="69"/>
        <v>0</v>
      </c>
    </row>
    <row r="2239" customHeight="1" spans="1:7">
      <c r="A2239" s="4">
        <f t="shared" si="68"/>
        <v>2238</v>
      </c>
      <c r="B2239" s="8" t="s">
        <v>3696</v>
      </c>
      <c r="C2239" s="9" t="s">
        <v>1546</v>
      </c>
      <c r="D2239" s="4"/>
      <c r="E2239" s="7">
        <v>44378</v>
      </c>
      <c r="F2239" s="4" t="str">
        <f>C2239&amp;COUNTIF($C$2:C2239,C2239)</f>
        <v>胡豪杰2</v>
      </c>
      <c r="G2239" s="4">
        <f t="shared" si="69"/>
        <v>0</v>
      </c>
    </row>
    <row r="2240" customHeight="1" spans="1:7">
      <c r="A2240" s="4">
        <f t="shared" si="68"/>
        <v>2239</v>
      </c>
      <c r="B2240" s="8" t="s">
        <v>4584</v>
      </c>
      <c r="C2240" s="9" t="s">
        <v>1547</v>
      </c>
      <c r="D2240" s="4"/>
      <c r="E2240" s="7">
        <v>44378</v>
      </c>
      <c r="F2240" s="4" t="str">
        <f>C2240&amp;COUNTIF($C$2:C2240,C2240)</f>
        <v>王浩星2</v>
      </c>
      <c r="G2240" s="4">
        <f t="shared" si="69"/>
        <v>0</v>
      </c>
    </row>
    <row r="2241" customHeight="1" spans="1:7">
      <c r="A2241" s="4">
        <f t="shared" si="68"/>
        <v>2240</v>
      </c>
      <c r="B2241" s="8" t="s">
        <v>4585</v>
      </c>
      <c r="C2241" s="9" t="s">
        <v>1548</v>
      </c>
      <c r="D2241" s="4"/>
      <c r="E2241" s="7">
        <v>44378</v>
      </c>
      <c r="F2241" s="4" t="str">
        <f>C2241&amp;COUNTIF($C$2:C2241,C2241)</f>
        <v>祝晓凡2</v>
      </c>
      <c r="G2241" s="4">
        <f t="shared" si="69"/>
        <v>0</v>
      </c>
    </row>
    <row r="2242" customHeight="1" spans="1:7">
      <c r="A2242" s="4">
        <f t="shared" si="68"/>
        <v>2241</v>
      </c>
      <c r="B2242" s="8" t="s">
        <v>4586</v>
      </c>
      <c r="C2242" s="9" t="s">
        <v>1549</v>
      </c>
      <c r="D2242" s="4"/>
      <c r="E2242" s="7">
        <v>44378</v>
      </c>
      <c r="F2242" s="4" t="str">
        <f>C2242&amp;COUNTIF($C$2:C2242,C2242)</f>
        <v>吴佳妮2</v>
      </c>
      <c r="G2242" s="4">
        <f t="shared" si="69"/>
        <v>0</v>
      </c>
    </row>
    <row r="2243" customHeight="1" spans="1:7">
      <c r="A2243" s="4">
        <f t="shared" ref="A2243:A2306" si="70">ROW()-1</f>
        <v>2242</v>
      </c>
      <c r="B2243" s="8" t="s">
        <v>4587</v>
      </c>
      <c r="C2243" s="9" t="s">
        <v>1550</v>
      </c>
      <c r="D2243" s="4"/>
      <c r="E2243" s="7">
        <v>44378</v>
      </c>
      <c r="F2243" s="4" t="str">
        <f>C2243&amp;COUNTIF($C$2:C2243,C2243)</f>
        <v>康玉杰2</v>
      </c>
      <c r="G2243" s="4">
        <f t="shared" ref="G2243:G2306" si="71">IF(COUNTIF(C:C,C2243)=1,0,D2243-VLOOKUP(C2243,C:D,2,0))</f>
        <v>0</v>
      </c>
    </row>
    <row r="2244" customHeight="1" spans="1:7">
      <c r="A2244" s="4">
        <f t="shared" si="70"/>
        <v>2243</v>
      </c>
      <c r="B2244" s="8" t="s">
        <v>4588</v>
      </c>
      <c r="C2244" s="9" t="s">
        <v>1551</v>
      </c>
      <c r="D2244" s="4"/>
      <c r="E2244" s="7">
        <v>44378</v>
      </c>
      <c r="F2244" s="4" t="str">
        <f>C2244&amp;COUNTIF($C$2:C2244,C2244)</f>
        <v>孙运康2</v>
      </c>
      <c r="G2244" s="4">
        <f t="shared" si="71"/>
        <v>0</v>
      </c>
    </row>
    <row r="2245" customHeight="1" spans="1:7">
      <c r="A2245" s="4">
        <f t="shared" si="70"/>
        <v>2244</v>
      </c>
      <c r="B2245" s="8" t="s">
        <v>4590</v>
      </c>
      <c r="C2245" s="9" t="s">
        <v>1553</v>
      </c>
      <c r="D2245" s="4"/>
      <c r="E2245" s="7">
        <v>44378</v>
      </c>
      <c r="F2245" s="4" t="str">
        <f>C2245&amp;COUNTIF($C$2:C2245,C2245)</f>
        <v>龙聪2</v>
      </c>
      <c r="G2245" s="4">
        <f t="shared" si="71"/>
        <v>0</v>
      </c>
    </row>
    <row r="2246" customHeight="1" spans="1:7">
      <c r="A2246" s="4">
        <f t="shared" si="70"/>
        <v>2245</v>
      </c>
      <c r="B2246" s="8" t="s">
        <v>3692</v>
      </c>
      <c r="C2246" s="9" t="s">
        <v>1554</v>
      </c>
      <c r="D2246" s="4"/>
      <c r="E2246" s="7">
        <v>44378</v>
      </c>
      <c r="F2246" s="4" t="str">
        <f>C2246&amp;COUNTIF($C$2:C2246,C2246)</f>
        <v>张凯024802</v>
      </c>
      <c r="G2246" s="4">
        <f t="shared" si="71"/>
        <v>0</v>
      </c>
    </row>
    <row r="2247" customHeight="1" spans="1:7">
      <c r="A2247" s="4">
        <f t="shared" si="70"/>
        <v>2246</v>
      </c>
      <c r="B2247" s="8" t="s">
        <v>4591</v>
      </c>
      <c r="C2247" s="9" t="s">
        <v>1555</v>
      </c>
      <c r="D2247" s="4"/>
      <c r="E2247" s="7">
        <v>44378</v>
      </c>
      <c r="F2247" s="4" t="str">
        <f>C2247&amp;COUNTIF($C$2:C2247,C2247)</f>
        <v>张董帅2</v>
      </c>
      <c r="G2247" s="4">
        <f t="shared" si="71"/>
        <v>0</v>
      </c>
    </row>
    <row r="2248" customHeight="1" spans="1:7">
      <c r="A2248" s="4">
        <f t="shared" si="70"/>
        <v>2247</v>
      </c>
      <c r="B2248" s="8" t="s">
        <v>4592</v>
      </c>
      <c r="C2248" s="9" t="s">
        <v>1556</v>
      </c>
      <c r="D2248" s="4"/>
      <c r="E2248" s="7">
        <v>44378</v>
      </c>
      <c r="F2248" s="4" t="str">
        <f>C2248&amp;COUNTIF($C$2:C2248,C2248)</f>
        <v>夏朝2</v>
      </c>
      <c r="G2248" s="4">
        <f t="shared" si="71"/>
        <v>0</v>
      </c>
    </row>
    <row r="2249" customHeight="1" spans="1:7">
      <c r="A2249" s="4">
        <f t="shared" si="70"/>
        <v>2248</v>
      </c>
      <c r="B2249" s="8" t="s">
        <v>4593</v>
      </c>
      <c r="C2249" s="9" t="s">
        <v>1557</v>
      </c>
      <c r="D2249" s="4"/>
      <c r="E2249" s="7">
        <v>44378</v>
      </c>
      <c r="F2249" s="4" t="str">
        <f>C2249&amp;COUNTIF($C$2:C2249,C2249)</f>
        <v>武俊2</v>
      </c>
      <c r="G2249" s="4">
        <f t="shared" si="71"/>
        <v>0</v>
      </c>
    </row>
    <row r="2250" customHeight="1" spans="1:7">
      <c r="A2250" s="4">
        <f t="shared" si="70"/>
        <v>2249</v>
      </c>
      <c r="B2250" s="8" t="s">
        <v>3396</v>
      </c>
      <c r="C2250" s="9" t="s">
        <v>1558</v>
      </c>
      <c r="D2250" s="4"/>
      <c r="E2250" s="7">
        <v>44378</v>
      </c>
      <c r="F2250" s="4" t="str">
        <f>C2250&amp;COUNTIF($C$2:C2250,C2250)</f>
        <v>姜圆圆2</v>
      </c>
      <c r="G2250" s="4">
        <f t="shared" si="71"/>
        <v>0</v>
      </c>
    </row>
    <row r="2251" customHeight="1" spans="1:7">
      <c r="A2251" s="4">
        <f t="shared" si="70"/>
        <v>2250</v>
      </c>
      <c r="B2251" s="8" t="s">
        <v>2757</v>
      </c>
      <c r="C2251" s="9" t="s">
        <v>1561</v>
      </c>
      <c r="D2251" s="4"/>
      <c r="E2251" s="7">
        <v>44378</v>
      </c>
      <c r="F2251" s="4" t="str">
        <f>C2251&amp;COUNTIF($C$2:C2251,C2251)</f>
        <v>万蕾2</v>
      </c>
      <c r="G2251" s="4">
        <f t="shared" si="71"/>
        <v>0</v>
      </c>
    </row>
    <row r="2252" customHeight="1" spans="1:7">
      <c r="A2252" s="4">
        <f t="shared" si="70"/>
        <v>2251</v>
      </c>
      <c r="B2252" s="8" t="s">
        <v>2761</v>
      </c>
      <c r="C2252" s="9" t="s">
        <v>1563</v>
      </c>
      <c r="D2252" s="4"/>
      <c r="E2252" s="7">
        <v>44378</v>
      </c>
      <c r="F2252" s="4" t="str">
        <f>C2252&amp;COUNTIF($C$2:C2252,C2252)</f>
        <v>俞春传2</v>
      </c>
      <c r="G2252" s="4">
        <f t="shared" si="71"/>
        <v>0</v>
      </c>
    </row>
    <row r="2253" customHeight="1" spans="1:7">
      <c r="A2253" s="4">
        <f t="shared" si="70"/>
        <v>2252</v>
      </c>
      <c r="B2253" s="8" t="s">
        <v>2771</v>
      </c>
      <c r="C2253" s="9" t="s">
        <v>1565</v>
      </c>
      <c r="D2253" s="4"/>
      <c r="E2253" s="7">
        <v>44378</v>
      </c>
      <c r="F2253" s="4" t="str">
        <f>C2253&amp;COUNTIF($C$2:C2253,C2253)</f>
        <v>施键2</v>
      </c>
      <c r="G2253" s="4">
        <f t="shared" si="71"/>
        <v>0</v>
      </c>
    </row>
    <row r="2254" customHeight="1" spans="1:7">
      <c r="A2254" s="4">
        <f t="shared" si="70"/>
        <v>2253</v>
      </c>
      <c r="B2254" s="8" t="s">
        <v>2821</v>
      </c>
      <c r="C2254" s="9" t="s">
        <v>1567</v>
      </c>
      <c r="D2254" s="4"/>
      <c r="E2254" s="7">
        <v>44378</v>
      </c>
      <c r="F2254" s="4" t="str">
        <f>C2254&amp;COUNTIF($C$2:C2254,C2254)</f>
        <v>方嘉玮2</v>
      </c>
      <c r="G2254" s="4">
        <f t="shared" si="71"/>
        <v>0</v>
      </c>
    </row>
    <row r="2255" customHeight="1" spans="1:7">
      <c r="A2255" s="4">
        <f t="shared" si="70"/>
        <v>2254</v>
      </c>
      <c r="B2255" s="8" t="s">
        <v>2772</v>
      </c>
      <c r="C2255" s="9" t="s">
        <v>1568</v>
      </c>
      <c r="D2255" s="4"/>
      <c r="E2255" s="7">
        <v>44378</v>
      </c>
      <c r="F2255" s="4" t="str">
        <f>C2255&amp;COUNTIF($C$2:C2255,C2255)</f>
        <v>何磊2</v>
      </c>
      <c r="G2255" s="4">
        <f t="shared" si="71"/>
        <v>0</v>
      </c>
    </row>
    <row r="2256" customHeight="1" spans="1:7">
      <c r="A2256" s="4">
        <f t="shared" si="70"/>
        <v>2255</v>
      </c>
      <c r="B2256" s="8" t="s">
        <v>3693</v>
      </c>
      <c r="C2256" s="9" t="s">
        <v>1569</v>
      </c>
      <c r="D2256" s="4"/>
      <c r="E2256" s="7">
        <v>44378</v>
      </c>
      <c r="F2256" s="4" t="str">
        <f>C2256&amp;COUNTIF($C$2:C2256,C2256)</f>
        <v>周涛025162</v>
      </c>
      <c r="G2256" s="4">
        <f t="shared" si="71"/>
        <v>0</v>
      </c>
    </row>
    <row r="2257" customHeight="1" spans="1:7">
      <c r="A2257" s="4">
        <f t="shared" si="70"/>
        <v>2256</v>
      </c>
      <c r="B2257" s="8" t="s">
        <v>3688</v>
      </c>
      <c r="C2257" s="9" t="s">
        <v>1571</v>
      </c>
      <c r="D2257" s="4"/>
      <c r="E2257" s="7">
        <v>44378</v>
      </c>
      <c r="F2257" s="4" t="str">
        <f>C2257&amp;COUNTIF($C$2:C2257,C2257)</f>
        <v>何陶025192</v>
      </c>
      <c r="G2257" s="4">
        <f t="shared" si="71"/>
        <v>0</v>
      </c>
    </row>
    <row r="2258" customHeight="1" spans="1:7">
      <c r="A2258" s="4">
        <f t="shared" si="70"/>
        <v>2257</v>
      </c>
      <c r="B2258" s="8" t="s">
        <v>4597</v>
      </c>
      <c r="C2258" s="9" t="s">
        <v>1572</v>
      </c>
      <c r="D2258" s="4"/>
      <c r="E2258" s="7">
        <v>44378</v>
      </c>
      <c r="F2258" s="4" t="str">
        <f>C2258&amp;COUNTIF($C$2:C2258,C2258)</f>
        <v>金卓2</v>
      </c>
      <c r="G2258" s="4">
        <f t="shared" si="71"/>
        <v>0</v>
      </c>
    </row>
    <row r="2259" customHeight="1" spans="1:7">
      <c r="A2259" s="4">
        <f t="shared" si="70"/>
        <v>2258</v>
      </c>
      <c r="B2259" s="8" t="s">
        <v>4598</v>
      </c>
      <c r="C2259" s="9" t="s">
        <v>1573</v>
      </c>
      <c r="D2259" s="4"/>
      <c r="E2259" s="7">
        <v>44378</v>
      </c>
      <c r="F2259" s="4" t="str">
        <f>C2259&amp;COUNTIF($C$2:C2259,C2259)</f>
        <v>庞孟繁2</v>
      </c>
      <c r="G2259" s="4">
        <f t="shared" si="71"/>
        <v>0</v>
      </c>
    </row>
    <row r="2260" customHeight="1" spans="1:7">
      <c r="A2260" s="4">
        <f t="shared" si="70"/>
        <v>2259</v>
      </c>
      <c r="B2260" s="8" t="s">
        <v>2788</v>
      </c>
      <c r="C2260" s="9" t="s">
        <v>1575</v>
      </c>
      <c r="D2260" s="4"/>
      <c r="E2260" s="7">
        <v>44378</v>
      </c>
      <c r="F2260" s="4" t="str">
        <f>C2260&amp;COUNTIF($C$2:C2260,C2260)</f>
        <v>周建安2</v>
      </c>
      <c r="G2260" s="4">
        <f t="shared" si="71"/>
        <v>0</v>
      </c>
    </row>
    <row r="2261" customHeight="1" spans="1:7">
      <c r="A2261" s="4">
        <f t="shared" si="70"/>
        <v>2260</v>
      </c>
      <c r="B2261" s="8" t="s">
        <v>2795</v>
      </c>
      <c r="C2261" s="9" t="s">
        <v>1576</v>
      </c>
      <c r="D2261" s="4"/>
      <c r="E2261" s="7">
        <v>44378</v>
      </c>
      <c r="F2261" s="4" t="str">
        <f>C2261&amp;COUNTIF($C$2:C2261,C2261)</f>
        <v>曾欢2</v>
      </c>
      <c r="G2261" s="4">
        <f t="shared" si="71"/>
        <v>0</v>
      </c>
    </row>
    <row r="2262" customHeight="1" spans="1:7">
      <c r="A2262" s="4">
        <f t="shared" si="70"/>
        <v>2261</v>
      </c>
      <c r="B2262" s="8" t="s">
        <v>2796</v>
      </c>
      <c r="C2262" s="9" t="s">
        <v>1577</v>
      </c>
      <c r="D2262" s="4"/>
      <c r="E2262" s="7">
        <v>44378</v>
      </c>
      <c r="F2262" s="4" t="str">
        <f>C2262&amp;COUNTIF($C$2:C2262,C2262)</f>
        <v>杜秀2</v>
      </c>
      <c r="G2262" s="4">
        <f t="shared" si="71"/>
        <v>0</v>
      </c>
    </row>
    <row r="2263" customHeight="1" spans="1:7">
      <c r="A2263" s="4">
        <f t="shared" si="70"/>
        <v>2262</v>
      </c>
      <c r="B2263" s="8" t="s">
        <v>2797</v>
      </c>
      <c r="C2263" s="9" t="s">
        <v>1578</v>
      </c>
      <c r="D2263" s="4"/>
      <c r="E2263" s="7">
        <v>44378</v>
      </c>
      <c r="F2263" s="4" t="str">
        <f>C2263&amp;COUNTIF($C$2:C2263,C2263)</f>
        <v>操家恒2</v>
      </c>
      <c r="G2263" s="4">
        <f t="shared" si="71"/>
        <v>0</v>
      </c>
    </row>
    <row r="2264" customHeight="1" spans="1:7">
      <c r="A2264" s="4">
        <f t="shared" si="70"/>
        <v>2263</v>
      </c>
      <c r="B2264" s="8" t="s">
        <v>4599</v>
      </c>
      <c r="C2264" s="9" t="s">
        <v>1580</v>
      </c>
      <c r="D2264" s="4"/>
      <c r="E2264" s="7">
        <v>44378</v>
      </c>
      <c r="F2264" s="4" t="str">
        <f>C2264&amp;COUNTIF($C$2:C2264,C2264)</f>
        <v>杨玉涛2</v>
      </c>
      <c r="G2264" s="4">
        <f t="shared" si="71"/>
        <v>0</v>
      </c>
    </row>
    <row r="2265" customHeight="1" spans="1:7">
      <c r="A2265" s="4">
        <f t="shared" si="70"/>
        <v>2264</v>
      </c>
      <c r="B2265" s="8" t="s">
        <v>2954</v>
      </c>
      <c r="C2265" s="9" t="s">
        <v>1582</v>
      </c>
      <c r="D2265" s="4"/>
      <c r="E2265" s="7">
        <v>44378</v>
      </c>
      <c r="F2265" s="4" t="str">
        <f>C2265&amp;COUNTIF($C$2:C2265,C2265)</f>
        <v>周立国2</v>
      </c>
      <c r="G2265" s="4">
        <f t="shared" si="71"/>
        <v>0</v>
      </c>
    </row>
    <row r="2266" customHeight="1" spans="1:7">
      <c r="A2266" s="4">
        <f t="shared" si="70"/>
        <v>2265</v>
      </c>
      <c r="B2266" s="8" t="s">
        <v>2807</v>
      </c>
      <c r="C2266" s="9" t="s">
        <v>1583</v>
      </c>
      <c r="D2266" s="4"/>
      <c r="E2266" s="7">
        <v>44378</v>
      </c>
      <c r="F2266" s="4" t="str">
        <f>C2266&amp;COUNTIF($C$2:C2266,C2266)</f>
        <v>王俊超2</v>
      </c>
      <c r="G2266" s="4">
        <f t="shared" si="71"/>
        <v>0</v>
      </c>
    </row>
    <row r="2267" customHeight="1" spans="1:7">
      <c r="A2267" s="4">
        <f t="shared" si="70"/>
        <v>2266</v>
      </c>
      <c r="B2267" s="8" t="s">
        <v>2808</v>
      </c>
      <c r="C2267" s="9" t="s">
        <v>1585</v>
      </c>
      <c r="D2267" s="4"/>
      <c r="E2267" s="7">
        <v>44378</v>
      </c>
      <c r="F2267" s="4" t="str">
        <f>C2267&amp;COUNTIF($C$2:C2267,C2267)</f>
        <v>卫晓璇2</v>
      </c>
      <c r="G2267" s="4">
        <f t="shared" si="71"/>
        <v>0</v>
      </c>
    </row>
    <row r="2268" customHeight="1" spans="1:7">
      <c r="A2268" s="4">
        <f t="shared" si="70"/>
        <v>2267</v>
      </c>
      <c r="B2268" s="8" t="s">
        <v>4602</v>
      </c>
      <c r="C2268" s="9" t="s">
        <v>1586</v>
      </c>
      <c r="D2268" s="4"/>
      <c r="E2268" s="7">
        <v>44378</v>
      </c>
      <c r="F2268" s="4" t="str">
        <f>C2268&amp;COUNTIF($C$2:C2268,C2268)</f>
        <v>侯彬斌2</v>
      </c>
      <c r="G2268" s="4">
        <f t="shared" si="71"/>
        <v>0</v>
      </c>
    </row>
    <row r="2269" customHeight="1" spans="1:7">
      <c r="A2269" s="4">
        <f t="shared" si="70"/>
        <v>2268</v>
      </c>
      <c r="B2269" s="8" t="s">
        <v>4603</v>
      </c>
      <c r="C2269" s="9" t="s">
        <v>1587</v>
      </c>
      <c r="D2269" s="4"/>
      <c r="E2269" s="7">
        <v>44378</v>
      </c>
      <c r="F2269" s="4" t="str">
        <f>C2269&amp;COUNTIF($C$2:C2269,C2269)</f>
        <v>吴涛2</v>
      </c>
      <c r="G2269" s="4">
        <f t="shared" si="71"/>
        <v>0</v>
      </c>
    </row>
    <row r="2270" customHeight="1" spans="1:7">
      <c r="A2270" s="4">
        <f t="shared" si="70"/>
        <v>2269</v>
      </c>
      <c r="B2270" s="8" t="s">
        <v>4604</v>
      </c>
      <c r="C2270" s="9" t="s">
        <v>1588</v>
      </c>
      <c r="D2270" s="4"/>
      <c r="E2270" s="7">
        <v>44378</v>
      </c>
      <c r="F2270" s="4" t="str">
        <f>C2270&amp;COUNTIF($C$2:C2270,C2270)</f>
        <v>杨晴2</v>
      </c>
      <c r="G2270" s="4">
        <f t="shared" si="71"/>
        <v>0</v>
      </c>
    </row>
    <row r="2271" customHeight="1" spans="1:7">
      <c r="A2271" s="4">
        <f t="shared" si="70"/>
        <v>2270</v>
      </c>
      <c r="B2271" s="8" t="s">
        <v>4605</v>
      </c>
      <c r="C2271" s="9" t="s">
        <v>1589</v>
      </c>
      <c r="D2271" s="4"/>
      <c r="E2271" s="7">
        <v>44378</v>
      </c>
      <c r="F2271" s="4" t="str">
        <f>C2271&amp;COUNTIF($C$2:C2271,C2271)</f>
        <v>闫莹莹2</v>
      </c>
      <c r="G2271" s="4">
        <f t="shared" si="71"/>
        <v>0</v>
      </c>
    </row>
    <row r="2272" customHeight="1" spans="1:7">
      <c r="A2272" s="4">
        <f t="shared" si="70"/>
        <v>2271</v>
      </c>
      <c r="B2272" s="8" t="s">
        <v>2818</v>
      </c>
      <c r="C2272" s="9" t="s">
        <v>1590</v>
      </c>
      <c r="D2272" s="4"/>
      <c r="E2272" s="7">
        <v>44378</v>
      </c>
      <c r="F2272" s="4" t="str">
        <f>C2272&amp;COUNTIF($C$2:C2272,C2272)</f>
        <v>张迎利2</v>
      </c>
      <c r="G2272" s="4">
        <f t="shared" si="71"/>
        <v>0</v>
      </c>
    </row>
    <row r="2273" customHeight="1" spans="1:7">
      <c r="A2273" s="4">
        <f t="shared" si="70"/>
        <v>2272</v>
      </c>
      <c r="B2273" s="8" t="s">
        <v>4606</v>
      </c>
      <c r="C2273" s="9" t="s">
        <v>1591</v>
      </c>
      <c r="D2273" s="4"/>
      <c r="E2273" s="7">
        <v>44378</v>
      </c>
      <c r="F2273" s="4" t="str">
        <f>C2273&amp;COUNTIF($C$2:C2273,C2273)</f>
        <v>胡飞2</v>
      </c>
      <c r="G2273" s="4">
        <f t="shared" si="71"/>
        <v>0</v>
      </c>
    </row>
    <row r="2274" customHeight="1" spans="1:7">
      <c r="A2274" s="4">
        <f t="shared" si="70"/>
        <v>2273</v>
      </c>
      <c r="B2274" s="8" t="s">
        <v>2822</v>
      </c>
      <c r="C2274" s="9" t="s">
        <v>1592</v>
      </c>
      <c r="D2274" s="4"/>
      <c r="E2274" s="7">
        <v>44378</v>
      </c>
      <c r="F2274" s="4" t="str">
        <f>C2274&amp;COUNTIF($C$2:C2274,C2274)</f>
        <v>陈岗岗2</v>
      </c>
      <c r="G2274" s="4">
        <f t="shared" si="71"/>
        <v>0</v>
      </c>
    </row>
    <row r="2275" customHeight="1" spans="1:7">
      <c r="A2275" s="4">
        <f t="shared" si="70"/>
        <v>2274</v>
      </c>
      <c r="B2275" s="8" t="s">
        <v>2834</v>
      </c>
      <c r="C2275" s="9" t="s">
        <v>1595</v>
      </c>
      <c r="D2275" s="4"/>
      <c r="E2275" s="7">
        <v>44378</v>
      </c>
      <c r="F2275" s="4" t="str">
        <f>C2275&amp;COUNTIF($C$2:C2275,C2275)</f>
        <v>汪祝兵2</v>
      </c>
      <c r="G2275" s="4">
        <f t="shared" si="71"/>
        <v>0</v>
      </c>
    </row>
    <row r="2276" customHeight="1" spans="1:7">
      <c r="A2276" s="4">
        <f t="shared" si="70"/>
        <v>2275</v>
      </c>
      <c r="B2276" s="8" t="s">
        <v>3773</v>
      </c>
      <c r="C2276" s="9" t="s">
        <v>1597</v>
      </c>
      <c r="D2276" s="4"/>
      <c r="E2276" s="7">
        <v>44378</v>
      </c>
      <c r="F2276" s="4" t="str">
        <f>C2276&amp;COUNTIF($C$2:C2276,C2276)</f>
        <v>黄杰灿2</v>
      </c>
      <c r="G2276" s="4">
        <f t="shared" si="71"/>
        <v>0</v>
      </c>
    </row>
    <row r="2277" customHeight="1" spans="1:7">
      <c r="A2277" s="4">
        <f t="shared" si="70"/>
        <v>2276</v>
      </c>
      <c r="B2277" s="8" t="s">
        <v>2840</v>
      </c>
      <c r="C2277" s="9" t="s">
        <v>1598</v>
      </c>
      <c r="D2277" s="4"/>
      <c r="E2277" s="7">
        <v>44378</v>
      </c>
      <c r="F2277" s="4" t="str">
        <f>C2277&amp;COUNTIF($C$2:C2277,C2277)</f>
        <v>胡汪洋2</v>
      </c>
      <c r="G2277" s="4">
        <f t="shared" si="71"/>
        <v>0</v>
      </c>
    </row>
    <row r="2278" customHeight="1" spans="1:7">
      <c r="A2278" s="4">
        <f t="shared" si="70"/>
        <v>2277</v>
      </c>
      <c r="B2278" s="8" t="s">
        <v>4610</v>
      </c>
      <c r="C2278" s="9" t="s">
        <v>1599</v>
      </c>
      <c r="D2278" s="4"/>
      <c r="E2278" s="7">
        <v>44378</v>
      </c>
      <c r="F2278" s="4" t="str">
        <f>C2278&amp;COUNTIF($C$2:C2278,C2278)</f>
        <v>谢超2</v>
      </c>
      <c r="G2278" s="4">
        <f t="shared" si="71"/>
        <v>0</v>
      </c>
    </row>
    <row r="2279" customHeight="1" spans="1:7">
      <c r="A2279" s="4">
        <f t="shared" si="70"/>
        <v>2278</v>
      </c>
      <c r="B2279" s="8" t="s">
        <v>4612</v>
      </c>
      <c r="C2279" s="9" t="s">
        <v>1601</v>
      </c>
      <c r="D2279" s="4"/>
      <c r="E2279" s="7">
        <v>44378</v>
      </c>
      <c r="F2279" s="4" t="str">
        <f>C2279&amp;COUNTIF($C$2:C2279,C2279)</f>
        <v>严仁伟2</v>
      </c>
      <c r="G2279" s="4">
        <f t="shared" si="71"/>
        <v>0</v>
      </c>
    </row>
    <row r="2280" customHeight="1" spans="1:7">
      <c r="A2280" s="4">
        <f t="shared" si="70"/>
        <v>2279</v>
      </c>
      <c r="B2280" s="8" t="s">
        <v>4614</v>
      </c>
      <c r="C2280" s="9" t="s">
        <v>1603</v>
      </c>
      <c r="D2280" s="4"/>
      <c r="E2280" s="7">
        <v>44378</v>
      </c>
      <c r="F2280" s="4" t="str">
        <f>C2280&amp;COUNTIF($C$2:C2280,C2280)</f>
        <v>付秋萍2</v>
      </c>
      <c r="G2280" s="4">
        <f t="shared" si="71"/>
        <v>0</v>
      </c>
    </row>
    <row r="2281" customHeight="1" spans="1:7">
      <c r="A2281" s="4">
        <f t="shared" si="70"/>
        <v>2280</v>
      </c>
      <c r="B2281" s="8" t="s">
        <v>4615</v>
      </c>
      <c r="C2281" s="9" t="s">
        <v>1604</v>
      </c>
      <c r="D2281" s="4"/>
      <c r="E2281" s="7">
        <v>44378</v>
      </c>
      <c r="F2281" s="4" t="str">
        <f>C2281&amp;COUNTIF($C$2:C2281,C2281)</f>
        <v>徐旭韬2</v>
      </c>
      <c r="G2281" s="4">
        <f t="shared" si="71"/>
        <v>0</v>
      </c>
    </row>
    <row r="2282" customHeight="1" spans="1:7">
      <c r="A2282" s="4">
        <f t="shared" si="70"/>
        <v>2281</v>
      </c>
      <c r="B2282" s="8" t="s">
        <v>4616</v>
      </c>
      <c r="C2282" s="9" t="s">
        <v>1605</v>
      </c>
      <c r="D2282" s="4"/>
      <c r="E2282" s="7">
        <v>44378</v>
      </c>
      <c r="F2282" s="4" t="str">
        <f>C2282&amp;COUNTIF($C$2:C2282,C2282)</f>
        <v>张云2</v>
      </c>
      <c r="G2282" s="4">
        <f t="shared" si="71"/>
        <v>0</v>
      </c>
    </row>
    <row r="2283" customHeight="1" spans="1:7">
      <c r="A2283" s="4">
        <f t="shared" si="70"/>
        <v>2282</v>
      </c>
      <c r="B2283" s="8" t="s">
        <v>4617</v>
      </c>
      <c r="C2283" s="9" t="s">
        <v>1606</v>
      </c>
      <c r="D2283" s="4"/>
      <c r="E2283" s="7">
        <v>44378</v>
      </c>
      <c r="F2283" s="4" t="str">
        <f>C2283&amp;COUNTIF($C$2:C2283,C2283)</f>
        <v>李鑫026482</v>
      </c>
      <c r="G2283" s="4">
        <f t="shared" si="71"/>
        <v>0</v>
      </c>
    </row>
    <row r="2284" customHeight="1" spans="1:7">
      <c r="A2284" s="4">
        <f t="shared" si="70"/>
        <v>2283</v>
      </c>
      <c r="B2284" s="8" t="s">
        <v>4618</v>
      </c>
      <c r="C2284" s="9" t="s">
        <v>1607</v>
      </c>
      <c r="D2284" s="4"/>
      <c r="E2284" s="7">
        <v>44378</v>
      </c>
      <c r="F2284" s="4" t="str">
        <f>C2284&amp;COUNTIF($C$2:C2284,C2284)</f>
        <v>屈晓刚2</v>
      </c>
      <c r="G2284" s="4">
        <f t="shared" si="71"/>
        <v>0</v>
      </c>
    </row>
    <row r="2285" customHeight="1" spans="1:7">
      <c r="A2285" s="4">
        <f t="shared" si="70"/>
        <v>2284</v>
      </c>
      <c r="B2285" s="8" t="s">
        <v>2978</v>
      </c>
      <c r="C2285" s="9" t="s">
        <v>1609</v>
      </c>
      <c r="D2285" s="4"/>
      <c r="E2285" s="7">
        <v>44378</v>
      </c>
      <c r="F2285" s="4" t="str">
        <f>C2285&amp;COUNTIF($C$2:C2285,C2285)</f>
        <v>张昌豪2</v>
      </c>
      <c r="G2285" s="4">
        <f t="shared" si="71"/>
        <v>0</v>
      </c>
    </row>
    <row r="2286" customHeight="1" spans="1:7">
      <c r="A2286" s="4">
        <f t="shared" si="70"/>
        <v>2285</v>
      </c>
      <c r="B2286" s="8" t="s">
        <v>4619</v>
      </c>
      <c r="C2286" s="9" t="s">
        <v>1610</v>
      </c>
      <c r="D2286" s="4"/>
      <c r="E2286" s="7">
        <v>44378</v>
      </c>
      <c r="F2286" s="4" t="str">
        <f>C2286&amp;COUNTIF($C$2:C2286,C2286)</f>
        <v>李瑾嘉2</v>
      </c>
      <c r="G2286" s="4">
        <f t="shared" si="71"/>
        <v>0</v>
      </c>
    </row>
    <row r="2287" customHeight="1" spans="1:7">
      <c r="A2287" s="4">
        <f t="shared" si="70"/>
        <v>2286</v>
      </c>
      <c r="B2287" s="8" t="s">
        <v>4621</v>
      </c>
      <c r="C2287" s="9" t="s">
        <v>1612</v>
      </c>
      <c r="D2287" s="4"/>
      <c r="E2287" s="7">
        <v>44378</v>
      </c>
      <c r="F2287" s="4" t="str">
        <f>C2287&amp;COUNTIF($C$2:C2287,C2287)</f>
        <v>葛亚锋2</v>
      </c>
      <c r="G2287" s="4">
        <f t="shared" si="71"/>
        <v>0</v>
      </c>
    </row>
    <row r="2288" customHeight="1" spans="1:7">
      <c r="A2288" s="4">
        <f t="shared" si="70"/>
        <v>2287</v>
      </c>
      <c r="B2288" s="8" t="s">
        <v>4622</v>
      </c>
      <c r="C2288" s="9" t="s">
        <v>1613</v>
      </c>
      <c r="D2288" s="4"/>
      <c r="E2288" s="7">
        <v>44378</v>
      </c>
      <c r="F2288" s="4" t="str">
        <f>C2288&amp;COUNTIF($C$2:C2288,C2288)</f>
        <v>吴细华2</v>
      </c>
      <c r="G2288" s="4">
        <f t="shared" si="71"/>
        <v>0</v>
      </c>
    </row>
    <row r="2289" customHeight="1" spans="1:7">
      <c r="A2289" s="4">
        <f t="shared" si="70"/>
        <v>2288</v>
      </c>
      <c r="B2289" s="8" t="s">
        <v>4623</v>
      </c>
      <c r="C2289" s="9" t="s">
        <v>1614</v>
      </c>
      <c r="D2289" s="4"/>
      <c r="E2289" s="7">
        <v>44378</v>
      </c>
      <c r="F2289" s="4" t="str">
        <f>C2289&amp;COUNTIF($C$2:C2289,C2289)</f>
        <v>李元兵2</v>
      </c>
      <c r="G2289" s="4">
        <f t="shared" si="71"/>
        <v>0</v>
      </c>
    </row>
    <row r="2290" customHeight="1" spans="1:7">
      <c r="A2290" s="4">
        <f t="shared" si="70"/>
        <v>2289</v>
      </c>
      <c r="B2290" s="8" t="s">
        <v>2920</v>
      </c>
      <c r="C2290" s="9" t="s">
        <v>1616</v>
      </c>
      <c r="D2290" s="4"/>
      <c r="E2290" s="7">
        <v>44378</v>
      </c>
      <c r="F2290" s="4" t="str">
        <f>C2290&amp;COUNTIF($C$2:C2290,C2290)</f>
        <v>张建平2</v>
      </c>
      <c r="G2290" s="4">
        <f t="shared" si="71"/>
        <v>0</v>
      </c>
    </row>
    <row r="2291" customHeight="1" spans="1:7">
      <c r="A2291" s="4">
        <f t="shared" si="70"/>
        <v>2290</v>
      </c>
      <c r="B2291" s="8" t="s">
        <v>4627</v>
      </c>
      <c r="C2291" s="9" t="s">
        <v>1619</v>
      </c>
      <c r="D2291" s="4"/>
      <c r="E2291" s="7">
        <v>44378</v>
      </c>
      <c r="F2291" s="4" t="str">
        <f>C2291&amp;COUNTIF($C$2:C2291,C2291)</f>
        <v>范美育2</v>
      </c>
      <c r="G2291" s="4">
        <f t="shared" si="71"/>
        <v>0</v>
      </c>
    </row>
    <row r="2292" customHeight="1" spans="1:7">
      <c r="A2292" s="4">
        <f t="shared" si="70"/>
        <v>2291</v>
      </c>
      <c r="B2292" s="8" t="s">
        <v>2927</v>
      </c>
      <c r="C2292" s="9" t="s">
        <v>1621</v>
      </c>
      <c r="D2292" s="4"/>
      <c r="E2292" s="7">
        <v>44378</v>
      </c>
      <c r="F2292" s="4" t="str">
        <f>C2292&amp;COUNTIF($C$2:C2292,C2292)</f>
        <v>徐冬冬2</v>
      </c>
      <c r="G2292" s="4">
        <f t="shared" si="71"/>
        <v>0</v>
      </c>
    </row>
    <row r="2293" customHeight="1" spans="1:7">
      <c r="A2293" s="4">
        <f t="shared" si="70"/>
        <v>2292</v>
      </c>
      <c r="B2293" s="8" t="s">
        <v>4629</v>
      </c>
      <c r="C2293" s="9" t="s">
        <v>1622</v>
      </c>
      <c r="D2293" s="4"/>
      <c r="E2293" s="7">
        <v>44378</v>
      </c>
      <c r="F2293" s="4" t="str">
        <f>C2293&amp;COUNTIF($C$2:C2293,C2293)</f>
        <v>龚一鸣2</v>
      </c>
      <c r="G2293" s="4">
        <f t="shared" si="71"/>
        <v>0</v>
      </c>
    </row>
    <row r="2294" customHeight="1" spans="1:7">
      <c r="A2294" s="4">
        <f t="shared" si="70"/>
        <v>2293</v>
      </c>
      <c r="B2294" s="8" t="s">
        <v>4630</v>
      </c>
      <c r="C2294" s="9" t="s">
        <v>1623</v>
      </c>
      <c r="D2294" s="4"/>
      <c r="E2294" s="7">
        <v>44378</v>
      </c>
      <c r="F2294" s="4" t="str">
        <f>C2294&amp;COUNTIF($C$2:C2294,C2294)</f>
        <v>卢志斌2</v>
      </c>
      <c r="G2294" s="4">
        <f t="shared" si="71"/>
        <v>0</v>
      </c>
    </row>
    <row r="2295" customHeight="1" spans="1:7">
      <c r="A2295" s="4">
        <f t="shared" si="70"/>
        <v>2294</v>
      </c>
      <c r="B2295" s="8" t="s">
        <v>4631</v>
      </c>
      <c r="C2295" s="9" t="s">
        <v>1624</v>
      </c>
      <c r="D2295" s="4"/>
      <c r="E2295" s="7">
        <v>44378</v>
      </c>
      <c r="F2295" s="4" t="str">
        <f>C2295&amp;COUNTIF($C$2:C2295,C2295)</f>
        <v>张建华2</v>
      </c>
      <c r="G2295" s="4">
        <f t="shared" si="71"/>
        <v>0</v>
      </c>
    </row>
    <row r="2296" customHeight="1" spans="1:7">
      <c r="A2296" s="4">
        <f t="shared" si="70"/>
        <v>2295</v>
      </c>
      <c r="B2296" s="8" t="s">
        <v>3568</v>
      </c>
      <c r="C2296" s="9" t="s">
        <v>1625</v>
      </c>
      <c r="D2296" s="4"/>
      <c r="E2296" s="7">
        <v>44378</v>
      </c>
      <c r="F2296" s="4" t="str">
        <f>C2296&amp;COUNTIF($C$2:C2296,C2296)</f>
        <v>张军2</v>
      </c>
      <c r="G2296" s="4">
        <f t="shared" si="71"/>
        <v>0</v>
      </c>
    </row>
    <row r="2297" customHeight="1" spans="1:7">
      <c r="A2297" s="4">
        <f t="shared" si="70"/>
        <v>2296</v>
      </c>
      <c r="B2297" s="8" t="s">
        <v>4632</v>
      </c>
      <c r="C2297" s="9" t="s">
        <v>1626</v>
      </c>
      <c r="D2297" s="4"/>
      <c r="E2297" s="7">
        <v>44378</v>
      </c>
      <c r="F2297" s="4" t="str">
        <f>C2297&amp;COUNTIF($C$2:C2297,C2297)</f>
        <v>王彬彬2</v>
      </c>
      <c r="G2297" s="4">
        <f t="shared" si="71"/>
        <v>0</v>
      </c>
    </row>
    <row r="2298" customHeight="1" spans="1:7">
      <c r="A2298" s="4">
        <f t="shared" si="70"/>
        <v>2297</v>
      </c>
      <c r="B2298" s="8" t="s">
        <v>4635</v>
      </c>
      <c r="C2298" s="9" t="s">
        <v>1629</v>
      </c>
      <c r="D2298" s="4"/>
      <c r="E2298" s="7">
        <v>44378</v>
      </c>
      <c r="F2298" s="4" t="str">
        <f>C2298&amp;COUNTIF($C$2:C2298,C2298)</f>
        <v>刘洋026872</v>
      </c>
      <c r="G2298" s="4">
        <f t="shared" si="71"/>
        <v>0</v>
      </c>
    </row>
    <row r="2299" customHeight="1" spans="1:7">
      <c r="A2299" s="4">
        <f t="shared" si="70"/>
        <v>2298</v>
      </c>
      <c r="B2299" s="8" t="s">
        <v>4636</v>
      </c>
      <c r="C2299" s="9" t="s">
        <v>1630</v>
      </c>
      <c r="D2299" s="4"/>
      <c r="E2299" s="7">
        <v>44378</v>
      </c>
      <c r="F2299" s="4" t="str">
        <f>C2299&amp;COUNTIF($C$2:C2299,C2299)</f>
        <v>李杨2</v>
      </c>
      <c r="G2299" s="4">
        <f t="shared" si="71"/>
        <v>0</v>
      </c>
    </row>
    <row r="2300" customHeight="1" spans="1:7">
      <c r="A2300" s="4">
        <f t="shared" si="70"/>
        <v>2299</v>
      </c>
      <c r="B2300" s="8" t="s">
        <v>2921</v>
      </c>
      <c r="C2300" s="9" t="s">
        <v>1632</v>
      </c>
      <c r="D2300" s="4"/>
      <c r="E2300" s="7">
        <v>44378</v>
      </c>
      <c r="F2300" s="4" t="str">
        <f>C2300&amp;COUNTIF($C$2:C2300,C2300)</f>
        <v>蔡超2</v>
      </c>
      <c r="G2300" s="4">
        <f t="shared" si="71"/>
        <v>0</v>
      </c>
    </row>
    <row r="2301" customHeight="1" spans="1:7">
      <c r="A2301" s="4">
        <f t="shared" si="70"/>
        <v>2300</v>
      </c>
      <c r="B2301" s="8" t="s">
        <v>4639</v>
      </c>
      <c r="C2301" s="9" t="s">
        <v>1634</v>
      </c>
      <c r="D2301" s="4"/>
      <c r="E2301" s="7">
        <v>44378</v>
      </c>
      <c r="F2301" s="4" t="str">
        <f>C2301&amp;COUNTIF($C$2:C2301,C2301)</f>
        <v>任留威2</v>
      </c>
      <c r="G2301" s="4">
        <f t="shared" si="71"/>
        <v>0</v>
      </c>
    </row>
    <row r="2302" customHeight="1" spans="1:7">
      <c r="A2302" s="4">
        <f t="shared" si="70"/>
        <v>2301</v>
      </c>
      <c r="B2302" s="8" t="s">
        <v>4640</v>
      </c>
      <c r="C2302" s="9" t="s">
        <v>1635</v>
      </c>
      <c r="D2302" s="4"/>
      <c r="E2302" s="7">
        <v>44378</v>
      </c>
      <c r="F2302" s="4" t="str">
        <f>C2302&amp;COUNTIF($C$2:C2302,C2302)</f>
        <v>周朝斐2</v>
      </c>
      <c r="G2302" s="4">
        <f t="shared" si="71"/>
        <v>0</v>
      </c>
    </row>
    <row r="2303" customHeight="1" spans="1:7">
      <c r="A2303" s="4">
        <f t="shared" si="70"/>
        <v>2302</v>
      </c>
      <c r="B2303" s="8" t="s">
        <v>4641</v>
      </c>
      <c r="C2303" s="9" t="s">
        <v>1636</v>
      </c>
      <c r="D2303" s="4"/>
      <c r="E2303" s="7">
        <v>44378</v>
      </c>
      <c r="F2303" s="4" t="str">
        <f>C2303&amp;COUNTIF($C$2:C2303,C2303)</f>
        <v>黄兰妹2</v>
      </c>
      <c r="G2303" s="4">
        <f t="shared" si="71"/>
        <v>0</v>
      </c>
    </row>
    <row r="2304" customHeight="1" spans="1:7">
      <c r="A2304" s="4">
        <f t="shared" si="70"/>
        <v>2303</v>
      </c>
      <c r="B2304" s="8" t="s">
        <v>4642</v>
      </c>
      <c r="C2304" s="9" t="s">
        <v>1637</v>
      </c>
      <c r="D2304" s="4"/>
      <c r="E2304" s="7">
        <v>44378</v>
      </c>
      <c r="F2304" s="4" t="str">
        <f>C2304&amp;COUNTIF($C$2:C2304,C2304)</f>
        <v>唐霖峰2</v>
      </c>
      <c r="G2304" s="4">
        <f t="shared" si="71"/>
        <v>0</v>
      </c>
    </row>
    <row r="2305" customHeight="1" spans="1:7">
      <c r="A2305" s="4">
        <f t="shared" si="70"/>
        <v>2304</v>
      </c>
      <c r="B2305" s="8" t="s">
        <v>3178</v>
      </c>
      <c r="C2305" s="9" t="s">
        <v>1638</v>
      </c>
      <c r="D2305" s="4"/>
      <c r="E2305" s="7">
        <v>44378</v>
      </c>
      <c r="F2305" s="4" t="str">
        <f>C2305&amp;COUNTIF($C$2:C2305,C2305)</f>
        <v>陈文茜2</v>
      </c>
      <c r="G2305" s="4">
        <f t="shared" si="71"/>
        <v>0</v>
      </c>
    </row>
    <row r="2306" customHeight="1" spans="1:7">
      <c r="A2306" s="4">
        <f t="shared" si="70"/>
        <v>2305</v>
      </c>
      <c r="B2306" s="8" t="s">
        <v>4643</v>
      </c>
      <c r="C2306" s="9" t="s">
        <v>1639</v>
      </c>
      <c r="D2306" s="4"/>
      <c r="E2306" s="7">
        <v>44378</v>
      </c>
      <c r="F2306" s="4" t="str">
        <f>C2306&amp;COUNTIF($C$2:C2306,C2306)</f>
        <v>钱慧军2</v>
      </c>
      <c r="G2306" s="4">
        <f t="shared" si="71"/>
        <v>0</v>
      </c>
    </row>
    <row r="2307" customHeight="1" spans="1:7">
      <c r="A2307" s="4">
        <f t="shared" ref="A2307:A2370" si="72">ROW()-1</f>
        <v>2306</v>
      </c>
      <c r="B2307" s="8" t="s">
        <v>4644</v>
      </c>
      <c r="C2307" s="9" t="s">
        <v>1640</v>
      </c>
      <c r="D2307" s="4"/>
      <c r="E2307" s="7">
        <v>44378</v>
      </c>
      <c r="F2307" s="4" t="str">
        <f>C2307&amp;COUNTIF($C$2:C2307,C2307)</f>
        <v>彭冉2</v>
      </c>
      <c r="G2307" s="4">
        <f t="shared" ref="G2307:G2370" si="73">IF(COUNTIF(C:C,C2307)=1,0,D2307-VLOOKUP(C2307,C:D,2,0))</f>
        <v>0</v>
      </c>
    </row>
    <row r="2308" customHeight="1" spans="1:7">
      <c r="A2308" s="4">
        <f t="shared" si="72"/>
        <v>2307</v>
      </c>
      <c r="B2308" s="8" t="s">
        <v>4646</v>
      </c>
      <c r="C2308" s="9" t="s">
        <v>1642</v>
      </c>
      <c r="D2308" s="4"/>
      <c r="E2308" s="7">
        <v>44378</v>
      </c>
      <c r="F2308" s="4" t="str">
        <f>C2308&amp;COUNTIF($C$2:C2308,C2308)</f>
        <v>沈家阳2</v>
      </c>
      <c r="G2308" s="4">
        <f t="shared" si="73"/>
        <v>0</v>
      </c>
    </row>
    <row r="2309" customHeight="1" spans="1:7">
      <c r="A2309" s="4">
        <f t="shared" si="72"/>
        <v>2308</v>
      </c>
      <c r="B2309" s="8" t="s">
        <v>4647</v>
      </c>
      <c r="C2309" s="9" t="s">
        <v>1643</v>
      </c>
      <c r="D2309" s="4"/>
      <c r="E2309" s="7">
        <v>44378</v>
      </c>
      <c r="F2309" s="4" t="str">
        <f>C2309&amp;COUNTIF($C$2:C2309,C2309)</f>
        <v>卫乐乐2</v>
      </c>
      <c r="G2309" s="4">
        <f t="shared" si="73"/>
        <v>0</v>
      </c>
    </row>
    <row r="2310" customHeight="1" spans="1:7">
      <c r="A2310" s="4">
        <f t="shared" si="72"/>
        <v>2309</v>
      </c>
      <c r="B2310" s="8" t="s">
        <v>4648</v>
      </c>
      <c r="C2310" s="9" t="s">
        <v>1644</v>
      </c>
      <c r="D2310" s="4"/>
      <c r="E2310" s="7">
        <v>44378</v>
      </c>
      <c r="F2310" s="4" t="str">
        <f>C2310&amp;COUNTIF($C$2:C2310,C2310)</f>
        <v>徐晓林2</v>
      </c>
      <c r="G2310" s="4">
        <f t="shared" si="73"/>
        <v>0</v>
      </c>
    </row>
    <row r="2311" customHeight="1" spans="1:7">
      <c r="A2311" s="4">
        <f t="shared" si="72"/>
        <v>2310</v>
      </c>
      <c r="B2311" s="8" t="s">
        <v>4649</v>
      </c>
      <c r="C2311" s="9" t="s">
        <v>1645</v>
      </c>
      <c r="D2311" s="4"/>
      <c r="E2311" s="7">
        <v>44378</v>
      </c>
      <c r="F2311" s="4" t="str">
        <f>C2311&amp;COUNTIF($C$2:C2311,C2311)</f>
        <v>左蓓蓓2</v>
      </c>
      <c r="G2311" s="4">
        <f t="shared" si="73"/>
        <v>0</v>
      </c>
    </row>
    <row r="2312" customHeight="1" spans="1:7">
      <c r="A2312" s="4">
        <f t="shared" si="72"/>
        <v>2311</v>
      </c>
      <c r="B2312" s="8" t="s">
        <v>3179</v>
      </c>
      <c r="C2312" s="9" t="s">
        <v>1647</v>
      </c>
      <c r="D2312" s="4"/>
      <c r="E2312" s="7">
        <v>44378</v>
      </c>
      <c r="F2312" s="4" t="str">
        <f>C2312&amp;COUNTIF($C$2:C2312,C2312)</f>
        <v>王亮亮2</v>
      </c>
      <c r="G2312" s="4">
        <f t="shared" si="73"/>
        <v>0</v>
      </c>
    </row>
    <row r="2313" customHeight="1" spans="1:7">
      <c r="A2313" s="4">
        <f t="shared" si="72"/>
        <v>2312</v>
      </c>
      <c r="B2313" s="8" t="s">
        <v>2922</v>
      </c>
      <c r="C2313" s="9" t="s">
        <v>1648</v>
      </c>
      <c r="D2313" s="4"/>
      <c r="E2313" s="7">
        <v>44378</v>
      </c>
      <c r="F2313" s="4" t="str">
        <f>C2313&amp;COUNTIF($C$2:C2313,C2313)</f>
        <v>苏雨艳2</v>
      </c>
      <c r="G2313" s="4">
        <f t="shared" si="73"/>
        <v>0</v>
      </c>
    </row>
    <row r="2314" customHeight="1" spans="1:7">
      <c r="A2314" s="4">
        <f t="shared" si="72"/>
        <v>2313</v>
      </c>
      <c r="B2314" s="8" t="s">
        <v>4651</v>
      </c>
      <c r="C2314" s="9" t="s">
        <v>1649</v>
      </c>
      <c r="D2314" s="4"/>
      <c r="E2314" s="7">
        <v>44378</v>
      </c>
      <c r="F2314" s="4" t="str">
        <f>C2314&amp;COUNTIF($C$2:C2314,C2314)</f>
        <v>凌荣2</v>
      </c>
      <c r="G2314" s="4">
        <f t="shared" si="73"/>
        <v>0</v>
      </c>
    </row>
    <row r="2315" customHeight="1" spans="1:7">
      <c r="A2315" s="4">
        <f t="shared" si="72"/>
        <v>2314</v>
      </c>
      <c r="B2315" s="8" t="s">
        <v>4652</v>
      </c>
      <c r="C2315" s="9" t="s">
        <v>1650</v>
      </c>
      <c r="D2315" s="4"/>
      <c r="E2315" s="7">
        <v>44378</v>
      </c>
      <c r="F2315" s="4" t="str">
        <f>C2315&amp;COUNTIF($C$2:C2315,C2315)</f>
        <v>张磊027082</v>
      </c>
      <c r="G2315" s="4">
        <f t="shared" si="73"/>
        <v>0</v>
      </c>
    </row>
    <row r="2316" customHeight="1" spans="1:7">
      <c r="A2316" s="4">
        <f t="shared" si="72"/>
        <v>2315</v>
      </c>
      <c r="B2316" s="8" t="s">
        <v>2943</v>
      </c>
      <c r="C2316" s="9" t="s">
        <v>1651</v>
      </c>
      <c r="D2316" s="4"/>
      <c r="E2316" s="7">
        <v>44378</v>
      </c>
      <c r="F2316" s="4" t="str">
        <f>C2316&amp;COUNTIF($C$2:C2316,C2316)</f>
        <v>邓伟2</v>
      </c>
      <c r="G2316" s="4">
        <f t="shared" si="73"/>
        <v>0</v>
      </c>
    </row>
    <row r="2317" customHeight="1" spans="1:7">
      <c r="A2317" s="4">
        <f t="shared" si="72"/>
        <v>2316</v>
      </c>
      <c r="B2317" s="8" t="s">
        <v>4653</v>
      </c>
      <c r="C2317" s="9" t="s">
        <v>1652</v>
      </c>
      <c r="D2317" s="4"/>
      <c r="E2317" s="7">
        <v>44378</v>
      </c>
      <c r="F2317" s="4" t="str">
        <f>C2317&amp;COUNTIF($C$2:C2317,C2317)</f>
        <v>刘一超2</v>
      </c>
      <c r="G2317" s="4">
        <f t="shared" si="73"/>
        <v>0</v>
      </c>
    </row>
    <row r="2318" customHeight="1" spans="1:7">
      <c r="A2318" s="4">
        <f t="shared" si="72"/>
        <v>2317</v>
      </c>
      <c r="B2318" s="8" t="s">
        <v>4655</v>
      </c>
      <c r="C2318" s="9" t="s">
        <v>1654</v>
      </c>
      <c r="D2318" s="4"/>
      <c r="E2318" s="7">
        <v>44378</v>
      </c>
      <c r="F2318" s="4" t="str">
        <f>C2318&amp;COUNTIF($C$2:C2318,C2318)</f>
        <v>李珂珂2</v>
      </c>
      <c r="G2318" s="4">
        <f t="shared" si="73"/>
        <v>0</v>
      </c>
    </row>
    <row r="2319" customHeight="1" spans="1:7">
      <c r="A2319" s="4">
        <f t="shared" si="72"/>
        <v>2318</v>
      </c>
      <c r="B2319" s="8" t="s">
        <v>4657</v>
      </c>
      <c r="C2319" s="9" t="s">
        <v>1656</v>
      </c>
      <c r="D2319" s="4"/>
      <c r="E2319" s="7">
        <v>44378</v>
      </c>
      <c r="F2319" s="4" t="str">
        <f>C2319&amp;COUNTIF($C$2:C2319,C2319)</f>
        <v>方力2</v>
      </c>
      <c r="G2319" s="4">
        <f t="shared" si="73"/>
        <v>0</v>
      </c>
    </row>
    <row r="2320" customHeight="1" spans="1:7">
      <c r="A2320" s="4">
        <f t="shared" si="72"/>
        <v>2319</v>
      </c>
      <c r="B2320" s="8" t="s">
        <v>4668</v>
      </c>
      <c r="C2320" s="9" t="s">
        <v>1657</v>
      </c>
      <c r="D2320" s="4"/>
      <c r="E2320" s="7">
        <v>44378</v>
      </c>
      <c r="F2320" s="4" t="str">
        <f>C2320&amp;COUNTIF($C$2:C2320,C2320)</f>
        <v>张开富2</v>
      </c>
      <c r="G2320" s="4">
        <f t="shared" si="73"/>
        <v>0</v>
      </c>
    </row>
    <row r="2321" customHeight="1" spans="1:7">
      <c r="A2321" s="4">
        <f t="shared" si="72"/>
        <v>2320</v>
      </c>
      <c r="B2321" s="8" t="s">
        <v>3177</v>
      </c>
      <c r="C2321" s="9" t="s">
        <v>1658</v>
      </c>
      <c r="D2321" s="4"/>
      <c r="E2321" s="7">
        <v>44378</v>
      </c>
      <c r="F2321" s="4" t="str">
        <f>C2321&amp;COUNTIF($C$2:C2321,C2321)</f>
        <v>田小潞2</v>
      </c>
      <c r="G2321" s="4">
        <f t="shared" si="73"/>
        <v>0</v>
      </c>
    </row>
    <row r="2322" customHeight="1" spans="1:7">
      <c r="A2322" s="4">
        <f t="shared" si="72"/>
        <v>2321</v>
      </c>
      <c r="B2322" s="8" t="s">
        <v>4669</v>
      </c>
      <c r="C2322" s="9" t="s">
        <v>1659</v>
      </c>
      <c r="D2322" s="4"/>
      <c r="E2322" s="7">
        <v>44378</v>
      </c>
      <c r="F2322" s="4" t="str">
        <f>C2322&amp;COUNTIF($C$2:C2322,C2322)</f>
        <v>吉纯亮2</v>
      </c>
      <c r="G2322" s="4">
        <f t="shared" si="73"/>
        <v>0</v>
      </c>
    </row>
    <row r="2323" customHeight="1" spans="1:7">
      <c r="A2323" s="4">
        <f t="shared" si="72"/>
        <v>2322</v>
      </c>
      <c r="B2323" s="8" t="s">
        <v>3115</v>
      </c>
      <c r="C2323" s="9" t="s">
        <v>1660</v>
      </c>
      <c r="D2323" s="4"/>
      <c r="E2323" s="7">
        <v>44378</v>
      </c>
      <c r="F2323" s="4" t="str">
        <f>C2323&amp;COUNTIF($C$2:C2323,C2323)</f>
        <v>李青高2</v>
      </c>
      <c r="G2323" s="4">
        <f t="shared" si="73"/>
        <v>0</v>
      </c>
    </row>
    <row r="2324" customHeight="1" spans="1:7">
      <c r="A2324" s="4">
        <f t="shared" si="72"/>
        <v>2323</v>
      </c>
      <c r="B2324" s="8" t="s">
        <v>4671</v>
      </c>
      <c r="C2324" s="9" t="s">
        <v>1662</v>
      </c>
      <c r="D2324" s="4"/>
      <c r="E2324" s="7">
        <v>44378</v>
      </c>
      <c r="F2324" s="4" t="str">
        <f>C2324&amp;COUNTIF($C$2:C2324,C2324)</f>
        <v>方淦2</v>
      </c>
      <c r="G2324" s="4">
        <f t="shared" si="73"/>
        <v>0</v>
      </c>
    </row>
    <row r="2325" customHeight="1" spans="1:7">
      <c r="A2325" s="4">
        <f t="shared" si="72"/>
        <v>2324</v>
      </c>
      <c r="B2325" s="8" t="s">
        <v>4672</v>
      </c>
      <c r="C2325" s="9" t="s">
        <v>1663</v>
      </c>
      <c r="D2325" s="4"/>
      <c r="E2325" s="7">
        <v>44378</v>
      </c>
      <c r="F2325" s="4" t="str">
        <f>C2325&amp;COUNTIF($C$2:C2325,C2325)</f>
        <v>杨凯云2</v>
      </c>
      <c r="G2325" s="4">
        <f t="shared" si="73"/>
        <v>0</v>
      </c>
    </row>
    <row r="2326" customHeight="1" spans="1:7">
      <c r="A2326" s="4">
        <f t="shared" si="72"/>
        <v>2325</v>
      </c>
      <c r="B2326" s="8" t="s">
        <v>4673</v>
      </c>
      <c r="C2326" s="9" t="s">
        <v>1664</v>
      </c>
      <c r="D2326" s="4"/>
      <c r="E2326" s="7">
        <v>44378</v>
      </c>
      <c r="F2326" s="4" t="str">
        <f>C2326&amp;COUNTIF($C$2:C2326,C2326)</f>
        <v>金晓宇2</v>
      </c>
      <c r="G2326" s="4">
        <f t="shared" si="73"/>
        <v>0</v>
      </c>
    </row>
    <row r="2327" customHeight="1" spans="1:7">
      <c r="A2327" s="4">
        <f t="shared" si="72"/>
        <v>2326</v>
      </c>
      <c r="B2327" s="8" t="s">
        <v>4674</v>
      </c>
      <c r="C2327" s="9" t="s">
        <v>1665</v>
      </c>
      <c r="D2327" s="4"/>
      <c r="E2327" s="7">
        <v>44378</v>
      </c>
      <c r="F2327" s="4" t="str">
        <f>C2327&amp;COUNTIF($C$2:C2327,C2327)</f>
        <v>周宝2</v>
      </c>
      <c r="G2327" s="4">
        <f t="shared" si="73"/>
        <v>0</v>
      </c>
    </row>
    <row r="2328" customHeight="1" spans="1:7">
      <c r="A2328" s="4">
        <f t="shared" si="72"/>
        <v>2327</v>
      </c>
      <c r="B2328" s="8" t="s">
        <v>4675</v>
      </c>
      <c r="C2328" s="9" t="s">
        <v>1666</v>
      </c>
      <c r="D2328" s="4"/>
      <c r="E2328" s="7">
        <v>44378</v>
      </c>
      <c r="F2328" s="4" t="str">
        <f>C2328&amp;COUNTIF($C$2:C2328,C2328)</f>
        <v>刘欢027352</v>
      </c>
      <c r="G2328" s="4">
        <f t="shared" si="73"/>
        <v>0</v>
      </c>
    </row>
    <row r="2329" customHeight="1" spans="1:7">
      <c r="A2329" s="4">
        <f t="shared" si="72"/>
        <v>2328</v>
      </c>
      <c r="B2329" s="8" t="s">
        <v>2917</v>
      </c>
      <c r="C2329" s="9" t="s">
        <v>1667</v>
      </c>
      <c r="D2329" s="4"/>
      <c r="E2329" s="7">
        <v>44378</v>
      </c>
      <c r="F2329" s="4" t="str">
        <f>C2329&amp;COUNTIF($C$2:C2329,C2329)</f>
        <v>陈甜2</v>
      </c>
      <c r="G2329" s="4">
        <f t="shared" si="73"/>
        <v>0</v>
      </c>
    </row>
    <row r="2330" customHeight="1" spans="1:7">
      <c r="A2330" s="4">
        <f t="shared" si="72"/>
        <v>2329</v>
      </c>
      <c r="B2330" s="8" t="s">
        <v>4676</v>
      </c>
      <c r="C2330" s="9" t="s">
        <v>1668</v>
      </c>
      <c r="D2330" s="4"/>
      <c r="E2330" s="7">
        <v>44378</v>
      </c>
      <c r="F2330" s="4" t="str">
        <f>C2330&amp;COUNTIF($C$2:C2330,C2330)</f>
        <v>王翊武2</v>
      </c>
      <c r="G2330" s="4">
        <f t="shared" si="73"/>
        <v>0</v>
      </c>
    </row>
    <row r="2331" customHeight="1" spans="1:7">
      <c r="A2331" s="4">
        <f t="shared" si="72"/>
        <v>2330</v>
      </c>
      <c r="B2331" s="8" t="s">
        <v>4677</v>
      </c>
      <c r="C2331" s="9" t="s">
        <v>1669</v>
      </c>
      <c r="D2331" s="4"/>
      <c r="E2331" s="7">
        <v>44378</v>
      </c>
      <c r="F2331" s="4" t="str">
        <f>C2331&amp;COUNTIF($C$2:C2331,C2331)</f>
        <v>黄海2</v>
      </c>
      <c r="G2331" s="4">
        <f t="shared" si="73"/>
        <v>0</v>
      </c>
    </row>
    <row r="2332" customHeight="1" spans="1:7">
      <c r="A2332" s="4">
        <f t="shared" si="72"/>
        <v>2331</v>
      </c>
      <c r="B2332" s="8" t="s">
        <v>4678</v>
      </c>
      <c r="C2332" s="9" t="s">
        <v>1670</v>
      </c>
      <c r="D2332" s="4"/>
      <c r="E2332" s="7">
        <v>44378</v>
      </c>
      <c r="F2332" s="4" t="str">
        <f>C2332&amp;COUNTIF($C$2:C2332,C2332)</f>
        <v>徐小剑2</v>
      </c>
      <c r="G2332" s="4">
        <f t="shared" si="73"/>
        <v>0</v>
      </c>
    </row>
    <row r="2333" customHeight="1" spans="1:7">
      <c r="A2333" s="4">
        <f t="shared" si="72"/>
        <v>2332</v>
      </c>
      <c r="B2333" s="8" t="s">
        <v>2919</v>
      </c>
      <c r="C2333" s="9" t="s">
        <v>1671</v>
      </c>
      <c r="D2333" s="4"/>
      <c r="E2333" s="7">
        <v>44378</v>
      </c>
      <c r="F2333" s="4" t="str">
        <f>C2333&amp;COUNTIF($C$2:C2333,C2333)</f>
        <v>陈凌海2</v>
      </c>
      <c r="G2333" s="4">
        <f t="shared" si="73"/>
        <v>0</v>
      </c>
    </row>
    <row r="2334" customHeight="1" spans="1:7">
      <c r="A2334" s="4">
        <f t="shared" si="72"/>
        <v>2333</v>
      </c>
      <c r="B2334" s="8" t="s">
        <v>3789</v>
      </c>
      <c r="C2334" s="9" t="s">
        <v>1672</v>
      </c>
      <c r="D2334" s="4"/>
      <c r="E2334" s="7">
        <v>44378</v>
      </c>
      <c r="F2334" s="4" t="str">
        <f>C2334&amp;COUNTIF($C$2:C2334,C2334)</f>
        <v>程鹏2</v>
      </c>
      <c r="G2334" s="4">
        <f t="shared" si="73"/>
        <v>0</v>
      </c>
    </row>
    <row r="2335" customHeight="1" spans="1:7">
      <c r="A2335" s="4">
        <f t="shared" si="72"/>
        <v>2334</v>
      </c>
      <c r="B2335" s="8" t="s">
        <v>4679</v>
      </c>
      <c r="C2335" s="9" t="s">
        <v>1673</v>
      </c>
      <c r="D2335" s="4"/>
      <c r="E2335" s="7">
        <v>44378</v>
      </c>
      <c r="F2335" s="4" t="str">
        <f>C2335&amp;COUNTIF($C$2:C2335,C2335)</f>
        <v>胥亚梁2</v>
      </c>
      <c r="G2335" s="4">
        <f t="shared" si="73"/>
        <v>0</v>
      </c>
    </row>
    <row r="2336" customHeight="1" spans="1:7">
      <c r="A2336" s="4">
        <f t="shared" si="72"/>
        <v>2335</v>
      </c>
      <c r="B2336" s="8" t="s">
        <v>2923</v>
      </c>
      <c r="C2336" s="9" t="s">
        <v>1674</v>
      </c>
      <c r="D2336" s="4"/>
      <c r="E2336" s="7">
        <v>44378</v>
      </c>
      <c r="F2336" s="4" t="str">
        <f>C2336&amp;COUNTIF($C$2:C2336,C2336)</f>
        <v>张涛027432</v>
      </c>
      <c r="G2336" s="4">
        <f t="shared" si="73"/>
        <v>0</v>
      </c>
    </row>
    <row r="2337" customHeight="1" spans="1:7">
      <c r="A2337" s="4">
        <f t="shared" si="72"/>
        <v>2336</v>
      </c>
      <c r="B2337" s="8" t="s">
        <v>2918</v>
      </c>
      <c r="C2337" s="9" t="s">
        <v>1676</v>
      </c>
      <c r="D2337" s="4"/>
      <c r="E2337" s="7">
        <v>44378</v>
      </c>
      <c r="F2337" s="4" t="str">
        <f>C2337&amp;COUNTIF($C$2:C2337,C2337)</f>
        <v>司建高2</v>
      </c>
      <c r="G2337" s="4">
        <f t="shared" si="73"/>
        <v>0</v>
      </c>
    </row>
    <row r="2338" customHeight="1" spans="1:7">
      <c r="A2338" s="4">
        <f t="shared" si="72"/>
        <v>2337</v>
      </c>
      <c r="B2338" s="8" t="s">
        <v>4680</v>
      </c>
      <c r="C2338" s="9" t="s">
        <v>1678</v>
      </c>
      <c r="D2338" s="4"/>
      <c r="E2338" s="7">
        <v>44378</v>
      </c>
      <c r="F2338" s="4" t="str">
        <f>C2338&amp;COUNTIF($C$2:C2338,C2338)</f>
        <v>曾五一2</v>
      </c>
      <c r="G2338" s="4">
        <f t="shared" si="73"/>
        <v>0</v>
      </c>
    </row>
    <row r="2339" customHeight="1" spans="1:7">
      <c r="A2339" s="4">
        <f t="shared" si="72"/>
        <v>2338</v>
      </c>
      <c r="B2339" s="8" t="s">
        <v>2916</v>
      </c>
      <c r="C2339" s="9" t="s">
        <v>1679</v>
      </c>
      <c r="D2339" s="4"/>
      <c r="E2339" s="7">
        <v>44378</v>
      </c>
      <c r="F2339" s="4" t="str">
        <f>C2339&amp;COUNTIF($C$2:C2339,C2339)</f>
        <v>华芳2</v>
      </c>
      <c r="G2339" s="4">
        <f t="shared" si="73"/>
        <v>0</v>
      </c>
    </row>
    <row r="2340" customHeight="1" spans="1:7">
      <c r="A2340" s="4">
        <f t="shared" si="72"/>
        <v>2339</v>
      </c>
      <c r="B2340" s="8" t="s">
        <v>2914</v>
      </c>
      <c r="C2340" s="9" t="s">
        <v>1680</v>
      </c>
      <c r="D2340" s="4"/>
      <c r="E2340" s="7">
        <v>44378</v>
      </c>
      <c r="F2340" s="4" t="str">
        <f>C2340&amp;COUNTIF($C$2:C2340,C2340)</f>
        <v>普宁波2</v>
      </c>
      <c r="G2340" s="4">
        <f t="shared" si="73"/>
        <v>0</v>
      </c>
    </row>
    <row r="2341" customHeight="1" spans="1:7">
      <c r="A2341" s="4">
        <f t="shared" si="72"/>
        <v>2340</v>
      </c>
      <c r="B2341" s="8" t="s">
        <v>4681</v>
      </c>
      <c r="C2341" s="9" t="s">
        <v>1681</v>
      </c>
      <c r="D2341" s="4"/>
      <c r="E2341" s="7">
        <v>44378</v>
      </c>
      <c r="F2341" s="4" t="str">
        <f>C2341&amp;COUNTIF($C$2:C2341,C2341)</f>
        <v>涂奥运2</v>
      </c>
      <c r="G2341" s="4">
        <f t="shared" si="73"/>
        <v>0</v>
      </c>
    </row>
    <row r="2342" customHeight="1" spans="1:7">
      <c r="A2342" s="4">
        <f t="shared" si="72"/>
        <v>2341</v>
      </c>
      <c r="B2342" s="8" t="s">
        <v>2913</v>
      </c>
      <c r="C2342" s="9" t="s">
        <v>1682</v>
      </c>
      <c r="D2342" s="4"/>
      <c r="E2342" s="7">
        <v>44378</v>
      </c>
      <c r="F2342" s="4" t="str">
        <f>C2342&amp;COUNTIF($C$2:C2342,C2342)</f>
        <v>鲁美程2</v>
      </c>
      <c r="G2342" s="4">
        <f t="shared" si="73"/>
        <v>0</v>
      </c>
    </row>
    <row r="2343" customHeight="1" spans="1:7">
      <c r="A2343" s="4">
        <f t="shared" si="72"/>
        <v>2342</v>
      </c>
      <c r="B2343" s="8" t="s">
        <v>4682</v>
      </c>
      <c r="C2343" s="9" t="s">
        <v>1683</v>
      </c>
      <c r="D2343" s="4"/>
      <c r="E2343" s="7">
        <v>44378</v>
      </c>
      <c r="F2343" s="4" t="str">
        <f>C2343&amp;COUNTIF($C$2:C2343,C2343)</f>
        <v>付军2</v>
      </c>
      <c r="G2343" s="4">
        <f t="shared" si="73"/>
        <v>0</v>
      </c>
    </row>
    <row r="2344" customHeight="1" spans="1:7">
      <c r="A2344" s="4">
        <f t="shared" si="72"/>
        <v>2343</v>
      </c>
      <c r="B2344" s="8" t="s">
        <v>4683</v>
      </c>
      <c r="C2344" s="9" t="s">
        <v>1684</v>
      </c>
      <c r="D2344" s="4"/>
      <c r="E2344" s="7">
        <v>44378</v>
      </c>
      <c r="F2344" s="4" t="str">
        <f>C2344&amp;COUNTIF($C$2:C2344,C2344)</f>
        <v>李菊苹2</v>
      </c>
      <c r="G2344" s="4">
        <f t="shared" si="73"/>
        <v>0</v>
      </c>
    </row>
    <row r="2345" customHeight="1" spans="1:7">
      <c r="A2345" s="4">
        <f t="shared" si="72"/>
        <v>2344</v>
      </c>
      <c r="B2345" s="8" t="s">
        <v>4684</v>
      </c>
      <c r="C2345" s="9" t="s">
        <v>1685</v>
      </c>
      <c r="D2345" s="4"/>
      <c r="E2345" s="7">
        <v>44378</v>
      </c>
      <c r="F2345" s="4" t="str">
        <f>C2345&amp;COUNTIF($C$2:C2345,C2345)</f>
        <v>赵俊2</v>
      </c>
      <c r="G2345" s="4">
        <f t="shared" si="73"/>
        <v>0</v>
      </c>
    </row>
    <row r="2346" customHeight="1" spans="1:7">
      <c r="A2346" s="4">
        <f t="shared" si="72"/>
        <v>2345</v>
      </c>
      <c r="B2346" s="8" t="s">
        <v>4685</v>
      </c>
      <c r="C2346" s="9" t="s">
        <v>1686</v>
      </c>
      <c r="D2346" s="4"/>
      <c r="E2346" s="7">
        <v>44378</v>
      </c>
      <c r="F2346" s="4" t="str">
        <f>C2346&amp;COUNTIF($C$2:C2346,C2346)</f>
        <v>李雨晴2</v>
      </c>
      <c r="G2346" s="4">
        <f t="shared" si="73"/>
        <v>0</v>
      </c>
    </row>
    <row r="2347" customHeight="1" spans="1:7">
      <c r="A2347" s="4">
        <f t="shared" si="72"/>
        <v>2346</v>
      </c>
      <c r="B2347" s="8" t="s">
        <v>4687</v>
      </c>
      <c r="C2347" s="9" t="s">
        <v>1688</v>
      </c>
      <c r="D2347" s="4"/>
      <c r="E2347" s="7">
        <v>44378</v>
      </c>
      <c r="F2347" s="4" t="str">
        <f>C2347&amp;COUNTIF($C$2:C2347,C2347)</f>
        <v>刘超027692</v>
      </c>
      <c r="G2347" s="4">
        <f t="shared" si="73"/>
        <v>0</v>
      </c>
    </row>
    <row r="2348" customHeight="1" spans="1:7">
      <c r="A2348" s="4">
        <f t="shared" si="72"/>
        <v>2347</v>
      </c>
      <c r="B2348" s="8" t="s">
        <v>4688</v>
      </c>
      <c r="C2348" s="9" t="s">
        <v>1690</v>
      </c>
      <c r="D2348" s="4"/>
      <c r="E2348" s="7">
        <v>44378</v>
      </c>
      <c r="F2348" s="4" t="str">
        <f>C2348&amp;COUNTIF($C$2:C2348,C2348)</f>
        <v>丁朝熙2</v>
      </c>
      <c r="G2348" s="4">
        <f t="shared" si="73"/>
        <v>0</v>
      </c>
    </row>
    <row r="2349" customHeight="1" spans="1:7">
      <c r="A2349" s="4">
        <f t="shared" si="72"/>
        <v>2348</v>
      </c>
      <c r="B2349" s="8" t="s">
        <v>3575</v>
      </c>
      <c r="C2349" s="9" t="s">
        <v>1692</v>
      </c>
      <c r="D2349" s="4"/>
      <c r="E2349" s="7">
        <v>44378</v>
      </c>
      <c r="F2349" s="4" t="str">
        <f>C2349&amp;COUNTIF($C$2:C2349,C2349)</f>
        <v>李强028092</v>
      </c>
      <c r="G2349" s="4">
        <f t="shared" si="73"/>
        <v>0</v>
      </c>
    </row>
    <row r="2350" customHeight="1" spans="1:7">
      <c r="A2350" s="4">
        <f t="shared" si="72"/>
        <v>2349</v>
      </c>
      <c r="B2350" s="8" t="s">
        <v>3574</v>
      </c>
      <c r="C2350" s="9" t="s">
        <v>1693</v>
      </c>
      <c r="D2350" s="4"/>
      <c r="E2350" s="7">
        <v>44378</v>
      </c>
      <c r="F2350" s="4" t="str">
        <f>C2350&amp;COUNTIF($C$2:C2350,C2350)</f>
        <v>杨庆顺2</v>
      </c>
      <c r="G2350" s="4">
        <f t="shared" si="73"/>
        <v>0</v>
      </c>
    </row>
    <row r="2351" customHeight="1" spans="1:7">
      <c r="A2351" s="4">
        <f t="shared" si="72"/>
        <v>2350</v>
      </c>
      <c r="B2351" s="8" t="s">
        <v>4690</v>
      </c>
      <c r="C2351" s="9" t="s">
        <v>1694</v>
      </c>
      <c r="D2351" s="4"/>
      <c r="E2351" s="7">
        <v>44378</v>
      </c>
      <c r="F2351" s="4" t="str">
        <f>C2351&amp;COUNTIF($C$2:C2351,C2351)</f>
        <v>胡宏洋2</v>
      </c>
      <c r="G2351" s="4">
        <f t="shared" si="73"/>
        <v>0</v>
      </c>
    </row>
    <row r="2352" customHeight="1" spans="1:7">
      <c r="A2352" s="4">
        <f t="shared" si="72"/>
        <v>2351</v>
      </c>
      <c r="B2352" s="8" t="s">
        <v>4691</v>
      </c>
      <c r="C2352" s="9" t="s">
        <v>1695</v>
      </c>
      <c r="D2352" s="4"/>
      <c r="E2352" s="7">
        <v>44378</v>
      </c>
      <c r="F2352" s="4" t="str">
        <f>C2352&amp;COUNTIF($C$2:C2352,C2352)</f>
        <v>田青2</v>
      </c>
      <c r="G2352" s="4">
        <f t="shared" si="73"/>
        <v>0</v>
      </c>
    </row>
    <row r="2353" customHeight="1" spans="1:7">
      <c r="A2353" s="4">
        <f t="shared" si="72"/>
        <v>2352</v>
      </c>
      <c r="B2353" s="8" t="s">
        <v>4707</v>
      </c>
      <c r="C2353" s="9" t="s">
        <v>1696</v>
      </c>
      <c r="D2353" s="4"/>
      <c r="E2353" s="7">
        <v>44378</v>
      </c>
      <c r="F2353" s="4" t="str">
        <f>C2353&amp;COUNTIF($C$2:C2353,C2353)</f>
        <v>李胜平2</v>
      </c>
      <c r="G2353" s="4">
        <f t="shared" si="73"/>
        <v>0</v>
      </c>
    </row>
    <row r="2354" customHeight="1" spans="1:7">
      <c r="A2354" s="4">
        <f t="shared" si="72"/>
        <v>2353</v>
      </c>
      <c r="B2354" s="8" t="s">
        <v>3016</v>
      </c>
      <c r="C2354" s="9" t="s">
        <v>1697</v>
      </c>
      <c r="D2354" s="4"/>
      <c r="E2354" s="7">
        <v>44378</v>
      </c>
      <c r="F2354" s="4" t="str">
        <f>C2354&amp;COUNTIF($C$2:C2354,C2354)</f>
        <v>朱铭铭2</v>
      </c>
      <c r="G2354" s="4">
        <f t="shared" si="73"/>
        <v>0</v>
      </c>
    </row>
    <row r="2355" customHeight="1" spans="1:7">
      <c r="A2355" s="4">
        <f t="shared" si="72"/>
        <v>2354</v>
      </c>
      <c r="B2355" s="8" t="s">
        <v>4709</v>
      </c>
      <c r="C2355" s="9" t="s">
        <v>1699</v>
      </c>
      <c r="D2355" s="4"/>
      <c r="E2355" s="7">
        <v>44378</v>
      </c>
      <c r="F2355" s="4" t="str">
        <f>C2355&amp;COUNTIF($C$2:C2355,C2355)</f>
        <v>王鹏飞028712</v>
      </c>
      <c r="G2355" s="4">
        <f t="shared" si="73"/>
        <v>0</v>
      </c>
    </row>
    <row r="2356" customHeight="1" spans="1:7">
      <c r="A2356" s="4">
        <f t="shared" si="72"/>
        <v>2355</v>
      </c>
      <c r="B2356" s="8" t="s">
        <v>3022</v>
      </c>
      <c r="C2356" s="9" t="s">
        <v>1700</v>
      </c>
      <c r="D2356" s="4"/>
      <c r="E2356" s="7">
        <v>44378</v>
      </c>
      <c r="F2356" s="4" t="str">
        <f>C2356&amp;COUNTIF($C$2:C2356,C2356)</f>
        <v>秦广理2</v>
      </c>
      <c r="G2356" s="4">
        <f t="shared" si="73"/>
        <v>0</v>
      </c>
    </row>
    <row r="2357" customHeight="1" spans="1:7">
      <c r="A2357" s="4">
        <f t="shared" si="72"/>
        <v>2356</v>
      </c>
      <c r="B2357" s="8" t="s">
        <v>3023</v>
      </c>
      <c r="C2357" s="9" t="s">
        <v>1701</v>
      </c>
      <c r="D2357" s="4"/>
      <c r="E2357" s="7">
        <v>44378</v>
      </c>
      <c r="F2357" s="4" t="str">
        <f>C2357&amp;COUNTIF($C$2:C2357,C2357)</f>
        <v>汤静2</v>
      </c>
      <c r="G2357" s="4">
        <f t="shared" si="73"/>
        <v>0</v>
      </c>
    </row>
    <row r="2358" customHeight="1" spans="1:7">
      <c r="A2358" s="4">
        <f t="shared" si="72"/>
        <v>2357</v>
      </c>
      <c r="B2358" s="8" t="s">
        <v>3027</v>
      </c>
      <c r="C2358" s="9" t="s">
        <v>1778</v>
      </c>
      <c r="D2358" s="4"/>
      <c r="E2358" s="7">
        <v>44378</v>
      </c>
      <c r="F2358" s="4" t="str">
        <f>C2358&amp;COUNTIF($C$2:C2358,C2358)</f>
        <v>于卓平2</v>
      </c>
      <c r="G2358" s="4">
        <f t="shared" si="73"/>
        <v>0</v>
      </c>
    </row>
    <row r="2359" customHeight="1" spans="1:7">
      <c r="A2359" s="4">
        <f t="shared" si="72"/>
        <v>2358</v>
      </c>
      <c r="B2359" s="8" t="s">
        <v>4759</v>
      </c>
      <c r="C2359" s="9" t="s">
        <v>1780</v>
      </c>
      <c r="D2359" s="4"/>
      <c r="E2359" s="7">
        <v>44378</v>
      </c>
      <c r="F2359" s="4" t="str">
        <f>C2359&amp;COUNTIF($C$2:C2359,C2359)</f>
        <v>张晨028972</v>
      </c>
      <c r="G2359" s="4">
        <f t="shared" si="73"/>
        <v>0</v>
      </c>
    </row>
    <row r="2360" customHeight="1" spans="1:7">
      <c r="A2360" s="4">
        <f t="shared" si="72"/>
        <v>2359</v>
      </c>
      <c r="B2360" s="8" t="s">
        <v>3099</v>
      </c>
      <c r="C2360" s="9" t="s">
        <v>1781</v>
      </c>
      <c r="D2360" s="4"/>
      <c r="E2360" s="7">
        <v>44378</v>
      </c>
      <c r="F2360" s="4" t="str">
        <f>C2360&amp;COUNTIF($C$2:C2360,C2360)</f>
        <v>张明029082</v>
      </c>
      <c r="G2360" s="4">
        <f t="shared" si="73"/>
        <v>0</v>
      </c>
    </row>
    <row r="2361" customHeight="1" spans="1:7">
      <c r="A2361" s="4">
        <f t="shared" si="72"/>
        <v>2360</v>
      </c>
      <c r="B2361" s="8" t="s">
        <v>3100</v>
      </c>
      <c r="C2361" s="9" t="s">
        <v>1783</v>
      </c>
      <c r="D2361" s="4"/>
      <c r="E2361" s="7">
        <v>44378</v>
      </c>
      <c r="F2361" s="4" t="str">
        <f>C2361&amp;COUNTIF($C$2:C2361,C2361)</f>
        <v>钱志增2</v>
      </c>
      <c r="G2361" s="4">
        <f t="shared" si="73"/>
        <v>0</v>
      </c>
    </row>
    <row r="2362" customHeight="1" spans="1:7">
      <c r="A2362" s="4">
        <f t="shared" si="72"/>
        <v>2361</v>
      </c>
      <c r="B2362" s="8" t="s">
        <v>4760</v>
      </c>
      <c r="C2362" s="9" t="s">
        <v>1844</v>
      </c>
      <c r="D2362" s="4"/>
      <c r="E2362" s="7">
        <v>44378</v>
      </c>
      <c r="F2362" s="4" t="str">
        <f>C2362&amp;COUNTIF($C$2:C2362,C2362)</f>
        <v>杨刚029132</v>
      </c>
      <c r="G2362" s="4">
        <f t="shared" si="73"/>
        <v>0</v>
      </c>
    </row>
    <row r="2363" customHeight="1" spans="1:7">
      <c r="A2363" s="4">
        <f t="shared" si="72"/>
        <v>2362</v>
      </c>
      <c r="B2363" s="8" t="s">
        <v>3127</v>
      </c>
      <c r="C2363" s="9" t="s">
        <v>1845</v>
      </c>
      <c r="D2363" s="4"/>
      <c r="E2363" s="7">
        <v>44378</v>
      </c>
      <c r="F2363" s="4" t="str">
        <f>C2363&amp;COUNTIF($C$2:C2363,C2363)</f>
        <v>倪世栋2</v>
      </c>
      <c r="G2363" s="4">
        <f t="shared" si="73"/>
        <v>0</v>
      </c>
    </row>
    <row r="2364" customHeight="1" spans="1:7">
      <c r="A2364" s="4">
        <f t="shared" si="72"/>
        <v>2363</v>
      </c>
      <c r="B2364" s="8" t="s">
        <v>4761</v>
      </c>
      <c r="C2364" s="9" t="s">
        <v>1847</v>
      </c>
      <c r="D2364" s="4"/>
      <c r="E2364" s="7">
        <v>44378</v>
      </c>
      <c r="F2364" s="4" t="str">
        <f>C2364&amp;COUNTIF($C$2:C2364,C2364)</f>
        <v>王智骏2</v>
      </c>
      <c r="G2364" s="4">
        <f t="shared" si="73"/>
        <v>0</v>
      </c>
    </row>
    <row r="2365" customHeight="1" spans="1:7">
      <c r="A2365" s="4">
        <f t="shared" si="72"/>
        <v>2364</v>
      </c>
      <c r="B2365" s="8" t="s">
        <v>4763</v>
      </c>
      <c r="C2365" s="9" t="s">
        <v>1849</v>
      </c>
      <c r="D2365" s="4"/>
      <c r="E2365" s="7">
        <v>44378</v>
      </c>
      <c r="F2365" s="4" t="str">
        <f>C2365&amp;COUNTIF($C$2:C2365,C2365)</f>
        <v>徐丹2</v>
      </c>
      <c r="G2365" s="4">
        <f t="shared" si="73"/>
        <v>0</v>
      </c>
    </row>
    <row r="2366" customHeight="1" spans="1:7">
      <c r="A2366" s="4">
        <f t="shared" si="72"/>
        <v>2365</v>
      </c>
      <c r="B2366" s="8" t="s">
        <v>3130</v>
      </c>
      <c r="C2366" s="9" t="s">
        <v>1850</v>
      </c>
      <c r="D2366" s="4"/>
      <c r="E2366" s="7">
        <v>44378</v>
      </c>
      <c r="F2366" s="4" t="str">
        <f>C2366&amp;COUNTIF($C$2:C2366,C2366)</f>
        <v>江友朋2</v>
      </c>
      <c r="G2366" s="4">
        <f t="shared" si="73"/>
        <v>0</v>
      </c>
    </row>
    <row r="2367" customHeight="1" spans="1:7">
      <c r="A2367" s="4">
        <f t="shared" si="72"/>
        <v>2366</v>
      </c>
      <c r="B2367" s="8" t="s">
        <v>3129</v>
      </c>
      <c r="C2367" s="9" t="s">
        <v>1852</v>
      </c>
      <c r="D2367" s="4"/>
      <c r="E2367" s="7">
        <v>44378</v>
      </c>
      <c r="F2367" s="4" t="str">
        <f>C2367&amp;COUNTIF($C$2:C2367,C2367)</f>
        <v>陈圆2</v>
      </c>
      <c r="G2367" s="4">
        <f t="shared" si="73"/>
        <v>0</v>
      </c>
    </row>
    <row r="2368" customHeight="1" spans="1:7">
      <c r="A2368" s="4">
        <f t="shared" si="72"/>
        <v>2367</v>
      </c>
      <c r="B2368" s="8" t="s">
        <v>3091</v>
      </c>
      <c r="C2368" s="9" t="s">
        <v>1853</v>
      </c>
      <c r="D2368" s="4"/>
      <c r="E2368" s="7">
        <v>44378</v>
      </c>
      <c r="F2368" s="4" t="str">
        <f>C2368&amp;COUNTIF($C$2:C2368,C2368)</f>
        <v>陈凯2</v>
      </c>
      <c r="G2368" s="4">
        <f t="shared" si="73"/>
        <v>0</v>
      </c>
    </row>
    <row r="2369" customHeight="1" spans="1:7">
      <c r="A2369" s="4">
        <f t="shared" si="72"/>
        <v>2368</v>
      </c>
      <c r="B2369" s="8" t="s">
        <v>4764</v>
      </c>
      <c r="C2369" s="9" t="s">
        <v>1854</v>
      </c>
      <c r="D2369" s="4"/>
      <c r="E2369" s="7">
        <v>44378</v>
      </c>
      <c r="F2369" s="4" t="str">
        <f>C2369&amp;COUNTIF($C$2:C2369,C2369)</f>
        <v>王浩宇2</v>
      </c>
      <c r="G2369" s="4">
        <f t="shared" si="73"/>
        <v>0</v>
      </c>
    </row>
    <row r="2370" customHeight="1" spans="1:7">
      <c r="A2370" s="4">
        <f t="shared" si="72"/>
        <v>2369</v>
      </c>
      <c r="B2370" s="8" t="s">
        <v>4765</v>
      </c>
      <c r="C2370" s="9" t="s">
        <v>1855</v>
      </c>
      <c r="D2370" s="4"/>
      <c r="E2370" s="7">
        <v>44378</v>
      </c>
      <c r="F2370" s="4" t="str">
        <f>C2370&amp;COUNTIF($C$2:C2370,C2370)</f>
        <v>秦优2</v>
      </c>
      <c r="G2370" s="4">
        <f t="shared" si="73"/>
        <v>0</v>
      </c>
    </row>
    <row r="2371" customHeight="1" spans="1:7">
      <c r="A2371" s="4">
        <f t="shared" ref="A2371:A2434" si="74">ROW()-1</f>
        <v>2370</v>
      </c>
      <c r="B2371" s="8" t="s">
        <v>4766</v>
      </c>
      <c r="C2371" s="9" t="s">
        <v>1856</v>
      </c>
      <c r="D2371" s="4"/>
      <c r="E2371" s="7">
        <v>44378</v>
      </c>
      <c r="F2371" s="4" t="str">
        <f>C2371&amp;COUNTIF($C$2:C2371,C2371)</f>
        <v>许楫2</v>
      </c>
      <c r="G2371" s="4">
        <f t="shared" ref="G2371:G2434" si="75">IF(COUNTIF(C:C,C2371)=1,0,D2371-VLOOKUP(C2371,C:D,2,0))</f>
        <v>0</v>
      </c>
    </row>
    <row r="2372" customHeight="1" spans="1:7">
      <c r="A2372" s="4">
        <f t="shared" si="74"/>
        <v>2371</v>
      </c>
      <c r="B2372" s="8" t="s">
        <v>3134</v>
      </c>
      <c r="C2372" s="9" t="s">
        <v>1857</v>
      </c>
      <c r="D2372" s="4"/>
      <c r="E2372" s="7">
        <v>44378</v>
      </c>
      <c r="F2372" s="4" t="str">
        <f>C2372&amp;COUNTIF($C$2:C2372,C2372)</f>
        <v>李典典2</v>
      </c>
      <c r="G2372" s="4">
        <f t="shared" si="75"/>
        <v>0</v>
      </c>
    </row>
    <row r="2373" customHeight="1" spans="1:7">
      <c r="A2373" s="4">
        <f t="shared" si="74"/>
        <v>2372</v>
      </c>
      <c r="B2373" s="8" t="s">
        <v>3141</v>
      </c>
      <c r="C2373" s="9" t="s">
        <v>1858</v>
      </c>
      <c r="D2373" s="4"/>
      <c r="E2373" s="7">
        <v>44378</v>
      </c>
      <c r="F2373" s="4" t="str">
        <f>C2373&amp;COUNTIF($C$2:C2373,C2373)</f>
        <v>赵秀宝2</v>
      </c>
      <c r="G2373" s="4">
        <f t="shared" si="75"/>
        <v>0</v>
      </c>
    </row>
    <row r="2374" customHeight="1" spans="1:7">
      <c r="A2374" s="4">
        <f t="shared" si="74"/>
        <v>2373</v>
      </c>
      <c r="B2374" s="8" t="s">
        <v>3139</v>
      </c>
      <c r="C2374" s="9" t="s">
        <v>1859</v>
      </c>
      <c r="D2374" s="4"/>
      <c r="E2374" s="7">
        <v>44378</v>
      </c>
      <c r="F2374" s="4" t="str">
        <f>C2374&amp;COUNTIF($C$2:C2374,C2374)</f>
        <v>桓彦2</v>
      </c>
      <c r="G2374" s="4">
        <f t="shared" si="75"/>
        <v>0</v>
      </c>
    </row>
    <row r="2375" customHeight="1" spans="1:7">
      <c r="A2375" s="4">
        <f t="shared" si="74"/>
        <v>2374</v>
      </c>
      <c r="B2375" s="8" t="s">
        <v>3015</v>
      </c>
      <c r="C2375" s="9" t="s">
        <v>1860</v>
      </c>
      <c r="D2375" s="4"/>
      <c r="E2375" s="7">
        <v>44378</v>
      </c>
      <c r="F2375" s="4" t="str">
        <f>C2375&amp;COUNTIF($C$2:C2375,C2375)</f>
        <v>刘进文2</v>
      </c>
      <c r="G2375" s="4">
        <f t="shared" si="75"/>
        <v>0</v>
      </c>
    </row>
    <row r="2376" customHeight="1" spans="1:7">
      <c r="A2376" s="4">
        <f t="shared" si="74"/>
        <v>2375</v>
      </c>
      <c r="B2376" s="8" t="s">
        <v>3140</v>
      </c>
      <c r="C2376" s="9" t="s">
        <v>1861</v>
      </c>
      <c r="D2376" s="4"/>
      <c r="E2376" s="7">
        <v>44378</v>
      </c>
      <c r="F2376" s="4" t="str">
        <f>C2376&amp;COUNTIF($C$2:C2376,C2376)</f>
        <v>刘赛育2</v>
      </c>
      <c r="G2376" s="4">
        <f t="shared" si="75"/>
        <v>0</v>
      </c>
    </row>
    <row r="2377" customHeight="1" spans="1:7">
      <c r="A2377" s="4">
        <f t="shared" si="74"/>
        <v>2376</v>
      </c>
      <c r="B2377" s="8" t="s">
        <v>3138</v>
      </c>
      <c r="C2377" s="9" t="s">
        <v>1862</v>
      </c>
      <c r="D2377" s="4"/>
      <c r="E2377" s="7">
        <v>44378</v>
      </c>
      <c r="F2377" s="4" t="str">
        <f>C2377&amp;COUNTIF($C$2:C2377,C2377)</f>
        <v>李文杰2</v>
      </c>
      <c r="G2377" s="4">
        <f t="shared" si="75"/>
        <v>0</v>
      </c>
    </row>
    <row r="2378" customHeight="1" spans="1:7">
      <c r="A2378" s="4">
        <f t="shared" si="74"/>
        <v>2377</v>
      </c>
      <c r="B2378" s="8" t="s">
        <v>4826</v>
      </c>
      <c r="C2378" s="9" t="s">
        <v>1863</v>
      </c>
      <c r="D2378" s="4"/>
      <c r="E2378" s="7">
        <v>44378</v>
      </c>
      <c r="F2378" s="4" t="str">
        <f>C2378&amp;COUNTIF($C$2:C2378,C2378)</f>
        <v>王兵029712</v>
      </c>
      <c r="G2378" s="4">
        <f t="shared" si="75"/>
        <v>0</v>
      </c>
    </row>
    <row r="2379" customHeight="1" spans="1:7">
      <c r="A2379" s="4">
        <f t="shared" si="74"/>
        <v>2378</v>
      </c>
      <c r="B2379" s="8" t="s">
        <v>3146</v>
      </c>
      <c r="C2379" s="9" t="s">
        <v>1864</v>
      </c>
      <c r="D2379" s="4"/>
      <c r="E2379" s="7">
        <v>44378</v>
      </c>
      <c r="F2379" s="4" t="str">
        <f>C2379&amp;COUNTIF($C$2:C2379,C2379)</f>
        <v>马国宁2</v>
      </c>
      <c r="G2379" s="4">
        <f t="shared" si="75"/>
        <v>0</v>
      </c>
    </row>
    <row r="2380" customHeight="1" spans="1:7">
      <c r="A2380" s="4">
        <f t="shared" si="74"/>
        <v>2379</v>
      </c>
      <c r="B2380" s="8" t="s">
        <v>4827</v>
      </c>
      <c r="C2380" s="9" t="s">
        <v>1865</v>
      </c>
      <c r="D2380" s="4"/>
      <c r="E2380" s="7">
        <v>44378</v>
      </c>
      <c r="F2380" s="4" t="str">
        <f>C2380&amp;COUNTIF($C$2:C2380,C2380)</f>
        <v>龚清华2</v>
      </c>
      <c r="G2380" s="4">
        <f t="shared" si="75"/>
        <v>0</v>
      </c>
    </row>
    <row r="2381" customHeight="1" spans="1:7">
      <c r="A2381" s="4">
        <f t="shared" si="74"/>
        <v>2380</v>
      </c>
      <c r="B2381" s="8" t="s">
        <v>3147</v>
      </c>
      <c r="C2381" s="9" t="s">
        <v>1866</v>
      </c>
      <c r="D2381" s="4"/>
      <c r="E2381" s="7">
        <v>44378</v>
      </c>
      <c r="F2381" s="4" t="str">
        <f>C2381&amp;COUNTIF($C$2:C2381,C2381)</f>
        <v>彭方剑2</v>
      </c>
      <c r="G2381" s="4">
        <f t="shared" si="75"/>
        <v>0</v>
      </c>
    </row>
    <row r="2382" customHeight="1" spans="1:7">
      <c r="A2382" s="4">
        <f t="shared" si="74"/>
        <v>2381</v>
      </c>
      <c r="B2382" s="8" t="s">
        <v>4828</v>
      </c>
      <c r="C2382" s="9" t="s">
        <v>1867</v>
      </c>
      <c r="D2382" s="4"/>
      <c r="E2382" s="7">
        <v>44378</v>
      </c>
      <c r="F2382" s="4" t="str">
        <f>C2382&amp;COUNTIF($C$2:C2382,C2382)</f>
        <v>戴渡2</v>
      </c>
      <c r="G2382" s="4">
        <f t="shared" si="75"/>
        <v>0</v>
      </c>
    </row>
    <row r="2383" customHeight="1" spans="1:7">
      <c r="A2383" s="4">
        <f t="shared" si="74"/>
        <v>2382</v>
      </c>
      <c r="B2383" s="8" t="s">
        <v>3151</v>
      </c>
      <c r="C2383" s="9" t="s">
        <v>1868</v>
      </c>
      <c r="D2383" s="4"/>
      <c r="E2383" s="7">
        <v>44378</v>
      </c>
      <c r="F2383" s="4" t="str">
        <f>C2383&amp;COUNTIF($C$2:C2383,C2383)</f>
        <v>黄东2</v>
      </c>
      <c r="G2383" s="4">
        <f t="shared" si="75"/>
        <v>0</v>
      </c>
    </row>
    <row r="2384" customHeight="1" spans="1:7">
      <c r="A2384" s="4">
        <f t="shared" si="74"/>
        <v>2383</v>
      </c>
      <c r="B2384" s="8" t="s">
        <v>4829</v>
      </c>
      <c r="C2384" s="9" t="s">
        <v>1869</v>
      </c>
      <c r="D2384" s="4"/>
      <c r="E2384" s="7">
        <v>44378</v>
      </c>
      <c r="F2384" s="4" t="str">
        <f>C2384&amp;COUNTIF($C$2:C2384,C2384)</f>
        <v>魏丹2</v>
      </c>
      <c r="G2384" s="4">
        <f t="shared" si="75"/>
        <v>0</v>
      </c>
    </row>
    <row r="2385" customHeight="1" spans="1:7">
      <c r="A2385" s="4">
        <f t="shared" si="74"/>
        <v>2384</v>
      </c>
      <c r="B2385" s="8" t="s">
        <v>3150</v>
      </c>
      <c r="C2385" s="9" t="s">
        <v>1871</v>
      </c>
      <c r="D2385" s="4"/>
      <c r="E2385" s="7">
        <v>44378</v>
      </c>
      <c r="F2385" s="4" t="str">
        <f>C2385&amp;COUNTIF($C$2:C2385,C2385)</f>
        <v>陈雪涛2</v>
      </c>
      <c r="G2385" s="4">
        <f t="shared" si="75"/>
        <v>0</v>
      </c>
    </row>
    <row r="2386" customHeight="1" spans="1:7">
      <c r="A2386" s="4">
        <f t="shared" si="74"/>
        <v>2385</v>
      </c>
      <c r="B2386" s="8" t="s">
        <v>4831</v>
      </c>
      <c r="C2386" s="9" t="s">
        <v>1872</v>
      </c>
      <c r="D2386" s="4"/>
      <c r="E2386" s="7">
        <v>44378</v>
      </c>
      <c r="F2386" s="4" t="str">
        <f>C2386&amp;COUNTIF($C$2:C2386,C2386)</f>
        <v>谢国峰2</v>
      </c>
      <c r="G2386" s="4">
        <f t="shared" si="75"/>
        <v>0</v>
      </c>
    </row>
    <row r="2387" customHeight="1" spans="1:7">
      <c r="A2387" s="4">
        <f t="shared" si="74"/>
        <v>2386</v>
      </c>
      <c r="B2387" s="8" t="s">
        <v>4833</v>
      </c>
      <c r="C2387" s="9" t="s">
        <v>1875</v>
      </c>
      <c r="D2387" s="4"/>
      <c r="E2387" s="7">
        <v>44378</v>
      </c>
      <c r="F2387" s="4" t="str">
        <f>C2387&amp;COUNTIF($C$2:C2387,C2387)</f>
        <v>王凌吉030002</v>
      </c>
      <c r="G2387" s="4">
        <f t="shared" si="75"/>
        <v>0</v>
      </c>
    </row>
    <row r="2388" customHeight="1" spans="1:7">
      <c r="A2388" s="4">
        <f t="shared" si="74"/>
        <v>2387</v>
      </c>
      <c r="B2388" s="8" t="s">
        <v>3162</v>
      </c>
      <c r="C2388" s="9" t="s">
        <v>1876</v>
      </c>
      <c r="D2388" s="4"/>
      <c r="E2388" s="7">
        <v>44378</v>
      </c>
      <c r="F2388" s="4" t="str">
        <f>C2388&amp;COUNTIF($C$2:C2388,C2388)</f>
        <v>卢雄剑2</v>
      </c>
      <c r="G2388" s="4">
        <f t="shared" si="75"/>
        <v>0</v>
      </c>
    </row>
    <row r="2389" customHeight="1" spans="1:7">
      <c r="A2389" s="4">
        <f t="shared" si="74"/>
        <v>2388</v>
      </c>
      <c r="B2389" s="8" t="s">
        <v>4834</v>
      </c>
      <c r="C2389" s="9" t="s">
        <v>1877</v>
      </c>
      <c r="D2389" s="4"/>
      <c r="E2389" s="7">
        <v>44378</v>
      </c>
      <c r="F2389" s="4" t="str">
        <f>C2389&amp;COUNTIF($C$2:C2389,C2389)</f>
        <v>范传洋2</v>
      </c>
      <c r="G2389" s="4">
        <f t="shared" si="75"/>
        <v>0</v>
      </c>
    </row>
    <row r="2390" customHeight="1" spans="1:7">
      <c r="A2390" s="4">
        <f t="shared" si="74"/>
        <v>2389</v>
      </c>
      <c r="B2390" s="8" t="s">
        <v>4835</v>
      </c>
      <c r="C2390" s="9" t="s">
        <v>1878</v>
      </c>
      <c r="D2390" s="4"/>
      <c r="E2390" s="7">
        <v>44378</v>
      </c>
      <c r="F2390" s="4" t="str">
        <f>C2390&amp;COUNTIF($C$2:C2390,C2390)</f>
        <v>王学林2</v>
      </c>
      <c r="G2390" s="4">
        <f t="shared" si="75"/>
        <v>0</v>
      </c>
    </row>
    <row r="2391" customHeight="1" spans="1:7">
      <c r="A2391" s="4">
        <f t="shared" si="74"/>
        <v>2390</v>
      </c>
      <c r="B2391" s="8" t="s">
        <v>4836</v>
      </c>
      <c r="C2391" s="9" t="s">
        <v>1879</v>
      </c>
      <c r="D2391" s="4"/>
      <c r="E2391" s="7">
        <v>44378</v>
      </c>
      <c r="F2391" s="4" t="str">
        <f>C2391&amp;COUNTIF($C$2:C2391,C2391)</f>
        <v>胡庆木2</v>
      </c>
      <c r="G2391" s="4">
        <f t="shared" si="75"/>
        <v>0</v>
      </c>
    </row>
    <row r="2392" customHeight="1" spans="1:7">
      <c r="A2392" s="4">
        <f t="shared" si="74"/>
        <v>2391</v>
      </c>
      <c r="B2392" s="8" t="s">
        <v>4837</v>
      </c>
      <c r="C2392" s="9" t="s">
        <v>1880</v>
      </c>
      <c r="D2392" s="4"/>
      <c r="E2392" s="7">
        <v>44378</v>
      </c>
      <c r="F2392" s="4" t="str">
        <f>C2392&amp;COUNTIF($C$2:C2392,C2392)</f>
        <v>章训江2</v>
      </c>
      <c r="G2392" s="4">
        <f t="shared" si="75"/>
        <v>0</v>
      </c>
    </row>
    <row r="2393" customHeight="1" spans="1:7">
      <c r="A2393" s="4">
        <f t="shared" si="74"/>
        <v>2392</v>
      </c>
      <c r="B2393" s="8" t="s">
        <v>4838</v>
      </c>
      <c r="C2393" s="9" t="s">
        <v>1881</v>
      </c>
      <c r="D2393" s="4"/>
      <c r="E2393" s="7">
        <v>44378</v>
      </c>
      <c r="F2393" s="4" t="str">
        <f>C2393&amp;COUNTIF($C$2:C2393,C2393)</f>
        <v>高扬2</v>
      </c>
      <c r="G2393" s="4">
        <f t="shared" si="75"/>
        <v>0</v>
      </c>
    </row>
    <row r="2394" customHeight="1" spans="1:7">
      <c r="A2394" s="4">
        <f t="shared" si="74"/>
        <v>2393</v>
      </c>
      <c r="B2394" s="8" t="s">
        <v>3161</v>
      </c>
      <c r="C2394" s="9" t="s">
        <v>1882</v>
      </c>
      <c r="D2394" s="4"/>
      <c r="E2394" s="7">
        <v>44378</v>
      </c>
      <c r="F2394" s="4" t="str">
        <f>C2394&amp;COUNTIF($C$2:C2394,C2394)</f>
        <v>管治强2</v>
      </c>
      <c r="G2394" s="4">
        <f t="shared" si="75"/>
        <v>0</v>
      </c>
    </row>
    <row r="2395" customHeight="1" spans="1:7">
      <c r="A2395" s="4">
        <f t="shared" si="74"/>
        <v>2394</v>
      </c>
      <c r="B2395" s="8" t="s">
        <v>3168</v>
      </c>
      <c r="C2395" s="9" t="s">
        <v>1883</v>
      </c>
      <c r="D2395" s="4"/>
      <c r="E2395" s="7">
        <v>44378</v>
      </c>
      <c r="F2395" s="4" t="str">
        <f>C2395&amp;COUNTIF($C$2:C2395,C2395)</f>
        <v>潘少伟2</v>
      </c>
      <c r="G2395" s="4">
        <f t="shared" si="75"/>
        <v>0</v>
      </c>
    </row>
    <row r="2396" customHeight="1" spans="1:7">
      <c r="A2396" s="4">
        <f t="shared" si="74"/>
        <v>2395</v>
      </c>
      <c r="B2396" s="8" t="s">
        <v>4839</v>
      </c>
      <c r="C2396" s="9" t="s">
        <v>1884</v>
      </c>
      <c r="D2396" s="4"/>
      <c r="E2396" s="7">
        <v>44378</v>
      </c>
      <c r="F2396" s="4" t="str">
        <f>C2396&amp;COUNTIF($C$2:C2396,C2396)</f>
        <v>包强2</v>
      </c>
      <c r="G2396" s="4">
        <f t="shared" si="75"/>
        <v>0</v>
      </c>
    </row>
    <row r="2397" customHeight="1" spans="1:7">
      <c r="A2397" s="4">
        <f t="shared" si="74"/>
        <v>2396</v>
      </c>
      <c r="B2397" s="8" t="s">
        <v>3169</v>
      </c>
      <c r="C2397" s="9" t="s">
        <v>1885</v>
      </c>
      <c r="D2397" s="4"/>
      <c r="E2397" s="7">
        <v>44378</v>
      </c>
      <c r="F2397" s="4" t="str">
        <f>C2397&amp;COUNTIF($C$2:C2397,C2397)</f>
        <v>吴鹏2</v>
      </c>
      <c r="G2397" s="4">
        <f t="shared" si="75"/>
        <v>0</v>
      </c>
    </row>
    <row r="2398" customHeight="1" spans="1:7">
      <c r="A2398" s="4">
        <f t="shared" si="74"/>
        <v>2397</v>
      </c>
      <c r="B2398" s="8" t="s">
        <v>3155</v>
      </c>
      <c r="C2398" s="9" t="s">
        <v>1886</v>
      </c>
      <c r="D2398" s="4"/>
      <c r="E2398" s="7">
        <v>44378</v>
      </c>
      <c r="F2398" s="4" t="str">
        <f>C2398&amp;COUNTIF($C$2:C2398,C2398)</f>
        <v>刘丛尔2</v>
      </c>
      <c r="G2398" s="4">
        <f t="shared" si="75"/>
        <v>0</v>
      </c>
    </row>
    <row r="2399" customHeight="1" spans="1:7">
      <c r="A2399" s="4">
        <f t="shared" si="74"/>
        <v>2398</v>
      </c>
      <c r="B2399" s="8" t="s">
        <v>3156</v>
      </c>
      <c r="C2399" s="9" t="s">
        <v>1887</v>
      </c>
      <c r="D2399" s="4"/>
      <c r="E2399" s="7">
        <v>44378</v>
      </c>
      <c r="F2399" s="4" t="str">
        <f>C2399&amp;COUNTIF($C$2:C2399,C2399)</f>
        <v>马兵敏2</v>
      </c>
      <c r="G2399" s="4">
        <f t="shared" si="75"/>
        <v>0</v>
      </c>
    </row>
    <row r="2400" customHeight="1" spans="1:7">
      <c r="A2400" s="4">
        <f t="shared" si="74"/>
        <v>2399</v>
      </c>
      <c r="B2400" s="8" t="s">
        <v>4840</v>
      </c>
      <c r="C2400" s="9" t="s">
        <v>1888</v>
      </c>
      <c r="D2400" s="4"/>
      <c r="E2400" s="7">
        <v>44378</v>
      </c>
      <c r="F2400" s="4" t="str">
        <f>C2400&amp;COUNTIF($C$2:C2400,C2400)</f>
        <v>赵晓明2</v>
      </c>
      <c r="G2400" s="4">
        <f t="shared" si="75"/>
        <v>0</v>
      </c>
    </row>
    <row r="2401" customHeight="1" spans="1:7">
      <c r="A2401" s="4">
        <f t="shared" si="74"/>
        <v>2400</v>
      </c>
      <c r="B2401" s="8" t="s">
        <v>4842</v>
      </c>
      <c r="C2401" s="9" t="s">
        <v>1929</v>
      </c>
      <c r="D2401" s="4"/>
      <c r="E2401" s="7">
        <v>44378</v>
      </c>
      <c r="F2401" s="4" t="str">
        <f>C2401&amp;COUNTIF($C$2:C2401,C2401)</f>
        <v>朱先振2</v>
      </c>
      <c r="G2401" s="4">
        <f t="shared" si="75"/>
        <v>0</v>
      </c>
    </row>
    <row r="2402" customHeight="1" spans="1:7">
      <c r="A2402" s="4">
        <f t="shared" si="74"/>
        <v>2401</v>
      </c>
      <c r="B2402" s="8" t="s">
        <v>4843</v>
      </c>
      <c r="C2402" s="9" t="s">
        <v>1931</v>
      </c>
      <c r="D2402" s="4"/>
      <c r="E2402" s="7">
        <v>44378</v>
      </c>
      <c r="F2402" s="4" t="str">
        <f>C2402&amp;COUNTIF($C$2:C2402,C2402)</f>
        <v>许海庆2</v>
      </c>
      <c r="G2402" s="4">
        <f t="shared" si="75"/>
        <v>0</v>
      </c>
    </row>
    <row r="2403" customHeight="1" spans="1:7">
      <c r="A2403" s="4">
        <f t="shared" si="74"/>
        <v>2402</v>
      </c>
      <c r="B2403" s="8" t="s">
        <v>3346</v>
      </c>
      <c r="C2403" s="9" t="s">
        <v>1932</v>
      </c>
      <c r="D2403" s="4"/>
      <c r="E2403" s="7">
        <v>44378</v>
      </c>
      <c r="F2403" s="4" t="str">
        <f>C2403&amp;COUNTIF($C$2:C2403,C2403)</f>
        <v>胡磊2</v>
      </c>
      <c r="G2403" s="4">
        <f t="shared" si="75"/>
        <v>0</v>
      </c>
    </row>
    <row r="2404" customHeight="1" spans="1:7">
      <c r="A2404" s="4">
        <f t="shared" si="74"/>
        <v>2403</v>
      </c>
      <c r="B2404" s="8" t="s">
        <v>3347</v>
      </c>
      <c r="C2404" s="9" t="s">
        <v>1933</v>
      </c>
      <c r="D2404" s="4"/>
      <c r="E2404" s="7">
        <v>44378</v>
      </c>
      <c r="F2404" s="4" t="str">
        <f>C2404&amp;COUNTIF($C$2:C2404,C2404)</f>
        <v>许文2</v>
      </c>
      <c r="G2404" s="4">
        <f t="shared" si="75"/>
        <v>0</v>
      </c>
    </row>
    <row r="2405" customHeight="1" spans="1:7">
      <c r="A2405" s="4">
        <f t="shared" si="74"/>
        <v>2404</v>
      </c>
      <c r="B2405" s="8" t="s">
        <v>3341</v>
      </c>
      <c r="C2405" s="9" t="s">
        <v>1934</v>
      </c>
      <c r="D2405" s="4"/>
      <c r="E2405" s="7">
        <v>44378</v>
      </c>
      <c r="F2405" s="4" t="str">
        <f>C2405&amp;COUNTIF($C$2:C2405,C2405)</f>
        <v>肖飞扬2</v>
      </c>
      <c r="G2405" s="4">
        <f t="shared" si="75"/>
        <v>0</v>
      </c>
    </row>
    <row r="2406" customHeight="1" spans="1:7">
      <c r="A2406" s="4">
        <f t="shared" si="74"/>
        <v>2405</v>
      </c>
      <c r="B2406" s="8" t="s">
        <v>3350</v>
      </c>
      <c r="C2406" s="9" t="s">
        <v>1935</v>
      </c>
      <c r="D2406" s="4"/>
      <c r="E2406" s="7">
        <v>44378</v>
      </c>
      <c r="F2406" s="4" t="str">
        <f>C2406&amp;COUNTIF($C$2:C2406,C2406)</f>
        <v>王小龙2</v>
      </c>
      <c r="G2406" s="4">
        <f t="shared" si="75"/>
        <v>0</v>
      </c>
    </row>
    <row r="2407" customHeight="1" spans="1:7">
      <c r="A2407" s="4">
        <f t="shared" si="74"/>
        <v>2406</v>
      </c>
      <c r="B2407" s="8" t="s">
        <v>4844</v>
      </c>
      <c r="C2407" s="9" t="s">
        <v>1936</v>
      </c>
      <c r="D2407" s="4"/>
      <c r="E2407" s="7">
        <v>44378</v>
      </c>
      <c r="F2407" s="4" t="str">
        <f>C2407&amp;COUNTIF($C$2:C2407,C2407)</f>
        <v>赵斌涛2</v>
      </c>
      <c r="G2407" s="4">
        <f t="shared" si="75"/>
        <v>0</v>
      </c>
    </row>
    <row r="2408" customHeight="1" spans="1:7">
      <c r="A2408" s="4">
        <f t="shared" si="74"/>
        <v>2407</v>
      </c>
      <c r="B2408" s="8" t="s">
        <v>4882</v>
      </c>
      <c r="C2408" s="9" t="s">
        <v>1937</v>
      </c>
      <c r="D2408" s="4"/>
      <c r="E2408" s="7">
        <v>44378</v>
      </c>
      <c r="F2408" s="4" t="str">
        <f>C2408&amp;COUNTIF($C$2:C2408,C2408)</f>
        <v>李燕明2</v>
      </c>
      <c r="G2408" s="4">
        <f t="shared" si="75"/>
        <v>0</v>
      </c>
    </row>
    <row r="2409" customHeight="1" spans="1:7">
      <c r="A2409" s="4">
        <f t="shared" si="74"/>
        <v>2408</v>
      </c>
      <c r="B2409" s="8" t="s">
        <v>4845</v>
      </c>
      <c r="C2409" s="9" t="s">
        <v>1938</v>
      </c>
      <c r="D2409" s="4"/>
      <c r="E2409" s="7">
        <v>44378</v>
      </c>
      <c r="F2409" s="4" t="str">
        <f>C2409&amp;COUNTIF($C$2:C2409,C2409)</f>
        <v>邓翠红2</v>
      </c>
      <c r="G2409" s="4">
        <f t="shared" si="75"/>
        <v>0</v>
      </c>
    </row>
    <row r="2410" customHeight="1" spans="1:7">
      <c r="A2410" s="4">
        <f t="shared" si="74"/>
        <v>2409</v>
      </c>
      <c r="B2410" s="8" t="s">
        <v>4846</v>
      </c>
      <c r="C2410" s="9" t="s">
        <v>1939</v>
      </c>
      <c r="D2410" s="4"/>
      <c r="E2410" s="7">
        <v>44378</v>
      </c>
      <c r="F2410" s="4" t="str">
        <f>C2410&amp;COUNTIF($C$2:C2410,C2410)</f>
        <v>刘陈2</v>
      </c>
      <c r="G2410" s="4">
        <f t="shared" si="75"/>
        <v>0</v>
      </c>
    </row>
    <row r="2411" customHeight="1" spans="1:7">
      <c r="A2411" s="4">
        <f t="shared" si="74"/>
        <v>2410</v>
      </c>
      <c r="B2411" s="8" t="s">
        <v>4847</v>
      </c>
      <c r="C2411" s="9" t="s">
        <v>1940</v>
      </c>
      <c r="D2411" s="4"/>
      <c r="E2411" s="7">
        <v>44378</v>
      </c>
      <c r="F2411" s="4" t="str">
        <f>C2411&amp;COUNTIF($C$2:C2411,C2411)</f>
        <v>袁煜君2</v>
      </c>
      <c r="G2411" s="4">
        <f t="shared" si="75"/>
        <v>0</v>
      </c>
    </row>
    <row r="2412" customHeight="1" spans="1:7">
      <c r="A2412" s="4">
        <f t="shared" si="74"/>
        <v>2411</v>
      </c>
      <c r="B2412" s="8" t="s">
        <v>3363</v>
      </c>
      <c r="C2412" s="9" t="s">
        <v>1942</v>
      </c>
      <c r="D2412" s="4"/>
      <c r="E2412" s="7">
        <v>44378</v>
      </c>
      <c r="F2412" s="4" t="str">
        <f>C2412&amp;COUNTIF($C$2:C2412,C2412)</f>
        <v>单成帅2</v>
      </c>
      <c r="G2412" s="4">
        <f t="shared" si="75"/>
        <v>0</v>
      </c>
    </row>
    <row r="2413" customHeight="1" spans="1:7">
      <c r="A2413" s="4">
        <f t="shared" si="74"/>
        <v>2412</v>
      </c>
      <c r="B2413" s="8" t="s">
        <v>4883</v>
      </c>
      <c r="C2413" s="9" t="s">
        <v>1943</v>
      </c>
      <c r="D2413" s="4"/>
      <c r="E2413" s="7">
        <v>44378</v>
      </c>
      <c r="F2413" s="4" t="str">
        <f>C2413&amp;COUNTIF($C$2:C2413,C2413)</f>
        <v>封亮2</v>
      </c>
      <c r="G2413" s="4">
        <f t="shared" si="75"/>
        <v>0</v>
      </c>
    </row>
    <row r="2414" customHeight="1" spans="1:7">
      <c r="A2414" s="4">
        <f t="shared" si="74"/>
        <v>2413</v>
      </c>
      <c r="B2414" s="8" t="s">
        <v>4848</v>
      </c>
      <c r="C2414" s="9" t="s">
        <v>1944</v>
      </c>
      <c r="D2414" s="4"/>
      <c r="E2414" s="7">
        <v>44378</v>
      </c>
      <c r="F2414" s="4" t="str">
        <f>C2414&amp;COUNTIF($C$2:C2414,C2414)</f>
        <v>余倩倩2</v>
      </c>
      <c r="G2414" s="4">
        <f t="shared" si="75"/>
        <v>0</v>
      </c>
    </row>
    <row r="2415" customHeight="1" spans="1:7">
      <c r="A2415" s="4">
        <f t="shared" si="74"/>
        <v>2414</v>
      </c>
      <c r="B2415" s="8" t="s">
        <v>3359</v>
      </c>
      <c r="C2415" s="9" t="s">
        <v>1945</v>
      </c>
      <c r="D2415" s="4"/>
      <c r="E2415" s="7">
        <v>44378</v>
      </c>
      <c r="F2415" s="4" t="str">
        <f>C2415&amp;COUNTIF($C$2:C2415,C2415)</f>
        <v>李永鑫2</v>
      </c>
      <c r="G2415" s="4">
        <f t="shared" si="75"/>
        <v>0</v>
      </c>
    </row>
    <row r="2416" customHeight="1" spans="1:7">
      <c r="A2416" s="4">
        <f t="shared" si="74"/>
        <v>2415</v>
      </c>
      <c r="B2416" s="8" t="s">
        <v>4849</v>
      </c>
      <c r="C2416" s="9" t="s">
        <v>1946</v>
      </c>
      <c r="D2416" s="4"/>
      <c r="E2416" s="7">
        <v>44378</v>
      </c>
      <c r="F2416" s="4" t="str">
        <f>C2416&amp;COUNTIF($C$2:C2416,C2416)</f>
        <v>王怀冰2</v>
      </c>
      <c r="G2416" s="4">
        <f t="shared" si="75"/>
        <v>0</v>
      </c>
    </row>
    <row r="2417" customHeight="1" spans="1:7">
      <c r="A2417" s="4">
        <f t="shared" si="74"/>
        <v>2416</v>
      </c>
      <c r="B2417" s="8" t="s">
        <v>3364</v>
      </c>
      <c r="C2417" s="9" t="s">
        <v>1948</v>
      </c>
      <c r="D2417" s="4"/>
      <c r="E2417" s="7">
        <v>44378</v>
      </c>
      <c r="F2417" s="4" t="str">
        <f>C2417&amp;COUNTIF($C$2:C2417,C2417)</f>
        <v>杜伟军2</v>
      </c>
      <c r="G2417" s="4">
        <f t="shared" si="75"/>
        <v>0</v>
      </c>
    </row>
    <row r="2418" customHeight="1" spans="1:7">
      <c r="A2418" s="4">
        <f t="shared" si="74"/>
        <v>2417</v>
      </c>
      <c r="B2418" s="8" t="s">
        <v>3369</v>
      </c>
      <c r="C2418" s="9" t="s">
        <v>1949</v>
      </c>
      <c r="D2418" s="4"/>
      <c r="E2418" s="7">
        <v>44378</v>
      </c>
      <c r="F2418" s="4" t="str">
        <f>C2418&amp;COUNTIF($C$2:C2418,C2418)</f>
        <v>何湘军2</v>
      </c>
      <c r="G2418" s="4">
        <f t="shared" si="75"/>
        <v>0</v>
      </c>
    </row>
    <row r="2419" customHeight="1" spans="1:7">
      <c r="A2419" s="4">
        <f t="shared" si="74"/>
        <v>2418</v>
      </c>
      <c r="B2419" s="8" t="s">
        <v>3366</v>
      </c>
      <c r="C2419" s="9" t="s">
        <v>1950</v>
      </c>
      <c r="D2419" s="4"/>
      <c r="E2419" s="7">
        <v>44378</v>
      </c>
      <c r="F2419" s="4" t="str">
        <f>C2419&amp;COUNTIF($C$2:C2419,C2419)</f>
        <v>曹立平2</v>
      </c>
      <c r="G2419" s="4">
        <f t="shared" si="75"/>
        <v>0</v>
      </c>
    </row>
    <row r="2420" customHeight="1" spans="1:7">
      <c r="A2420" s="4">
        <f t="shared" si="74"/>
        <v>2419</v>
      </c>
      <c r="B2420" s="8" t="s">
        <v>3367</v>
      </c>
      <c r="C2420" s="9" t="s">
        <v>1952</v>
      </c>
      <c r="D2420" s="4"/>
      <c r="E2420" s="7">
        <v>44378</v>
      </c>
      <c r="F2420" s="4" t="str">
        <f>C2420&amp;COUNTIF($C$2:C2420,C2420)</f>
        <v>冯志刚2</v>
      </c>
      <c r="G2420" s="4">
        <f t="shared" si="75"/>
        <v>0</v>
      </c>
    </row>
    <row r="2421" customHeight="1" spans="1:7">
      <c r="A2421" s="4">
        <f t="shared" si="74"/>
        <v>2420</v>
      </c>
      <c r="B2421" s="8" t="s">
        <v>3370</v>
      </c>
      <c r="C2421" s="9" t="s">
        <v>1953</v>
      </c>
      <c r="D2421" s="4"/>
      <c r="E2421" s="7">
        <v>44378</v>
      </c>
      <c r="F2421" s="4" t="str">
        <f>C2421&amp;COUNTIF($C$2:C2421,C2421)</f>
        <v>李坤030932</v>
      </c>
      <c r="G2421" s="4">
        <f t="shared" si="75"/>
        <v>0</v>
      </c>
    </row>
    <row r="2422" customHeight="1" spans="1:7">
      <c r="A2422" s="4">
        <f t="shared" si="74"/>
        <v>2421</v>
      </c>
      <c r="B2422" s="8" t="s">
        <v>3368</v>
      </c>
      <c r="C2422" s="9" t="s">
        <v>1954</v>
      </c>
      <c r="D2422" s="4"/>
      <c r="E2422" s="7">
        <v>44378</v>
      </c>
      <c r="F2422" s="4" t="str">
        <f>C2422&amp;COUNTIF($C$2:C2422,C2422)</f>
        <v>秦西听2</v>
      </c>
      <c r="G2422" s="4">
        <f t="shared" si="75"/>
        <v>0</v>
      </c>
    </row>
    <row r="2423" customHeight="1" spans="1:7">
      <c r="A2423" s="4">
        <f t="shared" si="74"/>
        <v>2422</v>
      </c>
      <c r="B2423" s="8" t="s">
        <v>4884</v>
      </c>
      <c r="C2423" s="9" t="s">
        <v>1955</v>
      </c>
      <c r="D2423" s="4"/>
      <c r="E2423" s="7">
        <v>44378</v>
      </c>
      <c r="F2423" s="4" t="str">
        <f>C2423&amp;COUNTIF($C$2:C2423,C2423)</f>
        <v>沈楠2</v>
      </c>
      <c r="G2423" s="4">
        <f t="shared" si="75"/>
        <v>0</v>
      </c>
    </row>
    <row r="2424" customHeight="1" spans="1:7">
      <c r="A2424" s="4">
        <f t="shared" si="74"/>
        <v>2423</v>
      </c>
      <c r="B2424" s="8" t="s">
        <v>3373</v>
      </c>
      <c r="C2424" s="9" t="s">
        <v>1956</v>
      </c>
      <c r="D2424" s="4"/>
      <c r="E2424" s="7">
        <v>44378</v>
      </c>
      <c r="F2424" s="4" t="str">
        <f>C2424&amp;COUNTIF($C$2:C2424,C2424)</f>
        <v>李征2</v>
      </c>
      <c r="G2424" s="4">
        <f t="shared" si="75"/>
        <v>0</v>
      </c>
    </row>
    <row r="2425" customHeight="1" spans="1:7">
      <c r="A2425" s="4">
        <f t="shared" si="74"/>
        <v>2424</v>
      </c>
      <c r="B2425" s="8" t="s">
        <v>3375</v>
      </c>
      <c r="C2425" s="9" t="s">
        <v>1957</v>
      </c>
      <c r="D2425" s="4"/>
      <c r="E2425" s="7">
        <v>44378</v>
      </c>
      <c r="F2425" s="4" t="str">
        <f>C2425&amp;COUNTIF($C$2:C2425,C2425)</f>
        <v>颜廷坤2</v>
      </c>
      <c r="G2425" s="4">
        <f t="shared" si="75"/>
        <v>0</v>
      </c>
    </row>
    <row r="2426" customHeight="1" spans="1:7">
      <c r="A2426" s="4">
        <f t="shared" si="74"/>
        <v>2425</v>
      </c>
      <c r="B2426" s="8" t="s">
        <v>3095</v>
      </c>
      <c r="C2426" s="9" t="s">
        <v>1958</v>
      </c>
      <c r="D2426" s="4"/>
      <c r="E2426" s="7">
        <v>44378</v>
      </c>
      <c r="F2426" s="4" t="str">
        <f>C2426&amp;COUNTIF($C$2:C2426,C2426)</f>
        <v>潘梦2</v>
      </c>
      <c r="G2426" s="4">
        <f t="shared" si="75"/>
        <v>0</v>
      </c>
    </row>
    <row r="2427" customHeight="1" spans="1:7">
      <c r="A2427" s="4">
        <f t="shared" si="74"/>
        <v>2426</v>
      </c>
      <c r="B2427" s="8" t="s">
        <v>3378</v>
      </c>
      <c r="C2427" s="9" t="s">
        <v>1959</v>
      </c>
      <c r="D2427" s="4"/>
      <c r="E2427" s="7">
        <v>44378</v>
      </c>
      <c r="F2427" s="4" t="str">
        <f>C2427&amp;COUNTIF($C$2:C2427,C2427)</f>
        <v>张李阳2</v>
      </c>
      <c r="G2427" s="4">
        <f t="shared" si="75"/>
        <v>0</v>
      </c>
    </row>
    <row r="2428" customHeight="1" spans="1:7">
      <c r="A2428" s="4">
        <f t="shared" si="74"/>
        <v>2427</v>
      </c>
      <c r="B2428" s="8" t="s">
        <v>3380</v>
      </c>
      <c r="C2428" s="9" t="s">
        <v>1960</v>
      </c>
      <c r="D2428" s="4"/>
      <c r="E2428" s="7">
        <v>44378</v>
      </c>
      <c r="F2428" s="4" t="str">
        <f>C2428&amp;COUNTIF($C$2:C2428,C2428)</f>
        <v>王明慧2</v>
      </c>
      <c r="G2428" s="4">
        <f t="shared" si="75"/>
        <v>0</v>
      </c>
    </row>
    <row r="2429" customHeight="1" spans="1:7">
      <c r="A2429" s="4">
        <f t="shared" si="74"/>
        <v>2428</v>
      </c>
      <c r="B2429" s="8" t="s">
        <v>4885</v>
      </c>
      <c r="C2429" s="9" t="s">
        <v>1961</v>
      </c>
      <c r="D2429" s="4"/>
      <c r="E2429" s="7">
        <v>44378</v>
      </c>
      <c r="F2429" s="4" t="str">
        <f>C2429&amp;COUNTIF($C$2:C2429,C2429)</f>
        <v>曾自强2</v>
      </c>
      <c r="G2429" s="4">
        <f t="shared" si="75"/>
        <v>0</v>
      </c>
    </row>
    <row r="2430" customHeight="1" spans="1:7">
      <c r="A2430" s="4">
        <f t="shared" si="74"/>
        <v>2429</v>
      </c>
      <c r="B2430" s="8" t="s">
        <v>3381</v>
      </c>
      <c r="C2430" s="9" t="s">
        <v>1963</v>
      </c>
      <c r="D2430" s="4"/>
      <c r="E2430" s="7">
        <v>44378</v>
      </c>
      <c r="F2430" s="4" t="str">
        <f>C2430&amp;COUNTIF($C$2:C2430,C2430)</f>
        <v>董元皓2</v>
      </c>
      <c r="G2430" s="4">
        <f t="shared" si="75"/>
        <v>0</v>
      </c>
    </row>
    <row r="2431" customHeight="1" spans="1:7">
      <c r="A2431" s="4">
        <f t="shared" si="74"/>
        <v>2430</v>
      </c>
      <c r="B2431" s="8" t="s">
        <v>4887</v>
      </c>
      <c r="C2431" s="9" t="s">
        <v>1964</v>
      </c>
      <c r="D2431" s="4"/>
      <c r="E2431" s="7">
        <v>44378</v>
      </c>
      <c r="F2431" s="4" t="str">
        <f>C2431&amp;COUNTIF($C$2:C2431,C2431)</f>
        <v>袁梦静2</v>
      </c>
      <c r="G2431" s="4">
        <f t="shared" si="75"/>
        <v>0</v>
      </c>
    </row>
    <row r="2432" customHeight="1" spans="1:7">
      <c r="A2432" s="4">
        <f t="shared" si="74"/>
        <v>2431</v>
      </c>
      <c r="B2432" s="8" t="s">
        <v>3383</v>
      </c>
      <c r="C2432" s="9" t="s">
        <v>1965</v>
      </c>
      <c r="D2432" s="4"/>
      <c r="E2432" s="7">
        <v>44378</v>
      </c>
      <c r="F2432" s="4" t="str">
        <f>C2432&amp;COUNTIF($C$2:C2432,C2432)</f>
        <v>邓浪杰2</v>
      </c>
      <c r="G2432" s="4">
        <f t="shared" si="75"/>
        <v>0</v>
      </c>
    </row>
    <row r="2433" customHeight="1" spans="1:7">
      <c r="A2433" s="4">
        <f t="shared" si="74"/>
        <v>2432</v>
      </c>
      <c r="B2433" s="8" t="s">
        <v>3382</v>
      </c>
      <c r="C2433" s="9" t="s">
        <v>1966</v>
      </c>
      <c r="D2433" s="4"/>
      <c r="E2433" s="7">
        <v>44378</v>
      </c>
      <c r="F2433" s="4" t="str">
        <f>C2433&amp;COUNTIF($C$2:C2433,C2433)</f>
        <v>刘超031332</v>
      </c>
      <c r="G2433" s="4">
        <f t="shared" si="75"/>
        <v>0</v>
      </c>
    </row>
    <row r="2434" customHeight="1" spans="1:7">
      <c r="A2434" s="4">
        <f t="shared" si="74"/>
        <v>2433</v>
      </c>
      <c r="B2434" s="8" t="s">
        <v>4888</v>
      </c>
      <c r="C2434" s="9" t="s">
        <v>1967</v>
      </c>
      <c r="D2434" s="4"/>
      <c r="E2434" s="7">
        <v>44378</v>
      </c>
      <c r="F2434" s="4" t="str">
        <f>C2434&amp;COUNTIF($C$2:C2434,C2434)</f>
        <v>周义颜2</v>
      </c>
      <c r="G2434" s="4">
        <f t="shared" si="75"/>
        <v>0</v>
      </c>
    </row>
    <row r="2435" customHeight="1" spans="1:7">
      <c r="A2435" s="4">
        <f t="shared" ref="A2435:A2498" si="76">ROW()-1</f>
        <v>2434</v>
      </c>
      <c r="B2435" s="8" t="s">
        <v>3389</v>
      </c>
      <c r="C2435" s="9" t="s">
        <v>1968</v>
      </c>
      <c r="D2435" s="4"/>
      <c r="E2435" s="7">
        <v>44378</v>
      </c>
      <c r="F2435" s="4" t="str">
        <f>C2435&amp;COUNTIF($C$2:C2435,C2435)</f>
        <v>张红星2</v>
      </c>
      <c r="G2435" s="4">
        <f t="shared" ref="G2435:G2498" si="77">IF(COUNTIF(C:C,C2435)=1,0,D2435-VLOOKUP(C2435,C:D,2,0))</f>
        <v>0</v>
      </c>
    </row>
    <row r="2436" customHeight="1" spans="1:7">
      <c r="A2436" s="4">
        <f t="shared" si="76"/>
        <v>2435</v>
      </c>
      <c r="B2436" s="8" t="s">
        <v>4889</v>
      </c>
      <c r="C2436" s="9" t="s">
        <v>1969</v>
      </c>
      <c r="D2436" s="4"/>
      <c r="E2436" s="7">
        <v>44378</v>
      </c>
      <c r="F2436" s="4" t="str">
        <f>C2436&amp;COUNTIF($C$2:C2436,C2436)</f>
        <v>杨明031472</v>
      </c>
      <c r="G2436" s="4">
        <f t="shared" si="77"/>
        <v>0</v>
      </c>
    </row>
    <row r="2437" customHeight="1" spans="1:7">
      <c r="A2437" s="4">
        <f t="shared" si="76"/>
        <v>2436</v>
      </c>
      <c r="B2437" s="8" t="s">
        <v>3390</v>
      </c>
      <c r="C2437" s="12" t="s">
        <v>1970</v>
      </c>
      <c r="D2437" s="4"/>
      <c r="E2437" s="7">
        <v>44378</v>
      </c>
      <c r="F2437" s="4" t="str">
        <f>C2437&amp;COUNTIF($C$2:C2437,C2437)</f>
        <v>杨志明2</v>
      </c>
      <c r="G2437" s="4">
        <f t="shared" si="77"/>
        <v>0</v>
      </c>
    </row>
    <row r="2438" customHeight="1" spans="1:7">
      <c r="A2438" s="4">
        <f t="shared" si="76"/>
        <v>2437</v>
      </c>
      <c r="B2438" s="8" t="s">
        <v>4224</v>
      </c>
      <c r="C2438" s="9" t="s">
        <v>731</v>
      </c>
      <c r="D2438" s="4"/>
      <c r="E2438" s="7">
        <v>44378</v>
      </c>
      <c r="F2438" s="4" t="str">
        <f>C2438&amp;COUNTIF($C$2:C2438,C2438)</f>
        <v>马洪文2</v>
      </c>
      <c r="G2438" s="4">
        <f t="shared" si="77"/>
        <v>0</v>
      </c>
    </row>
    <row r="2439" customHeight="1" spans="1:7">
      <c r="A2439" s="4">
        <f t="shared" si="76"/>
        <v>2438</v>
      </c>
      <c r="B2439" s="8" t="s">
        <v>4890</v>
      </c>
      <c r="C2439" s="9" t="s">
        <v>1971</v>
      </c>
      <c r="D2439" s="4"/>
      <c r="E2439" s="7">
        <v>44378</v>
      </c>
      <c r="F2439" s="4" t="str">
        <f>C2439&amp;COUNTIF($C$2:C2439,C2439)</f>
        <v>高忠华2</v>
      </c>
      <c r="G2439" s="4">
        <f t="shared" si="77"/>
        <v>0</v>
      </c>
    </row>
    <row r="2440" customHeight="1" spans="1:7">
      <c r="A2440" s="4">
        <f t="shared" si="76"/>
        <v>2439</v>
      </c>
      <c r="B2440" s="8" t="s">
        <v>3181</v>
      </c>
      <c r="C2440" s="12" t="s">
        <v>1972</v>
      </c>
      <c r="D2440" s="4"/>
      <c r="E2440" s="7">
        <v>44378</v>
      </c>
      <c r="F2440" s="4" t="str">
        <f>C2440&amp;COUNTIF($C$2:C2440,C2440)</f>
        <v>董小迪2</v>
      </c>
      <c r="G2440" s="4">
        <f t="shared" si="77"/>
        <v>0</v>
      </c>
    </row>
    <row r="2441" customHeight="1" spans="1:7">
      <c r="A2441" s="4">
        <f t="shared" si="76"/>
        <v>2440</v>
      </c>
      <c r="B2441" s="8" t="s">
        <v>3415</v>
      </c>
      <c r="C2441" s="9" t="s">
        <v>1995</v>
      </c>
      <c r="D2441" s="4"/>
      <c r="E2441" s="7">
        <v>44378</v>
      </c>
      <c r="F2441" s="4" t="str">
        <f>C2441&amp;COUNTIF($C$2:C2441,C2441)</f>
        <v>乔卉卉2</v>
      </c>
      <c r="G2441" s="4">
        <f t="shared" si="77"/>
        <v>0</v>
      </c>
    </row>
    <row r="2442" customHeight="1" spans="1:7">
      <c r="A2442" s="4">
        <f t="shared" si="76"/>
        <v>2441</v>
      </c>
      <c r="B2442" s="8" t="s">
        <v>4940</v>
      </c>
      <c r="C2442" s="9" t="s">
        <v>1997</v>
      </c>
      <c r="D2442" s="4"/>
      <c r="E2442" s="7">
        <v>44378</v>
      </c>
      <c r="F2442" s="4" t="str">
        <f>C2442&amp;COUNTIF($C$2:C2442,C2442)</f>
        <v>许玲2</v>
      </c>
      <c r="G2442" s="4">
        <f t="shared" si="77"/>
        <v>0</v>
      </c>
    </row>
    <row r="2443" customHeight="1" spans="1:7">
      <c r="A2443" s="4">
        <f t="shared" si="76"/>
        <v>2442</v>
      </c>
      <c r="B2443" s="8" t="s">
        <v>3428</v>
      </c>
      <c r="C2443" s="9" t="s">
        <v>1998</v>
      </c>
      <c r="D2443" s="4"/>
      <c r="E2443" s="7">
        <v>44378</v>
      </c>
      <c r="F2443" s="4" t="str">
        <f>C2443&amp;COUNTIF($C$2:C2443,C2443)</f>
        <v>何琼飞2</v>
      </c>
      <c r="G2443" s="4">
        <f t="shared" si="77"/>
        <v>0</v>
      </c>
    </row>
    <row r="2444" customHeight="1" spans="1:7">
      <c r="A2444" s="4">
        <f t="shared" si="76"/>
        <v>2443</v>
      </c>
      <c r="B2444" s="8" t="s">
        <v>3416</v>
      </c>
      <c r="C2444" s="9" t="s">
        <v>1999</v>
      </c>
      <c r="D2444" s="4"/>
      <c r="E2444" s="7">
        <v>44378</v>
      </c>
      <c r="F2444" s="4" t="str">
        <f>C2444&amp;COUNTIF($C$2:C2444,C2444)</f>
        <v>张永刚2</v>
      </c>
      <c r="G2444" s="4">
        <f t="shared" si="77"/>
        <v>0</v>
      </c>
    </row>
    <row r="2445" customHeight="1" spans="1:7">
      <c r="A2445" s="4">
        <f t="shared" si="76"/>
        <v>2444</v>
      </c>
      <c r="B2445" s="8" t="s">
        <v>4891</v>
      </c>
      <c r="C2445" s="9" t="s">
        <v>2000</v>
      </c>
      <c r="D2445" s="4"/>
      <c r="E2445" s="7">
        <v>44378</v>
      </c>
      <c r="F2445" s="4" t="str">
        <f>C2445&amp;COUNTIF($C$2:C2445,C2445)</f>
        <v>陈园园031552</v>
      </c>
      <c r="G2445" s="4">
        <f t="shared" si="77"/>
        <v>0</v>
      </c>
    </row>
    <row r="2446" customHeight="1" spans="1:7">
      <c r="A2446" s="4">
        <f t="shared" si="76"/>
        <v>2445</v>
      </c>
      <c r="B2446" s="8" t="s">
        <v>3418</v>
      </c>
      <c r="C2446" s="9" t="s">
        <v>2001</v>
      </c>
      <c r="D2446" s="4"/>
      <c r="E2446" s="7">
        <v>44378</v>
      </c>
      <c r="F2446" s="4" t="str">
        <f>C2446&amp;COUNTIF($C$2:C2446,C2446)</f>
        <v>梁永振2</v>
      </c>
      <c r="G2446" s="4">
        <f t="shared" si="77"/>
        <v>0</v>
      </c>
    </row>
    <row r="2447" customHeight="1" spans="1:7">
      <c r="A2447" s="4">
        <f t="shared" si="76"/>
        <v>2446</v>
      </c>
      <c r="B2447" s="8" t="s">
        <v>3426</v>
      </c>
      <c r="C2447" s="9" t="s">
        <v>2002</v>
      </c>
      <c r="D2447" s="4"/>
      <c r="E2447" s="7">
        <v>44378</v>
      </c>
      <c r="F2447" s="4" t="str">
        <f>C2447&amp;COUNTIF($C$2:C2447,C2447)</f>
        <v>徐建军2</v>
      </c>
      <c r="G2447" s="4">
        <f t="shared" si="77"/>
        <v>0</v>
      </c>
    </row>
    <row r="2448" customHeight="1" spans="1:7">
      <c r="A2448" s="4">
        <f t="shared" si="76"/>
        <v>2447</v>
      </c>
      <c r="B2448" s="8" t="s">
        <v>3427</v>
      </c>
      <c r="C2448" s="9" t="s">
        <v>2003</v>
      </c>
      <c r="D2448" s="4"/>
      <c r="E2448" s="7">
        <v>44378</v>
      </c>
      <c r="F2448" s="4" t="str">
        <f>C2448&amp;COUNTIF($C$2:C2448,C2448)</f>
        <v>高一帆2</v>
      </c>
      <c r="G2448" s="4">
        <f t="shared" si="77"/>
        <v>0</v>
      </c>
    </row>
    <row r="2449" customHeight="1" spans="1:7">
      <c r="A2449" s="4">
        <f t="shared" si="76"/>
        <v>2448</v>
      </c>
      <c r="B2449" s="8" t="s">
        <v>3432</v>
      </c>
      <c r="C2449" s="9" t="s">
        <v>2005</v>
      </c>
      <c r="D2449" s="4"/>
      <c r="E2449" s="7">
        <v>44378</v>
      </c>
      <c r="F2449" s="4" t="str">
        <f>C2449&amp;COUNTIF($C$2:C2449,C2449)</f>
        <v>王敏俊2</v>
      </c>
      <c r="G2449" s="4">
        <f t="shared" si="77"/>
        <v>0</v>
      </c>
    </row>
    <row r="2450" customHeight="1" spans="1:7">
      <c r="A2450" s="4">
        <f t="shared" si="76"/>
        <v>2449</v>
      </c>
      <c r="B2450" s="8" t="s">
        <v>3434</v>
      </c>
      <c r="C2450" s="9" t="s">
        <v>2007</v>
      </c>
      <c r="D2450" s="4"/>
      <c r="E2450" s="7">
        <v>44378</v>
      </c>
      <c r="F2450" s="4" t="str">
        <f>C2450&amp;COUNTIF($C$2:C2450,C2450)</f>
        <v>张鹏飞2</v>
      </c>
      <c r="G2450" s="4">
        <f t="shared" si="77"/>
        <v>0</v>
      </c>
    </row>
    <row r="2451" customHeight="1" spans="1:7">
      <c r="A2451" s="4">
        <f t="shared" si="76"/>
        <v>2450</v>
      </c>
      <c r="B2451" s="8" t="s">
        <v>3435</v>
      </c>
      <c r="C2451" s="9" t="s">
        <v>2008</v>
      </c>
      <c r="D2451" s="4"/>
      <c r="E2451" s="7">
        <v>44378</v>
      </c>
      <c r="F2451" s="4" t="str">
        <f>C2451&amp;COUNTIF($C$2:C2451,C2451)</f>
        <v>王涛032082</v>
      </c>
      <c r="G2451" s="4">
        <f t="shared" si="77"/>
        <v>0</v>
      </c>
    </row>
    <row r="2452" customHeight="1" spans="1:7">
      <c r="A2452" s="4">
        <f t="shared" si="76"/>
        <v>2451</v>
      </c>
      <c r="B2452" s="8" t="s">
        <v>3148</v>
      </c>
      <c r="C2452" s="9" t="s">
        <v>2009</v>
      </c>
      <c r="D2452" s="4"/>
      <c r="E2452" s="7">
        <v>44378</v>
      </c>
      <c r="F2452" s="4" t="str">
        <f>C2452&amp;COUNTIF($C$2:C2452,C2452)</f>
        <v>钱炀华2</v>
      </c>
      <c r="G2452" s="4">
        <f t="shared" si="77"/>
        <v>0</v>
      </c>
    </row>
    <row r="2453" customHeight="1" spans="1:7">
      <c r="A2453" s="4">
        <f t="shared" si="76"/>
        <v>2452</v>
      </c>
      <c r="B2453" s="8" t="s">
        <v>4893</v>
      </c>
      <c r="C2453" s="9" t="s">
        <v>2011</v>
      </c>
      <c r="D2453" s="4"/>
      <c r="E2453" s="7">
        <v>44378</v>
      </c>
      <c r="F2453" s="4" t="str">
        <f>C2453&amp;COUNTIF($C$2:C2453,C2453)</f>
        <v>汪玉洋031812</v>
      </c>
      <c r="G2453" s="4">
        <f t="shared" si="77"/>
        <v>0</v>
      </c>
    </row>
    <row r="2454" customHeight="1" spans="1:7">
      <c r="A2454" s="4">
        <f t="shared" si="76"/>
        <v>2453</v>
      </c>
      <c r="B2454" s="8" t="s">
        <v>4894</v>
      </c>
      <c r="C2454" s="9" t="s">
        <v>2012</v>
      </c>
      <c r="D2454" s="4"/>
      <c r="E2454" s="7">
        <v>44378</v>
      </c>
      <c r="F2454" s="4" t="str">
        <f>C2454&amp;COUNTIF($C$2:C2454,C2454)</f>
        <v>孙熠2</v>
      </c>
      <c r="G2454" s="4">
        <f t="shared" si="77"/>
        <v>0</v>
      </c>
    </row>
    <row r="2455" customHeight="1" spans="1:7">
      <c r="A2455" s="4">
        <f t="shared" si="76"/>
        <v>2454</v>
      </c>
      <c r="B2455" s="8" t="s">
        <v>4895</v>
      </c>
      <c r="C2455" s="9" t="s">
        <v>2013</v>
      </c>
      <c r="D2455" s="4"/>
      <c r="E2455" s="7">
        <v>44378</v>
      </c>
      <c r="F2455" s="4" t="str">
        <f>C2455&amp;COUNTIF($C$2:C2455,C2455)</f>
        <v>沈龙2</v>
      </c>
      <c r="G2455" s="4">
        <f t="shared" si="77"/>
        <v>0</v>
      </c>
    </row>
    <row r="2456" customHeight="1" spans="1:7">
      <c r="A2456" s="4">
        <f t="shared" si="76"/>
        <v>2455</v>
      </c>
      <c r="B2456" s="8" t="s">
        <v>4896</v>
      </c>
      <c r="C2456" s="9" t="s">
        <v>2014</v>
      </c>
      <c r="D2456" s="4"/>
      <c r="E2456" s="7">
        <v>44378</v>
      </c>
      <c r="F2456" s="4" t="str">
        <f>C2456&amp;COUNTIF($C$2:C2456,C2456)</f>
        <v>徐飞031852</v>
      </c>
      <c r="G2456" s="4">
        <f t="shared" si="77"/>
        <v>0</v>
      </c>
    </row>
    <row r="2457" customHeight="1" spans="1:7">
      <c r="A2457" s="4">
        <f t="shared" si="76"/>
        <v>2456</v>
      </c>
      <c r="B2457" s="8" t="s">
        <v>4897</v>
      </c>
      <c r="C2457" s="9" t="s">
        <v>2015</v>
      </c>
      <c r="D2457" s="4"/>
      <c r="E2457" s="7">
        <v>44378</v>
      </c>
      <c r="F2457" s="4" t="str">
        <f>C2457&amp;COUNTIF($C$2:C2457,C2457)</f>
        <v>王恒031862</v>
      </c>
      <c r="G2457" s="4">
        <f t="shared" si="77"/>
        <v>0</v>
      </c>
    </row>
    <row r="2458" customHeight="1" spans="1:7">
      <c r="A2458" s="4">
        <f t="shared" si="76"/>
        <v>2457</v>
      </c>
      <c r="B2458" s="8" t="s">
        <v>4898</v>
      </c>
      <c r="C2458" s="9" t="s">
        <v>2016</v>
      </c>
      <c r="D2458" s="4"/>
      <c r="E2458" s="7">
        <v>44378</v>
      </c>
      <c r="F2458" s="4" t="str">
        <f>C2458&amp;COUNTIF($C$2:C2458,C2458)</f>
        <v>何翔翔2</v>
      </c>
      <c r="G2458" s="4">
        <f t="shared" si="77"/>
        <v>0</v>
      </c>
    </row>
    <row r="2459" customHeight="1" spans="1:7">
      <c r="A2459" s="4">
        <f t="shared" si="76"/>
        <v>2458</v>
      </c>
      <c r="B2459" s="8" t="s">
        <v>4899</v>
      </c>
      <c r="C2459" s="9" t="s">
        <v>2017</v>
      </c>
      <c r="D2459" s="4"/>
      <c r="E2459" s="7">
        <v>44378</v>
      </c>
      <c r="F2459" s="4" t="str">
        <f>C2459&amp;COUNTIF($C$2:C2459,C2459)</f>
        <v>蔡心雨2</v>
      </c>
      <c r="G2459" s="4">
        <f t="shared" si="77"/>
        <v>0</v>
      </c>
    </row>
    <row r="2460" customHeight="1" spans="1:7">
      <c r="A2460" s="4">
        <f t="shared" si="76"/>
        <v>2459</v>
      </c>
      <c r="B2460" s="8" t="s">
        <v>4900</v>
      </c>
      <c r="C2460" s="9" t="s">
        <v>2018</v>
      </c>
      <c r="D2460" s="4"/>
      <c r="E2460" s="7">
        <v>44378</v>
      </c>
      <c r="F2460" s="4" t="str">
        <f>C2460&amp;COUNTIF($C$2:C2460,C2460)</f>
        <v>尹鸿杰2</v>
      </c>
      <c r="G2460" s="4">
        <f t="shared" si="77"/>
        <v>0</v>
      </c>
    </row>
    <row r="2461" customHeight="1" spans="1:7">
      <c r="A2461" s="4">
        <f t="shared" si="76"/>
        <v>2460</v>
      </c>
      <c r="B2461" s="8" t="s">
        <v>4901</v>
      </c>
      <c r="C2461" s="9" t="s">
        <v>2019</v>
      </c>
      <c r="D2461" s="4"/>
      <c r="E2461" s="7">
        <v>44378</v>
      </c>
      <c r="F2461" s="4" t="str">
        <f>C2461&amp;COUNTIF($C$2:C2461,C2461)</f>
        <v>潘远行2</v>
      </c>
      <c r="G2461" s="4">
        <f t="shared" si="77"/>
        <v>0</v>
      </c>
    </row>
    <row r="2462" customHeight="1" spans="1:7">
      <c r="A2462" s="4">
        <f t="shared" si="76"/>
        <v>2461</v>
      </c>
      <c r="B2462" s="8" t="s">
        <v>4902</v>
      </c>
      <c r="C2462" s="9" t="s">
        <v>2020</v>
      </c>
      <c r="D2462" s="4"/>
      <c r="E2462" s="7">
        <v>44378</v>
      </c>
      <c r="F2462" s="4" t="str">
        <f>C2462&amp;COUNTIF($C$2:C2462,C2462)</f>
        <v>杜勇2</v>
      </c>
      <c r="G2462" s="4">
        <f t="shared" si="77"/>
        <v>0</v>
      </c>
    </row>
    <row r="2463" customHeight="1" spans="1:7">
      <c r="A2463" s="4">
        <f t="shared" si="76"/>
        <v>2462</v>
      </c>
      <c r="B2463" s="8" t="s">
        <v>4903</v>
      </c>
      <c r="C2463" s="9" t="s">
        <v>2021</v>
      </c>
      <c r="D2463" s="4"/>
      <c r="E2463" s="7">
        <v>44378</v>
      </c>
      <c r="F2463" s="4" t="str">
        <f>C2463&amp;COUNTIF($C$2:C2463,C2463)</f>
        <v>朱缙飞2</v>
      </c>
      <c r="G2463" s="4">
        <f t="shared" si="77"/>
        <v>0</v>
      </c>
    </row>
    <row r="2464" customHeight="1" spans="1:7">
      <c r="A2464" s="4">
        <f t="shared" si="76"/>
        <v>2463</v>
      </c>
      <c r="B2464" s="8" t="s">
        <v>3439</v>
      </c>
      <c r="C2464" s="9" t="s">
        <v>2022</v>
      </c>
      <c r="D2464" s="4"/>
      <c r="E2464" s="7">
        <v>44378</v>
      </c>
      <c r="F2464" s="4" t="str">
        <f>C2464&amp;COUNTIF($C$2:C2464,C2464)</f>
        <v>陈艺才2</v>
      </c>
      <c r="G2464" s="4">
        <f t="shared" si="77"/>
        <v>0</v>
      </c>
    </row>
    <row r="2465" customHeight="1" spans="1:7">
      <c r="A2465" s="4">
        <f t="shared" si="76"/>
        <v>2464</v>
      </c>
      <c r="B2465" s="8" t="s">
        <v>4942</v>
      </c>
      <c r="C2465" s="9" t="s">
        <v>2023</v>
      </c>
      <c r="D2465" s="4"/>
      <c r="E2465" s="7">
        <v>44378</v>
      </c>
      <c r="F2465" s="4" t="str">
        <f>C2465&amp;COUNTIF($C$2:C2465,C2465)</f>
        <v>张怡玥2</v>
      </c>
      <c r="G2465" s="4">
        <f t="shared" si="77"/>
        <v>0</v>
      </c>
    </row>
    <row r="2466" customHeight="1" spans="1:7">
      <c r="A2466" s="4">
        <f t="shared" si="76"/>
        <v>2465</v>
      </c>
      <c r="B2466" s="8" t="s">
        <v>4943</v>
      </c>
      <c r="C2466" s="9" t="s">
        <v>2024</v>
      </c>
      <c r="D2466" s="4"/>
      <c r="E2466" s="7">
        <v>44378</v>
      </c>
      <c r="F2466" s="4" t="str">
        <f>C2466&amp;COUNTIF($C$2:C2466,C2466)</f>
        <v>侯玉玉2</v>
      </c>
      <c r="G2466" s="4">
        <f t="shared" si="77"/>
        <v>0</v>
      </c>
    </row>
    <row r="2467" customHeight="1" spans="1:7">
      <c r="A2467" s="4">
        <f t="shared" si="76"/>
        <v>2466</v>
      </c>
      <c r="B2467" s="8" t="s">
        <v>3157</v>
      </c>
      <c r="C2467" s="9" t="s">
        <v>2025</v>
      </c>
      <c r="D2467" s="4"/>
      <c r="E2467" s="7">
        <v>44378</v>
      </c>
      <c r="F2467" s="4" t="str">
        <f>C2467&amp;COUNTIF($C$2:C2467,C2467)</f>
        <v>向景辉2</v>
      </c>
      <c r="G2467" s="4">
        <f t="shared" si="77"/>
        <v>0</v>
      </c>
    </row>
    <row r="2468" customHeight="1" spans="1:7">
      <c r="A2468" s="4">
        <f t="shared" si="76"/>
        <v>2467</v>
      </c>
      <c r="B2468" s="8" t="s">
        <v>3602</v>
      </c>
      <c r="C2468" s="9" t="s">
        <v>2026</v>
      </c>
      <c r="D2468" s="4"/>
      <c r="E2468" s="7">
        <v>44378</v>
      </c>
      <c r="F2468" s="4" t="str">
        <f>C2468&amp;COUNTIF($C$2:C2468,C2468)</f>
        <v>梁秋侠2</v>
      </c>
      <c r="G2468" s="4">
        <f t="shared" si="77"/>
        <v>0</v>
      </c>
    </row>
    <row r="2469" customHeight="1" spans="1:7">
      <c r="A2469" s="4">
        <f t="shared" si="76"/>
        <v>2468</v>
      </c>
      <c r="B2469" s="8" t="s">
        <v>3443</v>
      </c>
      <c r="C2469" s="9" t="s">
        <v>2027</v>
      </c>
      <c r="D2469" s="4"/>
      <c r="E2469" s="7">
        <v>44378</v>
      </c>
      <c r="F2469" s="4" t="str">
        <f>C2469&amp;COUNTIF($C$2:C2469,C2469)</f>
        <v>黄家新2</v>
      </c>
      <c r="G2469" s="4">
        <f t="shared" si="77"/>
        <v>0</v>
      </c>
    </row>
    <row r="2470" customHeight="1" spans="1:7">
      <c r="A2470" s="4">
        <f t="shared" si="76"/>
        <v>2469</v>
      </c>
      <c r="B2470" s="8" t="s">
        <v>3445</v>
      </c>
      <c r="C2470" s="9" t="s">
        <v>2028</v>
      </c>
      <c r="D2470" s="4"/>
      <c r="E2470" s="7">
        <v>44378</v>
      </c>
      <c r="F2470" s="4" t="str">
        <f>C2470&amp;COUNTIF($C$2:C2470,C2470)</f>
        <v>赵赋斌2</v>
      </c>
      <c r="G2470" s="4">
        <f t="shared" si="77"/>
        <v>0</v>
      </c>
    </row>
    <row r="2471" customHeight="1" spans="1:7">
      <c r="A2471" s="4">
        <f t="shared" si="76"/>
        <v>2470</v>
      </c>
      <c r="B2471" s="8" t="s">
        <v>3449</v>
      </c>
      <c r="C2471" s="9" t="s">
        <v>2029</v>
      </c>
      <c r="D2471" s="4"/>
      <c r="E2471" s="7">
        <v>44378</v>
      </c>
      <c r="F2471" s="4" t="str">
        <f>C2471&amp;COUNTIF($C$2:C2471,C2471)</f>
        <v>曹前进2</v>
      </c>
      <c r="G2471" s="4">
        <f t="shared" si="77"/>
        <v>0</v>
      </c>
    </row>
    <row r="2472" customHeight="1" spans="1:7">
      <c r="A2472" s="4">
        <f t="shared" si="76"/>
        <v>2471</v>
      </c>
      <c r="B2472" s="8" t="s">
        <v>3450</v>
      </c>
      <c r="C2472" s="9" t="s">
        <v>2030</v>
      </c>
      <c r="D2472" s="4"/>
      <c r="E2472" s="7">
        <v>44378</v>
      </c>
      <c r="F2472" s="4" t="str">
        <f>C2472&amp;COUNTIF($C$2:C2472,C2472)</f>
        <v>汪宏伟2</v>
      </c>
      <c r="G2472" s="4">
        <f t="shared" si="77"/>
        <v>0</v>
      </c>
    </row>
    <row r="2473" customHeight="1" spans="1:7">
      <c r="A2473" s="4">
        <f t="shared" si="76"/>
        <v>2472</v>
      </c>
      <c r="B2473" s="8" t="s">
        <v>4944</v>
      </c>
      <c r="C2473" s="9" t="s">
        <v>2031</v>
      </c>
      <c r="D2473" s="4"/>
      <c r="E2473" s="7">
        <v>44378</v>
      </c>
      <c r="F2473" s="4" t="str">
        <f>C2473&amp;COUNTIF($C$2:C2473,C2473)</f>
        <v>杨东2</v>
      </c>
      <c r="G2473" s="4">
        <f t="shared" si="77"/>
        <v>0</v>
      </c>
    </row>
    <row r="2474" customHeight="1" spans="1:7">
      <c r="A2474" s="4">
        <f t="shared" si="76"/>
        <v>2473</v>
      </c>
      <c r="B2474" s="8" t="s">
        <v>3453</v>
      </c>
      <c r="C2474" s="9" t="s">
        <v>2032</v>
      </c>
      <c r="D2474" s="4"/>
      <c r="E2474" s="7">
        <v>44378</v>
      </c>
      <c r="F2474" s="4" t="str">
        <f>C2474&amp;COUNTIF($C$2:C2474,C2474)</f>
        <v>潘松2</v>
      </c>
      <c r="G2474" s="4">
        <f t="shared" si="77"/>
        <v>0</v>
      </c>
    </row>
    <row r="2475" customHeight="1" spans="1:7">
      <c r="A2475" s="4">
        <f t="shared" si="76"/>
        <v>2474</v>
      </c>
      <c r="B2475" s="8" t="s">
        <v>4116</v>
      </c>
      <c r="C2475" s="9" t="s">
        <v>497</v>
      </c>
      <c r="D2475" s="4"/>
      <c r="E2475" s="7">
        <v>44378</v>
      </c>
      <c r="F2475" s="4" t="str">
        <f>C2475&amp;COUNTIF($C$2:C2475,C2475)</f>
        <v>王星2</v>
      </c>
      <c r="G2475" s="4">
        <f t="shared" si="77"/>
        <v>0</v>
      </c>
    </row>
    <row r="2476" customHeight="1" spans="1:7">
      <c r="A2476" s="4">
        <f t="shared" si="76"/>
        <v>2475</v>
      </c>
      <c r="B2476" s="8" t="s">
        <v>4117</v>
      </c>
      <c r="C2476" s="9" t="s">
        <v>498</v>
      </c>
      <c r="D2476" s="4"/>
      <c r="E2476" s="7">
        <v>44378</v>
      </c>
      <c r="F2476" s="4" t="str">
        <f>C2476&amp;COUNTIF($C$2:C2476,C2476)</f>
        <v>段良华2</v>
      </c>
      <c r="G2476" s="4">
        <f t="shared" si="77"/>
        <v>0</v>
      </c>
    </row>
    <row r="2477" customHeight="1" spans="1:7">
      <c r="A2477" s="4">
        <f t="shared" si="76"/>
        <v>2476</v>
      </c>
      <c r="B2477" s="8" t="s">
        <v>4118</v>
      </c>
      <c r="C2477" s="9" t="s">
        <v>500</v>
      </c>
      <c r="D2477" s="4"/>
      <c r="E2477" s="7">
        <v>44378</v>
      </c>
      <c r="F2477" s="4" t="str">
        <f>C2477&amp;COUNTIF($C$2:C2477,C2477)</f>
        <v>彭晓涛2</v>
      </c>
      <c r="G2477" s="4">
        <f t="shared" si="77"/>
        <v>0</v>
      </c>
    </row>
    <row r="2478" customHeight="1" spans="1:7">
      <c r="A2478" s="4">
        <f t="shared" si="76"/>
        <v>2477</v>
      </c>
      <c r="B2478" s="8" t="s">
        <v>4119</v>
      </c>
      <c r="C2478" s="9" t="s">
        <v>502</v>
      </c>
      <c r="D2478" s="4"/>
      <c r="E2478" s="7">
        <v>44378</v>
      </c>
      <c r="F2478" s="4" t="str">
        <f>C2478&amp;COUNTIF($C$2:C2478,C2478)</f>
        <v>陈志校2</v>
      </c>
      <c r="G2478" s="4">
        <f t="shared" si="77"/>
        <v>0</v>
      </c>
    </row>
    <row r="2479" customHeight="1" spans="1:7">
      <c r="A2479" s="4">
        <f t="shared" si="76"/>
        <v>2478</v>
      </c>
      <c r="B2479" s="8" t="s">
        <v>4120</v>
      </c>
      <c r="C2479" s="9" t="s">
        <v>503</v>
      </c>
      <c r="D2479" s="4"/>
      <c r="E2479" s="7">
        <v>44378</v>
      </c>
      <c r="F2479" s="4" t="str">
        <f>C2479&amp;COUNTIF($C$2:C2479,C2479)</f>
        <v>顾利方2</v>
      </c>
      <c r="G2479" s="4">
        <f t="shared" si="77"/>
        <v>0</v>
      </c>
    </row>
    <row r="2480" customHeight="1" spans="1:7">
      <c r="A2480" s="4">
        <f t="shared" si="76"/>
        <v>2479</v>
      </c>
      <c r="B2480" s="8" t="s">
        <v>4121</v>
      </c>
      <c r="C2480" s="9" t="s">
        <v>504</v>
      </c>
      <c r="D2480" s="4"/>
      <c r="E2480" s="7">
        <v>44378</v>
      </c>
      <c r="F2480" s="4" t="str">
        <f>C2480&amp;COUNTIF($C$2:C2480,C2480)</f>
        <v>刘刚2</v>
      </c>
      <c r="G2480" s="4">
        <f t="shared" si="77"/>
        <v>0</v>
      </c>
    </row>
    <row r="2481" customHeight="1" spans="1:7">
      <c r="A2481" s="4">
        <f t="shared" si="76"/>
        <v>2480</v>
      </c>
      <c r="B2481" s="8" t="s">
        <v>4124</v>
      </c>
      <c r="C2481" s="9" t="s">
        <v>507</v>
      </c>
      <c r="D2481" s="4"/>
      <c r="E2481" s="7">
        <v>44378</v>
      </c>
      <c r="F2481" s="4" t="str">
        <f>C2481&amp;COUNTIF($C$2:C2481,C2481)</f>
        <v>杨振2</v>
      </c>
      <c r="G2481" s="4">
        <f t="shared" si="77"/>
        <v>0</v>
      </c>
    </row>
    <row r="2482" customHeight="1" spans="1:7">
      <c r="A2482" s="4">
        <f t="shared" si="76"/>
        <v>2481</v>
      </c>
      <c r="B2482" s="8" t="s">
        <v>3190</v>
      </c>
      <c r="C2482" s="9" t="s">
        <v>508</v>
      </c>
      <c r="D2482" s="4"/>
      <c r="E2482" s="7">
        <v>44378</v>
      </c>
      <c r="F2482" s="4" t="str">
        <f>C2482&amp;COUNTIF($C$2:C2482,C2482)</f>
        <v>徐延旺2</v>
      </c>
      <c r="G2482" s="4">
        <f t="shared" si="77"/>
        <v>0</v>
      </c>
    </row>
    <row r="2483" customHeight="1" spans="1:7">
      <c r="A2483" s="4">
        <f t="shared" si="76"/>
        <v>2482</v>
      </c>
      <c r="B2483" s="8" t="s">
        <v>4125</v>
      </c>
      <c r="C2483" s="9" t="s">
        <v>509</v>
      </c>
      <c r="D2483" s="4"/>
      <c r="E2483" s="7">
        <v>44378</v>
      </c>
      <c r="F2483" s="4" t="str">
        <f>C2483&amp;COUNTIF($C$2:C2483,C2483)</f>
        <v>薛艳丽2</v>
      </c>
      <c r="G2483" s="4">
        <f t="shared" si="77"/>
        <v>0</v>
      </c>
    </row>
    <row r="2484" customHeight="1" spans="1:7">
      <c r="A2484" s="4">
        <f t="shared" si="76"/>
        <v>2483</v>
      </c>
      <c r="B2484" s="8" t="s">
        <v>4127</v>
      </c>
      <c r="C2484" s="9" t="s">
        <v>511</v>
      </c>
      <c r="D2484" s="4"/>
      <c r="E2484" s="7">
        <v>44378</v>
      </c>
      <c r="F2484" s="4" t="str">
        <f>C2484&amp;COUNTIF($C$2:C2484,C2484)</f>
        <v>许业荣2</v>
      </c>
      <c r="G2484" s="4">
        <f t="shared" si="77"/>
        <v>0</v>
      </c>
    </row>
    <row r="2485" customHeight="1" spans="1:7">
      <c r="A2485" s="4">
        <f t="shared" si="76"/>
        <v>2484</v>
      </c>
      <c r="B2485" s="8" t="s">
        <v>4129</v>
      </c>
      <c r="C2485" s="9" t="s">
        <v>514</v>
      </c>
      <c r="D2485" s="4"/>
      <c r="E2485" s="7">
        <v>44378</v>
      </c>
      <c r="F2485" s="4" t="str">
        <f>C2485&amp;COUNTIF($C$2:C2485,C2485)</f>
        <v>许盛斌2</v>
      </c>
      <c r="G2485" s="4">
        <f t="shared" si="77"/>
        <v>0</v>
      </c>
    </row>
    <row r="2486" customHeight="1" spans="1:7">
      <c r="A2486" s="4">
        <f t="shared" si="76"/>
        <v>2485</v>
      </c>
      <c r="B2486" s="8" t="s">
        <v>4122</v>
      </c>
      <c r="C2486" s="9" t="s">
        <v>505</v>
      </c>
      <c r="D2486" s="4"/>
      <c r="E2486" s="7">
        <v>44378</v>
      </c>
      <c r="F2486" s="4" t="str">
        <f>C2486&amp;COUNTIF($C$2:C2486,C2486)</f>
        <v>邓志山2</v>
      </c>
      <c r="G2486" s="4">
        <f t="shared" si="77"/>
        <v>0</v>
      </c>
    </row>
    <row r="2487" customHeight="1" spans="1:7">
      <c r="A2487" s="4">
        <f t="shared" si="76"/>
        <v>2486</v>
      </c>
      <c r="B2487" s="8" t="s">
        <v>4186</v>
      </c>
      <c r="C2487" s="8" t="s">
        <v>628</v>
      </c>
      <c r="D2487" s="4"/>
      <c r="E2487" s="7">
        <v>44378</v>
      </c>
      <c r="F2487" s="4" t="str">
        <f>C2487&amp;COUNTIF($C$2:C2487,C2487)</f>
        <v>陈华文2</v>
      </c>
      <c r="G2487" s="4">
        <f t="shared" si="77"/>
        <v>0</v>
      </c>
    </row>
    <row r="2488" customHeight="1" spans="1:7">
      <c r="A2488" s="4">
        <f t="shared" si="76"/>
        <v>2487</v>
      </c>
      <c r="B2488" s="8" t="s">
        <v>2889</v>
      </c>
      <c r="C2488" s="9" t="s">
        <v>516</v>
      </c>
      <c r="D2488" s="4"/>
      <c r="E2488" s="7">
        <v>44378</v>
      </c>
      <c r="F2488" s="4" t="str">
        <f>C2488&amp;COUNTIF($C$2:C2488,C2488)</f>
        <v>何世海2</v>
      </c>
      <c r="G2488" s="4">
        <f t="shared" si="77"/>
        <v>0</v>
      </c>
    </row>
    <row r="2489" customHeight="1" spans="1:7">
      <c r="A2489" s="4">
        <f t="shared" si="76"/>
        <v>2488</v>
      </c>
      <c r="B2489" s="8" t="s">
        <v>2755</v>
      </c>
      <c r="C2489" s="9" t="s">
        <v>517</v>
      </c>
      <c r="D2489" s="4"/>
      <c r="E2489" s="7">
        <v>44378</v>
      </c>
      <c r="F2489" s="4" t="str">
        <f>C2489&amp;COUNTIF($C$2:C2489,C2489)</f>
        <v>刘年2</v>
      </c>
      <c r="G2489" s="4">
        <f t="shared" si="77"/>
        <v>0</v>
      </c>
    </row>
    <row r="2490" customHeight="1" spans="1:7">
      <c r="A2490" s="4">
        <f t="shared" si="76"/>
        <v>2489</v>
      </c>
      <c r="B2490" s="8" t="s">
        <v>2895</v>
      </c>
      <c r="C2490" s="9" t="s">
        <v>518</v>
      </c>
      <c r="D2490" s="4"/>
      <c r="E2490" s="7">
        <v>44378</v>
      </c>
      <c r="F2490" s="4" t="str">
        <f>C2490&amp;COUNTIF($C$2:C2490,C2490)</f>
        <v>薛珺丹2</v>
      </c>
      <c r="G2490" s="4">
        <f t="shared" si="77"/>
        <v>0</v>
      </c>
    </row>
    <row r="2491" customHeight="1" spans="1:7">
      <c r="A2491" s="4">
        <f t="shared" si="76"/>
        <v>2490</v>
      </c>
      <c r="B2491" s="8" t="s">
        <v>2882</v>
      </c>
      <c r="C2491" s="9" t="s">
        <v>519</v>
      </c>
      <c r="D2491" s="4"/>
      <c r="E2491" s="7">
        <v>44378</v>
      </c>
      <c r="F2491" s="4" t="str">
        <f>C2491&amp;COUNTIF($C$2:C2491,C2491)</f>
        <v>陈加纯2</v>
      </c>
      <c r="G2491" s="4">
        <f t="shared" si="77"/>
        <v>0</v>
      </c>
    </row>
    <row r="2492" customHeight="1" spans="1:7">
      <c r="A2492" s="4">
        <f t="shared" si="76"/>
        <v>2491</v>
      </c>
      <c r="B2492" s="8" t="s">
        <v>2756</v>
      </c>
      <c r="C2492" s="9" t="s">
        <v>520</v>
      </c>
      <c r="D2492" s="4"/>
      <c r="E2492" s="7">
        <v>44378</v>
      </c>
      <c r="F2492" s="4" t="str">
        <f>C2492&amp;COUNTIF($C$2:C2492,C2492)</f>
        <v>雷玲2</v>
      </c>
      <c r="G2492" s="4">
        <f t="shared" si="77"/>
        <v>0</v>
      </c>
    </row>
    <row r="2493" customHeight="1" spans="1:7">
      <c r="A2493" s="4">
        <f t="shared" si="76"/>
        <v>2492</v>
      </c>
      <c r="B2493" s="8" t="s">
        <v>3104</v>
      </c>
      <c r="C2493" s="9" t="s">
        <v>521</v>
      </c>
      <c r="D2493" s="4"/>
      <c r="E2493" s="7">
        <v>44378</v>
      </c>
      <c r="F2493" s="4" t="str">
        <f>C2493&amp;COUNTIF($C$2:C2493,C2493)</f>
        <v>陈文2</v>
      </c>
      <c r="G2493" s="4">
        <f t="shared" si="77"/>
        <v>0</v>
      </c>
    </row>
    <row r="2494" customHeight="1" spans="1:7">
      <c r="A2494" s="4">
        <f t="shared" si="76"/>
        <v>2493</v>
      </c>
      <c r="B2494" s="8" t="s">
        <v>2891</v>
      </c>
      <c r="C2494" s="9" t="s">
        <v>522</v>
      </c>
      <c r="D2494" s="4"/>
      <c r="E2494" s="7">
        <v>44378</v>
      </c>
      <c r="F2494" s="4" t="str">
        <f>C2494&amp;COUNTIF($C$2:C2494,C2494)</f>
        <v>刘文2</v>
      </c>
      <c r="G2494" s="4">
        <f t="shared" si="77"/>
        <v>0</v>
      </c>
    </row>
    <row r="2495" customHeight="1" spans="1:7">
      <c r="A2495" s="4">
        <f t="shared" si="76"/>
        <v>2494</v>
      </c>
      <c r="B2495" s="8" t="s">
        <v>4131</v>
      </c>
      <c r="C2495" s="9" t="s">
        <v>523</v>
      </c>
      <c r="D2495" s="4"/>
      <c r="E2495" s="7">
        <v>44378</v>
      </c>
      <c r="F2495" s="4" t="str">
        <f>C2495&amp;COUNTIF($C$2:C2495,C2495)</f>
        <v>林凡2</v>
      </c>
      <c r="G2495" s="4">
        <f t="shared" si="77"/>
        <v>0</v>
      </c>
    </row>
    <row r="2496" customHeight="1" spans="1:7">
      <c r="A2496" s="4">
        <f t="shared" si="76"/>
        <v>2495</v>
      </c>
      <c r="B2496" s="8" t="s">
        <v>4132</v>
      </c>
      <c r="C2496" s="9" t="s">
        <v>524</v>
      </c>
      <c r="D2496" s="4"/>
      <c r="E2496" s="7">
        <v>44378</v>
      </c>
      <c r="F2496" s="4" t="str">
        <f>C2496&amp;COUNTIF($C$2:C2496,C2496)</f>
        <v>李丽双2</v>
      </c>
      <c r="G2496" s="4">
        <f t="shared" si="77"/>
        <v>0</v>
      </c>
    </row>
    <row r="2497" customHeight="1" spans="1:7">
      <c r="A2497" s="4">
        <f t="shared" si="76"/>
        <v>2496</v>
      </c>
      <c r="B2497" s="8" t="s">
        <v>3497</v>
      </c>
      <c r="C2497" s="9" t="s">
        <v>525</v>
      </c>
      <c r="D2497" s="4"/>
      <c r="E2497" s="7">
        <v>44378</v>
      </c>
      <c r="F2497" s="4" t="str">
        <f>C2497&amp;COUNTIF($C$2:C2497,C2497)</f>
        <v>李洋昌2</v>
      </c>
      <c r="G2497" s="4">
        <f t="shared" si="77"/>
        <v>0</v>
      </c>
    </row>
    <row r="2498" customHeight="1" spans="1:7">
      <c r="A2498" s="4">
        <f t="shared" si="76"/>
        <v>2497</v>
      </c>
      <c r="B2498" s="8" t="s">
        <v>3474</v>
      </c>
      <c r="C2498" s="9" t="s">
        <v>527</v>
      </c>
      <c r="D2498" s="4"/>
      <c r="E2498" s="7">
        <v>44378</v>
      </c>
      <c r="F2498" s="4" t="str">
        <f>C2498&amp;COUNTIF($C$2:C2498,C2498)</f>
        <v>李凯仪2</v>
      </c>
      <c r="G2498" s="4">
        <f t="shared" si="77"/>
        <v>0</v>
      </c>
    </row>
    <row r="2499" customHeight="1" spans="1:7">
      <c r="A2499" s="4">
        <f t="shared" ref="A2499:A2562" si="78">ROW()-1</f>
        <v>2498</v>
      </c>
      <c r="B2499" s="8" t="s">
        <v>3498</v>
      </c>
      <c r="C2499" s="9" t="s">
        <v>528</v>
      </c>
      <c r="D2499" s="4"/>
      <c r="E2499" s="7">
        <v>44378</v>
      </c>
      <c r="F2499" s="4" t="str">
        <f>C2499&amp;COUNTIF($C$2:C2499,C2499)</f>
        <v>李桂清2</v>
      </c>
      <c r="G2499" s="4">
        <f t="shared" ref="G2499:G2562" si="79">IF(COUNTIF(C:C,C2499)=1,0,D2499-VLOOKUP(C2499,C:D,2,0))</f>
        <v>0</v>
      </c>
    </row>
    <row r="2500" customHeight="1" spans="1:7">
      <c r="A2500" s="4">
        <f t="shared" si="78"/>
        <v>2499</v>
      </c>
      <c r="B2500" s="8" t="s">
        <v>2880</v>
      </c>
      <c r="C2500" s="9" t="s">
        <v>529</v>
      </c>
      <c r="D2500" s="4"/>
      <c r="E2500" s="7">
        <v>44378</v>
      </c>
      <c r="F2500" s="4" t="str">
        <f>C2500&amp;COUNTIF($C$2:C2500,C2500)</f>
        <v>王欣2</v>
      </c>
      <c r="G2500" s="4">
        <f t="shared" si="79"/>
        <v>0</v>
      </c>
    </row>
    <row r="2501" customHeight="1" spans="1:7">
      <c r="A2501" s="4">
        <f t="shared" si="78"/>
        <v>2500</v>
      </c>
      <c r="B2501" s="8" t="s">
        <v>2887</v>
      </c>
      <c r="C2501" s="9" t="s">
        <v>530</v>
      </c>
      <c r="D2501" s="4"/>
      <c r="E2501" s="7">
        <v>44378</v>
      </c>
      <c r="F2501" s="4" t="str">
        <f>C2501&amp;COUNTIF($C$2:C2501,C2501)</f>
        <v>郑恒军2</v>
      </c>
      <c r="G2501" s="4">
        <f t="shared" si="79"/>
        <v>0</v>
      </c>
    </row>
    <row r="2502" customHeight="1" spans="1:7">
      <c r="A2502" s="4">
        <f t="shared" si="78"/>
        <v>2501</v>
      </c>
      <c r="B2502" s="8" t="s">
        <v>2881</v>
      </c>
      <c r="C2502" s="9" t="s">
        <v>531</v>
      </c>
      <c r="D2502" s="4"/>
      <c r="E2502" s="7">
        <v>44378</v>
      </c>
      <c r="F2502" s="4" t="str">
        <f>C2502&amp;COUNTIF($C$2:C2502,C2502)</f>
        <v>沈志鹏2</v>
      </c>
      <c r="G2502" s="4">
        <f t="shared" si="79"/>
        <v>0</v>
      </c>
    </row>
    <row r="2503" customHeight="1" spans="1:7">
      <c r="A2503" s="4">
        <f t="shared" si="78"/>
        <v>2502</v>
      </c>
      <c r="B2503" s="10" t="s">
        <v>4134</v>
      </c>
      <c r="C2503" s="9" t="s">
        <v>532</v>
      </c>
      <c r="D2503" s="4"/>
      <c r="E2503" s="7">
        <v>44378</v>
      </c>
      <c r="F2503" s="4" t="str">
        <f>C2503&amp;COUNTIF($C$2:C2503,C2503)</f>
        <v>黄志伟2</v>
      </c>
      <c r="G2503" s="4">
        <f t="shared" si="79"/>
        <v>0</v>
      </c>
    </row>
    <row r="2504" customHeight="1" spans="1:7">
      <c r="A2504" s="4">
        <f t="shared" si="78"/>
        <v>2503</v>
      </c>
      <c r="B2504" s="8" t="s">
        <v>4136</v>
      </c>
      <c r="C2504" s="9" t="s">
        <v>534</v>
      </c>
      <c r="D2504" s="4"/>
      <c r="E2504" s="7">
        <v>44378</v>
      </c>
      <c r="F2504" s="4" t="str">
        <f>C2504&amp;COUNTIF($C$2:C2504,C2504)</f>
        <v>陈敏盛2</v>
      </c>
      <c r="G2504" s="4">
        <f t="shared" si="79"/>
        <v>0</v>
      </c>
    </row>
    <row r="2505" customHeight="1" spans="1:7">
      <c r="A2505" s="4">
        <f t="shared" si="78"/>
        <v>2504</v>
      </c>
      <c r="B2505" s="8" t="s">
        <v>4137</v>
      </c>
      <c r="C2505" s="9" t="s">
        <v>535</v>
      </c>
      <c r="D2505" s="4"/>
      <c r="E2505" s="7">
        <v>44378</v>
      </c>
      <c r="F2505" s="4" t="str">
        <f>C2505&amp;COUNTIF($C$2:C2505,C2505)</f>
        <v>吴日健2</v>
      </c>
      <c r="G2505" s="4">
        <f t="shared" si="79"/>
        <v>0</v>
      </c>
    </row>
    <row r="2506" customHeight="1" spans="1:7">
      <c r="A2506" s="4">
        <f t="shared" si="78"/>
        <v>2505</v>
      </c>
      <c r="B2506" s="8" t="s">
        <v>4139</v>
      </c>
      <c r="C2506" s="9" t="s">
        <v>537</v>
      </c>
      <c r="D2506" s="4"/>
      <c r="E2506" s="7">
        <v>44378</v>
      </c>
      <c r="F2506" s="4" t="str">
        <f>C2506&amp;COUNTIF($C$2:C2506,C2506)</f>
        <v>陈海深2</v>
      </c>
      <c r="G2506" s="4">
        <f t="shared" si="79"/>
        <v>0</v>
      </c>
    </row>
    <row r="2507" customHeight="1" spans="1:7">
      <c r="A2507" s="4">
        <f t="shared" si="78"/>
        <v>2506</v>
      </c>
      <c r="B2507" s="8" t="s">
        <v>2975</v>
      </c>
      <c r="C2507" s="9" t="s">
        <v>539</v>
      </c>
      <c r="D2507" s="4"/>
      <c r="E2507" s="7">
        <v>44378</v>
      </c>
      <c r="F2507" s="4" t="str">
        <f>C2507&amp;COUNTIF($C$2:C2507,C2507)</f>
        <v>陈运料2</v>
      </c>
      <c r="G2507" s="4">
        <f t="shared" si="79"/>
        <v>0</v>
      </c>
    </row>
    <row r="2508" customHeight="1" spans="1:7">
      <c r="A2508" s="4">
        <f t="shared" si="78"/>
        <v>2507</v>
      </c>
      <c r="B2508" s="8" t="s">
        <v>3088</v>
      </c>
      <c r="C2508" s="9" t="s">
        <v>541</v>
      </c>
      <c r="D2508" s="4"/>
      <c r="E2508" s="7">
        <v>44378</v>
      </c>
      <c r="F2508" s="4" t="str">
        <f>C2508&amp;COUNTIF($C$2:C2508,C2508)</f>
        <v>万超2</v>
      </c>
      <c r="G2508" s="4">
        <f t="shared" si="79"/>
        <v>0</v>
      </c>
    </row>
    <row r="2509" customHeight="1" spans="1:7">
      <c r="A2509" s="4">
        <f t="shared" si="78"/>
        <v>2508</v>
      </c>
      <c r="B2509" s="8" t="s">
        <v>2974</v>
      </c>
      <c r="C2509" s="9" t="s">
        <v>544</v>
      </c>
      <c r="D2509" s="4"/>
      <c r="E2509" s="7">
        <v>44378</v>
      </c>
      <c r="F2509" s="4" t="str">
        <f>C2509&amp;COUNTIF($C$2:C2509,C2509)</f>
        <v>张雪琴2</v>
      </c>
      <c r="G2509" s="4">
        <f t="shared" si="79"/>
        <v>0</v>
      </c>
    </row>
    <row r="2510" customHeight="1" spans="1:7">
      <c r="A2510" s="4">
        <f t="shared" si="78"/>
        <v>2509</v>
      </c>
      <c r="B2510" s="8" t="s">
        <v>2972</v>
      </c>
      <c r="C2510" s="9" t="s">
        <v>546</v>
      </c>
      <c r="D2510" s="4"/>
      <c r="E2510" s="7">
        <v>44378</v>
      </c>
      <c r="F2510" s="4" t="str">
        <f>C2510&amp;COUNTIF($C$2:C2510,C2510)</f>
        <v>黄其岳2</v>
      </c>
      <c r="G2510" s="4">
        <f t="shared" si="79"/>
        <v>0</v>
      </c>
    </row>
    <row r="2511" customHeight="1" spans="1:7">
      <c r="A2511" s="4">
        <f t="shared" si="78"/>
        <v>2510</v>
      </c>
      <c r="B2511" s="8" t="s">
        <v>4145</v>
      </c>
      <c r="C2511" s="9" t="s">
        <v>547</v>
      </c>
      <c r="D2511" s="4"/>
      <c r="E2511" s="7">
        <v>44378</v>
      </c>
      <c r="F2511" s="4" t="str">
        <f>C2511&amp;COUNTIF($C$2:C2511,C2511)</f>
        <v>袁志斌2</v>
      </c>
      <c r="G2511" s="4">
        <f t="shared" si="79"/>
        <v>0</v>
      </c>
    </row>
    <row r="2512" customHeight="1" spans="1:7">
      <c r="A2512" s="4">
        <f t="shared" si="78"/>
        <v>2511</v>
      </c>
      <c r="B2512" s="8" t="s">
        <v>2976</v>
      </c>
      <c r="C2512" s="9" t="s">
        <v>551</v>
      </c>
      <c r="D2512" s="4"/>
      <c r="E2512" s="7">
        <v>44378</v>
      </c>
      <c r="F2512" s="4" t="str">
        <f>C2512&amp;COUNTIF($C$2:C2512,C2512)</f>
        <v>陈鹏016782</v>
      </c>
      <c r="G2512" s="4">
        <f t="shared" si="79"/>
        <v>0</v>
      </c>
    </row>
    <row r="2513" customHeight="1" spans="1:7">
      <c r="A2513" s="4">
        <f t="shared" si="78"/>
        <v>2512</v>
      </c>
      <c r="B2513" s="8" t="s">
        <v>2884</v>
      </c>
      <c r="C2513" s="9" t="s">
        <v>552</v>
      </c>
      <c r="D2513" s="4"/>
      <c r="E2513" s="7">
        <v>44378</v>
      </c>
      <c r="F2513" s="4" t="str">
        <f>C2513&amp;COUNTIF($C$2:C2513,C2513)</f>
        <v>周树斌2</v>
      </c>
      <c r="G2513" s="4">
        <f t="shared" si="79"/>
        <v>0</v>
      </c>
    </row>
    <row r="2514" customHeight="1" spans="1:7">
      <c r="A2514" s="4">
        <f t="shared" si="78"/>
        <v>2513</v>
      </c>
      <c r="B2514" s="8" t="s">
        <v>3503</v>
      </c>
      <c r="C2514" s="9" t="s">
        <v>554</v>
      </c>
      <c r="D2514" s="4"/>
      <c r="E2514" s="7">
        <v>44378</v>
      </c>
      <c r="F2514" s="4" t="str">
        <f>C2514&amp;COUNTIF($C$2:C2514,C2514)</f>
        <v>黄海英2</v>
      </c>
      <c r="G2514" s="4">
        <f t="shared" si="79"/>
        <v>0</v>
      </c>
    </row>
    <row r="2515" customHeight="1" spans="1:7">
      <c r="A2515" s="4">
        <f t="shared" si="78"/>
        <v>2514</v>
      </c>
      <c r="B2515" s="8" t="s">
        <v>4150</v>
      </c>
      <c r="C2515" s="9" t="s">
        <v>555</v>
      </c>
      <c r="D2515" s="4"/>
      <c r="E2515" s="7">
        <v>44378</v>
      </c>
      <c r="F2515" s="4" t="str">
        <f>C2515&amp;COUNTIF($C$2:C2515,C2515)</f>
        <v>李岚2</v>
      </c>
      <c r="G2515" s="4">
        <f t="shared" si="79"/>
        <v>0</v>
      </c>
    </row>
    <row r="2516" customHeight="1" spans="1:7">
      <c r="A2516" s="4">
        <f t="shared" si="78"/>
        <v>2515</v>
      </c>
      <c r="B2516" s="8" t="s">
        <v>3507</v>
      </c>
      <c r="C2516" s="9" t="s">
        <v>556</v>
      </c>
      <c r="D2516" s="4"/>
      <c r="E2516" s="7">
        <v>44378</v>
      </c>
      <c r="F2516" s="4" t="str">
        <f>C2516&amp;COUNTIF($C$2:C2516,C2516)</f>
        <v>谭佩贤2</v>
      </c>
      <c r="G2516" s="4">
        <f t="shared" si="79"/>
        <v>0</v>
      </c>
    </row>
    <row r="2517" customHeight="1" spans="1:7">
      <c r="A2517" s="4">
        <f t="shared" si="78"/>
        <v>2516</v>
      </c>
      <c r="B2517" s="8" t="s">
        <v>2883</v>
      </c>
      <c r="C2517" s="9" t="s">
        <v>557</v>
      </c>
      <c r="D2517" s="4"/>
      <c r="E2517" s="7">
        <v>44378</v>
      </c>
      <c r="F2517" s="4" t="str">
        <f>C2517&amp;COUNTIF($C$2:C2517,C2517)</f>
        <v>梁豆豆2</v>
      </c>
      <c r="G2517" s="4">
        <f t="shared" si="79"/>
        <v>0</v>
      </c>
    </row>
    <row r="2518" customHeight="1" spans="1:7">
      <c r="A2518" s="4">
        <f t="shared" si="78"/>
        <v>2517</v>
      </c>
      <c r="B2518" s="8" t="s">
        <v>3484</v>
      </c>
      <c r="C2518" s="9" t="s">
        <v>558</v>
      </c>
      <c r="D2518" s="4"/>
      <c r="E2518" s="7">
        <v>44378</v>
      </c>
      <c r="F2518" s="4" t="str">
        <f>C2518&amp;COUNTIF($C$2:C2518,C2518)</f>
        <v>江玉静2</v>
      </c>
      <c r="G2518" s="4">
        <f t="shared" si="79"/>
        <v>0</v>
      </c>
    </row>
    <row r="2519" customHeight="1" spans="1:7">
      <c r="A2519" s="4">
        <f t="shared" si="78"/>
        <v>2518</v>
      </c>
      <c r="B2519" s="8" t="s">
        <v>4151</v>
      </c>
      <c r="C2519" s="9" t="s">
        <v>559</v>
      </c>
      <c r="D2519" s="4"/>
      <c r="E2519" s="7">
        <v>44378</v>
      </c>
      <c r="F2519" s="4" t="str">
        <f>C2519&amp;COUNTIF($C$2:C2519,C2519)</f>
        <v>张俏辉2</v>
      </c>
      <c r="G2519" s="4">
        <f t="shared" si="79"/>
        <v>0</v>
      </c>
    </row>
    <row r="2520" customHeight="1" spans="1:7">
      <c r="A2520" s="4">
        <f t="shared" si="78"/>
        <v>2519</v>
      </c>
      <c r="B2520" s="8" t="s">
        <v>3486</v>
      </c>
      <c r="C2520" s="9" t="s">
        <v>560</v>
      </c>
      <c r="D2520" s="4"/>
      <c r="E2520" s="7">
        <v>44378</v>
      </c>
      <c r="F2520" s="4" t="str">
        <f>C2520&amp;COUNTIF($C$2:C2520,C2520)</f>
        <v>程茂林2</v>
      </c>
      <c r="G2520" s="4">
        <f t="shared" si="79"/>
        <v>0</v>
      </c>
    </row>
    <row r="2521" customHeight="1" spans="1:7">
      <c r="A2521" s="4">
        <f t="shared" si="78"/>
        <v>2520</v>
      </c>
      <c r="B2521" s="8" t="s">
        <v>4152</v>
      </c>
      <c r="C2521" s="9" t="s">
        <v>561</v>
      </c>
      <c r="D2521" s="4"/>
      <c r="E2521" s="7">
        <v>44378</v>
      </c>
      <c r="F2521" s="4" t="str">
        <f>C2521&amp;COUNTIF($C$2:C2521,C2521)</f>
        <v>龚敏杰2</v>
      </c>
      <c r="G2521" s="4">
        <f t="shared" si="79"/>
        <v>0</v>
      </c>
    </row>
    <row r="2522" customHeight="1" spans="1:7">
      <c r="A2522" s="4">
        <f t="shared" si="78"/>
        <v>2521</v>
      </c>
      <c r="B2522" s="8" t="s">
        <v>2886</v>
      </c>
      <c r="C2522" s="9" t="s">
        <v>562</v>
      </c>
      <c r="D2522" s="4"/>
      <c r="E2522" s="7">
        <v>44378</v>
      </c>
      <c r="F2522" s="4" t="str">
        <f>C2522&amp;COUNTIF($C$2:C2522,C2522)</f>
        <v>朱顺杭2</v>
      </c>
      <c r="G2522" s="4">
        <f t="shared" si="79"/>
        <v>0</v>
      </c>
    </row>
    <row r="2523" customHeight="1" spans="1:7">
      <c r="A2523" s="4">
        <f t="shared" si="78"/>
        <v>2522</v>
      </c>
      <c r="B2523" s="8" t="s">
        <v>4153</v>
      </c>
      <c r="C2523" s="9" t="s">
        <v>563</v>
      </c>
      <c r="D2523" s="4"/>
      <c r="E2523" s="7">
        <v>44378</v>
      </c>
      <c r="F2523" s="4" t="str">
        <f>C2523&amp;COUNTIF($C$2:C2523,C2523)</f>
        <v>彭广文2</v>
      </c>
      <c r="G2523" s="4">
        <f t="shared" si="79"/>
        <v>0</v>
      </c>
    </row>
    <row r="2524" customHeight="1" spans="1:7">
      <c r="A2524" s="4">
        <f t="shared" si="78"/>
        <v>2523</v>
      </c>
      <c r="B2524" s="8" t="s">
        <v>4156</v>
      </c>
      <c r="C2524" s="9" t="s">
        <v>566</v>
      </c>
      <c r="D2524" s="4"/>
      <c r="E2524" s="7">
        <v>44378</v>
      </c>
      <c r="F2524" s="4" t="str">
        <f>C2524&amp;COUNTIF($C$2:C2524,C2524)</f>
        <v>龚聪聪2</v>
      </c>
      <c r="G2524" s="4">
        <f t="shared" si="79"/>
        <v>0</v>
      </c>
    </row>
    <row r="2525" customHeight="1" spans="1:7">
      <c r="A2525" s="4">
        <f t="shared" si="78"/>
        <v>2524</v>
      </c>
      <c r="B2525" s="8" t="s">
        <v>2973</v>
      </c>
      <c r="C2525" s="9" t="s">
        <v>567</v>
      </c>
      <c r="D2525" s="4"/>
      <c r="E2525" s="7">
        <v>44378</v>
      </c>
      <c r="F2525" s="4" t="str">
        <f>C2525&amp;COUNTIF($C$2:C2525,C2525)</f>
        <v>李华辉2</v>
      </c>
      <c r="G2525" s="4">
        <f t="shared" si="79"/>
        <v>0</v>
      </c>
    </row>
    <row r="2526" customHeight="1" spans="1:7">
      <c r="A2526" s="4">
        <f t="shared" si="78"/>
        <v>2525</v>
      </c>
      <c r="B2526" s="8" t="s">
        <v>2892</v>
      </c>
      <c r="C2526" s="9" t="s">
        <v>568</v>
      </c>
      <c r="D2526" s="4"/>
      <c r="E2526" s="7">
        <v>44378</v>
      </c>
      <c r="F2526" s="4" t="str">
        <f>C2526&amp;COUNTIF($C$2:C2526,C2526)</f>
        <v>陈灵志2</v>
      </c>
      <c r="G2526" s="4">
        <f t="shared" si="79"/>
        <v>0</v>
      </c>
    </row>
    <row r="2527" customHeight="1" spans="1:7">
      <c r="A2527" s="4">
        <f t="shared" si="78"/>
        <v>2526</v>
      </c>
      <c r="B2527" s="8" t="s">
        <v>2893</v>
      </c>
      <c r="C2527" s="9" t="s">
        <v>569</v>
      </c>
      <c r="D2527" s="4"/>
      <c r="E2527" s="7">
        <v>44378</v>
      </c>
      <c r="F2527" s="4" t="str">
        <f>C2527&amp;COUNTIF($C$2:C2527,C2527)</f>
        <v>薛鹏2</v>
      </c>
      <c r="G2527" s="4">
        <f t="shared" si="79"/>
        <v>0</v>
      </c>
    </row>
    <row r="2528" customHeight="1" spans="1:7">
      <c r="A2528" s="4">
        <f t="shared" si="78"/>
        <v>2527</v>
      </c>
      <c r="B2528" s="8" t="s">
        <v>2897</v>
      </c>
      <c r="C2528" s="9" t="s">
        <v>570</v>
      </c>
      <c r="D2528" s="4"/>
      <c r="E2528" s="7">
        <v>44378</v>
      </c>
      <c r="F2528" s="4" t="str">
        <f>C2528&amp;COUNTIF($C$2:C2528,C2528)</f>
        <v>伍桂2</v>
      </c>
      <c r="G2528" s="4">
        <f t="shared" si="79"/>
        <v>0</v>
      </c>
    </row>
    <row r="2529" customHeight="1" spans="1:7">
      <c r="A2529" s="4">
        <f t="shared" si="78"/>
        <v>2528</v>
      </c>
      <c r="B2529" s="8" t="s">
        <v>4157</v>
      </c>
      <c r="C2529" s="9" t="s">
        <v>571</v>
      </c>
      <c r="D2529" s="4"/>
      <c r="E2529" s="7">
        <v>44378</v>
      </c>
      <c r="F2529" s="4" t="str">
        <f>C2529&amp;COUNTIF($C$2:C2529,C2529)</f>
        <v>张晨2</v>
      </c>
      <c r="G2529" s="4">
        <f t="shared" si="79"/>
        <v>0</v>
      </c>
    </row>
    <row r="2530" customHeight="1" spans="1:7">
      <c r="A2530" s="4">
        <f t="shared" si="78"/>
        <v>2529</v>
      </c>
      <c r="B2530" s="8" t="s">
        <v>2894</v>
      </c>
      <c r="C2530" s="9" t="s">
        <v>572</v>
      </c>
      <c r="D2530" s="4"/>
      <c r="E2530" s="7">
        <v>44378</v>
      </c>
      <c r="F2530" s="4" t="str">
        <f>C2530&amp;COUNTIF($C$2:C2530,C2530)</f>
        <v>张宁2</v>
      </c>
      <c r="G2530" s="4">
        <f t="shared" si="79"/>
        <v>0</v>
      </c>
    </row>
    <row r="2531" customHeight="1" spans="1:7">
      <c r="A2531" s="4">
        <f t="shared" si="78"/>
        <v>2530</v>
      </c>
      <c r="B2531" s="8" t="s">
        <v>3485</v>
      </c>
      <c r="C2531" s="9" t="s">
        <v>573</v>
      </c>
      <c r="D2531" s="4"/>
      <c r="E2531" s="7">
        <v>44378</v>
      </c>
      <c r="F2531" s="4" t="str">
        <f>C2531&amp;COUNTIF($C$2:C2531,C2531)</f>
        <v>陈豪302082</v>
      </c>
      <c r="G2531" s="4">
        <f t="shared" si="79"/>
        <v>0</v>
      </c>
    </row>
    <row r="2532" customHeight="1" spans="1:7">
      <c r="A2532" s="4">
        <f t="shared" si="78"/>
        <v>2531</v>
      </c>
      <c r="B2532" s="8" t="s">
        <v>2836</v>
      </c>
      <c r="C2532" s="9" t="s">
        <v>574</v>
      </c>
      <c r="D2532" s="4"/>
      <c r="E2532" s="7">
        <v>44378</v>
      </c>
      <c r="F2532" s="4" t="str">
        <f>C2532&amp;COUNTIF($C$2:C2532,C2532)</f>
        <v>李国波2</v>
      </c>
      <c r="G2532" s="4">
        <f t="shared" si="79"/>
        <v>0</v>
      </c>
    </row>
    <row r="2533" customHeight="1" spans="1:7">
      <c r="A2533" s="4">
        <f t="shared" si="78"/>
        <v>2532</v>
      </c>
      <c r="B2533" s="8" t="s">
        <v>3479</v>
      </c>
      <c r="C2533" s="9" t="s">
        <v>575</v>
      </c>
      <c r="D2533" s="4"/>
      <c r="E2533" s="7">
        <v>44378</v>
      </c>
      <c r="F2533" s="4" t="str">
        <f>C2533&amp;COUNTIF($C$2:C2533,C2533)</f>
        <v>宋健2</v>
      </c>
      <c r="G2533" s="4">
        <f t="shared" si="79"/>
        <v>0</v>
      </c>
    </row>
    <row r="2534" customHeight="1" spans="1:7">
      <c r="A2534" s="4">
        <f t="shared" si="78"/>
        <v>2533</v>
      </c>
      <c r="B2534" s="8" t="s">
        <v>3476</v>
      </c>
      <c r="C2534" s="9" t="s">
        <v>576</v>
      </c>
      <c r="D2534" s="4"/>
      <c r="E2534" s="7">
        <v>44378</v>
      </c>
      <c r="F2534" s="4" t="str">
        <f>C2534&amp;COUNTIF($C$2:C2534,C2534)</f>
        <v>詹泽扬2</v>
      </c>
      <c r="G2534" s="4">
        <f t="shared" si="79"/>
        <v>0</v>
      </c>
    </row>
    <row r="2535" customHeight="1" spans="1:7">
      <c r="A2535" s="4">
        <f t="shared" si="78"/>
        <v>2534</v>
      </c>
      <c r="B2535" s="8" t="s">
        <v>3686</v>
      </c>
      <c r="C2535" s="9" t="s">
        <v>578</v>
      </c>
      <c r="D2535" s="4"/>
      <c r="E2535" s="7">
        <v>44378</v>
      </c>
      <c r="F2535" s="4" t="str">
        <f>C2535&amp;COUNTIF($C$2:C2535,C2535)</f>
        <v>陈妙欣2</v>
      </c>
      <c r="G2535" s="4">
        <f t="shared" si="79"/>
        <v>0</v>
      </c>
    </row>
    <row r="2536" customHeight="1" spans="1:7">
      <c r="A2536" s="4">
        <f t="shared" si="78"/>
        <v>2535</v>
      </c>
      <c r="B2536" s="8" t="s">
        <v>2835</v>
      </c>
      <c r="C2536" s="9" t="s">
        <v>579</v>
      </c>
      <c r="D2536" s="4"/>
      <c r="E2536" s="7">
        <v>44378</v>
      </c>
      <c r="F2536" s="4" t="str">
        <f>C2536&amp;COUNTIF($C$2:C2536,C2536)</f>
        <v>邹宗芳2</v>
      </c>
      <c r="G2536" s="4">
        <f t="shared" si="79"/>
        <v>0</v>
      </c>
    </row>
    <row r="2537" customHeight="1" spans="1:7">
      <c r="A2537" s="4">
        <f t="shared" si="78"/>
        <v>2536</v>
      </c>
      <c r="B2537" s="8" t="s">
        <v>4159</v>
      </c>
      <c r="C2537" s="9" t="s">
        <v>580</v>
      </c>
      <c r="D2537" s="4"/>
      <c r="E2537" s="7">
        <v>44378</v>
      </c>
      <c r="F2537" s="4" t="str">
        <f>C2537&amp;COUNTIF($C$2:C2537,C2537)</f>
        <v>殷仁2</v>
      </c>
      <c r="G2537" s="4">
        <f t="shared" si="79"/>
        <v>0</v>
      </c>
    </row>
    <row r="2538" customHeight="1" spans="1:7">
      <c r="A2538" s="4">
        <f t="shared" si="78"/>
        <v>2537</v>
      </c>
      <c r="B2538" s="8" t="s">
        <v>4160</v>
      </c>
      <c r="C2538" s="9" t="s">
        <v>581</v>
      </c>
      <c r="D2538" s="4"/>
      <c r="E2538" s="7">
        <v>44378</v>
      </c>
      <c r="F2538" s="4" t="str">
        <f>C2538&amp;COUNTIF($C$2:C2538,C2538)</f>
        <v>成娇梅2</v>
      </c>
      <c r="G2538" s="4">
        <f t="shared" si="79"/>
        <v>0</v>
      </c>
    </row>
    <row r="2539" customHeight="1" spans="1:7">
      <c r="A2539" s="4">
        <f t="shared" si="78"/>
        <v>2538</v>
      </c>
      <c r="B2539" s="8" t="s">
        <v>4161</v>
      </c>
      <c r="C2539" s="9" t="s">
        <v>582</v>
      </c>
      <c r="D2539" s="4"/>
      <c r="E2539" s="7">
        <v>44378</v>
      </c>
      <c r="F2539" s="4" t="str">
        <f>C2539&amp;COUNTIF($C$2:C2539,C2539)</f>
        <v>何艺川2</v>
      </c>
      <c r="G2539" s="4">
        <f t="shared" si="79"/>
        <v>0</v>
      </c>
    </row>
    <row r="2540" customHeight="1" spans="1:7">
      <c r="A2540" s="4">
        <f t="shared" si="78"/>
        <v>2539</v>
      </c>
      <c r="B2540" s="8" t="s">
        <v>4162</v>
      </c>
      <c r="C2540" s="9" t="s">
        <v>583</v>
      </c>
      <c r="D2540" s="4"/>
      <c r="E2540" s="7">
        <v>44378</v>
      </c>
      <c r="F2540" s="4" t="str">
        <f>C2540&amp;COUNTIF($C$2:C2540,C2540)</f>
        <v>黎伟2</v>
      </c>
      <c r="G2540" s="4">
        <f t="shared" si="79"/>
        <v>0</v>
      </c>
    </row>
    <row r="2541" customHeight="1" spans="1:7">
      <c r="A2541" s="4">
        <f t="shared" si="78"/>
        <v>2540</v>
      </c>
      <c r="B2541" s="8" t="s">
        <v>4163</v>
      </c>
      <c r="C2541" s="9" t="s">
        <v>584</v>
      </c>
      <c r="D2541" s="4"/>
      <c r="E2541" s="7">
        <v>44378</v>
      </c>
      <c r="F2541" s="4" t="str">
        <f>C2541&amp;COUNTIF($C$2:C2541,C2541)</f>
        <v>李飞2</v>
      </c>
      <c r="G2541" s="4">
        <f t="shared" si="79"/>
        <v>0</v>
      </c>
    </row>
    <row r="2542" customHeight="1" spans="1:7">
      <c r="A2542" s="4">
        <f t="shared" si="78"/>
        <v>2541</v>
      </c>
      <c r="B2542" s="8" t="s">
        <v>4165</v>
      </c>
      <c r="C2542" s="9" t="s">
        <v>586</v>
      </c>
      <c r="D2542" s="4"/>
      <c r="E2542" s="7">
        <v>44378</v>
      </c>
      <c r="F2542" s="4" t="str">
        <f>C2542&amp;COUNTIF($C$2:C2542,C2542)</f>
        <v>廖嘉伟2</v>
      </c>
      <c r="G2542" s="4">
        <f t="shared" si="79"/>
        <v>0</v>
      </c>
    </row>
    <row r="2543" customHeight="1" spans="1:7">
      <c r="A2543" s="4">
        <f t="shared" si="78"/>
        <v>2542</v>
      </c>
      <c r="B2543" s="8" t="s">
        <v>4166</v>
      </c>
      <c r="C2543" s="9" t="s">
        <v>587</v>
      </c>
      <c r="D2543" s="4"/>
      <c r="E2543" s="7">
        <v>44378</v>
      </c>
      <c r="F2543" s="4" t="str">
        <f>C2543&amp;COUNTIF($C$2:C2543,C2543)</f>
        <v>马明2</v>
      </c>
      <c r="G2543" s="4">
        <f t="shared" si="79"/>
        <v>0</v>
      </c>
    </row>
    <row r="2544" customHeight="1" spans="1:7">
      <c r="A2544" s="4">
        <f t="shared" si="78"/>
        <v>2543</v>
      </c>
      <c r="B2544" s="8" t="s">
        <v>2745</v>
      </c>
      <c r="C2544" s="9" t="s">
        <v>588</v>
      </c>
      <c r="D2544" s="4"/>
      <c r="E2544" s="7">
        <v>44378</v>
      </c>
      <c r="F2544" s="4" t="str">
        <f>C2544&amp;COUNTIF($C$2:C2544,C2544)</f>
        <v>刘梓岚2</v>
      </c>
      <c r="G2544" s="4">
        <f t="shared" si="79"/>
        <v>0</v>
      </c>
    </row>
    <row r="2545" customHeight="1" spans="1:7">
      <c r="A2545" s="4">
        <f t="shared" si="78"/>
        <v>2544</v>
      </c>
      <c r="B2545" s="8" t="s">
        <v>4167</v>
      </c>
      <c r="C2545" s="9" t="s">
        <v>589</v>
      </c>
      <c r="D2545" s="4"/>
      <c r="E2545" s="7">
        <v>44378</v>
      </c>
      <c r="F2545" s="4" t="str">
        <f>C2545&amp;COUNTIF($C$2:C2545,C2545)</f>
        <v>陈成进2</v>
      </c>
      <c r="G2545" s="4">
        <f t="shared" si="79"/>
        <v>0</v>
      </c>
    </row>
    <row r="2546" customHeight="1" spans="1:7">
      <c r="A2546" s="4">
        <f t="shared" si="78"/>
        <v>2545</v>
      </c>
      <c r="B2546" s="8" t="s">
        <v>4168</v>
      </c>
      <c r="C2546" s="9" t="s">
        <v>590</v>
      </c>
      <c r="D2546" s="4"/>
      <c r="E2546" s="7">
        <v>44378</v>
      </c>
      <c r="F2546" s="4" t="str">
        <f>C2546&amp;COUNTIF($C$2:C2546,C2546)</f>
        <v>古臻宇2</v>
      </c>
      <c r="G2546" s="4">
        <f t="shared" si="79"/>
        <v>0</v>
      </c>
    </row>
    <row r="2547" customHeight="1" spans="1:7">
      <c r="A2547" s="4">
        <f t="shared" si="78"/>
        <v>2546</v>
      </c>
      <c r="B2547" s="8" t="s">
        <v>4169</v>
      </c>
      <c r="C2547" s="9" t="s">
        <v>591</v>
      </c>
      <c r="D2547" s="4"/>
      <c r="E2547" s="7">
        <v>44378</v>
      </c>
      <c r="F2547" s="4" t="str">
        <f>C2547&amp;COUNTIF($C$2:C2547,C2547)</f>
        <v>雍明丽2</v>
      </c>
      <c r="G2547" s="4">
        <f t="shared" si="79"/>
        <v>0</v>
      </c>
    </row>
    <row r="2548" customHeight="1" spans="1:7">
      <c r="A2548" s="4">
        <f t="shared" si="78"/>
        <v>2547</v>
      </c>
      <c r="B2548" s="8" t="s">
        <v>3487</v>
      </c>
      <c r="C2548" s="9" t="s">
        <v>592</v>
      </c>
      <c r="D2548" s="4"/>
      <c r="E2548" s="7">
        <v>44378</v>
      </c>
      <c r="F2548" s="4" t="str">
        <f>C2548&amp;COUNTIF($C$2:C2548,C2548)</f>
        <v>杨晓媛2</v>
      </c>
      <c r="G2548" s="4">
        <f t="shared" si="79"/>
        <v>0</v>
      </c>
    </row>
    <row r="2549" customHeight="1" spans="1:7">
      <c r="A2549" s="4">
        <f t="shared" si="78"/>
        <v>2548</v>
      </c>
      <c r="B2549" s="8" t="s">
        <v>4170</v>
      </c>
      <c r="C2549" s="9" t="s">
        <v>593</v>
      </c>
      <c r="D2549" s="4"/>
      <c r="E2549" s="7">
        <v>44378</v>
      </c>
      <c r="F2549" s="4" t="str">
        <f>C2549&amp;COUNTIF($C$2:C2549,C2549)</f>
        <v>区铭2</v>
      </c>
      <c r="G2549" s="4">
        <f t="shared" si="79"/>
        <v>0</v>
      </c>
    </row>
    <row r="2550" customHeight="1" spans="1:7">
      <c r="A2550" s="4">
        <f t="shared" si="78"/>
        <v>2549</v>
      </c>
      <c r="B2550" s="8" t="s">
        <v>4171</v>
      </c>
      <c r="C2550" s="9" t="s">
        <v>594</v>
      </c>
      <c r="D2550" s="4"/>
      <c r="E2550" s="7">
        <v>44378</v>
      </c>
      <c r="F2550" s="4" t="str">
        <f>C2550&amp;COUNTIF($C$2:C2550,C2550)</f>
        <v>莫广尧2</v>
      </c>
      <c r="G2550" s="4">
        <f t="shared" si="79"/>
        <v>0</v>
      </c>
    </row>
    <row r="2551" customHeight="1" spans="1:7">
      <c r="A2551" s="4">
        <f t="shared" si="78"/>
        <v>2550</v>
      </c>
      <c r="B2551" s="8" t="s">
        <v>3495</v>
      </c>
      <c r="C2551" s="9" t="s">
        <v>595</v>
      </c>
      <c r="D2551" s="4"/>
      <c r="E2551" s="7">
        <v>44378</v>
      </c>
      <c r="F2551" s="4" t="str">
        <f>C2551&amp;COUNTIF($C$2:C2551,C2551)</f>
        <v>唐东安2</v>
      </c>
      <c r="G2551" s="4">
        <f t="shared" si="79"/>
        <v>0</v>
      </c>
    </row>
    <row r="2552" customHeight="1" spans="1:7">
      <c r="A2552" s="4">
        <f t="shared" si="78"/>
        <v>2551</v>
      </c>
      <c r="B2552" s="8" t="s">
        <v>2885</v>
      </c>
      <c r="C2552" s="9" t="s">
        <v>597</v>
      </c>
      <c r="D2552" s="4"/>
      <c r="E2552" s="7">
        <v>44378</v>
      </c>
      <c r="F2552" s="4" t="str">
        <f>C2552&amp;COUNTIF($C$2:C2552,C2552)</f>
        <v>刘国钦2</v>
      </c>
      <c r="G2552" s="4">
        <f t="shared" si="79"/>
        <v>0</v>
      </c>
    </row>
    <row r="2553" customHeight="1" spans="1:7">
      <c r="A2553" s="4">
        <f t="shared" si="78"/>
        <v>2552</v>
      </c>
      <c r="B2553" s="8" t="s">
        <v>3188</v>
      </c>
      <c r="C2553" s="9" t="s">
        <v>598</v>
      </c>
      <c r="D2553" s="4"/>
      <c r="E2553" s="7">
        <v>44378</v>
      </c>
      <c r="F2553" s="4" t="str">
        <f>C2553&amp;COUNTIF($C$2:C2553,C2553)</f>
        <v>杨士路2</v>
      </c>
      <c r="G2553" s="4">
        <f t="shared" si="79"/>
        <v>0</v>
      </c>
    </row>
    <row r="2554" customHeight="1" spans="1:7">
      <c r="A2554" s="4">
        <f t="shared" si="78"/>
        <v>2553</v>
      </c>
      <c r="B2554" s="8" t="s">
        <v>4173</v>
      </c>
      <c r="C2554" s="9" t="s">
        <v>599</v>
      </c>
      <c r="D2554" s="4"/>
      <c r="E2554" s="7">
        <v>44378</v>
      </c>
      <c r="F2554" s="4" t="str">
        <f>C2554&amp;COUNTIF($C$2:C2554,C2554)</f>
        <v>朱伟2</v>
      </c>
      <c r="G2554" s="4">
        <f t="shared" si="79"/>
        <v>0</v>
      </c>
    </row>
    <row r="2555" customHeight="1" spans="1:7">
      <c r="A2555" s="4">
        <f t="shared" si="78"/>
        <v>2554</v>
      </c>
      <c r="B2555" s="8" t="s">
        <v>2879</v>
      </c>
      <c r="C2555" s="9" t="s">
        <v>600</v>
      </c>
      <c r="D2555" s="4"/>
      <c r="E2555" s="7">
        <v>44378</v>
      </c>
      <c r="F2555" s="4" t="str">
        <f>C2555&amp;COUNTIF($C$2:C2555,C2555)</f>
        <v>刘澎301912</v>
      </c>
      <c r="G2555" s="4">
        <f t="shared" si="79"/>
        <v>0</v>
      </c>
    </row>
    <row r="2556" customHeight="1" spans="1:7">
      <c r="A2556" s="4">
        <f t="shared" si="78"/>
        <v>2555</v>
      </c>
      <c r="B2556" s="8" t="s">
        <v>3189</v>
      </c>
      <c r="C2556" s="9" t="s">
        <v>602</v>
      </c>
      <c r="D2556" s="4"/>
      <c r="E2556" s="7">
        <v>44378</v>
      </c>
      <c r="F2556" s="4" t="str">
        <f>C2556&amp;COUNTIF($C$2:C2556,C2556)</f>
        <v>曾怡锋2</v>
      </c>
      <c r="G2556" s="4">
        <f t="shared" si="79"/>
        <v>0</v>
      </c>
    </row>
    <row r="2557" customHeight="1" spans="1:7">
      <c r="A2557" s="4">
        <f t="shared" si="78"/>
        <v>2556</v>
      </c>
      <c r="B2557" s="8" t="s">
        <v>3494</v>
      </c>
      <c r="C2557" s="9" t="s">
        <v>603</v>
      </c>
      <c r="D2557" s="4"/>
      <c r="E2557" s="7">
        <v>44378</v>
      </c>
      <c r="F2557" s="4" t="str">
        <f>C2557&amp;COUNTIF($C$2:C2557,C2557)</f>
        <v>李嘉恩2</v>
      </c>
      <c r="G2557" s="4">
        <f t="shared" si="79"/>
        <v>0</v>
      </c>
    </row>
    <row r="2558" customHeight="1" spans="1:7">
      <c r="A2558" s="4">
        <f t="shared" si="78"/>
        <v>2557</v>
      </c>
      <c r="B2558" s="8" t="s">
        <v>4175</v>
      </c>
      <c r="C2558" s="9" t="s">
        <v>604</v>
      </c>
      <c r="D2558" s="4"/>
      <c r="E2558" s="7">
        <v>44378</v>
      </c>
      <c r="F2558" s="4" t="str">
        <f>C2558&amp;COUNTIF($C$2:C2558,C2558)</f>
        <v>林晋文2</v>
      </c>
      <c r="G2558" s="4">
        <f t="shared" si="79"/>
        <v>0</v>
      </c>
    </row>
    <row r="2559" customHeight="1" spans="1:7">
      <c r="A2559" s="4">
        <f t="shared" si="78"/>
        <v>2558</v>
      </c>
      <c r="B2559" s="8" t="s">
        <v>3481</v>
      </c>
      <c r="C2559" s="9" t="s">
        <v>605</v>
      </c>
      <c r="D2559" s="4"/>
      <c r="E2559" s="7">
        <v>44378</v>
      </c>
      <c r="F2559" s="4" t="str">
        <f>C2559&amp;COUNTIF($C$2:C2559,C2559)</f>
        <v>黄镪2</v>
      </c>
      <c r="G2559" s="4">
        <f t="shared" si="79"/>
        <v>0</v>
      </c>
    </row>
    <row r="2560" customHeight="1" spans="1:7">
      <c r="A2560" s="4">
        <f t="shared" si="78"/>
        <v>2559</v>
      </c>
      <c r="B2560" s="8" t="s">
        <v>2837</v>
      </c>
      <c r="C2560" s="9" t="s">
        <v>606</v>
      </c>
      <c r="D2560" s="4"/>
      <c r="E2560" s="7">
        <v>44378</v>
      </c>
      <c r="F2560" s="4" t="str">
        <f>C2560&amp;COUNTIF($C$2:C2560,C2560)</f>
        <v>朱义进2</v>
      </c>
      <c r="G2560" s="4">
        <f t="shared" si="79"/>
        <v>0</v>
      </c>
    </row>
    <row r="2561" customHeight="1" spans="1:7">
      <c r="A2561" s="4">
        <f t="shared" si="78"/>
        <v>2560</v>
      </c>
      <c r="B2561" s="8" t="s">
        <v>3477</v>
      </c>
      <c r="C2561" s="9" t="s">
        <v>607</v>
      </c>
      <c r="D2561" s="4"/>
      <c r="E2561" s="7">
        <v>44378</v>
      </c>
      <c r="F2561" s="4" t="str">
        <f>C2561&amp;COUNTIF($C$2:C2561,C2561)</f>
        <v>陈秋爱2</v>
      </c>
      <c r="G2561" s="4">
        <f t="shared" si="79"/>
        <v>0</v>
      </c>
    </row>
    <row r="2562" customHeight="1" spans="1:7">
      <c r="A2562" s="4">
        <f t="shared" si="78"/>
        <v>2561</v>
      </c>
      <c r="B2562" s="8" t="s">
        <v>4176</v>
      </c>
      <c r="C2562" s="9" t="s">
        <v>608</v>
      </c>
      <c r="D2562" s="4"/>
      <c r="E2562" s="7">
        <v>44378</v>
      </c>
      <c r="F2562" s="4" t="str">
        <f>C2562&amp;COUNTIF($C$2:C2562,C2562)</f>
        <v>孙高超2</v>
      </c>
      <c r="G2562" s="4">
        <f t="shared" si="79"/>
        <v>0</v>
      </c>
    </row>
    <row r="2563" customHeight="1" spans="1:7">
      <c r="A2563" s="4">
        <f t="shared" ref="A2563:A2626" si="80">ROW()-1</f>
        <v>2562</v>
      </c>
      <c r="B2563" s="8" t="s">
        <v>3480</v>
      </c>
      <c r="C2563" s="9" t="s">
        <v>609</v>
      </c>
      <c r="D2563" s="4"/>
      <c r="E2563" s="7">
        <v>44378</v>
      </c>
      <c r="F2563" s="4" t="str">
        <f>C2563&amp;COUNTIF($C$2:C2563,C2563)</f>
        <v>匡兰2</v>
      </c>
      <c r="G2563" s="4">
        <f t="shared" ref="G2563:G2626" si="81">IF(COUNTIF(C:C,C2563)=1,0,D2563-VLOOKUP(C2563,C:D,2,0))</f>
        <v>0</v>
      </c>
    </row>
    <row r="2564" customHeight="1" spans="1:7">
      <c r="A2564" s="4">
        <f t="shared" si="80"/>
        <v>2563</v>
      </c>
      <c r="B2564" s="8" t="s">
        <v>3478</v>
      </c>
      <c r="C2564" s="9" t="s">
        <v>610</v>
      </c>
      <c r="D2564" s="4"/>
      <c r="E2564" s="7">
        <v>44378</v>
      </c>
      <c r="F2564" s="4" t="str">
        <f>C2564&amp;COUNTIF($C$2:C2564,C2564)</f>
        <v>张鹏程2</v>
      </c>
      <c r="G2564" s="4">
        <f t="shared" si="81"/>
        <v>0</v>
      </c>
    </row>
    <row r="2565" customHeight="1" spans="1:7">
      <c r="A2565" s="4">
        <f t="shared" si="80"/>
        <v>2564</v>
      </c>
      <c r="B2565" s="8" t="s">
        <v>2896</v>
      </c>
      <c r="C2565" s="9" t="s">
        <v>612</v>
      </c>
      <c r="D2565" s="4"/>
      <c r="E2565" s="7">
        <v>44378</v>
      </c>
      <c r="F2565" s="4" t="str">
        <f>C2565&amp;COUNTIF($C$2:C2565,C2565)</f>
        <v>雷黎明2</v>
      </c>
      <c r="G2565" s="4">
        <f t="shared" si="81"/>
        <v>0</v>
      </c>
    </row>
    <row r="2566" customHeight="1" spans="1:7">
      <c r="A2566" s="4">
        <f t="shared" si="80"/>
        <v>2565</v>
      </c>
      <c r="B2566" s="8" t="s">
        <v>4178</v>
      </c>
      <c r="C2566" s="9" t="s">
        <v>613</v>
      </c>
      <c r="D2566" s="4"/>
      <c r="E2566" s="7">
        <v>44378</v>
      </c>
      <c r="F2566" s="4" t="str">
        <f>C2566&amp;COUNTIF($C$2:C2566,C2566)</f>
        <v>林志豪2</v>
      </c>
      <c r="G2566" s="4">
        <f t="shared" si="81"/>
        <v>0</v>
      </c>
    </row>
    <row r="2567" customHeight="1" spans="1:7">
      <c r="A2567" s="4">
        <f t="shared" si="80"/>
        <v>2566</v>
      </c>
      <c r="B2567" s="8" t="s">
        <v>3105</v>
      </c>
      <c r="C2567" s="9" t="s">
        <v>614</v>
      </c>
      <c r="D2567" s="4"/>
      <c r="E2567" s="7">
        <v>44378</v>
      </c>
      <c r="F2567" s="4" t="str">
        <f>C2567&amp;COUNTIF($C$2:C2567,C2567)</f>
        <v>蒙朝允2</v>
      </c>
      <c r="G2567" s="4">
        <f t="shared" si="81"/>
        <v>0</v>
      </c>
    </row>
    <row r="2568" customHeight="1" spans="1:7">
      <c r="A2568" s="4">
        <f t="shared" si="80"/>
        <v>2567</v>
      </c>
      <c r="B2568" s="8" t="s">
        <v>3506</v>
      </c>
      <c r="C2568" s="9" t="s">
        <v>616</v>
      </c>
      <c r="D2568" s="4"/>
      <c r="E2568" s="7">
        <v>44378</v>
      </c>
      <c r="F2568" s="4" t="str">
        <f>C2568&amp;COUNTIF($C$2:C2568,C2568)</f>
        <v>谭莉2</v>
      </c>
      <c r="G2568" s="4">
        <f t="shared" si="81"/>
        <v>0</v>
      </c>
    </row>
    <row r="2569" customHeight="1" spans="1:7">
      <c r="A2569" s="4">
        <f t="shared" si="80"/>
        <v>2568</v>
      </c>
      <c r="B2569" s="8" t="s">
        <v>2800</v>
      </c>
      <c r="C2569" s="9" t="s">
        <v>617</v>
      </c>
      <c r="D2569" s="4"/>
      <c r="E2569" s="7">
        <v>44378</v>
      </c>
      <c r="F2569" s="4" t="str">
        <f>C2569&amp;COUNTIF($C$2:C2569,C2569)</f>
        <v>唐慧2</v>
      </c>
      <c r="G2569" s="4">
        <f t="shared" si="81"/>
        <v>0</v>
      </c>
    </row>
    <row r="2570" customHeight="1" spans="1:7">
      <c r="A2570" s="4">
        <f t="shared" si="80"/>
        <v>2569</v>
      </c>
      <c r="B2570" s="8" t="s">
        <v>3106</v>
      </c>
      <c r="C2570" s="9" t="s">
        <v>618</v>
      </c>
      <c r="D2570" s="4"/>
      <c r="E2570" s="7">
        <v>44378</v>
      </c>
      <c r="F2570" s="4" t="str">
        <f>C2570&amp;COUNTIF($C$2:C2570,C2570)</f>
        <v>温子强2</v>
      </c>
      <c r="G2570" s="4">
        <f t="shared" si="81"/>
        <v>0</v>
      </c>
    </row>
    <row r="2571" customHeight="1" spans="1:7">
      <c r="A2571" s="4">
        <f t="shared" si="80"/>
        <v>2570</v>
      </c>
      <c r="B2571" s="8" t="s">
        <v>4180</v>
      </c>
      <c r="C2571" s="9" t="s">
        <v>619</v>
      </c>
      <c r="D2571" s="4"/>
      <c r="E2571" s="7">
        <v>44378</v>
      </c>
      <c r="F2571" s="4" t="str">
        <f>C2571&amp;COUNTIF($C$2:C2571,C2571)</f>
        <v>伍少东2</v>
      </c>
      <c r="G2571" s="4">
        <f t="shared" si="81"/>
        <v>0</v>
      </c>
    </row>
    <row r="2572" customHeight="1" spans="1:7">
      <c r="A2572" s="4">
        <f t="shared" si="80"/>
        <v>2571</v>
      </c>
      <c r="B2572" s="8" t="s">
        <v>2890</v>
      </c>
      <c r="C2572" s="9" t="s">
        <v>620</v>
      </c>
      <c r="D2572" s="4"/>
      <c r="E2572" s="7">
        <v>44378</v>
      </c>
      <c r="F2572" s="4" t="str">
        <f>C2572&amp;COUNTIF($C$2:C2572,C2572)</f>
        <v>肖艳2</v>
      </c>
      <c r="G2572" s="4">
        <f t="shared" si="81"/>
        <v>0</v>
      </c>
    </row>
    <row r="2573" customHeight="1" spans="1:7">
      <c r="A2573" s="4">
        <f t="shared" si="80"/>
        <v>2572</v>
      </c>
      <c r="B2573" s="8" t="s">
        <v>3501</v>
      </c>
      <c r="C2573" s="9" t="s">
        <v>621</v>
      </c>
      <c r="D2573" s="4"/>
      <c r="E2573" s="7">
        <v>44378</v>
      </c>
      <c r="F2573" s="4" t="str">
        <f>C2573&amp;COUNTIF($C$2:C2573,C2573)</f>
        <v>杨明英2</v>
      </c>
      <c r="G2573" s="4">
        <f t="shared" si="81"/>
        <v>0</v>
      </c>
    </row>
    <row r="2574" customHeight="1" spans="1:7">
      <c r="A2574" s="4">
        <f t="shared" si="80"/>
        <v>2573</v>
      </c>
      <c r="B2574" s="8" t="s">
        <v>4181</v>
      </c>
      <c r="C2574" s="9" t="s">
        <v>622</v>
      </c>
      <c r="D2574" s="4"/>
      <c r="E2574" s="7">
        <v>44378</v>
      </c>
      <c r="F2574" s="4" t="str">
        <f>C2574&amp;COUNTIF($C$2:C2574,C2574)</f>
        <v>朱凯怡2</v>
      </c>
      <c r="G2574" s="4">
        <f t="shared" si="81"/>
        <v>0</v>
      </c>
    </row>
    <row r="2575" customHeight="1" spans="1:7">
      <c r="A2575" s="4">
        <f t="shared" si="80"/>
        <v>2574</v>
      </c>
      <c r="B2575" s="8" t="s">
        <v>4182</v>
      </c>
      <c r="C2575" s="9" t="s">
        <v>623</v>
      </c>
      <c r="D2575" s="4"/>
      <c r="E2575" s="7">
        <v>44378</v>
      </c>
      <c r="F2575" s="4" t="str">
        <f>C2575&amp;COUNTIF($C$2:C2575,C2575)</f>
        <v>钟正军2</v>
      </c>
      <c r="G2575" s="4">
        <f t="shared" si="81"/>
        <v>0</v>
      </c>
    </row>
    <row r="2576" customHeight="1" spans="1:7">
      <c r="A2576" s="4">
        <f t="shared" si="80"/>
        <v>2575</v>
      </c>
      <c r="B2576" s="8" t="s">
        <v>2888</v>
      </c>
      <c r="C2576" s="9" t="s">
        <v>624</v>
      </c>
      <c r="D2576" s="4"/>
      <c r="E2576" s="7">
        <v>44378</v>
      </c>
      <c r="F2576" s="4" t="str">
        <f>C2576&amp;COUNTIF($C$2:C2576,C2576)</f>
        <v>姚三妹2</v>
      </c>
      <c r="G2576" s="4">
        <f t="shared" si="81"/>
        <v>0</v>
      </c>
    </row>
    <row r="2577" customHeight="1" spans="1:7">
      <c r="A2577" s="4">
        <f t="shared" si="80"/>
        <v>2576</v>
      </c>
      <c r="B2577" s="8" t="s">
        <v>4183</v>
      </c>
      <c r="C2577" s="9" t="s">
        <v>625</v>
      </c>
      <c r="D2577" s="4"/>
      <c r="E2577" s="7">
        <v>44378</v>
      </c>
      <c r="F2577" s="4" t="str">
        <f>C2577&amp;COUNTIF($C$2:C2577,C2577)</f>
        <v>梁珂2</v>
      </c>
      <c r="G2577" s="4">
        <f t="shared" si="81"/>
        <v>0</v>
      </c>
    </row>
    <row r="2578" customHeight="1" spans="1:7">
      <c r="A2578" s="4">
        <f t="shared" si="80"/>
        <v>2577</v>
      </c>
      <c r="B2578" s="8" t="s">
        <v>4185</v>
      </c>
      <c r="C2578" s="8" t="s">
        <v>627</v>
      </c>
      <c r="D2578" s="4"/>
      <c r="E2578" s="7">
        <v>44378</v>
      </c>
      <c r="F2578" s="4" t="str">
        <f>C2578&amp;COUNTIF($C$2:C2578,C2578)</f>
        <v>蒋珍凤2</v>
      </c>
      <c r="G2578" s="4">
        <f t="shared" si="81"/>
        <v>0</v>
      </c>
    </row>
    <row r="2579" customHeight="1" spans="1:7">
      <c r="A2579" s="4">
        <f t="shared" si="80"/>
        <v>2578</v>
      </c>
      <c r="B2579" s="8" t="s">
        <v>4187</v>
      </c>
      <c r="C2579" s="8" t="s">
        <v>629</v>
      </c>
      <c r="D2579" s="4"/>
      <c r="E2579" s="7">
        <v>44378</v>
      </c>
      <c r="F2579" s="4" t="str">
        <f>C2579&amp;COUNTIF($C$2:C2579,C2579)</f>
        <v>黄海祯2</v>
      </c>
      <c r="G2579" s="4">
        <f t="shared" si="81"/>
        <v>0</v>
      </c>
    </row>
    <row r="2580" customHeight="1" spans="1:7">
      <c r="A2580" s="4">
        <f t="shared" si="80"/>
        <v>2579</v>
      </c>
      <c r="B2580" s="8" t="s">
        <v>4188</v>
      </c>
      <c r="C2580" s="8" t="s">
        <v>630</v>
      </c>
      <c r="D2580" s="4"/>
      <c r="E2580" s="7">
        <v>44378</v>
      </c>
      <c r="F2580" s="4" t="str">
        <f>C2580&amp;COUNTIF($C$2:C2580,C2580)</f>
        <v>唐燕芳2</v>
      </c>
      <c r="G2580" s="4">
        <f t="shared" si="81"/>
        <v>0</v>
      </c>
    </row>
    <row r="2581" customHeight="1" spans="1:7">
      <c r="A2581" s="4">
        <f t="shared" si="80"/>
        <v>2580</v>
      </c>
      <c r="B2581" s="8" t="s">
        <v>4189</v>
      </c>
      <c r="C2581" s="8" t="s">
        <v>631</v>
      </c>
      <c r="D2581" s="4"/>
      <c r="E2581" s="7">
        <v>44378</v>
      </c>
      <c r="F2581" s="4" t="str">
        <f>C2581&amp;COUNTIF($C$2:C2581,C2581)</f>
        <v>欧芝志2</v>
      </c>
      <c r="G2581" s="4">
        <f t="shared" si="81"/>
        <v>0</v>
      </c>
    </row>
    <row r="2582" customHeight="1" spans="1:7">
      <c r="A2582" s="4">
        <f t="shared" si="80"/>
        <v>2581</v>
      </c>
      <c r="B2582" s="8" t="s">
        <v>4190</v>
      </c>
      <c r="C2582" s="8" t="s">
        <v>632</v>
      </c>
      <c r="D2582" s="4"/>
      <c r="E2582" s="7">
        <v>44378</v>
      </c>
      <c r="F2582" s="4" t="str">
        <f>C2582&amp;COUNTIF($C$2:C2582,C2582)</f>
        <v>史秋婵2</v>
      </c>
      <c r="G2582" s="4">
        <f t="shared" si="81"/>
        <v>0</v>
      </c>
    </row>
    <row r="2583" customHeight="1" spans="1:7">
      <c r="A2583" s="4">
        <f t="shared" si="80"/>
        <v>2582</v>
      </c>
      <c r="B2583" s="8" t="s">
        <v>4191</v>
      </c>
      <c r="C2583" s="8" t="s">
        <v>633</v>
      </c>
      <c r="D2583" s="4"/>
      <c r="E2583" s="7">
        <v>44378</v>
      </c>
      <c r="F2583" s="4" t="str">
        <f>C2583&amp;COUNTIF($C$2:C2583,C2583)</f>
        <v>李瑞伟2</v>
      </c>
      <c r="G2583" s="4">
        <f t="shared" si="81"/>
        <v>0</v>
      </c>
    </row>
    <row r="2584" customHeight="1" spans="1:7">
      <c r="A2584" s="4">
        <f t="shared" si="80"/>
        <v>2583</v>
      </c>
      <c r="B2584" s="8" t="s">
        <v>3394</v>
      </c>
      <c r="C2584" s="8" t="s">
        <v>634</v>
      </c>
      <c r="D2584" s="4"/>
      <c r="E2584" s="7">
        <v>44378</v>
      </c>
      <c r="F2584" s="4" t="str">
        <f>C2584&amp;COUNTIF($C$2:C2584,C2584)</f>
        <v>黎国威2</v>
      </c>
      <c r="G2584" s="4">
        <f t="shared" si="81"/>
        <v>0</v>
      </c>
    </row>
    <row r="2585" customHeight="1" spans="1:7">
      <c r="A2585" s="4">
        <f t="shared" si="80"/>
        <v>2584</v>
      </c>
      <c r="B2585" s="8" t="s">
        <v>4192</v>
      </c>
      <c r="C2585" s="8" t="s">
        <v>635</v>
      </c>
      <c r="D2585" s="4"/>
      <c r="E2585" s="7">
        <v>44378</v>
      </c>
      <c r="F2585" s="4" t="str">
        <f>C2585&amp;COUNTIF($C$2:C2585,C2585)</f>
        <v>修锐宇2</v>
      </c>
      <c r="G2585" s="4">
        <f t="shared" si="81"/>
        <v>0</v>
      </c>
    </row>
    <row r="2586" customHeight="1" spans="1:7">
      <c r="A2586" s="4">
        <f t="shared" si="80"/>
        <v>2585</v>
      </c>
      <c r="B2586" s="8" t="s">
        <v>2977</v>
      </c>
      <c r="C2586" s="8" t="s">
        <v>637</v>
      </c>
      <c r="D2586" s="4"/>
      <c r="E2586" s="7">
        <v>44378</v>
      </c>
      <c r="F2586" s="4" t="str">
        <f>C2586&amp;COUNTIF($C$2:C2586,C2586)</f>
        <v>卢荣球2</v>
      </c>
      <c r="G2586" s="4">
        <f t="shared" si="81"/>
        <v>0</v>
      </c>
    </row>
    <row r="2587" customHeight="1" spans="1:7">
      <c r="A2587" s="4">
        <f t="shared" si="80"/>
        <v>2586</v>
      </c>
      <c r="B2587" s="8" t="s">
        <v>3504</v>
      </c>
      <c r="C2587" s="8" t="s">
        <v>638</v>
      </c>
      <c r="D2587" s="4"/>
      <c r="E2587" s="7">
        <v>44378</v>
      </c>
      <c r="F2587" s="4" t="str">
        <f>C2587&amp;COUNTIF($C$2:C2587,C2587)</f>
        <v>李春雨2</v>
      </c>
      <c r="G2587" s="4">
        <f t="shared" si="81"/>
        <v>0</v>
      </c>
    </row>
    <row r="2588" customHeight="1" spans="1:7">
      <c r="A2588" s="4">
        <f t="shared" si="80"/>
        <v>2587</v>
      </c>
      <c r="B2588" s="8" t="s">
        <v>3488</v>
      </c>
      <c r="C2588" s="8" t="s">
        <v>639</v>
      </c>
      <c r="D2588" s="4"/>
      <c r="E2588" s="7">
        <v>44378</v>
      </c>
      <c r="F2588" s="4" t="str">
        <f>C2588&amp;COUNTIF($C$2:C2588,C2588)</f>
        <v>冯文杰2</v>
      </c>
      <c r="G2588" s="4">
        <f t="shared" si="81"/>
        <v>0</v>
      </c>
    </row>
    <row r="2589" customHeight="1" spans="1:7">
      <c r="A2589" s="4">
        <f t="shared" si="80"/>
        <v>2588</v>
      </c>
      <c r="B2589" s="8" t="s">
        <v>4195</v>
      </c>
      <c r="C2589" s="8" t="s">
        <v>641</v>
      </c>
      <c r="D2589" s="4"/>
      <c r="E2589" s="7">
        <v>44378</v>
      </c>
      <c r="F2589" s="4" t="str">
        <f>C2589&amp;COUNTIF($C$2:C2589,C2589)</f>
        <v>杨娇娇2</v>
      </c>
      <c r="G2589" s="4">
        <f t="shared" si="81"/>
        <v>0</v>
      </c>
    </row>
    <row r="2590" customHeight="1" spans="1:7">
      <c r="A2590" s="4">
        <f t="shared" si="80"/>
        <v>2589</v>
      </c>
      <c r="B2590" s="8" t="s">
        <v>3502</v>
      </c>
      <c r="C2590" s="8" t="s">
        <v>642</v>
      </c>
      <c r="D2590" s="4"/>
      <c r="E2590" s="7">
        <v>44378</v>
      </c>
      <c r="F2590" s="4" t="str">
        <f>C2590&amp;COUNTIF($C$2:C2590,C2590)</f>
        <v>苏颖春2</v>
      </c>
      <c r="G2590" s="4">
        <f t="shared" si="81"/>
        <v>0</v>
      </c>
    </row>
    <row r="2591" customHeight="1" spans="1:7">
      <c r="A2591" s="4">
        <f t="shared" si="80"/>
        <v>2590</v>
      </c>
      <c r="B2591" s="8" t="s">
        <v>3493</v>
      </c>
      <c r="C2591" s="8" t="s">
        <v>643</v>
      </c>
      <c r="D2591" s="4"/>
      <c r="E2591" s="7">
        <v>44378</v>
      </c>
      <c r="F2591" s="4" t="str">
        <f>C2591&amp;COUNTIF($C$2:C2591,C2591)</f>
        <v>廖金海2</v>
      </c>
      <c r="G2591" s="4">
        <f t="shared" si="81"/>
        <v>0</v>
      </c>
    </row>
    <row r="2592" customHeight="1" spans="1:7">
      <c r="A2592" s="4">
        <f t="shared" si="80"/>
        <v>2591</v>
      </c>
      <c r="B2592" s="8" t="s">
        <v>4196</v>
      </c>
      <c r="C2592" s="8" t="s">
        <v>644</v>
      </c>
      <c r="D2592" s="4"/>
      <c r="E2592" s="7">
        <v>44378</v>
      </c>
      <c r="F2592" s="4" t="str">
        <f>C2592&amp;COUNTIF($C$2:C2592,C2592)</f>
        <v>张宏灿2</v>
      </c>
      <c r="G2592" s="4">
        <f t="shared" si="81"/>
        <v>0</v>
      </c>
    </row>
    <row r="2593" customHeight="1" spans="1:7">
      <c r="A2593" s="4">
        <f t="shared" si="80"/>
        <v>2592</v>
      </c>
      <c r="B2593" s="8" t="s">
        <v>3499</v>
      </c>
      <c r="C2593" s="8" t="s">
        <v>645</v>
      </c>
      <c r="D2593" s="4"/>
      <c r="E2593" s="7">
        <v>44378</v>
      </c>
      <c r="F2593" s="4" t="str">
        <f>C2593&amp;COUNTIF($C$2:C2593,C2593)</f>
        <v>何业宁2</v>
      </c>
      <c r="G2593" s="4">
        <f t="shared" si="81"/>
        <v>0</v>
      </c>
    </row>
    <row r="2594" customHeight="1" spans="1:7">
      <c r="A2594" s="4">
        <f t="shared" si="80"/>
        <v>2593</v>
      </c>
      <c r="B2594" s="8" t="s">
        <v>3505</v>
      </c>
      <c r="C2594" s="8" t="s">
        <v>646</v>
      </c>
      <c r="D2594" s="4"/>
      <c r="E2594" s="7">
        <v>44378</v>
      </c>
      <c r="F2594" s="4" t="str">
        <f>C2594&amp;COUNTIF($C$2:C2594,C2594)</f>
        <v>丘沛麟2</v>
      </c>
      <c r="G2594" s="4">
        <f t="shared" si="81"/>
        <v>0</v>
      </c>
    </row>
    <row r="2595" customHeight="1" spans="1:7">
      <c r="A2595" s="4">
        <f t="shared" si="80"/>
        <v>2594</v>
      </c>
      <c r="B2595" s="8" t="s">
        <v>4197</v>
      </c>
      <c r="C2595" s="8" t="s">
        <v>647</v>
      </c>
      <c r="D2595" s="4"/>
      <c r="E2595" s="7">
        <v>44378</v>
      </c>
      <c r="F2595" s="4" t="str">
        <f>C2595&amp;COUNTIF($C$2:C2595,C2595)</f>
        <v>周灿林2</v>
      </c>
      <c r="G2595" s="4">
        <f t="shared" si="81"/>
        <v>0</v>
      </c>
    </row>
    <row r="2596" customHeight="1" spans="1:7">
      <c r="A2596" s="4">
        <f t="shared" si="80"/>
        <v>2595</v>
      </c>
      <c r="B2596" s="8" t="s">
        <v>4198</v>
      </c>
      <c r="C2596" s="8" t="s">
        <v>648</v>
      </c>
      <c r="D2596" s="4"/>
      <c r="E2596" s="7">
        <v>44378</v>
      </c>
      <c r="F2596" s="4" t="str">
        <f>C2596&amp;COUNTIF($C$2:C2596,C2596)</f>
        <v>黄辉健2</v>
      </c>
      <c r="G2596" s="4">
        <f t="shared" si="81"/>
        <v>0</v>
      </c>
    </row>
    <row r="2597" customHeight="1" spans="1:7">
      <c r="A2597" s="4">
        <f t="shared" si="80"/>
        <v>2596</v>
      </c>
      <c r="B2597" s="8" t="s">
        <v>4199</v>
      </c>
      <c r="C2597" s="8" t="s">
        <v>649</v>
      </c>
      <c r="D2597" s="4"/>
      <c r="E2597" s="7">
        <v>44378</v>
      </c>
      <c r="F2597" s="4" t="str">
        <f>C2597&amp;COUNTIF($C$2:C2597,C2597)</f>
        <v>曾福连2</v>
      </c>
      <c r="G2597" s="4">
        <f t="shared" si="81"/>
        <v>0</v>
      </c>
    </row>
    <row r="2598" customHeight="1" spans="1:7">
      <c r="A2598" s="4">
        <f t="shared" si="80"/>
        <v>2597</v>
      </c>
      <c r="B2598" s="8" t="s">
        <v>4200</v>
      </c>
      <c r="C2598" s="8" t="s">
        <v>650</v>
      </c>
      <c r="D2598" s="4"/>
      <c r="E2598" s="7">
        <v>44378</v>
      </c>
      <c r="F2598" s="4" t="str">
        <f>C2598&amp;COUNTIF($C$2:C2598,C2598)</f>
        <v>罗玉麟2</v>
      </c>
      <c r="G2598" s="4">
        <f t="shared" si="81"/>
        <v>0</v>
      </c>
    </row>
    <row r="2599" customHeight="1" spans="1:7">
      <c r="A2599" s="4">
        <f t="shared" si="80"/>
        <v>2598</v>
      </c>
      <c r="B2599" s="8" t="s">
        <v>3496</v>
      </c>
      <c r="C2599" s="8" t="s">
        <v>653</v>
      </c>
      <c r="D2599" s="4"/>
      <c r="E2599" s="7">
        <v>44378</v>
      </c>
      <c r="F2599" s="4" t="str">
        <f>C2599&amp;COUNTIF($C$2:C2599,C2599)</f>
        <v>罗威2</v>
      </c>
      <c r="G2599" s="4">
        <f t="shared" si="81"/>
        <v>0</v>
      </c>
    </row>
    <row r="2600" customHeight="1" spans="1:7">
      <c r="A2600" s="4">
        <f t="shared" si="80"/>
        <v>2599</v>
      </c>
      <c r="B2600" s="8" t="s">
        <v>3492</v>
      </c>
      <c r="C2600" s="8" t="s">
        <v>655</v>
      </c>
      <c r="D2600" s="4"/>
      <c r="E2600" s="7">
        <v>44378</v>
      </c>
      <c r="F2600" s="4" t="str">
        <f>C2600&amp;COUNTIF($C$2:C2600,C2600)</f>
        <v>张学潇2</v>
      </c>
      <c r="G2600" s="4">
        <f t="shared" si="81"/>
        <v>0</v>
      </c>
    </row>
    <row r="2601" customHeight="1" spans="1:7">
      <c r="A2601" s="4">
        <f t="shared" si="80"/>
        <v>2600</v>
      </c>
      <c r="B2601" s="8" t="s">
        <v>3482</v>
      </c>
      <c r="C2601" s="8" t="s">
        <v>656</v>
      </c>
      <c r="D2601" s="4"/>
      <c r="E2601" s="7">
        <v>44378</v>
      </c>
      <c r="F2601" s="4" t="str">
        <f>C2601&amp;COUNTIF($C$2:C2601,C2601)</f>
        <v>文振生2</v>
      </c>
      <c r="G2601" s="4">
        <f t="shared" si="81"/>
        <v>0</v>
      </c>
    </row>
    <row r="2602" customHeight="1" spans="1:7">
      <c r="A2602" s="4">
        <f t="shared" si="80"/>
        <v>2601</v>
      </c>
      <c r="B2602" s="8" t="s">
        <v>4204</v>
      </c>
      <c r="C2602" s="8" t="s">
        <v>657</v>
      </c>
      <c r="D2602" s="4"/>
      <c r="E2602" s="7">
        <v>44378</v>
      </c>
      <c r="F2602" s="4" t="str">
        <f>C2602&amp;COUNTIF($C$2:C2602,C2602)</f>
        <v>杨胜基2</v>
      </c>
      <c r="G2602" s="4">
        <f t="shared" si="81"/>
        <v>0</v>
      </c>
    </row>
    <row r="2603" customHeight="1" spans="1:7">
      <c r="A2603" s="4">
        <f t="shared" si="80"/>
        <v>2602</v>
      </c>
      <c r="B2603" s="8" t="s">
        <v>4206</v>
      </c>
      <c r="C2603" s="8" t="s">
        <v>659</v>
      </c>
      <c r="D2603" s="4"/>
      <c r="E2603" s="7">
        <v>44378</v>
      </c>
      <c r="F2603" s="4" t="str">
        <f>C2603&amp;COUNTIF($C$2:C2603,C2603)</f>
        <v>郭中迪2</v>
      </c>
      <c r="G2603" s="4">
        <f t="shared" si="81"/>
        <v>0</v>
      </c>
    </row>
    <row r="2604" customHeight="1" spans="1:7">
      <c r="A2604" s="4">
        <f t="shared" si="80"/>
        <v>2603</v>
      </c>
      <c r="B2604" s="8" t="s">
        <v>3187</v>
      </c>
      <c r="C2604" s="8" t="s">
        <v>660</v>
      </c>
      <c r="D2604" s="4"/>
      <c r="E2604" s="7">
        <v>44378</v>
      </c>
      <c r="F2604" s="4" t="str">
        <f>C2604&amp;COUNTIF($C$2:C2604,C2604)</f>
        <v>陈俊倍2</v>
      </c>
      <c r="G2604" s="4">
        <f t="shared" si="81"/>
        <v>0</v>
      </c>
    </row>
    <row r="2605" customHeight="1" spans="1:7">
      <c r="A2605" s="4">
        <f t="shared" si="80"/>
        <v>2604</v>
      </c>
      <c r="B2605" s="8" t="s">
        <v>4207</v>
      </c>
      <c r="C2605" s="8" t="s">
        <v>661</v>
      </c>
      <c r="D2605" s="4"/>
      <c r="E2605" s="7">
        <v>44378</v>
      </c>
      <c r="F2605" s="4" t="str">
        <f>C2605&amp;COUNTIF($C$2:C2605,C2605)</f>
        <v>陈众敬2</v>
      </c>
      <c r="G2605" s="4">
        <f t="shared" si="81"/>
        <v>0</v>
      </c>
    </row>
    <row r="2606" customHeight="1" spans="1:7">
      <c r="A2606" s="4">
        <f t="shared" si="80"/>
        <v>2605</v>
      </c>
      <c r="B2606" s="8" t="s">
        <v>4208</v>
      </c>
      <c r="C2606" s="8" t="s">
        <v>662</v>
      </c>
      <c r="D2606" s="4"/>
      <c r="E2606" s="7">
        <v>44378</v>
      </c>
      <c r="F2606" s="4" t="str">
        <f>C2606&amp;COUNTIF($C$2:C2606,C2606)</f>
        <v>赵思源2</v>
      </c>
      <c r="G2606" s="4">
        <f t="shared" si="81"/>
        <v>0</v>
      </c>
    </row>
    <row r="2607" customHeight="1" spans="1:7">
      <c r="A2607" s="4">
        <f t="shared" si="80"/>
        <v>2606</v>
      </c>
      <c r="B2607" s="8" t="s">
        <v>3483</v>
      </c>
      <c r="C2607" s="8" t="s">
        <v>663</v>
      </c>
      <c r="D2607" s="4"/>
      <c r="E2607" s="7">
        <v>44378</v>
      </c>
      <c r="F2607" s="4" t="str">
        <f>C2607&amp;COUNTIF($C$2:C2607,C2607)</f>
        <v>陈浩杰2</v>
      </c>
      <c r="G2607" s="4">
        <f t="shared" si="81"/>
        <v>0</v>
      </c>
    </row>
    <row r="2608" customHeight="1" spans="1:7">
      <c r="A2608" s="4">
        <f t="shared" si="80"/>
        <v>2607</v>
      </c>
      <c r="B2608" s="8" t="s">
        <v>4209</v>
      </c>
      <c r="C2608" s="8" t="s">
        <v>664</v>
      </c>
      <c r="D2608" s="4"/>
      <c r="E2608" s="7">
        <v>44378</v>
      </c>
      <c r="F2608" s="4" t="str">
        <f>C2608&amp;COUNTIF($C$2:C2608,C2608)</f>
        <v>卢善坚2</v>
      </c>
      <c r="G2608" s="4">
        <f t="shared" si="81"/>
        <v>0</v>
      </c>
    </row>
    <row r="2609" customHeight="1" spans="1:7">
      <c r="A2609" s="4">
        <f t="shared" si="80"/>
        <v>2608</v>
      </c>
      <c r="B2609" s="8" t="s">
        <v>3475</v>
      </c>
      <c r="C2609" s="8" t="s">
        <v>665</v>
      </c>
      <c r="D2609" s="4"/>
      <c r="E2609" s="7">
        <v>44378</v>
      </c>
      <c r="F2609" s="4" t="str">
        <f>C2609&amp;COUNTIF($C$2:C2609,C2609)</f>
        <v>曾隆兴2</v>
      </c>
      <c r="G2609" s="4">
        <f t="shared" si="81"/>
        <v>0</v>
      </c>
    </row>
    <row r="2610" customHeight="1" spans="1:7">
      <c r="A2610" s="4">
        <f t="shared" si="80"/>
        <v>2609</v>
      </c>
      <c r="B2610" s="8" t="s">
        <v>4210</v>
      </c>
      <c r="C2610" s="8" t="s">
        <v>666</v>
      </c>
      <c r="D2610" s="4"/>
      <c r="E2610" s="7">
        <v>44378</v>
      </c>
      <c r="F2610" s="4" t="str">
        <f>C2610&amp;COUNTIF($C$2:C2610,C2610)</f>
        <v>唐宁2</v>
      </c>
      <c r="G2610" s="4">
        <f t="shared" si="81"/>
        <v>0</v>
      </c>
    </row>
    <row r="2611" customHeight="1" spans="1:7">
      <c r="A2611" s="4">
        <f t="shared" si="80"/>
        <v>2610</v>
      </c>
      <c r="B2611" s="8" t="s">
        <v>4211</v>
      </c>
      <c r="C2611" s="8" t="s">
        <v>667</v>
      </c>
      <c r="D2611" s="4"/>
      <c r="E2611" s="7">
        <v>44378</v>
      </c>
      <c r="F2611" s="4" t="str">
        <f>C2611&amp;COUNTIF($C$2:C2611,C2611)</f>
        <v>何召宇2</v>
      </c>
      <c r="G2611" s="4">
        <f t="shared" si="81"/>
        <v>0</v>
      </c>
    </row>
    <row r="2612" customHeight="1" spans="1:7">
      <c r="A2612" s="4">
        <f t="shared" si="80"/>
        <v>2611</v>
      </c>
      <c r="B2612" s="8" t="s">
        <v>4212</v>
      </c>
      <c r="C2612" s="8" t="s">
        <v>668</v>
      </c>
      <c r="D2612" s="4"/>
      <c r="E2612" s="7">
        <v>44378</v>
      </c>
      <c r="F2612" s="4" t="str">
        <f>C2612&amp;COUNTIF($C$2:C2612,C2612)</f>
        <v>陈政2</v>
      </c>
      <c r="G2612" s="4">
        <f t="shared" si="81"/>
        <v>0</v>
      </c>
    </row>
    <row r="2613" customHeight="1" spans="1:7">
      <c r="A2613" s="4">
        <f t="shared" si="80"/>
        <v>2612</v>
      </c>
      <c r="B2613" s="8" t="s">
        <v>3500</v>
      </c>
      <c r="C2613" s="8" t="s">
        <v>669</v>
      </c>
      <c r="D2613" s="4"/>
      <c r="E2613" s="7">
        <v>44378</v>
      </c>
      <c r="F2613" s="4" t="str">
        <f>C2613&amp;COUNTIF($C$2:C2613,C2613)</f>
        <v>卓荣辉2</v>
      </c>
      <c r="G2613" s="4">
        <f t="shared" si="81"/>
        <v>0</v>
      </c>
    </row>
    <row r="2614" customHeight="1" spans="1:7">
      <c r="A2614" s="4">
        <f t="shared" si="80"/>
        <v>2613</v>
      </c>
      <c r="B2614" s="8" t="s">
        <v>2770</v>
      </c>
      <c r="C2614" s="9" t="s">
        <v>671</v>
      </c>
      <c r="D2614" s="4"/>
      <c r="E2614" s="7">
        <v>44378</v>
      </c>
      <c r="F2614" s="4" t="str">
        <f>C2614&amp;COUNTIF($C$2:C2614,C2614)</f>
        <v>梁家濂2</v>
      </c>
      <c r="G2614" s="4">
        <f t="shared" si="81"/>
        <v>0</v>
      </c>
    </row>
    <row r="2615" customHeight="1" spans="1:7">
      <c r="A2615" s="4">
        <f t="shared" si="80"/>
        <v>2614</v>
      </c>
      <c r="B2615" s="8" t="s">
        <v>2767</v>
      </c>
      <c r="C2615" s="9" t="s">
        <v>673</v>
      </c>
      <c r="D2615" s="4"/>
      <c r="E2615" s="7">
        <v>44378</v>
      </c>
      <c r="F2615" s="4" t="str">
        <f>C2615&amp;COUNTIF($C$2:C2615,C2615)</f>
        <v>谭铤锋2</v>
      </c>
      <c r="G2615" s="4">
        <f t="shared" si="81"/>
        <v>0</v>
      </c>
    </row>
    <row r="2616" customHeight="1" spans="1:7">
      <c r="A2616" s="4">
        <f t="shared" si="80"/>
        <v>2615</v>
      </c>
      <c r="B2616" s="8" t="s">
        <v>2775</v>
      </c>
      <c r="C2616" s="9" t="s">
        <v>674</v>
      </c>
      <c r="D2616" s="4"/>
      <c r="E2616" s="7">
        <v>44378</v>
      </c>
      <c r="F2616" s="4" t="str">
        <f>C2616&amp;COUNTIF($C$2:C2616,C2616)</f>
        <v>刘栋2</v>
      </c>
      <c r="G2616" s="4">
        <f t="shared" si="81"/>
        <v>0</v>
      </c>
    </row>
    <row r="2617" customHeight="1" spans="1:7">
      <c r="A2617" s="4">
        <f t="shared" si="80"/>
        <v>2616</v>
      </c>
      <c r="B2617" s="8" t="s">
        <v>2778</v>
      </c>
      <c r="C2617" s="9" t="s">
        <v>675</v>
      </c>
      <c r="D2617" s="4"/>
      <c r="E2617" s="7">
        <v>44378</v>
      </c>
      <c r="F2617" s="4" t="str">
        <f>C2617&amp;COUNTIF($C$2:C2617,C2617)</f>
        <v>邓梓伟2</v>
      </c>
      <c r="G2617" s="4">
        <f t="shared" si="81"/>
        <v>0</v>
      </c>
    </row>
    <row r="2618" customHeight="1" spans="1:7">
      <c r="A2618" s="4">
        <f t="shared" si="80"/>
        <v>2617</v>
      </c>
      <c r="B2618" s="8" t="s">
        <v>2793</v>
      </c>
      <c r="C2618" s="9" t="s">
        <v>676</v>
      </c>
      <c r="D2618" s="4"/>
      <c r="E2618" s="7">
        <v>44378</v>
      </c>
      <c r="F2618" s="4" t="str">
        <f>C2618&amp;COUNTIF($C$2:C2618,C2618)</f>
        <v>梁玉荣2</v>
      </c>
      <c r="G2618" s="4">
        <f t="shared" si="81"/>
        <v>0</v>
      </c>
    </row>
    <row r="2619" customHeight="1" spans="1:7">
      <c r="A2619" s="4">
        <f t="shared" si="80"/>
        <v>2618</v>
      </c>
      <c r="B2619" s="8" t="s">
        <v>2794</v>
      </c>
      <c r="C2619" s="9" t="s">
        <v>677</v>
      </c>
      <c r="D2619" s="4"/>
      <c r="E2619" s="7">
        <v>44378</v>
      </c>
      <c r="F2619" s="4" t="str">
        <f>C2619&amp;COUNTIF($C$2:C2619,C2619)</f>
        <v>王乐2</v>
      </c>
      <c r="G2619" s="4">
        <f t="shared" si="81"/>
        <v>0</v>
      </c>
    </row>
    <row r="2620" customHeight="1" spans="1:7">
      <c r="A2620" s="4">
        <f t="shared" si="80"/>
        <v>2619</v>
      </c>
      <c r="B2620" s="10" t="s">
        <v>2806</v>
      </c>
      <c r="C2620" s="9" t="s">
        <v>678</v>
      </c>
      <c r="D2620" s="4"/>
      <c r="E2620" s="7">
        <v>44378</v>
      </c>
      <c r="F2620" s="4" t="str">
        <f>C2620&amp;COUNTIF($C$2:C2620,C2620)</f>
        <v>陈坤杰2</v>
      </c>
      <c r="G2620" s="4">
        <f t="shared" si="81"/>
        <v>0</v>
      </c>
    </row>
    <row r="2621" customHeight="1" spans="1:7">
      <c r="A2621" s="4">
        <f t="shared" si="80"/>
        <v>2620</v>
      </c>
      <c r="B2621" s="10" t="s">
        <v>2811</v>
      </c>
      <c r="C2621" s="9" t="s">
        <v>679</v>
      </c>
      <c r="D2621" s="4"/>
      <c r="E2621" s="7">
        <v>44378</v>
      </c>
      <c r="F2621" s="4" t="str">
        <f>C2621&amp;COUNTIF($C$2:C2621,C2621)</f>
        <v>李文轩2</v>
      </c>
      <c r="G2621" s="4">
        <f t="shared" si="81"/>
        <v>0</v>
      </c>
    </row>
    <row r="2622" customHeight="1" spans="1:7">
      <c r="A2622" s="4">
        <f t="shared" si="80"/>
        <v>2621</v>
      </c>
      <c r="B2622" s="10" t="s">
        <v>2812</v>
      </c>
      <c r="C2622" s="9" t="s">
        <v>680</v>
      </c>
      <c r="D2622" s="4"/>
      <c r="E2622" s="7">
        <v>44378</v>
      </c>
      <c r="F2622" s="4" t="str">
        <f>C2622&amp;COUNTIF($C$2:C2622,C2622)</f>
        <v>宋文爵2</v>
      </c>
      <c r="G2622" s="4">
        <f t="shared" si="81"/>
        <v>0</v>
      </c>
    </row>
    <row r="2623" customHeight="1" spans="1:7">
      <c r="A2623" s="4">
        <f t="shared" si="80"/>
        <v>2622</v>
      </c>
      <c r="B2623" s="10" t="s">
        <v>2813</v>
      </c>
      <c r="C2623" s="9" t="s">
        <v>681</v>
      </c>
      <c r="D2623" s="4"/>
      <c r="E2623" s="7">
        <v>44378</v>
      </c>
      <c r="F2623" s="4" t="str">
        <f>C2623&amp;COUNTIF($C$2:C2623,C2623)</f>
        <v>郑泽鹏2</v>
      </c>
      <c r="G2623" s="4">
        <f t="shared" si="81"/>
        <v>0</v>
      </c>
    </row>
    <row r="2624" customHeight="1" spans="1:7">
      <c r="A2624" s="4">
        <f t="shared" si="80"/>
        <v>2623</v>
      </c>
      <c r="B2624" s="10" t="s">
        <v>2814</v>
      </c>
      <c r="C2624" s="9" t="s">
        <v>682</v>
      </c>
      <c r="D2624" s="4"/>
      <c r="E2624" s="7">
        <v>44378</v>
      </c>
      <c r="F2624" s="4" t="str">
        <f>C2624&amp;COUNTIF($C$2:C2624,C2624)</f>
        <v>梁鸿飞2</v>
      </c>
      <c r="G2624" s="4">
        <f t="shared" si="81"/>
        <v>0</v>
      </c>
    </row>
    <row r="2625" customHeight="1" spans="1:7">
      <c r="A2625" s="4">
        <f t="shared" si="80"/>
        <v>2624</v>
      </c>
      <c r="B2625" s="10" t="s">
        <v>2810</v>
      </c>
      <c r="C2625" s="9" t="s">
        <v>684</v>
      </c>
      <c r="D2625" s="4"/>
      <c r="E2625" s="7">
        <v>44378</v>
      </c>
      <c r="F2625" s="4" t="str">
        <f>C2625&amp;COUNTIF($C$2:C2625,C2625)</f>
        <v>钟乐声2</v>
      </c>
      <c r="G2625" s="4">
        <f t="shared" si="81"/>
        <v>0</v>
      </c>
    </row>
    <row r="2626" customHeight="1" spans="1:7">
      <c r="A2626" s="4">
        <f t="shared" si="80"/>
        <v>2625</v>
      </c>
      <c r="B2626" s="10" t="s">
        <v>2820</v>
      </c>
      <c r="C2626" s="9" t="s">
        <v>685</v>
      </c>
      <c r="D2626" s="4"/>
      <c r="E2626" s="7">
        <v>44378</v>
      </c>
      <c r="F2626" s="4" t="str">
        <f>C2626&amp;COUNTIF($C$2:C2626,C2626)</f>
        <v>庄文坤2</v>
      </c>
      <c r="G2626" s="4">
        <f t="shared" si="81"/>
        <v>0</v>
      </c>
    </row>
    <row r="2627" customHeight="1" spans="1:7">
      <c r="A2627" s="4">
        <f t="shared" ref="A2627:A2690" si="82">ROW()-1</f>
        <v>2626</v>
      </c>
      <c r="B2627" s="10" t="s">
        <v>2824</v>
      </c>
      <c r="C2627" s="9" t="s">
        <v>686</v>
      </c>
      <c r="D2627" s="4"/>
      <c r="E2627" s="7">
        <v>44378</v>
      </c>
      <c r="F2627" s="4" t="str">
        <f>C2627&amp;COUNTIF($C$2:C2627,C2627)</f>
        <v>周慈2</v>
      </c>
      <c r="G2627" s="4">
        <f t="shared" ref="G2627:G2690" si="83">IF(COUNTIF(C:C,C2627)=1,0,D2627-VLOOKUP(C2627,C:D,2,0))</f>
        <v>0</v>
      </c>
    </row>
    <row r="2628" customHeight="1" spans="1:7">
      <c r="A2628" s="4">
        <f t="shared" si="82"/>
        <v>2627</v>
      </c>
      <c r="B2628" s="10" t="s">
        <v>2825</v>
      </c>
      <c r="C2628" s="9" t="s">
        <v>687</v>
      </c>
      <c r="D2628" s="4"/>
      <c r="E2628" s="7">
        <v>44378</v>
      </c>
      <c r="F2628" s="4" t="str">
        <f>C2628&amp;COUNTIF($C$2:C2628,C2628)</f>
        <v>邓海浩2</v>
      </c>
      <c r="G2628" s="4">
        <f t="shared" si="83"/>
        <v>0</v>
      </c>
    </row>
    <row r="2629" customHeight="1" spans="1:7">
      <c r="A2629" s="4">
        <f t="shared" si="82"/>
        <v>2628</v>
      </c>
      <c r="B2629" s="10" t="s">
        <v>2823</v>
      </c>
      <c r="C2629" s="9" t="s">
        <v>688</v>
      </c>
      <c r="D2629" s="4"/>
      <c r="E2629" s="7">
        <v>44378</v>
      </c>
      <c r="F2629" s="4" t="str">
        <f>C2629&amp;COUNTIF($C$2:C2629,C2629)</f>
        <v>穆明明2</v>
      </c>
      <c r="G2629" s="4">
        <f t="shared" si="83"/>
        <v>0</v>
      </c>
    </row>
    <row r="2630" customHeight="1" spans="1:7">
      <c r="A2630" s="4">
        <f t="shared" si="82"/>
        <v>2629</v>
      </c>
      <c r="B2630" s="10" t="s">
        <v>2831</v>
      </c>
      <c r="C2630" s="9" t="s">
        <v>689</v>
      </c>
      <c r="D2630" s="4"/>
      <c r="E2630" s="7">
        <v>44378</v>
      </c>
      <c r="F2630" s="4" t="str">
        <f>C2630&amp;COUNTIF($C$2:C2630,C2630)</f>
        <v>邹耀阳2</v>
      </c>
      <c r="G2630" s="4">
        <f t="shared" si="83"/>
        <v>0</v>
      </c>
    </row>
    <row r="2631" customHeight="1" spans="1:7">
      <c r="A2631" s="4">
        <f t="shared" si="82"/>
        <v>2630</v>
      </c>
      <c r="B2631" s="10" t="s">
        <v>2832</v>
      </c>
      <c r="C2631" s="9" t="s">
        <v>690</v>
      </c>
      <c r="D2631" s="4"/>
      <c r="E2631" s="7">
        <v>44378</v>
      </c>
      <c r="F2631" s="4" t="str">
        <f>C2631&amp;COUNTIF($C$2:C2631,C2631)</f>
        <v>陈夏钊2</v>
      </c>
      <c r="G2631" s="4">
        <f t="shared" si="83"/>
        <v>0</v>
      </c>
    </row>
    <row r="2632" customHeight="1" spans="1:7">
      <c r="A2632" s="4">
        <f t="shared" si="82"/>
        <v>2631</v>
      </c>
      <c r="B2632" s="10" t="s">
        <v>2833</v>
      </c>
      <c r="C2632" s="9" t="s">
        <v>691</v>
      </c>
      <c r="D2632" s="4"/>
      <c r="E2632" s="7">
        <v>44378</v>
      </c>
      <c r="F2632" s="4" t="str">
        <f>C2632&amp;COUNTIF($C$2:C2632,C2632)</f>
        <v>赖展豪2</v>
      </c>
      <c r="G2632" s="4">
        <f t="shared" si="83"/>
        <v>0</v>
      </c>
    </row>
    <row r="2633" customHeight="1" spans="1:7">
      <c r="A2633" s="4">
        <f t="shared" si="82"/>
        <v>2632</v>
      </c>
      <c r="B2633" s="10" t="s">
        <v>2830</v>
      </c>
      <c r="C2633" s="9" t="s">
        <v>692</v>
      </c>
      <c r="D2633" s="4"/>
      <c r="E2633" s="7">
        <v>44378</v>
      </c>
      <c r="F2633" s="4" t="str">
        <f>C2633&amp;COUNTIF($C$2:C2633,C2633)</f>
        <v>曾路遥2</v>
      </c>
      <c r="G2633" s="4">
        <f t="shared" si="83"/>
        <v>0</v>
      </c>
    </row>
    <row r="2634" customHeight="1" spans="1:7">
      <c r="A2634" s="4">
        <f t="shared" si="82"/>
        <v>2633</v>
      </c>
      <c r="B2634" s="10" t="s">
        <v>2924</v>
      </c>
      <c r="C2634" s="9" t="s">
        <v>693</v>
      </c>
      <c r="D2634" s="4"/>
      <c r="E2634" s="7">
        <v>44378</v>
      </c>
      <c r="F2634" s="4" t="str">
        <f>C2634&amp;COUNTIF($C$2:C2634,C2634)</f>
        <v>郭剑龙2</v>
      </c>
      <c r="G2634" s="4">
        <f t="shared" si="83"/>
        <v>0</v>
      </c>
    </row>
    <row r="2635" customHeight="1" spans="1:7">
      <c r="A2635" s="4">
        <f t="shared" si="82"/>
        <v>2634</v>
      </c>
      <c r="B2635" s="10" t="s">
        <v>2925</v>
      </c>
      <c r="C2635" s="9" t="s">
        <v>694</v>
      </c>
      <c r="D2635" s="4"/>
      <c r="E2635" s="7">
        <v>44378</v>
      </c>
      <c r="F2635" s="4" t="str">
        <f>C2635&amp;COUNTIF($C$2:C2635,C2635)</f>
        <v>尹思思2</v>
      </c>
      <c r="G2635" s="4">
        <f t="shared" si="83"/>
        <v>0</v>
      </c>
    </row>
    <row r="2636" customHeight="1" spans="1:7">
      <c r="A2636" s="4">
        <f t="shared" si="82"/>
        <v>2635</v>
      </c>
      <c r="B2636" s="10" t="s">
        <v>2926</v>
      </c>
      <c r="C2636" s="9" t="s">
        <v>695</v>
      </c>
      <c r="D2636" s="4"/>
      <c r="E2636" s="7">
        <v>44378</v>
      </c>
      <c r="F2636" s="4" t="str">
        <f>C2636&amp;COUNTIF($C$2:C2636,C2636)</f>
        <v>黄福财2</v>
      </c>
      <c r="G2636" s="4">
        <f t="shared" si="83"/>
        <v>0</v>
      </c>
    </row>
    <row r="2637" customHeight="1" spans="1:7">
      <c r="A2637" s="4">
        <f t="shared" si="82"/>
        <v>2636</v>
      </c>
      <c r="B2637" s="10" t="s">
        <v>2928</v>
      </c>
      <c r="C2637" s="9" t="s">
        <v>696</v>
      </c>
      <c r="D2637" s="4"/>
      <c r="E2637" s="7">
        <v>44378</v>
      </c>
      <c r="F2637" s="4" t="str">
        <f>C2637&amp;COUNTIF($C$2:C2637,C2637)</f>
        <v>蔡坤城2</v>
      </c>
      <c r="G2637" s="4">
        <f t="shared" si="83"/>
        <v>0</v>
      </c>
    </row>
    <row r="2638" customHeight="1" spans="1:7">
      <c r="A2638" s="4">
        <f t="shared" si="82"/>
        <v>2637</v>
      </c>
      <c r="B2638" s="10" t="s">
        <v>2930</v>
      </c>
      <c r="C2638" s="9" t="s">
        <v>698</v>
      </c>
      <c r="D2638" s="4"/>
      <c r="E2638" s="7">
        <v>44378</v>
      </c>
      <c r="F2638" s="4" t="str">
        <f>C2638&amp;COUNTIF($C$2:C2638,C2638)</f>
        <v>刘明2</v>
      </c>
      <c r="G2638" s="4">
        <f t="shared" si="83"/>
        <v>0</v>
      </c>
    </row>
    <row r="2639" customHeight="1" spans="1:7">
      <c r="A2639" s="4">
        <f t="shared" si="82"/>
        <v>2638</v>
      </c>
      <c r="B2639" s="10" t="s">
        <v>2931</v>
      </c>
      <c r="C2639" s="9" t="s">
        <v>699</v>
      </c>
      <c r="D2639" s="4"/>
      <c r="E2639" s="7">
        <v>44378</v>
      </c>
      <c r="F2639" s="4" t="str">
        <f>C2639&amp;COUNTIF($C$2:C2639,C2639)</f>
        <v>吕双存2</v>
      </c>
      <c r="G2639" s="4">
        <f t="shared" si="83"/>
        <v>0</v>
      </c>
    </row>
    <row r="2640" customHeight="1" spans="1:7">
      <c r="A2640" s="4">
        <f t="shared" si="82"/>
        <v>2639</v>
      </c>
      <c r="B2640" s="10" t="s">
        <v>2932</v>
      </c>
      <c r="C2640" s="9" t="s">
        <v>700</v>
      </c>
      <c r="D2640" s="4"/>
      <c r="E2640" s="7">
        <v>44378</v>
      </c>
      <c r="F2640" s="4" t="str">
        <f>C2640&amp;COUNTIF($C$2:C2640,C2640)</f>
        <v>梁才通2</v>
      </c>
      <c r="G2640" s="4">
        <f t="shared" si="83"/>
        <v>0</v>
      </c>
    </row>
    <row r="2641" customHeight="1" spans="1:7">
      <c r="A2641" s="4">
        <f t="shared" si="82"/>
        <v>2640</v>
      </c>
      <c r="B2641" s="10" t="s">
        <v>2933</v>
      </c>
      <c r="C2641" s="9" t="s">
        <v>701</v>
      </c>
      <c r="D2641" s="4"/>
      <c r="E2641" s="7">
        <v>44378</v>
      </c>
      <c r="F2641" s="4" t="str">
        <f>C2641&amp;COUNTIF($C$2:C2641,C2641)</f>
        <v>李晔2</v>
      </c>
      <c r="G2641" s="4">
        <f t="shared" si="83"/>
        <v>0</v>
      </c>
    </row>
    <row r="2642" customHeight="1" spans="1:7">
      <c r="A2642" s="4">
        <f t="shared" si="82"/>
        <v>2641</v>
      </c>
      <c r="B2642" s="10" t="s">
        <v>2935</v>
      </c>
      <c r="C2642" s="9" t="s">
        <v>702</v>
      </c>
      <c r="D2642" s="4"/>
      <c r="E2642" s="7">
        <v>44378</v>
      </c>
      <c r="F2642" s="4" t="str">
        <f>C2642&amp;COUNTIF($C$2:C2642,C2642)</f>
        <v>汪礼凯2</v>
      </c>
      <c r="G2642" s="4">
        <f t="shared" si="83"/>
        <v>0</v>
      </c>
    </row>
    <row r="2643" customHeight="1" spans="1:7">
      <c r="A2643" s="4">
        <f t="shared" si="82"/>
        <v>2642</v>
      </c>
      <c r="B2643" s="10" t="s">
        <v>2936</v>
      </c>
      <c r="C2643" s="9" t="s">
        <v>703</v>
      </c>
      <c r="D2643" s="4"/>
      <c r="E2643" s="7">
        <v>44378</v>
      </c>
      <c r="F2643" s="4" t="str">
        <f>C2643&amp;COUNTIF($C$2:C2643,C2643)</f>
        <v>黎家壁2</v>
      </c>
      <c r="G2643" s="4">
        <f t="shared" si="83"/>
        <v>0</v>
      </c>
    </row>
    <row r="2644" customHeight="1" spans="1:7">
      <c r="A2644" s="4">
        <f t="shared" si="82"/>
        <v>2643</v>
      </c>
      <c r="B2644" s="10" t="s">
        <v>2937</v>
      </c>
      <c r="C2644" s="9" t="s">
        <v>704</v>
      </c>
      <c r="D2644" s="4"/>
      <c r="E2644" s="7">
        <v>44378</v>
      </c>
      <c r="F2644" s="4" t="str">
        <f>C2644&amp;COUNTIF($C$2:C2644,C2644)</f>
        <v>梁烨2</v>
      </c>
      <c r="G2644" s="4">
        <f t="shared" si="83"/>
        <v>0</v>
      </c>
    </row>
    <row r="2645" customHeight="1" spans="1:7">
      <c r="A2645" s="4">
        <f t="shared" si="82"/>
        <v>2644</v>
      </c>
      <c r="B2645" s="10" t="s">
        <v>2941</v>
      </c>
      <c r="C2645" s="9" t="s">
        <v>705</v>
      </c>
      <c r="D2645" s="4"/>
      <c r="E2645" s="7">
        <v>44378</v>
      </c>
      <c r="F2645" s="4" t="str">
        <f>C2645&amp;COUNTIF($C$2:C2645,C2645)</f>
        <v>叶荣珊2</v>
      </c>
      <c r="G2645" s="4">
        <f t="shared" si="83"/>
        <v>0</v>
      </c>
    </row>
    <row r="2646" customHeight="1" spans="1:7">
      <c r="A2646" s="4">
        <f t="shared" si="82"/>
        <v>2645</v>
      </c>
      <c r="B2646" s="10" t="s">
        <v>2946</v>
      </c>
      <c r="C2646" s="9" t="s">
        <v>707</v>
      </c>
      <c r="D2646" s="4"/>
      <c r="E2646" s="7">
        <v>44378</v>
      </c>
      <c r="F2646" s="4" t="str">
        <f>C2646&amp;COUNTIF($C$2:C2646,C2646)</f>
        <v>单杰2</v>
      </c>
      <c r="G2646" s="4">
        <f t="shared" si="83"/>
        <v>0</v>
      </c>
    </row>
    <row r="2647" customHeight="1" spans="1:7">
      <c r="A2647" s="4">
        <f t="shared" si="82"/>
        <v>2646</v>
      </c>
      <c r="B2647" s="10" t="s">
        <v>2948</v>
      </c>
      <c r="C2647" s="9" t="s">
        <v>708</v>
      </c>
      <c r="D2647" s="4"/>
      <c r="E2647" s="7">
        <v>44378</v>
      </c>
      <c r="F2647" s="4" t="str">
        <f>C2647&amp;COUNTIF($C$2:C2647,C2647)</f>
        <v>周鹏鹏2</v>
      </c>
      <c r="G2647" s="4">
        <f t="shared" si="83"/>
        <v>0</v>
      </c>
    </row>
    <row r="2648" customHeight="1" spans="1:7">
      <c r="A2648" s="4">
        <f t="shared" si="82"/>
        <v>2647</v>
      </c>
      <c r="B2648" s="10" t="s">
        <v>2949</v>
      </c>
      <c r="C2648" s="9" t="s">
        <v>709</v>
      </c>
      <c r="D2648" s="4"/>
      <c r="E2648" s="7">
        <v>44378</v>
      </c>
      <c r="F2648" s="4" t="str">
        <f>C2648&amp;COUNTIF($C$2:C2648,C2648)</f>
        <v>蒋朝钦2</v>
      </c>
      <c r="G2648" s="4">
        <f t="shared" si="83"/>
        <v>0</v>
      </c>
    </row>
    <row r="2649" customHeight="1" spans="1:7">
      <c r="A2649" s="4">
        <f t="shared" si="82"/>
        <v>2648</v>
      </c>
      <c r="B2649" s="10" t="s">
        <v>2950</v>
      </c>
      <c r="C2649" s="9" t="s">
        <v>710</v>
      </c>
      <c r="D2649" s="4"/>
      <c r="E2649" s="7">
        <v>44378</v>
      </c>
      <c r="F2649" s="4" t="str">
        <f>C2649&amp;COUNTIF($C$2:C2649,C2649)</f>
        <v>梁开盛2</v>
      </c>
      <c r="G2649" s="4">
        <f t="shared" si="83"/>
        <v>0</v>
      </c>
    </row>
    <row r="2650" customHeight="1" spans="1:7">
      <c r="A2650" s="4">
        <f t="shared" si="82"/>
        <v>2649</v>
      </c>
      <c r="B2650" s="10" t="s">
        <v>2951</v>
      </c>
      <c r="C2650" s="9" t="s">
        <v>711</v>
      </c>
      <c r="D2650" s="4"/>
      <c r="E2650" s="7">
        <v>44378</v>
      </c>
      <c r="F2650" s="4" t="str">
        <f>C2650&amp;COUNTIF($C$2:C2650,C2650)</f>
        <v>罗子盛2</v>
      </c>
      <c r="G2650" s="4">
        <f t="shared" si="83"/>
        <v>0</v>
      </c>
    </row>
    <row r="2651" customHeight="1" spans="1:7">
      <c r="A2651" s="4">
        <f t="shared" si="82"/>
        <v>2650</v>
      </c>
      <c r="B2651" s="8" t="s">
        <v>3011</v>
      </c>
      <c r="C2651" s="9" t="s">
        <v>1711</v>
      </c>
      <c r="D2651" s="4"/>
      <c r="E2651" s="7">
        <v>44378</v>
      </c>
      <c r="F2651" s="4" t="str">
        <f>C2651&amp;COUNTIF($C$2:C2651,C2651)</f>
        <v>李银胜2</v>
      </c>
      <c r="G2651" s="4">
        <f t="shared" si="83"/>
        <v>0</v>
      </c>
    </row>
    <row r="2652" customHeight="1" spans="1:7">
      <c r="A2652" s="4">
        <f t="shared" si="82"/>
        <v>2651</v>
      </c>
      <c r="B2652" s="8" t="s">
        <v>3012</v>
      </c>
      <c r="C2652" s="9" t="s">
        <v>1712</v>
      </c>
      <c r="D2652" s="4"/>
      <c r="E2652" s="7">
        <v>44378</v>
      </c>
      <c r="F2652" s="4" t="str">
        <f>C2652&amp;COUNTIF($C$2:C2652,C2652)</f>
        <v>吴任彬2</v>
      </c>
      <c r="G2652" s="4">
        <f t="shared" si="83"/>
        <v>0</v>
      </c>
    </row>
    <row r="2653" customHeight="1" spans="1:7">
      <c r="A2653" s="4">
        <f t="shared" si="82"/>
        <v>2652</v>
      </c>
      <c r="B2653" s="8" t="s">
        <v>3013</v>
      </c>
      <c r="C2653" s="9" t="s">
        <v>1713</v>
      </c>
      <c r="D2653" s="4"/>
      <c r="E2653" s="7">
        <v>44378</v>
      </c>
      <c r="F2653" s="4" t="str">
        <f>C2653&amp;COUNTIF($C$2:C2653,C2653)</f>
        <v>刘奕东2</v>
      </c>
      <c r="G2653" s="4">
        <f t="shared" si="83"/>
        <v>0</v>
      </c>
    </row>
    <row r="2654" customHeight="1" spans="1:7">
      <c r="A2654" s="4">
        <f t="shared" si="82"/>
        <v>2653</v>
      </c>
      <c r="B2654" s="8" t="s">
        <v>3018</v>
      </c>
      <c r="C2654" s="9" t="s">
        <v>1714</v>
      </c>
      <c r="D2654" s="4"/>
      <c r="E2654" s="7">
        <v>44378</v>
      </c>
      <c r="F2654" s="4" t="str">
        <f>C2654&amp;COUNTIF($C$2:C2654,C2654)</f>
        <v>彭强2</v>
      </c>
      <c r="G2654" s="4">
        <f t="shared" si="83"/>
        <v>0</v>
      </c>
    </row>
    <row r="2655" customHeight="1" spans="1:7">
      <c r="A2655" s="4">
        <f t="shared" si="82"/>
        <v>2654</v>
      </c>
      <c r="B2655" s="8" t="s">
        <v>3096</v>
      </c>
      <c r="C2655" s="8" t="s">
        <v>1795</v>
      </c>
      <c r="D2655" s="4"/>
      <c r="E2655" s="7">
        <v>44378</v>
      </c>
      <c r="F2655" s="4" t="str">
        <f>C2655&amp;COUNTIF($C$2:C2655,C2655)</f>
        <v>沈启铜2</v>
      </c>
      <c r="G2655" s="4">
        <f t="shared" si="83"/>
        <v>0</v>
      </c>
    </row>
    <row r="2656" customHeight="1" spans="1:7">
      <c r="A2656" s="4">
        <f t="shared" si="82"/>
        <v>2655</v>
      </c>
      <c r="B2656" s="8" t="s">
        <v>3107</v>
      </c>
      <c r="C2656" s="8" t="s">
        <v>1835</v>
      </c>
      <c r="D2656" s="4"/>
      <c r="E2656" s="7">
        <v>44378</v>
      </c>
      <c r="F2656" s="4" t="str">
        <f>C2656&amp;COUNTIF($C$2:C2656,C2656)</f>
        <v>王磊2</v>
      </c>
      <c r="G2656" s="4">
        <f t="shared" si="83"/>
        <v>0</v>
      </c>
    </row>
    <row r="2657" customHeight="1" spans="1:7">
      <c r="A2657" s="4">
        <f t="shared" si="82"/>
        <v>2656</v>
      </c>
      <c r="B2657" s="8" t="s">
        <v>3143</v>
      </c>
      <c r="C2657" s="8" t="s">
        <v>1836</v>
      </c>
      <c r="D2657" s="4"/>
      <c r="E2657" s="7">
        <v>44378</v>
      </c>
      <c r="F2657" s="4" t="str">
        <f>C2657&amp;COUNTIF($C$2:C2657,C2657)</f>
        <v>李博洋2</v>
      </c>
      <c r="G2657" s="4">
        <f t="shared" si="83"/>
        <v>0</v>
      </c>
    </row>
    <row r="2658" customHeight="1" spans="1:7">
      <c r="A2658" s="4">
        <f t="shared" si="82"/>
        <v>2657</v>
      </c>
      <c r="B2658" s="8" t="s">
        <v>3144</v>
      </c>
      <c r="C2658" s="8" t="s">
        <v>1837</v>
      </c>
      <c r="D2658" s="4"/>
      <c r="E2658" s="7">
        <v>44378</v>
      </c>
      <c r="F2658" s="4" t="str">
        <f>C2658&amp;COUNTIF($C$2:C2658,C2658)</f>
        <v>宋振浩2</v>
      </c>
      <c r="G2658" s="4">
        <f t="shared" si="83"/>
        <v>0</v>
      </c>
    </row>
    <row r="2659" customHeight="1" spans="1:7">
      <c r="A2659" s="4">
        <f t="shared" si="82"/>
        <v>2658</v>
      </c>
      <c r="B2659" s="8" t="s">
        <v>3149</v>
      </c>
      <c r="C2659" s="8" t="s">
        <v>1838</v>
      </c>
      <c r="D2659" s="4"/>
      <c r="E2659" s="7">
        <v>44378</v>
      </c>
      <c r="F2659" s="4" t="str">
        <f>C2659&amp;COUNTIF($C$2:C2659,C2659)</f>
        <v>温飞飞2</v>
      </c>
      <c r="G2659" s="4">
        <f t="shared" si="83"/>
        <v>0</v>
      </c>
    </row>
    <row r="2660" customHeight="1" spans="1:7">
      <c r="A2660" s="4">
        <f t="shared" si="82"/>
        <v>2659</v>
      </c>
      <c r="B2660" s="8" t="s">
        <v>3154</v>
      </c>
      <c r="C2660" s="8" t="s">
        <v>1840</v>
      </c>
      <c r="D2660" s="4"/>
      <c r="E2660" s="7">
        <v>44378</v>
      </c>
      <c r="F2660" s="4" t="str">
        <f>C2660&amp;COUNTIF($C$2:C2660,C2660)</f>
        <v>陈宇艺2</v>
      </c>
      <c r="G2660" s="4">
        <f t="shared" si="83"/>
        <v>0</v>
      </c>
    </row>
    <row r="2661" customHeight="1" spans="1:7">
      <c r="A2661" s="4">
        <f t="shared" si="82"/>
        <v>2660</v>
      </c>
      <c r="B2661" s="8" t="s">
        <v>3165</v>
      </c>
      <c r="C2661" s="8" t="s">
        <v>1842</v>
      </c>
      <c r="D2661" s="4"/>
      <c r="E2661" s="7">
        <v>44378</v>
      </c>
      <c r="F2661" s="4" t="str">
        <f>C2661&amp;COUNTIF($C$2:C2661,C2661)</f>
        <v>彭钰文2</v>
      </c>
      <c r="G2661" s="4">
        <f t="shared" si="83"/>
        <v>0</v>
      </c>
    </row>
    <row r="2662" customHeight="1" spans="1:7">
      <c r="A2662" s="4">
        <f t="shared" si="82"/>
        <v>2661</v>
      </c>
      <c r="B2662" s="8" t="s">
        <v>3166</v>
      </c>
      <c r="C2662" s="8" t="s">
        <v>1841</v>
      </c>
      <c r="D2662" s="4"/>
      <c r="E2662" s="7">
        <v>44378</v>
      </c>
      <c r="F2662" s="4" t="str">
        <f>C2662&amp;COUNTIF($C$2:C2662,C2662)</f>
        <v>叶丹凤2</v>
      </c>
      <c r="G2662" s="4">
        <f t="shared" si="83"/>
        <v>0</v>
      </c>
    </row>
    <row r="2663" customHeight="1" spans="1:7">
      <c r="A2663" s="4">
        <f t="shared" si="82"/>
        <v>2662</v>
      </c>
      <c r="B2663" s="8" t="s">
        <v>3167</v>
      </c>
      <c r="C2663" s="8" t="s">
        <v>1843</v>
      </c>
      <c r="D2663" s="4"/>
      <c r="E2663" s="7">
        <v>44378</v>
      </c>
      <c r="F2663" s="4" t="str">
        <f>C2663&amp;COUNTIF($C$2:C2663,C2663)</f>
        <v>位明2</v>
      </c>
      <c r="G2663" s="4">
        <f t="shared" si="83"/>
        <v>0</v>
      </c>
    </row>
    <row r="2664" customHeight="1" spans="1:7">
      <c r="A2664" s="4">
        <f t="shared" si="82"/>
        <v>2663</v>
      </c>
      <c r="B2664" s="62" t="s">
        <v>3353</v>
      </c>
      <c r="C2664" s="8" t="s">
        <v>1984</v>
      </c>
      <c r="D2664" s="4"/>
      <c r="E2664" s="7">
        <v>44378</v>
      </c>
      <c r="F2664" s="4" t="str">
        <f>C2664&amp;COUNTIF($C$2:C2664,C2664)</f>
        <v>凌宇明2</v>
      </c>
      <c r="G2664" s="4">
        <f t="shared" si="83"/>
        <v>0</v>
      </c>
    </row>
    <row r="2665" customHeight="1" spans="1:7">
      <c r="A2665" s="4">
        <f t="shared" si="82"/>
        <v>2664</v>
      </c>
      <c r="B2665" s="62" t="s">
        <v>3357</v>
      </c>
      <c r="C2665" s="8" t="s">
        <v>1985</v>
      </c>
      <c r="D2665" s="4"/>
      <c r="E2665" s="7">
        <v>44378</v>
      </c>
      <c r="F2665" s="4" t="str">
        <f>C2665&amp;COUNTIF($C$2:C2665,C2665)</f>
        <v>赵慧怡2</v>
      </c>
      <c r="G2665" s="4">
        <f t="shared" si="83"/>
        <v>0</v>
      </c>
    </row>
    <row r="2666" customHeight="1" spans="1:7">
      <c r="A2666" s="4">
        <f t="shared" si="82"/>
        <v>2665</v>
      </c>
      <c r="B2666" s="62" t="s">
        <v>3365</v>
      </c>
      <c r="C2666" s="8" t="s">
        <v>1986</v>
      </c>
      <c r="D2666" s="4"/>
      <c r="E2666" s="7">
        <v>44378</v>
      </c>
      <c r="F2666" s="4" t="str">
        <f>C2666&amp;COUNTIF($C$2:C2666,C2666)</f>
        <v>单梦玲2</v>
      </c>
      <c r="G2666" s="4">
        <f t="shared" si="83"/>
        <v>0</v>
      </c>
    </row>
    <row r="2667" customHeight="1" spans="1:7">
      <c r="A2667" s="4">
        <f t="shared" si="82"/>
        <v>2666</v>
      </c>
      <c r="B2667" s="62" t="s">
        <v>3379</v>
      </c>
      <c r="C2667" s="8" t="s">
        <v>1987</v>
      </c>
      <c r="D2667" s="4"/>
      <c r="E2667" s="7">
        <v>44378</v>
      </c>
      <c r="F2667" s="4" t="str">
        <f>C2667&amp;COUNTIF($C$2:C2667,C2667)</f>
        <v>李鸿伟2</v>
      </c>
      <c r="G2667" s="4">
        <f t="shared" si="83"/>
        <v>0</v>
      </c>
    </row>
    <row r="2668" customHeight="1" spans="1:7">
      <c r="A2668" s="4">
        <f t="shared" si="82"/>
        <v>2667</v>
      </c>
      <c r="B2668" s="62" t="s">
        <v>3386</v>
      </c>
      <c r="C2668" s="8" t="s">
        <v>1988</v>
      </c>
      <c r="D2668" s="4"/>
      <c r="E2668" s="7">
        <v>44378</v>
      </c>
      <c r="F2668" s="4" t="str">
        <f>C2668&amp;COUNTIF($C$2:C2668,C2668)</f>
        <v>吴梦龙2</v>
      </c>
      <c r="G2668" s="4">
        <f t="shared" si="83"/>
        <v>0</v>
      </c>
    </row>
    <row r="2669" customHeight="1" spans="1:7">
      <c r="A2669" s="4">
        <f t="shared" si="82"/>
        <v>2668</v>
      </c>
      <c r="B2669" s="62" t="s">
        <v>3387</v>
      </c>
      <c r="C2669" s="8" t="s">
        <v>1989</v>
      </c>
      <c r="D2669" s="4"/>
      <c r="E2669" s="7">
        <v>44378</v>
      </c>
      <c r="F2669" s="4" t="str">
        <f>C2669&amp;COUNTIF($C$2:C2669,C2669)</f>
        <v>陈树乾2</v>
      </c>
      <c r="G2669" s="4">
        <f t="shared" si="83"/>
        <v>0</v>
      </c>
    </row>
    <row r="2670" customHeight="1" spans="1:7">
      <c r="A2670" s="4">
        <f t="shared" si="82"/>
        <v>2669</v>
      </c>
      <c r="B2670" s="62" t="s">
        <v>3420</v>
      </c>
      <c r="C2670" s="8" t="s">
        <v>2033</v>
      </c>
      <c r="D2670" s="4"/>
      <c r="E2670" s="7">
        <v>44378</v>
      </c>
      <c r="F2670" s="4" t="str">
        <f>C2670&amp;COUNTIF($C$2:C2670,C2670)</f>
        <v>凌舒宏2</v>
      </c>
      <c r="G2670" s="4">
        <f t="shared" si="83"/>
        <v>0</v>
      </c>
    </row>
    <row r="2671" customHeight="1" spans="1:7">
      <c r="A2671" s="4">
        <f t="shared" si="82"/>
        <v>2670</v>
      </c>
      <c r="B2671" s="62" t="s">
        <v>3423</v>
      </c>
      <c r="C2671" s="8" t="s">
        <v>2034</v>
      </c>
      <c r="D2671" s="4"/>
      <c r="E2671" s="7">
        <v>44378</v>
      </c>
      <c r="F2671" s="4" t="str">
        <f>C2671&amp;COUNTIF($C$2:C2671,C2671)</f>
        <v>王成2</v>
      </c>
      <c r="G2671" s="4">
        <f t="shared" si="83"/>
        <v>0</v>
      </c>
    </row>
    <row r="2672" customHeight="1" spans="1:7">
      <c r="A2672" s="4">
        <f t="shared" si="82"/>
        <v>2671</v>
      </c>
      <c r="B2672" s="62" t="s">
        <v>3424</v>
      </c>
      <c r="C2672" s="8" t="s">
        <v>2035</v>
      </c>
      <c r="D2672" s="4"/>
      <c r="E2672" s="7">
        <v>44378</v>
      </c>
      <c r="F2672" s="4" t="str">
        <f>C2672&amp;COUNTIF($C$2:C2672,C2672)</f>
        <v>杜伟骏2</v>
      </c>
      <c r="G2672" s="4">
        <f t="shared" si="83"/>
        <v>0</v>
      </c>
    </row>
    <row r="2673" customHeight="1" spans="1:7">
      <c r="A2673" s="4">
        <f t="shared" si="82"/>
        <v>2672</v>
      </c>
      <c r="B2673" s="62" t="s">
        <v>3436</v>
      </c>
      <c r="C2673" s="8" t="s">
        <v>2037</v>
      </c>
      <c r="D2673" s="4"/>
      <c r="E2673" s="7">
        <v>44378</v>
      </c>
      <c r="F2673" s="4" t="str">
        <f>C2673&amp;COUNTIF($C$2:C2673,C2673)</f>
        <v>黄秋兰2</v>
      </c>
      <c r="G2673" s="4">
        <f t="shared" si="83"/>
        <v>0</v>
      </c>
    </row>
    <row r="2674" customHeight="1" spans="1:7">
      <c r="A2674" s="4">
        <f t="shared" si="82"/>
        <v>2673</v>
      </c>
      <c r="B2674" s="62" t="s">
        <v>3438</v>
      </c>
      <c r="C2674" s="8" t="s">
        <v>2038</v>
      </c>
      <c r="D2674" s="4"/>
      <c r="E2674" s="7">
        <v>44378</v>
      </c>
      <c r="F2674" s="4" t="str">
        <f>C2674&amp;COUNTIF($C$2:C2674,C2674)</f>
        <v>贤石2</v>
      </c>
      <c r="G2674" s="4">
        <f t="shared" si="83"/>
        <v>0</v>
      </c>
    </row>
    <row r="2675" customHeight="1" spans="1:7">
      <c r="A2675" s="4">
        <f t="shared" si="82"/>
        <v>2674</v>
      </c>
      <c r="B2675" s="62" t="s">
        <v>4945</v>
      </c>
      <c r="C2675" s="8" t="s">
        <v>2039</v>
      </c>
      <c r="D2675" s="4"/>
      <c r="E2675" s="7">
        <v>44378</v>
      </c>
      <c r="F2675" s="4" t="str">
        <f>C2675&amp;COUNTIF($C$2:C2675,C2675)</f>
        <v>林荣玉2</v>
      </c>
      <c r="G2675" s="4">
        <f t="shared" si="83"/>
        <v>0</v>
      </c>
    </row>
    <row r="2676" customHeight="1" spans="1:7">
      <c r="A2676" s="4">
        <f t="shared" si="82"/>
        <v>2675</v>
      </c>
      <c r="B2676" s="62" t="s">
        <v>3448</v>
      </c>
      <c r="C2676" s="8" t="s">
        <v>2040</v>
      </c>
      <c r="D2676" s="4"/>
      <c r="E2676" s="7">
        <v>44378</v>
      </c>
      <c r="F2676" s="4" t="str">
        <f>C2676&amp;COUNTIF($C$2:C2676,C2676)</f>
        <v>黎振政2</v>
      </c>
      <c r="G2676" s="4">
        <f t="shared" si="83"/>
        <v>0</v>
      </c>
    </row>
    <row r="2677" customHeight="1" spans="1:7">
      <c r="A2677" s="4">
        <f t="shared" si="82"/>
        <v>2676</v>
      </c>
      <c r="B2677" s="8" t="s">
        <v>3409</v>
      </c>
      <c r="C2677" s="9" t="s">
        <v>712</v>
      </c>
      <c r="D2677" s="4"/>
      <c r="E2677" s="7">
        <v>44378</v>
      </c>
      <c r="F2677" s="4" t="str">
        <f>C2677&amp;COUNTIF($C$2:C2677,C2677)</f>
        <v>武志俊2</v>
      </c>
      <c r="G2677" s="4">
        <f t="shared" si="83"/>
        <v>0</v>
      </c>
    </row>
    <row r="2678" customHeight="1" spans="1:7">
      <c r="A2678" s="4">
        <f t="shared" si="82"/>
        <v>2677</v>
      </c>
      <c r="B2678" s="8" t="s">
        <v>4214</v>
      </c>
      <c r="C2678" s="9" t="s">
        <v>713</v>
      </c>
      <c r="D2678" s="4"/>
      <c r="E2678" s="7">
        <v>44378</v>
      </c>
      <c r="F2678" s="4" t="str">
        <f>C2678&amp;COUNTIF($C$2:C2678,C2678)</f>
        <v>龚进煊2</v>
      </c>
      <c r="G2678" s="4">
        <f t="shared" si="83"/>
        <v>0</v>
      </c>
    </row>
    <row r="2679" customHeight="1" spans="1:7">
      <c r="A2679" s="4">
        <f t="shared" si="82"/>
        <v>2678</v>
      </c>
      <c r="B2679" s="13" t="s">
        <v>3087</v>
      </c>
      <c r="C2679" s="9" t="s">
        <v>717</v>
      </c>
      <c r="D2679" s="4"/>
      <c r="E2679" s="7">
        <v>44378</v>
      </c>
      <c r="F2679" s="4" t="str">
        <f>C2679&amp;COUNTIF($C$2:C2679,C2679)</f>
        <v>汪园园2</v>
      </c>
      <c r="G2679" s="4">
        <f t="shared" si="83"/>
        <v>0</v>
      </c>
    </row>
    <row r="2680" customHeight="1" spans="1:7">
      <c r="A2680" s="4">
        <f t="shared" si="82"/>
        <v>2679</v>
      </c>
      <c r="B2680" s="8" t="s">
        <v>4216</v>
      </c>
      <c r="C2680" s="9" t="s">
        <v>718</v>
      </c>
      <c r="D2680" s="4"/>
      <c r="E2680" s="7">
        <v>44378</v>
      </c>
      <c r="F2680" s="4" t="str">
        <f>C2680&amp;COUNTIF($C$2:C2680,C2680)</f>
        <v>严克胜2</v>
      </c>
      <c r="G2680" s="4">
        <f t="shared" si="83"/>
        <v>0</v>
      </c>
    </row>
    <row r="2681" customHeight="1" spans="1:7">
      <c r="A2681" s="4">
        <f t="shared" si="82"/>
        <v>2680</v>
      </c>
      <c r="B2681" s="8" t="s">
        <v>4217</v>
      </c>
      <c r="C2681" s="14" t="s">
        <v>719</v>
      </c>
      <c r="D2681" s="4"/>
      <c r="E2681" s="7">
        <v>44378</v>
      </c>
      <c r="F2681" s="4" t="str">
        <f>C2681&amp;COUNTIF($C$2:C2681,C2681)</f>
        <v>洪芳欢2</v>
      </c>
      <c r="G2681" s="4">
        <f t="shared" si="83"/>
        <v>0</v>
      </c>
    </row>
    <row r="2682" customHeight="1" spans="1:7">
      <c r="A2682" s="4">
        <f t="shared" si="82"/>
        <v>2681</v>
      </c>
      <c r="B2682" s="8" t="s">
        <v>3410</v>
      </c>
      <c r="C2682" s="9" t="s">
        <v>720</v>
      </c>
      <c r="D2682" s="4"/>
      <c r="E2682" s="7">
        <v>44378</v>
      </c>
      <c r="F2682" s="4" t="str">
        <f>C2682&amp;COUNTIF($C$2:C2682,C2682)</f>
        <v>王萍萍2</v>
      </c>
      <c r="G2682" s="4">
        <f t="shared" si="83"/>
        <v>0</v>
      </c>
    </row>
    <row r="2683" customHeight="1" spans="1:7">
      <c r="A2683" s="4">
        <f t="shared" si="82"/>
        <v>2682</v>
      </c>
      <c r="B2683" s="8" t="s">
        <v>4218</v>
      </c>
      <c r="C2683" s="9" t="s">
        <v>721</v>
      </c>
      <c r="D2683" s="4"/>
      <c r="E2683" s="7">
        <v>44378</v>
      </c>
      <c r="F2683" s="4" t="str">
        <f>C2683&amp;COUNTIF($C$2:C2683,C2683)</f>
        <v>石朝晖2</v>
      </c>
      <c r="G2683" s="4">
        <f t="shared" si="83"/>
        <v>0</v>
      </c>
    </row>
    <row r="2684" customHeight="1" spans="1:7">
      <c r="A2684" s="4">
        <f t="shared" si="82"/>
        <v>2683</v>
      </c>
      <c r="B2684" s="8" t="s">
        <v>3349</v>
      </c>
      <c r="C2684" s="9" t="s">
        <v>722</v>
      </c>
      <c r="D2684" s="4"/>
      <c r="E2684" s="7">
        <v>44378</v>
      </c>
      <c r="F2684" s="4" t="str">
        <f>C2684&amp;COUNTIF($C$2:C2684,C2684)</f>
        <v>杨思哲2</v>
      </c>
      <c r="G2684" s="4">
        <f t="shared" si="83"/>
        <v>0</v>
      </c>
    </row>
    <row r="2685" customHeight="1" spans="1:7">
      <c r="A2685" s="4">
        <f t="shared" si="82"/>
        <v>2684</v>
      </c>
      <c r="B2685" s="8" t="s">
        <v>4219</v>
      </c>
      <c r="C2685" s="9" t="s">
        <v>724</v>
      </c>
      <c r="D2685" s="4"/>
      <c r="E2685" s="7">
        <v>44378</v>
      </c>
      <c r="F2685" s="4" t="str">
        <f>C2685&amp;COUNTIF($C$2:C2685,C2685)</f>
        <v>杨妙妙2</v>
      </c>
      <c r="G2685" s="4">
        <f t="shared" si="83"/>
        <v>0</v>
      </c>
    </row>
    <row r="2686" customHeight="1" spans="1:7">
      <c r="A2686" s="4">
        <f t="shared" si="82"/>
        <v>2685</v>
      </c>
      <c r="B2686" s="8" t="s">
        <v>2798</v>
      </c>
      <c r="C2686" s="9" t="s">
        <v>725</v>
      </c>
      <c r="D2686" s="4"/>
      <c r="E2686" s="7">
        <v>44378</v>
      </c>
      <c r="F2686" s="4" t="str">
        <f>C2686&amp;COUNTIF($C$2:C2686,C2686)</f>
        <v>杨晓雯2</v>
      </c>
      <c r="G2686" s="4">
        <f t="shared" si="83"/>
        <v>0</v>
      </c>
    </row>
    <row r="2687" customHeight="1" spans="1:7">
      <c r="A2687" s="4">
        <f t="shared" si="82"/>
        <v>2686</v>
      </c>
      <c r="B2687" s="8" t="s">
        <v>4221</v>
      </c>
      <c r="C2687" s="9" t="s">
        <v>727</v>
      </c>
      <c r="D2687" s="4"/>
      <c r="E2687" s="7">
        <v>44378</v>
      </c>
      <c r="F2687" s="4" t="str">
        <f>C2687&amp;COUNTIF($C$2:C2687,C2687)</f>
        <v>周郭翔2</v>
      </c>
      <c r="G2687" s="4">
        <f t="shared" si="83"/>
        <v>0</v>
      </c>
    </row>
    <row r="2688" customHeight="1" spans="1:7">
      <c r="A2688" s="4">
        <f t="shared" si="82"/>
        <v>2687</v>
      </c>
      <c r="B2688" s="8" t="s">
        <v>4222</v>
      </c>
      <c r="C2688" s="8" t="s">
        <v>728</v>
      </c>
      <c r="D2688" s="4"/>
      <c r="E2688" s="7">
        <v>44378</v>
      </c>
      <c r="F2688" s="4" t="str">
        <f>C2688&amp;COUNTIF($C$2:C2688,C2688)</f>
        <v>王耀威2</v>
      </c>
      <c r="G2688" s="4">
        <f t="shared" si="83"/>
        <v>0</v>
      </c>
    </row>
    <row r="2689" customHeight="1" spans="1:7">
      <c r="A2689" s="4">
        <f t="shared" si="82"/>
        <v>2688</v>
      </c>
      <c r="B2689" s="8" t="s">
        <v>3322</v>
      </c>
      <c r="C2689" s="8" t="s">
        <v>729</v>
      </c>
      <c r="D2689" s="4"/>
      <c r="E2689" s="7">
        <v>44378</v>
      </c>
      <c r="F2689" s="4" t="str">
        <f>C2689&amp;COUNTIF($C$2:C2689,C2689)</f>
        <v>李宏2</v>
      </c>
      <c r="G2689" s="4">
        <f t="shared" si="83"/>
        <v>0</v>
      </c>
    </row>
    <row r="2690" customHeight="1" spans="1:7">
      <c r="A2690" s="4">
        <f t="shared" si="82"/>
        <v>2689</v>
      </c>
      <c r="B2690" s="8" t="s">
        <v>4223</v>
      </c>
      <c r="C2690" s="8" t="s">
        <v>730</v>
      </c>
      <c r="D2690" s="4"/>
      <c r="E2690" s="7">
        <v>44378</v>
      </c>
      <c r="F2690" s="4" t="str">
        <f>C2690&amp;COUNTIF($C$2:C2690,C2690)</f>
        <v>黄霄仪2</v>
      </c>
      <c r="G2690" s="4">
        <f t="shared" si="83"/>
        <v>0</v>
      </c>
    </row>
    <row r="2691" customHeight="1" spans="1:7">
      <c r="A2691" s="4">
        <f t="shared" ref="A2691:A2754" si="84">ROW()-1</f>
        <v>2690</v>
      </c>
      <c r="B2691" s="8" t="s">
        <v>4225</v>
      </c>
      <c r="C2691" s="9" t="s">
        <v>733</v>
      </c>
      <c r="D2691" s="4"/>
      <c r="E2691" s="7">
        <v>44378</v>
      </c>
      <c r="F2691" s="4" t="str">
        <f>C2691&amp;COUNTIF($C$2:C2691,C2691)</f>
        <v>杨健乐2</v>
      </c>
      <c r="G2691" s="4">
        <f t="shared" ref="G2691:G2754" si="85">IF(COUNTIF(C:C,C2691)=1,0,D2691-VLOOKUP(C2691,C:D,2,0))</f>
        <v>0</v>
      </c>
    </row>
    <row r="2692" customHeight="1" spans="1:7">
      <c r="A2692" s="4">
        <f t="shared" si="84"/>
        <v>2691</v>
      </c>
      <c r="B2692" s="8" t="s">
        <v>4229</v>
      </c>
      <c r="C2692" s="9" t="s">
        <v>739</v>
      </c>
      <c r="D2692" s="4"/>
      <c r="E2692" s="7">
        <v>44378</v>
      </c>
      <c r="F2692" s="4" t="str">
        <f>C2692&amp;COUNTIF($C$2:C2692,C2692)</f>
        <v>林方镒2</v>
      </c>
      <c r="G2692" s="4">
        <f t="shared" si="85"/>
        <v>0</v>
      </c>
    </row>
    <row r="2693" customHeight="1" spans="1:7">
      <c r="A2693" s="4">
        <f t="shared" si="84"/>
        <v>2692</v>
      </c>
      <c r="B2693" s="8" t="s">
        <v>4233</v>
      </c>
      <c r="C2693" s="9" t="s">
        <v>744</v>
      </c>
      <c r="D2693" s="4"/>
      <c r="E2693" s="7">
        <v>44378</v>
      </c>
      <c r="F2693" s="4" t="str">
        <f>C2693&amp;COUNTIF($C$2:C2693,C2693)</f>
        <v>曾熊2</v>
      </c>
      <c r="G2693" s="4">
        <f t="shared" si="85"/>
        <v>0</v>
      </c>
    </row>
    <row r="2694" customHeight="1" spans="1:7">
      <c r="A2694" s="4">
        <f t="shared" si="84"/>
        <v>2693</v>
      </c>
      <c r="B2694" s="8" t="s">
        <v>4234</v>
      </c>
      <c r="C2694" s="9" t="s">
        <v>745</v>
      </c>
      <c r="D2694" s="4"/>
      <c r="E2694" s="7">
        <v>44378</v>
      </c>
      <c r="F2694" s="4" t="str">
        <f>C2694&amp;COUNTIF($C$2:C2694,C2694)</f>
        <v>郑华珍2</v>
      </c>
      <c r="G2694" s="4">
        <f t="shared" si="85"/>
        <v>0</v>
      </c>
    </row>
    <row r="2695" customHeight="1" spans="1:7">
      <c r="A2695" s="4">
        <f t="shared" si="84"/>
        <v>2694</v>
      </c>
      <c r="B2695" s="8" t="s">
        <v>4236</v>
      </c>
      <c r="C2695" s="9" t="s">
        <v>747</v>
      </c>
      <c r="D2695" s="4"/>
      <c r="E2695" s="7">
        <v>44378</v>
      </c>
      <c r="F2695" s="4" t="str">
        <f>C2695&amp;COUNTIF($C$2:C2695,C2695)</f>
        <v>刘云凤2</v>
      </c>
      <c r="G2695" s="4">
        <f t="shared" si="85"/>
        <v>0</v>
      </c>
    </row>
    <row r="2696" customHeight="1" spans="1:7">
      <c r="A2696" s="4">
        <f t="shared" si="84"/>
        <v>2695</v>
      </c>
      <c r="B2696" s="8" t="s">
        <v>2839</v>
      </c>
      <c r="C2696" s="9" t="s">
        <v>748</v>
      </c>
      <c r="D2696" s="4"/>
      <c r="E2696" s="7">
        <v>44378</v>
      </c>
      <c r="F2696" s="4" t="str">
        <f>C2696&amp;COUNTIF($C$2:C2696,C2696)</f>
        <v>孙乾坤2</v>
      </c>
      <c r="G2696" s="4">
        <f t="shared" si="85"/>
        <v>0</v>
      </c>
    </row>
    <row r="2697" customHeight="1" spans="1:7">
      <c r="A2697" s="4">
        <f t="shared" si="84"/>
        <v>2696</v>
      </c>
      <c r="B2697" s="8" t="s">
        <v>4237</v>
      </c>
      <c r="C2697" s="9" t="s">
        <v>749</v>
      </c>
      <c r="D2697" s="4"/>
      <c r="E2697" s="7">
        <v>44378</v>
      </c>
      <c r="F2697" s="4" t="str">
        <f>C2697&amp;COUNTIF($C$2:C2697,C2697)</f>
        <v>许晓琴2</v>
      </c>
      <c r="G2697" s="4">
        <f t="shared" si="85"/>
        <v>0</v>
      </c>
    </row>
    <row r="2698" customHeight="1" spans="1:7">
      <c r="A2698" s="4">
        <f t="shared" si="84"/>
        <v>2697</v>
      </c>
      <c r="B2698" s="8" t="s">
        <v>2911</v>
      </c>
      <c r="C2698" s="9" t="s">
        <v>750</v>
      </c>
      <c r="D2698" s="4"/>
      <c r="E2698" s="7">
        <v>44378</v>
      </c>
      <c r="F2698" s="4" t="str">
        <f>C2698&amp;COUNTIF($C$2:C2698,C2698)</f>
        <v>尹杰2</v>
      </c>
      <c r="G2698" s="4">
        <f t="shared" si="85"/>
        <v>0</v>
      </c>
    </row>
    <row r="2699" customHeight="1" spans="1:7">
      <c r="A2699" s="4">
        <f t="shared" si="84"/>
        <v>2698</v>
      </c>
      <c r="B2699" s="8" t="s">
        <v>4239</v>
      </c>
      <c r="C2699" s="9" t="s">
        <v>752</v>
      </c>
      <c r="D2699" s="4"/>
      <c r="E2699" s="7">
        <v>44378</v>
      </c>
      <c r="F2699" s="4" t="str">
        <f>C2699&amp;COUNTIF($C$2:C2699,C2699)</f>
        <v>刘涛32</v>
      </c>
      <c r="G2699" s="4">
        <f t="shared" si="85"/>
        <v>0</v>
      </c>
    </row>
    <row r="2700" customHeight="1" spans="1:7">
      <c r="A2700" s="4">
        <f t="shared" si="84"/>
        <v>2699</v>
      </c>
      <c r="B2700" s="8" t="s">
        <v>4240</v>
      </c>
      <c r="C2700" s="14" t="s">
        <v>753</v>
      </c>
      <c r="D2700" s="4"/>
      <c r="E2700" s="7">
        <v>44378</v>
      </c>
      <c r="F2700" s="4" t="str">
        <f>C2700&amp;COUNTIF($C$2:C2700,C2700)</f>
        <v>潘明祥2</v>
      </c>
      <c r="G2700" s="4">
        <f t="shared" si="85"/>
        <v>0</v>
      </c>
    </row>
    <row r="2701" customHeight="1" spans="1:7">
      <c r="A2701" s="4">
        <f t="shared" si="84"/>
        <v>2700</v>
      </c>
      <c r="B2701" s="8" t="s">
        <v>4241</v>
      </c>
      <c r="C2701" s="8" t="s">
        <v>754</v>
      </c>
      <c r="D2701" s="4"/>
      <c r="E2701" s="7">
        <v>44378</v>
      </c>
      <c r="F2701" s="4" t="str">
        <f>C2701&amp;COUNTIF($C$2:C2701,C2701)</f>
        <v>张万康2</v>
      </c>
      <c r="G2701" s="4">
        <f t="shared" si="85"/>
        <v>0</v>
      </c>
    </row>
    <row r="2702" customHeight="1" spans="1:7">
      <c r="A2702" s="4">
        <f t="shared" si="84"/>
        <v>2701</v>
      </c>
      <c r="B2702" s="8" t="s">
        <v>3709</v>
      </c>
      <c r="C2702" s="9" t="s">
        <v>755</v>
      </c>
      <c r="D2702" s="4"/>
      <c r="E2702" s="7">
        <v>44378</v>
      </c>
      <c r="F2702" s="4" t="str">
        <f>C2702&amp;COUNTIF($C$2:C2702,C2702)</f>
        <v>闫冉2</v>
      </c>
      <c r="G2702" s="4">
        <f t="shared" si="85"/>
        <v>0</v>
      </c>
    </row>
    <row r="2703" customHeight="1" spans="1:7">
      <c r="A2703" s="4">
        <f t="shared" si="84"/>
        <v>2702</v>
      </c>
      <c r="B2703" s="8" t="s">
        <v>3329</v>
      </c>
      <c r="C2703" s="8" t="s">
        <v>756</v>
      </c>
      <c r="D2703" s="4"/>
      <c r="E2703" s="7">
        <v>44378</v>
      </c>
      <c r="F2703" s="4" t="str">
        <f>C2703&amp;COUNTIF($C$2:C2703,C2703)</f>
        <v>马妮2</v>
      </c>
      <c r="G2703" s="4">
        <f t="shared" si="85"/>
        <v>0</v>
      </c>
    </row>
    <row r="2704" customHeight="1" spans="1:7">
      <c r="A2704" s="4">
        <f t="shared" si="84"/>
        <v>2703</v>
      </c>
      <c r="B2704" s="8" t="s">
        <v>4242</v>
      </c>
      <c r="C2704" s="8" t="s">
        <v>757</v>
      </c>
      <c r="D2704" s="4"/>
      <c r="E2704" s="7">
        <v>44378</v>
      </c>
      <c r="F2704" s="4" t="str">
        <f>C2704&amp;COUNTIF($C$2:C2704,C2704)</f>
        <v>吴淘2</v>
      </c>
      <c r="G2704" s="4">
        <f t="shared" si="85"/>
        <v>0</v>
      </c>
    </row>
    <row r="2705" customHeight="1" spans="1:7">
      <c r="A2705" s="4">
        <f t="shared" si="84"/>
        <v>2704</v>
      </c>
      <c r="B2705" s="8" t="s">
        <v>2912</v>
      </c>
      <c r="C2705" s="9" t="s">
        <v>759</v>
      </c>
      <c r="D2705" s="4"/>
      <c r="E2705" s="7">
        <v>44378</v>
      </c>
      <c r="F2705" s="4" t="str">
        <f>C2705&amp;COUNTIF($C$2:C2705,C2705)</f>
        <v>赵超2</v>
      </c>
      <c r="G2705" s="4">
        <f t="shared" si="85"/>
        <v>0</v>
      </c>
    </row>
    <row r="2706" customHeight="1" spans="1:7">
      <c r="A2706" s="4">
        <f t="shared" si="84"/>
        <v>2705</v>
      </c>
      <c r="B2706" s="8" t="s">
        <v>4244</v>
      </c>
      <c r="C2706" s="9" t="s">
        <v>760</v>
      </c>
      <c r="D2706" s="4"/>
      <c r="E2706" s="7">
        <v>44378</v>
      </c>
      <c r="F2706" s="4" t="str">
        <f>C2706&amp;COUNTIF($C$2:C2706,C2706)</f>
        <v>梁佳2</v>
      </c>
      <c r="G2706" s="4">
        <f t="shared" si="85"/>
        <v>0</v>
      </c>
    </row>
    <row r="2707" customHeight="1" spans="1:7">
      <c r="A2707" s="4">
        <f t="shared" si="84"/>
        <v>2706</v>
      </c>
      <c r="B2707" s="8" t="s">
        <v>4245</v>
      </c>
      <c r="C2707" s="9" t="s">
        <v>761</v>
      </c>
      <c r="D2707" s="4"/>
      <c r="E2707" s="7">
        <v>44378</v>
      </c>
      <c r="F2707" s="4" t="str">
        <f>C2707&amp;COUNTIF($C$2:C2707,C2707)</f>
        <v>高吉成2</v>
      </c>
      <c r="G2707" s="4">
        <f t="shared" si="85"/>
        <v>0</v>
      </c>
    </row>
    <row r="2708" customHeight="1" spans="1:7">
      <c r="A2708" s="4">
        <f t="shared" si="84"/>
        <v>2707</v>
      </c>
      <c r="B2708" s="8" t="s">
        <v>3328</v>
      </c>
      <c r="C2708" s="9" t="s">
        <v>762</v>
      </c>
      <c r="D2708" s="4"/>
      <c r="E2708" s="7">
        <v>44378</v>
      </c>
      <c r="F2708" s="4" t="str">
        <f>C2708&amp;COUNTIF($C$2:C2708,C2708)</f>
        <v>沈科智2</v>
      </c>
      <c r="G2708" s="4">
        <f t="shared" si="85"/>
        <v>0</v>
      </c>
    </row>
    <row r="2709" customHeight="1" spans="1:7">
      <c r="A2709" s="4">
        <f t="shared" si="84"/>
        <v>2708</v>
      </c>
      <c r="B2709" s="8" t="s">
        <v>4246</v>
      </c>
      <c r="C2709" s="9" t="s">
        <v>763</v>
      </c>
      <c r="D2709" s="4"/>
      <c r="E2709" s="7">
        <v>44378</v>
      </c>
      <c r="F2709" s="4" t="str">
        <f>C2709&amp;COUNTIF($C$2:C2709,C2709)</f>
        <v>叶丽2</v>
      </c>
      <c r="G2709" s="4">
        <f t="shared" si="85"/>
        <v>0</v>
      </c>
    </row>
    <row r="2710" customHeight="1" spans="1:7">
      <c r="A2710" s="4">
        <f t="shared" si="84"/>
        <v>2709</v>
      </c>
      <c r="B2710" s="8" t="s">
        <v>2838</v>
      </c>
      <c r="C2710" s="9" t="s">
        <v>764</v>
      </c>
      <c r="D2710" s="4"/>
      <c r="E2710" s="7">
        <v>44378</v>
      </c>
      <c r="F2710" s="4" t="str">
        <f>C2710&amp;COUNTIF($C$2:C2710,C2710)</f>
        <v>陈磊301062</v>
      </c>
      <c r="G2710" s="4">
        <f t="shared" si="85"/>
        <v>0</v>
      </c>
    </row>
    <row r="2711" customHeight="1" spans="1:7">
      <c r="A2711" s="4">
        <f t="shared" si="84"/>
        <v>2710</v>
      </c>
      <c r="B2711" s="8" t="s">
        <v>4247</v>
      </c>
      <c r="C2711" s="9" t="s">
        <v>765</v>
      </c>
      <c r="D2711" s="4"/>
      <c r="E2711" s="7">
        <v>44378</v>
      </c>
      <c r="F2711" s="4" t="str">
        <f>C2711&amp;COUNTIF($C$2:C2711,C2711)</f>
        <v>刘方星2</v>
      </c>
      <c r="G2711" s="4">
        <f t="shared" si="85"/>
        <v>0</v>
      </c>
    </row>
    <row r="2712" customHeight="1" spans="1:7">
      <c r="A2712" s="4">
        <f t="shared" si="84"/>
        <v>2711</v>
      </c>
      <c r="B2712" s="8" t="s">
        <v>3102</v>
      </c>
      <c r="C2712" s="9" t="s">
        <v>766</v>
      </c>
      <c r="D2712" s="4"/>
      <c r="E2712" s="7">
        <v>44378</v>
      </c>
      <c r="F2712" s="4" t="str">
        <f>C2712&amp;COUNTIF($C$2:C2712,C2712)</f>
        <v>李孟林2</v>
      </c>
      <c r="G2712" s="4">
        <f t="shared" si="85"/>
        <v>0</v>
      </c>
    </row>
    <row r="2713" customHeight="1" spans="1:7">
      <c r="A2713" s="4">
        <f t="shared" si="84"/>
        <v>2712</v>
      </c>
      <c r="B2713" s="8" t="s">
        <v>3708</v>
      </c>
      <c r="C2713" s="9" t="s">
        <v>767</v>
      </c>
      <c r="D2713" s="4"/>
      <c r="E2713" s="7">
        <v>44378</v>
      </c>
      <c r="F2713" s="4" t="str">
        <f>C2713&amp;COUNTIF($C$2:C2713,C2713)</f>
        <v>吴蔚然2</v>
      </c>
      <c r="G2713" s="4">
        <f t="shared" si="85"/>
        <v>0</v>
      </c>
    </row>
    <row r="2714" customHeight="1" spans="1:7">
      <c r="A2714" s="4">
        <f t="shared" si="84"/>
        <v>2713</v>
      </c>
      <c r="B2714" s="8" t="s">
        <v>3327</v>
      </c>
      <c r="C2714" s="9" t="s">
        <v>768</v>
      </c>
      <c r="D2714" s="4"/>
      <c r="E2714" s="7">
        <v>44378</v>
      </c>
      <c r="F2714" s="4" t="str">
        <f>C2714&amp;COUNTIF($C$2:C2714,C2714)</f>
        <v>应兆丰2</v>
      </c>
      <c r="G2714" s="4">
        <f t="shared" si="85"/>
        <v>0</v>
      </c>
    </row>
    <row r="2715" customHeight="1" spans="1:7">
      <c r="A2715" s="4">
        <f t="shared" si="84"/>
        <v>2714</v>
      </c>
      <c r="B2715" s="8" t="s">
        <v>4248</v>
      </c>
      <c r="C2715" s="9" t="s">
        <v>769</v>
      </c>
      <c r="D2715" s="4"/>
      <c r="E2715" s="7">
        <v>44378</v>
      </c>
      <c r="F2715" s="4" t="str">
        <f>C2715&amp;COUNTIF($C$2:C2715,C2715)</f>
        <v>卢超晴2</v>
      </c>
      <c r="G2715" s="4">
        <f t="shared" si="85"/>
        <v>0</v>
      </c>
    </row>
    <row r="2716" customHeight="1" spans="1:7">
      <c r="A2716" s="4">
        <f t="shared" si="84"/>
        <v>2715</v>
      </c>
      <c r="B2716" s="8" t="s">
        <v>3110</v>
      </c>
      <c r="C2716" s="9" t="s">
        <v>770</v>
      </c>
      <c r="D2716" s="4"/>
      <c r="E2716" s="7">
        <v>44378</v>
      </c>
      <c r="F2716" s="4" t="str">
        <f>C2716&amp;COUNTIF($C$2:C2716,C2716)</f>
        <v>吴丹2</v>
      </c>
      <c r="G2716" s="4">
        <f t="shared" si="85"/>
        <v>0</v>
      </c>
    </row>
    <row r="2717" customHeight="1" spans="1:7">
      <c r="A2717" s="4">
        <f t="shared" si="84"/>
        <v>2716</v>
      </c>
      <c r="B2717" s="8" t="s">
        <v>4250</v>
      </c>
      <c r="C2717" s="9" t="s">
        <v>772</v>
      </c>
      <c r="D2717" s="4"/>
      <c r="E2717" s="7">
        <v>44378</v>
      </c>
      <c r="F2717" s="4" t="str">
        <f>C2717&amp;COUNTIF($C$2:C2717,C2717)</f>
        <v>林祥博2</v>
      </c>
      <c r="G2717" s="4">
        <f t="shared" si="85"/>
        <v>0</v>
      </c>
    </row>
    <row r="2718" customHeight="1" spans="1:7">
      <c r="A2718" s="4">
        <f t="shared" si="84"/>
        <v>2717</v>
      </c>
      <c r="B2718" s="8" t="s">
        <v>3182</v>
      </c>
      <c r="C2718" s="9" t="s">
        <v>773</v>
      </c>
      <c r="D2718" s="4"/>
      <c r="E2718" s="7">
        <v>44378</v>
      </c>
      <c r="F2718" s="4" t="str">
        <f>C2718&amp;COUNTIF($C$2:C2718,C2718)</f>
        <v>付豪2</v>
      </c>
      <c r="G2718" s="4">
        <f t="shared" si="85"/>
        <v>0</v>
      </c>
    </row>
    <row r="2719" customHeight="1" spans="1:7">
      <c r="A2719" s="4">
        <f t="shared" si="84"/>
        <v>2718</v>
      </c>
      <c r="B2719" s="8" t="s">
        <v>4251</v>
      </c>
      <c r="C2719" s="9" t="s">
        <v>774</v>
      </c>
      <c r="D2719" s="4"/>
      <c r="E2719" s="7">
        <v>44378</v>
      </c>
      <c r="F2719" s="4" t="str">
        <f>C2719&amp;COUNTIF($C$2:C2719,C2719)</f>
        <v>洪昕杰2</v>
      </c>
      <c r="G2719" s="4">
        <f t="shared" si="85"/>
        <v>0</v>
      </c>
    </row>
    <row r="2720" customHeight="1" spans="1:7">
      <c r="A2720" s="4">
        <f t="shared" si="84"/>
        <v>2719</v>
      </c>
      <c r="B2720" s="8" t="s">
        <v>4253</v>
      </c>
      <c r="C2720" s="9" t="s">
        <v>776</v>
      </c>
      <c r="D2720" s="4"/>
      <c r="E2720" s="7">
        <v>44378</v>
      </c>
      <c r="F2720" s="4" t="str">
        <f>C2720&amp;COUNTIF($C$2:C2720,C2720)</f>
        <v>刘莲莲2</v>
      </c>
      <c r="G2720" s="4">
        <f t="shared" si="85"/>
        <v>0</v>
      </c>
    </row>
    <row r="2721" customHeight="1" spans="1:7">
      <c r="A2721" s="4">
        <f t="shared" si="84"/>
        <v>2720</v>
      </c>
      <c r="B2721" s="8" t="s">
        <v>3103</v>
      </c>
      <c r="C2721" s="9" t="s">
        <v>777</v>
      </c>
      <c r="D2721" s="4"/>
      <c r="E2721" s="7">
        <v>44378</v>
      </c>
      <c r="F2721" s="4" t="str">
        <f>C2721&amp;COUNTIF($C$2:C2721,C2721)</f>
        <v>沈国平2</v>
      </c>
      <c r="G2721" s="4">
        <f t="shared" si="85"/>
        <v>0</v>
      </c>
    </row>
    <row r="2722" customHeight="1" spans="1:7">
      <c r="A2722" s="4">
        <f t="shared" si="84"/>
        <v>2721</v>
      </c>
      <c r="B2722" s="8" t="s">
        <v>4254</v>
      </c>
      <c r="C2722" s="9" t="s">
        <v>778</v>
      </c>
      <c r="D2722" s="4"/>
      <c r="E2722" s="7">
        <v>44378</v>
      </c>
      <c r="F2722" s="4" t="str">
        <f>C2722&amp;COUNTIF($C$2:C2722,C2722)</f>
        <v>萨洪志2</v>
      </c>
      <c r="G2722" s="4">
        <f t="shared" si="85"/>
        <v>0</v>
      </c>
    </row>
    <row r="2723" customHeight="1" spans="1:7">
      <c r="A2723" s="4">
        <f t="shared" si="84"/>
        <v>2722</v>
      </c>
      <c r="B2723" s="8" t="s">
        <v>3112</v>
      </c>
      <c r="C2723" s="8" t="s">
        <v>784</v>
      </c>
      <c r="D2723" s="4"/>
      <c r="E2723" s="7">
        <v>44378</v>
      </c>
      <c r="F2723" s="4" t="str">
        <f>C2723&amp;COUNTIF($C$2:C2723,C2723)</f>
        <v>周敏洁2</v>
      </c>
      <c r="G2723" s="4">
        <f t="shared" si="85"/>
        <v>0</v>
      </c>
    </row>
    <row r="2724" customHeight="1" spans="1:7">
      <c r="A2724" s="4">
        <f t="shared" si="84"/>
        <v>2723</v>
      </c>
      <c r="B2724" s="8" t="s">
        <v>3323</v>
      </c>
      <c r="C2724" s="8" t="s">
        <v>785</v>
      </c>
      <c r="D2724" s="4"/>
      <c r="E2724" s="7">
        <v>44378</v>
      </c>
      <c r="F2724" s="4" t="str">
        <f>C2724&amp;COUNTIF($C$2:C2724,C2724)</f>
        <v>张晓满2</v>
      </c>
      <c r="G2724" s="4">
        <f t="shared" si="85"/>
        <v>0</v>
      </c>
    </row>
    <row r="2725" customHeight="1" spans="1:7">
      <c r="A2725" s="4">
        <f t="shared" si="84"/>
        <v>2724</v>
      </c>
      <c r="B2725" s="8" t="s">
        <v>4259</v>
      </c>
      <c r="C2725" s="8" t="s">
        <v>786</v>
      </c>
      <c r="D2725" s="4"/>
      <c r="E2725" s="7">
        <v>44378</v>
      </c>
      <c r="F2725" s="4" t="str">
        <f>C2725&amp;COUNTIF($C$2:C2725,C2725)</f>
        <v>王潇瑜2</v>
      </c>
      <c r="G2725" s="4">
        <f t="shared" si="85"/>
        <v>0</v>
      </c>
    </row>
    <row r="2726" customHeight="1" spans="1:7">
      <c r="A2726" s="4">
        <f t="shared" si="84"/>
        <v>2725</v>
      </c>
      <c r="B2726" s="8" t="s">
        <v>3326</v>
      </c>
      <c r="C2726" s="8" t="s">
        <v>787</v>
      </c>
      <c r="D2726" s="4"/>
      <c r="E2726" s="7">
        <v>44378</v>
      </c>
      <c r="F2726" s="4" t="str">
        <f>C2726&amp;COUNTIF($C$2:C2726,C2726)</f>
        <v>张春晓2</v>
      </c>
      <c r="G2726" s="4">
        <f t="shared" si="85"/>
        <v>0</v>
      </c>
    </row>
    <row r="2727" customHeight="1" spans="1:7">
      <c r="A2727" s="4">
        <f t="shared" si="84"/>
        <v>2726</v>
      </c>
      <c r="B2727" s="8" t="s">
        <v>4260</v>
      </c>
      <c r="C2727" s="8" t="s">
        <v>788</v>
      </c>
      <c r="D2727" s="4"/>
      <c r="E2727" s="7">
        <v>44378</v>
      </c>
      <c r="F2727" s="4" t="str">
        <f>C2727&amp;COUNTIF($C$2:C2727,C2727)</f>
        <v>张玉松2</v>
      </c>
      <c r="G2727" s="4">
        <f t="shared" si="85"/>
        <v>0</v>
      </c>
    </row>
    <row r="2728" customHeight="1" spans="1:7">
      <c r="A2728" s="4">
        <f t="shared" si="84"/>
        <v>2727</v>
      </c>
      <c r="B2728" s="8" t="s">
        <v>3774</v>
      </c>
      <c r="C2728" s="8" t="s">
        <v>789</v>
      </c>
      <c r="D2728" s="4"/>
      <c r="E2728" s="7">
        <v>44378</v>
      </c>
      <c r="F2728" s="4" t="str">
        <f>C2728&amp;COUNTIF($C$2:C2728,C2728)</f>
        <v>张皓博2</v>
      </c>
      <c r="G2728" s="4">
        <f t="shared" si="85"/>
        <v>0</v>
      </c>
    </row>
    <row r="2729" customHeight="1" spans="1:7">
      <c r="A2729" s="4">
        <f t="shared" si="84"/>
        <v>2728</v>
      </c>
      <c r="B2729" s="8" t="s">
        <v>3707</v>
      </c>
      <c r="C2729" s="8" t="s">
        <v>790</v>
      </c>
      <c r="D2729" s="4"/>
      <c r="E2729" s="7">
        <v>44378</v>
      </c>
      <c r="F2729" s="4" t="str">
        <f>C2729&amp;COUNTIF($C$2:C2729,C2729)</f>
        <v>陈园园2</v>
      </c>
      <c r="G2729" s="4">
        <f t="shared" si="85"/>
        <v>0</v>
      </c>
    </row>
    <row r="2730" customHeight="1" spans="1:7">
      <c r="A2730" s="4">
        <f t="shared" si="84"/>
        <v>2729</v>
      </c>
      <c r="B2730" s="8" t="s">
        <v>3111</v>
      </c>
      <c r="C2730" s="8" t="s">
        <v>791</v>
      </c>
      <c r="D2730" s="4"/>
      <c r="E2730" s="7">
        <v>44378</v>
      </c>
      <c r="F2730" s="4" t="str">
        <f>C2730&amp;COUNTIF($C$2:C2730,C2730)</f>
        <v>闫笑楠2</v>
      </c>
      <c r="G2730" s="4">
        <f t="shared" si="85"/>
        <v>0</v>
      </c>
    </row>
    <row r="2731" customHeight="1" spans="1:7">
      <c r="A2731" s="4">
        <f t="shared" si="84"/>
        <v>2730</v>
      </c>
      <c r="B2731" s="8" t="s">
        <v>4263</v>
      </c>
      <c r="C2731" s="13" t="s">
        <v>794</v>
      </c>
      <c r="D2731" s="4"/>
      <c r="E2731" s="7">
        <v>44378</v>
      </c>
      <c r="F2731" s="4" t="str">
        <f>C2731&amp;COUNTIF($C$2:C2731,C2731)</f>
        <v>惠宁2</v>
      </c>
      <c r="G2731" s="4">
        <f t="shared" si="85"/>
        <v>0</v>
      </c>
    </row>
    <row r="2732" customHeight="1" spans="1:7">
      <c r="A2732" s="4">
        <f t="shared" si="84"/>
        <v>2731</v>
      </c>
      <c r="B2732" s="8" t="s">
        <v>4264</v>
      </c>
      <c r="C2732" s="8" t="s">
        <v>795</v>
      </c>
      <c r="D2732" s="4"/>
      <c r="E2732" s="7">
        <v>44378</v>
      </c>
      <c r="F2732" s="4" t="str">
        <f>C2732&amp;COUNTIF($C$2:C2732,C2732)</f>
        <v>郎丹2</v>
      </c>
      <c r="G2732" s="4">
        <f t="shared" si="85"/>
        <v>0</v>
      </c>
    </row>
    <row r="2733" customHeight="1" spans="1:7">
      <c r="A2733" s="4">
        <f t="shared" si="84"/>
        <v>2732</v>
      </c>
      <c r="B2733" s="8" t="s">
        <v>3324</v>
      </c>
      <c r="C2733" s="8" t="s">
        <v>797</v>
      </c>
      <c r="D2733" s="4"/>
      <c r="E2733" s="7">
        <v>44378</v>
      </c>
      <c r="F2733" s="4" t="str">
        <f>C2733&amp;COUNTIF($C$2:C2733,C2733)</f>
        <v>余强2</v>
      </c>
      <c r="G2733" s="4">
        <f t="shared" si="85"/>
        <v>0</v>
      </c>
    </row>
    <row r="2734" customHeight="1" spans="1:7">
      <c r="A2734" s="4">
        <f t="shared" si="84"/>
        <v>2733</v>
      </c>
      <c r="B2734" s="8" t="s">
        <v>4265</v>
      </c>
      <c r="C2734" s="13" t="s">
        <v>798</v>
      </c>
      <c r="D2734" s="4"/>
      <c r="E2734" s="7">
        <v>44378</v>
      </c>
      <c r="F2734" s="4" t="str">
        <f>C2734&amp;COUNTIF($C$2:C2734,C2734)</f>
        <v>刘天才2</v>
      </c>
      <c r="G2734" s="4">
        <f t="shared" si="85"/>
        <v>0</v>
      </c>
    </row>
    <row r="2735" customHeight="1" spans="1:7">
      <c r="A2735" s="4">
        <f t="shared" si="84"/>
        <v>2734</v>
      </c>
      <c r="B2735" s="13" t="s">
        <v>3006</v>
      </c>
      <c r="C2735" s="8" t="s">
        <v>799</v>
      </c>
      <c r="D2735" s="4"/>
      <c r="E2735" s="7">
        <v>44378</v>
      </c>
      <c r="F2735" s="4" t="str">
        <f>C2735&amp;COUNTIF($C$2:C2735,C2735)</f>
        <v>何悦2</v>
      </c>
      <c r="G2735" s="4">
        <f t="shared" si="85"/>
        <v>0</v>
      </c>
    </row>
    <row r="2736" customHeight="1" spans="1:7">
      <c r="A2736" s="4">
        <f t="shared" si="84"/>
        <v>2735</v>
      </c>
      <c r="B2736" s="8" t="s">
        <v>3325</v>
      </c>
      <c r="C2736" s="8" t="s">
        <v>800</v>
      </c>
      <c r="D2736" s="4"/>
      <c r="E2736" s="7">
        <v>44378</v>
      </c>
      <c r="F2736" s="4" t="str">
        <f>C2736&amp;COUNTIF($C$2:C2736,C2736)</f>
        <v>林宇萌2</v>
      </c>
      <c r="G2736" s="4">
        <f t="shared" si="85"/>
        <v>0</v>
      </c>
    </row>
    <row r="2737" customHeight="1" spans="1:7">
      <c r="A2737" s="4">
        <f t="shared" si="84"/>
        <v>2736</v>
      </c>
      <c r="B2737" s="8" t="s">
        <v>4266</v>
      </c>
      <c r="C2737" s="8" t="s">
        <v>801</v>
      </c>
      <c r="D2737" s="4"/>
      <c r="E2737" s="7">
        <v>44378</v>
      </c>
      <c r="F2737" s="4" t="str">
        <f>C2737&amp;COUNTIF($C$2:C2737,C2737)</f>
        <v>韩姣2</v>
      </c>
      <c r="G2737" s="4">
        <f t="shared" si="85"/>
        <v>0</v>
      </c>
    </row>
    <row r="2738" customHeight="1" spans="1:7">
      <c r="A2738" s="4">
        <f t="shared" si="84"/>
        <v>2737</v>
      </c>
      <c r="B2738" s="8" t="s">
        <v>4267</v>
      </c>
      <c r="C2738" s="8" t="s">
        <v>802</v>
      </c>
      <c r="D2738" s="4"/>
      <c r="E2738" s="7">
        <v>44378</v>
      </c>
      <c r="F2738" s="4" t="str">
        <f>C2738&amp;COUNTIF($C$2:C2738,C2738)</f>
        <v>郝浩宇2</v>
      </c>
      <c r="G2738" s="4">
        <f t="shared" si="85"/>
        <v>0</v>
      </c>
    </row>
    <row r="2739" customHeight="1" spans="1:7">
      <c r="A2739" s="4">
        <f t="shared" si="84"/>
        <v>2738</v>
      </c>
      <c r="B2739" s="8" t="s">
        <v>4268</v>
      </c>
      <c r="C2739" s="8" t="s">
        <v>804</v>
      </c>
      <c r="D2739" s="4"/>
      <c r="E2739" s="7">
        <v>44378</v>
      </c>
      <c r="F2739" s="4" t="str">
        <f>C2739&amp;COUNTIF($C$2:C2739,C2739)</f>
        <v>杨少鹏2</v>
      </c>
      <c r="G2739" s="4">
        <f t="shared" si="85"/>
        <v>0</v>
      </c>
    </row>
    <row r="2740" customHeight="1" spans="1:7">
      <c r="A2740" s="4">
        <f t="shared" si="84"/>
        <v>2739</v>
      </c>
      <c r="B2740" s="8" t="s">
        <v>3772</v>
      </c>
      <c r="C2740" s="8" t="s">
        <v>805</v>
      </c>
      <c r="D2740" s="4"/>
      <c r="E2740" s="7">
        <v>44378</v>
      </c>
      <c r="F2740" s="4" t="str">
        <f>C2740&amp;COUNTIF($C$2:C2740,C2740)</f>
        <v>董腾飞2</v>
      </c>
      <c r="G2740" s="4">
        <f t="shared" si="85"/>
        <v>0</v>
      </c>
    </row>
    <row r="2741" customHeight="1" spans="1:7">
      <c r="A2741" s="4">
        <f t="shared" si="84"/>
        <v>2740</v>
      </c>
      <c r="B2741" s="8" t="s">
        <v>2765</v>
      </c>
      <c r="C2741" s="9" t="s">
        <v>806</v>
      </c>
      <c r="D2741" s="4"/>
      <c r="E2741" s="7">
        <v>44378</v>
      </c>
      <c r="F2741" s="4" t="str">
        <f>C2741&amp;COUNTIF($C$2:C2741,C2741)</f>
        <v>马健2</v>
      </c>
      <c r="G2741" s="4">
        <f t="shared" si="85"/>
        <v>0</v>
      </c>
    </row>
    <row r="2742" customHeight="1" spans="1:7">
      <c r="A2742" s="4">
        <f t="shared" si="84"/>
        <v>2741</v>
      </c>
      <c r="B2742" s="8" t="s">
        <v>2774</v>
      </c>
      <c r="C2742" s="9" t="s">
        <v>807</v>
      </c>
      <c r="D2742" s="4"/>
      <c r="E2742" s="7">
        <v>44378</v>
      </c>
      <c r="F2742" s="4" t="str">
        <f>C2742&amp;COUNTIF($C$2:C2742,C2742)</f>
        <v>范红军2</v>
      </c>
      <c r="G2742" s="4">
        <f t="shared" si="85"/>
        <v>0</v>
      </c>
    </row>
    <row r="2743" customHeight="1" spans="1:7">
      <c r="A2743" s="4">
        <f t="shared" si="84"/>
        <v>2742</v>
      </c>
      <c r="B2743" s="8" t="s">
        <v>2779</v>
      </c>
      <c r="C2743" s="9" t="s">
        <v>808</v>
      </c>
      <c r="D2743" s="4"/>
      <c r="E2743" s="7">
        <v>44378</v>
      </c>
      <c r="F2743" s="4" t="str">
        <f>C2743&amp;COUNTIF($C$2:C2743,C2743)</f>
        <v>杨锐025302</v>
      </c>
      <c r="G2743" s="4">
        <f t="shared" si="85"/>
        <v>0</v>
      </c>
    </row>
    <row r="2744" customHeight="1" spans="1:7">
      <c r="A2744" s="4">
        <f t="shared" si="84"/>
        <v>2743</v>
      </c>
      <c r="B2744" s="8" t="s">
        <v>2777</v>
      </c>
      <c r="C2744" s="9" t="s">
        <v>809</v>
      </c>
      <c r="D2744" s="4"/>
      <c r="E2744" s="7">
        <v>44378</v>
      </c>
      <c r="F2744" s="4" t="str">
        <f>C2744&amp;COUNTIF($C$2:C2744,C2744)</f>
        <v>张泽宇025272</v>
      </c>
      <c r="G2744" s="4">
        <f t="shared" si="85"/>
        <v>0</v>
      </c>
    </row>
    <row r="2745" customHeight="1" spans="1:7">
      <c r="A2745" s="4">
        <f t="shared" si="84"/>
        <v>2744</v>
      </c>
      <c r="B2745" s="8" t="s">
        <v>2784</v>
      </c>
      <c r="C2745" s="9" t="s">
        <v>810</v>
      </c>
      <c r="D2745" s="4"/>
      <c r="E2745" s="7">
        <v>44378</v>
      </c>
      <c r="F2745" s="4" t="str">
        <f>C2745&amp;COUNTIF($C$2:C2745,C2745)</f>
        <v>冉兵成2</v>
      </c>
      <c r="G2745" s="4">
        <f t="shared" si="85"/>
        <v>0</v>
      </c>
    </row>
    <row r="2746" customHeight="1" spans="1:7">
      <c r="A2746" s="4">
        <f t="shared" si="84"/>
        <v>2745</v>
      </c>
      <c r="B2746" s="8" t="s">
        <v>4269</v>
      </c>
      <c r="C2746" s="9" t="s">
        <v>811</v>
      </c>
      <c r="D2746" s="4"/>
      <c r="E2746" s="7">
        <v>44378</v>
      </c>
      <c r="F2746" s="4" t="str">
        <f>C2746&amp;COUNTIF($C$2:C2746,C2746)</f>
        <v>郑帅2</v>
      </c>
      <c r="G2746" s="4">
        <f t="shared" si="85"/>
        <v>0</v>
      </c>
    </row>
    <row r="2747" customHeight="1" spans="1:7">
      <c r="A2747" s="4">
        <f t="shared" si="84"/>
        <v>2746</v>
      </c>
      <c r="B2747" s="8" t="s">
        <v>2827</v>
      </c>
      <c r="C2747" s="9" t="s">
        <v>813</v>
      </c>
      <c r="D2747" s="4"/>
      <c r="E2747" s="7">
        <v>44378</v>
      </c>
      <c r="F2747" s="4" t="str">
        <f>C2747&amp;COUNTIF($C$2:C2747,C2747)</f>
        <v>赵方2</v>
      </c>
      <c r="G2747" s="4">
        <f t="shared" si="85"/>
        <v>0</v>
      </c>
    </row>
    <row r="2748" customHeight="1" spans="1:7">
      <c r="A2748" s="4">
        <f t="shared" si="84"/>
        <v>2747</v>
      </c>
      <c r="B2748" s="8" t="s">
        <v>2819</v>
      </c>
      <c r="C2748" s="9" t="s">
        <v>814</v>
      </c>
      <c r="D2748" s="4"/>
      <c r="E2748" s="7">
        <v>44378</v>
      </c>
      <c r="F2748" s="4" t="str">
        <f>C2748&amp;COUNTIF($C$2:C2748,C2748)</f>
        <v>刘效江2</v>
      </c>
      <c r="G2748" s="4">
        <f t="shared" si="85"/>
        <v>0</v>
      </c>
    </row>
    <row r="2749" customHeight="1" spans="1:7">
      <c r="A2749" s="4">
        <f t="shared" si="84"/>
        <v>2748</v>
      </c>
      <c r="B2749" s="8" t="s">
        <v>2829</v>
      </c>
      <c r="C2749" s="9" t="s">
        <v>815</v>
      </c>
      <c r="D2749" s="4"/>
      <c r="E2749" s="7">
        <v>44378</v>
      </c>
      <c r="F2749" s="4" t="str">
        <f>C2749&amp;COUNTIF($C$2:C2749,C2749)</f>
        <v>唐昌盛2</v>
      </c>
      <c r="G2749" s="4">
        <f t="shared" si="85"/>
        <v>0</v>
      </c>
    </row>
    <row r="2750" customHeight="1" spans="1:7">
      <c r="A2750" s="4">
        <f t="shared" si="84"/>
        <v>2749</v>
      </c>
      <c r="B2750" s="8" t="s">
        <v>2826</v>
      </c>
      <c r="C2750" s="9" t="s">
        <v>816</v>
      </c>
      <c r="D2750" s="4"/>
      <c r="E2750" s="7">
        <v>44378</v>
      </c>
      <c r="F2750" s="4" t="str">
        <f>C2750&amp;COUNTIF($C$2:C2750,C2750)</f>
        <v>伍新茹2</v>
      </c>
      <c r="G2750" s="4">
        <f t="shared" si="85"/>
        <v>0</v>
      </c>
    </row>
    <row r="2751" customHeight="1" spans="1:7">
      <c r="A2751" s="4">
        <f t="shared" si="84"/>
        <v>2750</v>
      </c>
      <c r="B2751" s="8" t="s">
        <v>2815</v>
      </c>
      <c r="C2751" s="9" t="s">
        <v>817</v>
      </c>
      <c r="D2751" s="4"/>
      <c r="E2751" s="7">
        <v>44378</v>
      </c>
      <c r="F2751" s="4" t="str">
        <f>C2751&amp;COUNTIF($C$2:C2751,C2751)</f>
        <v>李建超2</v>
      </c>
      <c r="G2751" s="4">
        <f t="shared" si="85"/>
        <v>0</v>
      </c>
    </row>
    <row r="2752" customHeight="1" spans="1:7">
      <c r="A2752" s="4">
        <f t="shared" si="84"/>
        <v>2751</v>
      </c>
      <c r="B2752" s="9" t="s">
        <v>2934</v>
      </c>
      <c r="C2752" s="15" t="s">
        <v>821</v>
      </c>
      <c r="D2752" s="4"/>
      <c r="E2752" s="7">
        <v>44378</v>
      </c>
      <c r="F2752" s="4" t="str">
        <f>C2752&amp;COUNTIF($C$2:C2752,C2752)</f>
        <v>牛伟2</v>
      </c>
      <c r="G2752" s="4">
        <f t="shared" si="85"/>
        <v>0</v>
      </c>
    </row>
    <row r="2753" customHeight="1" spans="1:7">
      <c r="A2753" s="4">
        <f t="shared" si="84"/>
        <v>2752</v>
      </c>
      <c r="B2753" s="63" t="s">
        <v>2940</v>
      </c>
      <c r="C2753" s="15" t="s">
        <v>823</v>
      </c>
      <c r="D2753" s="4"/>
      <c r="E2753" s="7">
        <v>44378</v>
      </c>
      <c r="F2753" s="4" t="str">
        <f>C2753&amp;COUNTIF($C$2:C2753,C2753)</f>
        <v>刘勇027152</v>
      </c>
      <c r="G2753" s="4">
        <f t="shared" si="85"/>
        <v>0</v>
      </c>
    </row>
    <row r="2754" customHeight="1" spans="1:7">
      <c r="A2754" s="4">
        <f t="shared" si="84"/>
        <v>2753</v>
      </c>
      <c r="B2754" s="9" t="s">
        <v>2944</v>
      </c>
      <c r="C2754" s="15" t="s">
        <v>824</v>
      </c>
      <c r="D2754" s="4"/>
      <c r="E2754" s="7">
        <v>44378</v>
      </c>
      <c r="F2754" s="4" t="str">
        <f>C2754&amp;COUNTIF($C$2:C2754,C2754)</f>
        <v>王辉027212</v>
      </c>
      <c r="G2754" s="4">
        <f t="shared" si="85"/>
        <v>0</v>
      </c>
    </row>
    <row r="2755" customHeight="1" spans="1:7">
      <c r="A2755" s="4">
        <f t="shared" ref="A2755:A2818" si="86">ROW()-1</f>
        <v>2754</v>
      </c>
      <c r="B2755" s="9" t="s">
        <v>2952</v>
      </c>
      <c r="C2755" s="15" t="s">
        <v>825</v>
      </c>
      <c r="D2755" s="4"/>
      <c r="E2755" s="7">
        <v>44378</v>
      </c>
      <c r="F2755" s="4" t="str">
        <f>C2755&amp;COUNTIF($C$2:C2755,C2755)</f>
        <v>张皓2</v>
      </c>
      <c r="G2755" s="4">
        <f t="shared" ref="G2755:G2818" si="87">IF(COUNTIF(C:C,C2755)=1,0,D2755-VLOOKUP(C2755,C:D,2,0))</f>
        <v>0</v>
      </c>
    </row>
    <row r="2756" customHeight="1" spans="1:7">
      <c r="A2756" s="4">
        <f t="shared" si="86"/>
        <v>2755</v>
      </c>
      <c r="B2756" s="9" t="s">
        <v>3010</v>
      </c>
      <c r="C2756" s="9" t="s">
        <v>1718</v>
      </c>
      <c r="D2756" s="4"/>
      <c r="E2756" s="7">
        <v>44378</v>
      </c>
      <c r="F2756" s="4" t="str">
        <f>C2756&amp;COUNTIF($C$2:C2756,C2756)</f>
        <v>王晓磊2</v>
      </c>
      <c r="G2756" s="4">
        <f t="shared" si="87"/>
        <v>0</v>
      </c>
    </row>
    <row r="2757" customHeight="1" spans="1:7">
      <c r="A2757" s="4">
        <f t="shared" si="86"/>
        <v>2756</v>
      </c>
      <c r="B2757" s="8" t="s">
        <v>3009</v>
      </c>
      <c r="C2757" s="8" t="s">
        <v>1790</v>
      </c>
      <c r="D2757" s="4"/>
      <c r="E2757" s="7">
        <v>44378</v>
      </c>
      <c r="F2757" s="4" t="str">
        <f>C2757&amp;COUNTIF($C$2:C2757,C2757)</f>
        <v>臧克俭2</v>
      </c>
      <c r="G2757" s="4">
        <f t="shared" si="87"/>
        <v>0</v>
      </c>
    </row>
    <row r="2758" customHeight="1" spans="1:7">
      <c r="A2758" s="4">
        <f t="shared" si="86"/>
        <v>2757</v>
      </c>
      <c r="B2758" s="13" t="s">
        <v>3094</v>
      </c>
      <c r="C2758" s="8" t="s">
        <v>1791</v>
      </c>
      <c r="D2758" s="4"/>
      <c r="E2758" s="7">
        <v>44378</v>
      </c>
      <c r="F2758" s="4" t="str">
        <f>C2758&amp;COUNTIF($C$2:C2758,C2758)</f>
        <v>周娜2</v>
      </c>
      <c r="G2758" s="4">
        <f t="shared" si="87"/>
        <v>0</v>
      </c>
    </row>
    <row r="2759" customHeight="1" spans="1:7">
      <c r="A2759" s="4">
        <f t="shared" si="86"/>
        <v>2758</v>
      </c>
      <c r="B2759" s="8" t="s">
        <v>3089</v>
      </c>
      <c r="C2759" s="8" t="s">
        <v>1792</v>
      </c>
      <c r="D2759" s="4"/>
      <c r="E2759" s="7">
        <v>44378</v>
      </c>
      <c r="F2759" s="4" t="str">
        <f>C2759&amp;COUNTIF($C$2:C2759,C2759)</f>
        <v>李坤2</v>
      </c>
      <c r="G2759" s="4">
        <f t="shared" si="87"/>
        <v>0</v>
      </c>
    </row>
    <row r="2760" customHeight="1" spans="1:7">
      <c r="A2760" s="4">
        <f t="shared" si="86"/>
        <v>2759</v>
      </c>
      <c r="B2760" s="8" t="s">
        <v>3131</v>
      </c>
      <c r="C2760" s="8" t="s">
        <v>1824</v>
      </c>
      <c r="D2760" s="4"/>
      <c r="E2760" s="7">
        <v>44378</v>
      </c>
      <c r="F2760" s="4" t="str">
        <f>C2760&amp;COUNTIF($C$2:C2760,C2760)</f>
        <v>张伟伟29302</v>
      </c>
      <c r="G2760" s="4">
        <f t="shared" si="87"/>
        <v>0</v>
      </c>
    </row>
    <row r="2761" customHeight="1" spans="1:7">
      <c r="A2761" s="4">
        <f t="shared" si="86"/>
        <v>2760</v>
      </c>
      <c r="B2761" s="8" t="s">
        <v>3132</v>
      </c>
      <c r="C2761" s="8" t="s">
        <v>1825</v>
      </c>
      <c r="D2761" s="4"/>
      <c r="E2761" s="7">
        <v>44378</v>
      </c>
      <c r="F2761" s="4" t="str">
        <f>C2761&amp;COUNTIF($C$2:C2761,C2761)</f>
        <v>何飘逸2</v>
      </c>
      <c r="G2761" s="4">
        <f t="shared" si="87"/>
        <v>0</v>
      </c>
    </row>
    <row r="2762" customHeight="1" spans="1:7">
      <c r="A2762" s="4">
        <f t="shared" si="86"/>
        <v>2761</v>
      </c>
      <c r="B2762" s="8" t="s">
        <v>3128</v>
      </c>
      <c r="C2762" s="8" t="s">
        <v>1826</v>
      </c>
      <c r="D2762" s="4"/>
      <c r="E2762" s="7">
        <v>44378</v>
      </c>
      <c r="F2762" s="4" t="str">
        <f>C2762&amp;COUNTIF($C$2:C2762,C2762)</f>
        <v>谈发中2</v>
      </c>
      <c r="G2762" s="4">
        <f t="shared" si="87"/>
        <v>0</v>
      </c>
    </row>
    <row r="2763" customHeight="1" spans="1:7">
      <c r="A2763" s="4">
        <f t="shared" si="86"/>
        <v>2762</v>
      </c>
      <c r="B2763" s="8" t="s">
        <v>3152</v>
      </c>
      <c r="C2763" s="8" t="s">
        <v>1829</v>
      </c>
      <c r="D2763" s="4"/>
      <c r="E2763" s="7">
        <v>44378</v>
      </c>
      <c r="F2763" s="4" t="str">
        <f>C2763&amp;COUNTIF($C$2:C2763,C2763)</f>
        <v>易小锋2</v>
      </c>
      <c r="G2763" s="4">
        <f t="shared" si="87"/>
        <v>0</v>
      </c>
    </row>
    <row r="2764" customHeight="1" spans="1:7">
      <c r="A2764" s="4">
        <f t="shared" si="86"/>
        <v>2763</v>
      </c>
      <c r="B2764" s="8" t="s">
        <v>3158</v>
      </c>
      <c r="C2764" s="8" t="s">
        <v>1830</v>
      </c>
      <c r="D2764" s="4"/>
      <c r="E2764" s="7">
        <v>44378</v>
      </c>
      <c r="F2764" s="4" t="str">
        <f>C2764&amp;COUNTIF($C$2:C2764,C2764)</f>
        <v>刘静030172</v>
      </c>
      <c r="G2764" s="4">
        <f t="shared" si="87"/>
        <v>0</v>
      </c>
    </row>
    <row r="2765" customHeight="1" spans="1:7">
      <c r="A2765" s="4">
        <f t="shared" si="86"/>
        <v>2764</v>
      </c>
      <c r="B2765" s="8" t="s">
        <v>3163</v>
      </c>
      <c r="C2765" s="8" t="s">
        <v>1831</v>
      </c>
      <c r="D2765" s="4"/>
      <c r="E2765" s="7">
        <v>44378</v>
      </c>
      <c r="F2765" s="4" t="str">
        <f>C2765&amp;COUNTIF($C$2:C2765,C2765)</f>
        <v>汪权030152</v>
      </c>
      <c r="G2765" s="4">
        <f t="shared" si="87"/>
        <v>0</v>
      </c>
    </row>
    <row r="2766" customHeight="1" spans="1:7">
      <c r="A2766" s="4">
        <f t="shared" si="86"/>
        <v>2765</v>
      </c>
      <c r="B2766" s="8" t="s">
        <v>3137</v>
      </c>
      <c r="C2766" s="8" t="s">
        <v>1832</v>
      </c>
      <c r="D2766" s="4"/>
      <c r="E2766" s="7">
        <v>44378</v>
      </c>
      <c r="F2766" s="4" t="str">
        <f>C2766&amp;COUNTIF($C$2:C2766,C2766)</f>
        <v>蔡树敏2</v>
      </c>
      <c r="G2766" s="4">
        <f t="shared" si="87"/>
        <v>0</v>
      </c>
    </row>
    <row r="2767" customHeight="1" spans="1:7">
      <c r="A2767" s="4">
        <f t="shared" si="86"/>
        <v>2766</v>
      </c>
      <c r="B2767" s="8" t="s">
        <v>3160</v>
      </c>
      <c r="C2767" s="8" t="s">
        <v>1833</v>
      </c>
      <c r="D2767" s="4"/>
      <c r="E2767" s="7">
        <v>44378</v>
      </c>
      <c r="F2767" s="4" t="str">
        <f>C2767&amp;COUNTIF($C$2:C2767,C2767)</f>
        <v>朱俊晖2</v>
      </c>
      <c r="G2767" s="4">
        <f t="shared" si="87"/>
        <v>0</v>
      </c>
    </row>
    <row r="2768" customHeight="1" spans="1:7">
      <c r="A2768" s="4">
        <f t="shared" si="86"/>
        <v>2767</v>
      </c>
      <c r="B2768" s="64" t="s">
        <v>3351</v>
      </c>
      <c r="C2768" s="8" t="s">
        <v>1973</v>
      </c>
      <c r="D2768" s="4"/>
      <c r="E2768" s="7">
        <v>44378</v>
      </c>
      <c r="F2768" s="4" t="str">
        <f>C2768&amp;COUNTIF($C$2:C2768,C2768)</f>
        <v>茅炜勋2</v>
      </c>
      <c r="G2768" s="4">
        <f t="shared" si="87"/>
        <v>0</v>
      </c>
    </row>
    <row r="2769" customHeight="1" spans="1:7">
      <c r="A2769" s="4">
        <f t="shared" si="86"/>
        <v>2768</v>
      </c>
      <c r="B2769" s="17" t="s">
        <v>4905</v>
      </c>
      <c r="C2769" s="13" t="s">
        <v>1974</v>
      </c>
      <c r="D2769" s="4"/>
      <c r="E2769" s="7">
        <v>44378</v>
      </c>
      <c r="F2769" s="4" t="str">
        <f>C2769&amp;COUNTIF($C$2:C2769,C2769)</f>
        <v>高磊2</v>
      </c>
      <c r="G2769" s="4">
        <f t="shared" si="87"/>
        <v>0</v>
      </c>
    </row>
    <row r="2770" customHeight="1" spans="1:7">
      <c r="A2770" s="4">
        <f t="shared" si="86"/>
        <v>2769</v>
      </c>
      <c r="B2770" s="17" t="s">
        <v>4906</v>
      </c>
      <c r="C2770" s="8" t="s">
        <v>1975</v>
      </c>
      <c r="D2770" s="4"/>
      <c r="E2770" s="7">
        <v>44378</v>
      </c>
      <c r="F2770" s="4" t="str">
        <f>C2770&amp;COUNTIF($C$2:C2770,C2770)</f>
        <v>付力2</v>
      </c>
      <c r="G2770" s="4">
        <f t="shared" si="87"/>
        <v>0</v>
      </c>
    </row>
    <row r="2771" customHeight="1" spans="1:7">
      <c r="A2771" s="4">
        <f t="shared" si="86"/>
        <v>2770</v>
      </c>
      <c r="B2771" s="17" t="s">
        <v>4852</v>
      </c>
      <c r="C2771" s="18" t="s">
        <v>1976</v>
      </c>
      <c r="D2771" s="4"/>
      <c r="E2771" s="7">
        <v>44378</v>
      </c>
      <c r="F2771" s="4" t="str">
        <f>C2771&amp;COUNTIF($C$2:C2771,C2771)</f>
        <v>孙海良2</v>
      </c>
      <c r="G2771" s="4">
        <f t="shared" si="87"/>
        <v>0</v>
      </c>
    </row>
    <row r="2772" customHeight="1" spans="1:7">
      <c r="A2772" s="4">
        <f t="shared" si="86"/>
        <v>2771</v>
      </c>
      <c r="B2772" s="17" t="s">
        <v>3336</v>
      </c>
      <c r="C2772" s="18" t="s">
        <v>1977</v>
      </c>
      <c r="D2772" s="4"/>
      <c r="E2772" s="7">
        <v>44378</v>
      </c>
      <c r="F2772" s="4" t="str">
        <f>C2772&amp;COUNTIF($C$2:C2772,C2772)</f>
        <v>王强030432</v>
      </c>
      <c r="G2772" s="4">
        <f t="shared" si="87"/>
        <v>0</v>
      </c>
    </row>
    <row r="2773" customHeight="1" spans="1:7">
      <c r="A2773" s="4">
        <f t="shared" si="86"/>
        <v>2772</v>
      </c>
      <c r="B2773" s="17" t="s">
        <v>3344</v>
      </c>
      <c r="C2773" s="18" t="s">
        <v>1978</v>
      </c>
      <c r="D2773" s="4"/>
      <c r="E2773" s="7">
        <v>44378</v>
      </c>
      <c r="F2773" s="4" t="str">
        <f>C2773&amp;COUNTIF($C$2:C2773,C2773)</f>
        <v>刘长海2</v>
      </c>
      <c r="G2773" s="4">
        <f t="shared" si="87"/>
        <v>0</v>
      </c>
    </row>
    <row r="2774" customHeight="1" spans="1:7">
      <c r="A2774" s="4">
        <f t="shared" si="86"/>
        <v>2773</v>
      </c>
      <c r="B2774" s="19" t="s">
        <v>3093</v>
      </c>
      <c r="C2774" s="18" t="s">
        <v>1980</v>
      </c>
      <c r="D2774" s="4"/>
      <c r="E2774" s="7">
        <v>44378</v>
      </c>
      <c r="F2774" s="4" t="str">
        <f>C2774&amp;COUNTIF($C$2:C2774,C2774)</f>
        <v>白永程2</v>
      </c>
      <c r="G2774" s="4">
        <f t="shared" si="87"/>
        <v>0</v>
      </c>
    </row>
    <row r="2775" customHeight="1" spans="1:7">
      <c r="A2775" s="4">
        <f t="shared" si="86"/>
        <v>2774</v>
      </c>
      <c r="B2775" s="17" t="s">
        <v>3345</v>
      </c>
      <c r="C2775" s="18" t="s">
        <v>1981</v>
      </c>
      <c r="D2775" s="4"/>
      <c r="E2775" s="7">
        <v>44378</v>
      </c>
      <c r="F2775" s="4" t="str">
        <f>C2775&amp;COUNTIF($C$2:C2775,C2775)</f>
        <v>黎晓燕2</v>
      </c>
      <c r="G2775" s="4">
        <f t="shared" si="87"/>
        <v>0</v>
      </c>
    </row>
    <row r="2776" customHeight="1" spans="1:7">
      <c r="A2776" s="4">
        <f t="shared" si="86"/>
        <v>2775</v>
      </c>
      <c r="B2776" s="17" t="s">
        <v>3411</v>
      </c>
      <c r="C2776" s="18" t="s">
        <v>2041</v>
      </c>
      <c r="D2776" s="4"/>
      <c r="E2776" s="7">
        <v>44378</v>
      </c>
      <c r="F2776" s="4" t="str">
        <f>C2776&amp;COUNTIF($C$2:C2776,C2776)</f>
        <v>冯程2</v>
      </c>
      <c r="G2776" s="4">
        <f t="shared" si="87"/>
        <v>0</v>
      </c>
    </row>
    <row r="2777" customHeight="1" spans="1:7">
      <c r="A2777" s="4">
        <f t="shared" si="86"/>
        <v>2776</v>
      </c>
      <c r="B2777" s="17" t="s">
        <v>3419</v>
      </c>
      <c r="C2777" s="18" t="s">
        <v>2042</v>
      </c>
      <c r="D2777" s="4"/>
      <c r="E2777" s="7">
        <v>44378</v>
      </c>
      <c r="F2777" s="4" t="str">
        <f>C2777&amp;COUNTIF($C$2:C2777,C2777)</f>
        <v>夏沐雪2</v>
      </c>
      <c r="G2777" s="4">
        <f t="shared" si="87"/>
        <v>0</v>
      </c>
    </row>
    <row r="2778" customHeight="1" spans="1:7">
      <c r="A2778" s="4">
        <f t="shared" si="86"/>
        <v>2777</v>
      </c>
      <c r="B2778" s="17" t="s">
        <v>3414</v>
      </c>
      <c r="C2778" s="18" t="s">
        <v>2044</v>
      </c>
      <c r="D2778" s="4"/>
      <c r="E2778" s="7">
        <v>44378</v>
      </c>
      <c r="F2778" s="4" t="str">
        <f>C2778&amp;COUNTIF($C$2:C2778,C2778)</f>
        <v>张宝明031572</v>
      </c>
      <c r="G2778" s="4">
        <f t="shared" si="87"/>
        <v>0</v>
      </c>
    </row>
    <row r="2779" customHeight="1" spans="1:7">
      <c r="A2779" s="4">
        <f t="shared" si="86"/>
        <v>2778</v>
      </c>
      <c r="B2779" s="17" t="s">
        <v>3429</v>
      </c>
      <c r="C2779" s="18" t="s">
        <v>2045</v>
      </c>
      <c r="D2779" s="4"/>
      <c r="E2779" s="7">
        <v>44378</v>
      </c>
      <c r="F2779" s="4" t="str">
        <f>C2779&amp;COUNTIF($C$2:C2779,C2779)</f>
        <v>杨济嵘2</v>
      </c>
      <c r="G2779" s="4">
        <f t="shared" si="87"/>
        <v>0</v>
      </c>
    </row>
    <row r="2780" customHeight="1" spans="1:7">
      <c r="A2780" s="4">
        <f t="shared" si="86"/>
        <v>2779</v>
      </c>
      <c r="B2780" s="17" t="s">
        <v>3430</v>
      </c>
      <c r="C2780" s="18" t="s">
        <v>2046</v>
      </c>
      <c r="D2780" s="4"/>
      <c r="E2780" s="7">
        <v>44378</v>
      </c>
      <c r="F2780" s="4" t="str">
        <f>C2780&amp;COUNTIF($C$2:C2780,C2780)</f>
        <v>刘畅2</v>
      </c>
      <c r="G2780" s="4">
        <f t="shared" si="87"/>
        <v>0</v>
      </c>
    </row>
    <row r="2781" customHeight="1" spans="1:7">
      <c r="A2781" s="4">
        <f t="shared" si="86"/>
        <v>2780</v>
      </c>
      <c r="B2781" s="17" t="s">
        <v>3440</v>
      </c>
      <c r="C2781" s="18" t="s">
        <v>2047</v>
      </c>
      <c r="D2781" s="4"/>
      <c r="E2781" s="7">
        <v>44378</v>
      </c>
      <c r="F2781" s="4" t="str">
        <f>C2781&amp;COUNTIF($C$2:C2781,C2781)</f>
        <v>吴双军2</v>
      </c>
      <c r="G2781" s="4">
        <f t="shared" si="87"/>
        <v>0</v>
      </c>
    </row>
    <row r="2782" customHeight="1" spans="1:7">
      <c r="A2782" s="4">
        <f t="shared" si="86"/>
        <v>2781</v>
      </c>
      <c r="B2782" s="17" t="s">
        <v>3444</v>
      </c>
      <c r="C2782" s="20" t="s">
        <v>2048</v>
      </c>
      <c r="D2782" s="4"/>
      <c r="E2782" s="7">
        <v>44378</v>
      </c>
      <c r="F2782" s="4" t="str">
        <f>C2782&amp;COUNTIF($C$2:C2782,C2782)</f>
        <v>宋飞2</v>
      </c>
      <c r="G2782" s="4">
        <f t="shared" si="87"/>
        <v>0</v>
      </c>
    </row>
    <row r="2783" customHeight="1" spans="1:7">
      <c r="A2783" s="4">
        <f t="shared" si="86"/>
        <v>2782</v>
      </c>
      <c r="B2783" s="17" t="s">
        <v>3451</v>
      </c>
      <c r="C2783" s="18" t="s">
        <v>2049</v>
      </c>
      <c r="D2783" s="4"/>
      <c r="E2783" s="7">
        <v>44378</v>
      </c>
      <c r="F2783" s="4" t="str">
        <f>C2783&amp;COUNTIF($C$2:C2783,C2783)</f>
        <v>严东明2</v>
      </c>
      <c r="G2783" s="4">
        <f t="shared" si="87"/>
        <v>0</v>
      </c>
    </row>
    <row r="2784" customHeight="1" spans="1:7">
      <c r="A2784" s="4">
        <f t="shared" si="86"/>
        <v>2783</v>
      </c>
      <c r="B2784" s="8" t="s">
        <v>3446</v>
      </c>
      <c r="C2784" s="8" t="s">
        <v>2050</v>
      </c>
      <c r="D2784" s="4"/>
      <c r="E2784" s="7">
        <v>44378</v>
      </c>
      <c r="F2784" s="4" t="str">
        <f>C2784&amp;COUNTIF($C$2:C2784,C2784)</f>
        <v>杨小波2</v>
      </c>
      <c r="G2784" s="4">
        <f t="shared" si="87"/>
        <v>0</v>
      </c>
    </row>
    <row r="2785" customHeight="1" spans="1:7">
      <c r="A2785" s="4">
        <f t="shared" si="86"/>
        <v>2784</v>
      </c>
      <c r="B2785" s="9" t="s">
        <v>3452</v>
      </c>
      <c r="C2785" s="9" t="s">
        <v>2052</v>
      </c>
      <c r="D2785" s="4"/>
      <c r="E2785" s="7">
        <v>44378</v>
      </c>
      <c r="F2785" s="4" t="str">
        <f>C2785&amp;COUNTIF($C$2:C2785,C2785)</f>
        <v>周鑫2</v>
      </c>
      <c r="G2785" s="4">
        <f t="shared" si="87"/>
        <v>0</v>
      </c>
    </row>
    <row r="2786" customHeight="1" spans="1:7">
      <c r="A2786" s="4">
        <f t="shared" si="86"/>
        <v>2785</v>
      </c>
      <c r="B2786" s="8" t="s">
        <v>4271</v>
      </c>
      <c r="C2786" s="9" t="s">
        <v>827</v>
      </c>
      <c r="D2786" s="4"/>
      <c r="E2786" s="7">
        <v>44378</v>
      </c>
      <c r="F2786" s="4" t="str">
        <f>C2786&amp;COUNTIF($C$2:C2786,C2786)</f>
        <v>朱晨凯2</v>
      </c>
      <c r="G2786" s="4">
        <f t="shared" si="87"/>
        <v>0</v>
      </c>
    </row>
    <row r="2787" customHeight="1" spans="1:7">
      <c r="A2787" s="4">
        <f t="shared" si="86"/>
        <v>2786</v>
      </c>
      <c r="B2787" s="8" t="s">
        <v>2857</v>
      </c>
      <c r="C2787" s="9" t="s">
        <v>829</v>
      </c>
      <c r="D2787" s="4"/>
      <c r="E2787" s="7">
        <v>44378</v>
      </c>
      <c r="F2787" s="4" t="str">
        <f>C2787&amp;COUNTIF($C$2:C2787,C2787)</f>
        <v>王旭光2</v>
      </c>
      <c r="G2787" s="4">
        <f t="shared" si="87"/>
        <v>0</v>
      </c>
    </row>
    <row r="2788" customHeight="1" spans="1:7">
      <c r="A2788" s="4">
        <f t="shared" si="86"/>
        <v>2787</v>
      </c>
      <c r="B2788" s="8" t="s">
        <v>2847</v>
      </c>
      <c r="C2788" s="9" t="s">
        <v>830</v>
      </c>
      <c r="D2788" s="4"/>
      <c r="E2788" s="7">
        <v>44378</v>
      </c>
      <c r="F2788" s="4" t="str">
        <f>C2788&amp;COUNTIF($C$2:C2788,C2788)</f>
        <v>易文2</v>
      </c>
      <c r="G2788" s="4">
        <f t="shared" si="87"/>
        <v>0</v>
      </c>
    </row>
    <row r="2789" customHeight="1" spans="1:7">
      <c r="A2789" s="4">
        <f t="shared" si="86"/>
        <v>2788</v>
      </c>
      <c r="B2789" s="8" t="s">
        <v>2862</v>
      </c>
      <c r="C2789" s="9" t="s">
        <v>831</v>
      </c>
      <c r="D2789" s="4"/>
      <c r="E2789" s="7">
        <v>44378</v>
      </c>
      <c r="F2789" s="4" t="str">
        <f>C2789&amp;COUNTIF($C$2:C2789,C2789)</f>
        <v>兰剑2</v>
      </c>
      <c r="G2789" s="4">
        <f t="shared" si="87"/>
        <v>0</v>
      </c>
    </row>
    <row r="2790" customHeight="1" spans="1:7">
      <c r="A2790" s="4">
        <f t="shared" si="86"/>
        <v>2789</v>
      </c>
      <c r="B2790" s="8" t="s">
        <v>4272</v>
      </c>
      <c r="C2790" s="9" t="s">
        <v>832</v>
      </c>
      <c r="D2790" s="4"/>
      <c r="E2790" s="7">
        <v>44378</v>
      </c>
      <c r="F2790" s="4" t="str">
        <f>C2790&amp;COUNTIF($C$2:C2790,C2790)</f>
        <v>田立志2</v>
      </c>
      <c r="G2790" s="4">
        <f t="shared" si="87"/>
        <v>0</v>
      </c>
    </row>
    <row r="2791" customHeight="1" spans="1:7">
      <c r="A2791" s="4">
        <f t="shared" si="86"/>
        <v>2790</v>
      </c>
      <c r="B2791" s="8" t="s">
        <v>2982</v>
      </c>
      <c r="C2791" s="9" t="s">
        <v>835</v>
      </c>
      <c r="D2791" s="4"/>
      <c r="E2791" s="7">
        <v>44378</v>
      </c>
      <c r="F2791" s="4" t="str">
        <f>C2791&amp;COUNTIF($C$2:C2791,C2791)</f>
        <v>范亚坤2</v>
      </c>
      <c r="G2791" s="4">
        <f t="shared" si="87"/>
        <v>0</v>
      </c>
    </row>
    <row r="2792" customHeight="1" spans="1:7">
      <c r="A2792" s="4">
        <f t="shared" si="86"/>
        <v>2791</v>
      </c>
      <c r="B2792" s="8" t="s">
        <v>3530</v>
      </c>
      <c r="C2792" s="9" t="s">
        <v>836</v>
      </c>
      <c r="D2792" s="4"/>
      <c r="E2792" s="7">
        <v>44378</v>
      </c>
      <c r="F2792" s="4" t="str">
        <f>C2792&amp;COUNTIF($C$2:C2792,C2792)</f>
        <v>宋伟强2</v>
      </c>
      <c r="G2792" s="4">
        <f t="shared" si="87"/>
        <v>0</v>
      </c>
    </row>
    <row r="2793" customHeight="1" spans="1:7">
      <c r="A2793" s="4">
        <f t="shared" si="86"/>
        <v>2792</v>
      </c>
      <c r="B2793" s="8" t="s">
        <v>3109</v>
      </c>
      <c r="C2793" s="9" t="s">
        <v>837</v>
      </c>
      <c r="D2793" s="4"/>
      <c r="E2793" s="7">
        <v>44378</v>
      </c>
      <c r="F2793" s="4" t="str">
        <f>C2793&amp;COUNTIF($C$2:C2793,C2793)</f>
        <v>高晓搏2</v>
      </c>
      <c r="G2793" s="4">
        <f t="shared" si="87"/>
        <v>0</v>
      </c>
    </row>
    <row r="2794" customHeight="1" spans="1:7">
      <c r="A2794" s="4">
        <f t="shared" si="86"/>
        <v>2793</v>
      </c>
      <c r="B2794" s="8" t="s">
        <v>4274</v>
      </c>
      <c r="C2794" s="9" t="s">
        <v>839</v>
      </c>
      <c r="D2794" s="4"/>
      <c r="E2794" s="7">
        <v>44378</v>
      </c>
      <c r="F2794" s="4" t="str">
        <f>C2794&amp;COUNTIF($C$2:C2794,C2794)</f>
        <v>李晓2</v>
      </c>
      <c r="G2794" s="4">
        <f t="shared" si="87"/>
        <v>0</v>
      </c>
    </row>
    <row r="2795" customHeight="1" spans="1:7">
      <c r="A2795" s="4">
        <f t="shared" si="86"/>
        <v>2794</v>
      </c>
      <c r="B2795" s="8" t="s">
        <v>3183</v>
      </c>
      <c r="C2795" s="9" t="s">
        <v>840</v>
      </c>
      <c r="D2795" s="4"/>
      <c r="E2795" s="7">
        <v>44378</v>
      </c>
      <c r="F2795" s="4" t="str">
        <f>C2795&amp;COUNTIF($C$2:C2795,C2795)</f>
        <v>张雷2</v>
      </c>
      <c r="G2795" s="4">
        <f t="shared" si="87"/>
        <v>0</v>
      </c>
    </row>
    <row r="2796" customHeight="1" spans="1:7">
      <c r="A2796" s="4">
        <f t="shared" si="86"/>
        <v>2795</v>
      </c>
      <c r="B2796" s="8" t="s">
        <v>4275</v>
      </c>
      <c r="C2796" s="9" t="s">
        <v>841</v>
      </c>
      <c r="D2796" s="4"/>
      <c r="E2796" s="7">
        <v>44378</v>
      </c>
      <c r="F2796" s="4" t="str">
        <f>C2796&amp;COUNTIF($C$2:C2796,C2796)</f>
        <v>郭春鹏2</v>
      </c>
      <c r="G2796" s="4">
        <f t="shared" si="87"/>
        <v>0</v>
      </c>
    </row>
    <row r="2797" customHeight="1" spans="1:7">
      <c r="A2797" s="4">
        <f t="shared" si="86"/>
        <v>2796</v>
      </c>
      <c r="B2797" s="8" t="s">
        <v>3533</v>
      </c>
      <c r="C2797" s="9" t="s">
        <v>842</v>
      </c>
      <c r="D2797" s="4"/>
      <c r="E2797" s="7">
        <v>44378</v>
      </c>
      <c r="F2797" s="4" t="str">
        <f>C2797&amp;COUNTIF($C$2:C2797,C2797)</f>
        <v>王佳2</v>
      </c>
      <c r="G2797" s="4">
        <f t="shared" si="87"/>
        <v>0</v>
      </c>
    </row>
    <row r="2798" customHeight="1" spans="1:7">
      <c r="A2798" s="4">
        <f t="shared" si="86"/>
        <v>2797</v>
      </c>
      <c r="B2798" s="8" t="s">
        <v>2851</v>
      </c>
      <c r="C2798" s="9" t="s">
        <v>843</v>
      </c>
      <c r="D2798" s="4"/>
      <c r="E2798" s="7">
        <v>44378</v>
      </c>
      <c r="F2798" s="4" t="str">
        <f>C2798&amp;COUNTIF($C$2:C2798,C2798)</f>
        <v>刘爽2</v>
      </c>
      <c r="G2798" s="4">
        <f t="shared" si="87"/>
        <v>0</v>
      </c>
    </row>
    <row r="2799" customHeight="1" spans="1:7">
      <c r="A2799" s="4">
        <f t="shared" si="86"/>
        <v>2798</v>
      </c>
      <c r="B2799" s="8" t="s">
        <v>4276</v>
      </c>
      <c r="C2799" s="9" t="s">
        <v>844</v>
      </c>
      <c r="D2799" s="4"/>
      <c r="E2799" s="7">
        <v>44378</v>
      </c>
      <c r="F2799" s="4" t="str">
        <f>C2799&amp;COUNTIF($C$2:C2799,C2799)</f>
        <v>张刚2</v>
      </c>
      <c r="G2799" s="4">
        <f t="shared" si="87"/>
        <v>0</v>
      </c>
    </row>
    <row r="2800" customHeight="1" spans="1:7">
      <c r="A2800" s="4">
        <f t="shared" si="86"/>
        <v>2799</v>
      </c>
      <c r="B2800" s="8" t="s">
        <v>3511</v>
      </c>
      <c r="C2800" s="9" t="s">
        <v>845</v>
      </c>
      <c r="D2800" s="4"/>
      <c r="E2800" s="7">
        <v>44378</v>
      </c>
      <c r="F2800" s="4" t="str">
        <f>C2800&amp;COUNTIF($C$2:C2800,C2800)</f>
        <v>杨晨2</v>
      </c>
      <c r="G2800" s="4">
        <f t="shared" si="87"/>
        <v>0</v>
      </c>
    </row>
    <row r="2801" customHeight="1" spans="1:7">
      <c r="A2801" s="4">
        <f t="shared" si="86"/>
        <v>2800</v>
      </c>
      <c r="B2801" s="8" t="s">
        <v>3543</v>
      </c>
      <c r="C2801" s="9" t="s">
        <v>846</v>
      </c>
      <c r="D2801" s="4"/>
      <c r="E2801" s="7">
        <v>44378</v>
      </c>
      <c r="F2801" s="4" t="str">
        <f>C2801&amp;COUNTIF($C$2:C2801,C2801)</f>
        <v>景瑶2</v>
      </c>
      <c r="G2801" s="4">
        <f t="shared" si="87"/>
        <v>0</v>
      </c>
    </row>
    <row r="2802" customHeight="1" spans="1:7">
      <c r="A2802" s="4">
        <f t="shared" si="86"/>
        <v>2801</v>
      </c>
      <c r="B2802" s="8" t="s">
        <v>3766</v>
      </c>
      <c r="C2802" s="9" t="s">
        <v>847</v>
      </c>
      <c r="D2802" s="4"/>
      <c r="E2802" s="7">
        <v>44378</v>
      </c>
      <c r="F2802" s="4" t="str">
        <f>C2802&amp;COUNTIF($C$2:C2802,C2802)</f>
        <v>张健2</v>
      </c>
      <c r="G2802" s="4">
        <f t="shared" si="87"/>
        <v>0</v>
      </c>
    </row>
    <row r="2803" customHeight="1" spans="1:7">
      <c r="A2803" s="4">
        <f t="shared" si="86"/>
        <v>2802</v>
      </c>
      <c r="B2803" s="8" t="s">
        <v>4277</v>
      </c>
      <c r="C2803" s="9" t="s">
        <v>849</v>
      </c>
      <c r="D2803" s="4"/>
      <c r="E2803" s="7">
        <v>44378</v>
      </c>
      <c r="F2803" s="4" t="str">
        <f>C2803&amp;COUNTIF($C$2:C2803,C2803)</f>
        <v>刘振宇2</v>
      </c>
      <c r="G2803" s="4">
        <f t="shared" si="87"/>
        <v>0</v>
      </c>
    </row>
    <row r="2804" customHeight="1" spans="1:7">
      <c r="A2804" s="4">
        <f t="shared" si="86"/>
        <v>2803</v>
      </c>
      <c r="B2804" s="8" t="s">
        <v>3527</v>
      </c>
      <c r="C2804" s="9" t="s">
        <v>850</v>
      </c>
      <c r="D2804" s="4"/>
      <c r="E2804" s="7">
        <v>44378</v>
      </c>
      <c r="F2804" s="4" t="str">
        <f>C2804&amp;COUNTIF($C$2:C2804,C2804)</f>
        <v>马佳英2</v>
      </c>
      <c r="G2804" s="4">
        <f t="shared" si="87"/>
        <v>0</v>
      </c>
    </row>
    <row r="2805" customHeight="1" spans="1:7">
      <c r="A2805" s="4">
        <f t="shared" si="86"/>
        <v>2804</v>
      </c>
      <c r="B2805" s="8" t="s">
        <v>4278</v>
      </c>
      <c r="C2805" s="9" t="s">
        <v>851</v>
      </c>
      <c r="D2805" s="4"/>
      <c r="E2805" s="7">
        <v>44378</v>
      </c>
      <c r="F2805" s="4" t="str">
        <f>C2805&amp;COUNTIF($C$2:C2805,C2805)</f>
        <v>张勇2</v>
      </c>
      <c r="G2805" s="4">
        <f t="shared" si="87"/>
        <v>0</v>
      </c>
    </row>
    <row r="2806" customHeight="1" spans="1:7">
      <c r="A2806" s="4">
        <f t="shared" si="86"/>
        <v>2805</v>
      </c>
      <c r="B2806" s="8" t="s">
        <v>4279</v>
      </c>
      <c r="C2806" s="9" t="s">
        <v>852</v>
      </c>
      <c r="D2806" s="4"/>
      <c r="E2806" s="7">
        <v>44378</v>
      </c>
      <c r="F2806" s="4" t="str">
        <f>C2806&amp;COUNTIF($C$2:C2806,C2806)</f>
        <v>张汉超2</v>
      </c>
      <c r="G2806" s="4">
        <f t="shared" si="87"/>
        <v>0</v>
      </c>
    </row>
    <row r="2807" customHeight="1" spans="1:7">
      <c r="A2807" s="4">
        <f t="shared" si="86"/>
        <v>2806</v>
      </c>
      <c r="B2807" s="8" t="s">
        <v>3535</v>
      </c>
      <c r="C2807" s="9" t="s">
        <v>853</v>
      </c>
      <c r="D2807" s="4"/>
      <c r="E2807" s="7">
        <v>44378</v>
      </c>
      <c r="F2807" s="4" t="str">
        <f>C2807&amp;COUNTIF($C$2:C2807,C2807)</f>
        <v>乔光2</v>
      </c>
      <c r="G2807" s="4">
        <f t="shared" si="87"/>
        <v>0</v>
      </c>
    </row>
    <row r="2808" customHeight="1" spans="1:7">
      <c r="A2808" s="4">
        <f t="shared" si="86"/>
        <v>2807</v>
      </c>
      <c r="B2808" s="8" t="s">
        <v>3513</v>
      </c>
      <c r="C2808" s="9" t="s">
        <v>855</v>
      </c>
      <c r="D2808" s="4"/>
      <c r="E2808" s="7">
        <v>44378</v>
      </c>
      <c r="F2808" s="4" t="str">
        <f>C2808&amp;COUNTIF($C$2:C2808,C2808)</f>
        <v>朱晓辉2</v>
      </c>
      <c r="G2808" s="4">
        <f t="shared" si="87"/>
        <v>0</v>
      </c>
    </row>
    <row r="2809" customHeight="1" spans="1:7">
      <c r="A2809" s="4">
        <f t="shared" si="86"/>
        <v>2808</v>
      </c>
      <c r="B2809" s="8" t="s">
        <v>3536</v>
      </c>
      <c r="C2809" s="9" t="s">
        <v>856</v>
      </c>
      <c r="D2809" s="4"/>
      <c r="E2809" s="7">
        <v>44378</v>
      </c>
      <c r="F2809" s="4" t="str">
        <f>C2809&amp;COUNTIF($C$2:C2809,C2809)</f>
        <v>李志伟2</v>
      </c>
      <c r="G2809" s="4">
        <f t="shared" si="87"/>
        <v>0</v>
      </c>
    </row>
    <row r="2810" customHeight="1" spans="1:7">
      <c r="A2810" s="4">
        <f t="shared" si="86"/>
        <v>2809</v>
      </c>
      <c r="B2810" s="8" t="s">
        <v>3531</v>
      </c>
      <c r="C2810" s="9" t="s">
        <v>857</v>
      </c>
      <c r="D2810" s="4"/>
      <c r="E2810" s="7">
        <v>44378</v>
      </c>
      <c r="F2810" s="4" t="str">
        <f>C2810&amp;COUNTIF($C$2:C2810,C2810)</f>
        <v>徐广岐2</v>
      </c>
      <c r="G2810" s="4">
        <f t="shared" si="87"/>
        <v>0</v>
      </c>
    </row>
    <row r="2811" customHeight="1" spans="1:7">
      <c r="A2811" s="4">
        <f t="shared" si="86"/>
        <v>2810</v>
      </c>
      <c r="B2811" s="8" t="s">
        <v>4281</v>
      </c>
      <c r="C2811" s="9" t="s">
        <v>858</v>
      </c>
      <c r="D2811" s="4"/>
      <c r="E2811" s="7">
        <v>44378</v>
      </c>
      <c r="F2811" s="4" t="str">
        <f>C2811&amp;COUNTIF($C$2:C2811,C2811)</f>
        <v>赵艳敏2</v>
      </c>
      <c r="G2811" s="4">
        <f t="shared" si="87"/>
        <v>0</v>
      </c>
    </row>
    <row r="2812" customHeight="1" spans="1:7">
      <c r="A2812" s="4">
        <f t="shared" si="86"/>
        <v>2811</v>
      </c>
      <c r="B2812" s="8" t="s">
        <v>3201</v>
      </c>
      <c r="C2812" s="9" t="s">
        <v>859</v>
      </c>
      <c r="D2812" s="4"/>
      <c r="E2812" s="7">
        <v>44378</v>
      </c>
      <c r="F2812" s="4" t="str">
        <f>C2812&amp;COUNTIF($C$2:C2812,C2812)</f>
        <v>金士星2</v>
      </c>
      <c r="G2812" s="4">
        <f t="shared" si="87"/>
        <v>0</v>
      </c>
    </row>
    <row r="2813" customHeight="1" spans="1:7">
      <c r="A2813" s="4">
        <f t="shared" si="86"/>
        <v>2812</v>
      </c>
      <c r="B2813" s="8" t="s">
        <v>4282</v>
      </c>
      <c r="C2813" s="9" t="s">
        <v>860</v>
      </c>
      <c r="D2813" s="4"/>
      <c r="E2813" s="7">
        <v>44378</v>
      </c>
      <c r="F2813" s="4" t="str">
        <f>C2813&amp;COUNTIF($C$2:C2813,C2813)</f>
        <v>赵雪12</v>
      </c>
      <c r="G2813" s="4">
        <f t="shared" si="87"/>
        <v>0</v>
      </c>
    </row>
    <row r="2814" customHeight="1" spans="1:7">
      <c r="A2814" s="4">
        <f t="shared" si="86"/>
        <v>2813</v>
      </c>
      <c r="B2814" s="8" t="s">
        <v>2956</v>
      </c>
      <c r="C2814" s="9" t="s">
        <v>861</v>
      </c>
      <c r="D2814" s="4"/>
      <c r="E2814" s="7">
        <v>44378</v>
      </c>
      <c r="F2814" s="4" t="str">
        <f>C2814&amp;COUNTIF($C$2:C2814,C2814)</f>
        <v>郭好磊2</v>
      </c>
      <c r="G2814" s="4">
        <f t="shared" si="87"/>
        <v>0</v>
      </c>
    </row>
    <row r="2815" customHeight="1" spans="1:7">
      <c r="A2815" s="4">
        <f t="shared" si="86"/>
        <v>2814</v>
      </c>
      <c r="B2815" s="8" t="s">
        <v>3532</v>
      </c>
      <c r="C2815" s="9" t="s">
        <v>863</v>
      </c>
      <c r="D2815" s="4"/>
      <c r="E2815" s="7">
        <v>44378</v>
      </c>
      <c r="F2815" s="4" t="str">
        <f>C2815&amp;COUNTIF($C$2:C2815,C2815)</f>
        <v>赵朋飞2</v>
      </c>
      <c r="G2815" s="4">
        <f t="shared" si="87"/>
        <v>0</v>
      </c>
    </row>
    <row r="2816" customHeight="1" spans="1:7">
      <c r="A2816" s="4">
        <f t="shared" si="86"/>
        <v>2815</v>
      </c>
      <c r="B2816" s="8" t="s">
        <v>3528</v>
      </c>
      <c r="C2816" s="9" t="s">
        <v>864</v>
      </c>
      <c r="D2816" s="4"/>
      <c r="E2816" s="7">
        <v>44378</v>
      </c>
      <c r="F2816" s="4" t="str">
        <f>C2816&amp;COUNTIF($C$2:C2816,C2816)</f>
        <v>范春成2</v>
      </c>
      <c r="G2816" s="4">
        <f t="shared" si="87"/>
        <v>0</v>
      </c>
    </row>
    <row r="2817" customHeight="1" spans="1:7">
      <c r="A2817" s="4">
        <f t="shared" si="86"/>
        <v>2816</v>
      </c>
      <c r="B2817" s="8" t="s">
        <v>3121</v>
      </c>
      <c r="C2817" s="9" t="s">
        <v>865</v>
      </c>
      <c r="D2817" s="4"/>
      <c r="E2817" s="7">
        <v>44378</v>
      </c>
      <c r="F2817" s="4" t="str">
        <f>C2817&amp;COUNTIF($C$2:C2817,C2817)</f>
        <v>秦绍林2</v>
      </c>
      <c r="G2817" s="4">
        <f t="shared" si="87"/>
        <v>0</v>
      </c>
    </row>
    <row r="2818" customHeight="1" spans="1:7">
      <c r="A2818" s="4">
        <f t="shared" si="86"/>
        <v>2817</v>
      </c>
      <c r="B2818" s="8" t="s">
        <v>3529</v>
      </c>
      <c r="C2818" s="9" t="s">
        <v>866</v>
      </c>
      <c r="D2818" s="4"/>
      <c r="E2818" s="7">
        <v>44378</v>
      </c>
      <c r="F2818" s="4" t="str">
        <f>C2818&amp;COUNTIF($C$2:C2818,C2818)</f>
        <v>石家琦2</v>
      </c>
      <c r="G2818" s="4">
        <f t="shared" si="87"/>
        <v>0</v>
      </c>
    </row>
    <row r="2819" customHeight="1" spans="1:7">
      <c r="A2819" s="4">
        <f t="shared" ref="A2819:A2882" si="88">ROW()-1</f>
        <v>2818</v>
      </c>
      <c r="B2819" s="8" t="s">
        <v>2861</v>
      </c>
      <c r="C2819" s="9" t="s">
        <v>867</v>
      </c>
      <c r="D2819" s="4"/>
      <c r="E2819" s="7">
        <v>44378</v>
      </c>
      <c r="F2819" s="4" t="str">
        <f>C2819&amp;COUNTIF($C$2:C2819,C2819)</f>
        <v>申威2</v>
      </c>
      <c r="G2819" s="4">
        <f t="shared" ref="G2819:G2882" si="89">IF(COUNTIF(C:C,C2819)=1,0,D2819-VLOOKUP(C2819,C:D,2,0))</f>
        <v>0</v>
      </c>
    </row>
    <row r="2820" customHeight="1" spans="1:7">
      <c r="A2820" s="4">
        <f t="shared" si="88"/>
        <v>2819</v>
      </c>
      <c r="B2820" s="8" t="s">
        <v>3526</v>
      </c>
      <c r="C2820" s="9" t="s">
        <v>868</v>
      </c>
      <c r="D2820" s="4"/>
      <c r="E2820" s="7">
        <v>44378</v>
      </c>
      <c r="F2820" s="4" t="str">
        <f>C2820&amp;COUNTIF($C$2:C2820,C2820)</f>
        <v>白冰2</v>
      </c>
      <c r="G2820" s="4">
        <f t="shared" si="89"/>
        <v>0</v>
      </c>
    </row>
    <row r="2821" customHeight="1" spans="1:7">
      <c r="A2821" s="4">
        <f t="shared" si="88"/>
        <v>2820</v>
      </c>
      <c r="B2821" s="8" t="s">
        <v>3202</v>
      </c>
      <c r="C2821" s="9" t="s">
        <v>869</v>
      </c>
      <c r="D2821" s="4"/>
      <c r="E2821" s="7">
        <v>44378</v>
      </c>
      <c r="F2821" s="4" t="str">
        <f>C2821&amp;COUNTIF($C$2:C2821,C2821)</f>
        <v>赵安坤2</v>
      </c>
      <c r="G2821" s="4">
        <f t="shared" si="89"/>
        <v>0</v>
      </c>
    </row>
    <row r="2822" customHeight="1" spans="1:7">
      <c r="A2822" s="4">
        <f t="shared" si="88"/>
        <v>2821</v>
      </c>
      <c r="B2822" s="8" t="s">
        <v>3767</v>
      </c>
      <c r="C2822" s="9" t="s">
        <v>871</v>
      </c>
      <c r="D2822" s="4"/>
      <c r="E2822" s="7">
        <v>44378</v>
      </c>
      <c r="F2822" s="4" t="str">
        <f>C2822&amp;COUNTIF($C$2:C2822,C2822)</f>
        <v>闫龙虎2</v>
      </c>
      <c r="G2822" s="4">
        <f t="shared" si="89"/>
        <v>0</v>
      </c>
    </row>
    <row r="2823" customHeight="1" spans="1:7">
      <c r="A2823" s="4">
        <f t="shared" si="88"/>
        <v>2822</v>
      </c>
      <c r="B2823" s="8" t="s">
        <v>3120</v>
      </c>
      <c r="C2823" s="9" t="s">
        <v>873</v>
      </c>
      <c r="D2823" s="4"/>
      <c r="E2823" s="7">
        <v>44378</v>
      </c>
      <c r="F2823" s="4" t="str">
        <f>C2823&amp;COUNTIF($C$2:C2823,C2823)</f>
        <v>张飞雨2</v>
      </c>
      <c r="G2823" s="4">
        <f t="shared" si="89"/>
        <v>0</v>
      </c>
    </row>
    <row r="2824" customHeight="1" spans="1:7">
      <c r="A2824" s="4">
        <f t="shared" si="88"/>
        <v>2823</v>
      </c>
      <c r="B2824" s="8" t="s">
        <v>3108</v>
      </c>
      <c r="C2824" s="9" t="s">
        <v>874</v>
      </c>
      <c r="D2824" s="4"/>
      <c r="E2824" s="7">
        <v>44378</v>
      </c>
      <c r="F2824" s="4" t="str">
        <f>C2824&amp;COUNTIF($C$2:C2824,C2824)</f>
        <v>张琦2</v>
      </c>
      <c r="G2824" s="4">
        <f t="shared" si="89"/>
        <v>0</v>
      </c>
    </row>
    <row r="2825" customHeight="1" spans="1:7">
      <c r="A2825" s="4">
        <f t="shared" si="88"/>
        <v>2824</v>
      </c>
      <c r="B2825" s="8" t="s">
        <v>3196</v>
      </c>
      <c r="C2825" s="9" t="s">
        <v>877</v>
      </c>
      <c r="D2825" s="4"/>
      <c r="E2825" s="7">
        <v>44378</v>
      </c>
      <c r="F2825" s="4" t="str">
        <f>C2825&amp;COUNTIF($C$2:C2825,C2825)</f>
        <v>刘艳2</v>
      </c>
      <c r="G2825" s="4">
        <f t="shared" si="89"/>
        <v>0</v>
      </c>
    </row>
    <row r="2826" customHeight="1" spans="1:7">
      <c r="A2826" s="4">
        <f t="shared" si="88"/>
        <v>2825</v>
      </c>
      <c r="B2826" s="8" t="s">
        <v>4286</v>
      </c>
      <c r="C2826" s="9" t="s">
        <v>878</v>
      </c>
      <c r="D2826" s="4"/>
      <c r="E2826" s="7">
        <v>44378</v>
      </c>
      <c r="F2826" s="4" t="str">
        <f>C2826&amp;COUNTIF($C$2:C2826,C2826)</f>
        <v>张冬2</v>
      </c>
      <c r="G2826" s="4">
        <f t="shared" si="89"/>
        <v>0</v>
      </c>
    </row>
    <row r="2827" customHeight="1" spans="1:7">
      <c r="A2827" s="4">
        <f t="shared" si="88"/>
        <v>2826</v>
      </c>
      <c r="B2827" s="8" t="s">
        <v>2903</v>
      </c>
      <c r="C2827" s="9" t="s">
        <v>879</v>
      </c>
      <c r="D2827" s="4"/>
      <c r="E2827" s="7">
        <v>44378</v>
      </c>
      <c r="F2827" s="4" t="str">
        <f>C2827&amp;COUNTIF($C$2:C2827,C2827)</f>
        <v>李辰煜2</v>
      </c>
      <c r="G2827" s="4">
        <f t="shared" si="89"/>
        <v>0</v>
      </c>
    </row>
    <row r="2828" customHeight="1" spans="1:7">
      <c r="A2828" s="4">
        <f t="shared" si="88"/>
        <v>2827</v>
      </c>
      <c r="B2828" s="8" t="s">
        <v>3510</v>
      </c>
      <c r="C2828" s="9" t="s">
        <v>880</v>
      </c>
      <c r="D2828" s="4"/>
      <c r="E2828" s="7">
        <v>44378</v>
      </c>
      <c r="F2828" s="4" t="str">
        <f>C2828&amp;COUNTIF($C$2:C2828,C2828)</f>
        <v>孙金飞2</v>
      </c>
      <c r="G2828" s="4">
        <f t="shared" si="89"/>
        <v>0</v>
      </c>
    </row>
    <row r="2829" customHeight="1" spans="1:7">
      <c r="A2829" s="4">
        <f t="shared" si="88"/>
        <v>2828</v>
      </c>
      <c r="B2829" s="8" t="s">
        <v>2961</v>
      </c>
      <c r="C2829" s="9" t="s">
        <v>881</v>
      </c>
      <c r="D2829" s="4"/>
      <c r="E2829" s="7">
        <v>44378</v>
      </c>
      <c r="F2829" s="4" t="str">
        <f>C2829&amp;COUNTIF($C$2:C2829,C2829)</f>
        <v>毛江卫2</v>
      </c>
      <c r="G2829" s="4">
        <f t="shared" si="89"/>
        <v>0</v>
      </c>
    </row>
    <row r="2830" customHeight="1" spans="1:7">
      <c r="A2830" s="4">
        <f t="shared" si="88"/>
        <v>2829</v>
      </c>
      <c r="B2830" s="8" t="s">
        <v>4288</v>
      </c>
      <c r="C2830" s="9" t="s">
        <v>884</v>
      </c>
      <c r="D2830" s="4"/>
      <c r="E2830" s="7">
        <v>44378</v>
      </c>
      <c r="F2830" s="4" t="str">
        <f>C2830&amp;COUNTIF($C$2:C2830,C2830)</f>
        <v>肖冬雪2</v>
      </c>
      <c r="G2830" s="4">
        <f t="shared" si="89"/>
        <v>0</v>
      </c>
    </row>
    <row r="2831" customHeight="1" spans="1:7">
      <c r="A2831" s="4">
        <f t="shared" si="88"/>
        <v>2830</v>
      </c>
      <c r="B2831" s="8" t="s">
        <v>4289</v>
      </c>
      <c r="C2831" s="9" t="s">
        <v>885</v>
      </c>
      <c r="D2831" s="4"/>
      <c r="E2831" s="7">
        <v>44378</v>
      </c>
      <c r="F2831" s="4" t="str">
        <f>C2831&amp;COUNTIF($C$2:C2831,C2831)</f>
        <v>王宏娟2</v>
      </c>
      <c r="G2831" s="4">
        <f t="shared" si="89"/>
        <v>0</v>
      </c>
    </row>
    <row r="2832" customHeight="1" spans="1:7">
      <c r="A2832" s="4">
        <f t="shared" si="88"/>
        <v>2831</v>
      </c>
      <c r="B2832" s="8" t="s">
        <v>3548</v>
      </c>
      <c r="C2832" s="9" t="s">
        <v>886</v>
      </c>
      <c r="D2832" s="4"/>
      <c r="E2832" s="7">
        <v>44378</v>
      </c>
      <c r="F2832" s="4" t="str">
        <f>C2832&amp;COUNTIF($C$2:C2832,C2832)</f>
        <v>李雷全2</v>
      </c>
      <c r="G2832" s="4">
        <f t="shared" si="89"/>
        <v>0</v>
      </c>
    </row>
    <row r="2833" customHeight="1" spans="1:7">
      <c r="A2833" s="4">
        <f t="shared" si="88"/>
        <v>2832</v>
      </c>
      <c r="B2833" s="8" t="s">
        <v>3545</v>
      </c>
      <c r="C2833" s="9" t="s">
        <v>887</v>
      </c>
      <c r="D2833" s="4"/>
      <c r="E2833" s="7">
        <v>44378</v>
      </c>
      <c r="F2833" s="4" t="str">
        <f>C2833&amp;COUNTIF($C$2:C2833,C2833)</f>
        <v>迟立杰2</v>
      </c>
      <c r="G2833" s="4">
        <f t="shared" si="89"/>
        <v>0</v>
      </c>
    </row>
    <row r="2834" customHeight="1" spans="1:7">
      <c r="A2834" s="4">
        <f t="shared" si="88"/>
        <v>2833</v>
      </c>
      <c r="B2834" s="8" t="s">
        <v>2860</v>
      </c>
      <c r="C2834" s="9" t="s">
        <v>889</v>
      </c>
      <c r="D2834" s="4"/>
      <c r="E2834" s="7">
        <v>44378</v>
      </c>
      <c r="F2834" s="4" t="str">
        <f>C2834&amp;COUNTIF($C$2:C2834,C2834)</f>
        <v>丁鹏飞2</v>
      </c>
      <c r="G2834" s="4">
        <f t="shared" si="89"/>
        <v>0</v>
      </c>
    </row>
    <row r="2835" customHeight="1" spans="1:7">
      <c r="A2835" s="4">
        <f t="shared" si="88"/>
        <v>2834</v>
      </c>
      <c r="B2835" s="8" t="s">
        <v>2740</v>
      </c>
      <c r="C2835" s="9" t="s">
        <v>890</v>
      </c>
      <c r="D2835" s="4"/>
      <c r="E2835" s="7">
        <v>44378</v>
      </c>
      <c r="F2835" s="4" t="str">
        <f>C2835&amp;COUNTIF($C$2:C2835,C2835)</f>
        <v>谷义娜2</v>
      </c>
      <c r="G2835" s="4">
        <f t="shared" si="89"/>
        <v>0</v>
      </c>
    </row>
    <row r="2836" customHeight="1" spans="1:7">
      <c r="A2836" s="4">
        <f t="shared" si="88"/>
        <v>2835</v>
      </c>
      <c r="B2836" s="8" t="s">
        <v>2865</v>
      </c>
      <c r="C2836" s="9" t="s">
        <v>891</v>
      </c>
      <c r="D2836" s="4"/>
      <c r="E2836" s="7">
        <v>44378</v>
      </c>
      <c r="F2836" s="4" t="str">
        <f>C2836&amp;COUNTIF($C$2:C2836,C2836)</f>
        <v>赵晓波2</v>
      </c>
      <c r="G2836" s="4">
        <f t="shared" si="89"/>
        <v>0</v>
      </c>
    </row>
    <row r="2837" customHeight="1" spans="1:7">
      <c r="A2837" s="4">
        <f t="shared" si="88"/>
        <v>2836</v>
      </c>
      <c r="B2837" s="8" t="s">
        <v>2859</v>
      </c>
      <c r="C2837" s="9" t="s">
        <v>892</v>
      </c>
      <c r="D2837" s="4"/>
      <c r="E2837" s="7">
        <v>44378</v>
      </c>
      <c r="F2837" s="4" t="str">
        <f>C2837&amp;COUNTIF($C$2:C2837,C2837)</f>
        <v>杨清清2</v>
      </c>
      <c r="G2837" s="4">
        <f t="shared" si="89"/>
        <v>0</v>
      </c>
    </row>
    <row r="2838" customHeight="1" spans="1:7">
      <c r="A2838" s="4">
        <f t="shared" si="88"/>
        <v>2837</v>
      </c>
      <c r="B2838" s="8" t="s">
        <v>2980</v>
      </c>
      <c r="C2838" s="9" t="s">
        <v>893</v>
      </c>
      <c r="D2838" s="4"/>
      <c r="E2838" s="7">
        <v>44378</v>
      </c>
      <c r="F2838" s="4" t="str">
        <f>C2838&amp;COUNTIF($C$2:C2838,C2838)</f>
        <v>李博2</v>
      </c>
      <c r="G2838" s="4">
        <f t="shared" si="89"/>
        <v>0</v>
      </c>
    </row>
    <row r="2839" customHeight="1" spans="1:7">
      <c r="A2839" s="4">
        <f t="shared" si="88"/>
        <v>2838</v>
      </c>
      <c r="B2839" s="8" t="s">
        <v>3534</v>
      </c>
      <c r="C2839" s="9" t="s">
        <v>894</v>
      </c>
      <c r="D2839" s="4"/>
      <c r="E2839" s="7">
        <v>44378</v>
      </c>
      <c r="F2839" s="4" t="str">
        <f>C2839&amp;COUNTIF($C$2:C2839,C2839)</f>
        <v>伊攀2</v>
      </c>
      <c r="G2839" s="4">
        <f t="shared" si="89"/>
        <v>0</v>
      </c>
    </row>
    <row r="2840" customHeight="1" spans="1:7">
      <c r="A2840" s="4">
        <f t="shared" si="88"/>
        <v>2839</v>
      </c>
      <c r="B2840" s="8" t="s">
        <v>3117</v>
      </c>
      <c r="C2840" s="9" t="s">
        <v>895</v>
      </c>
      <c r="D2840" s="4"/>
      <c r="E2840" s="7">
        <v>44378</v>
      </c>
      <c r="F2840" s="4" t="str">
        <f>C2840&amp;COUNTIF($C$2:C2840,C2840)</f>
        <v>杨昊2</v>
      </c>
      <c r="G2840" s="4">
        <f t="shared" si="89"/>
        <v>0</v>
      </c>
    </row>
    <row r="2841" customHeight="1" spans="1:7">
      <c r="A2841" s="4">
        <f t="shared" si="88"/>
        <v>2840</v>
      </c>
      <c r="B2841" s="8" t="s">
        <v>2852</v>
      </c>
      <c r="C2841" s="9" t="s">
        <v>896</v>
      </c>
      <c r="D2841" s="4"/>
      <c r="E2841" s="7">
        <v>44378</v>
      </c>
      <c r="F2841" s="4" t="str">
        <f>C2841&amp;COUNTIF($C$2:C2841,C2841)</f>
        <v>田杰2</v>
      </c>
      <c r="G2841" s="4">
        <f t="shared" si="89"/>
        <v>0</v>
      </c>
    </row>
    <row r="2842" customHeight="1" spans="1:7">
      <c r="A2842" s="4">
        <f t="shared" si="88"/>
        <v>2841</v>
      </c>
      <c r="B2842" s="8" t="s">
        <v>2841</v>
      </c>
      <c r="C2842" s="9" t="s">
        <v>897</v>
      </c>
      <c r="D2842" s="4"/>
      <c r="E2842" s="7">
        <v>44378</v>
      </c>
      <c r="F2842" s="4" t="str">
        <f>C2842&amp;COUNTIF($C$2:C2842,C2842)</f>
        <v>谢鑫宇2</v>
      </c>
      <c r="G2842" s="4">
        <f t="shared" si="89"/>
        <v>0</v>
      </c>
    </row>
    <row r="2843" customHeight="1" spans="1:7">
      <c r="A2843" s="4">
        <f t="shared" si="88"/>
        <v>2842</v>
      </c>
      <c r="B2843" s="8" t="s">
        <v>3509</v>
      </c>
      <c r="C2843" s="9" t="s">
        <v>898</v>
      </c>
      <c r="D2843" s="4"/>
      <c r="E2843" s="7">
        <v>44378</v>
      </c>
      <c r="F2843" s="4" t="str">
        <f>C2843&amp;COUNTIF($C$2:C2843,C2843)</f>
        <v>路准晴2</v>
      </c>
      <c r="G2843" s="4">
        <f t="shared" si="89"/>
        <v>0</v>
      </c>
    </row>
    <row r="2844" customHeight="1" spans="1:7">
      <c r="A2844" s="4">
        <f t="shared" si="88"/>
        <v>2843</v>
      </c>
      <c r="B2844" s="8" t="s">
        <v>3457</v>
      </c>
      <c r="C2844" s="9" t="s">
        <v>899</v>
      </c>
      <c r="D2844" s="4"/>
      <c r="E2844" s="7">
        <v>44378</v>
      </c>
      <c r="F2844" s="4" t="str">
        <f>C2844&amp;COUNTIF($C$2:C2844,C2844)</f>
        <v>余志刚2</v>
      </c>
      <c r="G2844" s="4">
        <f t="shared" si="89"/>
        <v>0</v>
      </c>
    </row>
    <row r="2845" customHeight="1" spans="1:7">
      <c r="A2845" s="4">
        <f t="shared" si="88"/>
        <v>2844</v>
      </c>
      <c r="B2845" s="8" t="s">
        <v>3084</v>
      </c>
      <c r="C2845" s="9" t="s">
        <v>901</v>
      </c>
      <c r="D2845" s="4"/>
      <c r="E2845" s="7">
        <v>44378</v>
      </c>
      <c r="F2845" s="4" t="str">
        <f>C2845&amp;COUNTIF($C$2:C2845,C2845)</f>
        <v>刘艳超2</v>
      </c>
      <c r="G2845" s="4">
        <f t="shared" si="89"/>
        <v>0</v>
      </c>
    </row>
    <row r="2846" customHeight="1" spans="1:7">
      <c r="A2846" s="4">
        <f t="shared" si="88"/>
        <v>2845</v>
      </c>
      <c r="B2846" s="8" t="s">
        <v>3544</v>
      </c>
      <c r="C2846" s="9" t="s">
        <v>902</v>
      </c>
      <c r="D2846" s="4"/>
      <c r="E2846" s="7">
        <v>44378</v>
      </c>
      <c r="F2846" s="4" t="str">
        <f>C2846&amp;COUNTIF($C$2:C2846,C2846)</f>
        <v>李佳学2</v>
      </c>
      <c r="G2846" s="4">
        <f t="shared" si="89"/>
        <v>0</v>
      </c>
    </row>
    <row r="2847" customHeight="1" spans="1:7">
      <c r="A2847" s="4">
        <f t="shared" si="88"/>
        <v>2846</v>
      </c>
      <c r="B2847" s="8" t="s">
        <v>2850</v>
      </c>
      <c r="C2847" s="9" t="s">
        <v>903</v>
      </c>
      <c r="D2847" s="4"/>
      <c r="E2847" s="7">
        <v>44378</v>
      </c>
      <c r="F2847" s="4" t="str">
        <f>C2847&amp;COUNTIF($C$2:C2847,C2847)</f>
        <v>王海涛2</v>
      </c>
      <c r="G2847" s="4">
        <f t="shared" si="89"/>
        <v>0</v>
      </c>
    </row>
    <row r="2848" customHeight="1" spans="1:7">
      <c r="A2848" s="4">
        <f t="shared" si="88"/>
        <v>2847</v>
      </c>
      <c r="B2848" s="8" t="s">
        <v>3523</v>
      </c>
      <c r="C2848" s="9" t="s">
        <v>904</v>
      </c>
      <c r="D2848" s="4"/>
      <c r="E2848" s="7">
        <v>44378</v>
      </c>
      <c r="F2848" s="4" t="str">
        <f>C2848&amp;COUNTIF($C$2:C2848,C2848)</f>
        <v>刘欣欣2</v>
      </c>
      <c r="G2848" s="4">
        <f t="shared" si="89"/>
        <v>0</v>
      </c>
    </row>
    <row r="2849" customHeight="1" spans="1:7">
      <c r="A2849" s="4">
        <f t="shared" si="88"/>
        <v>2848</v>
      </c>
      <c r="B2849" s="8" t="s">
        <v>3125</v>
      </c>
      <c r="C2849" s="9" t="s">
        <v>905</v>
      </c>
      <c r="D2849" s="4"/>
      <c r="E2849" s="7">
        <v>44378</v>
      </c>
      <c r="F2849" s="4" t="str">
        <f>C2849&amp;COUNTIF($C$2:C2849,C2849)</f>
        <v>杨帅2</v>
      </c>
      <c r="G2849" s="4">
        <f t="shared" si="89"/>
        <v>0</v>
      </c>
    </row>
    <row r="2850" customHeight="1" spans="1:7">
      <c r="A2850" s="4">
        <f t="shared" si="88"/>
        <v>2849</v>
      </c>
      <c r="B2850" s="8" t="s">
        <v>3522</v>
      </c>
      <c r="C2850" s="9" t="s">
        <v>907</v>
      </c>
      <c r="D2850" s="4"/>
      <c r="E2850" s="7">
        <v>44378</v>
      </c>
      <c r="F2850" s="4" t="str">
        <f>C2850&amp;COUNTIF($C$2:C2850,C2850)</f>
        <v>刘亚南2</v>
      </c>
      <c r="G2850" s="4">
        <f t="shared" si="89"/>
        <v>0</v>
      </c>
    </row>
    <row r="2851" customHeight="1" spans="1:7">
      <c r="A2851" s="4">
        <f t="shared" si="88"/>
        <v>2850</v>
      </c>
      <c r="B2851" s="8" t="s">
        <v>3126</v>
      </c>
      <c r="C2851" s="9" t="s">
        <v>908</v>
      </c>
      <c r="D2851" s="4"/>
      <c r="E2851" s="7">
        <v>44378</v>
      </c>
      <c r="F2851" s="4" t="str">
        <f>C2851&amp;COUNTIF($C$2:C2851,C2851)</f>
        <v>罗迎豪2</v>
      </c>
      <c r="G2851" s="4">
        <f t="shared" si="89"/>
        <v>0</v>
      </c>
    </row>
    <row r="2852" customHeight="1" spans="1:7">
      <c r="A2852" s="4">
        <f t="shared" si="88"/>
        <v>2851</v>
      </c>
      <c r="B2852" s="8" t="s">
        <v>3512</v>
      </c>
      <c r="C2852" s="9" t="s">
        <v>909</v>
      </c>
      <c r="D2852" s="4"/>
      <c r="E2852" s="7">
        <v>44378</v>
      </c>
      <c r="F2852" s="4" t="str">
        <f>C2852&amp;COUNTIF($C$2:C2852,C2852)</f>
        <v>赵杰2</v>
      </c>
      <c r="G2852" s="4">
        <f t="shared" si="89"/>
        <v>0</v>
      </c>
    </row>
    <row r="2853" customHeight="1" spans="1:7">
      <c r="A2853" s="4">
        <f t="shared" si="88"/>
        <v>2852</v>
      </c>
      <c r="B2853" s="8" t="s">
        <v>2863</v>
      </c>
      <c r="C2853" s="9" t="s">
        <v>910</v>
      </c>
      <c r="D2853" s="4"/>
      <c r="E2853" s="7">
        <v>44378</v>
      </c>
      <c r="F2853" s="4" t="str">
        <f>C2853&amp;COUNTIF($C$2:C2853,C2853)</f>
        <v>张文青2</v>
      </c>
      <c r="G2853" s="4">
        <f t="shared" si="89"/>
        <v>0</v>
      </c>
    </row>
    <row r="2854" customHeight="1" spans="1:7">
      <c r="A2854" s="4">
        <f t="shared" si="88"/>
        <v>2853</v>
      </c>
      <c r="B2854" s="8" t="s">
        <v>3118</v>
      </c>
      <c r="C2854" s="9" t="s">
        <v>911</v>
      </c>
      <c r="D2854" s="4"/>
      <c r="E2854" s="7">
        <v>44378</v>
      </c>
      <c r="F2854" s="4" t="str">
        <f>C2854&amp;COUNTIF($C$2:C2854,C2854)</f>
        <v>常铁欣2</v>
      </c>
      <c r="G2854" s="4">
        <f t="shared" si="89"/>
        <v>0</v>
      </c>
    </row>
    <row r="2855" customHeight="1" spans="1:7">
      <c r="A2855" s="4">
        <f t="shared" si="88"/>
        <v>2854</v>
      </c>
      <c r="B2855" s="8" t="s">
        <v>2855</v>
      </c>
      <c r="C2855" s="9" t="s">
        <v>912</v>
      </c>
      <c r="D2855" s="4"/>
      <c r="E2855" s="7">
        <v>44378</v>
      </c>
      <c r="F2855" s="4" t="str">
        <f>C2855&amp;COUNTIF($C$2:C2855,C2855)</f>
        <v>李帅臣2</v>
      </c>
      <c r="G2855" s="4">
        <f t="shared" si="89"/>
        <v>0</v>
      </c>
    </row>
    <row r="2856" customHeight="1" spans="1:7">
      <c r="A2856" s="4">
        <f t="shared" si="88"/>
        <v>2855</v>
      </c>
      <c r="B2856" s="8" t="s">
        <v>2849</v>
      </c>
      <c r="C2856" s="9" t="s">
        <v>913</v>
      </c>
      <c r="D2856" s="4"/>
      <c r="E2856" s="7">
        <v>44378</v>
      </c>
      <c r="F2856" s="4" t="str">
        <f>C2856&amp;COUNTIF($C$2:C2856,C2856)</f>
        <v>田旭2</v>
      </c>
      <c r="G2856" s="4">
        <f t="shared" si="89"/>
        <v>0</v>
      </c>
    </row>
    <row r="2857" customHeight="1" spans="1:7">
      <c r="A2857" s="4">
        <f t="shared" si="88"/>
        <v>2856</v>
      </c>
      <c r="B2857" s="8" t="s">
        <v>4294</v>
      </c>
      <c r="C2857" s="9" t="s">
        <v>915</v>
      </c>
      <c r="D2857" s="4"/>
      <c r="E2857" s="7">
        <v>44378</v>
      </c>
      <c r="F2857" s="4" t="str">
        <f>C2857&amp;COUNTIF($C$2:C2857,C2857)</f>
        <v>郝松茂2</v>
      </c>
      <c r="G2857" s="4">
        <f t="shared" si="89"/>
        <v>0</v>
      </c>
    </row>
    <row r="2858" customHeight="1" spans="1:7">
      <c r="A2858" s="4">
        <f t="shared" si="88"/>
        <v>2857</v>
      </c>
      <c r="B2858" s="8" t="s">
        <v>4295</v>
      </c>
      <c r="C2858" s="9" t="s">
        <v>916</v>
      </c>
      <c r="D2858" s="4"/>
      <c r="E2858" s="7">
        <v>44378</v>
      </c>
      <c r="F2858" s="4" t="str">
        <f>C2858&amp;COUNTIF($C$2:C2858,C2858)</f>
        <v>仇炜2</v>
      </c>
      <c r="G2858" s="4">
        <f t="shared" si="89"/>
        <v>0</v>
      </c>
    </row>
    <row r="2859" customHeight="1" spans="1:7">
      <c r="A2859" s="4">
        <f t="shared" si="88"/>
        <v>2858</v>
      </c>
      <c r="B2859" s="8" t="s">
        <v>4296</v>
      </c>
      <c r="C2859" s="9" t="s">
        <v>917</v>
      </c>
      <c r="D2859" s="4"/>
      <c r="E2859" s="7">
        <v>44378</v>
      </c>
      <c r="F2859" s="4" t="str">
        <f>C2859&amp;COUNTIF($C$2:C2859,C2859)</f>
        <v>张艺凡2</v>
      </c>
      <c r="G2859" s="4">
        <f t="shared" si="89"/>
        <v>0</v>
      </c>
    </row>
    <row r="2860" customHeight="1" spans="1:7">
      <c r="A2860" s="4">
        <f t="shared" si="88"/>
        <v>2859</v>
      </c>
      <c r="B2860" s="8" t="s">
        <v>4297</v>
      </c>
      <c r="C2860" s="9" t="s">
        <v>918</v>
      </c>
      <c r="D2860" s="4"/>
      <c r="E2860" s="7">
        <v>44378</v>
      </c>
      <c r="F2860" s="4" t="str">
        <f>C2860&amp;COUNTIF($C$2:C2860,C2860)</f>
        <v>胡江江2</v>
      </c>
      <c r="G2860" s="4">
        <f t="shared" si="89"/>
        <v>0</v>
      </c>
    </row>
    <row r="2861" customHeight="1" spans="1:7">
      <c r="A2861" s="4">
        <f t="shared" si="88"/>
        <v>2860</v>
      </c>
      <c r="B2861" s="8" t="s">
        <v>2960</v>
      </c>
      <c r="C2861" s="9" t="s">
        <v>919</v>
      </c>
      <c r="D2861" s="4"/>
      <c r="E2861" s="7">
        <v>44378</v>
      </c>
      <c r="F2861" s="4" t="str">
        <f>C2861&amp;COUNTIF($C$2:C2861,C2861)</f>
        <v>张小宁2</v>
      </c>
      <c r="G2861" s="4">
        <f t="shared" si="89"/>
        <v>0</v>
      </c>
    </row>
    <row r="2862" customHeight="1" spans="1:7">
      <c r="A2862" s="4">
        <f t="shared" si="88"/>
        <v>2861</v>
      </c>
      <c r="B2862" s="8" t="s">
        <v>3514</v>
      </c>
      <c r="C2862" s="9" t="s">
        <v>923</v>
      </c>
      <c r="D2862" s="4"/>
      <c r="E2862" s="7">
        <v>44378</v>
      </c>
      <c r="F2862" s="4" t="str">
        <f>C2862&amp;COUNTIF($C$2:C2862,C2862)</f>
        <v>贾正良2</v>
      </c>
      <c r="G2862" s="4">
        <f t="shared" si="89"/>
        <v>0</v>
      </c>
    </row>
    <row r="2863" customHeight="1" spans="1:7">
      <c r="A2863" s="4">
        <f t="shared" si="88"/>
        <v>2862</v>
      </c>
      <c r="B2863" s="8" t="s">
        <v>4300</v>
      </c>
      <c r="C2863" s="9" t="s">
        <v>924</v>
      </c>
      <c r="D2863" s="4"/>
      <c r="E2863" s="7">
        <v>44378</v>
      </c>
      <c r="F2863" s="4" t="str">
        <f>C2863&amp;COUNTIF($C$2:C2863,C2863)</f>
        <v>石安2</v>
      </c>
      <c r="G2863" s="4">
        <f t="shared" si="89"/>
        <v>0</v>
      </c>
    </row>
    <row r="2864" customHeight="1" spans="1:7">
      <c r="A2864" s="4">
        <f t="shared" si="88"/>
        <v>2863</v>
      </c>
      <c r="B2864" s="8" t="s">
        <v>4301</v>
      </c>
      <c r="C2864" s="9" t="s">
        <v>925</v>
      </c>
      <c r="D2864" s="4"/>
      <c r="E2864" s="7">
        <v>44378</v>
      </c>
      <c r="F2864" s="4" t="str">
        <f>C2864&amp;COUNTIF($C$2:C2864,C2864)</f>
        <v>柳真真2</v>
      </c>
      <c r="G2864" s="4">
        <f t="shared" si="89"/>
        <v>0</v>
      </c>
    </row>
    <row r="2865" customHeight="1" spans="1:7">
      <c r="A2865" s="4">
        <f t="shared" si="88"/>
        <v>2864</v>
      </c>
      <c r="B2865" s="8" t="s">
        <v>2854</v>
      </c>
      <c r="C2865" s="9" t="s">
        <v>926</v>
      </c>
      <c r="D2865" s="4"/>
      <c r="E2865" s="7">
        <v>44378</v>
      </c>
      <c r="F2865" s="4" t="str">
        <f>C2865&amp;COUNTIF($C$2:C2865,C2865)</f>
        <v>裴彦佳2</v>
      </c>
      <c r="G2865" s="4">
        <f t="shared" si="89"/>
        <v>0</v>
      </c>
    </row>
    <row r="2866" customHeight="1" spans="1:7">
      <c r="A2866" s="4">
        <f t="shared" si="88"/>
        <v>2865</v>
      </c>
      <c r="B2866" s="8" t="s">
        <v>4302</v>
      </c>
      <c r="C2866" s="9" t="s">
        <v>927</v>
      </c>
      <c r="D2866" s="4"/>
      <c r="E2866" s="7">
        <v>44378</v>
      </c>
      <c r="F2866" s="4" t="str">
        <f>C2866&amp;COUNTIF($C$2:C2866,C2866)</f>
        <v>张萌军2</v>
      </c>
      <c r="G2866" s="4">
        <f t="shared" si="89"/>
        <v>0</v>
      </c>
    </row>
    <row r="2867" customHeight="1" spans="1:7">
      <c r="A2867" s="4">
        <f t="shared" si="88"/>
        <v>2866</v>
      </c>
      <c r="B2867" s="8" t="s">
        <v>3192</v>
      </c>
      <c r="C2867" s="9" t="s">
        <v>928</v>
      </c>
      <c r="D2867" s="4"/>
      <c r="E2867" s="7">
        <v>44378</v>
      </c>
      <c r="F2867" s="4" t="str">
        <f>C2867&amp;COUNTIF($C$2:C2867,C2867)</f>
        <v>王青波2</v>
      </c>
      <c r="G2867" s="4">
        <f t="shared" si="89"/>
        <v>0</v>
      </c>
    </row>
    <row r="2868" customHeight="1" spans="1:7">
      <c r="A2868" s="4">
        <f t="shared" si="88"/>
        <v>2867</v>
      </c>
      <c r="B2868" s="8" t="s">
        <v>3123</v>
      </c>
      <c r="C2868" s="9" t="s">
        <v>929</v>
      </c>
      <c r="D2868" s="4"/>
      <c r="E2868" s="7">
        <v>44378</v>
      </c>
      <c r="F2868" s="4" t="str">
        <f>C2868&amp;COUNTIF($C$2:C2868,C2868)</f>
        <v>郑羽娜2</v>
      </c>
      <c r="G2868" s="4">
        <f t="shared" si="89"/>
        <v>0</v>
      </c>
    </row>
    <row r="2869" customHeight="1" spans="1:7">
      <c r="A2869" s="4">
        <f t="shared" si="88"/>
        <v>2868</v>
      </c>
      <c r="B2869" s="8" t="s">
        <v>3122</v>
      </c>
      <c r="C2869" s="9" t="s">
        <v>930</v>
      </c>
      <c r="D2869" s="4"/>
      <c r="E2869" s="7">
        <v>44378</v>
      </c>
      <c r="F2869" s="4" t="str">
        <f>C2869&amp;COUNTIF($C$2:C2869,C2869)</f>
        <v>高明2</v>
      </c>
      <c r="G2869" s="4">
        <f t="shared" si="89"/>
        <v>0</v>
      </c>
    </row>
    <row r="2870" customHeight="1" spans="1:7">
      <c r="A2870" s="4">
        <f t="shared" si="88"/>
        <v>2869</v>
      </c>
      <c r="B2870" s="8" t="s">
        <v>4303</v>
      </c>
      <c r="C2870" s="9" t="s">
        <v>931</v>
      </c>
      <c r="D2870" s="4"/>
      <c r="E2870" s="7">
        <v>44378</v>
      </c>
      <c r="F2870" s="4" t="str">
        <f>C2870&amp;COUNTIF($C$2:C2870,C2870)</f>
        <v>杨涛2</v>
      </c>
      <c r="G2870" s="4">
        <f t="shared" si="89"/>
        <v>0</v>
      </c>
    </row>
    <row r="2871" customHeight="1" spans="1:7">
      <c r="A2871" s="4">
        <f t="shared" si="88"/>
        <v>2870</v>
      </c>
      <c r="B2871" s="8" t="s">
        <v>3171</v>
      </c>
      <c r="C2871" s="9" t="s">
        <v>932</v>
      </c>
      <c r="D2871" s="4"/>
      <c r="E2871" s="7">
        <v>44378</v>
      </c>
      <c r="F2871" s="4" t="str">
        <f>C2871&amp;COUNTIF($C$2:C2871,C2871)</f>
        <v>刘鑫博2</v>
      </c>
      <c r="G2871" s="4">
        <f t="shared" si="89"/>
        <v>0</v>
      </c>
    </row>
    <row r="2872" customHeight="1" spans="1:7">
      <c r="A2872" s="4">
        <f t="shared" si="88"/>
        <v>2871</v>
      </c>
      <c r="B2872" s="8" t="s">
        <v>4304</v>
      </c>
      <c r="C2872" s="9" t="s">
        <v>933</v>
      </c>
      <c r="D2872" s="4"/>
      <c r="E2872" s="7">
        <v>44378</v>
      </c>
      <c r="F2872" s="4" t="str">
        <f>C2872&amp;COUNTIF($C$2:C2872,C2872)</f>
        <v>杨贺2</v>
      </c>
      <c r="G2872" s="4">
        <f t="shared" si="89"/>
        <v>0</v>
      </c>
    </row>
    <row r="2873" customHeight="1" spans="1:7">
      <c r="A2873" s="4">
        <f t="shared" si="88"/>
        <v>2872</v>
      </c>
      <c r="B2873" s="8" t="s">
        <v>4305</v>
      </c>
      <c r="C2873" s="9" t="s">
        <v>934</v>
      </c>
      <c r="D2873" s="4"/>
      <c r="E2873" s="7">
        <v>44378</v>
      </c>
      <c r="F2873" s="4" t="str">
        <f>C2873&amp;COUNTIF($C$2:C2873,C2873)</f>
        <v>胡文阳2</v>
      </c>
      <c r="G2873" s="4">
        <f t="shared" si="89"/>
        <v>0</v>
      </c>
    </row>
    <row r="2874" customHeight="1" spans="1:7">
      <c r="A2874" s="4">
        <f t="shared" si="88"/>
        <v>2873</v>
      </c>
      <c r="B2874" s="8" t="s">
        <v>4309</v>
      </c>
      <c r="C2874" s="9" t="s">
        <v>938</v>
      </c>
      <c r="D2874" s="4"/>
      <c r="E2874" s="7">
        <v>44378</v>
      </c>
      <c r="F2874" s="4" t="str">
        <f>C2874&amp;COUNTIF($C$2:C2874,C2874)</f>
        <v>姚林2</v>
      </c>
      <c r="G2874" s="4">
        <f t="shared" si="89"/>
        <v>0</v>
      </c>
    </row>
    <row r="2875" customHeight="1" spans="1:7">
      <c r="A2875" s="4">
        <f t="shared" si="88"/>
        <v>2874</v>
      </c>
      <c r="B2875" s="8" t="s">
        <v>2997</v>
      </c>
      <c r="C2875" s="9" t="s">
        <v>939</v>
      </c>
      <c r="D2875" s="4"/>
      <c r="E2875" s="7">
        <v>44378</v>
      </c>
      <c r="F2875" s="4" t="str">
        <f>C2875&amp;COUNTIF($C$2:C2875,C2875)</f>
        <v>刘勇攀2</v>
      </c>
      <c r="G2875" s="4">
        <f t="shared" si="89"/>
        <v>0</v>
      </c>
    </row>
    <row r="2876" customHeight="1" spans="1:7">
      <c r="A2876" s="4">
        <f t="shared" si="88"/>
        <v>2875</v>
      </c>
      <c r="B2876" s="8" t="s">
        <v>2870</v>
      </c>
      <c r="C2876" s="9" t="s">
        <v>940</v>
      </c>
      <c r="D2876" s="4"/>
      <c r="E2876" s="7">
        <v>44378</v>
      </c>
      <c r="F2876" s="4" t="str">
        <f>C2876&amp;COUNTIF($C$2:C2876,C2876)</f>
        <v>祁横2</v>
      </c>
      <c r="G2876" s="4">
        <f t="shared" si="89"/>
        <v>0</v>
      </c>
    </row>
    <row r="2877" customHeight="1" spans="1:7">
      <c r="A2877" s="4">
        <f t="shared" si="88"/>
        <v>2876</v>
      </c>
      <c r="B2877" s="8" t="s">
        <v>4310</v>
      </c>
      <c r="C2877" s="9" t="s">
        <v>942</v>
      </c>
      <c r="D2877" s="4"/>
      <c r="E2877" s="7">
        <v>44378</v>
      </c>
      <c r="F2877" s="4" t="str">
        <f>C2877&amp;COUNTIF($C$2:C2877,C2877)</f>
        <v>马佳伟2</v>
      </c>
      <c r="G2877" s="4">
        <f t="shared" si="89"/>
        <v>0</v>
      </c>
    </row>
    <row r="2878" customHeight="1" spans="1:7">
      <c r="A2878" s="4">
        <f t="shared" si="88"/>
        <v>2877</v>
      </c>
      <c r="B2878" s="8" t="s">
        <v>3521</v>
      </c>
      <c r="C2878" s="9" t="s">
        <v>944</v>
      </c>
      <c r="D2878" s="4"/>
      <c r="E2878" s="7">
        <v>44378</v>
      </c>
      <c r="F2878" s="4" t="str">
        <f>C2878&amp;COUNTIF($C$2:C2878,C2878)</f>
        <v>才学志2</v>
      </c>
      <c r="G2878" s="4">
        <f t="shared" si="89"/>
        <v>0</v>
      </c>
    </row>
    <row r="2879" customHeight="1" spans="1:7">
      <c r="A2879" s="4">
        <f t="shared" si="88"/>
        <v>2878</v>
      </c>
      <c r="B2879" s="8" t="s">
        <v>3119</v>
      </c>
      <c r="C2879" s="9" t="s">
        <v>945</v>
      </c>
      <c r="D2879" s="4"/>
      <c r="E2879" s="7">
        <v>44378</v>
      </c>
      <c r="F2879" s="4" t="str">
        <f>C2879&amp;COUNTIF($C$2:C2879,C2879)</f>
        <v>冝亚鹏2</v>
      </c>
      <c r="G2879" s="4">
        <f t="shared" si="89"/>
        <v>0</v>
      </c>
    </row>
    <row r="2880" customHeight="1" spans="1:7">
      <c r="A2880" s="4">
        <f t="shared" si="88"/>
        <v>2879</v>
      </c>
      <c r="B2880" s="8" t="s">
        <v>2856</v>
      </c>
      <c r="C2880" s="9" t="s">
        <v>946</v>
      </c>
      <c r="D2880" s="4"/>
      <c r="E2880" s="7">
        <v>44378</v>
      </c>
      <c r="F2880" s="4" t="str">
        <f>C2880&amp;COUNTIF($C$2:C2880,C2880)</f>
        <v>邢丹娜2</v>
      </c>
      <c r="G2880" s="4">
        <f t="shared" si="89"/>
        <v>0</v>
      </c>
    </row>
    <row r="2881" customHeight="1" spans="1:7">
      <c r="A2881" s="4">
        <f t="shared" si="88"/>
        <v>2880</v>
      </c>
      <c r="B2881" s="8" t="s">
        <v>3085</v>
      </c>
      <c r="C2881" s="9" t="s">
        <v>947</v>
      </c>
      <c r="D2881" s="4"/>
      <c r="E2881" s="7">
        <v>44378</v>
      </c>
      <c r="F2881" s="4" t="str">
        <f>C2881&amp;COUNTIF($C$2:C2881,C2881)</f>
        <v>许睿2</v>
      </c>
      <c r="G2881" s="4">
        <f t="shared" si="89"/>
        <v>0</v>
      </c>
    </row>
    <row r="2882" customHeight="1" spans="1:7">
      <c r="A2882" s="4">
        <f t="shared" si="88"/>
        <v>2881</v>
      </c>
      <c r="B2882" s="8" t="s">
        <v>4312</v>
      </c>
      <c r="C2882" s="9" t="s">
        <v>949</v>
      </c>
      <c r="D2882" s="4"/>
      <c r="E2882" s="7">
        <v>44378</v>
      </c>
      <c r="F2882" s="4" t="str">
        <f>C2882&amp;COUNTIF($C$2:C2882,C2882)</f>
        <v>王保新2</v>
      </c>
      <c r="G2882" s="4">
        <f t="shared" si="89"/>
        <v>0</v>
      </c>
    </row>
    <row r="2883" customHeight="1" spans="1:7">
      <c r="A2883" s="4">
        <f t="shared" ref="A2883:A2946" si="90">ROW()-1</f>
        <v>2882</v>
      </c>
      <c r="B2883" s="21" t="s">
        <v>2908</v>
      </c>
      <c r="C2883" s="9" t="s">
        <v>951</v>
      </c>
      <c r="D2883" s="4"/>
      <c r="E2883" s="7">
        <v>44378</v>
      </c>
      <c r="F2883" s="4" t="str">
        <f>C2883&amp;COUNTIF($C$2:C2883,C2883)</f>
        <v>沈明正2</v>
      </c>
      <c r="G2883" s="4">
        <f t="shared" ref="G2883:G2946" si="91">IF(COUNTIF(C:C,C2883)=1,0,D2883-VLOOKUP(C2883,C:D,2,0))</f>
        <v>0</v>
      </c>
    </row>
    <row r="2884" customHeight="1" spans="1:7">
      <c r="A2884" s="4">
        <f t="shared" si="90"/>
        <v>2883</v>
      </c>
      <c r="B2884" s="8" t="s">
        <v>3547</v>
      </c>
      <c r="C2884" s="9" t="s">
        <v>952</v>
      </c>
      <c r="D2884" s="4"/>
      <c r="E2884" s="7">
        <v>44378</v>
      </c>
      <c r="F2884" s="4" t="str">
        <f>C2884&amp;COUNTIF($C$2:C2884,C2884)</f>
        <v>王会光2</v>
      </c>
      <c r="G2884" s="4">
        <f t="shared" si="91"/>
        <v>0</v>
      </c>
    </row>
    <row r="2885" customHeight="1" spans="1:7">
      <c r="A2885" s="4">
        <f t="shared" si="90"/>
        <v>2884</v>
      </c>
      <c r="B2885" s="8" t="s">
        <v>4313</v>
      </c>
      <c r="C2885" s="9" t="s">
        <v>953</v>
      </c>
      <c r="D2885" s="4"/>
      <c r="E2885" s="7">
        <v>44378</v>
      </c>
      <c r="F2885" s="4" t="str">
        <f>C2885&amp;COUNTIF($C$2:C2885,C2885)</f>
        <v>张勇014582</v>
      </c>
      <c r="G2885" s="4">
        <f t="shared" si="91"/>
        <v>0</v>
      </c>
    </row>
    <row r="2886" customHeight="1" spans="1:7">
      <c r="A2886" s="4">
        <f t="shared" si="90"/>
        <v>2885</v>
      </c>
      <c r="B2886" s="8" t="s">
        <v>2909</v>
      </c>
      <c r="C2886" s="9" t="s">
        <v>954</v>
      </c>
      <c r="D2886" s="4"/>
      <c r="E2886" s="7">
        <v>44378</v>
      </c>
      <c r="F2886" s="4" t="str">
        <f>C2886&amp;COUNTIF($C$2:C2886,C2886)</f>
        <v>赵双元2</v>
      </c>
      <c r="G2886" s="4">
        <f t="shared" si="91"/>
        <v>0</v>
      </c>
    </row>
    <row r="2887" customHeight="1" spans="1:7">
      <c r="A2887" s="4">
        <f t="shared" si="90"/>
        <v>2886</v>
      </c>
      <c r="B2887" s="8" t="s">
        <v>2959</v>
      </c>
      <c r="C2887" s="9" t="s">
        <v>956</v>
      </c>
      <c r="D2887" s="4"/>
      <c r="E2887" s="7">
        <v>44378</v>
      </c>
      <c r="F2887" s="4" t="str">
        <f>C2887&amp;COUNTIF($C$2:C2887,C2887)</f>
        <v>杨坚2</v>
      </c>
      <c r="G2887" s="4">
        <f t="shared" si="91"/>
        <v>0</v>
      </c>
    </row>
    <row r="2888" customHeight="1" spans="1:7">
      <c r="A2888" s="4">
        <f t="shared" si="90"/>
        <v>2887</v>
      </c>
      <c r="B2888" s="8" t="s">
        <v>4314</v>
      </c>
      <c r="C2888" s="9" t="s">
        <v>958</v>
      </c>
      <c r="D2888" s="4"/>
      <c r="E2888" s="7">
        <v>44378</v>
      </c>
      <c r="F2888" s="4" t="str">
        <f>C2888&amp;COUNTIF($C$2:C2888,C2888)</f>
        <v>马晓丽2</v>
      </c>
      <c r="G2888" s="4">
        <f t="shared" si="91"/>
        <v>0</v>
      </c>
    </row>
    <row r="2889" customHeight="1" spans="1:7">
      <c r="A2889" s="4">
        <f t="shared" si="90"/>
        <v>2888</v>
      </c>
      <c r="B2889" s="8" t="s">
        <v>2900</v>
      </c>
      <c r="C2889" s="9" t="s">
        <v>959</v>
      </c>
      <c r="D2889" s="4"/>
      <c r="E2889" s="7">
        <v>44378</v>
      </c>
      <c r="F2889" s="4" t="str">
        <f>C2889&amp;COUNTIF($C$2:C2889,C2889)</f>
        <v>张香香2</v>
      </c>
      <c r="G2889" s="4">
        <f t="shared" si="91"/>
        <v>0</v>
      </c>
    </row>
    <row r="2890" customHeight="1" spans="1:7">
      <c r="A2890" s="4">
        <f t="shared" si="90"/>
        <v>2889</v>
      </c>
      <c r="B2890" s="8" t="s">
        <v>2987</v>
      </c>
      <c r="C2890" s="9" t="s">
        <v>960</v>
      </c>
      <c r="D2890" s="4"/>
      <c r="E2890" s="7">
        <v>44378</v>
      </c>
      <c r="F2890" s="4" t="str">
        <f>C2890&amp;COUNTIF($C$2:C2890,C2890)</f>
        <v>刘洋2</v>
      </c>
      <c r="G2890" s="4">
        <f t="shared" si="91"/>
        <v>0</v>
      </c>
    </row>
    <row r="2891" customHeight="1" spans="1:7">
      <c r="A2891" s="4">
        <f t="shared" si="90"/>
        <v>2890</v>
      </c>
      <c r="B2891" s="8" t="s">
        <v>2867</v>
      </c>
      <c r="C2891" s="9" t="s">
        <v>961</v>
      </c>
      <c r="D2891" s="4"/>
      <c r="E2891" s="7">
        <v>44378</v>
      </c>
      <c r="F2891" s="4" t="str">
        <f>C2891&amp;COUNTIF($C$2:C2891,C2891)</f>
        <v>黄雪2</v>
      </c>
      <c r="G2891" s="4">
        <f t="shared" si="91"/>
        <v>0</v>
      </c>
    </row>
    <row r="2892" customHeight="1" spans="1:7">
      <c r="A2892" s="4">
        <f t="shared" si="90"/>
        <v>2891</v>
      </c>
      <c r="B2892" s="8" t="s">
        <v>3538</v>
      </c>
      <c r="C2892" s="9" t="s">
        <v>962</v>
      </c>
      <c r="D2892" s="4"/>
      <c r="E2892" s="7">
        <v>44378</v>
      </c>
      <c r="F2892" s="4" t="str">
        <f>C2892&amp;COUNTIF($C$2:C2892,C2892)</f>
        <v>常俊峰2</v>
      </c>
      <c r="G2892" s="4">
        <f t="shared" si="91"/>
        <v>0</v>
      </c>
    </row>
    <row r="2893" customHeight="1" spans="1:7">
      <c r="A2893" s="4">
        <f t="shared" si="90"/>
        <v>2892</v>
      </c>
      <c r="B2893" s="8" t="s">
        <v>3191</v>
      </c>
      <c r="C2893" s="9" t="s">
        <v>963</v>
      </c>
      <c r="D2893" s="4"/>
      <c r="E2893" s="7">
        <v>44378</v>
      </c>
      <c r="F2893" s="4" t="str">
        <f>C2893&amp;COUNTIF($C$2:C2893,C2893)</f>
        <v>许凯丽2</v>
      </c>
      <c r="G2893" s="4">
        <f t="shared" si="91"/>
        <v>0</v>
      </c>
    </row>
    <row r="2894" customHeight="1" spans="1:7">
      <c r="A2894" s="4">
        <f t="shared" si="90"/>
        <v>2893</v>
      </c>
      <c r="B2894" s="8" t="s">
        <v>2957</v>
      </c>
      <c r="C2894" s="9" t="s">
        <v>964</v>
      </c>
      <c r="D2894" s="4"/>
      <c r="E2894" s="7">
        <v>44378</v>
      </c>
      <c r="F2894" s="4" t="str">
        <f>C2894&amp;COUNTIF($C$2:C2894,C2894)</f>
        <v>辛光斌2</v>
      </c>
      <c r="G2894" s="4">
        <f t="shared" si="91"/>
        <v>0</v>
      </c>
    </row>
    <row r="2895" customHeight="1" spans="1:7">
      <c r="A2895" s="4">
        <f t="shared" si="90"/>
        <v>2894</v>
      </c>
      <c r="B2895" s="8" t="s">
        <v>2899</v>
      </c>
      <c r="C2895" s="9" t="s">
        <v>967</v>
      </c>
      <c r="D2895" s="4"/>
      <c r="E2895" s="7">
        <v>44378</v>
      </c>
      <c r="F2895" s="4" t="str">
        <f>C2895&amp;COUNTIF($C$2:C2895,C2895)</f>
        <v>孟凡亮2</v>
      </c>
      <c r="G2895" s="4">
        <f t="shared" si="91"/>
        <v>0</v>
      </c>
    </row>
    <row r="2896" customHeight="1" spans="1:7">
      <c r="A2896" s="4">
        <f t="shared" si="90"/>
        <v>2895</v>
      </c>
      <c r="B2896" s="8" t="s">
        <v>3520</v>
      </c>
      <c r="C2896" s="9" t="s">
        <v>968</v>
      </c>
      <c r="D2896" s="4"/>
      <c r="E2896" s="7">
        <v>44378</v>
      </c>
      <c r="F2896" s="4" t="str">
        <f>C2896&amp;COUNTIF($C$2:C2896,C2896)</f>
        <v>陈楚宏2</v>
      </c>
      <c r="G2896" s="4">
        <f t="shared" si="91"/>
        <v>0</v>
      </c>
    </row>
    <row r="2897" customHeight="1" spans="1:7">
      <c r="A2897" s="4">
        <f t="shared" si="90"/>
        <v>2896</v>
      </c>
      <c r="B2897" s="8" t="s">
        <v>2901</v>
      </c>
      <c r="C2897" s="9" t="s">
        <v>970</v>
      </c>
      <c r="D2897" s="4"/>
      <c r="E2897" s="7">
        <v>44378</v>
      </c>
      <c r="F2897" s="4" t="str">
        <f>C2897&amp;COUNTIF($C$2:C2897,C2897)</f>
        <v>裴新2</v>
      </c>
      <c r="G2897" s="4">
        <f t="shared" si="91"/>
        <v>0</v>
      </c>
    </row>
    <row r="2898" customHeight="1" spans="1:7">
      <c r="A2898" s="4">
        <f t="shared" si="90"/>
        <v>2897</v>
      </c>
      <c r="B2898" s="8" t="s">
        <v>3541</v>
      </c>
      <c r="C2898" s="9" t="s">
        <v>971</v>
      </c>
      <c r="D2898" s="4"/>
      <c r="E2898" s="7">
        <v>44378</v>
      </c>
      <c r="F2898" s="4" t="str">
        <f>C2898&amp;COUNTIF($C$2:C2898,C2898)</f>
        <v>王志萌2</v>
      </c>
      <c r="G2898" s="4">
        <f t="shared" si="91"/>
        <v>0</v>
      </c>
    </row>
    <row r="2899" customHeight="1" spans="1:7">
      <c r="A2899" s="4">
        <f t="shared" si="90"/>
        <v>2898</v>
      </c>
      <c r="B2899" s="8" t="s">
        <v>3199</v>
      </c>
      <c r="C2899" s="9" t="s">
        <v>972</v>
      </c>
      <c r="D2899" s="4"/>
      <c r="E2899" s="7">
        <v>44378</v>
      </c>
      <c r="F2899" s="4" t="str">
        <f>C2899&amp;COUNTIF($C$2:C2899,C2899)</f>
        <v>杨孟辰2</v>
      </c>
      <c r="G2899" s="4">
        <f t="shared" si="91"/>
        <v>0</v>
      </c>
    </row>
    <row r="2900" customHeight="1" spans="1:7">
      <c r="A2900" s="4">
        <f t="shared" si="90"/>
        <v>2899</v>
      </c>
      <c r="B2900" s="8" t="s">
        <v>2898</v>
      </c>
      <c r="C2900" s="9" t="s">
        <v>973</v>
      </c>
      <c r="D2900" s="4"/>
      <c r="E2900" s="7">
        <v>44378</v>
      </c>
      <c r="F2900" s="4" t="str">
        <f>C2900&amp;COUNTIF($C$2:C2900,C2900)</f>
        <v>张国凤015432</v>
      </c>
      <c r="G2900" s="4">
        <f t="shared" si="91"/>
        <v>0</v>
      </c>
    </row>
    <row r="2901" customHeight="1" spans="1:7">
      <c r="A2901" s="4">
        <f t="shared" si="90"/>
        <v>2900</v>
      </c>
      <c r="B2901" s="8" t="s">
        <v>4316</v>
      </c>
      <c r="C2901" s="9" t="s">
        <v>974</v>
      </c>
      <c r="D2901" s="4"/>
      <c r="E2901" s="7">
        <v>44378</v>
      </c>
      <c r="F2901" s="4" t="str">
        <f>C2901&amp;COUNTIF($C$2:C2901,C2901)</f>
        <v>李洋2</v>
      </c>
      <c r="G2901" s="4">
        <f t="shared" si="91"/>
        <v>0</v>
      </c>
    </row>
    <row r="2902" customHeight="1" spans="1:7">
      <c r="A2902" s="4">
        <f t="shared" si="90"/>
        <v>2901</v>
      </c>
      <c r="B2902" s="8" t="s">
        <v>3540</v>
      </c>
      <c r="C2902" s="9" t="s">
        <v>976</v>
      </c>
      <c r="D2902" s="4"/>
      <c r="E2902" s="7">
        <v>44378</v>
      </c>
      <c r="F2902" s="4" t="str">
        <f>C2902&amp;COUNTIF($C$2:C2902,C2902)</f>
        <v>雒建荣2</v>
      </c>
      <c r="G2902" s="4">
        <f t="shared" si="91"/>
        <v>0</v>
      </c>
    </row>
    <row r="2903" customHeight="1" spans="1:7">
      <c r="A2903" s="4">
        <f t="shared" si="90"/>
        <v>2902</v>
      </c>
      <c r="B2903" s="8" t="s">
        <v>4320</v>
      </c>
      <c r="C2903" s="9" t="s">
        <v>979</v>
      </c>
      <c r="D2903" s="4"/>
      <c r="E2903" s="7">
        <v>44378</v>
      </c>
      <c r="F2903" s="4" t="str">
        <f>C2903&amp;COUNTIF($C$2:C2903,C2903)</f>
        <v>王本进2</v>
      </c>
      <c r="G2903" s="4">
        <f t="shared" si="91"/>
        <v>0</v>
      </c>
    </row>
    <row r="2904" customHeight="1" spans="1:7">
      <c r="A2904" s="4">
        <f t="shared" si="90"/>
        <v>2903</v>
      </c>
      <c r="B2904" s="8" t="s">
        <v>4321</v>
      </c>
      <c r="C2904" s="9" t="s">
        <v>980</v>
      </c>
      <c r="D2904" s="4"/>
      <c r="E2904" s="7">
        <v>44378</v>
      </c>
      <c r="F2904" s="4" t="str">
        <f>C2904&amp;COUNTIF($C$2:C2904,C2904)</f>
        <v>黄世斌2</v>
      </c>
      <c r="G2904" s="4">
        <f t="shared" si="91"/>
        <v>0</v>
      </c>
    </row>
    <row r="2905" customHeight="1" spans="1:7">
      <c r="A2905" s="4">
        <f t="shared" si="90"/>
        <v>2904</v>
      </c>
      <c r="B2905" s="8" t="s">
        <v>3195</v>
      </c>
      <c r="C2905" s="9" t="s">
        <v>981</v>
      </c>
      <c r="D2905" s="4"/>
      <c r="E2905" s="7">
        <v>44378</v>
      </c>
      <c r="F2905" s="4" t="str">
        <f>C2905&amp;COUNTIF($C$2:C2905,C2905)</f>
        <v>鲍胜志2</v>
      </c>
      <c r="G2905" s="4">
        <f t="shared" si="91"/>
        <v>0</v>
      </c>
    </row>
    <row r="2906" customHeight="1" spans="1:7">
      <c r="A2906" s="4">
        <f t="shared" si="90"/>
        <v>2905</v>
      </c>
      <c r="B2906" s="8" t="s">
        <v>3546</v>
      </c>
      <c r="C2906" s="9" t="s">
        <v>982</v>
      </c>
      <c r="D2906" s="4"/>
      <c r="E2906" s="7">
        <v>44378</v>
      </c>
      <c r="F2906" s="4" t="str">
        <f>C2906&amp;COUNTIF($C$2:C2906,C2906)</f>
        <v>景凡2</v>
      </c>
      <c r="G2906" s="4">
        <f t="shared" si="91"/>
        <v>0</v>
      </c>
    </row>
    <row r="2907" customHeight="1" spans="1:7">
      <c r="A2907" s="4">
        <f t="shared" si="90"/>
        <v>2906</v>
      </c>
      <c r="B2907" s="8" t="s">
        <v>3200</v>
      </c>
      <c r="C2907" s="9" t="s">
        <v>983</v>
      </c>
      <c r="D2907" s="4"/>
      <c r="E2907" s="7">
        <v>44378</v>
      </c>
      <c r="F2907" s="4" t="str">
        <f>C2907&amp;COUNTIF($C$2:C2907,C2907)</f>
        <v>杨凯2</v>
      </c>
      <c r="G2907" s="4">
        <f t="shared" si="91"/>
        <v>0</v>
      </c>
    </row>
    <row r="2908" customHeight="1" spans="1:7">
      <c r="A2908" s="4">
        <f t="shared" si="90"/>
        <v>2907</v>
      </c>
      <c r="B2908" s="8" t="s">
        <v>3539</v>
      </c>
      <c r="C2908" s="9" t="s">
        <v>987</v>
      </c>
      <c r="D2908" s="4"/>
      <c r="E2908" s="7">
        <v>44378</v>
      </c>
      <c r="F2908" s="4" t="str">
        <f>C2908&amp;COUNTIF($C$2:C2908,C2908)</f>
        <v>胡志强2</v>
      </c>
      <c r="G2908" s="4">
        <f t="shared" si="91"/>
        <v>0</v>
      </c>
    </row>
    <row r="2909" customHeight="1" spans="1:7">
      <c r="A2909" s="4">
        <f t="shared" si="90"/>
        <v>2908</v>
      </c>
      <c r="B2909" s="8" t="s">
        <v>2735</v>
      </c>
      <c r="C2909" s="9" t="s">
        <v>990</v>
      </c>
      <c r="D2909" s="4"/>
      <c r="E2909" s="7">
        <v>44378</v>
      </c>
      <c r="F2909" s="4" t="str">
        <f>C2909&amp;COUNTIF($C$2:C2909,C2909)</f>
        <v>刘宁超2</v>
      </c>
      <c r="G2909" s="4">
        <f t="shared" si="91"/>
        <v>0</v>
      </c>
    </row>
    <row r="2910" customHeight="1" spans="1:7">
      <c r="A2910" s="4">
        <f t="shared" si="90"/>
        <v>2909</v>
      </c>
      <c r="B2910" s="8" t="s">
        <v>3524</v>
      </c>
      <c r="C2910" s="9" t="s">
        <v>992</v>
      </c>
      <c r="D2910" s="4"/>
      <c r="E2910" s="7">
        <v>44378</v>
      </c>
      <c r="F2910" s="4" t="str">
        <f>C2910&amp;COUNTIF($C$2:C2910,C2910)</f>
        <v>田忠波2</v>
      </c>
      <c r="G2910" s="4">
        <f t="shared" si="91"/>
        <v>0</v>
      </c>
    </row>
    <row r="2911" customHeight="1" spans="1:7">
      <c r="A2911" s="4">
        <f t="shared" si="90"/>
        <v>2910</v>
      </c>
      <c r="B2911" s="8" t="s">
        <v>2845</v>
      </c>
      <c r="C2911" s="9" t="s">
        <v>993</v>
      </c>
      <c r="D2911" s="4"/>
      <c r="E2911" s="7">
        <v>44378</v>
      </c>
      <c r="F2911" s="4" t="str">
        <f>C2911&amp;COUNTIF($C$2:C2911,C2911)</f>
        <v>耿思方2</v>
      </c>
      <c r="G2911" s="4">
        <f t="shared" si="91"/>
        <v>0</v>
      </c>
    </row>
    <row r="2912" customHeight="1" spans="1:7">
      <c r="A2912" s="4">
        <f t="shared" si="90"/>
        <v>2911</v>
      </c>
      <c r="B2912" s="8" t="s">
        <v>3460</v>
      </c>
      <c r="C2912" s="9" t="s">
        <v>997</v>
      </c>
      <c r="D2912" s="4"/>
      <c r="E2912" s="7">
        <v>44378</v>
      </c>
      <c r="F2912" s="4" t="str">
        <f>C2912&amp;COUNTIF($C$2:C2912,C2912)</f>
        <v>张凯016872</v>
      </c>
      <c r="G2912" s="4">
        <f t="shared" si="91"/>
        <v>0</v>
      </c>
    </row>
    <row r="2913" customHeight="1" spans="1:7">
      <c r="A2913" s="4">
        <f t="shared" si="90"/>
        <v>2912</v>
      </c>
      <c r="B2913" s="8" t="s">
        <v>4331</v>
      </c>
      <c r="C2913" s="9" t="s">
        <v>999</v>
      </c>
      <c r="D2913" s="4"/>
      <c r="E2913" s="7">
        <v>44378</v>
      </c>
      <c r="F2913" s="4" t="str">
        <f>C2913&amp;COUNTIF($C$2:C2913,C2913)</f>
        <v>丁国印2</v>
      </c>
      <c r="G2913" s="4">
        <f t="shared" si="91"/>
        <v>0</v>
      </c>
    </row>
    <row r="2914" customHeight="1" spans="1:7">
      <c r="A2914" s="4">
        <f t="shared" si="90"/>
        <v>2913</v>
      </c>
      <c r="B2914" s="8" t="s">
        <v>3525</v>
      </c>
      <c r="C2914" s="9" t="s">
        <v>1000</v>
      </c>
      <c r="D2914" s="4"/>
      <c r="E2914" s="7">
        <v>44378</v>
      </c>
      <c r="F2914" s="4" t="str">
        <f>C2914&amp;COUNTIF($C$2:C2914,C2914)</f>
        <v>李佳帅2</v>
      </c>
      <c r="G2914" s="4">
        <f t="shared" si="91"/>
        <v>0</v>
      </c>
    </row>
    <row r="2915" customHeight="1" spans="1:7">
      <c r="A2915" s="4">
        <f t="shared" si="90"/>
        <v>2914</v>
      </c>
      <c r="B2915" s="8" t="s">
        <v>2803</v>
      </c>
      <c r="C2915" s="9" t="s">
        <v>1001</v>
      </c>
      <c r="D2915" s="4"/>
      <c r="E2915" s="7">
        <v>44378</v>
      </c>
      <c r="F2915" s="4" t="str">
        <f>C2915&amp;COUNTIF($C$2:C2915,C2915)</f>
        <v>蒋志强2</v>
      </c>
      <c r="G2915" s="4">
        <f t="shared" si="91"/>
        <v>0</v>
      </c>
    </row>
    <row r="2916" customHeight="1" spans="1:7">
      <c r="A2916" s="4">
        <f t="shared" si="90"/>
        <v>2915</v>
      </c>
      <c r="B2916" s="8" t="s">
        <v>2846</v>
      </c>
      <c r="C2916" s="9" t="s">
        <v>1002</v>
      </c>
      <c r="D2916" s="4"/>
      <c r="E2916" s="7">
        <v>44378</v>
      </c>
      <c r="F2916" s="4" t="str">
        <f>C2916&amp;COUNTIF($C$2:C2916,C2916)</f>
        <v>孟利东2</v>
      </c>
      <c r="G2916" s="4">
        <f t="shared" si="91"/>
        <v>0</v>
      </c>
    </row>
    <row r="2917" customHeight="1" spans="1:7">
      <c r="A2917" s="4">
        <f t="shared" si="90"/>
        <v>2916</v>
      </c>
      <c r="B2917" s="8" t="s">
        <v>3466</v>
      </c>
      <c r="C2917" s="9" t="s">
        <v>1003</v>
      </c>
      <c r="D2917" s="4"/>
      <c r="E2917" s="7">
        <v>44378</v>
      </c>
      <c r="F2917" s="4" t="str">
        <f>C2917&amp;COUNTIF($C$2:C2917,C2917)</f>
        <v>牛德伟2</v>
      </c>
      <c r="G2917" s="4">
        <f t="shared" si="91"/>
        <v>0</v>
      </c>
    </row>
    <row r="2918" customHeight="1" spans="1:7">
      <c r="A2918" s="4">
        <f t="shared" si="90"/>
        <v>2917</v>
      </c>
      <c r="B2918" s="8" t="s">
        <v>3517</v>
      </c>
      <c r="C2918" s="9" t="s">
        <v>1004</v>
      </c>
      <c r="D2918" s="4"/>
      <c r="E2918" s="7">
        <v>44378</v>
      </c>
      <c r="F2918" s="4" t="str">
        <f>C2918&amp;COUNTIF($C$2:C2918,C2918)</f>
        <v>刘金朋2</v>
      </c>
      <c r="G2918" s="4">
        <f t="shared" si="91"/>
        <v>0</v>
      </c>
    </row>
    <row r="2919" customHeight="1" spans="1:7">
      <c r="A2919" s="4">
        <f t="shared" si="90"/>
        <v>2918</v>
      </c>
      <c r="B2919" s="8" t="s">
        <v>4332</v>
      </c>
      <c r="C2919" s="9" t="s">
        <v>1005</v>
      </c>
      <c r="D2919" s="4"/>
      <c r="E2919" s="7">
        <v>44378</v>
      </c>
      <c r="F2919" s="4" t="str">
        <f>C2919&amp;COUNTIF($C$2:C2919,C2919)</f>
        <v>何慧慧2</v>
      </c>
      <c r="G2919" s="4">
        <f t="shared" si="91"/>
        <v>0</v>
      </c>
    </row>
    <row r="2920" customHeight="1" spans="1:7">
      <c r="A2920" s="4">
        <f t="shared" si="90"/>
        <v>2919</v>
      </c>
      <c r="B2920" s="8" t="s">
        <v>4333</v>
      </c>
      <c r="C2920" s="9" t="s">
        <v>1006</v>
      </c>
      <c r="D2920" s="4"/>
      <c r="E2920" s="7">
        <v>44378</v>
      </c>
      <c r="F2920" s="4" t="str">
        <f>C2920&amp;COUNTIF($C$2:C2920,C2920)</f>
        <v>王建清2</v>
      </c>
      <c r="G2920" s="4">
        <f t="shared" si="91"/>
        <v>0</v>
      </c>
    </row>
    <row r="2921" customHeight="1" spans="1:7">
      <c r="A2921" s="4">
        <f t="shared" si="90"/>
        <v>2920</v>
      </c>
      <c r="B2921" s="8" t="s">
        <v>3464</v>
      </c>
      <c r="C2921" s="9" t="s">
        <v>1008</v>
      </c>
      <c r="D2921" s="4"/>
      <c r="E2921" s="7">
        <v>44378</v>
      </c>
      <c r="F2921" s="4" t="str">
        <f>C2921&amp;COUNTIF($C$2:C2921,C2921)</f>
        <v>张勇琦017562</v>
      </c>
      <c r="G2921" s="4">
        <f t="shared" si="91"/>
        <v>0</v>
      </c>
    </row>
    <row r="2922" customHeight="1" spans="1:7">
      <c r="A2922" s="4">
        <f t="shared" si="90"/>
        <v>2921</v>
      </c>
      <c r="B2922" s="8" t="s">
        <v>4335</v>
      </c>
      <c r="C2922" s="9" t="s">
        <v>1009</v>
      </c>
      <c r="D2922" s="4"/>
      <c r="E2922" s="7">
        <v>44378</v>
      </c>
      <c r="F2922" s="4" t="str">
        <f>C2922&amp;COUNTIF($C$2:C2922,C2922)</f>
        <v>李德虎2</v>
      </c>
      <c r="G2922" s="4">
        <f t="shared" si="91"/>
        <v>0</v>
      </c>
    </row>
    <row r="2923" customHeight="1" spans="1:7">
      <c r="A2923" s="4">
        <f t="shared" si="90"/>
        <v>2922</v>
      </c>
      <c r="B2923" s="8" t="s">
        <v>4336</v>
      </c>
      <c r="C2923" s="9" t="s">
        <v>1010</v>
      </c>
      <c r="D2923" s="4"/>
      <c r="E2923" s="7">
        <v>44378</v>
      </c>
      <c r="F2923" s="4" t="str">
        <f>C2923&amp;COUNTIF($C$2:C2923,C2923)</f>
        <v>向中华2</v>
      </c>
      <c r="G2923" s="4">
        <f t="shared" si="91"/>
        <v>0</v>
      </c>
    </row>
    <row r="2924" customHeight="1" spans="1:7">
      <c r="A2924" s="4">
        <f t="shared" si="90"/>
        <v>2923</v>
      </c>
      <c r="B2924" s="8" t="s">
        <v>4337</v>
      </c>
      <c r="C2924" s="9" t="s">
        <v>1011</v>
      </c>
      <c r="D2924" s="4"/>
      <c r="E2924" s="7">
        <v>44378</v>
      </c>
      <c r="F2924" s="4" t="str">
        <f>C2924&amp;COUNTIF($C$2:C2924,C2924)</f>
        <v>赵香阁2</v>
      </c>
      <c r="G2924" s="4">
        <f t="shared" si="91"/>
        <v>0</v>
      </c>
    </row>
    <row r="2925" customHeight="1" spans="1:7">
      <c r="A2925" s="4">
        <f t="shared" si="90"/>
        <v>2924</v>
      </c>
      <c r="B2925" s="8" t="s">
        <v>3194</v>
      </c>
      <c r="C2925" s="9" t="s">
        <v>1012</v>
      </c>
      <c r="D2925" s="4"/>
      <c r="E2925" s="7">
        <v>44378</v>
      </c>
      <c r="F2925" s="4" t="str">
        <f>C2925&amp;COUNTIF($C$2:C2925,C2925)</f>
        <v>刘骥谌2</v>
      </c>
      <c r="G2925" s="4">
        <f t="shared" si="91"/>
        <v>0</v>
      </c>
    </row>
    <row r="2926" customHeight="1" spans="1:7">
      <c r="A2926" s="4">
        <f t="shared" si="90"/>
        <v>2925</v>
      </c>
      <c r="B2926" s="8" t="s">
        <v>2848</v>
      </c>
      <c r="C2926" s="9" t="s">
        <v>1013</v>
      </c>
      <c r="D2926" s="4"/>
      <c r="E2926" s="7">
        <v>44378</v>
      </c>
      <c r="F2926" s="4" t="str">
        <f>C2926&amp;COUNTIF($C$2:C2926,C2926)</f>
        <v>张昂昂2</v>
      </c>
      <c r="G2926" s="4">
        <f t="shared" si="91"/>
        <v>0</v>
      </c>
    </row>
    <row r="2927" customHeight="1" spans="1:7">
      <c r="A2927" s="4">
        <f t="shared" si="90"/>
        <v>2926</v>
      </c>
      <c r="B2927" s="8" t="s">
        <v>2742</v>
      </c>
      <c r="C2927" s="9" t="s">
        <v>1014</v>
      </c>
      <c r="D2927" s="4"/>
      <c r="E2927" s="7">
        <v>44378</v>
      </c>
      <c r="F2927" s="4" t="str">
        <f>C2927&amp;COUNTIF($C$2:C2927,C2927)</f>
        <v>张萌2</v>
      </c>
      <c r="G2927" s="4">
        <f t="shared" si="91"/>
        <v>0</v>
      </c>
    </row>
    <row r="2928" customHeight="1" spans="1:7">
      <c r="A2928" s="4">
        <f t="shared" si="90"/>
        <v>2927</v>
      </c>
      <c r="B2928" s="8" t="s">
        <v>2904</v>
      </c>
      <c r="C2928" s="9" t="s">
        <v>1015</v>
      </c>
      <c r="D2928" s="4"/>
      <c r="E2928" s="7">
        <v>44378</v>
      </c>
      <c r="F2928" s="4" t="str">
        <f>C2928&amp;COUNTIF($C$2:C2928,C2928)</f>
        <v>田慧慧2</v>
      </c>
      <c r="G2928" s="4">
        <f t="shared" si="91"/>
        <v>0</v>
      </c>
    </row>
    <row r="2929" customHeight="1" spans="1:7">
      <c r="A2929" s="4">
        <f t="shared" si="90"/>
        <v>2928</v>
      </c>
      <c r="B2929" s="8" t="s">
        <v>4340</v>
      </c>
      <c r="C2929" s="9" t="s">
        <v>1018</v>
      </c>
      <c r="D2929" s="4"/>
      <c r="E2929" s="7">
        <v>44378</v>
      </c>
      <c r="F2929" s="4" t="str">
        <f>C2929&amp;COUNTIF($C$2:C2929,C2929)</f>
        <v>王雨2</v>
      </c>
      <c r="G2929" s="4">
        <f t="shared" si="91"/>
        <v>0</v>
      </c>
    </row>
    <row r="2930" customHeight="1" spans="1:7">
      <c r="A2930" s="4">
        <f t="shared" si="90"/>
        <v>2929</v>
      </c>
      <c r="B2930" s="8" t="s">
        <v>3471</v>
      </c>
      <c r="C2930" s="9" t="s">
        <v>1019</v>
      </c>
      <c r="D2930" s="4"/>
      <c r="E2930" s="7">
        <v>44378</v>
      </c>
      <c r="F2930" s="4" t="str">
        <f>C2930&amp;COUNTIF($C$2:C2930,C2930)</f>
        <v>李敏2</v>
      </c>
      <c r="G2930" s="4">
        <f t="shared" si="91"/>
        <v>0</v>
      </c>
    </row>
    <row r="2931" customHeight="1" spans="1:7">
      <c r="A2931" s="4">
        <f t="shared" si="90"/>
        <v>2930</v>
      </c>
      <c r="B2931" s="8" t="s">
        <v>4341</v>
      </c>
      <c r="C2931" s="9" t="s">
        <v>1021</v>
      </c>
      <c r="D2931" s="4"/>
      <c r="E2931" s="7">
        <v>44378</v>
      </c>
      <c r="F2931" s="4" t="str">
        <f>C2931&amp;COUNTIF($C$2:C2931,C2931)</f>
        <v>宋杰2</v>
      </c>
      <c r="G2931" s="4">
        <f t="shared" si="91"/>
        <v>0</v>
      </c>
    </row>
    <row r="2932" customHeight="1" spans="1:7">
      <c r="A2932" s="4">
        <f t="shared" si="90"/>
        <v>2931</v>
      </c>
      <c r="B2932" s="8" t="s">
        <v>2871</v>
      </c>
      <c r="C2932" s="9" t="s">
        <v>1022</v>
      </c>
      <c r="D2932" s="4"/>
      <c r="E2932" s="7">
        <v>44378</v>
      </c>
      <c r="F2932" s="4" t="str">
        <f>C2932&amp;COUNTIF($C$2:C2932,C2932)</f>
        <v>刘紫微2</v>
      </c>
      <c r="G2932" s="4">
        <f t="shared" si="91"/>
        <v>0</v>
      </c>
    </row>
    <row r="2933" customHeight="1" spans="1:7">
      <c r="A2933" s="4">
        <f t="shared" si="90"/>
        <v>2932</v>
      </c>
      <c r="B2933" s="8" t="s">
        <v>3537</v>
      </c>
      <c r="C2933" s="9" t="s">
        <v>1023</v>
      </c>
      <c r="D2933" s="4"/>
      <c r="E2933" s="7">
        <v>44378</v>
      </c>
      <c r="F2933" s="4" t="str">
        <f>C2933&amp;COUNTIF($C$2:C2933,C2933)</f>
        <v>何芹2</v>
      </c>
      <c r="G2933" s="4">
        <f t="shared" si="91"/>
        <v>0</v>
      </c>
    </row>
    <row r="2934" customHeight="1" spans="1:7">
      <c r="A2934" s="4">
        <f t="shared" si="90"/>
        <v>2933</v>
      </c>
      <c r="B2934" s="8" t="s">
        <v>2906</v>
      </c>
      <c r="C2934" s="9" t="s">
        <v>1024</v>
      </c>
      <c r="D2934" s="4"/>
      <c r="E2934" s="7">
        <v>44378</v>
      </c>
      <c r="F2934" s="4" t="str">
        <f>C2934&amp;COUNTIF($C$2:C2934,C2934)</f>
        <v>郭云雷2</v>
      </c>
      <c r="G2934" s="4">
        <f t="shared" si="91"/>
        <v>0</v>
      </c>
    </row>
    <row r="2935" customHeight="1" spans="1:7">
      <c r="A2935" s="4">
        <f t="shared" si="90"/>
        <v>2934</v>
      </c>
      <c r="B2935" s="8" t="s">
        <v>4342</v>
      </c>
      <c r="C2935" s="9" t="s">
        <v>1025</v>
      </c>
      <c r="D2935" s="4"/>
      <c r="E2935" s="7">
        <v>44378</v>
      </c>
      <c r="F2935" s="4" t="str">
        <f>C2935&amp;COUNTIF($C$2:C2935,C2935)</f>
        <v>高静阳2</v>
      </c>
      <c r="G2935" s="4">
        <f t="shared" si="91"/>
        <v>0</v>
      </c>
    </row>
    <row r="2936" customHeight="1" spans="1:7">
      <c r="A2936" s="4">
        <f t="shared" si="90"/>
        <v>2935</v>
      </c>
      <c r="B2936" s="8" t="s">
        <v>2907</v>
      </c>
      <c r="C2936" s="9" t="s">
        <v>1027</v>
      </c>
      <c r="D2936" s="4"/>
      <c r="E2936" s="7">
        <v>44378</v>
      </c>
      <c r="F2936" s="4" t="str">
        <f>C2936&amp;COUNTIF($C$2:C2936,C2936)</f>
        <v>刘粲2</v>
      </c>
      <c r="G2936" s="4">
        <f t="shared" si="91"/>
        <v>0</v>
      </c>
    </row>
    <row r="2937" customHeight="1" spans="1:7">
      <c r="A2937" s="4">
        <f t="shared" si="90"/>
        <v>2936</v>
      </c>
      <c r="B2937" s="8" t="s">
        <v>4346</v>
      </c>
      <c r="C2937" s="9" t="s">
        <v>1030</v>
      </c>
      <c r="D2937" s="4"/>
      <c r="E2937" s="7">
        <v>44378</v>
      </c>
      <c r="F2937" s="4" t="str">
        <f>C2937&amp;COUNTIF($C$2:C2937,C2937)</f>
        <v>刘士飞2</v>
      </c>
      <c r="G2937" s="4">
        <f t="shared" si="91"/>
        <v>0</v>
      </c>
    </row>
    <row r="2938" customHeight="1" spans="1:7">
      <c r="A2938" s="4">
        <f t="shared" si="90"/>
        <v>2937</v>
      </c>
      <c r="B2938" s="8" t="s">
        <v>4347</v>
      </c>
      <c r="C2938" s="9" t="s">
        <v>1031</v>
      </c>
      <c r="D2938" s="4"/>
      <c r="E2938" s="7">
        <v>44378</v>
      </c>
      <c r="F2938" s="4" t="str">
        <f>C2938&amp;COUNTIF($C$2:C2938,C2938)</f>
        <v>祖赛超2</v>
      </c>
      <c r="G2938" s="4">
        <f t="shared" si="91"/>
        <v>0</v>
      </c>
    </row>
    <row r="2939" customHeight="1" spans="1:7">
      <c r="A2939" s="4">
        <f t="shared" si="90"/>
        <v>2938</v>
      </c>
      <c r="B2939" s="8" t="s">
        <v>2905</v>
      </c>
      <c r="C2939" s="9" t="s">
        <v>1032</v>
      </c>
      <c r="D2939" s="4"/>
      <c r="E2939" s="7">
        <v>44378</v>
      </c>
      <c r="F2939" s="4" t="str">
        <f>C2939&amp;COUNTIF($C$2:C2939,C2939)</f>
        <v>刘炜毅2</v>
      </c>
      <c r="G2939" s="4">
        <f t="shared" si="91"/>
        <v>0</v>
      </c>
    </row>
    <row r="2940" customHeight="1" spans="1:7">
      <c r="A2940" s="4">
        <f t="shared" si="90"/>
        <v>2939</v>
      </c>
      <c r="B2940" s="8" t="s">
        <v>4348</v>
      </c>
      <c r="C2940" s="9" t="s">
        <v>1033</v>
      </c>
      <c r="D2940" s="4"/>
      <c r="E2940" s="7">
        <v>44378</v>
      </c>
      <c r="F2940" s="4" t="str">
        <f>C2940&amp;COUNTIF($C$2:C2940,C2940)</f>
        <v>冯琛2</v>
      </c>
      <c r="G2940" s="4">
        <f t="shared" si="91"/>
        <v>0</v>
      </c>
    </row>
    <row r="2941" customHeight="1" spans="1:7">
      <c r="A2941" s="4">
        <f t="shared" si="90"/>
        <v>2940</v>
      </c>
      <c r="B2941" s="8" t="s">
        <v>2872</v>
      </c>
      <c r="C2941" s="9" t="s">
        <v>1034</v>
      </c>
      <c r="D2941" s="4"/>
      <c r="E2941" s="7">
        <v>44378</v>
      </c>
      <c r="F2941" s="4" t="str">
        <f>C2941&amp;COUNTIF($C$2:C2941,C2941)</f>
        <v>韩少博2</v>
      </c>
      <c r="G2941" s="4">
        <f t="shared" si="91"/>
        <v>0</v>
      </c>
    </row>
    <row r="2942" customHeight="1" spans="1:7">
      <c r="A2942" s="4">
        <f t="shared" si="90"/>
        <v>2941</v>
      </c>
      <c r="B2942" s="8" t="s">
        <v>4349</v>
      </c>
      <c r="C2942" s="9" t="s">
        <v>1035</v>
      </c>
      <c r="D2942" s="4"/>
      <c r="E2942" s="7">
        <v>44378</v>
      </c>
      <c r="F2942" s="4" t="str">
        <f>C2942&amp;COUNTIF($C$2:C2942,C2942)</f>
        <v>郭亥腾2</v>
      </c>
      <c r="G2942" s="4">
        <f t="shared" si="91"/>
        <v>0</v>
      </c>
    </row>
    <row r="2943" customHeight="1" spans="1:7">
      <c r="A2943" s="4">
        <f t="shared" si="90"/>
        <v>2942</v>
      </c>
      <c r="B2943" s="8" t="s">
        <v>3001</v>
      </c>
      <c r="C2943" s="9" t="s">
        <v>1036</v>
      </c>
      <c r="D2943" s="4"/>
      <c r="E2943" s="7">
        <v>44378</v>
      </c>
      <c r="F2943" s="4" t="str">
        <f>C2943&amp;COUNTIF($C$2:C2943,C2943)</f>
        <v>侯晓营2</v>
      </c>
      <c r="G2943" s="4">
        <f t="shared" si="91"/>
        <v>0</v>
      </c>
    </row>
    <row r="2944" customHeight="1" spans="1:7">
      <c r="A2944" s="4">
        <f t="shared" si="90"/>
        <v>2943</v>
      </c>
      <c r="B2944" s="8" t="s">
        <v>2988</v>
      </c>
      <c r="C2944" s="9" t="s">
        <v>1037</v>
      </c>
      <c r="D2944" s="4"/>
      <c r="E2944" s="7">
        <v>44378</v>
      </c>
      <c r="F2944" s="4" t="str">
        <f>C2944&amp;COUNTIF($C$2:C2944,C2944)</f>
        <v>吕池2</v>
      </c>
      <c r="G2944" s="4">
        <f t="shared" si="91"/>
        <v>0</v>
      </c>
    </row>
    <row r="2945" customHeight="1" spans="1:7">
      <c r="A2945" s="4">
        <f t="shared" si="90"/>
        <v>2944</v>
      </c>
      <c r="B2945" s="8" t="s">
        <v>2902</v>
      </c>
      <c r="C2945" s="9" t="s">
        <v>1038</v>
      </c>
      <c r="D2945" s="4"/>
      <c r="E2945" s="7">
        <v>44378</v>
      </c>
      <c r="F2945" s="4" t="str">
        <f>C2945&amp;COUNTIF($C$2:C2945,C2945)</f>
        <v>乜甄2</v>
      </c>
      <c r="G2945" s="4">
        <f t="shared" si="91"/>
        <v>0</v>
      </c>
    </row>
    <row r="2946" customHeight="1" spans="1:7">
      <c r="A2946" s="4">
        <f t="shared" si="90"/>
        <v>2945</v>
      </c>
      <c r="B2946" s="8" t="s">
        <v>3560</v>
      </c>
      <c r="C2946" s="9" t="s">
        <v>1040</v>
      </c>
      <c r="D2946" s="4"/>
      <c r="E2946" s="7">
        <v>44378</v>
      </c>
      <c r="F2946" s="4" t="str">
        <f>C2946&amp;COUNTIF($C$2:C2946,C2946)</f>
        <v>孙泽西2</v>
      </c>
      <c r="G2946" s="4">
        <f t="shared" si="91"/>
        <v>0</v>
      </c>
    </row>
    <row r="2947" customHeight="1" spans="1:7">
      <c r="A2947" s="4">
        <f t="shared" ref="A2947:A3010" si="92">ROW()-1</f>
        <v>2946</v>
      </c>
      <c r="B2947" s="8" t="s">
        <v>2869</v>
      </c>
      <c r="C2947" s="9" t="s">
        <v>1041</v>
      </c>
      <c r="D2947" s="4"/>
      <c r="E2947" s="7">
        <v>44378</v>
      </c>
      <c r="F2947" s="4" t="str">
        <f>C2947&amp;COUNTIF($C$2:C2947,C2947)</f>
        <v>石岩2</v>
      </c>
      <c r="G2947" s="4">
        <f t="shared" ref="G2947:G3010" si="93">IF(COUNTIF(C:C,C2947)=1,0,D2947-VLOOKUP(C2947,C:D,2,0))</f>
        <v>0</v>
      </c>
    </row>
    <row r="2948" customHeight="1" spans="1:7">
      <c r="A2948" s="4">
        <f t="shared" si="92"/>
        <v>2947</v>
      </c>
      <c r="B2948" s="8" t="s">
        <v>3551</v>
      </c>
      <c r="C2948" s="9" t="s">
        <v>1042</v>
      </c>
      <c r="D2948" s="4"/>
      <c r="E2948" s="7">
        <v>44378</v>
      </c>
      <c r="F2948" s="4" t="str">
        <f>C2948&amp;COUNTIF($C$2:C2948,C2948)</f>
        <v>张永波2</v>
      </c>
      <c r="G2948" s="4">
        <f t="shared" si="93"/>
        <v>0</v>
      </c>
    </row>
    <row r="2949" customHeight="1" spans="1:7">
      <c r="A2949" s="4">
        <f t="shared" si="92"/>
        <v>2948</v>
      </c>
      <c r="B2949" s="8" t="s">
        <v>3550</v>
      </c>
      <c r="C2949" s="9" t="s">
        <v>1043</v>
      </c>
      <c r="D2949" s="4"/>
      <c r="E2949" s="7">
        <v>44378</v>
      </c>
      <c r="F2949" s="4" t="str">
        <f>C2949&amp;COUNTIF($C$2:C2949,C2949)</f>
        <v>张晓雪2</v>
      </c>
      <c r="G2949" s="4">
        <f t="shared" si="93"/>
        <v>0</v>
      </c>
    </row>
    <row r="2950" customHeight="1" spans="1:7">
      <c r="A2950" s="4">
        <f t="shared" si="92"/>
        <v>2949</v>
      </c>
      <c r="B2950" s="8" t="s">
        <v>2866</v>
      </c>
      <c r="C2950" s="9" t="s">
        <v>1044</v>
      </c>
      <c r="D2950" s="4"/>
      <c r="E2950" s="7">
        <v>44378</v>
      </c>
      <c r="F2950" s="4" t="str">
        <f>C2950&amp;COUNTIF($C$2:C2950,C2950)</f>
        <v>于学臣2</v>
      </c>
      <c r="G2950" s="4">
        <f t="shared" si="93"/>
        <v>0</v>
      </c>
    </row>
    <row r="2951" customHeight="1" spans="1:7">
      <c r="A2951" s="4">
        <f t="shared" si="92"/>
        <v>2950</v>
      </c>
      <c r="B2951" s="8" t="s">
        <v>2801</v>
      </c>
      <c r="C2951" s="9" t="s">
        <v>1046</v>
      </c>
      <c r="D2951" s="4"/>
      <c r="E2951" s="7">
        <v>44378</v>
      </c>
      <c r="F2951" s="4" t="str">
        <f>C2951&amp;COUNTIF($C$2:C2951,C2951)</f>
        <v>李宗仁2</v>
      </c>
      <c r="G2951" s="4">
        <f t="shared" si="93"/>
        <v>0</v>
      </c>
    </row>
    <row r="2952" customHeight="1" spans="1:7">
      <c r="A2952" s="4">
        <f t="shared" si="92"/>
        <v>2951</v>
      </c>
      <c r="B2952" s="8" t="s">
        <v>2802</v>
      </c>
      <c r="C2952" s="9" t="s">
        <v>1047</v>
      </c>
      <c r="D2952" s="4"/>
      <c r="E2952" s="7">
        <v>44378</v>
      </c>
      <c r="F2952" s="4" t="str">
        <f>C2952&amp;COUNTIF($C$2:C2952,C2952)</f>
        <v>卜扬扬2</v>
      </c>
      <c r="G2952" s="4">
        <f t="shared" si="93"/>
        <v>0</v>
      </c>
    </row>
    <row r="2953" customHeight="1" spans="1:7">
      <c r="A2953" s="4">
        <f t="shared" si="92"/>
        <v>2952</v>
      </c>
      <c r="B2953" s="8" t="s">
        <v>2868</v>
      </c>
      <c r="C2953" s="9" t="s">
        <v>1049</v>
      </c>
      <c r="D2953" s="4"/>
      <c r="E2953" s="7">
        <v>44378</v>
      </c>
      <c r="F2953" s="4" t="str">
        <f>C2953&amp;COUNTIF($C$2:C2953,C2953)</f>
        <v>李自强2</v>
      </c>
      <c r="G2953" s="4">
        <f t="shared" si="93"/>
        <v>0</v>
      </c>
    </row>
    <row r="2954" customHeight="1" spans="1:7">
      <c r="A2954" s="4">
        <f t="shared" si="92"/>
        <v>2953</v>
      </c>
      <c r="B2954" s="8" t="s">
        <v>2875</v>
      </c>
      <c r="C2954" s="9" t="s">
        <v>1050</v>
      </c>
      <c r="D2954" s="4"/>
      <c r="E2954" s="7">
        <v>44378</v>
      </c>
      <c r="F2954" s="4" t="str">
        <f>C2954&amp;COUNTIF($C$2:C2954,C2954)</f>
        <v>李彤彤2</v>
      </c>
      <c r="G2954" s="4">
        <f t="shared" si="93"/>
        <v>0</v>
      </c>
    </row>
    <row r="2955" customHeight="1" spans="1:7">
      <c r="A2955" s="4">
        <f t="shared" si="92"/>
        <v>2954</v>
      </c>
      <c r="B2955" s="8" t="s">
        <v>2874</v>
      </c>
      <c r="C2955" s="9" t="s">
        <v>1051</v>
      </c>
      <c r="D2955" s="4"/>
      <c r="E2955" s="7">
        <v>44378</v>
      </c>
      <c r="F2955" s="4" t="str">
        <f>C2955&amp;COUNTIF($C$2:C2955,C2955)</f>
        <v>董新颖2</v>
      </c>
      <c r="G2955" s="4">
        <f t="shared" si="93"/>
        <v>0</v>
      </c>
    </row>
    <row r="2956" customHeight="1" spans="1:7">
      <c r="A2956" s="4">
        <f t="shared" si="92"/>
        <v>2955</v>
      </c>
      <c r="B2956" s="8" t="s">
        <v>3469</v>
      </c>
      <c r="C2956" s="9" t="s">
        <v>1052</v>
      </c>
      <c r="D2956" s="4"/>
      <c r="E2956" s="7">
        <v>44378</v>
      </c>
      <c r="F2956" s="4" t="str">
        <f>C2956&amp;COUNTIF($C$2:C2956,C2956)</f>
        <v>董伟302572</v>
      </c>
      <c r="G2956" s="4">
        <f t="shared" si="93"/>
        <v>0</v>
      </c>
    </row>
    <row r="2957" customHeight="1" spans="1:7">
      <c r="A2957" s="4">
        <f t="shared" si="92"/>
        <v>2956</v>
      </c>
      <c r="B2957" s="8" t="s">
        <v>2998</v>
      </c>
      <c r="C2957" s="9" t="s">
        <v>1053</v>
      </c>
      <c r="D2957" s="4"/>
      <c r="E2957" s="7">
        <v>44378</v>
      </c>
      <c r="F2957" s="4" t="str">
        <f>C2957&amp;COUNTIF($C$2:C2957,C2957)</f>
        <v>张书国2</v>
      </c>
      <c r="G2957" s="4">
        <f t="shared" si="93"/>
        <v>0</v>
      </c>
    </row>
    <row r="2958" customHeight="1" spans="1:7">
      <c r="A2958" s="4">
        <f t="shared" si="92"/>
        <v>2957</v>
      </c>
      <c r="B2958" s="8" t="s">
        <v>3185</v>
      </c>
      <c r="C2958" s="9" t="s">
        <v>1054</v>
      </c>
      <c r="D2958" s="4"/>
      <c r="E2958" s="7">
        <v>44378</v>
      </c>
      <c r="F2958" s="4" t="str">
        <f>C2958&amp;COUNTIF($C$2:C2958,C2958)</f>
        <v>黄静2</v>
      </c>
      <c r="G2958" s="4">
        <f t="shared" si="93"/>
        <v>0</v>
      </c>
    </row>
    <row r="2959" customHeight="1" spans="1:7">
      <c r="A2959" s="4">
        <f t="shared" si="92"/>
        <v>2958</v>
      </c>
      <c r="B2959" s="8" t="s">
        <v>4353</v>
      </c>
      <c r="C2959" s="9" t="s">
        <v>1056</v>
      </c>
      <c r="D2959" s="4"/>
      <c r="E2959" s="7">
        <v>44378</v>
      </c>
      <c r="F2959" s="4" t="str">
        <f>C2959&amp;COUNTIF($C$2:C2959,C2959)</f>
        <v>徐晨2</v>
      </c>
      <c r="G2959" s="4">
        <f t="shared" si="93"/>
        <v>0</v>
      </c>
    </row>
    <row r="2960" customHeight="1" spans="1:7">
      <c r="A2960" s="4">
        <f t="shared" si="92"/>
        <v>2959</v>
      </c>
      <c r="B2960" s="8" t="s">
        <v>2990</v>
      </c>
      <c r="C2960" s="9" t="s">
        <v>1057</v>
      </c>
      <c r="D2960" s="4"/>
      <c r="E2960" s="7">
        <v>44378</v>
      </c>
      <c r="F2960" s="4" t="str">
        <f>C2960&amp;COUNTIF($C$2:C2960,C2960)</f>
        <v>牛小利2</v>
      </c>
      <c r="G2960" s="4">
        <f t="shared" si="93"/>
        <v>0</v>
      </c>
    </row>
    <row r="2961" customHeight="1" spans="1:7">
      <c r="A2961" s="4">
        <f t="shared" si="92"/>
        <v>2960</v>
      </c>
      <c r="B2961" s="8" t="s">
        <v>4356</v>
      </c>
      <c r="C2961" s="9" t="s">
        <v>1060</v>
      </c>
      <c r="D2961" s="4"/>
      <c r="E2961" s="7">
        <v>44378</v>
      </c>
      <c r="F2961" s="4" t="str">
        <f>C2961&amp;COUNTIF($C$2:C2961,C2961)</f>
        <v>张连威2</v>
      </c>
      <c r="G2961" s="4">
        <f t="shared" si="93"/>
        <v>0</v>
      </c>
    </row>
    <row r="2962" customHeight="1" spans="1:7">
      <c r="A2962" s="4">
        <f t="shared" si="92"/>
        <v>2961</v>
      </c>
      <c r="B2962" s="8" t="s">
        <v>4357</v>
      </c>
      <c r="C2962" s="9" t="s">
        <v>1061</v>
      </c>
      <c r="D2962" s="4"/>
      <c r="E2962" s="7">
        <v>44378</v>
      </c>
      <c r="F2962" s="4" t="str">
        <f>C2962&amp;COUNTIF($C$2:C2962,C2962)</f>
        <v>魏琪2</v>
      </c>
      <c r="G2962" s="4">
        <f t="shared" si="93"/>
        <v>0</v>
      </c>
    </row>
    <row r="2963" customHeight="1" spans="1:7">
      <c r="A2963" s="4">
        <f t="shared" si="92"/>
        <v>2962</v>
      </c>
      <c r="B2963" s="8" t="s">
        <v>4358</v>
      </c>
      <c r="C2963" s="9" t="s">
        <v>1062</v>
      </c>
      <c r="D2963" s="4"/>
      <c r="E2963" s="7">
        <v>44378</v>
      </c>
      <c r="F2963" s="4" t="str">
        <f>C2963&amp;COUNTIF($C$2:C2963,C2963)</f>
        <v>史朝旺2</v>
      </c>
      <c r="G2963" s="4">
        <f t="shared" si="93"/>
        <v>0</v>
      </c>
    </row>
    <row r="2964" customHeight="1" spans="1:7">
      <c r="A2964" s="4">
        <f t="shared" si="92"/>
        <v>2963</v>
      </c>
      <c r="B2964" s="8" t="s">
        <v>3000</v>
      </c>
      <c r="C2964" s="9" t="s">
        <v>1063</v>
      </c>
      <c r="D2964" s="4"/>
      <c r="E2964" s="7">
        <v>44378</v>
      </c>
      <c r="F2964" s="4" t="str">
        <f>C2964&amp;COUNTIF($C$2:C2964,C2964)</f>
        <v>孙志刚2</v>
      </c>
      <c r="G2964" s="4">
        <f t="shared" si="93"/>
        <v>0</v>
      </c>
    </row>
    <row r="2965" customHeight="1" spans="1:7">
      <c r="A2965" s="4">
        <f t="shared" si="92"/>
        <v>2964</v>
      </c>
      <c r="B2965" s="8" t="s">
        <v>3467</v>
      </c>
      <c r="C2965" s="9" t="s">
        <v>1064</v>
      </c>
      <c r="D2965" s="4"/>
      <c r="E2965" s="7">
        <v>44378</v>
      </c>
      <c r="F2965" s="4" t="str">
        <f>C2965&amp;COUNTIF($C$2:C2965,C2965)</f>
        <v>王萍2</v>
      </c>
      <c r="G2965" s="4">
        <f t="shared" si="93"/>
        <v>0</v>
      </c>
    </row>
    <row r="2966" customHeight="1" spans="1:7">
      <c r="A2966" s="4">
        <f t="shared" si="92"/>
        <v>2965</v>
      </c>
      <c r="B2966" s="8" t="s">
        <v>2999</v>
      </c>
      <c r="C2966" s="9" t="s">
        <v>1065</v>
      </c>
      <c r="D2966" s="4"/>
      <c r="E2966" s="7">
        <v>44378</v>
      </c>
      <c r="F2966" s="4" t="str">
        <f>C2966&amp;COUNTIF($C$2:C2966,C2966)</f>
        <v>高文平2</v>
      </c>
      <c r="G2966" s="4">
        <f t="shared" si="93"/>
        <v>0</v>
      </c>
    </row>
    <row r="2967" customHeight="1" spans="1:7">
      <c r="A2967" s="4">
        <f t="shared" si="92"/>
        <v>2966</v>
      </c>
      <c r="B2967" s="8" t="s">
        <v>3468</v>
      </c>
      <c r="C2967" s="9" t="s">
        <v>1066</v>
      </c>
      <c r="D2967" s="4"/>
      <c r="E2967" s="7">
        <v>44378</v>
      </c>
      <c r="F2967" s="4" t="str">
        <f>C2967&amp;COUNTIF($C$2:C2967,C2967)</f>
        <v>梁志平2</v>
      </c>
      <c r="G2967" s="4">
        <f t="shared" si="93"/>
        <v>0</v>
      </c>
    </row>
    <row r="2968" customHeight="1" spans="1:7">
      <c r="A2968" s="4">
        <f t="shared" si="92"/>
        <v>2967</v>
      </c>
      <c r="B2968" s="8" t="s">
        <v>2991</v>
      </c>
      <c r="C2968" s="9" t="s">
        <v>1067</v>
      </c>
      <c r="D2968" s="4"/>
      <c r="E2968" s="7">
        <v>44378</v>
      </c>
      <c r="F2968" s="4" t="str">
        <f>C2968&amp;COUNTIF($C$2:C2968,C2968)</f>
        <v>闫然然2</v>
      </c>
      <c r="G2968" s="4">
        <f t="shared" si="93"/>
        <v>0</v>
      </c>
    </row>
    <row r="2969" customHeight="1" spans="1:7">
      <c r="A2969" s="4">
        <f t="shared" si="92"/>
        <v>2968</v>
      </c>
      <c r="B2969" s="8" t="s">
        <v>3463</v>
      </c>
      <c r="C2969" s="9" t="s">
        <v>1068</v>
      </c>
      <c r="D2969" s="4"/>
      <c r="E2969" s="7">
        <v>44378</v>
      </c>
      <c r="F2969" s="4" t="str">
        <f>C2969&amp;COUNTIF($C$2:C2969,C2969)</f>
        <v>王前2</v>
      </c>
      <c r="G2969" s="4">
        <f t="shared" si="93"/>
        <v>0</v>
      </c>
    </row>
    <row r="2970" customHeight="1" spans="1:7">
      <c r="A2970" s="4">
        <f t="shared" si="92"/>
        <v>2969</v>
      </c>
      <c r="B2970" s="8" t="s">
        <v>3519</v>
      </c>
      <c r="C2970" s="9" t="s">
        <v>1069</v>
      </c>
      <c r="D2970" s="4"/>
      <c r="E2970" s="7">
        <v>44378</v>
      </c>
      <c r="F2970" s="4" t="str">
        <f>C2970&amp;COUNTIF($C$2:C2970,C2970)</f>
        <v>夏鹏飞2</v>
      </c>
      <c r="G2970" s="4">
        <f t="shared" si="93"/>
        <v>0</v>
      </c>
    </row>
    <row r="2971" customHeight="1" spans="1:7">
      <c r="A2971" s="4">
        <f t="shared" si="92"/>
        <v>2970</v>
      </c>
      <c r="B2971" s="8" t="s">
        <v>3197</v>
      </c>
      <c r="C2971" s="9" t="s">
        <v>1070</v>
      </c>
      <c r="D2971" s="4"/>
      <c r="E2971" s="7">
        <v>44378</v>
      </c>
      <c r="F2971" s="4" t="str">
        <f>C2971&amp;COUNTIF($C$2:C2971,C2971)</f>
        <v>孙少伟2</v>
      </c>
      <c r="G2971" s="4">
        <f t="shared" si="93"/>
        <v>0</v>
      </c>
    </row>
    <row r="2972" customHeight="1" spans="1:7">
      <c r="A2972" s="4">
        <f t="shared" si="92"/>
        <v>2971</v>
      </c>
      <c r="B2972" s="8" t="s">
        <v>4359</v>
      </c>
      <c r="C2972" s="9" t="s">
        <v>1071</v>
      </c>
      <c r="D2972" s="4"/>
      <c r="E2972" s="7">
        <v>44378</v>
      </c>
      <c r="F2972" s="4" t="str">
        <f>C2972&amp;COUNTIF($C$2:C2972,C2972)</f>
        <v>余明富2</v>
      </c>
      <c r="G2972" s="4">
        <f t="shared" si="93"/>
        <v>0</v>
      </c>
    </row>
    <row r="2973" customHeight="1" spans="1:7">
      <c r="A2973" s="4">
        <f t="shared" si="92"/>
        <v>2972</v>
      </c>
      <c r="B2973" s="8" t="s">
        <v>2843</v>
      </c>
      <c r="C2973" s="9" t="s">
        <v>1072</v>
      </c>
      <c r="D2973" s="4"/>
      <c r="E2973" s="7">
        <v>44378</v>
      </c>
      <c r="F2973" s="4" t="str">
        <f>C2973&amp;COUNTIF($C$2:C2973,C2973)</f>
        <v>崔红303042</v>
      </c>
      <c r="G2973" s="4">
        <f t="shared" si="93"/>
        <v>0</v>
      </c>
    </row>
    <row r="2974" customHeight="1" spans="1:7">
      <c r="A2974" s="4">
        <f t="shared" si="92"/>
        <v>2973</v>
      </c>
      <c r="B2974" s="8" t="s">
        <v>2844</v>
      </c>
      <c r="C2974" s="9" t="s">
        <v>1074</v>
      </c>
      <c r="D2974" s="4"/>
      <c r="E2974" s="7">
        <v>44378</v>
      </c>
      <c r="F2974" s="4" t="str">
        <f>C2974&amp;COUNTIF($C$2:C2974,C2974)</f>
        <v>王博303082</v>
      </c>
      <c r="G2974" s="4">
        <f t="shared" si="93"/>
        <v>0</v>
      </c>
    </row>
    <row r="2975" customHeight="1" spans="1:7">
      <c r="A2975" s="4">
        <f t="shared" si="92"/>
        <v>2974</v>
      </c>
      <c r="B2975" s="8" t="s">
        <v>3198</v>
      </c>
      <c r="C2975" s="9" t="s">
        <v>1075</v>
      </c>
      <c r="D2975" s="4"/>
      <c r="E2975" s="7">
        <v>44378</v>
      </c>
      <c r="F2975" s="4" t="str">
        <f>C2975&amp;COUNTIF($C$2:C2975,C2975)</f>
        <v>任宇坤2</v>
      </c>
      <c r="G2975" s="4">
        <f t="shared" si="93"/>
        <v>0</v>
      </c>
    </row>
    <row r="2976" customHeight="1" spans="1:7">
      <c r="A2976" s="4">
        <f t="shared" si="92"/>
        <v>2975</v>
      </c>
      <c r="B2976" s="8" t="s">
        <v>2842</v>
      </c>
      <c r="C2976" s="9" t="s">
        <v>1076</v>
      </c>
      <c r="D2976" s="4"/>
      <c r="E2976" s="7">
        <v>44378</v>
      </c>
      <c r="F2976" s="4" t="str">
        <f>C2976&amp;COUNTIF($C$2:C2976,C2976)</f>
        <v>杨璐2</v>
      </c>
      <c r="G2976" s="4">
        <f t="shared" si="93"/>
        <v>0</v>
      </c>
    </row>
    <row r="2977" customHeight="1" spans="1:7">
      <c r="A2977" s="4">
        <f t="shared" si="92"/>
        <v>2976</v>
      </c>
      <c r="B2977" s="8" t="s">
        <v>2986</v>
      </c>
      <c r="C2977" s="9" t="s">
        <v>1077</v>
      </c>
      <c r="D2977" s="4"/>
      <c r="E2977" s="7">
        <v>44378</v>
      </c>
      <c r="F2977" s="4" t="str">
        <f>C2977&amp;COUNTIF($C$2:C2977,C2977)</f>
        <v>吴棒2</v>
      </c>
      <c r="G2977" s="4">
        <f t="shared" si="93"/>
        <v>0</v>
      </c>
    </row>
    <row r="2978" customHeight="1" spans="1:7">
      <c r="A2978" s="4">
        <f t="shared" si="92"/>
        <v>2977</v>
      </c>
      <c r="B2978" s="8" t="s">
        <v>2747</v>
      </c>
      <c r="C2978" s="9" t="s">
        <v>1078</v>
      </c>
      <c r="D2978" s="4"/>
      <c r="E2978" s="7">
        <v>44378</v>
      </c>
      <c r="F2978" s="4" t="str">
        <f>C2978&amp;COUNTIF($C$2:C2978,C2978)</f>
        <v>王玉涛2</v>
      </c>
      <c r="G2978" s="4">
        <f t="shared" si="93"/>
        <v>0</v>
      </c>
    </row>
    <row r="2979" customHeight="1" spans="1:7">
      <c r="A2979" s="4">
        <f t="shared" si="92"/>
        <v>2978</v>
      </c>
      <c r="B2979" s="8" t="s">
        <v>4361</v>
      </c>
      <c r="C2979" s="9" t="s">
        <v>1079</v>
      </c>
      <c r="D2979" s="4"/>
      <c r="E2979" s="7">
        <v>44378</v>
      </c>
      <c r="F2979" s="4" t="str">
        <f>C2979&amp;COUNTIF($C$2:C2979,C2979)</f>
        <v>王荣2</v>
      </c>
      <c r="G2979" s="4">
        <f t="shared" si="93"/>
        <v>0</v>
      </c>
    </row>
    <row r="2980" customHeight="1" spans="1:7">
      <c r="A2980" s="4">
        <f t="shared" si="92"/>
        <v>2979</v>
      </c>
      <c r="B2980" s="8" t="s">
        <v>2993</v>
      </c>
      <c r="C2980" s="9" t="s">
        <v>1080</v>
      </c>
      <c r="D2980" s="4"/>
      <c r="E2980" s="7">
        <v>44378</v>
      </c>
      <c r="F2980" s="4" t="str">
        <f>C2980&amp;COUNTIF($C$2:C2980,C2980)</f>
        <v>吴雪琦2</v>
      </c>
      <c r="G2980" s="4">
        <f t="shared" si="93"/>
        <v>0</v>
      </c>
    </row>
    <row r="2981" customHeight="1" spans="1:7">
      <c r="A2981" s="4">
        <f t="shared" si="92"/>
        <v>2980</v>
      </c>
      <c r="B2981" s="8" t="s">
        <v>2995</v>
      </c>
      <c r="C2981" s="9" t="s">
        <v>1081</v>
      </c>
      <c r="D2981" s="4"/>
      <c r="E2981" s="7">
        <v>44378</v>
      </c>
      <c r="F2981" s="4" t="str">
        <f>C2981&amp;COUNTIF($C$2:C2981,C2981)</f>
        <v>杨慧2</v>
      </c>
      <c r="G2981" s="4">
        <f t="shared" si="93"/>
        <v>0</v>
      </c>
    </row>
    <row r="2982" customHeight="1" spans="1:7">
      <c r="A2982" s="4">
        <f t="shared" si="92"/>
        <v>2981</v>
      </c>
      <c r="B2982" s="8" t="s">
        <v>3461</v>
      </c>
      <c r="C2982" s="9" t="s">
        <v>1082</v>
      </c>
      <c r="D2982" s="4"/>
      <c r="E2982" s="7">
        <v>44378</v>
      </c>
      <c r="F2982" s="4" t="str">
        <f>C2982&amp;COUNTIF($C$2:C2982,C2982)</f>
        <v>智菲凡2</v>
      </c>
      <c r="G2982" s="4">
        <f t="shared" si="93"/>
        <v>0</v>
      </c>
    </row>
    <row r="2983" customHeight="1" spans="1:7">
      <c r="A2983" s="4">
        <f t="shared" si="92"/>
        <v>2982</v>
      </c>
      <c r="B2983" s="8" t="s">
        <v>2996</v>
      </c>
      <c r="C2983" s="9" t="s">
        <v>1083</v>
      </c>
      <c r="D2983" s="4"/>
      <c r="E2983" s="7">
        <v>44378</v>
      </c>
      <c r="F2983" s="4" t="str">
        <f>C2983&amp;COUNTIF($C$2:C2983,C2983)</f>
        <v>董浩302642</v>
      </c>
      <c r="G2983" s="4">
        <f t="shared" si="93"/>
        <v>0</v>
      </c>
    </row>
    <row r="2984" customHeight="1" spans="1:7">
      <c r="A2984" s="4">
        <f t="shared" si="92"/>
        <v>2983</v>
      </c>
      <c r="B2984" s="8" t="s">
        <v>3184</v>
      </c>
      <c r="C2984" s="9" t="s">
        <v>1084</v>
      </c>
      <c r="D2984" s="4"/>
      <c r="E2984" s="7">
        <v>44378</v>
      </c>
      <c r="F2984" s="4" t="str">
        <f>C2984&amp;COUNTIF($C$2:C2984,C2984)</f>
        <v>盛江博2</v>
      </c>
      <c r="G2984" s="4">
        <f t="shared" si="93"/>
        <v>0</v>
      </c>
    </row>
    <row r="2985" customHeight="1" spans="1:7">
      <c r="A2985" s="4">
        <f t="shared" si="92"/>
        <v>2984</v>
      </c>
      <c r="B2985" s="8" t="s">
        <v>3002</v>
      </c>
      <c r="C2985" s="9" t="s">
        <v>1085</v>
      </c>
      <c r="D2985" s="4"/>
      <c r="E2985" s="7">
        <v>44378</v>
      </c>
      <c r="F2985" s="4" t="str">
        <f>C2985&amp;COUNTIF($C$2:C2985,C2985)</f>
        <v>董森2</v>
      </c>
      <c r="G2985" s="4">
        <f t="shared" si="93"/>
        <v>0</v>
      </c>
    </row>
    <row r="2986" customHeight="1" spans="1:7">
      <c r="A2986" s="4">
        <f t="shared" si="92"/>
        <v>2985</v>
      </c>
      <c r="B2986" s="8" t="s">
        <v>2994</v>
      </c>
      <c r="C2986" s="9" t="s">
        <v>1086</v>
      </c>
      <c r="D2986" s="4"/>
      <c r="E2986" s="7">
        <v>44378</v>
      </c>
      <c r="F2986" s="4" t="str">
        <f>C2986&amp;COUNTIF($C$2:C2986,C2986)</f>
        <v>石梦云2</v>
      </c>
      <c r="G2986" s="4">
        <f t="shared" si="93"/>
        <v>0</v>
      </c>
    </row>
    <row r="2987" customHeight="1" spans="1:7">
      <c r="A2987" s="4">
        <f t="shared" si="92"/>
        <v>2986</v>
      </c>
      <c r="B2987" s="8" t="s">
        <v>3470</v>
      </c>
      <c r="C2987" s="9" t="s">
        <v>1087</v>
      </c>
      <c r="D2987" s="4"/>
      <c r="E2987" s="7">
        <v>44378</v>
      </c>
      <c r="F2987" s="4" t="str">
        <f>C2987&amp;COUNTIF($C$2:C2987,C2987)</f>
        <v>单艺伟2</v>
      </c>
      <c r="G2987" s="4">
        <f t="shared" si="93"/>
        <v>0</v>
      </c>
    </row>
    <row r="2988" customHeight="1" spans="1:7">
      <c r="A2988" s="4">
        <f t="shared" si="92"/>
        <v>2987</v>
      </c>
      <c r="B2988" s="8" t="s">
        <v>3555</v>
      </c>
      <c r="C2988" s="9" t="s">
        <v>1088</v>
      </c>
      <c r="D2988" s="4"/>
      <c r="E2988" s="7">
        <v>44378</v>
      </c>
      <c r="F2988" s="4" t="str">
        <f>C2988&amp;COUNTIF($C$2:C2988,C2988)</f>
        <v>薛志超2</v>
      </c>
      <c r="G2988" s="4">
        <f t="shared" si="93"/>
        <v>0</v>
      </c>
    </row>
    <row r="2989" customHeight="1" spans="1:7">
      <c r="A2989" s="4">
        <f t="shared" si="92"/>
        <v>2988</v>
      </c>
      <c r="B2989" s="8" t="s">
        <v>4362</v>
      </c>
      <c r="C2989" s="9" t="s">
        <v>1089</v>
      </c>
      <c r="D2989" s="4"/>
      <c r="E2989" s="7">
        <v>44378</v>
      </c>
      <c r="F2989" s="4" t="str">
        <f>C2989&amp;COUNTIF($C$2:C2989,C2989)</f>
        <v>孟亚新2</v>
      </c>
      <c r="G2989" s="4">
        <f t="shared" si="93"/>
        <v>0</v>
      </c>
    </row>
    <row r="2990" customHeight="1" spans="1:7">
      <c r="A2990" s="4">
        <f t="shared" si="92"/>
        <v>2989</v>
      </c>
      <c r="B2990" s="8" t="s">
        <v>2985</v>
      </c>
      <c r="C2990" s="8" t="s">
        <v>1090</v>
      </c>
      <c r="D2990" s="4"/>
      <c r="E2990" s="7">
        <v>44378</v>
      </c>
      <c r="F2990" s="4" t="str">
        <f>C2990&amp;COUNTIF($C$2:C2990,C2990)</f>
        <v>高世海2</v>
      </c>
      <c r="G2990" s="4">
        <f t="shared" si="93"/>
        <v>0</v>
      </c>
    </row>
    <row r="2991" customHeight="1" spans="1:7">
      <c r="A2991" s="4">
        <f t="shared" si="92"/>
        <v>2990</v>
      </c>
      <c r="B2991" s="8" t="s">
        <v>2958</v>
      </c>
      <c r="C2991" s="8" t="s">
        <v>1091</v>
      </c>
      <c r="D2991" s="4"/>
      <c r="E2991" s="7">
        <v>44378</v>
      </c>
      <c r="F2991" s="4" t="str">
        <f>C2991&amp;COUNTIF($C$2:C2991,C2991)</f>
        <v>贾亚强2</v>
      </c>
      <c r="G2991" s="4">
        <f t="shared" si="93"/>
        <v>0</v>
      </c>
    </row>
    <row r="2992" customHeight="1" spans="1:7">
      <c r="A2992" s="4">
        <f t="shared" si="92"/>
        <v>2991</v>
      </c>
      <c r="B2992" s="8" t="s">
        <v>3186</v>
      </c>
      <c r="C2992" s="8" t="s">
        <v>1092</v>
      </c>
      <c r="D2992" s="4"/>
      <c r="E2992" s="7">
        <v>44378</v>
      </c>
      <c r="F2992" s="4" t="str">
        <f>C2992&amp;COUNTIF($C$2:C2992,C2992)</f>
        <v>檀杰根2</v>
      </c>
      <c r="G2992" s="4">
        <f t="shared" si="93"/>
        <v>0</v>
      </c>
    </row>
    <row r="2993" customHeight="1" spans="1:7">
      <c r="A2993" s="4">
        <f t="shared" si="92"/>
        <v>2992</v>
      </c>
      <c r="B2993" s="8" t="s">
        <v>4363</v>
      </c>
      <c r="C2993" s="8" t="s">
        <v>1093</v>
      </c>
      <c r="D2993" s="4"/>
      <c r="E2993" s="7">
        <v>44378</v>
      </c>
      <c r="F2993" s="4" t="str">
        <f>C2993&amp;COUNTIF($C$2:C2993,C2993)</f>
        <v>张怡欣2</v>
      </c>
      <c r="G2993" s="4">
        <f t="shared" si="93"/>
        <v>0</v>
      </c>
    </row>
    <row r="2994" customHeight="1" spans="1:7">
      <c r="A2994" s="4">
        <f t="shared" si="92"/>
        <v>2993</v>
      </c>
      <c r="B2994" s="8" t="s">
        <v>3172</v>
      </c>
      <c r="C2994" s="8" t="s">
        <v>1094</v>
      </c>
      <c r="D2994" s="4"/>
      <c r="E2994" s="7">
        <v>44378</v>
      </c>
      <c r="F2994" s="4" t="str">
        <f>C2994&amp;COUNTIF($C$2:C2994,C2994)</f>
        <v>董雪2</v>
      </c>
      <c r="G2994" s="4">
        <f t="shared" si="93"/>
        <v>0</v>
      </c>
    </row>
    <row r="2995" customHeight="1" spans="1:7">
      <c r="A2995" s="4">
        <f t="shared" si="92"/>
        <v>2994</v>
      </c>
      <c r="B2995" s="8" t="s">
        <v>3559</v>
      </c>
      <c r="C2995" s="8" t="s">
        <v>1096</v>
      </c>
      <c r="D2995" s="4"/>
      <c r="E2995" s="7">
        <v>44378</v>
      </c>
      <c r="F2995" s="4" t="str">
        <f>C2995&amp;COUNTIF($C$2:C2995,C2995)</f>
        <v>迟艺欣2</v>
      </c>
      <c r="G2995" s="4">
        <f t="shared" si="93"/>
        <v>0</v>
      </c>
    </row>
    <row r="2996" customHeight="1" spans="1:7">
      <c r="A2996" s="4">
        <f t="shared" si="92"/>
        <v>2995</v>
      </c>
      <c r="B2996" s="8" t="s">
        <v>2992</v>
      </c>
      <c r="C2996" s="8" t="s">
        <v>1097</v>
      </c>
      <c r="D2996" s="4"/>
      <c r="E2996" s="7">
        <v>44378</v>
      </c>
      <c r="F2996" s="4" t="str">
        <f>C2996&amp;COUNTIF($C$2:C2996,C2996)</f>
        <v>安宁2</v>
      </c>
      <c r="G2996" s="4">
        <f t="shared" si="93"/>
        <v>0</v>
      </c>
    </row>
    <row r="2997" customHeight="1" spans="1:7">
      <c r="A2997" s="4">
        <f t="shared" si="92"/>
        <v>2996</v>
      </c>
      <c r="B2997" s="8" t="s">
        <v>2989</v>
      </c>
      <c r="C2997" s="8" t="s">
        <v>1098</v>
      </c>
      <c r="D2997" s="4"/>
      <c r="E2997" s="7">
        <v>44378</v>
      </c>
      <c r="F2997" s="4" t="str">
        <f>C2997&amp;COUNTIF($C$2:C2997,C2997)</f>
        <v>贾孝金2</v>
      </c>
      <c r="G2997" s="4">
        <f t="shared" si="93"/>
        <v>0</v>
      </c>
    </row>
    <row r="2998" customHeight="1" spans="1:7">
      <c r="A2998" s="4">
        <f t="shared" si="92"/>
        <v>2997</v>
      </c>
      <c r="B2998" s="8" t="s">
        <v>4365</v>
      </c>
      <c r="C2998" s="8" t="s">
        <v>1099</v>
      </c>
      <c r="D2998" s="4"/>
      <c r="E2998" s="7">
        <v>44378</v>
      </c>
      <c r="F2998" s="4" t="str">
        <f>C2998&amp;COUNTIF($C$2:C2998,C2998)</f>
        <v>韩妮2</v>
      </c>
      <c r="G2998" s="4">
        <f t="shared" si="93"/>
        <v>0</v>
      </c>
    </row>
    <row r="2999" customHeight="1" spans="1:7">
      <c r="A2999" s="4">
        <f t="shared" si="92"/>
        <v>2998</v>
      </c>
      <c r="B2999" s="8" t="s">
        <v>4366</v>
      </c>
      <c r="C2999" s="8" t="s">
        <v>1100</v>
      </c>
      <c r="D2999" s="4"/>
      <c r="E2999" s="7">
        <v>44378</v>
      </c>
      <c r="F2999" s="4" t="str">
        <f>C2999&amp;COUNTIF($C$2:C2999,C2999)</f>
        <v>赵关文2</v>
      </c>
      <c r="G2999" s="4">
        <f t="shared" si="93"/>
        <v>0</v>
      </c>
    </row>
    <row r="3000" customHeight="1" spans="1:7">
      <c r="A3000" s="4">
        <f t="shared" si="92"/>
        <v>2999</v>
      </c>
      <c r="B3000" s="8" t="s">
        <v>4367</v>
      </c>
      <c r="C3000" s="8" t="s">
        <v>1101</v>
      </c>
      <c r="D3000" s="4"/>
      <c r="E3000" s="7">
        <v>44378</v>
      </c>
      <c r="F3000" s="4" t="str">
        <f>C3000&amp;COUNTIF($C$2:C3000,C3000)</f>
        <v>董兰兰2</v>
      </c>
      <c r="G3000" s="4">
        <f t="shared" si="93"/>
        <v>0</v>
      </c>
    </row>
    <row r="3001" customHeight="1" spans="1:7">
      <c r="A3001" s="4">
        <f t="shared" si="92"/>
        <v>3000</v>
      </c>
      <c r="B3001" s="8" t="s">
        <v>4368</v>
      </c>
      <c r="C3001" s="8" t="s">
        <v>1102</v>
      </c>
      <c r="D3001" s="4"/>
      <c r="E3001" s="7">
        <v>44378</v>
      </c>
      <c r="F3001" s="4" t="str">
        <f>C3001&amp;COUNTIF($C$2:C3001,C3001)</f>
        <v>吴迪2</v>
      </c>
      <c r="G3001" s="4">
        <f t="shared" si="93"/>
        <v>0</v>
      </c>
    </row>
    <row r="3002" customHeight="1" spans="1:7">
      <c r="A3002" s="4">
        <f t="shared" si="92"/>
        <v>3001</v>
      </c>
      <c r="B3002" s="8" t="s">
        <v>3542</v>
      </c>
      <c r="C3002" s="8" t="s">
        <v>1103</v>
      </c>
      <c r="D3002" s="4"/>
      <c r="E3002" s="7">
        <v>44378</v>
      </c>
      <c r="F3002" s="4" t="str">
        <f>C3002&amp;COUNTIF($C$2:C3002,C3002)</f>
        <v>班凯东2</v>
      </c>
      <c r="G3002" s="4">
        <f t="shared" si="93"/>
        <v>0</v>
      </c>
    </row>
    <row r="3003" customHeight="1" spans="1:7">
      <c r="A3003" s="4">
        <f t="shared" si="92"/>
        <v>3002</v>
      </c>
      <c r="B3003" s="8" t="s">
        <v>4369</v>
      </c>
      <c r="C3003" s="8" t="s">
        <v>1104</v>
      </c>
      <c r="D3003" s="4"/>
      <c r="E3003" s="7">
        <v>44378</v>
      </c>
      <c r="F3003" s="4" t="str">
        <f>C3003&amp;COUNTIF($C$2:C3003,C3003)</f>
        <v>王高杨2</v>
      </c>
      <c r="G3003" s="4">
        <f t="shared" si="93"/>
        <v>0</v>
      </c>
    </row>
    <row r="3004" customHeight="1" spans="1:7">
      <c r="A3004" s="4">
        <f t="shared" si="92"/>
        <v>3003</v>
      </c>
      <c r="B3004" s="8" t="s">
        <v>2984</v>
      </c>
      <c r="C3004" s="8" t="s">
        <v>1105</v>
      </c>
      <c r="D3004" s="4"/>
      <c r="E3004" s="7">
        <v>44378</v>
      </c>
      <c r="F3004" s="4" t="str">
        <f>C3004&amp;COUNTIF($C$2:C3004,C3004)</f>
        <v>胡金龙2</v>
      </c>
      <c r="G3004" s="4">
        <f t="shared" si="93"/>
        <v>0</v>
      </c>
    </row>
    <row r="3005" customHeight="1" spans="1:7">
      <c r="A3005" s="4">
        <f t="shared" si="92"/>
        <v>3004</v>
      </c>
      <c r="B3005" s="8" t="s">
        <v>3549</v>
      </c>
      <c r="C3005" s="8" t="s">
        <v>1106</v>
      </c>
      <c r="D3005" s="4"/>
      <c r="E3005" s="7">
        <v>44378</v>
      </c>
      <c r="F3005" s="4" t="str">
        <f>C3005&amp;COUNTIF($C$2:C3005,C3005)</f>
        <v>王天利2</v>
      </c>
      <c r="G3005" s="4">
        <f t="shared" si="93"/>
        <v>0</v>
      </c>
    </row>
    <row r="3006" customHeight="1" spans="1:7">
      <c r="A3006" s="4">
        <f t="shared" si="92"/>
        <v>3005</v>
      </c>
      <c r="B3006" s="8" t="s">
        <v>4370</v>
      </c>
      <c r="C3006" s="8" t="s">
        <v>1107</v>
      </c>
      <c r="D3006" s="4"/>
      <c r="E3006" s="7">
        <v>44378</v>
      </c>
      <c r="F3006" s="4" t="str">
        <f>C3006&amp;COUNTIF($C$2:C3006,C3006)</f>
        <v>宋爽2</v>
      </c>
      <c r="G3006" s="4">
        <f t="shared" si="93"/>
        <v>0</v>
      </c>
    </row>
    <row r="3007" customHeight="1" spans="1:7">
      <c r="A3007" s="4">
        <f t="shared" si="92"/>
        <v>3006</v>
      </c>
      <c r="B3007" s="8" t="s">
        <v>3554</v>
      </c>
      <c r="C3007" s="8" t="s">
        <v>1108</v>
      </c>
      <c r="D3007" s="4"/>
      <c r="E3007" s="7">
        <v>44378</v>
      </c>
      <c r="F3007" s="4" t="str">
        <f>C3007&amp;COUNTIF($C$2:C3007,C3007)</f>
        <v>李胜男2</v>
      </c>
      <c r="G3007" s="4">
        <f t="shared" si="93"/>
        <v>0</v>
      </c>
    </row>
    <row r="3008" customHeight="1" spans="1:7">
      <c r="A3008" s="4">
        <f t="shared" si="92"/>
        <v>3007</v>
      </c>
      <c r="B3008" s="8" t="s">
        <v>4372</v>
      </c>
      <c r="C3008" s="8" t="s">
        <v>1110</v>
      </c>
      <c r="D3008" s="4"/>
      <c r="E3008" s="7">
        <v>44378</v>
      </c>
      <c r="F3008" s="4" t="str">
        <f>C3008&amp;COUNTIF($C$2:C3008,C3008)</f>
        <v>左帅2</v>
      </c>
      <c r="G3008" s="4">
        <f t="shared" si="93"/>
        <v>0</v>
      </c>
    </row>
    <row r="3009" customHeight="1" spans="1:7">
      <c r="A3009" s="4">
        <f t="shared" si="92"/>
        <v>3008</v>
      </c>
      <c r="B3009" s="8" t="s">
        <v>3553</v>
      </c>
      <c r="C3009" s="8" t="s">
        <v>1112</v>
      </c>
      <c r="D3009" s="4"/>
      <c r="E3009" s="7">
        <v>44378</v>
      </c>
      <c r="F3009" s="4" t="str">
        <f>C3009&amp;COUNTIF($C$2:C3009,C3009)</f>
        <v>陈松2</v>
      </c>
      <c r="G3009" s="4">
        <f t="shared" si="93"/>
        <v>0</v>
      </c>
    </row>
    <row r="3010" customHeight="1" spans="1:7">
      <c r="A3010" s="4">
        <f t="shared" si="92"/>
        <v>3009</v>
      </c>
      <c r="B3010" s="8" t="s">
        <v>3508</v>
      </c>
      <c r="C3010" s="8" t="s">
        <v>1114</v>
      </c>
      <c r="D3010" s="4"/>
      <c r="E3010" s="7">
        <v>44378</v>
      </c>
      <c r="F3010" s="4" t="str">
        <f>C3010&amp;COUNTIF($C$2:C3010,C3010)</f>
        <v>刘永磊2</v>
      </c>
      <c r="G3010" s="4">
        <f t="shared" si="93"/>
        <v>0</v>
      </c>
    </row>
    <row r="3011" customHeight="1" spans="1:7">
      <c r="A3011" s="4">
        <f t="shared" ref="A3011:A3074" si="94">ROW()-1</f>
        <v>3010</v>
      </c>
      <c r="B3011" s="8" t="s">
        <v>3515</v>
      </c>
      <c r="C3011" s="8" t="s">
        <v>1115</v>
      </c>
      <c r="D3011" s="4"/>
      <c r="E3011" s="7">
        <v>44378</v>
      </c>
      <c r="F3011" s="4" t="str">
        <f>C3011&amp;COUNTIF($C$2:C3011,C3011)</f>
        <v>刘磊明2</v>
      </c>
      <c r="G3011" s="4">
        <f t="shared" ref="G3011:G3074" si="95">IF(COUNTIF(C:C,C3011)=1,0,D3011-VLOOKUP(C3011,C:D,2,0))</f>
        <v>0</v>
      </c>
    </row>
    <row r="3012" customHeight="1" spans="1:7">
      <c r="A3012" s="4">
        <f t="shared" si="94"/>
        <v>3011</v>
      </c>
      <c r="B3012" s="8" t="s">
        <v>3462</v>
      </c>
      <c r="C3012" s="8" t="s">
        <v>1116</v>
      </c>
      <c r="D3012" s="4"/>
      <c r="E3012" s="7">
        <v>44378</v>
      </c>
      <c r="F3012" s="4" t="str">
        <f>C3012&amp;COUNTIF($C$2:C3012,C3012)</f>
        <v>王文仪2</v>
      </c>
      <c r="G3012" s="4">
        <f t="shared" si="95"/>
        <v>0</v>
      </c>
    </row>
    <row r="3013" customHeight="1" spans="1:7">
      <c r="A3013" s="4">
        <f t="shared" si="94"/>
        <v>3012</v>
      </c>
      <c r="B3013" s="8" t="s">
        <v>3557</v>
      </c>
      <c r="C3013" s="8" t="s">
        <v>1119</v>
      </c>
      <c r="D3013" s="4"/>
      <c r="E3013" s="7">
        <v>44378</v>
      </c>
      <c r="F3013" s="4" t="str">
        <f>C3013&amp;COUNTIF($C$2:C3013,C3013)</f>
        <v>袁振2</v>
      </c>
      <c r="G3013" s="4">
        <f t="shared" si="95"/>
        <v>0</v>
      </c>
    </row>
    <row r="3014" customHeight="1" spans="1:7">
      <c r="A3014" s="4">
        <f t="shared" si="94"/>
        <v>3013</v>
      </c>
      <c r="B3014" s="8" t="s">
        <v>4376</v>
      </c>
      <c r="C3014" s="8" t="s">
        <v>1120</v>
      </c>
      <c r="D3014" s="4"/>
      <c r="E3014" s="7">
        <v>44378</v>
      </c>
      <c r="F3014" s="4" t="str">
        <f>C3014&amp;COUNTIF($C$2:C3014,C3014)</f>
        <v>王彦彦2</v>
      </c>
      <c r="G3014" s="4">
        <f t="shared" si="95"/>
        <v>0</v>
      </c>
    </row>
    <row r="3015" customHeight="1" spans="1:7">
      <c r="A3015" s="4">
        <f t="shared" si="94"/>
        <v>3014</v>
      </c>
      <c r="B3015" s="8" t="s">
        <v>3516</v>
      </c>
      <c r="C3015" s="8" t="s">
        <v>1121</v>
      </c>
      <c r="D3015" s="4"/>
      <c r="E3015" s="7">
        <v>44378</v>
      </c>
      <c r="F3015" s="4" t="str">
        <f>C3015&amp;COUNTIF($C$2:C3015,C3015)</f>
        <v>孙毅刚2</v>
      </c>
      <c r="G3015" s="4">
        <f t="shared" si="95"/>
        <v>0</v>
      </c>
    </row>
    <row r="3016" customHeight="1" spans="1:7">
      <c r="A3016" s="4">
        <f t="shared" si="94"/>
        <v>3015</v>
      </c>
      <c r="B3016" s="8" t="s">
        <v>4377</v>
      </c>
      <c r="C3016" s="8" t="s">
        <v>1122</v>
      </c>
      <c r="D3016" s="4"/>
      <c r="E3016" s="7">
        <v>44378</v>
      </c>
      <c r="F3016" s="4" t="str">
        <f>C3016&amp;COUNTIF($C$2:C3016,C3016)</f>
        <v>周飞2</v>
      </c>
      <c r="G3016" s="4">
        <f t="shared" si="95"/>
        <v>0</v>
      </c>
    </row>
    <row r="3017" customHeight="1" spans="1:7">
      <c r="A3017" s="4">
        <f t="shared" si="94"/>
        <v>3016</v>
      </c>
      <c r="B3017" s="8" t="s">
        <v>4378</v>
      </c>
      <c r="C3017" s="8" t="s">
        <v>1123</v>
      </c>
      <c r="D3017" s="4"/>
      <c r="E3017" s="7">
        <v>44378</v>
      </c>
      <c r="F3017" s="4" t="str">
        <f>C3017&amp;COUNTIF($C$2:C3017,C3017)</f>
        <v>闫晓光2</v>
      </c>
      <c r="G3017" s="4">
        <f t="shared" si="95"/>
        <v>0</v>
      </c>
    </row>
    <row r="3018" customHeight="1" spans="1:7">
      <c r="A3018" s="4">
        <f t="shared" si="94"/>
        <v>3017</v>
      </c>
      <c r="B3018" s="8" t="s">
        <v>4379</v>
      </c>
      <c r="C3018" s="8" t="s">
        <v>1124</v>
      </c>
      <c r="D3018" s="4"/>
      <c r="E3018" s="7">
        <v>44378</v>
      </c>
      <c r="F3018" s="4" t="str">
        <f>C3018&amp;COUNTIF($C$2:C3018,C3018)</f>
        <v>张国鹏2</v>
      </c>
      <c r="G3018" s="4">
        <f t="shared" si="95"/>
        <v>0</v>
      </c>
    </row>
    <row r="3019" customHeight="1" spans="1:7">
      <c r="A3019" s="4">
        <f t="shared" si="94"/>
        <v>3018</v>
      </c>
      <c r="B3019" s="8" t="s">
        <v>4382</v>
      </c>
      <c r="C3019" s="8" t="s">
        <v>1127</v>
      </c>
      <c r="D3019" s="4"/>
      <c r="E3019" s="7">
        <v>44378</v>
      </c>
      <c r="F3019" s="4" t="str">
        <f>C3019&amp;COUNTIF($C$2:C3019,C3019)</f>
        <v>张正超2</v>
      </c>
      <c r="G3019" s="4">
        <f t="shared" si="95"/>
        <v>0</v>
      </c>
    </row>
    <row r="3020" customHeight="1" spans="1:7">
      <c r="A3020" s="4">
        <f t="shared" si="94"/>
        <v>3019</v>
      </c>
      <c r="B3020" s="8" t="s">
        <v>2981</v>
      </c>
      <c r="C3020" s="8" t="s">
        <v>1129</v>
      </c>
      <c r="D3020" s="4"/>
      <c r="E3020" s="7">
        <v>44378</v>
      </c>
      <c r="F3020" s="4" t="str">
        <f>C3020&amp;COUNTIF($C$2:C3020,C3020)</f>
        <v>罗鑫2</v>
      </c>
      <c r="G3020" s="4">
        <f t="shared" si="95"/>
        <v>0</v>
      </c>
    </row>
    <row r="3021" customHeight="1" spans="1:7">
      <c r="A3021" s="4">
        <f t="shared" si="94"/>
        <v>3020</v>
      </c>
      <c r="B3021" s="8" t="s">
        <v>3124</v>
      </c>
      <c r="C3021" s="8" t="s">
        <v>1130</v>
      </c>
      <c r="D3021" s="4"/>
      <c r="E3021" s="7">
        <v>44378</v>
      </c>
      <c r="F3021" s="4" t="str">
        <f>C3021&amp;COUNTIF($C$2:C3021,C3021)</f>
        <v>李梦歌2</v>
      </c>
      <c r="G3021" s="4">
        <f t="shared" si="95"/>
        <v>0</v>
      </c>
    </row>
    <row r="3022" customHeight="1" spans="1:7">
      <c r="A3022" s="4">
        <f t="shared" si="94"/>
        <v>3021</v>
      </c>
      <c r="B3022" s="8" t="s">
        <v>3465</v>
      </c>
      <c r="C3022" s="8" t="s">
        <v>1131</v>
      </c>
      <c r="D3022" s="4"/>
      <c r="E3022" s="7">
        <v>44378</v>
      </c>
      <c r="F3022" s="4" t="str">
        <f>C3022&amp;COUNTIF($C$2:C3022,C3022)</f>
        <v>温钦菁2</v>
      </c>
      <c r="G3022" s="4">
        <f t="shared" si="95"/>
        <v>0</v>
      </c>
    </row>
    <row r="3023" customHeight="1" spans="1:7">
      <c r="A3023" s="4">
        <f t="shared" si="94"/>
        <v>3022</v>
      </c>
      <c r="B3023" s="8" t="s">
        <v>3518</v>
      </c>
      <c r="C3023" s="8" t="s">
        <v>1133</v>
      </c>
      <c r="D3023" s="4"/>
      <c r="E3023" s="7">
        <v>44378</v>
      </c>
      <c r="F3023" s="4" t="str">
        <f>C3023&amp;COUNTIF($C$2:C3023,C3023)</f>
        <v>马玉玉2</v>
      </c>
      <c r="G3023" s="4">
        <f t="shared" si="95"/>
        <v>0</v>
      </c>
    </row>
    <row r="3024" customHeight="1" spans="1:7">
      <c r="A3024" s="4">
        <f t="shared" si="94"/>
        <v>3023</v>
      </c>
      <c r="B3024" s="8" t="s">
        <v>4385</v>
      </c>
      <c r="C3024" s="8" t="s">
        <v>1134</v>
      </c>
      <c r="D3024" s="4"/>
      <c r="E3024" s="7">
        <v>44378</v>
      </c>
      <c r="F3024" s="4" t="str">
        <f>C3024&amp;COUNTIF($C$2:C3024,C3024)</f>
        <v>惠天元2</v>
      </c>
      <c r="G3024" s="4">
        <f t="shared" si="95"/>
        <v>0</v>
      </c>
    </row>
    <row r="3025" customHeight="1" spans="1:7">
      <c r="A3025" s="4">
        <f t="shared" si="94"/>
        <v>3024</v>
      </c>
      <c r="B3025" s="8" t="s">
        <v>4386</v>
      </c>
      <c r="C3025" s="8" t="s">
        <v>1135</v>
      </c>
      <c r="D3025" s="4"/>
      <c r="E3025" s="7">
        <v>44378</v>
      </c>
      <c r="F3025" s="4" t="str">
        <f>C3025&amp;COUNTIF($C$2:C3025,C3025)</f>
        <v>刘利2</v>
      </c>
      <c r="G3025" s="4">
        <f t="shared" si="95"/>
        <v>0</v>
      </c>
    </row>
    <row r="3026" customHeight="1" spans="1:7">
      <c r="A3026" s="4">
        <f t="shared" si="94"/>
        <v>3025</v>
      </c>
      <c r="B3026" s="8" t="s">
        <v>4387</v>
      </c>
      <c r="C3026" s="8" t="s">
        <v>1136</v>
      </c>
      <c r="D3026" s="4"/>
      <c r="E3026" s="7">
        <v>44378</v>
      </c>
      <c r="F3026" s="4" t="str">
        <f>C3026&amp;COUNTIF($C$2:C3026,C3026)</f>
        <v>陈天睿2</v>
      </c>
      <c r="G3026" s="4">
        <f t="shared" si="95"/>
        <v>0</v>
      </c>
    </row>
    <row r="3027" customHeight="1" spans="1:7">
      <c r="A3027" s="4">
        <f t="shared" si="94"/>
        <v>3026</v>
      </c>
      <c r="B3027" s="8" t="s">
        <v>3556</v>
      </c>
      <c r="C3027" s="8" t="s">
        <v>1137</v>
      </c>
      <c r="D3027" s="4"/>
      <c r="E3027" s="7">
        <v>44378</v>
      </c>
      <c r="F3027" s="4" t="str">
        <f>C3027&amp;COUNTIF($C$2:C3027,C3027)</f>
        <v>魏蒙蒙2</v>
      </c>
      <c r="G3027" s="4">
        <f t="shared" si="95"/>
        <v>0</v>
      </c>
    </row>
    <row r="3028" customHeight="1" spans="1:7">
      <c r="A3028" s="4">
        <f t="shared" si="94"/>
        <v>3027</v>
      </c>
      <c r="B3028" s="8" t="s">
        <v>4391</v>
      </c>
      <c r="C3028" s="8" t="s">
        <v>1141</v>
      </c>
      <c r="D3028" s="4"/>
      <c r="E3028" s="7">
        <v>44378</v>
      </c>
      <c r="F3028" s="4" t="str">
        <f>C3028&amp;COUNTIF($C$2:C3028,C3028)</f>
        <v>李亚杰2</v>
      </c>
      <c r="G3028" s="4">
        <f t="shared" si="95"/>
        <v>0</v>
      </c>
    </row>
    <row r="3029" customHeight="1" spans="1:7">
      <c r="A3029" s="4">
        <f t="shared" si="94"/>
        <v>3028</v>
      </c>
      <c r="B3029" s="8" t="s">
        <v>4392</v>
      </c>
      <c r="C3029" s="8" t="s">
        <v>1142</v>
      </c>
      <c r="D3029" s="4"/>
      <c r="E3029" s="7">
        <v>44378</v>
      </c>
      <c r="F3029" s="4" t="str">
        <f>C3029&amp;COUNTIF($C$2:C3029,C3029)</f>
        <v>刘万洋2</v>
      </c>
      <c r="G3029" s="4">
        <f t="shared" si="95"/>
        <v>0</v>
      </c>
    </row>
    <row r="3030" customHeight="1" spans="1:7">
      <c r="A3030" s="4">
        <f t="shared" si="94"/>
        <v>3029</v>
      </c>
      <c r="B3030" s="8" t="s">
        <v>4394</v>
      </c>
      <c r="C3030" s="8" t="s">
        <v>1144</v>
      </c>
      <c r="D3030" s="4"/>
      <c r="E3030" s="7">
        <v>44378</v>
      </c>
      <c r="F3030" s="4" t="str">
        <f>C3030&amp;COUNTIF($C$2:C3030,C3030)</f>
        <v>赵乐2</v>
      </c>
      <c r="G3030" s="4">
        <f t="shared" si="95"/>
        <v>0</v>
      </c>
    </row>
    <row r="3031" customHeight="1" spans="1:7">
      <c r="A3031" s="4">
        <f t="shared" si="94"/>
        <v>3030</v>
      </c>
      <c r="B3031" s="8" t="s">
        <v>3458</v>
      </c>
      <c r="C3031" s="8" t="s">
        <v>1145</v>
      </c>
      <c r="D3031" s="4"/>
      <c r="E3031" s="7">
        <v>44378</v>
      </c>
      <c r="F3031" s="4" t="str">
        <f>C3031&amp;COUNTIF($C$2:C3031,C3031)</f>
        <v>穆峰2</v>
      </c>
      <c r="G3031" s="4">
        <f t="shared" si="95"/>
        <v>0</v>
      </c>
    </row>
    <row r="3032" customHeight="1" spans="1:7">
      <c r="A3032" s="4">
        <f t="shared" si="94"/>
        <v>3031</v>
      </c>
      <c r="B3032" s="8" t="s">
        <v>3459</v>
      </c>
      <c r="C3032" s="8" t="s">
        <v>1146</v>
      </c>
      <c r="D3032" s="4"/>
      <c r="E3032" s="7">
        <v>44378</v>
      </c>
      <c r="F3032" s="4" t="str">
        <f>C3032&amp;COUNTIF($C$2:C3032,C3032)</f>
        <v>赵玉海2</v>
      </c>
      <c r="G3032" s="4">
        <f t="shared" si="95"/>
        <v>0</v>
      </c>
    </row>
    <row r="3033" customHeight="1" spans="1:7">
      <c r="A3033" s="4">
        <f t="shared" si="94"/>
        <v>3032</v>
      </c>
      <c r="B3033" s="8" t="s">
        <v>4395</v>
      </c>
      <c r="C3033" s="8" t="s">
        <v>1147</v>
      </c>
      <c r="D3033" s="4"/>
      <c r="E3033" s="7">
        <v>44378</v>
      </c>
      <c r="F3033" s="4" t="str">
        <f>C3033&amp;COUNTIF($C$2:C3033,C3033)</f>
        <v>蔡云龙2</v>
      </c>
      <c r="G3033" s="4">
        <f t="shared" si="95"/>
        <v>0</v>
      </c>
    </row>
    <row r="3034" customHeight="1" spans="1:7">
      <c r="A3034" s="4">
        <f t="shared" si="94"/>
        <v>3033</v>
      </c>
      <c r="B3034" s="8" t="s">
        <v>4396</v>
      </c>
      <c r="C3034" s="8" t="s">
        <v>1148</v>
      </c>
      <c r="D3034" s="4"/>
      <c r="E3034" s="7">
        <v>44378</v>
      </c>
      <c r="F3034" s="4" t="str">
        <f>C3034&amp;COUNTIF($C$2:C3034,C3034)</f>
        <v>赵真真2</v>
      </c>
      <c r="G3034" s="4">
        <f t="shared" si="95"/>
        <v>0</v>
      </c>
    </row>
    <row r="3035" customHeight="1" spans="1:7">
      <c r="A3035" s="4">
        <f t="shared" si="94"/>
        <v>3034</v>
      </c>
      <c r="B3035" s="8" t="s">
        <v>4397</v>
      </c>
      <c r="C3035" s="8" t="s">
        <v>1149</v>
      </c>
      <c r="D3035" s="4"/>
      <c r="E3035" s="7">
        <v>44378</v>
      </c>
      <c r="F3035" s="4" t="str">
        <f>C3035&amp;COUNTIF($C$2:C3035,C3035)</f>
        <v>张春刚2</v>
      </c>
      <c r="G3035" s="4">
        <f t="shared" si="95"/>
        <v>0</v>
      </c>
    </row>
    <row r="3036" customHeight="1" spans="1:7">
      <c r="A3036" s="4">
        <f t="shared" si="94"/>
        <v>3035</v>
      </c>
      <c r="B3036" s="8" t="s">
        <v>3552</v>
      </c>
      <c r="C3036" s="8" t="s">
        <v>1150</v>
      </c>
      <c r="D3036" s="4"/>
      <c r="E3036" s="7">
        <v>44378</v>
      </c>
      <c r="F3036" s="4" t="str">
        <f>C3036&amp;COUNTIF($C$2:C3036,C3036)</f>
        <v>刘娟2</v>
      </c>
      <c r="G3036" s="4">
        <f t="shared" si="95"/>
        <v>0</v>
      </c>
    </row>
    <row r="3037" customHeight="1" spans="1:7">
      <c r="A3037" s="4">
        <f t="shared" si="94"/>
        <v>3036</v>
      </c>
      <c r="B3037" s="8" t="s">
        <v>4398</v>
      </c>
      <c r="C3037" s="8" t="s">
        <v>1151</v>
      </c>
      <c r="D3037" s="4"/>
      <c r="E3037" s="7">
        <v>44378</v>
      </c>
      <c r="F3037" s="4" t="str">
        <f>C3037&amp;COUNTIF($C$2:C3037,C3037)</f>
        <v>高虹2</v>
      </c>
      <c r="G3037" s="4">
        <f t="shared" si="95"/>
        <v>0</v>
      </c>
    </row>
    <row r="3038" customHeight="1" spans="1:7">
      <c r="A3038" s="4">
        <f t="shared" si="94"/>
        <v>3037</v>
      </c>
      <c r="B3038" s="8" t="s">
        <v>4399</v>
      </c>
      <c r="C3038" s="8" t="s">
        <v>1152</v>
      </c>
      <c r="D3038" s="4"/>
      <c r="E3038" s="7">
        <v>44378</v>
      </c>
      <c r="F3038" s="4" t="str">
        <f>C3038&amp;COUNTIF($C$2:C3038,C3038)</f>
        <v>郝棋2</v>
      </c>
      <c r="G3038" s="4">
        <f t="shared" si="95"/>
        <v>0</v>
      </c>
    </row>
    <row r="3039" customHeight="1" spans="1:7">
      <c r="A3039" s="4">
        <f t="shared" si="94"/>
        <v>3038</v>
      </c>
      <c r="B3039" s="8" t="s">
        <v>4400</v>
      </c>
      <c r="C3039" s="8" t="s">
        <v>1153</v>
      </c>
      <c r="D3039" s="4"/>
      <c r="E3039" s="7">
        <v>44378</v>
      </c>
      <c r="F3039" s="4" t="str">
        <f>C3039&amp;COUNTIF($C$2:C3039,C3039)</f>
        <v>曹亚洲2</v>
      </c>
      <c r="G3039" s="4">
        <f t="shared" si="95"/>
        <v>0</v>
      </c>
    </row>
    <row r="3040" customHeight="1" spans="1:7">
      <c r="A3040" s="4">
        <f t="shared" si="94"/>
        <v>3039</v>
      </c>
      <c r="B3040" s="8" t="s">
        <v>4401</v>
      </c>
      <c r="C3040" s="8" t="s">
        <v>1154</v>
      </c>
      <c r="D3040" s="4"/>
      <c r="E3040" s="7">
        <v>44378</v>
      </c>
      <c r="F3040" s="4" t="str">
        <f>C3040&amp;COUNTIF($C$2:C3040,C3040)</f>
        <v>吉卫增2</v>
      </c>
      <c r="G3040" s="4">
        <f t="shared" si="95"/>
        <v>0</v>
      </c>
    </row>
    <row r="3041" customHeight="1" spans="1:7">
      <c r="A3041" s="4">
        <f t="shared" si="94"/>
        <v>3040</v>
      </c>
      <c r="B3041" s="8" t="s">
        <v>4402</v>
      </c>
      <c r="C3041" s="8" t="s">
        <v>1155</v>
      </c>
      <c r="D3041" s="4"/>
      <c r="E3041" s="7">
        <v>44378</v>
      </c>
      <c r="F3041" s="4" t="str">
        <f>C3041&amp;COUNTIF($C$2:C3041,C3041)</f>
        <v>李声波2</v>
      </c>
      <c r="G3041" s="4">
        <f t="shared" si="95"/>
        <v>0</v>
      </c>
    </row>
    <row r="3042" customHeight="1" spans="1:7">
      <c r="A3042" s="4">
        <f t="shared" si="94"/>
        <v>3041</v>
      </c>
      <c r="B3042" s="8" t="s">
        <v>4403</v>
      </c>
      <c r="C3042" s="8" t="s">
        <v>1156</v>
      </c>
      <c r="D3042" s="4"/>
      <c r="E3042" s="7">
        <v>44378</v>
      </c>
      <c r="F3042" s="4" t="str">
        <f>C3042&amp;COUNTIF($C$2:C3042,C3042)</f>
        <v>张红瑞2</v>
      </c>
      <c r="G3042" s="4">
        <f t="shared" si="95"/>
        <v>0</v>
      </c>
    </row>
    <row r="3043" customHeight="1" spans="1:7">
      <c r="A3043" s="4">
        <f t="shared" si="94"/>
        <v>3042</v>
      </c>
      <c r="B3043" s="8" t="s">
        <v>4405</v>
      </c>
      <c r="C3043" s="8" t="s">
        <v>1158</v>
      </c>
      <c r="D3043" s="4"/>
      <c r="E3043" s="7">
        <v>44378</v>
      </c>
      <c r="F3043" s="4" t="str">
        <f>C3043&amp;COUNTIF($C$2:C3043,C3043)</f>
        <v>何硕2</v>
      </c>
      <c r="G3043" s="4">
        <f t="shared" si="95"/>
        <v>0</v>
      </c>
    </row>
    <row r="3044" customHeight="1" spans="1:7">
      <c r="A3044" s="4">
        <f t="shared" si="94"/>
        <v>3043</v>
      </c>
      <c r="B3044" s="8" t="s">
        <v>4406</v>
      </c>
      <c r="C3044" s="8" t="s">
        <v>1159</v>
      </c>
      <c r="D3044" s="4"/>
      <c r="E3044" s="7">
        <v>44378</v>
      </c>
      <c r="F3044" s="4" t="str">
        <f>C3044&amp;COUNTIF($C$2:C3044,C3044)</f>
        <v>吴建安2</v>
      </c>
      <c r="G3044" s="4">
        <f t="shared" si="95"/>
        <v>0</v>
      </c>
    </row>
    <row r="3045" customHeight="1" spans="1:7">
      <c r="A3045" s="4">
        <f t="shared" si="94"/>
        <v>3044</v>
      </c>
      <c r="B3045" s="8" t="s">
        <v>3558</v>
      </c>
      <c r="C3045" s="8" t="s">
        <v>1160</v>
      </c>
      <c r="D3045" s="4"/>
      <c r="E3045" s="7">
        <v>44378</v>
      </c>
      <c r="F3045" s="4" t="str">
        <f>C3045&amp;COUNTIF($C$2:C3045,C3045)</f>
        <v>庄猛2</v>
      </c>
      <c r="G3045" s="4">
        <f t="shared" si="95"/>
        <v>0</v>
      </c>
    </row>
    <row r="3046" customHeight="1" spans="1:7">
      <c r="A3046" s="4">
        <f t="shared" si="94"/>
        <v>3045</v>
      </c>
      <c r="B3046" s="8" t="s">
        <v>4407</v>
      </c>
      <c r="C3046" s="9" t="s">
        <v>1161</v>
      </c>
      <c r="D3046" s="4"/>
      <c r="E3046" s="7">
        <v>44378</v>
      </c>
      <c r="F3046" s="4" t="str">
        <f>C3046&amp;COUNTIF($C$2:C3046,C3046)</f>
        <v>焦星高2</v>
      </c>
      <c r="G3046" s="4">
        <f t="shared" si="95"/>
        <v>0</v>
      </c>
    </row>
    <row r="3047" customHeight="1" spans="1:7">
      <c r="A3047" s="4">
        <f t="shared" si="94"/>
        <v>3046</v>
      </c>
      <c r="B3047" s="8" t="s">
        <v>2776</v>
      </c>
      <c r="C3047" s="9" t="s">
        <v>25</v>
      </c>
      <c r="D3047" s="4"/>
      <c r="E3047" s="7">
        <v>44378</v>
      </c>
      <c r="F3047" s="4" t="str">
        <f>C3047&amp;COUNTIF($C$2:C3047,C3047)</f>
        <v>安勇2</v>
      </c>
      <c r="G3047" s="4">
        <f t="shared" si="95"/>
        <v>0</v>
      </c>
    </row>
    <row r="3048" customHeight="1" spans="1:7">
      <c r="A3048" s="4">
        <f t="shared" si="94"/>
        <v>3047</v>
      </c>
      <c r="B3048" s="8" t="s">
        <v>2786</v>
      </c>
      <c r="C3048" s="9" t="s">
        <v>1164</v>
      </c>
      <c r="D3048" s="4"/>
      <c r="E3048" s="7">
        <v>44378</v>
      </c>
      <c r="F3048" s="4" t="str">
        <f>C3048&amp;COUNTIF($C$2:C3048,C3048)</f>
        <v>陆叶2</v>
      </c>
      <c r="G3048" s="4">
        <f t="shared" si="95"/>
        <v>0</v>
      </c>
    </row>
    <row r="3049" customHeight="1" spans="1:7">
      <c r="A3049" s="4">
        <f t="shared" si="94"/>
        <v>3048</v>
      </c>
      <c r="B3049" s="8" t="s">
        <v>2817</v>
      </c>
      <c r="C3049" s="9" t="s">
        <v>1165</v>
      </c>
      <c r="D3049" s="4"/>
      <c r="E3049" s="7">
        <v>44378</v>
      </c>
      <c r="F3049" s="4" t="str">
        <f>C3049&amp;COUNTIF($C$2:C3049,C3049)</f>
        <v>黄佳美2</v>
      </c>
      <c r="G3049" s="4">
        <f t="shared" si="95"/>
        <v>0</v>
      </c>
    </row>
    <row r="3050" customHeight="1" spans="1:7">
      <c r="A3050" s="4">
        <f t="shared" si="94"/>
        <v>3049</v>
      </c>
      <c r="B3050" s="8" t="s">
        <v>3765</v>
      </c>
      <c r="C3050" s="9" t="s">
        <v>1167</v>
      </c>
      <c r="D3050" s="4"/>
      <c r="E3050" s="7">
        <v>44378</v>
      </c>
      <c r="F3050" s="4" t="str">
        <f>C3050&amp;COUNTIF($C$2:C3050,C3050)</f>
        <v>张源权2</v>
      </c>
      <c r="G3050" s="4">
        <f t="shared" si="95"/>
        <v>0</v>
      </c>
    </row>
    <row r="3051" customHeight="1" spans="1:7">
      <c r="A3051" s="4">
        <f t="shared" si="94"/>
        <v>3050</v>
      </c>
      <c r="B3051" s="8" t="s">
        <v>4409</v>
      </c>
      <c r="C3051" s="9" t="s">
        <v>1168</v>
      </c>
      <c r="D3051" s="4"/>
      <c r="E3051" s="7">
        <v>44378</v>
      </c>
      <c r="F3051" s="4" t="str">
        <f>C3051&amp;COUNTIF($C$2:C3051,C3051)</f>
        <v>裴嘉琪2</v>
      </c>
      <c r="G3051" s="4">
        <f t="shared" si="95"/>
        <v>0</v>
      </c>
    </row>
    <row r="3052" customHeight="1" spans="1:7">
      <c r="A3052" s="4">
        <f t="shared" si="94"/>
        <v>3051</v>
      </c>
      <c r="B3052" s="8" t="s">
        <v>4410</v>
      </c>
      <c r="C3052" s="9" t="s">
        <v>1169</v>
      </c>
      <c r="D3052" s="4"/>
      <c r="E3052" s="7">
        <v>44378</v>
      </c>
      <c r="F3052" s="4" t="str">
        <f>C3052&amp;COUNTIF($C$2:C3052,C3052)</f>
        <v>王继位2</v>
      </c>
      <c r="G3052" s="4">
        <f t="shared" si="95"/>
        <v>0</v>
      </c>
    </row>
    <row r="3053" customHeight="1" spans="1:7">
      <c r="A3053" s="4">
        <f t="shared" si="94"/>
        <v>3052</v>
      </c>
      <c r="B3053" s="8" t="s">
        <v>3763</v>
      </c>
      <c r="C3053" s="9" t="s">
        <v>1170</v>
      </c>
      <c r="D3053" s="4"/>
      <c r="E3053" s="7">
        <v>44378</v>
      </c>
      <c r="F3053" s="4" t="str">
        <f>C3053&amp;COUNTIF($C$2:C3053,C3053)</f>
        <v>郭燕2</v>
      </c>
      <c r="G3053" s="4">
        <f t="shared" si="95"/>
        <v>0</v>
      </c>
    </row>
    <row r="3054" customHeight="1" spans="1:7">
      <c r="A3054" s="4">
        <f t="shared" si="94"/>
        <v>3053</v>
      </c>
      <c r="B3054" s="8" t="s">
        <v>3764</v>
      </c>
      <c r="C3054" s="9" t="s">
        <v>1171</v>
      </c>
      <c r="D3054" s="4"/>
      <c r="E3054" s="7">
        <v>44378</v>
      </c>
      <c r="F3054" s="4" t="str">
        <f>C3054&amp;COUNTIF($C$2:C3054,C3054)</f>
        <v>张绍阳2</v>
      </c>
      <c r="G3054" s="4">
        <f t="shared" si="95"/>
        <v>0</v>
      </c>
    </row>
    <row r="3055" customHeight="1" spans="1:7">
      <c r="A3055" s="4">
        <f t="shared" si="94"/>
        <v>3054</v>
      </c>
      <c r="B3055" s="8" t="s">
        <v>4411</v>
      </c>
      <c r="C3055" s="9" t="s">
        <v>1172</v>
      </c>
      <c r="D3055" s="4"/>
      <c r="E3055" s="7">
        <v>44378</v>
      </c>
      <c r="F3055" s="4" t="str">
        <f>C3055&amp;COUNTIF($C$2:C3055,C3055)</f>
        <v>吕海龙2</v>
      </c>
      <c r="G3055" s="4">
        <f t="shared" si="95"/>
        <v>0</v>
      </c>
    </row>
    <row r="3056" customHeight="1" spans="1:7">
      <c r="A3056" s="4">
        <f t="shared" si="94"/>
        <v>3055</v>
      </c>
      <c r="B3056" s="8" t="s">
        <v>4412</v>
      </c>
      <c r="C3056" s="22" t="s">
        <v>1173</v>
      </c>
      <c r="D3056" s="4"/>
      <c r="E3056" s="7">
        <v>44378</v>
      </c>
      <c r="F3056" s="4" t="str">
        <f>C3056&amp;COUNTIF($C$2:C3056,C3056)</f>
        <v>刘恒2</v>
      </c>
      <c r="G3056" s="4">
        <f t="shared" si="95"/>
        <v>0</v>
      </c>
    </row>
    <row r="3057" customHeight="1" spans="1:7">
      <c r="A3057" s="4">
        <f t="shared" si="94"/>
        <v>3056</v>
      </c>
      <c r="B3057" s="8" t="s">
        <v>2939</v>
      </c>
      <c r="C3057" s="22" t="s">
        <v>1174</v>
      </c>
      <c r="D3057" s="4"/>
      <c r="E3057" s="7">
        <v>44378</v>
      </c>
      <c r="F3057" s="4" t="str">
        <f>C3057&amp;COUNTIF($C$2:C3057,C3057)</f>
        <v>陈晓静2</v>
      </c>
      <c r="G3057" s="4">
        <f t="shared" si="95"/>
        <v>0</v>
      </c>
    </row>
    <row r="3058" customHeight="1" spans="1:7">
      <c r="A3058" s="4">
        <f t="shared" si="94"/>
        <v>3057</v>
      </c>
      <c r="B3058" s="8" t="s">
        <v>2938</v>
      </c>
      <c r="C3058" s="22" t="s">
        <v>1175</v>
      </c>
      <c r="D3058" s="4"/>
      <c r="E3058" s="7">
        <v>44378</v>
      </c>
      <c r="F3058" s="4" t="str">
        <f>C3058&amp;COUNTIF($C$2:C3058,C3058)</f>
        <v>张扬2</v>
      </c>
      <c r="G3058" s="4">
        <f t="shared" si="95"/>
        <v>0</v>
      </c>
    </row>
    <row r="3059" customHeight="1" spans="1:7">
      <c r="A3059" s="4">
        <f t="shared" si="94"/>
        <v>3058</v>
      </c>
      <c r="B3059" s="8" t="s">
        <v>2947</v>
      </c>
      <c r="C3059" s="22" t="s">
        <v>1176</v>
      </c>
      <c r="D3059" s="4"/>
      <c r="E3059" s="7">
        <v>44378</v>
      </c>
      <c r="F3059" s="4" t="str">
        <f>C3059&amp;COUNTIF($C$2:C3059,C3059)</f>
        <v>赵诗豪2</v>
      </c>
      <c r="G3059" s="4">
        <f t="shared" si="95"/>
        <v>0</v>
      </c>
    </row>
    <row r="3060" customHeight="1" spans="1:7">
      <c r="A3060" s="4">
        <f t="shared" si="94"/>
        <v>3059</v>
      </c>
      <c r="B3060" s="8" t="s">
        <v>3014</v>
      </c>
      <c r="C3060" s="8" t="s">
        <v>1705</v>
      </c>
      <c r="D3060" s="4"/>
      <c r="E3060" s="7">
        <v>44378</v>
      </c>
      <c r="F3060" s="4" t="str">
        <f>C3060&amp;COUNTIF($C$2:C3060,C3060)</f>
        <v>郝亚男2</v>
      </c>
      <c r="G3060" s="4">
        <f t="shared" si="95"/>
        <v>0</v>
      </c>
    </row>
    <row r="3061" customHeight="1" spans="1:7">
      <c r="A3061" s="4">
        <f t="shared" si="94"/>
        <v>3060</v>
      </c>
      <c r="B3061" s="8" t="s">
        <v>3017</v>
      </c>
      <c r="C3061" s="8" t="s">
        <v>1706</v>
      </c>
      <c r="D3061" s="4"/>
      <c r="E3061" s="7">
        <v>44378</v>
      </c>
      <c r="F3061" s="4" t="str">
        <f>C3061&amp;COUNTIF($C$2:C3061,C3061)</f>
        <v>练瑞2</v>
      </c>
      <c r="G3061" s="4">
        <f t="shared" si="95"/>
        <v>0</v>
      </c>
    </row>
    <row r="3062" customHeight="1" spans="1:7">
      <c r="A3062" s="4">
        <f t="shared" si="94"/>
        <v>3061</v>
      </c>
      <c r="B3062" s="8" t="s">
        <v>3024</v>
      </c>
      <c r="C3062" s="8" t="s">
        <v>1708</v>
      </c>
      <c r="D3062" s="4"/>
      <c r="E3062" s="7">
        <v>44378</v>
      </c>
      <c r="F3062" s="4" t="str">
        <f>C3062&amp;COUNTIF($C$2:C3062,C3062)</f>
        <v>丁志敏2</v>
      </c>
      <c r="G3062" s="4">
        <f t="shared" si="95"/>
        <v>0</v>
      </c>
    </row>
    <row r="3063" customHeight="1" spans="1:7">
      <c r="A3063" s="4">
        <f t="shared" si="94"/>
        <v>3062</v>
      </c>
      <c r="B3063" s="8" t="s">
        <v>3025</v>
      </c>
      <c r="C3063" s="8" t="s">
        <v>1709</v>
      </c>
      <c r="D3063" s="4"/>
      <c r="E3063" s="7">
        <v>44378</v>
      </c>
      <c r="F3063" s="4" t="str">
        <f>C3063&amp;COUNTIF($C$2:C3063,C3063)</f>
        <v>安明湖2</v>
      </c>
      <c r="G3063" s="4">
        <f t="shared" si="95"/>
        <v>0</v>
      </c>
    </row>
    <row r="3064" customHeight="1" spans="1:7">
      <c r="A3064" s="4">
        <f t="shared" si="94"/>
        <v>3063</v>
      </c>
      <c r="B3064" s="8" t="s">
        <v>3090</v>
      </c>
      <c r="C3064" s="8" t="s">
        <v>1786</v>
      </c>
      <c r="D3064" s="4"/>
      <c r="E3064" s="7">
        <v>44378</v>
      </c>
      <c r="F3064" s="4" t="str">
        <f>C3064&amp;COUNTIF($C$2:C3064,C3064)</f>
        <v>王静2</v>
      </c>
      <c r="G3064" s="4">
        <f t="shared" si="95"/>
        <v>0</v>
      </c>
    </row>
    <row r="3065" customHeight="1" spans="1:7">
      <c r="A3065" s="4">
        <f t="shared" si="94"/>
        <v>3064</v>
      </c>
      <c r="B3065" s="8" t="s">
        <v>3092</v>
      </c>
      <c r="C3065" s="8" t="s">
        <v>1787</v>
      </c>
      <c r="D3065" s="4"/>
      <c r="E3065" s="7">
        <v>44378</v>
      </c>
      <c r="F3065" s="4" t="str">
        <f>C3065&amp;COUNTIF($C$2:C3065,C3065)</f>
        <v>王增键2</v>
      </c>
      <c r="G3065" s="4">
        <f t="shared" si="95"/>
        <v>0</v>
      </c>
    </row>
    <row r="3066" customHeight="1" spans="1:7">
      <c r="A3066" s="4">
        <f t="shared" si="94"/>
        <v>3065</v>
      </c>
      <c r="B3066" s="8" t="s">
        <v>3101</v>
      </c>
      <c r="C3066" s="8" t="s">
        <v>1789</v>
      </c>
      <c r="D3066" s="4"/>
      <c r="E3066" s="7">
        <v>44378</v>
      </c>
      <c r="F3066" s="4" t="str">
        <f>C3066&amp;COUNTIF($C$2:C3066,C3066)</f>
        <v>马强2</v>
      </c>
      <c r="G3066" s="4">
        <f t="shared" si="95"/>
        <v>0</v>
      </c>
    </row>
    <row r="3067" customHeight="1" spans="1:7">
      <c r="A3067" s="4">
        <f t="shared" si="94"/>
        <v>3066</v>
      </c>
      <c r="B3067" s="8" t="s">
        <v>4719</v>
      </c>
      <c r="C3067" s="8" t="s">
        <v>1801</v>
      </c>
      <c r="D3067" s="4"/>
      <c r="E3067" s="7">
        <v>44378</v>
      </c>
      <c r="F3067" s="4" t="str">
        <f>C3067&amp;COUNTIF($C$2:C3067,C3067)</f>
        <v>孙磊2</v>
      </c>
      <c r="G3067" s="4">
        <f t="shared" si="95"/>
        <v>0</v>
      </c>
    </row>
    <row r="3068" customHeight="1" spans="1:7">
      <c r="A3068" s="4">
        <f t="shared" si="94"/>
        <v>3067</v>
      </c>
      <c r="B3068" s="8" t="s">
        <v>3133</v>
      </c>
      <c r="C3068" s="8" t="s">
        <v>1802</v>
      </c>
      <c r="D3068" s="4"/>
      <c r="E3068" s="7">
        <v>44378</v>
      </c>
      <c r="F3068" s="4" t="str">
        <f>C3068&amp;COUNTIF($C$2:C3068,C3068)</f>
        <v>马逸飞2</v>
      </c>
      <c r="G3068" s="4">
        <f t="shared" si="95"/>
        <v>0</v>
      </c>
    </row>
    <row r="3069" customHeight="1" spans="1:7">
      <c r="A3069" s="4">
        <f t="shared" si="94"/>
        <v>3068</v>
      </c>
      <c r="B3069" s="8" t="s">
        <v>4720</v>
      </c>
      <c r="C3069" s="8" t="s">
        <v>1803</v>
      </c>
      <c r="D3069" s="4"/>
      <c r="E3069" s="7">
        <v>44378</v>
      </c>
      <c r="F3069" s="4" t="str">
        <f>C3069&amp;COUNTIF($C$2:C3069,C3069)</f>
        <v>程旭敏2</v>
      </c>
      <c r="G3069" s="4">
        <f t="shared" si="95"/>
        <v>0</v>
      </c>
    </row>
    <row r="3070" customHeight="1" spans="1:7">
      <c r="A3070" s="4">
        <f t="shared" si="94"/>
        <v>3069</v>
      </c>
      <c r="B3070" s="8" t="s">
        <v>3135</v>
      </c>
      <c r="C3070" s="8" t="s">
        <v>1804</v>
      </c>
      <c r="D3070" s="4"/>
      <c r="E3070" s="7">
        <v>44378</v>
      </c>
      <c r="F3070" s="4" t="str">
        <f>C3070&amp;COUNTIF($C$2:C3070,C3070)</f>
        <v>范雷洋2</v>
      </c>
      <c r="G3070" s="4">
        <f t="shared" si="95"/>
        <v>0</v>
      </c>
    </row>
    <row r="3071" customHeight="1" spans="1:7">
      <c r="A3071" s="4">
        <f t="shared" si="94"/>
        <v>3070</v>
      </c>
      <c r="B3071" s="8" t="s">
        <v>3136</v>
      </c>
      <c r="C3071" s="8" t="s">
        <v>1805</v>
      </c>
      <c r="D3071" s="4"/>
      <c r="E3071" s="7">
        <v>44378</v>
      </c>
      <c r="F3071" s="4" t="str">
        <f>C3071&amp;COUNTIF($C$2:C3071,C3071)</f>
        <v>陈宝永2</v>
      </c>
      <c r="G3071" s="4">
        <f t="shared" si="95"/>
        <v>0</v>
      </c>
    </row>
    <row r="3072" customHeight="1" spans="1:7">
      <c r="A3072" s="4">
        <f t="shared" si="94"/>
        <v>3071</v>
      </c>
      <c r="B3072" s="8" t="s">
        <v>4814</v>
      </c>
      <c r="C3072" s="8" t="s">
        <v>1806</v>
      </c>
      <c r="D3072" s="4"/>
      <c r="E3072" s="7">
        <v>44378</v>
      </c>
      <c r="F3072" s="4" t="str">
        <f>C3072&amp;COUNTIF($C$2:C3072,C3072)</f>
        <v>李杰2</v>
      </c>
      <c r="G3072" s="4">
        <f t="shared" si="95"/>
        <v>0</v>
      </c>
    </row>
    <row r="3073" customHeight="1" spans="1:7">
      <c r="A3073" s="4">
        <f t="shared" si="94"/>
        <v>3072</v>
      </c>
      <c r="B3073" s="8" t="s">
        <v>4815</v>
      </c>
      <c r="C3073" s="8" t="s">
        <v>1807</v>
      </c>
      <c r="D3073" s="4"/>
      <c r="E3073" s="7">
        <v>44378</v>
      </c>
      <c r="F3073" s="4" t="str">
        <f>C3073&amp;COUNTIF($C$2:C3073,C3073)</f>
        <v>孙莉媛2</v>
      </c>
      <c r="G3073" s="4">
        <f t="shared" si="95"/>
        <v>0</v>
      </c>
    </row>
    <row r="3074" customHeight="1" spans="1:7">
      <c r="A3074" s="4">
        <f t="shared" si="94"/>
        <v>3073</v>
      </c>
      <c r="B3074" s="8" t="s">
        <v>3142</v>
      </c>
      <c r="C3074" s="8" t="s">
        <v>1809</v>
      </c>
      <c r="D3074" s="4"/>
      <c r="E3074" s="7">
        <v>44378</v>
      </c>
      <c r="F3074" s="4" t="str">
        <f>C3074&amp;COUNTIF($C$2:C3074,C3074)</f>
        <v>姚金兴2</v>
      </c>
      <c r="G3074" s="4">
        <f t="shared" si="95"/>
        <v>0</v>
      </c>
    </row>
    <row r="3075" customHeight="1" spans="1:7">
      <c r="A3075" s="4">
        <f t="shared" ref="A3075:A3138" si="96">ROW()-1</f>
        <v>3074</v>
      </c>
      <c r="B3075" s="8" t="s">
        <v>4816</v>
      </c>
      <c r="C3075" s="8" t="s">
        <v>1810</v>
      </c>
      <c r="D3075" s="4"/>
      <c r="E3075" s="7">
        <v>44378</v>
      </c>
      <c r="F3075" s="4" t="str">
        <f>C3075&amp;COUNTIF($C$2:C3075,C3075)</f>
        <v>房帅2</v>
      </c>
      <c r="G3075" s="4">
        <f t="shared" ref="G3075:G3138" si="97">IF(COUNTIF(C:C,C3075)=1,0,D3075-VLOOKUP(C3075,C:D,2,0))</f>
        <v>0</v>
      </c>
    </row>
    <row r="3076" customHeight="1" spans="1:7">
      <c r="A3076" s="4">
        <f t="shared" si="96"/>
        <v>3075</v>
      </c>
      <c r="B3076" s="8" t="s">
        <v>3145</v>
      </c>
      <c r="C3076" s="8" t="s">
        <v>1811</v>
      </c>
      <c r="D3076" s="4"/>
      <c r="E3076" s="7">
        <v>44378</v>
      </c>
      <c r="F3076" s="4" t="str">
        <f>C3076&amp;COUNTIF($C$2:C3076,C3076)</f>
        <v>赵海滨2</v>
      </c>
      <c r="G3076" s="4">
        <f t="shared" si="97"/>
        <v>0</v>
      </c>
    </row>
    <row r="3077" customHeight="1" spans="1:7">
      <c r="A3077" s="4">
        <f t="shared" si="96"/>
        <v>3076</v>
      </c>
      <c r="B3077" s="8" t="s">
        <v>3153</v>
      </c>
      <c r="C3077" s="8" t="s">
        <v>1816</v>
      </c>
      <c r="D3077" s="4"/>
      <c r="E3077" s="7">
        <v>44378</v>
      </c>
      <c r="F3077" s="4" t="str">
        <f>C3077&amp;COUNTIF($C$2:C3077,C3077)</f>
        <v>庞磊2</v>
      </c>
      <c r="G3077" s="4">
        <f t="shared" si="97"/>
        <v>0</v>
      </c>
    </row>
    <row r="3078" customHeight="1" spans="1:7">
      <c r="A3078" s="4">
        <f t="shared" si="96"/>
        <v>3077</v>
      </c>
      <c r="B3078" s="8" t="s">
        <v>3159</v>
      </c>
      <c r="C3078" s="8" t="s">
        <v>1817</v>
      </c>
      <c r="D3078" s="4"/>
      <c r="E3078" s="7">
        <v>44378</v>
      </c>
      <c r="F3078" s="4" t="str">
        <f>C3078&amp;COUNTIF($C$2:C3078,C3078)</f>
        <v>智丽艳2</v>
      </c>
      <c r="G3078" s="4">
        <f t="shared" si="97"/>
        <v>0</v>
      </c>
    </row>
    <row r="3079" customHeight="1" spans="1:7">
      <c r="A3079" s="4">
        <f t="shared" si="96"/>
        <v>3078</v>
      </c>
      <c r="B3079" s="8" t="s">
        <v>4819</v>
      </c>
      <c r="C3079" s="8" t="s">
        <v>1818</v>
      </c>
      <c r="D3079" s="4"/>
      <c r="E3079" s="7">
        <v>44378</v>
      </c>
      <c r="F3079" s="4" t="str">
        <f>C3079&amp;COUNTIF($C$2:C3079,C3079)</f>
        <v>张海鹏2</v>
      </c>
      <c r="G3079" s="4">
        <f t="shared" si="97"/>
        <v>0</v>
      </c>
    </row>
    <row r="3080" customHeight="1" spans="1:7">
      <c r="A3080" s="4">
        <f t="shared" si="96"/>
        <v>3079</v>
      </c>
      <c r="B3080" s="8" t="s">
        <v>3164</v>
      </c>
      <c r="C3080" s="8" t="s">
        <v>1819</v>
      </c>
      <c r="D3080" s="4"/>
      <c r="E3080" s="7">
        <v>44378</v>
      </c>
      <c r="F3080" s="4" t="str">
        <f>C3080&amp;COUNTIF($C$2:C3080,C3080)</f>
        <v>石义广2</v>
      </c>
      <c r="G3080" s="4">
        <f t="shared" si="97"/>
        <v>0</v>
      </c>
    </row>
    <row r="3081" customHeight="1" spans="1:7">
      <c r="A3081" s="4">
        <f t="shared" si="96"/>
        <v>3080</v>
      </c>
      <c r="B3081" s="8" t="s">
        <v>4820</v>
      </c>
      <c r="C3081" s="8" t="s">
        <v>1820</v>
      </c>
      <c r="D3081" s="4"/>
      <c r="E3081" s="7">
        <v>44378</v>
      </c>
      <c r="F3081" s="4" t="str">
        <f>C3081&amp;COUNTIF($C$2:C3081,C3081)</f>
        <v>张春晖2</v>
      </c>
      <c r="G3081" s="4">
        <f t="shared" si="97"/>
        <v>0</v>
      </c>
    </row>
    <row r="3082" customHeight="1" spans="1:7">
      <c r="A3082" s="4">
        <f t="shared" si="96"/>
        <v>3081</v>
      </c>
      <c r="B3082" s="8" t="s">
        <v>4821</v>
      </c>
      <c r="C3082" s="8" t="s">
        <v>1821</v>
      </c>
      <c r="D3082" s="4"/>
      <c r="E3082" s="7">
        <v>44378</v>
      </c>
      <c r="F3082" s="4" t="str">
        <f>C3082&amp;COUNTIF($C$2:C3082,C3082)</f>
        <v>金银花2</v>
      </c>
      <c r="G3082" s="4">
        <f t="shared" si="97"/>
        <v>0</v>
      </c>
    </row>
    <row r="3083" customHeight="1" spans="1:7">
      <c r="A3083" s="4">
        <f t="shared" si="96"/>
        <v>3082</v>
      </c>
      <c r="B3083" s="8" t="s">
        <v>3342</v>
      </c>
      <c r="C3083" s="23" t="s">
        <v>1899</v>
      </c>
      <c r="D3083" s="4"/>
      <c r="E3083" s="7">
        <v>44378</v>
      </c>
      <c r="F3083" s="4" t="str">
        <f>C3083&amp;COUNTIF($C$2:C3083,C3083)</f>
        <v>苏焱光2</v>
      </c>
      <c r="G3083" s="4">
        <f t="shared" si="97"/>
        <v>0</v>
      </c>
    </row>
    <row r="3084" customHeight="1" spans="1:7">
      <c r="A3084" s="4">
        <f t="shared" si="96"/>
        <v>3083</v>
      </c>
      <c r="B3084" s="8" t="s">
        <v>3170</v>
      </c>
      <c r="C3084" s="23" t="s">
        <v>1900</v>
      </c>
      <c r="D3084" s="4"/>
      <c r="E3084" s="7">
        <v>44378</v>
      </c>
      <c r="F3084" s="4" t="str">
        <f>C3084&amp;COUNTIF($C$2:C3084,C3084)</f>
        <v>郑俊杰2</v>
      </c>
      <c r="G3084" s="4">
        <f t="shared" si="97"/>
        <v>0</v>
      </c>
    </row>
    <row r="3085" customHeight="1" spans="1:7">
      <c r="A3085" s="4">
        <f t="shared" si="96"/>
        <v>3084</v>
      </c>
      <c r="B3085" s="8" t="s">
        <v>3343</v>
      </c>
      <c r="C3085" s="23" t="s">
        <v>1901</v>
      </c>
      <c r="D3085" s="4"/>
      <c r="E3085" s="7">
        <v>44378</v>
      </c>
      <c r="F3085" s="4" t="str">
        <f>C3085&amp;COUNTIF($C$2:C3085,C3085)</f>
        <v>张亚飞2</v>
      </c>
      <c r="G3085" s="4">
        <f t="shared" si="97"/>
        <v>0</v>
      </c>
    </row>
    <row r="3086" customHeight="1" spans="1:7">
      <c r="A3086" s="4">
        <f t="shared" si="96"/>
        <v>3085</v>
      </c>
      <c r="B3086" s="8" t="s">
        <v>3352</v>
      </c>
      <c r="C3086" s="23" t="s">
        <v>1902</v>
      </c>
      <c r="D3086" s="4"/>
      <c r="E3086" s="7">
        <v>44378</v>
      </c>
      <c r="F3086" s="4" t="str">
        <f>C3086&amp;COUNTIF($C$2:C3086,C3086)</f>
        <v>范国宝2</v>
      </c>
      <c r="G3086" s="4">
        <f t="shared" si="97"/>
        <v>0</v>
      </c>
    </row>
    <row r="3087" customHeight="1" spans="1:7">
      <c r="A3087" s="4">
        <f t="shared" si="96"/>
        <v>3086</v>
      </c>
      <c r="B3087" s="8" t="s">
        <v>3354</v>
      </c>
      <c r="C3087" s="23" t="s">
        <v>1903</v>
      </c>
      <c r="D3087" s="4"/>
      <c r="E3087" s="7">
        <v>44378</v>
      </c>
      <c r="F3087" s="4" t="str">
        <f>C3087&amp;COUNTIF($C$2:C3087,C3087)</f>
        <v>钟声2</v>
      </c>
      <c r="G3087" s="4">
        <f t="shared" si="97"/>
        <v>0</v>
      </c>
    </row>
    <row r="3088" customHeight="1" spans="1:7">
      <c r="A3088" s="4">
        <f t="shared" si="96"/>
        <v>3087</v>
      </c>
      <c r="B3088" s="8" t="s">
        <v>3355</v>
      </c>
      <c r="C3088" s="23" t="s">
        <v>1904</v>
      </c>
      <c r="D3088" s="4"/>
      <c r="E3088" s="7">
        <v>44378</v>
      </c>
      <c r="F3088" s="4" t="str">
        <f>C3088&amp;COUNTIF($C$2:C3088,C3088)</f>
        <v>张敏2</v>
      </c>
      <c r="G3088" s="4">
        <f t="shared" si="97"/>
        <v>0</v>
      </c>
    </row>
    <row r="3089" customHeight="1" spans="1:7">
      <c r="A3089" s="4">
        <f t="shared" si="96"/>
        <v>3088</v>
      </c>
      <c r="B3089" s="8" t="s">
        <v>3356</v>
      </c>
      <c r="C3089" s="23" t="s">
        <v>1905</v>
      </c>
      <c r="D3089" s="4"/>
      <c r="E3089" s="7">
        <v>44378</v>
      </c>
      <c r="F3089" s="4" t="str">
        <f>C3089&amp;COUNTIF($C$2:C3089,C3089)</f>
        <v>陈一鸣2</v>
      </c>
      <c r="G3089" s="4">
        <f t="shared" si="97"/>
        <v>0</v>
      </c>
    </row>
    <row r="3090" customHeight="1" spans="1:7">
      <c r="A3090" s="4">
        <f t="shared" si="96"/>
        <v>3089</v>
      </c>
      <c r="B3090" s="8" t="s">
        <v>3358</v>
      </c>
      <c r="C3090" s="23" t="s">
        <v>1906</v>
      </c>
      <c r="D3090" s="4"/>
      <c r="E3090" s="7">
        <v>44378</v>
      </c>
      <c r="F3090" s="4" t="str">
        <f>C3090&amp;COUNTIF($C$2:C3090,C3090)</f>
        <v>李梦月2</v>
      </c>
      <c r="G3090" s="4">
        <f t="shared" si="97"/>
        <v>0</v>
      </c>
    </row>
    <row r="3091" customHeight="1" spans="1:7">
      <c r="A3091" s="4">
        <f t="shared" si="96"/>
        <v>3090</v>
      </c>
      <c r="B3091" s="8" t="s">
        <v>4824</v>
      </c>
      <c r="C3091" s="23" t="s">
        <v>1909</v>
      </c>
      <c r="D3091" s="4"/>
      <c r="E3091" s="7">
        <v>44378</v>
      </c>
      <c r="F3091" s="4" t="str">
        <f>C3091&amp;COUNTIF($C$2:C3091,C3091)</f>
        <v>尚军伟2</v>
      </c>
      <c r="G3091" s="4">
        <f t="shared" si="97"/>
        <v>0</v>
      </c>
    </row>
    <row r="3092" customHeight="1" spans="1:7">
      <c r="A3092" s="4">
        <f t="shared" si="96"/>
        <v>3091</v>
      </c>
      <c r="B3092" s="8" t="s">
        <v>3362</v>
      </c>
      <c r="C3092" s="23" t="s">
        <v>1911</v>
      </c>
      <c r="D3092" s="4"/>
      <c r="E3092" s="7">
        <v>44378</v>
      </c>
      <c r="F3092" s="4" t="str">
        <f>C3092&amp;COUNTIF($C$2:C3092,C3092)</f>
        <v>赵利平2</v>
      </c>
      <c r="G3092" s="4">
        <f t="shared" si="97"/>
        <v>0</v>
      </c>
    </row>
    <row r="3093" customHeight="1" spans="1:7">
      <c r="A3093" s="4">
        <f t="shared" si="96"/>
        <v>3092</v>
      </c>
      <c r="B3093" s="8" t="s">
        <v>3371</v>
      </c>
      <c r="C3093" s="23" t="s">
        <v>1913</v>
      </c>
      <c r="D3093" s="4"/>
      <c r="E3093" s="7">
        <v>44378</v>
      </c>
      <c r="F3093" s="4" t="str">
        <f>C3093&amp;COUNTIF($C$2:C3093,C3093)</f>
        <v>李光阳2</v>
      </c>
      <c r="G3093" s="4">
        <f t="shared" si="97"/>
        <v>0</v>
      </c>
    </row>
    <row r="3094" customHeight="1" spans="1:7">
      <c r="A3094" s="4">
        <f t="shared" si="96"/>
        <v>3093</v>
      </c>
      <c r="B3094" s="8" t="s">
        <v>3372</v>
      </c>
      <c r="C3094" s="23" t="s">
        <v>1914</v>
      </c>
      <c r="D3094" s="4"/>
      <c r="E3094" s="7">
        <v>44378</v>
      </c>
      <c r="F3094" s="4" t="str">
        <f>C3094&amp;COUNTIF($C$2:C3094,C3094)</f>
        <v>王桂民2</v>
      </c>
      <c r="G3094" s="4">
        <f t="shared" si="97"/>
        <v>0</v>
      </c>
    </row>
    <row r="3095" customHeight="1" spans="1:7">
      <c r="A3095" s="4">
        <f t="shared" si="96"/>
        <v>3094</v>
      </c>
      <c r="B3095" s="8" t="s">
        <v>3377</v>
      </c>
      <c r="C3095" s="23" t="s">
        <v>1915</v>
      </c>
      <c r="D3095" s="4"/>
      <c r="E3095" s="7">
        <v>44378</v>
      </c>
      <c r="F3095" s="4" t="str">
        <f>C3095&amp;COUNTIF($C$2:C3095,C3095)</f>
        <v>高泽兵2</v>
      </c>
      <c r="G3095" s="4">
        <f t="shared" si="97"/>
        <v>0</v>
      </c>
    </row>
    <row r="3096" customHeight="1" spans="1:7">
      <c r="A3096" s="4">
        <f t="shared" si="96"/>
        <v>3095</v>
      </c>
      <c r="B3096" s="8" t="s">
        <v>3413</v>
      </c>
      <c r="C3096" s="23" t="s">
        <v>1920</v>
      </c>
      <c r="D3096" s="4"/>
      <c r="E3096" s="7">
        <v>44378</v>
      </c>
      <c r="F3096" s="4" t="str">
        <f>C3096&amp;COUNTIF($C$2:C3096,C3096)</f>
        <v>李响031382</v>
      </c>
      <c r="G3096" s="4">
        <f t="shared" si="97"/>
        <v>0</v>
      </c>
    </row>
    <row r="3097" customHeight="1" spans="1:7">
      <c r="A3097" s="4">
        <f t="shared" si="96"/>
        <v>3096</v>
      </c>
      <c r="B3097" s="8" t="s">
        <v>3384</v>
      </c>
      <c r="C3097" s="23" t="s">
        <v>1921</v>
      </c>
      <c r="D3097" s="4"/>
      <c r="E3097" s="7">
        <v>44378</v>
      </c>
      <c r="F3097" s="4" t="str">
        <f>C3097&amp;COUNTIF($C$2:C3097,C3097)</f>
        <v>杨赛2</v>
      </c>
      <c r="G3097" s="4">
        <f t="shared" si="97"/>
        <v>0</v>
      </c>
    </row>
    <row r="3098" customHeight="1" spans="1:7">
      <c r="A3098" s="4">
        <f t="shared" si="96"/>
        <v>3097</v>
      </c>
      <c r="B3098" s="8" t="s">
        <v>3385</v>
      </c>
      <c r="C3098" s="23" t="s">
        <v>1922</v>
      </c>
      <c r="D3098" s="4"/>
      <c r="E3098" s="7">
        <v>44378</v>
      </c>
      <c r="F3098" s="4" t="str">
        <f>C3098&amp;COUNTIF($C$2:C3098,C3098)</f>
        <v>李国龙2</v>
      </c>
      <c r="G3098" s="4">
        <f t="shared" si="97"/>
        <v>0</v>
      </c>
    </row>
    <row r="3099" customHeight="1" spans="1:7">
      <c r="A3099" s="4">
        <f t="shared" si="96"/>
        <v>3098</v>
      </c>
      <c r="B3099" s="8" t="s">
        <v>3388</v>
      </c>
      <c r="C3099" s="23" t="s">
        <v>1923</v>
      </c>
      <c r="D3099" s="4"/>
      <c r="E3099" s="7">
        <v>44378</v>
      </c>
      <c r="F3099" s="4" t="str">
        <f>C3099&amp;COUNTIF($C$2:C3099,C3099)</f>
        <v>刘孟彦2</v>
      </c>
      <c r="G3099" s="4">
        <f t="shared" si="97"/>
        <v>0</v>
      </c>
    </row>
    <row r="3100" customHeight="1" spans="1:7">
      <c r="A3100" s="4">
        <f t="shared" si="96"/>
        <v>3099</v>
      </c>
      <c r="B3100" s="8" t="s">
        <v>3391</v>
      </c>
      <c r="C3100" s="23" t="s">
        <v>1925</v>
      </c>
      <c r="D3100" s="4"/>
      <c r="E3100" s="7">
        <v>44378</v>
      </c>
      <c r="F3100" s="4" t="str">
        <f>C3100&amp;COUNTIF($C$2:C3100,C3100)</f>
        <v>王辉2</v>
      </c>
      <c r="G3100" s="4">
        <f t="shared" si="97"/>
        <v>0</v>
      </c>
    </row>
    <row r="3101" customHeight="1" spans="1:7">
      <c r="A3101" s="4">
        <f t="shared" si="96"/>
        <v>3100</v>
      </c>
      <c r="B3101" s="8" t="s">
        <v>3393</v>
      </c>
      <c r="C3101" s="23" t="s">
        <v>1926</v>
      </c>
      <c r="D3101" s="4"/>
      <c r="E3101" s="7">
        <v>44378</v>
      </c>
      <c r="F3101" s="4" t="str">
        <f>C3101&amp;COUNTIF($C$2:C3101,C3101)</f>
        <v>刘小飞2</v>
      </c>
      <c r="G3101" s="4">
        <f t="shared" si="97"/>
        <v>0</v>
      </c>
    </row>
    <row r="3102" customHeight="1" spans="1:7">
      <c r="A3102" s="4">
        <f t="shared" si="96"/>
        <v>3101</v>
      </c>
      <c r="B3102" s="8" t="s">
        <v>3421</v>
      </c>
      <c r="C3102" s="23" t="s">
        <v>1927</v>
      </c>
      <c r="D3102" s="4"/>
      <c r="E3102" s="7">
        <v>44378</v>
      </c>
      <c r="F3102" s="4" t="str">
        <f>C3102&amp;COUNTIF($C$2:C3102,C3102)</f>
        <v>赵宇飞2</v>
      </c>
      <c r="G3102" s="4">
        <f t="shared" si="97"/>
        <v>0</v>
      </c>
    </row>
    <row r="3103" customHeight="1" spans="1:7">
      <c r="A3103" s="4">
        <f t="shared" si="96"/>
        <v>3102</v>
      </c>
      <c r="B3103" s="65" t="s">
        <v>3412</v>
      </c>
      <c r="C3103" s="22" t="s">
        <v>2053</v>
      </c>
      <c r="D3103" s="4"/>
      <c r="E3103" s="7">
        <v>44378</v>
      </c>
      <c r="F3103" s="4" t="str">
        <f>C3103&amp;COUNTIF($C$2:C3103,C3103)</f>
        <v>王术2</v>
      </c>
      <c r="G3103" s="4">
        <f t="shared" si="97"/>
        <v>0</v>
      </c>
    </row>
    <row r="3104" customHeight="1" spans="1:7">
      <c r="A3104" s="4">
        <f t="shared" si="96"/>
        <v>3103</v>
      </c>
      <c r="B3104" s="65" t="s">
        <v>3417</v>
      </c>
      <c r="C3104" s="22" t="s">
        <v>2055</v>
      </c>
      <c r="D3104" s="4"/>
      <c r="E3104" s="7">
        <v>44378</v>
      </c>
      <c r="F3104" s="4" t="str">
        <f>C3104&amp;COUNTIF($C$2:C3104,C3104)</f>
        <v>李电志2</v>
      </c>
      <c r="G3104" s="4">
        <f t="shared" si="97"/>
        <v>0</v>
      </c>
    </row>
    <row r="3105" customHeight="1" spans="1:7">
      <c r="A3105" s="4">
        <f t="shared" si="96"/>
        <v>3104</v>
      </c>
      <c r="B3105" s="65" t="s">
        <v>3425</v>
      </c>
      <c r="C3105" s="22" t="s">
        <v>2056</v>
      </c>
      <c r="D3105" s="4"/>
      <c r="E3105" s="7">
        <v>44378</v>
      </c>
      <c r="F3105" s="4" t="str">
        <f>C3105&amp;COUNTIF($C$2:C3105,C3105)</f>
        <v>索东2</v>
      </c>
      <c r="G3105" s="4">
        <f t="shared" si="97"/>
        <v>0</v>
      </c>
    </row>
    <row r="3106" customHeight="1" spans="1:7">
      <c r="A3106" s="4">
        <f t="shared" si="96"/>
        <v>3105</v>
      </c>
      <c r="B3106" s="65" t="s">
        <v>3431</v>
      </c>
      <c r="C3106" s="22" t="s">
        <v>2057</v>
      </c>
      <c r="D3106" s="4"/>
      <c r="E3106" s="7">
        <v>44378</v>
      </c>
      <c r="F3106" s="4" t="str">
        <f>C3106&amp;COUNTIF($C$2:C3106,C3106)</f>
        <v>吉徽2</v>
      </c>
      <c r="G3106" s="4">
        <f t="shared" si="97"/>
        <v>0</v>
      </c>
    </row>
    <row r="3107" customHeight="1" spans="1:7">
      <c r="A3107" s="4">
        <f t="shared" si="96"/>
        <v>3106</v>
      </c>
      <c r="B3107" s="65" t="s">
        <v>3433</v>
      </c>
      <c r="C3107" s="22" t="s">
        <v>2059</v>
      </c>
      <c r="D3107" s="4"/>
      <c r="E3107" s="7">
        <v>44378</v>
      </c>
      <c r="F3107" s="4" t="str">
        <f>C3107&amp;COUNTIF($C$2:C3107,C3107)</f>
        <v>柴帅2</v>
      </c>
      <c r="G3107" s="4">
        <f t="shared" si="97"/>
        <v>0</v>
      </c>
    </row>
    <row r="3108" customHeight="1" spans="1:7">
      <c r="A3108" s="4">
        <f t="shared" si="96"/>
        <v>3107</v>
      </c>
      <c r="B3108" s="65" t="s">
        <v>4946</v>
      </c>
      <c r="C3108" s="22" t="s">
        <v>2060</v>
      </c>
      <c r="D3108" s="4"/>
      <c r="E3108" s="7">
        <v>44378</v>
      </c>
      <c r="F3108" s="4" t="str">
        <f>C3108&amp;COUNTIF($C$2:C3108,C3108)</f>
        <v>杨兴建2</v>
      </c>
      <c r="G3108" s="4">
        <f t="shared" si="97"/>
        <v>0</v>
      </c>
    </row>
    <row r="3109" customHeight="1" spans="1:7">
      <c r="A3109" s="4">
        <f t="shared" si="96"/>
        <v>3108</v>
      </c>
      <c r="B3109" s="65" t="s">
        <v>3442</v>
      </c>
      <c r="C3109" s="22" t="s">
        <v>2061</v>
      </c>
      <c r="D3109" s="4"/>
      <c r="E3109" s="7">
        <v>44378</v>
      </c>
      <c r="F3109" s="4" t="str">
        <f>C3109&amp;COUNTIF($C$2:C3109,C3109)</f>
        <v>韩旭2</v>
      </c>
      <c r="G3109" s="4">
        <f t="shared" si="97"/>
        <v>0</v>
      </c>
    </row>
    <row r="3110" customHeight="1" spans="1:7">
      <c r="A3110" s="4">
        <f t="shared" si="96"/>
        <v>3109</v>
      </c>
      <c r="B3110" s="65" t="s">
        <v>3441</v>
      </c>
      <c r="C3110" s="22" t="s">
        <v>2062</v>
      </c>
      <c r="D3110" s="4"/>
      <c r="E3110" s="7">
        <v>44378</v>
      </c>
      <c r="F3110" s="4" t="str">
        <f>C3110&amp;COUNTIF($C$2:C3110,C3110)</f>
        <v>薛伟2</v>
      </c>
      <c r="G3110" s="4">
        <f t="shared" si="97"/>
        <v>0</v>
      </c>
    </row>
    <row r="3111" customHeight="1" spans="1:7">
      <c r="A3111" s="4">
        <f t="shared" si="96"/>
        <v>3110</v>
      </c>
      <c r="B3111" s="65" t="s">
        <v>4947</v>
      </c>
      <c r="C3111" s="22" t="s">
        <v>2063</v>
      </c>
      <c r="D3111" s="4"/>
      <c r="E3111" s="7">
        <v>44378</v>
      </c>
      <c r="F3111" s="4" t="str">
        <f>C3111&amp;COUNTIF($C$2:C3111,C3111)</f>
        <v>李鑫2</v>
      </c>
      <c r="G3111" s="4">
        <f t="shared" si="97"/>
        <v>0</v>
      </c>
    </row>
    <row r="3112" customHeight="1" spans="1:7">
      <c r="A3112" s="4">
        <f t="shared" si="96"/>
        <v>3111</v>
      </c>
      <c r="B3112" s="65" t="s">
        <v>4948</v>
      </c>
      <c r="C3112" s="22" t="s">
        <v>2064</v>
      </c>
      <c r="D3112" s="4"/>
      <c r="E3112" s="7">
        <v>44378</v>
      </c>
      <c r="F3112" s="4" t="str">
        <f>C3112&amp;COUNTIF($C$2:C3112,C3112)</f>
        <v>程子铜2</v>
      </c>
      <c r="G3112" s="4">
        <f t="shared" si="97"/>
        <v>0</v>
      </c>
    </row>
    <row r="3113" customHeight="1" spans="1:7">
      <c r="A3113" s="4">
        <f t="shared" si="96"/>
        <v>3112</v>
      </c>
      <c r="B3113" s="65" t="s">
        <v>4949</v>
      </c>
      <c r="C3113" s="22" t="s">
        <v>2065</v>
      </c>
      <c r="D3113" s="4"/>
      <c r="E3113" s="7">
        <v>44378</v>
      </c>
      <c r="F3113" s="4" t="str">
        <f>C3113&amp;COUNTIF($C$2:C3113,C3113)</f>
        <v>李瑞珍2</v>
      </c>
      <c r="G3113" s="4">
        <f t="shared" si="97"/>
        <v>0</v>
      </c>
    </row>
    <row r="3114" customHeight="1" spans="1:7">
      <c r="A3114" s="4">
        <f t="shared" si="96"/>
        <v>3113</v>
      </c>
      <c r="B3114" s="65" t="s">
        <v>4950</v>
      </c>
      <c r="C3114" s="22" t="s">
        <v>2066</v>
      </c>
      <c r="D3114" s="4"/>
      <c r="E3114" s="7">
        <v>44378</v>
      </c>
      <c r="F3114" s="4" t="str">
        <f>C3114&amp;COUNTIF($C$2:C3114,C3114)</f>
        <v>乔峰2</v>
      </c>
      <c r="G3114" s="4">
        <f t="shared" si="97"/>
        <v>0</v>
      </c>
    </row>
    <row r="3115" customHeight="1" spans="1:7">
      <c r="A3115" s="4">
        <f t="shared" si="96"/>
        <v>3114</v>
      </c>
      <c r="B3115" s="65" t="s">
        <v>4951</v>
      </c>
      <c r="C3115" s="22" t="s">
        <v>2067</v>
      </c>
      <c r="D3115" s="4"/>
      <c r="E3115" s="7">
        <v>44378</v>
      </c>
      <c r="F3115" s="4" t="str">
        <f>C3115&amp;COUNTIF($C$2:C3115,C3115)</f>
        <v>张兴2</v>
      </c>
      <c r="G3115" s="4">
        <f t="shared" si="97"/>
        <v>0</v>
      </c>
    </row>
    <row r="3116" customHeight="1" spans="1:7">
      <c r="A3116" s="4">
        <f t="shared" si="96"/>
        <v>3115</v>
      </c>
      <c r="B3116" s="8" t="s">
        <v>3454</v>
      </c>
      <c r="C3116" s="22" t="s">
        <v>2069</v>
      </c>
      <c r="D3116" s="4"/>
      <c r="E3116" s="7">
        <v>44378</v>
      </c>
      <c r="F3116" s="4" t="str">
        <f>C3116&amp;COUNTIF($C$2:C3116,C3116)</f>
        <v>戴志鹏2</v>
      </c>
      <c r="G3116" s="4">
        <f t="shared" si="97"/>
        <v>0</v>
      </c>
    </row>
    <row r="3117" customHeight="1" spans="1:7">
      <c r="A3117" s="4">
        <f t="shared" si="96"/>
        <v>3116</v>
      </c>
      <c r="B3117" s="8" t="s">
        <v>4952</v>
      </c>
      <c r="C3117" s="22" t="s">
        <v>2070</v>
      </c>
      <c r="D3117" s="4"/>
      <c r="E3117" s="7">
        <v>44378</v>
      </c>
      <c r="F3117" s="4" t="str">
        <f>C3117&amp;COUNTIF($C$2:C3117,C3117)</f>
        <v>薛峰威2</v>
      </c>
      <c r="G3117" s="4">
        <f t="shared" si="97"/>
        <v>0</v>
      </c>
    </row>
    <row r="3118" customHeight="1" spans="1:7">
      <c r="A3118" s="4">
        <f t="shared" si="96"/>
        <v>3117</v>
      </c>
      <c r="B3118" s="8" t="s">
        <v>4953</v>
      </c>
      <c r="C3118" s="22" t="s">
        <v>2071</v>
      </c>
      <c r="D3118" s="4"/>
      <c r="E3118" s="7">
        <v>44378</v>
      </c>
      <c r="F3118" s="4" t="str">
        <f>C3118&amp;COUNTIF($C$2:C3118,C3118)</f>
        <v>吴苗苗2</v>
      </c>
      <c r="G3118" s="4">
        <f t="shared" si="97"/>
        <v>0</v>
      </c>
    </row>
    <row r="3119" customHeight="1" spans="1:7">
      <c r="A3119" s="4">
        <f t="shared" si="96"/>
        <v>3118</v>
      </c>
      <c r="B3119" s="8" t="s">
        <v>4954</v>
      </c>
      <c r="C3119" s="22" t="s">
        <v>2073</v>
      </c>
      <c r="D3119" s="4"/>
      <c r="E3119" s="7">
        <v>44378</v>
      </c>
      <c r="F3119" s="4" t="str">
        <f>C3119&amp;COUNTIF($C$2:C3119,C3119)</f>
        <v>白伟祥2</v>
      </c>
      <c r="G3119" s="4">
        <f t="shared" si="97"/>
        <v>0</v>
      </c>
    </row>
    <row r="3120" customHeight="1" spans="1:7">
      <c r="A3120" s="4">
        <f t="shared" si="96"/>
        <v>3119</v>
      </c>
      <c r="B3120" s="8" t="s">
        <v>4955</v>
      </c>
      <c r="C3120" s="22" t="s">
        <v>2075</v>
      </c>
      <c r="D3120" s="4"/>
      <c r="E3120" s="7">
        <v>44378</v>
      </c>
      <c r="F3120" s="4" t="str">
        <f>C3120&amp;COUNTIF($C$2:C3120,C3120)</f>
        <v>杜宏伟2</v>
      </c>
      <c r="G3120" s="4">
        <f t="shared" si="97"/>
        <v>0</v>
      </c>
    </row>
    <row r="3121" customHeight="1" spans="1:7">
      <c r="A3121" s="4">
        <f t="shared" si="96"/>
        <v>3120</v>
      </c>
      <c r="B3121" s="8" t="s">
        <v>3601</v>
      </c>
      <c r="C3121" s="22" t="s">
        <v>2076</v>
      </c>
      <c r="D3121" s="4"/>
      <c r="E3121" s="7">
        <v>44378</v>
      </c>
      <c r="F3121" s="4" t="str">
        <f>C3121&amp;COUNTIF($C$2:C3121,C3121)</f>
        <v>李盼2</v>
      </c>
      <c r="G3121" s="4">
        <f t="shared" si="97"/>
        <v>0</v>
      </c>
    </row>
    <row r="3122" customHeight="1" spans="1:7">
      <c r="A3122" s="4">
        <f t="shared" si="96"/>
        <v>3121</v>
      </c>
      <c r="B3122" s="8" t="s">
        <v>3607</v>
      </c>
      <c r="C3122" s="22" t="s">
        <v>2077</v>
      </c>
      <c r="D3122" s="4"/>
      <c r="E3122" s="7">
        <v>44378</v>
      </c>
      <c r="F3122" s="4" t="str">
        <f>C3122&amp;COUNTIF($C$2:C3122,C3122)</f>
        <v>宋振宇2</v>
      </c>
      <c r="G3122" s="4">
        <f t="shared" si="97"/>
        <v>0</v>
      </c>
    </row>
    <row r="3123" customHeight="1" spans="1:7">
      <c r="A3123" s="4">
        <f t="shared" si="96"/>
        <v>3122</v>
      </c>
      <c r="B3123" s="8" t="s">
        <v>3608</v>
      </c>
      <c r="C3123" s="22" t="s">
        <v>2078</v>
      </c>
      <c r="D3123" s="4"/>
      <c r="E3123" s="7">
        <v>44378</v>
      </c>
      <c r="F3123" s="4" t="str">
        <f>C3123&amp;COUNTIF($C$2:C3123,C3123)</f>
        <v>陈治理2</v>
      </c>
      <c r="G3123" s="4">
        <f t="shared" si="97"/>
        <v>0</v>
      </c>
    </row>
    <row r="3124" customHeight="1" spans="1:7">
      <c r="A3124" s="4">
        <f t="shared" si="96"/>
        <v>3123</v>
      </c>
      <c r="B3124" s="8" t="s">
        <v>4956</v>
      </c>
      <c r="C3124" s="22" t="s">
        <v>2079</v>
      </c>
      <c r="D3124" s="4"/>
      <c r="E3124" s="7">
        <v>44378</v>
      </c>
      <c r="F3124" s="4" t="str">
        <f>C3124&amp;COUNTIF($C$2:C3124,C3124)</f>
        <v>仲坤2</v>
      </c>
      <c r="G3124" s="4">
        <f t="shared" si="97"/>
        <v>0</v>
      </c>
    </row>
    <row r="3125" customHeight="1" spans="1:7">
      <c r="A3125" s="4">
        <f t="shared" si="96"/>
        <v>3124</v>
      </c>
      <c r="B3125" s="8" t="s">
        <v>3609</v>
      </c>
      <c r="C3125" s="22" t="s">
        <v>2081</v>
      </c>
      <c r="D3125" s="4"/>
      <c r="E3125" s="7">
        <v>44378</v>
      </c>
      <c r="F3125" s="4" t="str">
        <f>C3125&amp;COUNTIF($C$2:C3125,C3125)</f>
        <v>王雅洁2</v>
      </c>
      <c r="G3125" s="4">
        <f t="shared" si="97"/>
        <v>0</v>
      </c>
    </row>
    <row r="3126" customHeight="1" spans="1:7">
      <c r="A3126" s="4">
        <f t="shared" si="96"/>
        <v>3125</v>
      </c>
      <c r="B3126" s="8" t="s">
        <v>3610</v>
      </c>
      <c r="C3126" s="22" t="s">
        <v>2082</v>
      </c>
      <c r="D3126" s="4"/>
      <c r="E3126" s="7">
        <v>44378</v>
      </c>
      <c r="F3126" s="4" t="str">
        <f>C3126&amp;COUNTIF($C$2:C3126,C3126)</f>
        <v>石鹏举2</v>
      </c>
      <c r="G3126" s="4">
        <f t="shared" si="97"/>
        <v>0</v>
      </c>
    </row>
    <row r="3127" customHeight="1" spans="1:7">
      <c r="A3127" s="4">
        <f t="shared" si="96"/>
        <v>3126</v>
      </c>
      <c r="B3127" s="8" t="s">
        <v>3422</v>
      </c>
      <c r="C3127" s="22" t="s">
        <v>2084</v>
      </c>
      <c r="D3127" s="4"/>
      <c r="E3127" s="7">
        <v>44378</v>
      </c>
      <c r="F3127" s="4" t="str">
        <f>C3127&amp;COUNTIF($C$2:C3127,C3127)</f>
        <v>唐毓隽2</v>
      </c>
      <c r="G3127" s="4">
        <f t="shared" si="97"/>
        <v>0</v>
      </c>
    </row>
    <row r="3128" customHeight="1" spans="1:7">
      <c r="A3128" s="4">
        <f t="shared" si="96"/>
        <v>3127</v>
      </c>
      <c r="B3128" s="8" t="s">
        <v>3616</v>
      </c>
      <c r="C3128" s="22" t="s">
        <v>2087</v>
      </c>
      <c r="D3128" s="4"/>
      <c r="E3128" s="7">
        <v>44378</v>
      </c>
      <c r="F3128" s="4" t="str">
        <f>C3128&amp;COUNTIF($C$2:C3128,C3128)</f>
        <v>刘金舰2</v>
      </c>
      <c r="G3128" s="4">
        <f t="shared" si="97"/>
        <v>0</v>
      </c>
    </row>
    <row r="3129" customHeight="1" spans="1:7">
      <c r="A3129" s="4">
        <f t="shared" si="96"/>
        <v>3128</v>
      </c>
      <c r="B3129" s="8" t="s">
        <v>3617</v>
      </c>
      <c r="C3129" s="22" t="s">
        <v>2089</v>
      </c>
      <c r="D3129" s="4"/>
      <c r="E3129" s="7">
        <v>44378</v>
      </c>
      <c r="F3129" s="4" t="str">
        <f>C3129&amp;COUNTIF($C$2:C3129,C3129)</f>
        <v>周东明2</v>
      </c>
      <c r="G3129" s="4">
        <f t="shared" si="97"/>
        <v>0</v>
      </c>
    </row>
    <row r="3130" customHeight="1" spans="1:7">
      <c r="A3130" s="4">
        <f t="shared" si="96"/>
        <v>3129</v>
      </c>
      <c r="B3130" s="8" t="s">
        <v>4957</v>
      </c>
      <c r="C3130" s="22" t="s">
        <v>4958</v>
      </c>
      <c r="D3130" s="4"/>
      <c r="E3130" s="7">
        <v>44378</v>
      </c>
      <c r="F3130" s="4" t="str">
        <f>C3130&amp;COUNTIF($C$2:C3130,C3130)</f>
        <v>王上飞2</v>
      </c>
      <c r="G3130" s="4">
        <f t="shared" si="97"/>
        <v>0</v>
      </c>
    </row>
    <row r="3131" customHeight="1" spans="1:7">
      <c r="A3131" s="4">
        <f t="shared" si="96"/>
        <v>3130</v>
      </c>
      <c r="B3131" s="8" t="s">
        <v>4959</v>
      </c>
      <c r="C3131" s="22" t="s">
        <v>4960</v>
      </c>
      <c r="D3131" s="4"/>
      <c r="E3131" s="7">
        <v>44378</v>
      </c>
      <c r="F3131" s="4" t="str">
        <f>C3131&amp;COUNTIF($C$2:C3131,C3131)</f>
        <v>周乐嘉妮2</v>
      </c>
      <c r="G3131" s="4">
        <f t="shared" si="97"/>
        <v>0</v>
      </c>
    </row>
    <row r="3132" customHeight="1" spans="1:7">
      <c r="A3132" s="4">
        <f t="shared" si="96"/>
        <v>3131</v>
      </c>
      <c r="B3132" s="8" t="s">
        <v>4961</v>
      </c>
      <c r="C3132" s="22" t="s">
        <v>4962</v>
      </c>
      <c r="D3132" s="4"/>
      <c r="E3132" s="7">
        <v>44378</v>
      </c>
      <c r="F3132" s="4" t="str">
        <f>C3132&amp;COUNTIF($C$2:C3132,C3132)</f>
        <v>张菲阳2</v>
      </c>
      <c r="G3132" s="4">
        <f t="shared" si="97"/>
        <v>0</v>
      </c>
    </row>
    <row r="3133" customHeight="1" spans="1:7">
      <c r="A3133" s="4">
        <f t="shared" si="96"/>
        <v>3132</v>
      </c>
      <c r="B3133" s="8" t="s">
        <v>4965</v>
      </c>
      <c r="C3133" s="22" t="s">
        <v>4966</v>
      </c>
      <c r="D3133" s="4"/>
      <c r="E3133" s="7">
        <v>44378</v>
      </c>
      <c r="F3133" s="4" t="str">
        <f>C3133&amp;COUNTIF($C$2:C3133,C3133)</f>
        <v>曹可云2</v>
      </c>
      <c r="G3133" s="4">
        <f t="shared" si="97"/>
        <v>0</v>
      </c>
    </row>
    <row r="3134" customHeight="1" spans="1:7">
      <c r="A3134" s="4">
        <f t="shared" si="96"/>
        <v>3133</v>
      </c>
      <c r="B3134" s="8" t="s">
        <v>3818</v>
      </c>
      <c r="C3134" s="22" t="s">
        <v>3819</v>
      </c>
      <c r="D3134" s="4"/>
      <c r="E3134" s="7">
        <v>44378</v>
      </c>
      <c r="F3134" s="4" t="str">
        <f>C3134&amp;COUNTIF($C$2:C3134,C3134)</f>
        <v>邹文琦2</v>
      </c>
      <c r="G3134" s="4">
        <f t="shared" si="97"/>
        <v>0</v>
      </c>
    </row>
    <row r="3135" customHeight="1" spans="1:7">
      <c r="A3135" s="4">
        <f t="shared" si="96"/>
        <v>3134</v>
      </c>
      <c r="B3135" s="8" t="s">
        <v>3603</v>
      </c>
      <c r="C3135" s="22" t="s">
        <v>2102</v>
      </c>
      <c r="D3135" s="4"/>
      <c r="E3135" s="7">
        <v>44378</v>
      </c>
      <c r="F3135" s="4" t="str">
        <f>C3135&amp;COUNTIF($C$2:C3135,C3135)</f>
        <v>吴伟豪2</v>
      </c>
      <c r="G3135" s="4">
        <f t="shared" si="97"/>
        <v>0</v>
      </c>
    </row>
    <row r="3136" customHeight="1" spans="1:7">
      <c r="A3136" s="4">
        <f t="shared" si="96"/>
        <v>3135</v>
      </c>
      <c r="B3136" s="8" t="s">
        <v>4967</v>
      </c>
      <c r="C3136" s="22" t="s">
        <v>4968</v>
      </c>
      <c r="D3136" s="4"/>
      <c r="E3136" s="7">
        <v>44378</v>
      </c>
      <c r="F3136" s="4" t="str">
        <f>C3136&amp;COUNTIF($C$2:C3136,C3136)</f>
        <v>蒙宇飞2</v>
      </c>
      <c r="G3136" s="4">
        <f t="shared" si="97"/>
        <v>0</v>
      </c>
    </row>
    <row r="3137" customHeight="1" spans="1:7">
      <c r="A3137" s="4">
        <f t="shared" si="96"/>
        <v>3136</v>
      </c>
      <c r="B3137" s="8" t="s">
        <v>4969</v>
      </c>
      <c r="C3137" s="22" t="s">
        <v>4970</v>
      </c>
      <c r="D3137" s="4"/>
      <c r="E3137" s="7">
        <v>44378</v>
      </c>
      <c r="F3137" s="4" t="str">
        <f>C3137&amp;COUNTIF($C$2:C3137,C3137)</f>
        <v>敖健2</v>
      </c>
      <c r="G3137" s="4">
        <f t="shared" si="97"/>
        <v>0</v>
      </c>
    </row>
    <row r="3138" customHeight="1" spans="1:7">
      <c r="A3138" s="4">
        <f t="shared" si="96"/>
        <v>3137</v>
      </c>
      <c r="B3138" s="8" t="s">
        <v>4971</v>
      </c>
      <c r="C3138" s="22" t="s">
        <v>4972</v>
      </c>
      <c r="D3138" s="4"/>
      <c r="E3138" s="7">
        <v>44378</v>
      </c>
      <c r="F3138" s="4" t="str">
        <f>C3138&amp;COUNTIF($C$2:C3138,C3138)</f>
        <v>姜海威2</v>
      </c>
      <c r="G3138" s="4">
        <f t="shared" si="97"/>
        <v>0</v>
      </c>
    </row>
    <row r="3139" customHeight="1" spans="1:7">
      <c r="A3139" s="4">
        <f t="shared" ref="A3139:A3202" si="98">ROW()-1</f>
        <v>3138</v>
      </c>
      <c r="B3139" s="8" t="s">
        <v>4973</v>
      </c>
      <c r="C3139" s="8" t="s">
        <v>4974</v>
      </c>
      <c r="D3139" s="4"/>
      <c r="E3139" s="7">
        <v>44378</v>
      </c>
      <c r="F3139" s="4" t="str">
        <f>C3139&amp;COUNTIF($C$2:C3139,C3139)</f>
        <v>张晶2</v>
      </c>
      <c r="G3139" s="4">
        <f t="shared" ref="G3139:G3202" si="99">IF(COUNTIF(C:C,C3139)=1,0,D3139-VLOOKUP(C3139,C:D,2,0))</f>
        <v>0</v>
      </c>
    </row>
    <row r="3140" customHeight="1" spans="1:7">
      <c r="A3140" s="4">
        <f t="shared" si="98"/>
        <v>3139</v>
      </c>
      <c r="B3140" s="8" t="s">
        <v>4975</v>
      </c>
      <c r="C3140" s="8" t="s">
        <v>4976</v>
      </c>
      <c r="D3140" s="4"/>
      <c r="E3140" s="7">
        <v>44378</v>
      </c>
      <c r="F3140" s="4" t="str">
        <f>C3140&amp;COUNTIF($C$2:C3140,C3140)</f>
        <v>石杨2</v>
      </c>
      <c r="G3140" s="4">
        <f t="shared" si="99"/>
        <v>0</v>
      </c>
    </row>
    <row r="3141" customHeight="1" spans="1:7">
      <c r="A3141" s="4">
        <f t="shared" si="98"/>
        <v>3140</v>
      </c>
      <c r="B3141" s="8" t="s">
        <v>4977</v>
      </c>
      <c r="C3141" s="8" t="s">
        <v>2107</v>
      </c>
      <c r="D3141" s="4"/>
      <c r="E3141" s="7">
        <v>44378</v>
      </c>
      <c r="F3141" s="4" t="str">
        <f>C3141&amp;COUNTIF($C$2:C3141,C3141)</f>
        <v>赵亚男2</v>
      </c>
      <c r="G3141" s="4">
        <f t="shared" si="99"/>
        <v>0</v>
      </c>
    </row>
    <row r="3142" customHeight="1" spans="1:7">
      <c r="A3142" s="4">
        <f t="shared" si="98"/>
        <v>3141</v>
      </c>
      <c r="B3142" s="8" t="s">
        <v>4978</v>
      </c>
      <c r="C3142" s="8" t="s">
        <v>4979</v>
      </c>
      <c r="D3142" s="4"/>
      <c r="E3142" s="7">
        <v>44378</v>
      </c>
      <c r="F3142" s="4" t="str">
        <f>C3142&amp;COUNTIF($C$2:C3142,C3142)</f>
        <v>任燕伟2</v>
      </c>
      <c r="G3142" s="4">
        <f t="shared" si="99"/>
        <v>0</v>
      </c>
    </row>
    <row r="3143" customHeight="1" spans="1:7">
      <c r="A3143" s="4">
        <f t="shared" si="98"/>
        <v>3142</v>
      </c>
      <c r="B3143" s="8" t="s">
        <v>4980</v>
      </c>
      <c r="C3143" s="8" t="s">
        <v>2109</v>
      </c>
      <c r="D3143" s="4"/>
      <c r="E3143" s="7">
        <v>44378</v>
      </c>
      <c r="F3143" s="4" t="str">
        <f>C3143&amp;COUNTIF($C$2:C3143,C3143)</f>
        <v>翟海琴2</v>
      </c>
      <c r="G3143" s="4">
        <f t="shared" si="99"/>
        <v>0</v>
      </c>
    </row>
    <row r="3144" customHeight="1" spans="1:7">
      <c r="A3144" s="4">
        <f t="shared" si="98"/>
        <v>3143</v>
      </c>
      <c r="B3144" s="8" t="s">
        <v>3612</v>
      </c>
      <c r="C3144" s="8" t="s">
        <v>2111</v>
      </c>
      <c r="D3144" s="4"/>
      <c r="E3144" s="7">
        <v>44378</v>
      </c>
      <c r="F3144" s="4" t="str">
        <f>C3144&amp;COUNTIF($C$2:C3144,C3144)</f>
        <v>刘茜2</v>
      </c>
      <c r="G3144" s="4">
        <f t="shared" si="99"/>
        <v>0</v>
      </c>
    </row>
    <row r="3145" customHeight="1" spans="1:7">
      <c r="A3145" s="4">
        <f t="shared" si="98"/>
        <v>3144</v>
      </c>
      <c r="B3145" s="8" t="s">
        <v>4982</v>
      </c>
      <c r="C3145" s="8" t="s">
        <v>2114</v>
      </c>
      <c r="D3145" s="4"/>
      <c r="E3145" s="7">
        <v>44378</v>
      </c>
      <c r="F3145" s="4" t="str">
        <f>C3145&amp;COUNTIF($C$2:C3145,C3145)</f>
        <v>薛孟2</v>
      </c>
      <c r="G3145" s="4">
        <f t="shared" si="99"/>
        <v>0</v>
      </c>
    </row>
    <row r="3146" customHeight="1" spans="1:7">
      <c r="A3146" s="4">
        <f t="shared" si="98"/>
        <v>3145</v>
      </c>
      <c r="B3146" s="8" t="s">
        <v>3614</v>
      </c>
      <c r="C3146" s="8" t="s">
        <v>2115</v>
      </c>
      <c r="D3146" s="4"/>
      <c r="E3146" s="7">
        <v>44378</v>
      </c>
      <c r="F3146" s="4" t="str">
        <f>C3146&amp;COUNTIF($C$2:C3146,C3146)</f>
        <v>马苏培2</v>
      </c>
      <c r="G3146" s="4">
        <f t="shared" si="99"/>
        <v>0</v>
      </c>
    </row>
    <row r="3147" customHeight="1" spans="1:7">
      <c r="A3147" s="4">
        <f t="shared" si="98"/>
        <v>3146</v>
      </c>
      <c r="B3147" s="8" t="s">
        <v>3615</v>
      </c>
      <c r="C3147" s="8" t="s">
        <v>2116</v>
      </c>
      <c r="D3147" s="4"/>
      <c r="E3147" s="7">
        <v>44378</v>
      </c>
      <c r="F3147" s="4" t="str">
        <f>C3147&amp;COUNTIF($C$2:C3147,C3147)</f>
        <v>卢翔2</v>
      </c>
      <c r="G3147" s="4">
        <f t="shared" si="99"/>
        <v>0</v>
      </c>
    </row>
    <row r="3148" customHeight="1" spans="1:7">
      <c r="A3148" s="4">
        <f t="shared" si="98"/>
        <v>3147</v>
      </c>
      <c r="B3148" s="8" t="s">
        <v>3618</v>
      </c>
      <c r="C3148" s="8" t="s">
        <v>2117</v>
      </c>
      <c r="D3148" s="4"/>
      <c r="E3148" s="7">
        <v>44378</v>
      </c>
      <c r="F3148" s="4" t="str">
        <f>C3148&amp;COUNTIF($C$2:C3148,C3148)</f>
        <v>李浩2</v>
      </c>
      <c r="G3148" s="4">
        <f t="shared" si="99"/>
        <v>0</v>
      </c>
    </row>
    <row r="3149" customHeight="1" spans="1:7">
      <c r="A3149" s="4">
        <f t="shared" si="98"/>
        <v>3148</v>
      </c>
      <c r="B3149" s="8" t="s">
        <v>3605</v>
      </c>
      <c r="C3149" s="8" t="s">
        <v>2136</v>
      </c>
      <c r="D3149" s="4"/>
      <c r="E3149" s="7">
        <v>44378</v>
      </c>
      <c r="F3149" s="4" t="str">
        <f>C3149&amp;COUNTIF($C$2:C3149,C3149)</f>
        <v>舒强2</v>
      </c>
      <c r="G3149" s="4">
        <f t="shared" si="99"/>
        <v>0</v>
      </c>
    </row>
    <row r="3150" customHeight="1" spans="1:7">
      <c r="A3150" s="4">
        <f t="shared" si="98"/>
        <v>3149</v>
      </c>
      <c r="B3150" s="8" t="s">
        <v>3619</v>
      </c>
      <c r="C3150" s="8" t="s">
        <v>2137</v>
      </c>
      <c r="D3150" s="4"/>
      <c r="E3150" s="7">
        <v>44378</v>
      </c>
      <c r="F3150" s="4" t="str">
        <f>C3150&amp;COUNTIF($C$2:C3150,C3150)</f>
        <v>彭阳2</v>
      </c>
      <c r="G3150" s="4">
        <f t="shared" si="99"/>
        <v>0</v>
      </c>
    </row>
    <row r="3151" customHeight="1" spans="1:7">
      <c r="A3151" s="4">
        <f t="shared" si="98"/>
        <v>3150</v>
      </c>
      <c r="B3151" s="8" t="s">
        <v>3604</v>
      </c>
      <c r="C3151" s="8" t="s">
        <v>2142</v>
      </c>
      <c r="D3151" s="4"/>
      <c r="E3151" s="7">
        <v>44378</v>
      </c>
      <c r="F3151" s="4" t="str">
        <f>C3151&amp;COUNTIF($C$2:C3151,C3151)</f>
        <v>秦倩倩2</v>
      </c>
      <c r="G3151" s="4">
        <f t="shared" si="99"/>
        <v>0</v>
      </c>
    </row>
    <row r="3152" customHeight="1" spans="1:7">
      <c r="A3152" s="4">
        <f t="shared" si="98"/>
        <v>3151</v>
      </c>
      <c r="B3152" s="8" t="s">
        <v>4984</v>
      </c>
      <c r="C3152" s="8" t="s">
        <v>4985</v>
      </c>
      <c r="D3152" s="4"/>
      <c r="E3152" s="7">
        <v>44378</v>
      </c>
      <c r="F3152" s="4" t="str">
        <f>C3152&amp;COUNTIF($C$2:C3152,C3152)</f>
        <v>王佳032742</v>
      </c>
      <c r="G3152" s="4">
        <f t="shared" si="99"/>
        <v>0</v>
      </c>
    </row>
    <row r="3153" customHeight="1" spans="1:7">
      <c r="A3153" s="4">
        <f t="shared" si="98"/>
        <v>3152</v>
      </c>
      <c r="B3153" s="8" t="s">
        <v>4986</v>
      </c>
      <c r="C3153" s="8" t="s">
        <v>4987</v>
      </c>
      <c r="D3153" s="4"/>
      <c r="E3153" s="7">
        <v>44378</v>
      </c>
      <c r="F3153" s="4" t="str">
        <f>C3153&amp;COUNTIF($C$2:C3153,C3153)</f>
        <v>洪婉莹2</v>
      </c>
      <c r="G3153" s="4">
        <f t="shared" si="99"/>
        <v>0</v>
      </c>
    </row>
    <row r="3154" customHeight="1" spans="1:7">
      <c r="A3154" s="4">
        <f t="shared" si="98"/>
        <v>3153</v>
      </c>
      <c r="B3154" s="8" t="s">
        <v>3620</v>
      </c>
      <c r="C3154" s="8" t="s">
        <v>2146</v>
      </c>
      <c r="D3154" s="4"/>
      <c r="E3154" s="7">
        <v>44378</v>
      </c>
      <c r="F3154" s="4" t="str">
        <f>C3154&amp;COUNTIF($C$2:C3154,C3154)</f>
        <v>朱永利2</v>
      </c>
      <c r="G3154" s="4">
        <f t="shared" si="99"/>
        <v>0</v>
      </c>
    </row>
    <row r="3155" customHeight="1" spans="1:7">
      <c r="A3155" s="4">
        <f t="shared" si="98"/>
        <v>3154</v>
      </c>
      <c r="B3155" s="8" t="s">
        <v>3621</v>
      </c>
      <c r="C3155" s="8" t="s">
        <v>2147</v>
      </c>
      <c r="D3155" s="4"/>
      <c r="E3155" s="7">
        <v>44378</v>
      </c>
      <c r="F3155" s="4" t="str">
        <f>C3155&amp;COUNTIF($C$2:C3155,C3155)</f>
        <v>陈清清2</v>
      </c>
      <c r="G3155" s="4">
        <f t="shared" si="99"/>
        <v>0</v>
      </c>
    </row>
    <row r="3156" customHeight="1" spans="1:7">
      <c r="A3156" s="4">
        <f t="shared" si="98"/>
        <v>3155</v>
      </c>
      <c r="B3156" s="8" t="s">
        <v>3673</v>
      </c>
      <c r="C3156" s="8" t="s">
        <v>1457</v>
      </c>
      <c r="D3156" s="4"/>
      <c r="E3156" s="7">
        <v>44378</v>
      </c>
      <c r="F3156" s="4" t="str">
        <f>C3156&amp;COUNTIF($C$2:C3156,C3156)</f>
        <v>王斌2</v>
      </c>
      <c r="G3156" s="4">
        <f t="shared" si="99"/>
        <v>0</v>
      </c>
    </row>
    <row r="3157" customHeight="1" spans="1:7">
      <c r="A3157" s="4">
        <f t="shared" si="98"/>
        <v>3156</v>
      </c>
      <c r="B3157" s="8"/>
      <c r="C3157" s="8" t="s">
        <v>537</v>
      </c>
      <c r="D3157" s="4"/>
      <c r="E3157" s="7">
        <v>44378</v>
      </c>
      <c r="F3157" s="4" t="str">
        <f>C3157&amp;COUNTIF($C$2:C3157,C3157)</f>
        <v>陈海深3</v>
      </c>
      <c r="G3157" s="4">
        <f t="shared" si="99"/>
        <v>0</v>
      </c>
    </row>
    <row r="3158" customHeight="1" spans="1:7">
      <c r="A3158" s="4">
        <f t="shared" si="98"/>
        <v>3157</v>
      </c>
      <c r="B3158" s="8" t="s">
        <v>3348</v>
      </c>
      <c r="C3158" s="9" t="s">
        <v>494</v>
      </c>
      <c r="D3158" s="4"/>
      <c r="E3158" s="7">
        <v>44378</v>
      </c>
      <c r="F3158" s="4" t="str">
        <f>C3158&amp;COUNTIF($C$2:C3158,C3158)</f>
        <v>曾强1</v>
      </c>
      <c r="G3158" s="4">
        <f t="shared" si="99"/>
        <v>0</v>
      </c>
    </row>
    <row r="3159" customHeight="1" spans="1:7">
      <c r="A3159" s="4">
        <f t="shared" si="98"/>
        <v>3158</v>
      </c>
      <c r="B3159" s="8" t="s">
        <v>4988</v>
      </c>
      <c r="C3159" s="9" t="s">
        <v>4989</v>
      </c>
      <c r="D3159" s="4"/>
      <c r="E3159" s="7">
        <v>44378</v>
      </c>
      <c r="F3159" s="4" t="str">
        <f>C3159&amp;COUNTIF($C$2:C3159,C3159)</f>
        <v>金杨1</v>
      </c>
      <c r="G3159" s="4">
        <f t="shared" si="99"/>
        <v>0</v>
      </c>
    </row>
    <row r="3160" customHeight="1" spans="1:7">
      <c r="A3160" s="4">
        <f t="shared" si="98"/>
        <v>3159</v>
      </c>
      <c r="B3160" s="8" t="s">
        <v>3337</v>
      </c>
      <c r="C3160" s="9" t="s">
        <v>495</v>
      </c>
      <c r="D3160" s="4"/>
      <c r="E3160" s="7">
        <v>44378</v>
      </c>
      <c r="F3160" s="4" t="str">
        <f>C3160&amp;COUNTIF($C$2:C3160,C3160)</f>
        <v>杨洲杰1</v>
      </c>
      <c r="G3160" s="4">
        <f t="shared" si="99"/>
        <v>0</v>
      </c>
    </row>
    <row r="3161" customHeight="1" spans="1:7">
      <c r="A3161" s="4">
        <f t="shared" si="98"/>
        <v>3160</v>
      </c>
      <c r="B3161" s="8" t="s">
        <v>3339</v>
      </c>
      <c r="C3161" s="8" t="s">
        <v>1723</v>
      </c>
      <c r="D3161" s="4"/>
      <c r="E3161" s="7">
        <v>44378</v>
      </c>
      <c r="F3161" s="4" t="str">
        <f>C3161&amp;COUNTIF($C$2:C3161,C3161)</f>
        <v>梁悦1</v>
      </c>
      <c r="G3161" s="4">
        <f t="shared" si="99"/>
        <v>0</v>
      </c>
    </row>
    <row r="3162" customHeight="1" spans="1:7">
      <c r="A3162" s="4">
        <f t="shared" si="98"/>
        <v>3161</v>
      </c>
      <c r="B3162" s="8" t="s">
        <v>3360</v>
      </c>
      <c r="C3162" s="8" t="s">
        <v>1724</v>
      </c>
      <c r="D3162" s="4"/>
      <c r="E3162" s="7">
        <v>44378</v>
      </c>
      <c r="F3162" s="4" t="str">
        <f>C3162&amp;COUNTIF($C$2:C3162,C3162)</f>
        <v>周正涛1</v>
      </c>
      <c r="G3162" s="4">
        <f t="shared" si="99"/>
        <v>0</v>
      </c>
    </row>
    <row r="3163" customHeight="1" spans="1:7">
      <c r="A3163" s="4">
        <f t="shared" si="98"/>
        <v>3162</v>
      </c>
      <c r="B3163" s="8" t="s">
        <v>3230</v>
      </c>
      <c r="C3163" s="8" t="s">
        <v>1725</v>
      </c>
      <c r="D3163" s="4"/>
      <c r="E3163" s="7">
        <v>44378</v>
      </c>
      <c r="F3163" s="4" t="str">
        <f>C3163&amp;COUNTIF($C$2:C3163,C3163)</f>
        <v>李雪1</v>
      </c>
      <c r="G3163" s="4">
        <f t="shared" si="99"/>
        <v>0</v>
      </c>
    </row>
    <row r="3164" customHeight="1" spans="1:7">
      <c r="A3164" s="4">
        <f t="shared" si="98"/>
        <v>3163</v>
      </c>
      <c r="B3164" s="8" t="s">
        <v>3231</v>
      </c>
      <c r="C3164" s="8" t="s">
        <v>1726</v>
      </c>
      <c r="D3164" s="4"/>
      <c r="E3164" s="7">
        <v>44378</v>
      </c>
      <c r="F3164" s="4" t="str">
        <f>C3164&amp;COUNTIF($C$2:C3164,C3164)</f>
        <v>祝金妙1</v>
      </c>
      <c r="G3164" s="4">
        <f t="shared" si="99"/>
        <v>0</v>
      </c>
    </row>
    <row r="3165" customHeight="1" spans="1:7">
      <c r="A3165" s="4">
        <f t="shared" si="98"/>
        <v>3164</v>
      </c>
      <c r="B3165" s="8" t="s">
        <v>3232</v>
      </c>
      <c r="C3165" s="8" t="s">
        <v>1727</v>
      </c>
      <c r="D3165" s="4"/>
      <c r="E3165" s="7">
        <v>44378</v>
      </c>
      <c r="F3165" s="4" t="str">
        <f>C3165&amp;COUNTIF($C$2:C3165,C3165)</f>
        <v>赵升超1</v>
      </c>
      <c r="G3165" s="4">
        <f t="shared" si="99"/>
        <v>0</v>
      </c>
    </row>
    <row r="3166" customHeight="1" spans="1:7">
      <c r="A3166" s="4">
        <f t="shared" si="98"/>
        <v>3165</v>
      </c>
      <c r="B3166" s="8" t="s">
        <v>3233</v>
      </c>
      <c r="C3166" s="8" t="s">
        <v>1728</v>
      </c>
      <c r="D3166" s="4"/>
      <c r="E3166" s="7">
        <v>44378</v>
      </c>
      <c r="F3166" s="4" t="str">
        <f>C3166&amp;COUNTIF($C$2:C3166,C3166)</f>
        <v>李诗才1</v>
      </c>
      <c r="G3166" s="4">
        <f t="shared" si="99"/>
        <v>0</v>
      </c>
    </row>
    <row r="3167" customHeight="1" spans="1:7">
      <c r="A3167" s="4">
        <f t="shared" si="98"/>
        <v>3166</v>
      </c>
      <c r="B3167" s="8" t="s">
        <v>3234</v>
      </c>
      <c r="C3167" s="8" t="s">
        <v>1729</v>
      </c>
      <c r="D3167" s="4"/>
      <c r="E3167" s="7">
        <v>44378</v>
      </c>
      <c r="F3167" s="4" t="str">
        <f>C3167&amp;COUNTIF($C$2:C3167,C3167)</f>
        <v>王浩杰1</v>
      </c>
      <c r="G3167" s="4">
        <f t="shared" si="99"/>
        <v>0</v>
      </c>
    </row>
    <row r="3168" customHeight="1" spans="1:7">
      <c r="A3168" s="4">
        <f t="shared" si="98"/>
        <v>3167</v>
      </c>
      <c r="B3168" s="8" t="s">
        <v>3338</v>
      </c>
      <c r="C3168" s="8" t="s">
        <v>1730</v>
      </c>
      <c r="D3168" s="4"/>
      <c r="E3168" s="7">
        <v>44378</v>
      </c>
      <c r="F3168" s="4" t="str">
        <f>C3168&amp;COUNTIF($C$2:C3168,C3168)</f>
        <v>侯保佑1</v>
      </c>
      <c r="G3168" s="4">
        <f t="shared" si="99"/>
        <v>0</v>
      </c>
    </row>
    <row r="3169" customHeight="1" spans="1:7">
      <c r="A3169" s="4">
        <f t="shared" si="98"/>
        <v>3168</v>
      </c>
      <c r="B3169" s="8" t="s">
        <v>3228</v>
      </c>
      <c r="C3169" s="8" t="s">
        <v>1731</v>
      </c>
      <c r="D3169" s="4"/>
      <c r="E3169" s="7">
        <v>44378</v>
      </c>
      <c r="F3169" s="4" t="str">
        <f>C3169&amp;COUNTIF($C$2:C3169,C3169)</f>
        <v>邹将将1</v>
      </c>
      <c r="G3169" s="4">
        <f t="shared" si="99"/>
        <v>0</v>
      </c>
    </row>
    <row r="3170" customHeight="1" spans="1:7">
      <c r="A3170" s="4">
        <f t="shared" si="98"/>
        <v>3169</v>
      </c>
      <c r="B3170" s="8" t="s">
        <v>3227</v>
      </c>
      <c r="C3170" s="8" t="s">
        <v>1732</v>
      </c>
      <c r="D3170" s="4"/>
      <c r="E3170" s="7">
        <v>44378</v>
      </c>
      <c r="F3170" s="4" t="str">
        <f>C3170&amp;COUNTIF($C$2:C3170,C3170)</f>
        <v>刘先锋1</v>
      </c>
      <c r="G3170" s="4">
        <f t="shared" si="99"/>
        <v>0</v>
      </c>
    </row>
    <row r="3171" customHeight="1" spans="1:7">
      <c r="A3171" s="4">
        <f t="shared" si="98"/>
        <v>3170</v>
      </c>
      <c r="B3171" s="8" t="s">
        <v>3361</v>
      </c>
      <c r="C3171" s="8" t="s">
        <v>1733</v>
      </c>
      <c r="D3171" s="4"/>
      <c r="E3171" s="7">
        <v>44378</v>
      </c>
      <c r="F3171" s="4" t="str">
        <f>C3171&amp;COUNTIF($C$2:C3171,C3171)</f>
        <v>舒畅1</v>
      </c>
      <c r="G3171" s="4">
        <f t="shared" si="99"/>
        <v>0</v>
      </c>
    </row>
    <row r="3172" customHeight="1" spans="1:7">
      <c r="A3172" s="4">
        <f t="shared" si="98"/>
        <v>3171</v>
      </c>
      <c r="B3172" s="8" t="s">
        <v>3235</v>
      </c>
      <c r="C3172" s="8" t="s">
        <v>1734</v>
      </c>
      <c r="D3172" s="4"/>
      <c r="E3172" s="7">
        <v>44378</v>
      </c>
      <c r="F3172" s="4" t="str">
        <f>C3172&amp;COUNTIF($C$2:C3172,C3172)</f>
        <v>万金1</v>
      </c>
      <c r="G3172" s="4">
        <f t="shared" si="99"/>
        <v>0</v>
      </c>
    </row>
    <row r="3173" customHeight="1" spans="1:7">
      <c r="A3173" s="4">
        <f t="shared" si="98"/>
        <v>3172</v>
      </c>
      <c r="B3173" s="8" t="s">
        <v>3236</v>
      </c>
      <c r="C3173" s="8" t="s">
        <v>1735</v>
      </c>
      <c r="D3173" s="4"/>
      <c r="E3173" s="7">
        <v>44378</v>
      </c>
      <c r="F3173" s="4" t="str">
        <f>C3173&amp;COUNTIF($C$2:C3173,C3173)</f>
        <v>赵振豪1</v>
      </c>
      <c r="G3173" s="4">
        <f t="shared" si="99"/>
        <v>0</v>
      </c>
    </row>
    <row r="3174" customHeight="1" spans="1:7">
      <c r="A3174" s="4">
        <f t="shared" si="98"/>
        <v>3173</v>
      </c>
      <c r="B3174" s="8" t="s">
        <v>3237</v>
      </c>
      <c r="C3174" s="8" t="s">
        <v>1737</v>
      </c>
      <c r="D3174" s="4"/>
      <c r="E3174" s="7">
        <v>44378</v>
      </c>
      <c r="F3174" s="4" t="str">
        <f>C3174&amp;COUNTIF($C$2:C3174,C3174)</f>
        <v>马荣晖1</v>
      </c>
      <c r="G3174" s="4">
        <f t="shared" si="99"/>
        <v>0</v>
      </c>
    </row>
    <row r="3175" customHeight="1" spans="1:7">
      <c r="A3175" s="4">
        <f t="shared" si="98"/>
        <v>3174</v>
      </c>
      <c r="B3175" s="8" t="s">
        <v>3238</v>
      </c>
      <c r="C3175" s="8" t="s">
        <v>1738</v>
      </c>
      <c r="D3175" s="4"/>
      <c r="E3175" s="7">
        <v>44378</v>
      </c>
      <c r="F3175" s="4" t="str">
        <f>C3175&amp;COUNTIF($C$2:C3175,C3175)</f>
        <v>白秀权1</v>
      </c>
      <c r="G3175" s="4">
        <f t="shared" si="99"/>
        <v>0</v>
      </c>
    </row>
    <row r="3176" customHeight="1" spans="1:7">
      <c r="A3176" s="4">
        <f t="shared" si="98"/>
        <v>3175</v>
      </c>
      <c r="B3176" s="8" t="s">
        <v>3239</v>
      </c>
      <c r="C3176" s="8" t="s">
        <v>1740</v>
      </c>
      <c r="D3176" s="4"/>
      <c r="E3176" s="7">
        <v>44378</v>
      </c>
      <c r="F3176" s="4" t="str">
        <f>C3176&amp;COUNTIF($C$2:C3176,C3176)</f>
        <v>张凯云1</v>
      </c>
      <c r="G3176" s="4">
        <f t="shared" si="99"/>
        <v>0</v>
      </c>
    </row>
    <row r="3177" customHeight="1" spans="1:7">
      <c r="A3177" s="4">
        <f t="shared" si="98"/>
        <v>3176</v>
      </c>
      <c r="B3177" s="8" t="s">
        <v>3240</v>
      </c>
      <c r="C3177" s="8" t="s">
        <v>1742</v>
      </c>
      <c r="D3177" s="4"/>
      <c r="E3177" s="7">
        <v>44378</v>
      </c>
      <c r="F3177" s="4" t="str">
        <f>C3177&amp;COUNTIF($C$2:C3177,C3177)</f>
        <v>刘健1</v>
      </c>
      <c r="G3177" s="4">
        <f t="shared" si="99"/>
        <v>0</v>
      </c>
    </row>
    <row r="3178" customHeight="1" spans="1:7">
      <c r="A3178" s="4">
        <f t="shared" si="98"/>
        <v>3177</v>
      </c>
      <c r="B3178" s="8" t="s">
        <v>3340</v>
      </c>
      <c r="C3178" s="8" t="s">
        <v>1744</v>
      </c>
      <c r="D3178" s="4"/>
      <c r="E3178" s="7">
        <v>44378</v>
      </c>
      <c r="F3178" s="4" t="str">
        <f>C3178&amp;COUNTIF($C$2:C3178,C3178)</f>
        <v>师志磊1</v>
      </c>
      <c r="G3178" s="4">
        <f t="shared" si="99"/>
        <v>0</v>
      </c>
    </row>
    <row r="3179" customHeight="1" spans="1:7">
      <c r="A3179" s="4">
        <f t="shared" si="98"/>
        <v>3178</v>
      </c>
      <c r="B3179" s="8" t="s">
        <v>3241</v>
      </c>
      <c r="C3179" s="8" t="s">
        <v>1746</v>
      </c>
      <c r="D3179" s="4"/>
      <c r="E3179" s="7">
        <v>44378</v>
      </c>
      <c r="F3179" s="4" t="str">
        <f>C3179&amp;COUNTIF($C$2:C3179,C3179)</f>
        <v>王东旭1</v>
      </c>
      <c r="G3179" s="4">
        <f t="shared" si="99"/>
        <v>0</v>
      </c>
    </row>
    <row r="3180" customHeight="1" spans="1:7">
      <c r="A3180" s="4">
        <f t="shared" si="98"/>
        <v>3179</v>
      </c>
      <c r="B3180" s="8" t="s">
        <v>3225</v>
      </c>
      <c r="C3180" s="8" t="s">
        <v>1748</v>
      </c>
      <c r="D3180" s="4"/>
      <c r="E3180" s="7">
        <v>44378</v>
      </c>
      <c r="F3180" s="4" t="str">
        <f>C3180&amp;COUNTIF($C$2:C3180,C3180)</f>
        <v>陈星1</v>
      </c>
      <c r="G3180" s="4">
        <f t="shared" si="99"/>
        <v>0</v>
      </c>
    </row>
    <row r="3181" customHeight="1" spans="1:7">
      <c r="A3181" s="4">
        <f t="shared" si="98"/>
        <v>3180</v>
      </c>
      <c r="B3181" s="8" t="s">
        <v>3242</v>
      </c>
      <c r="C3181" s="8" t="s">
        <v>1751</v>
      </c>
      <c r="D3181" s="4"/>
      <c r="E3181" s="7">
        <v>44378</v>
      </c>
      <c r="F3181" s="4" t="str">
        <f>C3181&amp;COUNTIF($C$2:C3181,C3181)</f>
        <v>曾祥毅1</v>
      </c>
      <c r="G3181" s="4">
        <f t="shared" si="99"/>
        <v>0</v>
      </c>
    </row>
    <row r="3182" customHeight="1" spans="1:7">
      <c r="A3182" s="4">
        <f t="shared" si="98"/>
        <v>3181</v>
      </c>
      <c r="B3182" s="8" t="s">
        <v>3243</v>
      </c>
      <c r="C3182" s="8" t="s">
        <v>1752</v>
      </c>
      <c r="D3182" s="4"/>
      <c r="E3182" s="7">
        <v>44378</v>
      </c>
      <c r="F3182" s="4" t="str">
        <f>C3182&amp;COUNTIF($C$2:C3182,C3182)</f>
        <v>孔德靖1</v>
      </c>
      <c r="G3182" s="4">
        <f t="shared" si="99"/>
        <v>0</v>
      </c>
    </row>
    <row r="3183" customHeight="1" spans="1:7">
      <c r="A3183" s="4">
        <f t="shared" si="98"/>
        <v>3182</v>
      </c>
      <c r="B3183" s="8" t="s">
        <v>3226</v>
      </c>
      <c r="C3183" s="8" t="s">
        <v>1754</v>
      </c>
      <c r="D3183" s="4"/>
      <c r="E3183" s="7">
        <v>44378</v>
      </c>
      <c r="F3183" s="4" t="str">
        <f>C3183&amp;COUNTIF($C$2:C3183,C3183)</f>
        <v>梁美源1</v>
      </c>
      <c r="G3183" s="4">
        <f t="shared" si="99"/>
        <v>0</v>
      </c>
    </row>
    <row r="3184" customHeight="1" spans="1:7">
      <c r="A3184" s="4">
        <f t="shared" si="98"/>
        <v>3183</v>
      </c>
      <c r="B3184" s="8" t="s">
        <v>3244</v>
      </c>
      <c r="C3184" s="8" t="s">
        <v>1755</v>
      </c>
      <c r="D3184" s="4"/>
      <c r="E3184" s="7">
        <v>44378</v>
      </c>
      <c r="F3184" s="4" t="str">
        <f>C3184&amp;COUNTIF($C$2:C3184,C3184)</f>
        <v>丘岳宁1</v>
      </c>
      <c r="G3184" s="4">
        <f t="shared" si="99"/>
        <v>0</v>
      </c>
    </row>
    <row r="3185" customHeight="1" spans="1:7">
      <c r="A3185" s="4">
        <f t="shared" si="98"/>
        <v>3184</v>
      </c>
      <c r="B3185" s="8" t="s">
        <v>3245</v>
      </c>
      <c r="C3185" s="8" t="s">
        <v>1757</v>
      </c>
      <c r="D3185" s="4"/>
      <c r="E3185" s="7">
        <v>44378</v>
      </c>
      <c r="F3185" s="4" t="str">
        <f>C3185&amp;COUNTIF($C$2:C3185,C3185)</f>
        <v>熊涛1</v>
      </c>
      <c r="G3185" s="4">
        <f t="shared" si="99"/>
        <v>0</v>
      </c>
    </row>
    <row r="3186" customHeight="1" spans="1:7">
      <c r="A3186" s="4">
        <f t="shared" si="98"/>
        <v>3185</v>
      </c>
      <c r="B3186" s="8" t="s">
        <v>3246</v>
      </c>
      <c r="C3186" s="8" t="s">
        <v>1758</v>
      </c>
      <c r="D3186" s="4"/>
      <c r="E3186" s="7">
        <v>44378</v>
      </c>
      <c r="F3186" s="4" t="str">
        <f>C3186&amp;COUNTIF($C$2:C3186,C3186)</f>
        <v>陈康生1</v>
      </c>
      <c r="G3186" s="4">
        <f t="shared" si="99"/>
        <v>0</v>
      </c>
    </row>
    <row r="3187" customHeight="1" spans="1:7">
      <c r="A3187" s="4">
        <f t="shared" si="98"/>
        <v>3186</v>
      </c>
      <c r="B3187" s="8" t="s">
        <v>3247</v>
      </c>
      <c r="C3187" s="8" t="s">
        <v>1759</v>
      </c>
      <c r="D3187" s="4"/>
      <c r="E3187" s="7">
        <v>44378</v>
      </c>
      <c r="F3187" s="4" t="str">
        <f>C3187&amp;COUNTIF($C$2:C3187,C3187)</f>
        <v>曾晓慧1</v>
      </c>
      <c r="G3187" s="4">
        <f t="shared" si="99"/>
        <v>0</v>
      </c>
    </row>
    <row r="3188" customHeight="1" spans="1:7">
      <c r="A3188" s="4">
        <f t="shared" si="98"/>
        <v>3187</v>
      </c>
      <c r="B3188" s="8" t="s">
        <v>3248</v>
      </c>
      <c r="C3188" s="8" t="s">
        <v>1760</v>
      </c>
      <c r="D3188" s="4"/>
      <c r="E3188" s="7">
        <v>44378</v>
      </c>
      <c r="F3188" s="4" t="str">
        <f>C3188&amp;COUNTIF($C$2:C3188,C3188)</f>
        <v>梁达丽1</v>
      </c>
      <c r="G3188" s="4">
        <f t="shared" si="99"/>
        <v>0</v>
      </c>
    </row>
    <row r="3189" customHeight="1" spans="1:7">
      <c r="A3189" s="4">
        <f t="shared" si="98"/>
        <v>3188</v>
      </c>
      <c r="B3189" s="8" t="s">
        <v>3249</v>
      </c>
      <c r="C3189" s="8" t="s">
        <v>1762</v>
      </c>
      <c r="D3189" s="4"/>
      <c r="E3189" s="7">
        <v>44378</v>
      </c>
      <c r="F3189" s="4" t="str">
        <f>C3189&amp;COUNTIF($C$2:C3189,C3189)</f>
        <v>万家滢1</v>
      </c>
      <c r="G3189" s="4">
        <f t="shared" si="99"/>
        <v>0</v>
      </c>
    </row>
    <row r="3190" customHeight="1" spans="1:7">
      <c r="A3190" s="4">
        <f t="shared" si="98"/>
        <v>3189</v>
      </c>
      <c r="B3190" s="8" t="s">
        <v>3250</v>
      </c>
      <c r="C3190" s="8" t="s">
        <v>1763</v>
      </c>
      <c r="D3190" s="4"/>
      <c r="E3190" s="7">
        <v>44378</v>
      </c>
      <c r="F3190" s="4" t="str">
        <f>C3190&amp;COUNTIF($C$2:C3190,C3190)</f>
        <v>杨泞穗1</v>
      </c>
      <c r="G3190" s="4">
        <f t="shared" si="99"/>
        <v>0</v>
      </c>
    </row>
    <row r="3191" customHeight="1" spans="1:7">
      <c r="A3191" s="4">
        <f t="shared" si="98"/>
        <v>3190</v>
      </c>
      <c r="B3191" s="8" t="s">
        <v>3253</v>
      </c>
      <c r="C3191" s="8" t="s">
        <v>1768</v>
      </c>
      <c r="D3191" s="4"/>
      <c r="E3191" s="7">
        <v>44378</v>
      </c>
      <c r="F3191" s="4" t="str">
        <f>C3191&amp;COUNTIF($C$2:C3191,C3191)</f>
        <v>刘莹1</v>
      </c>
      <c r="G3191" s="4">
        <f t="shared" si="99"/>
        <v>0</v>
      </c>
    </row>
    <row r="3192" customHeight="1" spans="1:7">
      <c r="A3192" s="4">
        <f t="shared" si="98"/>
        <v>3191</v>
      </c>
      <c r="B3192" s="8" t="s">
        <v>3254</v>
      </c>
      <c r="C3192" s="8" t="s">
        <v>1769</v>
      </c>
      <c r="D3192" s="4"/>
      <c r="E3192" s="7">
        <v>44378</v>
      </c>
      <c r="F3192" s="4" t="str">
        <f>C3192&amp;COUNTIF($C$2:C3192,C3192)</f>
        <v>赵玺来1</v>
      </c>
      <c r="G3192" s="4">
        <f t="shared" si="99"/>
        <v>0</v>
      </c>
    </row>
    <row r="3193" customHeight="1" spans="1:7">
      <c r="A3193" s="4">
        <f t="shared" si="98"/>
        <v>3192</v>
      </c>
      <c r="B3193" s="8" t="s">
        <v>3255</v>
      </c>
      <c r="C3193" s="8" t="s">
        <v>1770</v>
      </c>
      <c r="D3193" s="4"/>
      <c r="E3193" s="7">
        <v>44378</v>
      </c>
      <c r="F3193" s="4" t="str">
        <f>C3193&amp;COUNTIF($C$2:C3193,C3193)</f>
        <v>姚妃1</v>
      </c>
      <c r="G3193" s="4">
        <f t="shared" si="99"/>
        <v>0</v>
      </c>
    </row>
    <row r="3194" customHeight="1" spans="1:7">
      <c r="A3194" s="4">
        <f t="shared" si="98"/>
        <v>3193</v>
      </c>
      <c r="B3194" s="8" t="s">
        <v>3257</v>
      </c>
      <c r="C3194" s="8" t="s">
        <v>1773</v>
      </c>
      <c r="D3194" s="4"/>
      <c r="E3194" s="7">
        <v>44378</v>
      </c>
      <c r="F3194" s="4" t="str">
        <f>C3194&amp;COUNTIF($C$2:C3194,C3194)</f>
        <v>赵明生1</v>
      </c>
      <c r="G3194" s="4">
        <f t="shared" si="99"/>
        <v>0</v>
      </c>
    </row>
    <row r="3195" customHeight="1" spans="1:7">
      <c r="A3195" s="4">
        <f t="shared" si="98"/>
        <v>3194</v>
      </c>
      <c r="B3195" s="8" t="s">
        <v>3258</v>
      </c>
      <c r="C3195" s="8" t="s">
        <v>1774</v>
      </c>
      <c r="D3195" s="4"/>
      <c r="E3195" s="7">
        <v>44378</v>
      </c>
      <c r="F3195" s="4" t="str">
        <f>C3195&amp;COUNTIF($C$2:C3195,C3195)</f>
        <v>陈良雄1</v>
      </c>
      <c r="G3195" s="4">
        <f t="shared" si="99"/>
        <v>0</v>
      </c>
    </row>
    <row r="3196" customHeight="1" spans="1:7">
      <c r="A3196" s="4">
        <f t="shared" si="98"/>
        <v>3195</v>
      </c>
      <c r="B3196" s="8" t="s">
        <v>3268</v>
      </c>
      <c r="C3196" s="8" t="s">
        <v>3269</v>
      </c>
      <c r="D3196" s="4"/>
      <c r="E3196" s="7">
        <v>44378</v>
      </c>
      <c r="F3196" s="4" t="str">
        <f>C3196&amp;COUNTIF($C$2:C3196,C3196)</f>
        <v>郭宜凡1</v>
      </c>
      <c r="G3196" s="4">
        <f t="shared" si="99"/>
        <v>0</v>
      </c>
    </row>
    <row r="3197" customHeight="1" spans="1:7">
      <c r="A3197" s="4">
        <f t="shared" si="98"/>
        <v>3196</v>
      </c>
      <c r="B3197" s="8" t="s">
        <v>3259</v>
      </c>
      <c r="C3197" s="8" t="s">
        <v>1796</v>
      </c>
      <c r="D3197" s="4"/>
      <c r="E3197" s="7">
        <v>44378</v>
      </c>
      <c r="F3197" s="4" t="str">
        <f>C3197&amp;COUNTIF($C$2:C3197,C3197)</f>
        <v>曹忠旺1</v>
      </c>
      <c r="G3197" s="4">
        <f t="shared" si="99"/>
        <v>0</v>
      </c>
    </row>
    <row r="3198" customHeight="1" spans="1:7">
      <c r="A3198" s="4">
        <f t="shared" si="98"/>
        <v>3197</v>
      </c>
      <c r="B3198" s="8" t="s">
        <v>3260</v>
      </c>
      <c r="C3198" s="8" t="s">
        <v>1797</v>
      </c>
      <c r="D3198" s="4"/>
      <c r="E3198" s="7">
        <v>44378</v>
      </c>
      <c r="F3198" s="4" t="str">
        <f>C3198&amp;COUNTIF($C$2:C3198,C3198)</f>
        <v>林平1</v>
      </c>
      <c r="G3198" s="4">
        <f t="shared" si="99"/>
        <v>0</v>
      </c>
    </row>
    <row r="3199" customHeight="1" spans="1:7">
      <c r="A3199" s="4">
        <f t="shared" si="98"/>
        <v>3198</v>
      </c>
      <c r="B3199" s="8" t="s">
        <v>3261</v>
      </c>
      <c r="C3199" s="8" t="s">
        <v>1892</v>
      </c>
      <c r="D3199" s="4"/>
      <c r="E3199" s="7">
        <v>44378</v>
      </c>
      <c r="F3199" s="4" t="str">
        <f>C3199&amp;COUNTIF($C$2:C3199,C3199)</f>
        <v>徐云蕾1</v>
      </c>
      <c r="G3199" s="4">
        <f t="shared" si="99"/>
        <v>0</v>
      </c>
    </row>
    <row r="3200" customHeight="1" spans="1:7">
      <c r="A3200" s="4">
        <f t="shared" si="98"/>
        <v>3199</v>
      </c>
      <c r="B3200" s="8" t="s">
        <v>3262</v>
      </c>
      <c r="C3200" s="8" t="s">
        <v>1893</v>
      </c>
      <c r="D3200" s="4"/>
      <c r="E3200" s="7">
        <v>44378</v>
      </c>
      <c r="F3200" s="4" t="str">
        <f>C3200&amp;COUNTIF($C$2:C3200,C3200)</f>
        <v>吴宝昌1</v>
      </c>
      <c r="G3200" s="4">
        <f t="shared" si="99"/>
        <v>0</v>
      </c>
    </row>
    <row r="3201" customHeight="1" spans="1:7">
      <c r="A3201" s="4">
        <f t="shared" si="98"/>
        <v>3200</v>
      </c>
      <c r="B3201" s="8" t="s">
        <v>3263</v>
      </c>
      <c r="C3201" s="8" t="s">
        <v>1894</v>
      </c>
      <c r="D3201" s="4"/>
      <c r="E3201" s="7">
        <v>44378</v>
      </c>
      <c r="F3201" s="4" t="str">
        <f>C3201&amp;COUNTIF($C$2:C3201,C3201)</f>
        <v>尹小杰1</v>
      </c>
      <c r="G3201" s="4">
        <f t="shared" si="99"/>
        <v>0</v>
      </c>
    </row>
    <row r="3202" customHeight="1" spans="1:7">
      <c r="A3202" s="4">
        <f t="shared" si="98"/>
        <v>3201</v>
      </c>
      <c r="B3202" s="8" t="s">
        <v>3264</v>
      </c>
      <c r="C3202" s="8" t="s">
        <v>1895</v>
      </c>
      <c r="D3202" s="4"/>
      <c r="E3202" s="7">
        <v>44378</v>
      </c>
      <c r="F3202" s="4" t="str">
        <f>C3202&amp;COUNTIF($C$2:C3202,C3202)</f>
        <v>姚德顺1</v>
      </c>
      <c r="G3202" s="4">
        <f t="shared" si="99"/>
        <v>0</v>
      </c>
    </row>
    <row r="3203" customHeight="1" spans="1:7">
      <c r="A3203" s="4">
        <f t="shared" ref="A3203:A3266" si="100">ROW()-1</f>
        <v>3202</v>
      </c>
      <c r="B3203" s="8" t="s">
        <v>3265</v>
      </c>
      <c r="C3203" s="8" t="s">
        <v>1896</v>
      </c>
      <c r="D3203" s="4"/>
      <c r="E3203" s="7">
        <v>44378</v>
      </c>
      <c r="F3203" s="4" t="str">
        <f>C3203&amp;COUNTIF($C$2:C3203,C3203)</f>
        <v>朱雨微1</v>
      </c>
      <c r="G3203" s="4">
        <f t="shared" ref="G3203:G3266" si="101">IF(COUNTIF(C:C,C3203)=1,0,D3203-VLOOKUP(C3203,C:D,2,0))</f>
        <v>0</v>
      </c>
    </row>
    <row r="3204" customHeight="1" spans="1:7">
      <c r="A3204" s="4">
        <f t="shared" si="100"/>
        <v>3203</v>
      </c>
      <c r="B3204" s="8" t="s">
        <v>3266</v>
      </c>
      <c r="C3204" s="8" t="s">
        <v>1897</v>
      </c>
      <c r="D3204" s="4"/>
      <c r="E3204" s="7">
        <v>44378</v>
      </c>
      <c r="F3204" s="4" t="str">
        <f>C3204&amp;COUNTIF($C$2:C3204,C3204)</f>
        <v>胡梦圆1</v>
      </c>
      <c r="G3204" s="4">
        <f t="shared" si="101"/>
        <v>0</v>
      </c>
    </row>
    <row r="3205" customHeight="1" spans="1:7">
      <c r="A3205" s="4">
        <f t="shared" si="100"/>
        <v>3204</v>
      </c>
      <c r="B3205" s="8" t="s">
        <v>3267</v>
      </c>
      <c r="C3205" s="8" t="s">
        <v>1898</v>
      </c>
      <c r="D3205" s="4"/>
      <c r="E3205" s="7">
        <v>44378</v>
      </c>
      <c r="F3205" s="4" t="str">
        <f>C3205&amp;COUNTIF($C$2:C3205,C3205)</f>
        <v>吴迪031091</v>
      </c>
      <c r="G3205" s="4">
        <f t="shared" si="101"/>
        <v>0</v>
      </c>
    </row>
    <row r="3206" customHeight="1" spans="1:7">
      <c r="A3206" s="4">
        <f t="shared" si="100"/>
        <v>3205</v>
      </c>
      <c r="B3206" s="8">
        <v>0</v>
      </c>
      <c r="C3206" s="8" t="s">
        <v>4990</v>
      </c>
      <c r="D3206" s="4"/>
      <c r="E3206" s="7">
        <v>44378</v>
      </c>
      <c r="F3206" s="4" t="str">
        <f>C3206&amp;COUNTIF($C$2:C3206,C3206)</f>
        <v>梁胜利1</v>
      </c>
      <c r="G3206" s="4">
        <f t="shared" si="101"/>
        <v>0</v>
      </c>
    </row>
    <row r="3207" customHeight="1" spans="1:7">
      <c r="A3207" s="4">
        <f t="shared" si="100"/>
        <v>3206</v>
      </c>
      <c r="B3207" s="8">
        <v>0</v>
      </c>
      <c r="C3207" s="8" t="s">
        <v>4991</v>
      </c>
      <c r="D3207" s="4"/>
      <c r="E3207" s="7">
        <v>44378</v>
      </c>
      <c r="F3207" s="4" t="str">
        <f>C3207&amp;COUNTIF($C$2:C3207,C3207)</f>
        <v>刘功超1</v>
      </c>
      <c r="G3207" s="4">
        <f t="shared" si="101"/>
        <v>0</v>
      </c>
    </row>
    <row r="3208" customHeight="1" spans="1:7">
      <c r="A3208" s="4">
        <f t="shared" si="100"/>
        <v>3207</v>
      </c>
      <c r="B3208" s="8" t="s">
        <v>4992</v>
      </c>
      <c r="C3208" s="22" t="s">
        <v>2074</v>
      </c>
      <c r="D3208" s="4"/>
      <c r="E3208" s="7">
        <v>44378</v>
      </c>
      <c r="F3208" s="4" t="str">
        <f>C3208&amp;COUNTIF($C$2:C3208,C3208)</f>
        <v>朱亚峰1</v>
      </c>
      <c r="G3208" s="4">
        <f t="shared" si="101"/>
        <v>0</v>
      </c>
    </row>
    <row r="3209" customHeight="1" spans="1:7">
      <c r="A3209" s="4">
        <f t="shared" si="100"/>
        <v>3208</v>
      </c>
      <c r="B3209" s="8" t="s">
        <v>3611</v>
      </c>
      <c r="C3209" s="22" t="s">
        <v>2085</v>
      </c>
      <c r="D3209" s="4"/>
      <c r="E3209" s="7">
        <v>44378</v>
      </c>
      <c r="F3209" s="4" t="str">
        <f>C3209&amp;COUNTIF($C$2:C3209,C3209)</f>
        <v>俞志航1</v>
      </c>
      <c r="G3209" s="4">
        <f t="shared" si="101"/>
        <v>0</v>
      </c>
    </row>
    <row r="3210" customHeight="1" spans="1:7">
      <c r="A3210" s="4">
        <f t="shared" si="100"/>
        <v>3209</v>
      </c>
      <c r="B3210" s="8" t="s">
        <v>3627</v>
      </c>
      <c r="C3210" s="22" t="s">
        <v>2086</v>
      </c>
      <c r="D3210" s="4"/>
      <c r="E3210" s="7">
        <v>44378</v>
      </c>
      <c r="F3210" s="4" t="str">
        <f>C3210&amp;COUNTIF($C$2:C3210,C3210)</f>
        <v>赵祥运1</v>
      </c>
      <c r="G3210" s="4">
        <f t="shared" si="101"/>
        <v>0</v>
      </c>
    </row>
    <row r="3211" customHeight="1" spans="1:7">
      <c r="A3211" s="4">
        <f t="shared" si="100"/>
        <v>3210</v>
      </c>
      <c r="B3211" s="8" t="s">
        <v>3624</v>
      </c>
      <c r="C3211" s="22" t="s">
        <v>2090</v>
      </c>
      <c r="D3211" s="4"/>
      <c r="E3211" s="7">
        <v>44378</v>
      </c>
      <c r="F3211" s="4" t="str">
        <f>C3211&amp;COUNTIF($C$2:C3211,C3211)</f>
        <v>刘琪1</v>
      </c>
      <c r="G3211" s="4">
        <f t="shared" si="101"/>
        <v>0</v>
      </c>
    </row>
    <row r="3212" customHeight="1" spans="1:7">
      <c r="A3212" s="4">
        <f t="shared" si="100"/>
        <v>3211</v>
      </c>
      <c r="B3212" s="8" t="s">
        <v>3623</v>
      </c>
      <c r="C3212" s="22" t="s">
        <v>2091</v>
      </c>
      <c r="D3212" s="4"/>
      <c r="E3212" s="7">
        <v>44378</v>
      </c>
      <c r="F3212" s="4" t="str">
        <f>C3212&amp;COUNTIF($C$2:C3212,C3212)</f>
        <v>周开会1</v>
      </c>
      <c r="G3212" s="4">
        <f t="shared" si="101"/>
        <v>0</v>
      </c>
    </row>
    <row r="3213" customHeight="1" spans="1:7">
      <c r="A3213" s="4">
        <f t="shared" si="100"/>
        <v>3212</v>
      </c>
      <c r="B3213" s="8" t="s">
        <v>3631</v>
      </c>
      <c r="C3213" s="22" t="s">
        <v>2093</v>
      </c>
      <c r="D3213" s="4"/>
      <c r="E3213" s="7">
        <v>44378</v>
      </c>
      <c r="F3213" s="4" t="str">
        <f>C3213&amp;COUNTIF($C$2:C3213,C3213)</f>
        <v>邓越1</v>
      </c>
      <c r="G3213" s="4">
        <f t="shared" si="101"/>
        <v>0</v>
      </c>
    </row>
    <row r="3214" customHeight="1" spans="1:7">
      <c r="A3214" s="4">
        <f t="shared" si="100"/>
        <v>3213</v>
      </c>
      <c r="B3214" s="8" t="s">
        <v>4993</v>
      </c>
      <c r="C3214" s="22" t="s">
        <v>2094</v>
      </c>
      <c r="D3214" s="4"/>
      <c r="E3214" s="7">
        <v>44378</v>
      </c>
      <c r="F3214" s="4" t="str">
        <f>C3214&amp;COUNTIF($C$2:C3214,C3214)</f>
        <v>余娇1</v>
      </c>
      <c r="G3214" s="4">
        <f t="shared" si="101"/>
        <v>0</v>
      </c>
    </row>
    <row r="3215" customHeight="1" spans="1:7">
      <c r="A3215" s="4">
        <f t="shared" si="100"/>
        <v>3214</v>
      </c>
      <c r="B3215" s="8" t="s">
        <v>4994</v>
      </c>
      <c r="C3215" s="22" t="s">
        <v>2095</v>
      </c>
      <c r="D3215" s="4"/>
      <c r="E3215" s="7">
        <v>44378</v>
      </c>
      <c r="F3215" s="4" t="str">
        <f>C3215&amp;COUNTIF($C$2:C3215,C3215)</f>
        <v>郑迪1</v>
      </c>
      <c r="G3215" s="4">
        <f t="shared" si="101"/>
        <v>0</v>
      </c>
    </row>
    <row r="3216" customHeight="1" spans="1:7">
      <c r="A3216" s="4">
        <f t="shared" si="100"/>
        <v>3215</v>
      </c>
      <c r="B3216" s="8" t="s">
        <v>4995</v>
      </c>
      <c r="C3216" s="22" t="s">
        <v>2096</v>
      </c>
      <c r="D3216" s="4"/>
      <c r="E3216" s="7">
        <v>44378</v>
      </c>
      <c r="F3216" s="4" t="str">
        <f>C3216&amp;COUNTIF($C$2:C3216,C3216)</f>
        <v>李佳芸1</v>
      </c>
      <c r="G3216" s="4">
        <f t="shared" si="101"/>
        <v>0</v>
      </c>
    </row>
    <row r="3217" customHeight="1" spans="1:7">
      <c r="A3217" s="4">
        <f t="shared" si="100"/>
        <v>3216</v>
      </c>
      <c r="B3217" s="8" t="s">
        <v>3640</v>
      </c>
      <c r="C3217" s="22" t="s">
        <v>2098</v>
      </c>
      <c r="D3217" s="4"/>
      <c r="E3217" s="7">
        <v>44378</v>
      </c>
      <c r="F3217" s="4" t="str">
        <f>C3217&amp;COUNTIF($C$2:C3217,C3217)</f>
        <v>胡健1</v>
      </c>
      <c r="G3217" s="4">
        <f t="shared" si="101"/>
        <v>0</v>
      </c>
    </row>
    <row r="3218" customHeight="1" spans="1:7">
      <c r="A3218" s="4">
        <f t="shared" si="100"/>
        <v>3217</v>
      </c>
      <c r="B3218" s="8" t="s">
        <v>4996</v>
      </c>
      <c r="C3218" s="22" t="s">
        <v>2099</v>
      </c>
      <c r="D3218" s="4"/>
      <c r="E3218" s="7">
        <v>44378</v>
      </c>
      <c r="F3218" s="4" t="str">
        <f>C3218&amp;COUNTIF($C$2:C3218,C3218)</f>
        <v>吴佳颖1</v>
      </c>
      <c r="G3218" s="4">
        <f t="shared" si="101"/>
        <v>0</v>
      </c>
    </row>
    <row r="3219" customHeight="1" spans="1:7">
      <c r="A3219" s="4">
        <f t="shared" si="100"/>
        <v>3218</v>
      </c>
      <c r="B3219" s="8" t="s">
        <v>3639</v>
      </c>
      <c r="C3219" s="22" t="s">
        <v>2100</v>
      </c>
      <c r="D3219" s="4"/>
      <c r="E3219" s="7">
        <v>44378</v>
      </c>
      <c r="F3219" s="4" t="str">
        <f>C3219&amp;COUNTIF($C$2:C3219,C3219)</f>
        <v>郑旭东1</v>
      </c>
      <c r="G3219" s="4">
        <f t="shared" si="101"/>
        <v>0</v>
      </c>
    </row>
    <row r="3220" customHeight="1" spans="1:7">
      <c r="A3220" s="4">
        <f t="shared" si="100"/>
        <v>3219</v>
      </c>
      <c r="B3220" s="8" t="s">
        <v>4997</v>
      </c>
      <c r="C3220" s="22" t="s">
        <v>2101</v>
      </c>
      <c r="D3220" s="4"/>
      <c r="E3220" s="7">
        <v>44378</v>
      </c>
      <c r="F3220" s="4" t="str">
        <f>C3220&amp;COUNTIF($C$2:C3220,C3220)</f>
        <v>刘鹏洋1</v>
      </c>
      <c r="G3220" s="4">
        <f t="shared" si="101"/>
        <v>0</v>
      </c>
    </row>
    <row r="3221" customHeight="1" spans="1:7">
      <c r="A3221" s="4">
        <f t="shared" si="100"/>
        <v>3220</v>
      </c>
      <c r="B3221" s="8" t="s">
        <v>4998</v>
      </c>
      <c r="C3221" s="22" t="s">
        <v>4999</v>
      </c>
      <c r="D3221" s="4"/>
      <c r="E3221" s="7">
        <v>44378</v>
      </c>
      <c r="F3221" s="4" t="str">
        <f>C3221&amp;COUNTIF($C$2:C3221,C3221)</f>
        <v>钱春1</v>
      </c>
      <c r="G3221" s="4">
        <f t="shared" si="101"/>
        <v>0</v>
      </c>
    </row>
    <row r="3222" customHeight="1" spans="1:7">
      <c r="A3222" s="4">
        <f t="shared" si="100"/>
        <v>3221</v>
      </c>
      <c r="B3222" s="8" t="s">
        <v>5000</v>
      </c>
      <c r="C3222" s="22" t="s">
        <v>5001</v>
      </c>
      <c r="D3222" s="4"/>
      <c r="E3222" s="7">
        <v>44378</v>
      </c>
      <c r="F3222" s="4" t="str">
        <f>C3222&amp;COUNTIF($C$2:C3222,C3222)</f>
        <v>周燕红1</v>
      </c>
      <c r="G3222" s="4">
        <f t="shared" si="101"/>
        <v>0</v>
      </c>
    </row>
    <row r="3223" customHeight="1" spans="1:7">
      <c r="A3223" s="4">
        <f t="shared" si="100"/>
        <v>3222</v>
      </c>
      <c r="B3223" s="8" t="s">
        <v>5002</v>
      </c>
      <c r="C3223" s="22" t="s">
        <v>5003</v>
      </c>
      <c r="D3223" s="4"/>
      <c r="E3223" s="7">
        <v>44378</v>
      </c>
      <c r="F3223" s="4" t="str">
        <f>C3223&amp;COUNTIF($C$2:C3223,C3223)</f>
        <v>吴晓雯1</v>
      </c>
      <c r="G3223" s="4">
        <f t="shared" si="101"/>
        <v>0</v>
      </c>
    </row>
    <row r="3224" customHeight="1" spans="1:7">
      <c r="A3224" s="4">
        <f t="shared" si="100"/>
        <v>3223</v>
      </c>
      <c r="B3224" s="8" t="s">
        <v>5004</v>
      </c>
      <c r="C3224" s="22" t="s">
        <v>5005</v>
      </c>
      <c r="D3224" s="4"/>
      <c r="E3224" s="7">
        <v>44378</v>
      </c>
      <c r="F3224" s="4" t="str">
        <f>C3224&amp;COUNTIF($C$2:C3224,C3224)</f>
        <v>赵家慧1</v>
      </c>
      <c r="G3224" s="4">
        <f t="shared" si="101"/>
        <v>0</v>
      </c>
    </row>
    <row r="3225" customHeight="1" spans="1:7">
      <c r="A3225" s="4">
        <f t="shared" si="100"/>
        <v>3224</v>
      </c>
      <c r="B3225" s="8" t="s">
        <v>5006</v>
      </c>
      <c r="C3225" s="22" t="s">
        <v>5007</v>
      </c>
      <c r="D3225" s="4"/>
      <c r="E3225" s="7">
        <v>44378</v>
      </c>
      <c r="F3225" s="4" t="str">
        <f>C3225&amp;COUNTIF($C$2:C3225,C3225)</f>
        <v>王亮1</v>
      </c>
      <c r="G3225" s="4">
        <f t="shared" si="101"/>
        <v>0</v>
      </c>
    </row>
    <row r="3226" customHeight="1" spans="1:7">
      <c r="A3226" s="4">
        <f t="shared" si="100"/>
        <v>3225</v>
      </c>
      <c r="B3226" s="8" t="s">
        <v>3625</v>
      </c>
      <c r="C3226" s="22" t="s">
        <v>2103</v>
      </c>
      <c r="D3226" s="4"/>
      <c r="E3226" s="7">
        <v>44378</v>
      </c>
      <c r="F3226" s="4" t="str">
        <f>C3226&amp;COUNTIF($C$2:C3226,C3226)</f>
        <v>余旭1</v>
      </c>
      <c r="G3226" s="4">
        <f t="shared" si="101"/>
        <v>0</v>
      </c>
    </row>
    <row r="3227" customHeight="1" spans="1:7">
      <c r="A3227" s="4">
        <f t="shared" si="100"/>
        <v>3226</v>
      </c>
      <c r="B3227" s="8" t="s">
        <v>3633</v>
      </c>
      <c r="C3227" s="22" t="s">
        <v>2104</v>
      </c>
      <c r="D3227" s="4"/>
      <c r="E3227" s="7">
        <v>44378</v>
      </c>
      <c r="F3227" s="4" t="str">
        <f>C3227&amp;COUNTIF($C$2:C3227,C3227)</f>
        <v>吴湘衡1</v>
      </c>
      <c r="G3227" s="4">
        <f t="shared" si="101"/>
        <v>0</v>
      </c>
    </row>
    <row r="3228" customHeight="1" spans="1:7">
      <c r="A3228" s="4">
        <f t="shared" si="100"/>
        <v>3227</v>
      </c>
      <c r="B3228" s="8" t="s">
        <v>3636</v>
      </c>
      <c r="C3228" s="22" t="s">
        <v>2105</v>
      </c>
      <c r="D3228" s="4"/>
      <c r="E3228" s="7">
        <v>44378</v>
      </c>
      <c r="F3228" s="4" t="str">
        <f>C3228&amp;COUNTIF($C$2:C3228,C3228)</f>
        <v>陆永轩1</v>
      </c>
      <c r="G3228" s="4">
        <f t="shared" si="101"/>
        <v>0</v>
      </c>
    </row>
    <row r="3229" customHeight="1" spans="1:7">
      <c r="A3229" s="4">
        <f t="shared" si="100"/>
        <v>3228</v>
      </c>
      <c r="B3229" s="8" t="s">
        <v>5008</v>
      </c>
      <c r="C3229" s="22" t="s">
        <v>2106</v>
      </c>
      <c r="D3229" s="4"/>
      <c r="E3229" s="7">
        <v>44378</v>
      </c>
      <c r="F3229" s="4" t="str">
        <f>C3229&amp;COUNTIF($C$2:C3229,C3229)</f>
        <v>王博维1</v>
      </c>
      <c r="G3229" s="4">
        <f t="shared" si="101"/>
        <v>0</v>
      </c>
    </row>
    <row r="3230" customHeight="1" spans="1:7">
      <c r="A3230" s="4">
        <f t="shared" si="100"/>
        <v>3229</v>
      </c>
      <c r="B3230" s="8" t="s">
        <v>5009</v>
      </c>
      <c r="C3230" s="22" t="s">
        <v>5010</v>
      </c>
      <c r="D3230" s="4"/>
      <c r="E3230" s="7">
        <v>44378</v>
      </c>
      <c r="F3230" s="4" t="str">
        <f>C3230&amp;COUNTIF($C$2:C3230,C3230)</f>
        <v>甘明杰1</v>
      </c>
      <c r="G3230" s="4">
        <f t="shared" si="101"/>
        <v>0</v>
      </c>
    </row>
    <row r="3231" customHeight="1" spans="1:7">
      <c r="A3231" s="4">
        <f t="shared" si="100"/>
        <v>3230</v>
      </c>
      <c r="B3231" s="8" t="s">
        <v>5011</v>
      </c>
      <c r="C3231" s="22" t="s">
        <v>5012</v>
      </c>
      <c r="D3231" s="4"/>
      <c r="E3231" s="7">
        <v>44378</v>
      </c>
      <c r="F3231" s="4" t="str">
        <f>C3231&amp;COUNTIF($C$2:C3231,C3231)</f>
        <v>王晨光1</v>
      </c>
      <c r="G3231" s="4">
        <f t="shared" si="101"/>
        <v>0</v>
      </c>
    </row>
    <row r="3232" customHeight="1" spans="1:7">
      <c r="A3232" s="4">
        <f t="shared" si="100"/>
        <v>3231</v>
      </c>
      <c r="B3232" s="8" t="s">
        <v>5013</v>
      </c>
      <c r="C3232" s="22" t="s">
        <v>5014</v>
      </c>
      <c r="D3232" s="4"/>
      <c r="E3232" s="7">
        <v>44378</v>
      </c>
      <c r="F3232" s="4" t="str">
        <f>C3232&amp;COUNTIF($C$2:C3232,C3232)</f>
        <v>季晓楠1</v>
      </c>
      <c r="G3232" s="4">
        <f t="shared" si="101"/>
        <v>0</v>
      </c>
    </row>
    <row r="3233" customHeight="1" spans="1:7">
      <c r="A3233" s="4">
        <f t="shared" si="100"/>
        <v>3232</v>
      </c>
      <c r="B3233" s="8" t="s">
        <v>5015</v>
      </c>
      <c r="C3233" s="22" t="s">
        <v>5016</v>
      </c>
      <c r="D3233" s="4"/>
      <c r="E3233" s="7">
        <v>44378</v>
      </c>
      <c r="F3233" s="4" t="str">
        <f>C3233&amp;COUNTIF($C$2:C3233,C3233)</f>
        <v>沈玉1</v>
      </c>
      <c r="G3233" s="4">
        <f t="shared" si="101"/>
        <v>0</v>
      </c>
    </row>
    <row r="3234" customHeight="1" spans="1:7">
      <c r="A3234" s="4">
        <f t="shared" si="100"/>
        <v>3233</v>
      </c>
      <c r="B3234" s="8" t="s">
        <v>3606</v>
      </c>
      <c r="C3234" s="8" t="s">
        <v>2108</v>
      </c>
      <c r="D3234" s="4"/>
      <c r="E3234" s="7">
        <v>44378</v>
      </c>
      <c r="F3234" s="4" t="str">
        <f>C3234&amp;COUNTIF($C$2:C3234,C3234)</f>
        <v>杜天杰1</v>
      </c>
      <c r="G3234" s="4">
        <f t="shared" si="101"/>
        <v>0</v>
      </c>
    </row>
    <row r="3235" customHeight="1" spans="1:7">
      <c r="A3235" s="4">
        <f t="shared" si="100"/>
        <v>3234</v>
      </c>
      <c r="B3235" s="8" t="s">
        <v>3613</v>
      </c>
      <c r="C3235" s="8" t="s">
        <v>2112</v>
      </c>
      <c r="D3235" s="4"/>
      <c r="E3235" s="7">
        <v>44378</v>
      </c>
      <c r="F3235" s="4" t="str">
        <f>C3235&amp;COUNTIF($C$2:C3235,C3235)</f>
        <v>畅晓1</v>
      </c>
      <c r="G3235" s="4">
        <f t="shared" si="101"/>
        <v>0</v>
      </c>
    </row>
    <row r="3236" customHeight="1" spans="1:7">
      <c r="A3236" s="4">
        <f t="shared" si="100"/>
        <v>3235</v>
      </c>
      <c r="B3236" s="8" t="s">
        <v>5017</v>
      </c>
      <c r="C3236" s="8" t="s">
        <v>2113</v>
      </c>
      <c r="D3236" s="4"/>
      <c r="E3236" s="7">
        <v>44378</v>
      </c>
      <c r="F3236" s="4" t="str">
        <f>C3236&amp;COUNTIF($C$2:C3236,C3236)</f>
        <v>张国俊1</v>
      </c>
      <c r="G3236" s="4">
        <f t="shared" si="101"/>
        <v>0</v>
      </c>
    </row>
    <row r="3237" customHeight="1" spans="1:7">
      <c r="A3237" s="4">
        <f t="shared" si="100"/>
        <v>3236</v>
      </c>
      <c r="B3237" s="8" t="s">
        <v>5018</v>
      </c>
      <c r="C3237" s="8" t="s">
        <v>2118</v>
      </c>
      <c r="D3237" s="4"/>
      <c r="E3237" s="7">
        <v>44378</v>
      </c>
      <c r="F3237" s="4" t="str">
        <f>C3237&amp;COUNTIF($C$2:C3237,C3237)</f>
        <v>刘秀秀1</v>
      </c>
      <c r="G3237" s="4">
        <f t="shared" si="101"/>
        <v>0</v>
      </c>
    </row>
    <row r="3238" customHeight="1" spans="1:7">
      <c r="A3238" s="4">
        <f t="shared" si="100"/>
        <v>3237</v>
      </c>
      <c r="B3238" s="8" t="s">
        <v>5019</v>
      </c>
      <c r="C3238" s="8" t="s">
        <v>2119</v>
      </c>
      <c r="D3238" s="4"/>
      <c r="E3238" s="7">
        <v>44378</v>
      </c>
      <c r="F3238" s="4" t="str">
        <f>C3238&amp;COUNTIF($C$2:C3238,C3238)</f>
        <v>赵雅楠1</v>
      </c>
      <c r="G3238" s="4">
        <f t="shared" si="101"/>
        <v>0</v>
      </c>
    </row>
    <row r="3239" customHeight="1" spans="1:7">
      <c r="A3239" s="4">
        <f t="shared" si="100"/>
        <v>3238</v>
      </c>
      <c r="B3239" s="8" t="s">
        <v>5020</v>
      </c>
      <c r="C3239" s="8" t="s">
        <v>2120</v>
      </c>
      <c r="D3239" s="4"/>
      <c r="E3239" s="7">
        <v>44378</v>
      </c>
      <c r="F3239" s="4" t="str">
        <f>C3239&amp;COUNTIF($C$2:C3239,C3239)</f>
        <v>张顺033401</v>
      </c>
      <c r="G3239" s="4">
        <f t="shared" si="101"/>
        <v>0</v>
      </c>
    </row>
    <row r="3240" customHeight="1" spans="1:7">
      <c r="A3240" s="4">
        <f t="shared" si="100"/>
        <v>3239</v>
      </c>
      <c r="B3240" s="8" t="s">
        <v>5021</v>
      </c>
      <c r="C3240" s="8" t="s">
        <v>2121</v>
      </c>
      <c r="D3240" s="4"/>
      <c r="E3240" s="7">
        <v>44378</v>
      </c>
      <c r="F3240" s="4" t="str">
        <f>C3240&amp;COUNTIF($C$2:C3240,C3240)</f>
        <v>梁超1</v>
      </c>
      <c r="G3240" s="4">
        <f t="shared" si="101"/>
        <v>0</v>
      </c>
    </row>
    <row r="3241" customHeight="1" spans="1:7">
      <c r="A3241" s="4">
        <f t="shared" si="100"/>
        <v>3240</v>
      </c>
      <c r="B3241" s="8" t="s">
        <v>5022</v>
      </c>
      <c r="C3241" s="8" t="s">
        <v>2122</v>
      </c>
      <c r="D3241" s="4"/>
      <c r="E3241" s="7">
        <v>44378</v>
      </c>
      <c r="F3241" s="4" t="str">
        <f>C3241&amp;COUNTIF($C$2:C3241,C3241)</f>
        <v>高冬会1</v>
      </c>
      <c r="G3241" s="4">
        <f t="shared" si="101"/>
        <v>0</v>
      </c>
    </row>
    <row r="3242" customHeight="1" spans="1:7">
      <c r="A3242" s="4">
        <f t="shared" si="100"/>
        <v>3241</v>
      </c>
      <c r="B3242" s="8" t="s">
        <v>5023</v>
      </c>
      <c r="C3242" s="8" t="s">
        <v>2123</v>
      </c>
      <c r="D3242" s="4"/>
      <c r="E3242" s="7">
        <v>44378</v>
      </c>
      <c r="F3242" s="4" t="str">
        <f>C3242&amp;COUNTIF($C$2:C3242,C3242)</f>
        <v>张学彪1</v>
      </c>
      <c r="G3242" s="4">
        <f t="shared" si="101"/>
        <v>0</v>
      </c>
    </row>
    <row r="3243" customHeight="1" spans="1:7">
      <c r="A3243" s="4">
        <f t="shared" si="100"/>
        <v>3242</v>
      </c>
      <c r="B3243" s="8" t="s">
        <v>5024</v>
      </c>
      <c r="C3243" s="8" t="s">
        <v>2124</v>
      </c>
      <c r="D3243" s="4"/>
      <c r="E3243" s="7">
        <v>44378</v>
      </c>
      <c r="F3243" s="4" t="str">
        <f>C3243&amp;COUNTIF($C$2:C3243,C3243)</f>
        <v>付名利1</v>
      </c>
      <c r="G3243" s="4">
        <f t="shared" si="101"/>
        <v>0</v>
      </c>
    </row>
    <row r="3244" customHeight="1" spans="1:7">
      <c r="A3244" s="4">
        <f t="shared" si="100"/>
        <v>3243</v>
      </c>
      <c r="B3244" s="8" t="s">
        <v>5025</v>
      </c>
      <c r="C3244" s="8" t="s">
        <v>2125</v>
      </c>
      <c r="D3244" s="4"/>
      <c r="E3244" s="7">
        <v>44378</v>
      </c>
      <c r="F3244" s="4" t="str">
        <f>C3244&amp;COUNTIF($C$2:C3244,C3244)</f>
        <v>郑金龙1</v>
      </c>
      <c r="G3244" s="4">
        <f t="shared" si="101"/>
        <v>0</v>
      </c>
    </row>
    <row r="3245" customHeight="1" spans="1:7">
      <c r="A3245" s="4">
        <f t="shared" si="100"/>
        <v>3244</v>
      </c>
      <c r="B3245" s="8" t="s">
        <v>5026</v>
      </c>
      <c r="C3245" s="8" t="s">
        <v>2126</v>
      </c>
      <c r="D3245" s="4"/>
      <c r="E3245" s="7">
        <v>44378</v>
      </c>
      <c r="F3245" s="4" t="str">
        <f>C3245&amp;COUNTIF($C$2:C3245,C3245)</f>
        <v>侯鹏飞1</v>
      </c>
      <c r="G3245" s="4">
        <f t="shared" si="101"/>
        <v>0</v>
      </c>
    </row>
    <row r="3246" customHeight="1" spans="1:7">
      <c r="A3246" s="4">
        <f t="shared" si="100"/>
        <v>3245</v>
      </c>
      <c r="B3246" s="8" t="s">
        <v>3635</v>
      </c>
      <c r="C3246" s="8" t="s">
        <v>2127</v>
      </c>
      <c r="D3246" s="4"/>
      <c r="E3246" s="7">
        <v>44378</v>
      </c>
      <c r="F3246" s="4" t="str">
        <f>C3246&amp;COUNTIF($C$2:C3246,C3246)</f>
        <v>刘强1</v>
      </c>
      <c r="G3246" s="4">
        <f t="shared" si="101"/>
        <v>0</v>
      </c>
    </row>
    <row r="3247" customHeight="1" spans="1:7">
      <c r="A3247" s="4">
        <f t="shared" si="100"/>
        <v>3246</v>
      </c>
      <c r="B3247" s="8" t="s">
        <v>5027</v>
      </c>
      <c r="C3247" s="8" t="s">
        <v>2128</v>
      </c>
      <c r="D3247" s="4"/>
      <c r="E3247" s="7">
        <v>44378</v>
      </c>
      <c r="F3247" s="4" t="str">
        <f>C3247&amp;COUNTIF($C$2:C3247,C3247)</f>
        <v>董博文1</v>
      </c>
      <c r="G3247" s="4">
        <f t="shared" si="101"/>
        <v>0</v>
      </c>
    </row>
    <row r="3248" customHeight="1" spans="1:7">
      <c r="A3248" s="4">
        <f t="shared" si="100"/>
        <v>3247</v>
      </c>
      <c r="B3248" s="8" t="s">
        <v>5028</v>
      </c>
      <c r="C3248" s="8" t="s">
        <v>2129</v>
      </c>
      <c r="D3248" s="4"/>
      <c r="E3248" s="7">
        <v>44378</v>
      </c>
      <c r="F3248" s="4" t="str">
        <f>C3248&amp;COUNTIF($C$2:C3248,C3248)</f>
        <v>周祥龙1</v>
      </c>
      <c r="G3248" s="4">
        <f t="shared" si="101"/>
        <v>0</v>
      </c>
    </row>
    <row r="3249" customHeight="1" spans="1:7">
      <c r="A3249" s="4">
        <f t="shared" si="100"/>
        <v>3248</v>
      </c>
      <c r="B3249" s="8" t="s">
        <v>5029</v>
      </c>
      <c r="C3249" s="8" t="s">
        <v>2130</v>
      </c>
      <c r="D3249" s="4"/>
      <c r="E3249" s="7">
        <v>44378</v>
      </c>
      <c r="F3249" s="4" t="str">
        <f>C3249&amp;COUNTIF($C$2:C3249,C3249)</f>
        <v>张玉堂1</v>
      </c>
      <c r="G3249" s="4">
        <f t="shared" si="101"/>
        <v>0</v>
      </c>
    </row>
    <row r="3250" customHeight="1" spans="1:7">
      <c r="A3250" s="4">
        <f t="shared" si="100"/>
        <v>3249</v>
      </c>
      <c r="B3250" s="8" t="s">
        <v>3637</v>
      </c>
      <c r="C3250" s="8" t="s">
        <v>2131</v>
      </c>
      <c r="D3250" s="4"/>
      <c r="E3250" s="7">
        <v>44378</v>
      </c>
      <c r="F3250" s="4" t="str">
        <f>C3250&amp;COUNTIF($C$2:C3250,C3250)</f>
        <v>杨富淇1</v>
      </c>
      <c r="G3250" s="4">
        <f t="shared" si="101"/>
        <v>0</v>
      </c>
    </row>
    <row r="3251" customHeight="1" spans="1:7">
      <c r="A3251" s="4">
        <f t="shared" si="100"/>
        <v>3250</v>
      </c>
      <c r="B3251" s="8" t="s">
        <v>5030</v>
      </c>
      <c r="C3251" s="8" t="s">
        <v>2133</v>
      </c>
      <c r="D3251" s="4"/>
      <c r="E3251" s="7">
        <v>44378</v>
      </c>
      <c r="F3251" s="4" t="str">
        <f>C3251&amp;COUNTIF($C$2:C3251,C3251)</f>
        <v>马佳兴1</v>
      </c>
      <c r="G3251" s="4">
        <f t="shared" si="101"/>
        <v>0</v>
      </c>
    </row>
    <row r="3252" customHeight="1" spans="1:7">
      <c r="A3252" s="4">
        <f t="shared" si="100"/>
        <v>3251</v>
      </c>
      <c r="B3252" s="8" t="s">
        <v>5031</v>
      </c>
      <c r="C3252" s="8" t="s">
        <v>2134</v>
      </c>
      <c r="D3252" s="4"/>
      <c r="E3252" s="7">
        <v>44378</v>
      </c>
      <c r="F3252" s="4" t="str">
        <f>C3252&amp;COUNTIF($C$2:C3252,C3252)</f>
        <v>陈羽嘉1</v>
      </c>
      <c r="G3252" s="4">
        <f t="shared" si="101"/>
        <v>0</v>
      </c>
    </row>
    <row r="3253" customHeight="1" spans="1:7">
      <c r="A3253" s="4">
        <f t="shared" si="100"/>
        <v>3252</v>
      </c>
      <c r="B3253" s="8" t="s">
        <v>3628</v>
      </c>
      <c r="C3253" s="8" t="s">
        <v>2135</v>
      </c>
      <c r="D3253" s="4"/>
      <c r="E3253" s="7">
        <v>44378</v>
      </c>
      <c r="F3253" s="4" t="str">
        <f>C3253&amp;COUNTIF($C$2:C3253,C3253)</f>
        <v>赵江南1</v>
      </c>
      <c r="G3253" s="4">
        <f t="shared" si="101"/>
        <v>0</v>
      </c>
    </row>
    <row r="3254" customHeight="1" spans="1:7">
      <c r="A3254" s="4">
        <f t="shared" si="100"/>
        <v>3253</v>
      </c>
      <c r="B3254" s="8" t="s">
        <v>5032</v>
      </c>
      <c r="C3254" s="8" t="s">
        <v>2138</v>
      </c>
      <c r="D3254" s="4"/>
      <c r="E3254" s="7">
        <v>44378</v>
      </c>
      <c r="F3254" s="4" t="str">
        <f>C3254&amp;COUNTIF($C$2:C3254,C3254)</f>
        <v>王季菊1</v>
      </c>
      <c r="G3254" s="4">
        <f t="shared" si="101"/>
        <v>0</v>
      </c>
    </row>
    <row r="3255" customHeight="1" spans="1:7">
      <c r="A3255" s="4">
        <f t="shared" si="100"/>
        <v>3254</v>
      </c>
      <c r="B3255" s="8" t="s">
        <v>5033</v>
      </c>
      <c r="C3255" s="8" t="s">
        <v>2140</v>
      </c>
      <c r="D3255" s="4"/>
      <c r="E3255" s="7">
        <v>44378</v>
      </c>
      <c r="F3255" s="4" t="str">
        <f>C3255&amp;COUNTIF($C$2:C3255,C3255)</f>
        <v>吴政佑1</v>
      </c>
      <c r="G3255" s="4">
        <f t="shared" si="101"/>
        <v>0</v>
      </c>
    </row>
    <row r="3256" customHeight="1" spans="1:7">
      <c r="A3256" s="4">
        <f t="shared" si="100"/>
        <v>3255</v>
      </c>
      <c r="B3256" s="8" t="s">
        <v>3629</v>
      </c>
      <c r="C3256" s="8" t="s">
        <v>2141</v>
      </c>
      <c r="D3256" s="4"/>
      <c r="E3256" s="7">
        <v>44378</v>
      </c>
      <c r="F3256" s="4" t="str">
        <f>C3256&amp;COUNTIF($C$2:C3256,C3256)</f>
        <v>何阳1</v>
      </c>
      <c r="G3256" s="4">
        <f t="shared" si="101"/>
        <v>0</v>
      </c>
    </row>
    <row r="3257" customHeight="1" spans="1:7">
      <c r="A3257" s="4">
        <f t="shared" si="100"/>
        <v>3256</v>
      </c>
      <c r="B3257" s="8" t="s">
        <v>3634</v>
      </c>
      <c r="C3257" s="8" t="s">
        <v>2144</v>
      </c>
      <c r="D3257" s="4"/>
      <c r="E3257" s="7">
        <v>44378</v>
      </c>
      <c r="F3257" s="4" t="str">
        <f>C3257&amp;COUNTIF($C$2:C3257,C3257)</f>
        <v>张洋洋1</v>
      </c>
      <c r="G3257" s="4">
        <f t="shared" si="101"/>
        <v>0</v>
      </c>
    </row>
    <row r="3258" customHeight="1" spans="1:7">
      <c r="A3258" s="4">
        <f t="shared" si="100"/>
        <v>3257</v>
      </c>
      <c r="B3258" s="8" t="s">
        <v>3638</v>
      </c>
      <c r="C3258" s="8" t="s">
        <v>2145</v>
      </c>
      <c r="D3258" s="4"/>
      <c r="E3258" s="7">
        <v>44378</v>
      </c>
      <c r="F3258" s="4" t="str">
        <f>C3258&amp;COUNTIF($C$2:C3258,C3258)</f>
        <v>郑通1</v>
      </c>
      <c r="G3258" s="4">
        <f t="shared" si="101"/>
        <v>0</v>
      </c>
    </row>
    <row r="3259" customHeight="1" spans="1:7">
      <c r="A3259" s="4">
        <f t="shared" si="100"/>
        <v>3258</v>
      </c>
      <c r="B3259" s="8" t="s">
        <v>5034</v>
      </c>
      <c r="C3259" s="8" t="s">
        <v>5035</v>
      </c>
      <c r="D3259" s="4"/>
      <c r="E3259" s="7">
        <v>44378</v>
      </c>
      <c r="F3259" s="4" t="str">
        <f>C3259&amp;COUNTIF($C$2:C3259,C3259)</f>
        <v>杨兰杰1</v>
      </c>
      <c r="G3259" s="4">
        <f t="shared" si="101"/>
        <v>0</v>
      </c>
    </row>
    <row r="3260" customHeight="1" spans="1:7">
      <c r="A3260" s="4">
        <f t="shared" si="100"/>
        <v>3259</v>
      </c>
      <c r="B3260" s="8" t="s">
        <v>5036</v>
      </c>
      <c r="C3260" s="8" t="s">
        <v>5037</v>
      </c>
      <c r="D3260" s="4"/>
      <c r="E3260" s="7">
        <v>44378</v>
      </c>
      <c r="F3260" s="4" t="str">
        <f>C3260&amp;COUNTIF($C$2:C3260,C3260)</f>
        <v>张瀚文1</v>
      </c>
      <c r="G3260" s="4">
        <f t="shared" si="101"/>
        <v>0</v>
      </c>
    </row>
    <row r="3261" customHeight="1" spans="1:7">
      <c r="A3261" s="4">
        <f t="shared" si="100"/>
        <v>3260</v>
      </c>
      <c r="B3261" s="8" t="s">
        <v>5038</v>
      </c>
      <c r="C3261" s="8" t="s">
        <v>5039</v>
      </c>
      <c r="D3261" s="4"/>
      <c r="E3261" s="7">
        <v>44378</v>
      </c>
      <c r="F3261" s="4" t="str">
        <f>C3261&amp;COUNTIF($C$2:C3261,C3261)</f>
        <v>韩连东1</v>
      </c>
      <c r="G3261" s="4">
        <f t="shared" si="101"/>
        <v>0</v>
      </c>
    </row>
    <row r="3262" customHeight="1" spans="1:7">
      <c r="A3262" s="4">
        <f t="shared" si="100"/>
        <v>3261</v>
      </c>
      <c r="B3262" s="8" t="s">
        <v>3653</v>
      </c>
      <c r="C3262" s="8" t="s">
        <v>2148</v>
      </c>
      <c r="D3262" s="4"/>
      <c r="E3262" s="7">
        <v>44378</v>
      </c>
      <c r="F3262" s="4" t="str">
        <f>C3262&amp;COUNTIF($C$2:C3262,C3262)</f>
        <v>何冬1</v>
      </c>
      <c r="G3262" s="4">
        <f t="shared" si="101"/>
        <v>0</v>
      </c>
    </row>
    <row r="3263" customHeight="1" spans="1:7">
      <c r="A3263" s="4">
        <f t="shared" si="100"/>
        <v>3262</v>
      </c>
      <c r="B3263" s="8" t="s">
        <v>3661</v>
      </c>
      <c r="C3263" s="8" t="s">
        <v>2149</v>
      </c>
      <c r="D3263" s="4"/>
      <c r="E3263" s="7">
        <v>44378</v>
      </c>
      <c r="F3263" s="4" t="str">
        <f>C3263&amp;COUNTIF($C$2:C3263,C3263)</f>
        <v>李胜金1</v>
      </c>
      <c r="G3263" s="4">
        <f t="shared" si="101"/>
        <v>0</v>
      </c>
    </row>
    <row r="3264" customHeight="1" spans="1:7">
      <c r="A3264" s="4">
        <f t="shared" si="100"/>
        <v>3263</v>
      </c>
      <c r="B3264" s="8" t="s">
        <v>5040</v>
      </c>
      <c r="C3264" s="8" t="s">
        <v>5041</v>
      </c>
      <c r="D3264" s="4"/>
      <c r="E3264" s="7">
        <v>44378</v>
      </c>
      <c r="F3264" s="4" t="str">
        <f>C3264&amp;COUNTIF($C$2:C3264,C3264)</f>
        <v>郭林1</v>
      </c>
      <c r="G3264" s="4">
        <f t="shared" si="101"/>
        <v>0</v>
      </c>
    </row>
    <row r="3265" customHeight="1" spans="1:7">
      <c r="A3265" s="4">
        <f t="shared" si="100"/>
        <v>3264</v>
      </c>
      <c r="B3265" s="8" t="s">
        <v>5042</v>
      </c>
      <c r="C3265" s="8" t="s">
        <v>5043</v>
      </c>
      <c r="D3265" s="4"/>
      <c r="E3265" s="7">
        <v>44378</v>
      </c>
      <c r="F3265" s="4" t="str">
        <f>C3265&amp;COUNTIF($C$2:C3265,C3265)</f>
        <v>彭文欣1</v>
      </c>
      <c r="G3265" s="4">
        <f t="shared" si="101"/>
        <v>0</v>
      </c>
    </row>
    <row r="3266" customHeight="1" spans="1:7">
      <c r="A3266" s="4">
        <f t="shared" si="100"/>
        <v>3265</v>
      </c>
      <c r="B3266" s="8" t="s">
        <v>5044</v>
      </c>
      <c r="C3266" s="8" t="s">
        <v>5045</v>
      </c>
      <c r="D3266" s="4"/>
      <c r="E3266" s="7">
        <v>44378</v>
      </c>
      <c r="F3266" s="4" t="str">
        <f>C3266&amp;COUNTIF($C$2:C3266,C3266)</f>
        <v>王沁1</v>
      </c>
      <c r="G3266" s="4">
        <f t="shared" si="101"/>
        <v>0</v>
      </c>
    </row>
    <row r="3267" customHeight="1" spans="1:7">
      <c r="A3267" s="4">
        <f t="shared" ref="A3267:A3303" si="102">ROW()-1</f>
        <v>3266</v>
      </c>
      <c r="B3267" s="8" t="s">
        <v>5046</v>
      </c>
      <c r="C3267" s="8" t="s">
        <v>5047</v>
      </c>
      <c r="D3267" s="4"/>
      <c r="E3267" s="7">
        <v>44378</v>
      </c>
      <c r="F3267" s="4" t="str">
        <f>C3267&amp;COUNTIF($C$2:C3267,C3267)</f>
        <v>单凯莉1</v>
      </c>
      <c r="G3267" s="4">
        <f t="shared" ref="G3267:G3303" si="103">IF(COUNTIF(C:C,C3267)=1,0,D3267-VLOOKUP(C3267,C:D,2,0))</f>
        <v>0</v>
      </c>
    </row>
    <row r="3268" customHeight="1" spans="1:7">
      <c r="A3268" s="4">
        <f t="shared" si="102"/>
        <v>3267</v>
      </c>
      <c r="B3268" s="8" t="s">
        <v>3641</v>
      </c>
      <c r="C3268" s="8" t="s">
        <v>2158</v>
      </c>
      <c r="D3268" s="4"/>
      <c r="E3268" s="7">
        <v>44378</v>
      </c>
      <c r="F3268" s="4" t="str">
        <f>C3268&amp;COUNTIF($C$2:C3268,C3268)</f>
        <v>黄玉海1</v>
      </c>
      <c r="G3268" s="4">
        <f t="shared" si="103"/>
        <v>0</v>
      </c>
    </row>
    <row r="3269" customHeight="1" spans="1:7">
      <c r="A3269" s="4">
        <f t="shared" si="102"/>
        <v>3268</v>
      </c>
      <c r="B3269" s="8" t="s">
        <v>5048</v>
      </c>
      <c r="C3269" s="8" t="s">
        <v>2159</v>
      </c>
      <c r="D3269" s="4"/>
      <c r="E3269" s="7">
        <v>44378</v>
      </c>
      <c r="F3269" s="4" t="str">
        <f>C3269&amp;COUNTIF($C$2:C3269,C3269)</f>
        <v>赵启昊1</v>
      </c>
      <c r="G3269" s="4">
        <f t="shared" si="103"/>
        <v>0</v>
      </c>
    </row>
    <row r="3270" customHeight="1" spans="1:7">
      <c r="A3270" s="4">
        <f t="shared" si="102"/>
        <v>3269</v>
      </c>
      <c r="B3270" s="8" t="s">
        <v>5049</v>
      </c>
      <c r="C3270" s="8" t="s">
        <v>2161</v>
      </c>
      <c r="D3270" s="4"/>
      <c r="E3270" s="7">
        <v>44378</v>
      </c>
      <c r="F3270" s="4" t="str">
        <f>C3270&amp;COUNTIF($C$2:C3270,C3270)</f>
        <v>童毅1</v>
      </c>
      <c r="G3270" s="4">
        <f t="shared" si="103"/>
        <v>0</v>
      </c>
    </row>
    <row r="3271" customHeight="1" spans="1:7">
      <c r="A3271" s="4">
        <f t="shared" si="102"/>
        <v>3270</v>
      </c>
      <c r="B3271" s="8" t="s">
        <v>3657</v>
      </c>
      <c r="C3271" s="8" t="s">
        <v>2162</v>
      </c>
      <c r="D3271" s="4"/>
      <c r="E3271" s="7">
        <v>44378</v>
      </c>
      <c r="F3271" s="4" t="str">
        <f>C3271&amp;COUNTIF($C$2:C3271,C3271)</f>
        <v>邓豪1</v>
      </c>
      <c r="G3271" s="4">
        <f t="shared" si="103"/>
        <v>0</v>
      </c>
    </row>
    <row r="3272" customHeight="1" spans="1:7">
      <c r="A3272" s="4">
        <f t="shared" si="102"/>
        <v>3271</v>
      </c>
      <c r="B3272" s="8" t="s">
        <v>5050</v>
      </c>
      <c r="C3272" s="8" t="s">
        <v>2163</v>
      </c>
      <c r="D3272" s="4"/>
      <c r="E3272" s="7">
        <v>44378</v>
      </c>
      <c r="F3272" s="4" t="str">
        <f>C3272&amp;COUNTIF($C$2:C3272,C3272)</f>
        <v>喻嵩1</v>
      </c>
      <c r="G3272" s="4">
        <f t="shared" si="103"/>
        <v>0</v>
      </c>
    </row>
    <row r="3273" customHeight="1" spans="1:7">
      <c r="A3273" s="4">
        <f t="shared" si="102"/>
        <v>3272</v>
      </c>
      <c r="B3273" s="8" t="s">
        <v>3662</v>
      </c>
      <c r="C3273" s="8" t="s">
        <v>2164</v>
      </c>
      <c r="D3273" s="4"/>
      <c r="E3273" s="7">
        <v>44378</v>
      </c>
      <c r="F3273" s="4" t="str">
        <f>C3273&amp;COUNTIF($C$2:C3273,C3273)</f>
        <v>卜远杰1</v>
      </c>
      <c r="G3273" s="4">
        <f t="shared" si="103"/>
        <v>0</v>
      </c>
    </row>
    <row r="3274" customHeight="1" spans="1:7">
      <c r="A3274" s="4">
        <f t="shared" si="102"/>
        <v>3273</v>
      </c>
      <c r="B3274" s="8" t="s">
        <v>5051</v>
      </c>
      <c r="C3274" s="8" t="s">
        <v>5052</v>
      </c>
      <c r="D3274" s="4"/>
      <c r="E3274" s="7">
        <v>44378</v>
      </c>
      <c r="F3274" s="4" t="str">
        <f>C3274&amp;COUNTIF($C$2:C3274,C3274)</f>
        <v>刘好1</v>
      </c>
      <c r="G3274" s="4">
        <f t="shared" si="103"/>
        <v>0</v>
      </c>
    </row>
    <row r="3275" customHeight="1" spans="1:7">
      <c r="A3275" s="4">
        <f t="shared" si="102"/>
        <v>3274</v>
      </c>
      <c r="B3275" s="8" t="s">
        <v>3663</v>
      </c>
      <c r="C3275" s="8" t="s">
        <v>2165</v>
      </c>
      <c r="D3275" s="4"/>
      <c r="E3275" s="7">
        <v>44378</v>
      </c>
      <c r="F3275" s="4" t="str">
        <f>C3275&amp;COUNTIF($C$2:C3275,C3275)</f>
        <v>张小刚1</v>
      </c>
      <c r="G3275" s="4">
        <f t="shared" si="103"/>
        <v>0</v>
      </c>
    </row>
    <row r="3276" customHeight="1" spans="1:7">
      <c r="A3276" s="4">
        <f t="shared" si="102"/>
        <v>3275</v>
      </c>
      <c r="B3276" s="8" t="s">
        <v>3651</v>
      </c>
      <c r="C3276" s="8" t="s">
        <v>2172</v>
      </c>
      <c r="D3276" s="4"/>
      <c r="E3276" s="7">
        <v>44378</v>
      </c>
      <c r="F3276" s="4" t="str">
        <f>C3276&amp;COUNTIF($C$2:C3276,C3276)</f>
        <v>王鑫博1</v>
      </c>
      <c r="G3276" s="4">
        <f t="shared" si="103"/>
        <v>0</v>
      </c>
    </row>
    <row r="3277" customHeight="1" spans="1:7">
      <c r="A3277" s="4">
        <f t="shared" si="102"/>
        <v>3276</v>
      </c>
      <c r="B3277" s="8" t="s">
        <v>3650</v>
      </c>
      <c r="C3277" s="8" t="s">
        <v>2173</v>
      </c>
      <c r="D3277" s="4"/>
      <c r="E3277" s="7">
        <v>44378</v>
      </c>
      <c r="F3277" s="4" t="str">
        <f>C3277&amp;COUNTIF($C$2:C3277,C3277)</f>
        <v>张港欣1</v>
      </c>
      <c r="G3277" s="4">
        <f t="shared" si="103"/>
        <v>0</v>
      </c>
    </row>
    <row r="3278" customHeight="1" spans="1:7">
      <c r="A3278" s="4">
        <f t="shared" si="102"/>
        <v>3277</v>
      </c>
      <c r="B3278" s="8" t="s">
        <v>5053</v>
      </c>
      <c r="C3278" s="8" t="s">
        <v>2174</v>
      </c>
      <c r="D3278" s="4"/>
      <c r="E3278" s="7">
        <v>44378</v>
      </c>
      <c r="F3278" s="4" t="str">
        <f>C3278&amp;COUNTIF($C$2:C3278,C3278)</f>
        <v>钟利飞1</v>
      </c>
      <c r="G3278" s="4">
        <f t="shared" si="103"/>
        <v>0</v>
      </c>
    </row>
    <row r="3279" customHeight="1" spans="1:7">
      <c r="A3279" s="4">
        <f t="shared" si="102"/>
        <v>3278</v>
      </c>
      <c r="B3279" s="8" t="s">
        <v>3652</v>
      </c>
      <c r="C3279" s="8" t="s">
        <v>2175</v>
      </c>
      <c r="D3279" s="4"/>
      <c r="E3279" s="7">
        <v>44378</v>
      </c>
      <c r="F3279" s="4" t="str">
        <f>C3279&amp;COUNTIF($C$2:C3279,C3279)</f>
        <v>孟红秀1</v>
      </c>
      <c r="G3279" s="4">
        <f t="shared" si="103"/>
        <v>0</v>
      </c>
    </row>
    <row r="3280" customHeight="1" spans="1:7">
      <c r="A3280" s="4">
        <f t="shared" si="102"/>
        <v>3279</v>
      </c>
      <c r="B3280" s="8" t="s">
        <v>3654</v>
      </c>
      <c r="C3280" s="8" t="s">
        <v>2177</v>
      </c>
      <c r="D3280" s="4"/>
      <c r="E3280" s="7">
        <v>44378</v>
      </c>
      <c r="F3280" s="4" t="str">
        <f>C3280&amp;COUNTIF($C$2:C3280,C3280)</f>
        <v>丁俊俊1</v>
      </c>
      <c r="G3280" s="4">
        <f t="shared" si="103"/>
        <v>0</v>
      </c>
    </row>
    <row r="3281" customHeight="1" spans="1:7">
      <c r="A3281" s="4">
        <f t="shared" si="102"/>
        <v>3280</v>
      </c>
      <c r="B3281" s="8" t="s">
        <v>5054</v>
      </c>
      <c r="C3281" s="8" t="s">
        <v>2178</v>
      </c>
      <c r="D3281" s="4"/>
      <c r="E3281" s="7">
        <v>44378</v>
      </c>
      <c r="F3281" s="4" t="str">
        <f>C3281&amp;COUNTIF($C$2:C3281,C3281)</f>
        <v>伍琳仔1</v>
      </c>
      <c r="G3281" s="4">
        <f t="shared" si="103"/>
        <v>0</v>
      </c>
    </row>
    <row r="3282" customHeight="1" spans="1:7">
      <c r="A3282" s="4">
        <f t="shared" si="102"/>
        <v>3281</v>
      </c>
      <c r="B3282" s="8" t="s">
        <v>5055</v>
      </c>
      <c r="C3282" s="8" t="s">
        <v>2179</v>
      </c>
      <c r="D3282" s="4"/>
      <c r="E3282" s="7">
        <v>44378</v>
      </c>
      <c r="F3282" s="4" t="str">
        <f>C3282&amp;COUNTIF($C$2:C3282,C3282)</f>
        <v>周立媛1</v>
      </c>
      <c r="G3282" s="4">
        <f t="shared" si="103"/>
        <v>0</v>
      </c>
    </row>
    <row r="3283" customHeight="1" spans="1:7">
      <c r="A3283" s="4">
        <f t="shared" si="102"/>
        <v>3282</v>
      </c>
      <c r="B3283" s="8" t="s">
        <v>5056</v>
      </c>
      <c r="C3283" s="8" t="s">
        <v>2180</v>
      </c>
      <c r="D3283" s="4"/>
      <c r="E3283" s="7">
        <v>44378</v>
      </c>
      <c r="F3283" s="4" t="str">
        <f>C3283&amp;COUNTIF($C$2:C3283,C3283)</f>
        <v>张丽1</v>
      </c>
      <c r="G3283" s="4">
        <f t="shared" si="103"/>
        <v>0</v>
      </c>
    </row>
    <row r="3284" customHeight="1" spans="1:7">
      <c r="A3284" s="4">
        <f t="shared" si="102"/>
        <v>3283</v>
      </c>
      <c r="B3284" s="8" t="s">
        <v>3667</v>
      </c>
      <c r="C3284" s="8" t="s">
        <v>2181</v>
      </c>
      <c r="D3284" s="4"/>
      <c r="E3284" s="7">
        <v>44378</v>
      </c>
      <c r="F3284" s="4" t="str">
        <f>C3284&amp;COUNTIF($C$2:C3284,C3284)</f>
        <v>吕志1</v>
      </c>
      <c r="G3284" s="4">
        <f t="shared" si="103"/>
        <v>0</v>
      </c>
    </row>
    <row r="3285" customHeight="1" spans="1:7">
      <c r="A3285" s="4">
        <f t="shared" si="102"/>
        <v>3284</v>
      </c>
      <c r="B3285" s="8" t="s">
        <v>5057</v>
      </c>
      <c r="C3285" s="8" t="s">
        <v>2196</v>
      </c>
      <c r="D3285" s="4"/>
      <c r="E3285" s="7">
        <v>44378</v>
      </c>
      <c r="F3285" s="4" t="str">
        <f>C3285&amp;COUNTIF($C$2:C3285,C3285)</f>
        <v>董正堃1</v>
      </c>
      <c r="G3285" s="4">
        <f t="shared" si="103"/>
        <v>0</v>
      </c>
    </row>
    <row r="3286" customHeight="1" spans="1:7">
      <c r="A3286" s="4">
        <f t="shared" si="102"/>
        <v>3285</v>
      </c>
      <c r="B3286" s="8" t="s">
        <v>5058</v>
      </c>
      <c r="C3286" s="8" t="s">
        <v>2197</v>
      </c>
      <c r="D3286" s="4"/>
      <c r="E3286" s="7">
        <v>44378</v>
      </c>
      <c r="F3286" s="4" t="str">
        <f>C3286&amp;COUNTIF($C$2:C3286,C3286)</f>
        <v>王晶晶1</v>
      </c>
      <c r="G3286" s="4">
        <f t="shared" si="103"/>
        <v>0</v>
      </c>
    </row>
    <row r="3287" customHeight="1" spans="1:7">
      <c r="A3287" s="4">
        <f t="shared" si="102"/>
        <v>3286</v>
      </c>
      <c r="B3287" s="8" t="s">
        <v>5059</v>
      </c>
      <c r="C3287" s="8" t="s">
        <v>2198</v>
      </c>
      <c r="D3287" s="4"/>
      <c r="E3287" s="7">
        <v>44378</v>
      </c>
      <c r="F3287" s="4" t="str">
        <f>C3287&amp;COUNTIF($C$2:C3287,C3287)</f>
        <v>毕晓玲1</v>
      </c>
      <c r="G3287" s="4">
        <f t="shared" si="103"/>
        <v>0</v>
      </c>
    </row>
    <row r="3288" customHeight="1" spans="1:7">
      <c r="A3288" s="4">
        <f t="shared" si="102"/>
        <v>3287</v>
      </c>
      <c r="B3288" s="8" t="s">
        <v>3656</v>
      </c>
      <c r="C3288" s="8" t="s">
        <v>2199</v>
      </c>
      <c r="D3288" s="4"/>
      <c r="E3288" s="7">
        <v>44378</v>
      </c>
      <c r="F3288" s="4" t="str">
        <f>C3288&amp;COUNTIF($C$2:C3288,C3288)</f>
        <v>周义松1</v>
      </c>
      <c r="G3288" s="4">
        <f t="shared" si="103"/>
        <v>0</v>
      </c>
    </row>
    <row r="3289" customHeight="1" spans="1:7">
      <c r="A3289" s="4">
        <f t="shared" si="102"/>
        <v>3288</v>
      </c>
      <c r="B3289" s="8" t="s">
        <v>5060</v>
      </c>
      <c r="C3289" s="8" t="s">
        <v>2200</v>
      </c>
      <c r="D3289" s="4"/>
      <c r="E3289" s="7">
        <v>44378</v>
      </c>
      <c r="F3289" s="4" t="str">
        <f>C3289&amp;COUNTIF($C$2:C3289,C3289)</f>
        <v>耿衎1</v>
      </c>
      <c r="G3289" s="4">
        <f t="shared" si="103"/>
        <v>0</v>
      </c>
    </row>
    <row r="3290" customHeight="1" spans="1:7">
      <c r="A3290" s="4">
        <f t="shared" si="102"/>
        <v>3289</v>
      </c>
      <c r="B3290" s="8" t="s">
        <v>5061</v>
      </c>
      <c r="C3290" s="8" t="s">
        <v>2201</v>
      </c>
      <c r="D3290" s="4"/>
      <c r="E3290" s="7">
        <v>44378</v>
      </c>
      <c r="F3290" s="4" t="str">
        <f>C3290&amp;COUNTIF($C$2:C3290,C3290)</f>
        <v>柴璐璐1</v>
      </c>
      <c r="G3290" s="4">
        <f t="shared" si="103"/>
        <v>0</v>
      </c>
    </row>
    <row r="3291" customHeight="1" spans="1:7">
      <c r="A3291" s="4">
        <f t="shared" si="102"/>
        <v>3290</v>
      </c>
      <c r="B3291" s="8" t="s">
        <v>5062</v>
      </c>
      <c r="C3291" s="8" t="s">
        <v>2202</v>
      </c>
      <c r="D3291" s="4"/>
      <c r="E3291" s="7">
        <v>44378</v>
      </c>
      <c r="F3291" s="4" t="str">
        <f>C3291&amp;COUNTIF($C$2:C3291,C3291)</f>
        <v>高芬1</v>
      </c>
      <c r="G3291" s="4">
        <f t="shared" si="103"/>
        <v>0</v>
      </c>
    </row>
    <row r="3292" customHeight="1" spans="1:7">
      <c r="A3292" s="4">
        <f t="shared" si="102"/>
        <v>3291</v>
      </c>
      <c r="B3292" s="8" t="s">
        <v>5063</v>
      </c>
      <c r="C3292" s="8" t="s">
        <v>2203</v>
      </c>
      <c r="D3292" s="4"/>
      <c r="E3292" s="7">
        <v>44378</v>
      </c>
      <c r="F3292" s="4" t="str">
        <f>C3292&amp;COUNTIF($C$2:C3292,C3292)</f>
        <v>张艳青1</v>
      </c>
      <c r="G3292" s="4">
        <f t="shared" si="103"/>
        <v>0</v>
      </c>
    </row>
    <row r="3293" customHeight="1" spans="1:7">
      <c r="A3293" s="4">
        <f t="shared" si="102"/>
        <v>3292</v>
      </c>
      <c r="B3293" s="8" t="s">
        <v>5064</v>
      </c>
      <c r="C3293" s="8" t="s">
        <v>2204</v>
      </c>
      <c r="D3293" s="4"/>
      <c r="E3293" s="7">
        <v>44378</v>
      </c>
      <c r="F3293" s="4" t="str">
        <f>C3293&amp;COUNTIF($C$2:C3293,C3293)</f>
        <v>陈贤国1</v>
      </c>
      <c r="G3293" s="4">
        <f t="shared" si="103"/>
        <v>0</v>
      </c>
    </row>
    <row r="3294" customHeight="1" spans="1:7">
      <c r="A3294" s="4">
        <f t="shared" si="102"/>
        <v>3293</v>
      </c>
      <c r="B3294" s="8" t="s">
        <v>5065</v>
      </c>
      <c r="C3294" s="8" t="s">
        <v>2205</v>
      </c>
      <c r="D3294" s="4"/>
      <c r="E3294" s="7">
        <v>44378</v>
      </c>
      <c r="F3294" s="4" t="str">
        <f>C3294&amp;COUNTIF($C$2:C3294,C3294)</f>
        <v>方刘洋1</v>
      </c>
      <c r="G3294" s="4">
        <f t="shared" si="103"/>
        <v>0</v>
      </c>
    </row>
    <row r="3295" customHeight="1" spans="1:7">
      <c r="A3295" s="4">
        <f t="shared" si="102"/>
        <v>3294</v>
      </c>
      <c r="B3295" s="8" t="s">
        <v>5066</v>
      </c>
      <c r="C3295" s="8" t="s">
        <v>5067</v>
      </c>
      <c r="D3295" s="4"/>
      <c r="E3295" s="7">
        <v>44378</v>
      </c>
      <c r="F3295" s="4" t="str">
        <f>C3295&amp;COUNTIF($C$2:C3295,C3295)</f>
        <v>梁倩仪1</v>
      </c>
      <c r="G3295" s="4">
        <f t="shared" si="103"/>
        <v>0</v>
      </c>
    </row>
    <row r="3296" customHeight="1" spans="1:7">
      <c r="A3296" s="4">
        <f t="shared" si="102"/>
        <v>3295</v>
      </c>
      <c r="B3296" s="8" t="s">
        <v>5068</v>
      </c>
      <c r="C3296" s="8" t="s">
        <v>5069</v>
      </c>
      <c r="D3296" s="4"/>
      <c r="E3296" s="7">
        <v>44378</v>
      </c>
      <c r="F3296" s="4" t="str">
        <f>C3296&amp;COUNTIF($C$2:C3296,C3296)</f>
        <v>袁慧心1</v>
      </c>
      <c r="G3296" s="4">
        <f t="shared" si="103"/>
        <v>0</v>
      </c>
    </row>
    <row r="3297" customHeight="1" spans="1:7">
      <c r="A3297" s="4">
        <f t="shared" si="102"/>
        <v>3296</v>
      </c>
      <c r="B3297" s="8" t="s">
        <v>5070</v>
      </c>
      <c r="C3297" s="8" t="s">
        <v>5071</v>
      </c>
      <c r="D3297" s="4"/>
      <c r="E3297" s="7">
        <v>44378</v>
      </c>
      <c r="F3297" s="4" t="str">
        <f>C3297&amp;COUNTIF($C$2:C3297,C3297)</f>
        <v>王鑫1</v>
      </c>
      <c r="G3297" s="4">
        <f t="shared" si="103"/>
        <v>0</v>
      </c>
    </row>
    <row r="3298" customHeight="1" spans="1:7">
      <c r="A3298" s="4">
        <f t="shared" si="102"/>
        <v>3297</v>
      </c>
      <c r="B3298" s="8" t="s">
        <v>5072</v>
      </c>
      <c r="C3298" s="8" t="s">
        <v>5073</v>
      </c>
      <c r="D3298" s="4"/>
      <c r="E3298" s="7">
        <v>44378</v>
      </c>
      <c r="F3298" s="4" t="str">
        <f>C3298&amp;COUNTIF($C$2:C3298,C3298)</f>
        <v>陈宗艳1</v>
      </c>
      <c r="G3298" s="4">
        <f t="shared" si="103"/>
        <v>0</v>
      </c>
    </row>
    <row r="3299" customHeight="1" spans="1:7">
      <c r="A3299" s="4">
        <f t="shared" si="102"/>
        <v>3298</v>
      </c>
      <c r="B3299" s="8" t="s">
        <v>3655</v>
      </c>
      <c r="C3299" s="8" t="s">
        <v>2222</v>
      </c>
      <c r="D3299" s="4"/>
      <c r="E3299" s="7">
        <v>44378</v>
      </c>
      <c r="F3299" s="4" t="str">
        <f>C3299&amp;COUNTIF($C$2:C3299,C3299)</f>
        <v>邱君1</v>
      </c>
      <c r="G3299" s="4">
        <f t="shared" si="103"/>
        <v>0</v>
      </c>
    </row>
    <row r="3300" customHeight="1" spans="1:7">
      <c r="A3300" s="4">
        <f t="shared" si="102"/>
        <v>3299</v>
      </c>
      <c r="B3300" s="8" t="s">
        <v>5074</v>
      </c>
      <c r="C3300" s="8" t="s">
        <v>5075</v>
      </c>
      <c r="D3300" s="4"/>
      <c r="E3300" s="7">
        <v>44378</v>
      </c>
      <c r="F3300" s="4" t="str">
        <f>C3300&amp;COUNTIF($C$2:C3300,C3300)</f>
        <v>韩晓琦1</v>
      </c>
      <c r="G3300" s="4">
        <f t="shared" si="103"/>
        <v>0</v>
      </c>
    </row>
    <row r="3301" customHeight="1" spans="1:7">
      <c r="A3301" s="4">
        <f t="shared" si="102"/>
        <v>3300</v>
      </c>
      <c r="B3301" s="8" t="s">
        <v>5076</v>
      </c>
      <c r="C3301" s="8" t="s">
        <v>5077</v>
      </c>
      <c r="D3301" s="4"/>
      <c r="E3301" s="7">
        <v>44378</v>
      </c>
      <c r="F3301" s="4" t="str">
        <f>C3301&amp;COUNTIF($C$2:C3301,C3301)</f>
        <v>陈勇1</v>
      </c>
      <c r="G3301" s="4">
        <f t="shared" si="103"/>
        <v>0</v>
      </c>
    </row>
    <row r="3302" customHeight="1" spans="1:7">
      <c r="A3302" s="4">
        <f t="shared" si="102"/>
        <v>3301</v>
      </c>
      <c r="B3302" s="8" t="s">
        <v>5078</v>
      </c>
      <c r="C3302" s="8" t="s">
        <v>5079</v>
      </c>
      <c r="D3302" s="4"/>
      <c r="E3302" s="7">
        <v>44378</v>
      </c>
      <c r="F3302" s="4" t="str">
        <f>C3302&amp;COUNTIF($C$2:C3302,C3302)</f>
        <v>刘志炜1</v>
      </c>
      <c r="G3302" s="4">
        <f t="shared" si="103"/>
        <v>0</v>
      </c>
    </row>
    <row r="3303" customHeight="1" spans="1:7">
      <c r="A3303" s="4">
        <f t="shared" si="102"/>
        <v>3302</v>
      </c>
      <c r="B3303" s="8" t="s">
        <v>5080</v>
      </c>
      <c r="C3303" s="8" t="s">
        <v>5081</v>
      </c>
      <c r="D3303" s="4"/>
      <c r="E3303" s="7">
        <v>44378</v>
      </c>
      <c r="F3303" s="4" t="str">
        <f>C3303&amp;COUNTIF($C$2:C3303,C3303)</f>
        <v>李晓军1</v>
      </c>
      <c r="G3303" s="4">
        <f t="shared" si="103"/>
        <v>0</v>
      </c>
    </row>
  </sheetData>
  <autoFilter ref="A1:G3303">
    <extLst/>
  </autoFilter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模板表</vt:lpstr>
      <vt:lpstr>通用项目</vt:lpstr>
      <vt:lpstr>员工个人数据信息</vt:lpstr>
      <vt:lpstr>21年休息安排-固定</vt:lpstr>
      <vt:lpstr>调薪记录-固定</vt:lpstr>
      <vt:lpstr>调整社保记录-固定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</dc:creator>
  <cp:lastModifiedBy>血皿</cp:lastModifiedBy>
  <dcterms:created xsi:type="dcterms:W3CDTF">2022-01-12T08:28:00Z</dcterms:created>
  <dcterms:modified xsi:type="dcterms:W3CDTF">2022-01-17T03:00:57Z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F0D2076E60664BEF80DEA7E01082465F</vt:lpwstr>
  </property>
  <property fmtid="{D5CDD505-2E9C-101B-9397-08002B2CF9AE}" pid="3" name="KSOProductBuildVer">
    <vt:lpwstr>2052-11.1.0.11194</vt:lpwstr>
  </property>
</Properties>
</file>