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730" windowHeight="57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P9" i="2" l="1"/>
  <c r="P8" i="2"/>
  <c r="P7" i="2"/>
  <c r="P6" i="2"/>
  <c r="P5" i="2"/>
  <c r="P4" i="2"/>
  <c r="P3" i="2"/>
  <c r="L18" i="2"/>
  <c r="L17" i="2"/>
  <c r="L16" i="2"/>
  <c r="L15" i="2"/>
  <c r="L14" i="2"/>
  <c r="L13" i="2"/>
  <c r="L12" i="2"/>
  <c r="L9" i="2"/>
  <c r="L8" i="2"/>
  <c r="L7" i="2"/>
  <c r="L6" i="2"/>
  <c r="L5" i="2"/>
  <c r="L4" i="2"/>
  <c r="L3" i="2"/>
  <c r="H18" i="2"/>
  <c r="H17" i="2"/>
  <c r="H16" i="2"/>
  <c r="H15" i="2"/>
  <c r="H14" i="2"/>
  <c r="H13" i="2"/>
  <c r="H12" i="2"/>
  <c r="D18" i="2"/>
  <c r="D17" i="2"/>
  <c r="D16" i="2"/>
  <c r="C26" i="2" s="1"/>
  <c r="E26" i="2" s="1"/>
  <c r="D15" i="2"/>
  <c r="C25" i="2" s="1"/>
  <c r="E25" i="2" s="1"/>
  <c r="D14" i="2"/>
  <c r="D13" i="2"/>
  <c r="D12" i="2"/>
  <c r="C22" i="2" s="1"/>
  <c r="E22" i="2" s="1"/>
  <c r="H8" i="2"/>
  <c r="H9" i="2"/>
  <c r="H7" i="2"/>
  <c r="H6" i="2"/>
  <c r="H5" i="2"/>
  <c r="H4" i="2"/>
  <c r="H3" i="2"/>
  <c r="D9" i="2"/>
  <c r="D8" i="2"/>
  <c r="D7" i="2"/>
  <c r="D6" i="2"/>
  <c r="D5" i="2"/>
  <c r="D4" i="2"/>
  <c r="D21" i="2"/>
  <c r="D3" i="2"/>
  <c r="C23" i="2" l="1"/>
  <c r="E23" i="2" s="1"/>
  <c r="C27" i="2"/>
  <c r="E27" i="2" s="1"/>
  <c r="C24" i="2"/>
  <c r="E24" i="2" s="1"/>
  <c r="C28" i="2"/>
  <c r="E28" i="2" s="1"/>
  <c r="A1" i="2"/>
  <c r="B1" i="2"/>
  <c r="C1" i="2"/>
  <c r="D1" i="2"/>
  <c r="E1" i="2"/>
  <c r="F1" i="2"/>
  <c r="G1" i="2"/>
  <c r="H1" i="2"/>
  <c r="B21" i="2"/>
  <c r="C21" i="2"/>
  <c r="E21" i="2"/>
  <c r="B22" i="2"/>
  <c r="B23" i="2"/>
  <c r="B24" i="2"/>
  <c r="B25" i="2"/>
  <c r="B26" i="2"/>
  <c r="B27" i="2"/>
  <c r="B28" i="2"/>
  <c r="C3" i="1" l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3" i="1"/>
  <c r="H4" i="1" s="1"/>
  <c r="H5" i="1" s="1"/>
  <c r="I3" i="1" l="1"/>
  <c r="I5" i="1"/>
  <c r="H6" i="1"/>
  <c r="I4" i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4" i="1"/>
  <c r="H7" i="1" l="1"/>
  <c r="I6" i="1"/>
  <c r="C5" i="1"/>
  <c r="D4" i="1"/>
  <c r="D3" i="1"/>
  <c r="C22" i="1" l="1"/>
  <c r="E22" i="1" s="1"/>
  <c r="C23" i="1"/>
  <c r="E23" i="1" s="1"/>
  <c r="H8" i="1"/>
  <c r="I7" i="1"/>
  <c r="C6" i="1"/>
  <c r="D5" i="1"/>
  <c r="C24" i="1" l="1"/>
  <c r="E24" i="1" s="1"/>
  <c r="H9" i="1"/>
  <c r="I9" i="1" s="1"/>
  <c r="I8" i="1"/>
  <c r="C7" i="1"/>
  <c r="D6" i="1"/>
  <c r="C25" i="1" l="1"/>
  <c r="E25" i="1" s="1"/>
  <c r="C8" i="1"/>
  <c r="D7" i="1"/>
  <c r="C26" i="1" l="1"/>
  <c r="E26" i="1" s="1"/>
  <c r="C9" i="1"/>
  <c r="D9" i="1" s="1"/>
  <c r="D8" i="1"/>
  <c r="C27" i="1" l="1"/>
  <c r="E27" i="1" s="1"/>
  <c r="C28" i="1"/>
  <c r="E28" i="1" s="1"/>
</calcChain>
</file>

<file path=xl/sharedStrings.xml><?xml version="1.0" encoding="utf-8"?>
<sst xmlns="http://schemas.openxmlformats.org/spreadsheetml/2006/main" count="115" uniqueCount="24">
  <si>
    <t>name</t>
  </si>
  <si>
    <t>quantity</t>
  </si>
  <si>
    <t>total</t>
  </si>
  <si>
    <t>cargo bay</t>
  </si>
  <si>
    <t>iso</t>
  </si>
  <si>
    <t>meg</t>
  </si>
  <si>
    <t>mex</t>
  </si>
  <si>
    <t>noc</t>
  </si>
  <si>
    <t>pye</t>
  </si>
  <si>
    <t>trit</t>
  </si>
  <si>
    <t>zyd</t>
  </si>
  <si>
    <t>const parts</t>
  </si>
  <si>
    <t>needed</t>
  </si>
  <si>
    <t>requirements to finish job</t>
  </si>
  <si>
    <t>need for build</t>
  </si>
  <si>
    <t>currently have</t>
  </si>
  <si>
    <t>mins</t>
  </si>
  <si>
    <t>cap armor plate</t>
  </si>
  <si>
    <t>cap prop eng</t>
  </si>
  <si>
    <t>cap battery</t>
  </si>
  <si>
    <t>comp system</t>
  </si>
  <si>
    <t>corp hanger</t>
  </si>
  <si>
    <t>sensor cluster</t>
  </si>
  <si>
    <t>ship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</si>
</sst>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I12" activeCellId="3" sqref="D3:D9 D12:D18 I3:I9 I12:I18"/>
    </sheetView>
  </sheetViews>
  <sheetFormatPr defaultRowHeight="15" x14ac:dyDescent="0.25"/>
  <cols>
    <col min="1" max="1" width="11.28515625" customWidth="1"/>
    <col min="2" max="2" width="9.85546875" customWidth="1"/>
    <col min="3" max="3" width="15.5703125" customWidth="1"/>
    <col min="4" max="4" width="13.7109375" customWidth="1"/>
    <col min="5" max="5" width="24.85546875" customWidth="1"/>
    <col min="6" max="6" width="15" customWidth="1"/>
    <col min="7" max="7" width="10.28515625" customWidth="1"/>
    <col min="8" max="8" width="14.42578125" customWidth="1"/>
    <col min="9" max="9" width="16.140625" customWidth="1"/>
    <col min="10" max="10" width="24.85546875" customWidth="1"/>
  </cols>
  <sheetData>
    <row r="1" spans="1:10" x14ac:dyDescent="0.25">
      <c r="A1" t="s">
        <v>0</v>
      </c>
      <c r="B1" t="s">
        <v>1</v>
      </c>
      <c r="C1" t="s">
        <v>12</v>
      </c>
      <c r="D1" t="s">
        <v>2</v>
      </c>
      <c r="E1" s="2"/>
      <c r="F1" t="s">
        <v>0</v>
      </c>
      <c r="G1" t="s">
        <v>1</v>
      </c>
      <c r="H1" t="s">
        <v>12</v>
      </c>
      <c r="I1" t="s">
        <v>2</v>
      </c>
      <c r="J1" s="2"/>
    </row>
    <row r="2" spans="1:10" x14ac:dyDescent="0.25">
      <c r="A2" t="s">
        <v>3</v>
      </c>
      <c r="B2" s="2"/>
      <c r="C2">
        <v>97</v>
      </c>
      <c r="D2">
        <v>97</v>
      </c>
      <c r="E2" s="2"/>
      <c r="F2" t="s">
        <v>17</v>
      </c>
      <c r="G2" s="2"/>
      <c r="H2">
        <v>13</v>
      </c>
      <c r="I2">
        <v>13</v>
      </c>
      <c r="J2" s="2"/>
    </row>
    <row r="3" spans="1:10" x14ac:dyDescent="0.25">
      <c r="A3" t="s">
        <v>4</v>
      </c>
      <c r="B3" s="1">
        <v>3164</v>
      </c>
      <c r="C3">
        <f xml:space="preserve"> C2</f>
        <v>97</v>
      </c>
      <c r="D3" s="4">
        <f xml:space="preserve"> B3 * C3</f>
        <v>306908</v>
      </c>
      <c r="E3" s="2"/>
      <c r="F3" t="s">
        <v>4</v>
      </c>
      <c r="G3" s="1">
        <v>6411</v>
      </c>
      <c r="H3">
        <f xml:space="preserve"> H2</f>
        <v>13</v>
      </c>
      <c r="I3" s="4">
        <f xml:space="preserve"> G3 * H3</f>
        <v>83343</v>
      </c>
      <c r="J3" s="2"/>
    </row>
    <row r="4" spans="1:10" x14ac:dyDescent="0.25">
      <c r="A4" t="s">
        <v>5</v>
      </c>
      <c r="B4" s="1">
        <v>29</v>
      </c>
      <c r="C4">
        <f t="shared" ref="C4:C9" si="0" xml:space="preserve"> C3</f>
        <v>97</v>
      </c>
      <c r="D4" s="4">
        <f xml:space="preserve"> B4*C4</f>
        <v>2813</v>
      </c>
      <c r="E4" s="2"/>
      <c r="F4" t="s">
        <v>5</v>
      </c>
      <c r="G4" s="1">
        <v>137</v>
      </c>
      <c r="H4">
        <f t="shared" ref="H4:H9" si="1" xml:space="preserve"> H3</f>
        <v>13</v>
      </c>
      <c r="I4" s="4">
        <f xml:space="preserve"> G4*H4</f>
        <v>1781</v>
      </c>
      <c r="J4" s="2"/>
    </row>
    <row r="5" spans="1:10" x14ac:dyDescent="0.25">
      <c r="A5" t="s">
        <v>6</v>
      </c>
      <c r="B5" s="1">
        <v>22225</v>
      </c>
      <c r="C5">
        <f t="shared" si="0"/>
        <v>97</v>
      </c>
      <c r="D5" s="4">
        <f>B5*C5</f>
        <v>2155825</v>
      </c>
      <c r="E5" s="2"/>
      <c r="F5" t="s">
        <v>6</v>
      </c>
      <c r="G5" s="1">
        <v>39068</v>
      </c>
      <c r="H5">
        <f t="shared" si="1"/>
        <v>13</v>
      </c>
      <c r="I5" s="4">
        <f>G5*H5</f>
        <v>507884</v>
      </c>
      <c r="J5" s="2"/>
    </row>
    <row r="6" spans="1:10" x14ac:dyDescent="0.25">
      <c r="A6" t="s">
        <v>7</v>
      </c>
      <c r="B6" s="1">
        <v>901</v>
      </c>
      <c r="C6">
        <f t="shared" si="0"/>
        <v>97</v>
      </c>
      <c r="D6" s="4">
        <f>B6*C6</f>
        <v>87397</v>
      </c>
      <c r="E6" s="2"/>
      <c r="F6" t="s">
        <v>7</v>
      </c>
      <c r="G6" s="1">
        <v>1931</v>
      </c>
      <c r="H6">
        <f t="shared" si="1"/>
        <v>13</v>
      </c>
      <c r="I6" s="4">
        <f>G6*H6</f>
        <v>25103</v>
      </c>
      <c r="J6" s="2"/>
    </row>
    <row r="7" spans="1:10" x14ac:dyDescent="0.25">
      <c r="A7" t="s">
        <v>8</v>
      </c>
      <c r="B7" s="1">
        <v>65148</v>
      </c>
      <c r="C7">
        <f t="shared" si="0"/>
        <v>97</v>
      </c>
      <c r="D7" s="4">
        <f>B7*C7</f>
        <v>6319356</v>
      </c>
      <c r="E7" s="2"/>
      <c r="F7" t="s">
        <v>8</v>
      </c>
      <c r="G7" s="1">
        <v>100202</v>
      </c>
      <c r="H7">
        <f t="shared" si="1"/>
        <v>13</v>
      </c>
      <c r="I7" s="4">
        <f>G7*H7</f>
        <v>1302626</v>
      </c>
      <c r="J7" s="2"/>
    </row>
    <row r="8" spans="1:10" x14ac:dyDescent="0.25">
      <c r="A8" t="s">
        <v>9</v>
      </c>
      <c r="B8" s="1">
        <v>789952</v>
      </c>
      <c r="C8">
        <f t="shared" si="0"/>
        <v>97</v>
      </c>
      <c r="D8" s="4">
        <f>B8*C8</f>
        <v>76625344</v>
      </c>
      <c r="E8" s="2"/>
      <c r="F8" t="s">
        <v>9</v>
      </c>
      <c r="G8" s="1">
        <v>426662</v>
      </c>
      <c r="H8">
        <f t="shared" si="1"/>
        <v>13</v>
      </c>
      <c r="I8" s="4">
        <f>G8*H8</f>
        <v>5546606</v>
      </c>
      <c r="J8" s="2"/>
    </row>
    <row r="9" spans="1:10" x14ac:dyDescent="0.25">
      <c r="A9" t="s">
        <v>10</v>
      </c>
      <c r="B9" s="1">
        <v>129</v>
      </c>
      <c r="C9">
        <f t="shared" si="0"/>
        <v>97</v>
      </c>
      <c r="D9" s="4">
        <f>B9*C9</f>
        <v>12513</v>
      </c>
      <c r="E9" s="2"/>
      <c r="F9" t="s">
        <v>10</v>
      </c>
      <c r="G9" s="1">
        <v>308</v>
      </c>
      <c r="H9">
        <f t="shared" si="1"/>
        <v>13</v>
      </c>
      <c r="I9" s="4">
        <f>G9*H9</f>
        <v>4004</v>
      </c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t="s">
        <v>11</v>
      </c>
      <c r="C11">
        <v>47</v>
      </c>
      <c r="D11">
        <v>47</v>
      </c>
      <c r="E11" s="2"/>
      <c r="F11" t="s">
        <v>18</v>
      </c>
      <c r="H11">
        <v>10</v>
      </c>
      <c r="I11">
        <v>10</v>
      </c>
      <c r="J11" s="2"/>
    </row>
    <row r="12" spans="1:10" x14ac:dyDescent="0.25">
      <c r="A12" t="s">
        <v>4</v>
      </c>
      <c r="B12" s="1">
        <v>4609</v>
      </c>
      <c r="C12">
        <f>C11</f>
        <v>47</v>
      </c>
      <c r="D12" s="4">
        <f t="shared" ref="D12:D18" si="2">B12*C12</f>
        <v>216623</v>
      </c>
      <c r="E12" s="2"/>
      <c r="F12" t="s">
        <v>4</v>
      </c>
      <c r="G12" s="1">
        <v>6259</v>
      </c>
      <c r="H12">
        <f>H11</f>
        <v>10</v>
      </c>
      <c r="I12" s="4">
        <f t="shared" ref="I12:I18" si="3">G12*H12</f>
        <v>62590</v>
      </c>
      <c r="J12" s="2"/>
    </row>
    <row r="13" spans="1:10" x14ac:dyDescent="0.25">
      <c r="A13" t="s">
        <v>5</v>
      </c>
      <c r="B13" s="1">
        <v>95</v>
      </c>
      <c r="C13">
        <f>C11</f>
        <v>47</v>
      </c>
      <c r="D13" s="4">
        <f t="shared" si="2"/>
        <v>4465</v>
      </c>
      <c r="E13" s="2"/>
      <c r="F13" t="s">
        <v>5</v>
      </c>
      <c r="G13" s="1">
        <v>136</v>
      </c>
      <c r="H13">
        <f>H11</f>
        <v>10</v>
      </c>
      <c r="I13" s="4">
        <f t="shared" si="3"/>
        <v>1360</v>
      </c>
      <c r="J13" s="2"/>
    </row>
    <row r="14" spans="1:10" x14ac:dyDescent="0.25">
      <c r="A14" t="s">
        <v>6</v>
      </c>
      <c r="B14" s="1">
        <v>34066</v>
      </c>
      <c r="C14">
        <f>C11</f>
        <v>47</v>
      </c>
      <c r="D14" s="4">
        <f t="shared" si="2"/>
        <v>1601102</v>
      </c>
      <c r="E14" s="2"/>
      <c r="F14" t="s">
        <v>6</v>
      </c>
      <c r="G14" s="1">
        <v>37887</v>
      </c>
      <c r="H14">
        <f>H11</f>
        <v>10</v>
      </c>
      <c r="I14" s="4">
        <f t="shared" si="3"/>
        <v>378870</v>
      </c>
      <c r="J14" s="2"/>
    </row>
    <row r="15" spans="1:10" x14ac:dyDescent="0.25">
      <c r="A15" t="s">
        <v>7</v>
      </c>
      <c r="B15" s="1">
        <v>1381</v>
      </c>
      <c r="C15">
        <f>C11</f>
        <v>47</v>
      </c>
      <c r="D15" s="4">
        <f t="shared" si="2"/>
        <v>64907</v>
      </c>
      <c r="E15" s="2"/>
      <c r="F15" t="s">
        <v>7</v>
      </c>
      <c r="G15" s="1">
        <v>1904</v>
      </c>
      <c r="H15">
        <f>H11</f>
        <v>10</v>
      </c>
      <c r="I15" s="4">
        <f t="shared" si="3"/>
        <v>19040</v>
      </c>
      <c r="J15" s="2"/>
    </row>
    <row r="16" spans="1:10" x14ac:dyDescent="0.25">
      <c r="A16" t="s">
        <v>8</v>
      </c>
      <c r="B16" s="1">
        <v>84671</v>
      </c>
      <c r="C16">
        <f>C11</f>
        <v>47</v>
      </c>
      <c r="D16" s="4">
        <f t="shared" si="2"/>
        <v>3979537</v>
      </c>
      <c r="E16" s="2"/>
      <c r="F16" t="s">
        <v>8</v>
      </c>
      <c r="G16" s="1">
        <v>99616</v>
      </c>
      <c r="H16">
        <f>H11</f>
        <v>10</v>
      </c>
      <c r="I16" s="4">
        <f t="shared" si="3"/>
        <v>996160</v>
      </c>
      <c r="J16" s="2"/>
    </row>
    <row r="17" spans="1:10" x14ac:dyDescent="0.25">
      <c r="A17" t="s">
        <v>9</v>
      </c>
      <c r="B17" s="1">
        <v>350514</v>
      </c>
      <c r="C17">
        <f>C11</f>
        <v>47</v>
      </c>
      <c r="D17" s="4">
        <f t="shared" si="2"/>
        <v>16474158</v>
      </c>
      <c r="E17" s="2"/>
      <c r="F17" t="s">
        <v>9</v>
      </c>
      <c r="G17" s="1">
        <v>412348</v>
      </c>
      <c r="H17">
        <f>H11</f>
        <v>10</v>
      </c>
      <c r="I17" s="4">
        <f t="shared" si="3"/>
        <v>4123480</v>
      </c>
      <c r="J17" s="2"/>
    </row>
    <row r="18" spans="1:10" x14ac:dyDescent="0.25">
      <c r="A18" t="s">
        <v>10</v>
      </c>
      <c r="B18" s="1">
        <v>243</v>
      </c>
      <c r="C18">
        <f>C11</f>
        <v>47</v>
      </c>
      <c r="D18" s="4">
        <f t="shared" si="2"/>
        <v>11421</v>
      </c>
      <c r="E18" s="2"/>
      <c r="F18" t="s">
        <v>10</v>
      </c>
      <c r="G18" s="1">
        <v>273</v>
      </c>
      <c r="H18">
        <f>H11</f>
        <v>10</v>
      </c>
      <c r="I18" s="4">
        <f t="shared" si="3"/>
        <v>2730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t="s">
        <v>16</v>
      </c>
      <c r="C21" t="s">
        <v>14</v>
      </c>
      <c r="D21" t="s">
        <v>15</v>
      </c>
      <c r="E21" t="s">
        <v>13</v>
      </c>
      <c r="H21" s="2"/>
      <c r="I21" s="2"/>
      <c r="J21" s="2"/>
    </row>
    <row r="22" spans="1:10" x14ac:dyDescent="0.25">
      <c r="A22" s="2"/>
      <c r="B22" t="s">
        <v>4</v>
      </c>
      <c r="C22">
        <f t="shared" ref="C22:C28" si="4">D3+D12+I3+I12</f>
        <v>669464</v>
      </c>
      <c r="D22">
        <v>34858</v>
      </c>
      <c r="E22">
        <f t="shared" ref="E22:E28" si="5">C22-D22</f>
        <v>634606</v>
      </c>
      <c r="H22" s="2"/>
      <c r="I22" s="2"/>
      <c r="J22" s="2"/>
    </row>
    <row r="23" spans="1:10" x14ac:dyDescent="0.25">
      <c r="A23" s="2"/>
      <c r="B23" t="s">
        <v>5</v>
      </c>
      <c r="C23">
        <f t="shared" si="4"/>
        <v>10419</v>
      </c>
      <c r="D23">
        <v>659</v>
      </c>
      <c r="E23">
        <f t="shared" si="5"/>
        <v>9760</v>
      </c>
      <c r="H23" s="2"/>
      <c r="I23" s="2"/>
      <c r="J23" s="2"/>
    </row>
    <row r="24" spans="1:10" x14ac:dyDescent="0.25">
      <c r="A24" s="2"/>
      <c r="B24" t="s">
        <v>6</v>
      </c>
      <c r="C24">
        <f t="shared" si="4"/>
        <v>4643681</v>
      </c>
      <c r="D24">
        <v>229682</v>
      </c>
      <c r="E24">
        <f t="shared" si="5"/>
        <v>4413999</v>
      </c>
      <c r="H24" s="2"/>
      <c r="I24" s="2"/>
      <c r="J24" s="2"/>
    </row>
    <row r="25" spans="1:10" x14ac:dyDescent="0.25">
      <c r="A25" s="2"/>
      <c r="B25" t="s">
        <v>7</v>
      </c>
      <c r="C25">
        <f t="shared" si="4"/>
        <v>196447</v>
      </c>
      <c r="D25">
        <v>9954</v>
      </c>
      <c r="E25">
        <f t="shared" si="5"/>
        <v>186493</v>
      </c>
      <c r="H25" s="2"/>
      <c r="I25" s="2"/>
      <c r="J25" s="2"/>
    </row>
    <row r="26" spans="1:10" x14ac:dyDescent="0.25">
      <c r="A26" s="2"/>
      <c r="B26" t="s">
        <v>8</v>
      </c>
      <c r="C26">
        <f t="shared" si="4"/>
        <v>12597679</v>
      </c>
      <c r="D26">
        <v>3871660</v>
      </c>
      <c r="E26">
        <f t="shared" si="5"/>
        <v>8726019</v>
      </c>
      <c r="H26" s="2"/>
      <c r="I26" s="2"/>
      <c r="J26" s="2"/>
    </row>
    <row r="27" spans="1:10" x14ac:dyDescent="0.25">
      <c r="A27" s="2"/>
      <c r="B27" t="s">
        <v>9</v>
      </c>
      <c r="C27">
        <f t="shared" si="4"/>
        <v>102769588</v>
      </c>
      <c r="D27">
        <v>4274389</v>
      </c>
      <c r="E27">
        <f t="shared" si="5"/>
        <v>98495199</v>
      </c>
      <c r="H27" s="2"/>
      <c r="I27" s="2"/>
      <c r="J27" s="2"/>
    </row>
    <row r="28" spans="1:10" x14ac:dyDescent="0.25">
      <c r="A28" s="2"/>
      <c r="B28" t="s">
        <v>10</v>
      </c>
      <c r="C28">
        <f t="shared" si="4"/>
        <v>30668</v>
      </c>
      <c r="D28">
        <v>1684</v>
      </c>
      <c r="E28">
        <f t="shared" si="5"/>
        <v>28984</v>
      </c>
      <c r="H28" s="2"/>
      <c r="I28" s="2"/>
      <c r="J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N3" sqref="N3"/>
    </sheetView>
  </sheetViews>
  <sheetFormatPr defaultRowHeight="15" x14ac:dyDescent="0.25"/>
  <cols>
    <col min="1" max="1" width="11" customWidth="1"/>
    <col min="2" max="2" width="8.140625" customWidth="1"/>
    <col min="3" max="3" width="13.28515625" customWidth="1"/>
    <col min="4" max="4" width="14.140625" customWidth="1"/>
    <col min="5" max="5" width="12.7109375" customWidth="1"/>
    <col min="6" max="6" width="8.28515625" customWidth="1"/>
    <col min="7" max="7" width="7.5703125" customWidth="1"/>
    <col min="9" max="9" width="13.7109375" customWidth="1"/>
    <col min="10" max="10" width="8.28515625" customWidth="1"/>
    <col min="11" max="11" width="8" customWidth="1"/>
    <col min="14" max="14" width="8.42578125" customWidth="1"/>
    <col min="15" max="15" width="7.7109375" customWidth="1"/>
  </cols>
  <sheetData>
    <row r="1" spans="1:16" x14ac:dyDescent="0.25">
      <c r="A1" t="str">
        <f>Sheet1!A1</f>
        <v>name</v>
      </c>
      <c r="B1" t="str">
        <f>Sheet1!B1</f>
        <v>quantity</v>
      </c>
      <c r="C1" t="str">
        <f>Sheet1!C1</f>
        <v>needed</v>
      </c>
      <c r="D1" t="str">
        <f>Sheet1!D1</f>
        <v>total</v>
      </c>
      <c r="E1" t="str">
        <f>Sheet1!F1</f>
        <v>name</v>
      </c>
      <c r="F1" t="str">
        <f>Sheet1!G1</f>
        <v>quantity</v>
      </c>
      <c r="G1" t="str">
        <f>Sheet1!H1</f>
        <v>needed</v>
      </c>
      <c r="H1" t="str">
        <f>Sheet1!I1</f>
        <v>total</v>
      </c>
      <c r="I1" t="s">
        <v>0</v>
      </c>
      <c r="J1" t="s">
        <v>1</v>
      </c>
      <c r="K1" t="s">
        <v>12</v>
      </c>
      <c r="L1" t="s">
        <v>2</v>
      </c>
      <c r="M1" t="s">
        <v>0</v>
      </c>
      <c r="N1" t="s">
        <v>1</v>
      </c>
      <c r="O1" t="s">
        <v>12</v>
      </c>
      <c r="P1" t="s">
        <v>2</v>
      </c>
    </row>
    <row r="2" spans="1:16" x14ac:dyDescent="0.25">
      <c r="A2" t="s">
        <v>3</v>
      </c>
      <c r="B2" s="1">
        <v>35</v>
      </c>
      <c r="C2" s="2">
        <v>35</v>
      </c>
      <c r="D2" s="2"/>
      <c r="E2" t="s">
        <v>19</v>
      </c>
      <c r="F2" s="1">
        <v>0</v>
      </c>
      <c r="G2" s="2">
        <v>8</v>
      </c>
      <c r="H2" s="2"/>
      <c r="I2" s="3" t="s">
        <v>21</v>
      </c>
      <c r="J2" s="1">
        <v>4</v>
      </c>
      <c r="K2" s="2">
        <v>4</v>
      </c>
      <c r="L2" s="2"/>
      <c r="M2" t="s">
        <v>23</v>
      </c>
      <c r="N2" s="1">
        <v>0</v>
      </c>
      <c r="O2" s="2">
        <v>6</v>
      </c>
      <c r="P2" s="2"/>
    </row>
    <row r="3" spans="1:16" x14ac:dyDescent="0.25">
      <c r="A3" s="2" t="s">
        <v>4</v>
      </c>
      <c r="B3" s="2"/>
      <c r="C3" s="1">
        <v>3469</v>
      </c>
      <c r="D3">
        <f>SUM(B2*C3)</f>
        <v>121415</v>
      </c>
      <c r="E3" s="2" t="s">
        <v>4</v>
      </c>
      <c r="F3" s="2"/>
      <c r="G3" s="1">
        <v>6376</v>
      </c>
      <c r="H3">
        <f>SUM(F2*G3)</f>
        <v>0</v>
      </c>
      <c r="I3" s="2" t="s">
        <v>4</v>
      </c>
      <c r="J3" s="2"/>
      <c r="K3" s="1">
        <v>9228</v>
      </c>
      <c r="L3">
        <f>SUM(J2*K3)</f>
        <v>36912</v>
      </c>
      <c r="M3" s="2" t="s">
        <v>4</v>
      </c>
      <c r="N3" s="2"/>
      <c r="O3" s="1">
        <v>8920</v>
      </c>
      <c r="P3">
        <f>SUM(N2*O3)</f>
        <v>0</v>
      </c>
    </row>
    <row r="4" spans="1:16" x14ac:dyDescent="0.25">
      <c r="A4" s="2" t="s">
        <v>5</v>
      </c>
      <c r="B4" s="2"/>
      <c r="C4" s="1">
        <v>32</v>
      </c>
      <c r="D4">
        <f>SUM(B2*C4)</f>
        <v>1120</v>
      </c>
      <c r="E4" s="2" t="s">
        <v>5</v>
      </c>
      <c r="F4" s="2"/>
      <c r="G4" s="1">
        <v>139</v>
      </c>
      <c r="H4">
        <f>SUM(F2*G4)</f>
        <v>0</v>
      </c>
      <c r="I4" s="2" t="s">
        <v>5</v>
      </c>
      <c r="J4" s="2"/>
      <c r="K4" s="1">
        <v>216</v>
      </c>
      <c r="L4">
        <f>SUM(J2*K4)</f>
        <v>864</v>
      </c>
      <c r="M4" s="2" t="s">
        <v>5</v>
      </c>
      <c r="N4" s="2"/>
      <c r="O4" s="1">
        <v>206</v>
      </c>
      <c r="P4">
        <f>SUM(N2*O4)</f>
        <v>0</v>
      </c>
    </row>
    <row r="5" spans="1:16" x14ac:dyDescent="0.25">
      <c r="A5" s="2" t="s">
        <v>6</v>
      </c>
      <c r="B5" s="2"/>
      <c r="C5" s="1">
        <v>24369</v>
      </c>
      <c r="D5">
        <f>SUM(B2*C5)</f>
        <v>852915</v>
      </c>
      <c r="E5" s="2" t="s">
        <v>6</v>
      </c>
      <c r="F5" s="2"/>
      <c r="G5" s="1">
        <v>39151</v>
      </c>
      <c r="H5">
        <f>SUM(F2*G5)</f>
        <v>0</v>
      </c>
      <c r="I5" s="2" t="s">
        <v>6</v>
      </c>
      <c r="J5" s="2"/>
      <c r="K5" s="1">
        <v>50784</v>
      </c>
      <c r="L5">
        <f>SUM(J2*K5)</f>
        <v>203136</v>
      </c>
      <c r="M5" s="2" t="s">
        <v>6</v>
      </c>
      <c r="N5" s="2"/>
      <c r="O5" s="1">
        <v>52779</v>
      </c>
      <c r="P5">
        <f>SUM(N2*O5)</f>
        <v>0</v>
      </c>
    </row>
    <row r="6" spans="1:16" x14ac:dyDescent="0.25">
      <c r="A6" s="2" t="s">
        <v>7</v>
      </c>
      <c r="B6" s="2"/>
      <c r="C6" s="1">
        <v>988</v>
      </c>
      <c r="D6">
        <f>SUM(B2*C6)</f>
        <v>34580</v>
      </c>
      <c r="E6" s="2" t="s">
        <v>7</v>
      </c>
      <c r="F6" s="2"/>
      <c r="G6" s="1">
        <v>1823</v>
      </c>
      <c r="H6">
        <f>SUM(F2*G6)</f>
        <v>0</v>
      </c>
      <c r="I6" s="2" t="s">
        <v>7</v>
      </c>
      <c r="J6" s="2"/>
      <c r="K6" s="1">
        <v>2651</v>
      </c>
      <c r="L6">
        <f>SUM(J2*K6)</f>
        <v>10604</v>
      </c>
      <c r="M6" s="2" t="s">
        <v>7</v>
      </c>
      <c r="N6" s="2"/>
      <c r="O6" s="1">
        <v>2437</v>
      </c>
      <c r="P6">
        <f>SUM(N2*O6)</f>
        <v>0</v>
      </c>
    </row>
    <row r="7" spans="1:16" x14ac:dyDescent="0.25">
      <c r="A7" s="2" t="s">
        <v>8</v>
      </c>
      <c r="B7" s="2"/>
      <c r="C7" s="1">
        <v>71433</v>
      </c>
      <c r="D7">
        <f>SUM(B2*C7)</f>
        <v>2500155</v>
      </c>
      <c r="E7" s="2" t="s">
        <v>8</v>
      </c>
      <c r="F7" s="2"/>
      <c r="G7" s="1">
        <v>106764</v>
      </c>
      <c r="H7">
        <f>SUM(F2*G7)</f>
        <v>0</v>
      </c>
      <c r="I7" s="2" t="s">
        <v>8</v>
      </c>
      <c r="J7" s="2"/>
      <c r="K7" s="1">
        <v>144208</v>
      </c>
      <c r="L7">
        <f>SUM(J2*K7)</f>
        <v>576832</v>
      </c>
      <c r="M7" s="2" t="s">
        <v>8</v>
      </c>
      <c r="N7" s="2"/>
      <c r="O7" s="1">
        <v>188043</v>
      </c>
      <c r="P7">
        <f>SUM(N2*O7)</f>
        <v>0</v>
      </c>
    </row>
    <row r="8" spans="1:16" x14ac:dyDescent="0.25">
      <c r="A8" s="2" t="s">
        <v>9</v>
      </c>
      <c r="B8" s="2"/>
      <c r="C8" s="1">
        <v>866153</v>
      </c>
      <c r="D8">
        <f>SUM(B2*C8)</f>
        <v>30315355</v>
      </c>
      <c r="E8" s="2" t="s">
        <v>9</v>
      </c>
      <c r="F8" s="2"/>
      <c r="G8" s="1">
        <v>323704</v>
      </c>
      <c r="H8">
        <f>SUM(F2*G8)</f>
        <v>0</v>
      </c>
      <c r="I8" s="2" t="s">
        <v>9</v>
      </c>
      <c r="J8" s="2"/>
      <c r="K8" s="1">
        <v>577608</v>
      </c>
      <c r="L8">
        <f>SUM(J2*K8)</f>
        <v>2310432</v>
      </c>
      <c r="M8" s="2" t="s">
        <v>9</v>
      </c>
      <c r="N8" s="2"/>
      <c r="O8" s="1">
        <v>570991</v>
      </c>
      <c r="P8">
        <f>SUM(N2*O8)</f>
        <v>0</v>
      </c>
    </row>
    <row r="9" spans="1:16" x14ac:dyDescent="0.25">
      <c r="A9" s="2" t="s">
        <v>10</v>
      </c>
      <c r="B9" s="2"/>
      <c r="C9" s="1">
        <v>142</v>
      </c>
      <c r="D9">
        <f>SUM(B2*C9)</f>
        <v>4970</v>
      </c>
      <c r="E9" s="2" t="s">
        <v>10</v>
      </c>
      <c r="F9" s="2"/>
      <c r="G9" s="1">
        <v>327</v>
      </c>
      <c r="H9">
        <f>SUM(F2*G9)</f>
        <v>0</v>
      </c>
      <c r="I9" s="2" t="s">
        <v>10</v>
      </c>
      <c r="J9" s="2"/>
      <c r="K9" s="1">
        <v>464</v>
      </c>
      <c r="L9">
        <f>SUM(J2*K9)</f>
        <v>1856</v>
      </c>
      <c r="M9" s="2" t="s">
        <v>10</v>
      </c>
      <c r="N9" s="2"/>
      <c r="O9" s="1">
        <v>452</v>
      </c>
      <c r="P9">
        <f>SUM(N2*O9)</f>
        <v>0</v>
      </c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t="s">
        <v>11</v>
      </c>
      <c r="B11" s="1">
        <v>6</v>
      </c>
      <c r="C11" s="2">
        <v>14</v>
      </c>
      <c r="D11" s="2"/>
      <c r="E11" t="s">
        <v>20</v>
      </c>
      <c r="F11" s="1">
        <v>0</v>
      </c>
      <c r="G11" s="2">
        <v>6</v>
      </c>
      <c r="H11" s="2"/>
      <c r="I11" t="s">
        <v>22</v>
      </c>
      <c r="J11" s="1">
        <v>4</v>
      </c>
      <c r="K11" s="2">
        <v>4</v>
      </c>
      <c r="L11" s="2"/>
      <c r="M11" s="2"/>
      <c r="N11" s="2"/>
      <c r="O11" s="2"/>
      <c r="P11" s="2"/>
    </row>
    <row r="12" spans="1:16" x14ac:dyDescent="0.25">
      <c r="A12" s="2" t="s">
        <v>4</v>
      </c>
      <c r="B12" s="2"/>
      <c r="C12" s="1">
        <v>5053</v>
      </c>
      <c r="D12">
        <f>SUM(B11*C12)</f>
        <v>30318</v>
      </c>
      <c r="E12" s="2" t="s">
        <v>4</v>
      </c>
      <c r="F12" s="2"/>
      <c r="G12" s="1">
        <v>6515</v>
      </c>
      <c r="H12">
        <f>SUM(F11*G12)</f>
        <v>0</v>
      </c>
      <c r="I12" s="2" t="s">
        <v>4</v>
      </c>
      <c r="J12" s="2"/>
      <c r="K12" s="1">
        <v>6592</v>
      </c>
      <c r="L12">
        <f>SUM(J11*K12)</f>
        <v>26368</v>
      </c>
      <c r="M12" s="2"/>
      <c r="N12" s="2"/>
      <c r="O12" s="2"/>
      <c r="P12" s="2"/>
    </row>
    <row r="13" spans="1:16" x14ac:dyDescent="0.25">
      <c r="A13" s="2" t="s">
        <v>5</v>
      </c>
      <c r="B13" s="2"/>
      <c r="C13" s="1">
        <v>105</v>
      </c>
      <c r="D13">
        <f>SUM(B11*C13)</f>
        <v>630</v>
      </c>
      <c r="E13" s="2" t="s">
        <v>5</v>
      </c>
      <c r="F13" s="2"/>
      <c r="G13" s="1">
        <v>146</v>
      </c>
      <c r="H13">
        <f>SUM(F11*G13)</f>
        <v>0</v>
      </c>
      <c r="I13" s="2" t="s">
        <v>5</v>
      </c>
      <c r="J13" s="2"/>
      <c r="K13" s="1">
        <v>147</v>
      </c>
      <c r="L13">
        <f>SUM(J11*K13)</f>
        <v>588</v>
      </c>
      <c r="M13" s="2"/>
      <c r="N13" s="2"/>
      <c r="O13" s="2"/>
      <c r="P13" s="2"/>
    </row>
    <row r="14" spans="1:16" x14ac:dyDescent="0.25">
      <c r="A14" s="2" t="s">
        <v>6</v>
      </c>
      <c r="B14" s="2"/>
      <c r="C14" s="1">
        <v>37352</v>
      </c>
      <c r="D14">
        <f>SUM(B11*C14)</f>
        <v>224112</v>
      </c>
      <c r="E14" s="2" t="s">
        <v>6</v>
      </c>
      <c r="F14" s="2"/>
      <c r="G14" s="1">
        <v>43669</v>
      </c>
      <c r="H14">
        <f>SUM(F11*G14)</f>
        <v>0</v>
      </c>
      <c r="I14" s="2" t="s">
        <v>6</v>
      </c>
      <c r="J14" s="2"/>
      <c r="K14" s="1">
        <v>40468</v>
      </c>
      <c r="L14">
        <f>SUM(J11*K14)</f>
        <v>161872</v>
      </c>
      <c r="M14" s="2"/>
      <c r="N14" s="2"/>
      <c r="O14" s="2"/>
      <c r="P14" s="2"/>
    </row>
    <row r="15" spans="1:16" x14ac:dyDescent="0.25">
      <c r="A15" s="2" t="s">
        <v>7</v>
      </c>
      <c r="B15" s="2"/>
      <c r="C15" s="1">
        <v>1515</v>
      </c>
      <c r="D15">
        <f>SUM(B11*C15)</f>
        <v>9090</v>
      </c>
      <c r="E15" s="2" t="s">
        <v>7</v>
      </c>
      <c r="F15" s="2"/>
      <c r="G15" s="1">
        <v>1839</v>
      </c>
      <c r="H15">
        <f>SUM(F11*G15)</f>
        <v>0</v>
      </c>
      <c r="I15" s="2" t="s">
        <v>7</v>
      </c>
      <c r="J15" s="2"/>
      <c r="K15" s="1">
        <v>1786</v>
      </c>
      <c r="L15">
        <f>SUM(J11*K15)</f>
        <v>7144</v>
      </c>
      <c r="M15" s="2"/>
      <c r="N15" s="2"/>
      <c r="O15" s="2"/>
      <c r="P15" s="2"/>
    </row>
    <row r="16" spans="1:16" x14ac:dyDescent="0.25">
      <c r="A16" s="2" t="s">
        <v>8</v>
      </c>
      <c r="B16" s="2"/>
      <c r="C16" s="1">
        <v>92839</v>
      </c>
      <c r="D16">
        <f>SUM(B11*C16)</f>
        <v>557034</v>
      </c>
      <c r="E16" s="2" t="s">
        <v>8</v>
      </c>
      <c r="F16" s="2"/>
      <c r="G16" s="1">
        <v>109999</v>
      </c>
      <c r="H16">
        <f>SUM(F11*G16)</f>
        <v>0</v>
      </c>
      <c r="I16" s="2" t="s">
        <v>8</v>
      </c>
      <c r="J16" s="2"/>
      <c r="K16" s="1">
        <v>100015</v>
      </c>
      <c r="L16">
        <f>SUM(J11*K16)</f>
        <v>400060</v>
      </c>
      <c r="M16" s="2"/>
      <c r="N16" s="2"/>
      <c r="O16" s="2"/>
      <c r="P16" s="2"/>
    </row>
    <row r="17" spans="1:16" x14ac:dyDescent="0.25">
      <c r="A17" s="2" t="s">
        <v>9</v>
      </c>
      <c r="B17" s="2"/>
      <c r="C17" s="1">
        <v>384326</v>
      </c>
      <c r="D17">
        <f>SUM(B11*C17)</f>
        <v>2305956</v>
      </c>
      <c r="E17" s="2" t="s">
        <v>9</v>
      </c>
      <c r="F17" s="2"/>
      <c r="G17" s="1">
        <v>423431</v>
      </c>
      <c r="H17">
        <f>SUM(F11*G17)</f>
        <v>0</v>
      </c>
      <c r="I17" s="2" t="s">
        <v>9</v>
      </c>
      <c r="J17" s="2"/>
      <c r="K17" s="1">
        <v>439155</v>
      </c>
      <c r="L17">
        <f>SUM(J11*K17)</f>
        <v>1756620</v>
      </c>
      <c r="M17" s="2"/>
      <c r="N17" s="2"/>
      <c r="O17" s="2"/>
      <c r="P17" s="2"/>
    </row>
    <row r="18" spans="1:16" x14ac:dyDescent="0.25">
      <c r="A18" s="2" t="s">
        <v>10</v>
      </c>
      <c r="B18" s="2"/>
      <c r="C18" s="1">
        <v>266</v>
      </c>
      <c r="D18">
        <f>SUM(B11*C18)</f>
        <v>1596</v>
      </c>
      <c r="E18" s="2" t="s">
        <v>10</v>
      </c>
      <c r="F18" s="2"/>
      <c r="G18" s="1">
        <v>321</v>
      </c>
      <c r="H18">
        <f>SUM(F11*G18)</f>
        <v>0</v>
      </c>
      <c r="I18" s="2" t="s">
        <v>10</v>
      </c>
      <c r="J18" s="2"/>
      <c r="K18" s="1">
        <v>330</v>
      </c>
      <c r="L18">
        <f>SUM(J11*K18)</f>
        <v>1320</v>
      </c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t="str">
        <f>Sheet1!B21</f>
        <v>mins</v>
      </c>
      <c r="C21" t="str">
        <f>Sheet1!C21</f>
        <v>need for build</v>
      </c>
      <c r="D21" t="str">
        <f>Sheet1!D21</f>
        <v>currently have</v>
      </c>
      <c r="E21" t="str">
        <f>Sheet1!E21</f>
        <v>requirements to finish job</v>
      </c>
    </row>
    <row r="22" spans="1:16" x14ac:dyDescent="0.25">
      <c r="A22" s="2"/>
      <c r="B22" s="2" t="str">
        <f>Sheet1!B22</f>
        <v>iso</v>
      </c>
      <c r="C22" s="1">
        <f t="shared" ref="C22:C28" si="0">SUM(D3+H3+L3+P3+D12+H12+L12)</f>
        <v>215013</v>
      </c>
      <c r="D22">
        <v>0</v>
      </c>
      <c r="E22" s="2">
        <f t="shared" ref="E22:E28" si="1">SUM(C22-D22)</f>
        <v>215013</v>
      </c>
    </row>
    <row r="23" spans="1:16" x14ac:dyDescent="0.25">
      <c r="A23" s="2"/>
      <c r="B23" s="2" t="str">
        <f>Sheet1!B23</f>
        <v>meg</v>
      </c>
      <c r="C23" s="1">
        <f t="shared" si="0"/>
        <v>3202</v>
      </c>
      <c r="D23">
        <v>34</v>
      </c>
      <c r="E23" s="2">
        <f t="shared" si="1"/>
        <v>3168</v>
      </c>
    </row>
    <row r="24" spans="1:16" x14ac:dyDescent="0.25">
      <c r="A24" s="2"/>
      <c r="B24" s="2" t="str">
        <f>Sheet1!B24</f>
        <v>mex</v>
      </c>
      <c r="C24" s="1">
        <f t="shared" si="0"/>
        <v>1442035</v>
      </c>
      <c r="D24">
        <v>2485011</v>
      </c>
      <c r="E24" s="2">
        <f t="shared" si="1"/>
        <v>-1042976</v>
      </c>
    </row>
    <row r="25" spans="1:16" x14ac:dyDescent="0.25">
      <c r="A25" s="2"/>
      <c r="B25" s="2" t="str">
        <f>Sheet1!B25</f>
        <v>noc</v>
      </c>
      <c r="C25" s="1">
        <f t="shared" si="0"/>
        <v>61418</v>
      </c>
      <c r="D25">
        <v>76980</v>
      </c>
      <c r="E25" s="2">
        <f t="shared" si="1"/>
        <v>-15562</v>
      </c>
    </row>
    <row r="26" spans="1:16" x14ac:dyDescent="0.25">
      <c r="A26" s="2"/>
      <c r="B26" s="2" t="str">
        <f>Sheet1!B26</f>
        <v>pye</v>
      </c>
      <c r="C26" s="1">
        <f t="shared" si="0"/>
        <v>4034081</v>
      </c>
      <c r="D26">
        <v>10549522</v>
      </c>
      <c r="E26" s="2">
        <f t="shared" si="1"/>
        <v>-6515441</v>
      </c>
    </row>
    <row r="27" spans="1:16" x14ac:dyDescent="0.25">
      <c r="A27" s="2"/>
      <c r="B27" s="2" t="str">
        <f>Sheet1!B27</f>
        <v>trit</v>
      </c>
      <c r="C27" s="1">
        <f t="shared" si="0"/>
        <v>36688363</v>
      </c>
      <c r="D27">
        <v>39251740</v>
      </c>
      <c r="E27" s="2">
        <f t="shared" si="1"/>
        <v>-2563377</v>
      </c>
    </row>
    <row r="28" spans="1:16" x14ac:dyDescent="0.25">
      <c r="A28" s="2"/>
      <c r="B28" s="2" t="str">
        <f>Sheet1!B28</f>
        <v>zyd</v>
      </c>
      <c r="C28" s="1">
        <f t="shared" si="0"/>
        <v>9742</v>
      </c>
      <c r="D28">
        <v>0</v>
      </c>
      <c r="E28" s="2">
        <f t="shared" si="1"/>
        <v>9742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wytsa</dc:creator>
  <cp:lastModifiedBy>wytsa</cp:lastModifiedBy>
  <dcterms:created xsi:type="dcterms:W3CDTF">2012-08-18T01:52:06Z</dcterms:created>
  <dcterms:modified xsi:type="dcterms:W3CDTF">2012-10-18T15:11:22Z</dcterms:modified>
</cp:coreProperties>
</file>