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wallen/Documents/Western_Courses/Fall_2018/Advanced_Biochemistry/"/>
    </mc:Choice>
  </mc:AlternateContent>
  <xr:revisionPtr revIDLastSave="0" documentId="13_ncr:1_{11C06444-ED1A-A145-84E5-96237A3A959F}" xr6:coauthVersionLast="36" xr6:coauthVersionMax="36" xr10:uidLastSave="{00000000-0000-0000-0000-000000000000}"/>
  <bookViews>
    <workbookView xWindow="100" yWindow="460" windowWidth="28040" windowHeight="16200" activeTab="2" xr2:uid="{1C5D9C72-5D32-6E40-9184-BF5CED8AEA87}"/>
  </bookViews>
  <sheets>
    <sheet name="Chart1" sheetId="2" r:id="rId1"/>
    <sheet name="Chart2" sheetId="3" r:id="rId2"/>
    <sheet name="Chart3" sheetId="4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9" i="1" s="1"/>
  <c r="C28" i="1" s="1"/>
  <c r="D2" i="1"/>
  <c r="D8" i="1"/>
  <c r="D7" i="1"/>
  <c r="D18" i="1" s="1"/>
  <c r="D27" i="1" s="1"/>
  <c r="D6" i="1"/>
  <c r="D17" i="1" s="1"/>
  <c r="D26" i="1" s="1"/>
  <c r="D5" i="1"/>
  <c r="D4" i="1"/>
  <c r="D3" i="1"/>
  <c r="G3" i="1" s="1"/>
  <c r="H2" i="1"/>
  <c r="C7" i="1"/>
  <c r="C18" i="1" s="1"/>
  <c r="C6" i="1"/>
  <c r="C5" i="1"/>
  <c r="C4" i="1"/>
  <c r="H4" i="1" s="1"/>
  <c r="C3" i="1"/>
  <c r="C2" i="1"/>
  <c r="D24" i="1"/>
  <c r="C23" i="1"/>
  <c r="C22" i="1"/>
  <c r="B23" i="1"/>
  <c r="B24" i="1"/>
  <c r="B25" i="1"/>
  <c r="B26" i="1"/>
  <c r="B27" i="1"/>
  <c r="B28" i="1"/>
  <c r="B22" i="1"/>
  <c r="D15" i="1"/>
  <c r="D16" i="1"/>
  <c r="D25" i="1" s="1"/>
  <c r="C14" i="1"/>
  <c r="C17" i="1"/>
  <c r="B14" i="1"/>
  <c r="B15" i="1"/>
  <c r="B16" i="1"/>
  <c r="B17" i="1"/>
  <c r="B18" i="1"/>
  <c r="B19" i="1"/>
  <c r="D19" i="1"/>
  <c r="D28" i="1" s="1"/>
  <c r="D13" i="1"/>
  <c r="D22" i="1" s="1"/>
  <c r="H22" i="1" s="1"/>
  <c r="B13" i="1"/>
  <c r="G13" i="1" s="1"/>
  <c r="C13" i="1"/>
  <c r="A14" i="1"/>
  <c r="A15" i="1"/>
  <c r="A16" i="1"/>
  <c r="A17" i="1"/>
  <c r="A18" i="1"/>
  <c r="A19" i="1"/>
  <c r="A13" i="1"/>
  <c r="F14" i="1"/>
  <c r="F15" i="1"/>
  <c r="F16" i="1"/>
  <c r="F17" i="1"/>
  <c r="F18" i="1"/>
  <c r="F19" i="1"/>
  <c r="F13" i="1"/>
  <c r="G17" i="1" l="1"/>
  <c r="H17" i="1"/>
  <c r="H19" i="1"/>
  <c r="G19" i="1"/>
  <c r="G18" i="1"/>
  <c r="C27" i="1"/>
  <c r="C26" i="1"/>
  <c r="H28" i="1"/>
  <c r="H8" i="1"/>
  <c r="G28" i="1"/>
  <c r="G8" i="1"/>
  <c r="H18" i="1"/>
  <c r="G7" i="1"/>
  <c r="H27" i="1"/>
  <c r="H7" i="1"/>
  <c r="H26" i="1"/>
  <c r="G26" i="1"/>
  <c r="G6" i="1"/>
  <c r="H6" i="1"/>
  <c r="H5" i="1"/>
  <c r="C16" i="1"/>
  <c r="G5" i="1"/>
  <c r="G4" i="1"/>
  <c r="C15" i="1"/>
  <c r="H3" i="1"/>
  <c r="D14" i="1"/>
  <c r="H13" i="1"/>
  <c r="G22" i="1"/>
  <c r="G2" i="1"/>
  <c r="H14" i="1" l="1"/>
  <c r="D23" i="1"/>
  <c r="H16" i="1"/>
  <c r="C25" i="1"/>
  <c r="G15" i="1"/>
  <c r="C24" i="1"/>
  <c r="G27" i="1"/>
  <c r="G16" i="1"/>
  <c r="H15" i="1"/>
  <c r="G14" i="1"/>
  <c r="G23" i="1" l="1"/>
  <c r="H23" i="1"/>
  <c r="H25" i="1"/>
  <c r="G25" i="1"/>
  <c r="G24" i="1"/>
  <c r="H24" i="1"/>
</calcChain>
</file>

<file path=xl/sharedStrings.xml><?xml version="1.0" encoding="utf-8"?>
<sst xmlns="http://schemas.openxmlformats.org/spreadsheetml/2006/main" count="21" uniqueCount="17">
  <si>
    <t>[Substrate], uM</t>
  </si>
  <si>
    <t>V1, uM/s</t>
  </si>
  <si>
    <t>V2, uM/s</t>
  </si>
  <si>
    <t>V3, uM/s</t>
  </si>
  <si>
    <t>St Dev</t>
  </si>
  <si>
    <t>Average V0</t>
  </si>
  <si>
    <t>1/S</t>
  </si>
  <si>
    <t>1/V1</t>
  </si>
  <si>
    <t>1/V2</t>
  </si>
  <si>
    <t>1/V3</t>
  </si>
  <si>
    <t>Avg 1/v</t>
  </si>
  <si>
    <t>S/V1</t>
  </si>
  <si>
    <t>S/V2</t>
  </si>
  <si>
    <t>S/V3</t>
  </si>
  <si>
    <t>S</t>
  </si>
  <si>
    <t>Avg S/V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</si>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</sst>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MM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Sheet1!$H$2:$H$8</c:f>
                <c:numCache>
                  <c:formatCode>General</c:formatCode>
                  <c:ptCount val="7"/>
                  <c:pt idx="0">
                    <c:v>1.1868761519215054</c:v>
                  </c:pt>
                  <c:pt idx="1">
                    <c:v>0.84864126696737996</c:v>
                  </c:pt>
                  <c:pt idx="2">
                    <c:v>1.0281089436436206</c:v>
                  </c:pt>
                  <c:pt idx="3">
                    <c:v>1.1443798903045053</c:v>
                  </c:pt>
                  <c:pt idx="4">
                    <c:v>0.52386257739983677</c:v>
                  </c:pt>
                  <c:pt idx="5">
                    <c:v>0.83057891457304012</c:v>
                  </c:pt>
                  <c:pt idx="6">
                    <c:v>0.85564790266401836</c:v>
                  </c:pt>
                </c:numCache>
              </c:numRef>
            </c:plus>
            <c:minus>
              <c:numRef>
                <c:f>Sheet1!$H$2:$H$8</c:f>
                <c:numCache>
                  <c:formatCode>General</c:formatCode>
                  <c:ptCount val="7"/>
                  <c:pt idx="0">
                    <c:v>1.1868761519215054</c:v>
                  </c:pt>
                  <c:pt idx="1">
                    <c:v>0.84864126696737996</c:v>
                  </c:pt>
                  <c:pt idx="2">
                    <c:v>1.0281089436436206</c:v>
                  </c:pt>
                  <c:pt idx="3">
                    <c:v>1.1443798903045053</c:v>
                  </c:pt>
                  <c:pt idx="4">
                    <c:v>0.52386257739983677</c:v>
                  </c:pt>
                  <c:pt idx="5">
                    <c:v>0.83057891457304012</c:v>
                  </c:pt>
                  <c:pt idx="6">
                    <c:v>0.85564790266401836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Sheet1!$F$2:$F$10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0.6</c:v>
                </c:pt>
                <c:pt idx="6">
                  <c:v>0.4</c:v>
                </c:pt>
              </c:numCache>
            </c:numRef>
          </c:xVal>
          <c:yVal>
            <c:numRef>
              <c:f>Sheet1!$G$2:$G$10</c:f>
              <c:numCache>
                <c:formatCode>General</c:formatCode>
                <c:ptCount val="9"/>
                <c:pt idx="0">
                  <c:v>14.21</c:v>
                </c:pt>
                <c:pt idx="1">
                  <c:v>12.847999999999999</c:v>
                </c:pt>
                <c:pt idx="2">
                  <c:v>11.475999999999999</c:v>
                </c:pt>
                <c:pt idx="3">
                  <c:v>8.4253333333333327</c:v>
                </c:pt>
                <c:pt idx="4">
                  <c:v>6.5279999999999996</c:v>
                </c:pt>
                <c:pt idx="5">
                  <c:v>4.5906666666666665</c:v>
                </c:pt>
                <c:pt idx="6">
                  <c:v>3.5133333333333332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7643-B35E-2E7FA79E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0655"/>
        <c:axId val="2121792335"/>
      </c:scatterChart>
      <c:valAx>
        <c:axId val="212179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Substrate, 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92335"/>
        <c:crosses val="autoZero"/>
        <c:crossBetween val="midCat"/>
      </c:valAx>
      <c:valAx>
        <c:axId val="2121792335"/>
        <c:scaling>
          <c:orientation val="minMax"/>
          <c:max val="15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Velocity, uM/s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9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LB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14414915804183E-2"/>
          <c:y val="4.8451532960182675E-2"/>
          <c:w val="0.90647754057508412"/>
          <c:h val="0.86815163511458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03348989026332"/>
                  <c:y val="-5.5165922576091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Sheet1!$H$13:$H$20</c:f>
                <c:numCache>
                  <c:formatCode>General</c:formatCode>
                  <c:ptCount val="8"/>
                  <c:pt idx="0">
                    <c:v>6.0946326324483888E-3</c:v>
                  </c:pt>
                  <c:pt idx="1">
                    <c:v>5.3405590834367999E-3</c:v>
                  </c:pt>
                  <c:pt idx="2">
                    <c:v>7.8017654031101308E-3</c:v>
                  </c:pt>
                  <c:pt idx="3">
                    <c:v>1.7598374708831251E-2</c:v>
                  </c:pt>
                  <c:pt idx="4">
                    <c:v>1.2037828491873088E-2</c:v>
                  </c:pt>
                  <c:pt idx="5">
                    <c:v>3.8450481686522646E-2</c:v>
                  </c:pt>
                  <c:pt idx="6">
                    <c:v>7.0720208648231711E-2</c:v>
                  </c:pt>
                </c:numCache>
              </c:numRef>
            </c:plus>
            <c:minus>
              <c:numRef>
                <c:f>Sheet1!$H$13:$H$20</c:f>
                <c:numCache>
                  <c:formatCode>General</c:formatCode>
                  <c:ptCount val="8"/>
                  <c:pt idx="0">
                    <c:v>6.0946326324483888E-3</c:v>
                  </c:pt>
                  <c:pt idx="1">
                    <c:v>5.3405590834367999E-3</c:v>
                  </c:pt>
                  <c:pt idx="2">
                    <c:v>7.8017654031101308E-3</c:v>
                  </c:pt>
                  <c:pt idx="3">
                    <c:v>1.7598374708831251E-2</c:v>
                  </c:pt>
                  <c:pt idx="4">
                    <c:v>1.2037828491873088E-2</c:v>
                  </c:pt>
                  <c:pt idx="5">
                    <c:v>3.8450481686522646E-2</c:v>
                  </c:pt>
                  <c:pt idx="6">
                    <c:v>7.0720208648231711E-2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Sheet1!$F$13:$F$20</c:f>
              <c:numCache>
                <c:formatCode>General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1.6666666666666667</c:v>
                </c:pt>
                <c:pt idx="6">
                  <c:v>2.5</c:v>
                </c:pt>
              </c:numCache>
            </c:numRef>
          </c:xVal>
          <c:yVal>
            <c:numRef>
              <c:f>Sheet1!$G$13:$G$20</c:f>
              <c:numCache>
                <c:formatCode>General</c:formatCode>
                <c:ptCount val="8"/>
                <c:pt idx="0">
                  <c:v>7.0712102482734032E-2</c:v>
                </c:pt>
                <c:pt idx="1">
                  <c:v>7.8068264342774141E-2</c:v>
                </c:pt>
                <c:pt idx="2">
                  <c:v>8.7603726047661978E-2</c:v>
                </c:pt>
                <c:pt idx="3">
                  <c:v>0.12028233938346299</c:v>
                </c:pt>
                <c:pt idx="4">
                  <c:v>0.15382981665876402</c:v>
                </c:pt>
                <c:pt idx="5">
                  <c:v>0.22245179063360884</c:v>
                </c:pt>
                <c:pt idx="6">
                  <c:v>0.29600301659125189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5-C540-8B60-367A17BA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2927"/>
        <c:axId val="2029863855"/>
      </c:scatterChart>
      <c:valAx>
        <c:axId val="2144642927"/>
        <c:scaling>
          <c:orientation val="minMax"/>
          <c:max val="2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63855"/>
        <c:crosses val="autoZero"/>
        <c:crossBetween val="midCat"/>
      </c:valAx>
      <c:valAx>
        <c:axId val="2029863855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4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17713463107952E-2"/>
                  <c:y val="-7.17798897852117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Sheet1!$H$22:$H$28</c:f>
                <c:numCache>
                  <c:formatCode>General</c:formatCode>
                  <c:ptCount val="7"/>
                  <c:pt idx="0">
                    <c:v>9.7514122119174221E-2</c:v>
                  </c:pt>
                  <c:pt idx="1">
                    <c:v>4.2724472667494399E-2</c:v>
                  </c:pt>
                  <c:pt idx="2">
                    <c:v>3.1207061612440523E-2</c:v>
                  </c:pt>
                  <c:pt idx="3">
                    <c:v>3.5196749417662501E-2</c:v>
                  </c:pt>
                  <c:pt idx="4">
                    <c:v>1.2037828491873088E-2</c:v>
                  </c:pt>
                  <c:pt idx="5">
                    <c:v>2.3070289011913946E-2</c:v>
                  </c:pt>
                  <c:pt idx="6">
                    <c:v>2.828808345929262E-2</c:v>
                  </c:pt>
                </c:numCache>
              </c:numRef>
            </c:plus>
            <c:minus>
              <c:numRef>
                <c:f>Sheet1!$H$22:$H$28</c:f>
                <c:numCache>
                  <c:formatCode>General</c:formatCode>
                  <c:ptCount val="7"/>
                  <c:pt idx="0">
                    <c:v>9.7514122119174221E-2</c:v>
                  </c:pt>
                  <c:pt idx="1">
                    <c:v>4.2724472667494399E-2</c:v>
                  </c:pt>
                  <c:pt idx="2">
                    <c:v>3.1207061612440523E-2</c:v>
                  </c:pt>
                  <c:pt idx="3">
                    <c:v>3.5196749417662501E-2</c:v>
                  </c:pt>
                  <c:pt idx="4">
                    <c:v>1.2037828491873088E-2</c:v>
                  </c:pt>
                  <c:pt idx="5">
                    <c:v>2.3070289011913946E-2</c:v>
                  </c:pt>
                  <c:pt idx="6">
                    <c:v>2.828808345929262E-2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Sheet1!$F$22:$F$28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0.6</c:v>
                </c:pt>
                <c:pt idx="6">
                  <c:v>0.4</c:v>
                </c:pt>
              </c:numCache>
            </c:numRef>
          </c:xVal>
          <c:yVal>
            <c:numRef>
              <c:f>Sheet1!$G$22:$G$28</c:f>
              <c:numCache>
                <c:formatCode>General</c:formatCode>
                <c:ptCount val="7"/>
                <c:pt idx="0">
                  <c:v>1.1313936397237445</c:v>
                </c:pt>
                <c:pt idx="1">
                  <c:v>0.62454611474219313</c:v>
                </c:pt>
                <c:pt idx="2">
                  <c:v>0.35041490419064791</c:v>
                </c:pt>
                <c:pt idx="3">
                  <c:v>0.24056467876692597</c:v>
                </c:pt>
                <c:pt idx="4">
                  <c:v>0.15382981665876402</c:v>
                </c:pt>
                <c:pt idx="5">
                  <c:v>0.13347107438016528</c:v>
                </c:pt>
                <c:pt idx="6">
                  <c:v>0.11840120663650076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0543-912A-AD32F2D0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2175"/>
        <c:axId val="2054264447"/>
      </c:scatterChart>
      <c:valAx>
        <c:axId val="21221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64447"/>
        <c:crosses val="autoZero"/>
        <c:crossBetween val="midCat"/>
      </c:valAx>
      <c:valAx>
        <c:axId val="2054264447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08109-5CE6-6C43-BCFA-3CB80AC0701D}">
  <sheetPr/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B94F90-EE7E-E440-A2DB-B446BBE64802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A6D6E5-A9C7-BB48-9FD9-A7915B7E5584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EDF5E-D274-5844-A967-AB67F38BA8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3BF3D-99B6-7640-875E-32131C52F5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DEF9D-04D0-4A44-AAF3-B7F06D17D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F1A9-5FAB-804F-8757-F026003D0049}">
  <dimension ref="A1:H28"/>
  <sheetViews>
    <sheetView topLeftCell="A11" workbookViewId="0">
      <selection activeCell="C4" sqref="C4"/>
    </sheetView>
  </sheetViews>
  <sheetFormatPr baseColWidth="10" defaultRowHeight="24" x14ac:dyDescent="0.3"/>
  <cols>
    <col min="1" max="1" width="21.5" style="1" bestFit="1" customWidth="1"/>
    <col min="2" max="4" width="18.1640625" style="1" bestFit="1" customWidth="1"/>
    <col min="5" max="5" width="10.83203125" style="1"/>
    <col min="6" max="6" width="21.5" style="1" bestFit="1" customWidth="1"/>
    <col min="7" max="8" width="18.1640625" style="1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0</v>
      </c>
      <c r="G1" s="2" t="s">
        <v>5</v>
      </c>
      <c r="H1" s="2" t="s">
        <v>4</v>
      </c>
    </row>
    <row r="2" spans="1:8" x14ac:dyDescent="0.3">
      <c r="A2" s="1">
        <v>16</v>
      </c>
      <c r="B2" s="1">
        <v>14.5</v>
      </c>
      <c r="C2" s="1">
        <f>B2-(B2*0.11)</f>
        <v>12.904999999999999</v>
      </c>
      <c r="D2" s="1">
        <f>B2+(B2*0.05)</f>
        <v>15.225</v>
      </c>
      <c r="F2" s="1">
        <v>16</v>
      </c>
      <c r="G2" s="1">
        <f>AVERAGE(B2:D2)</f>
        <v>14.21</v>
      </c>
      <c r="H2" s="1">
        <f>STDEV(B2:D2)</f>
        <v>1.1868761519215054</v>
      </c>
    </row>
    <row r="3" spans="1:8" x14ac:dyDescent="0.3">
      <c r="A3" s="1">
        <v>8</v>
      </c>
      <c r="B3" s="1">
        <v>13.2</v>
      </c>
      <c r="C3" s="1">
        <f>B3-(B3*0.1)</f>
        <v>11.879999999999999</v>
      </c>
      <c r="D3" s="1">
        <f>B3+(B3*0.02)</f>
        <v>13.463999999999999</v>
      </c>
      <c r="F3" s="1">
        <v>8</v>
      </c>
      <c r="G3" s="1">
        <f t="shared" ref="G3:G8" si="0">AVERAGE(B3:D3)</f>
        <v>12.847999999999999</v>
      </c>
      <c r="H3" s="1">
        <f t="shared" ref="H3:H8" si="1">STDEV(B3:D3)</f>
        <v>0.84864126696737996</v>
      </c>
    </row>
    <row r="4" spans="1:8" x14ac:dyDescent="0.3">
      <c r="A4" s="1">
        <v>4</v>
      </c>
      <c r="B4" s="1">
        <v>11.4</v>
      </c>
      <c r="C4" s="1">
        <f>B4-(B4*0.08)</f>
        <v>10.488</v>
      </c>
      <c r="D4" s="1">
        <f>B4+(B4*0.1)</f>
        <v>12.540000000000001</v>
      </c>
      <c r="F4" s="1">
        <v>4</v>
      </c>
      <c r="G4" s="1">
        <f t="shared" si="0"/>
        <v>11.475999999999999</v>
      </c>
      <c r="H4" s="1">
        <f t="shared" si="1"/>
        <v>1.0281089436436206</v>
      </c>
    </row>
    <row r="5" spans="1:8" x14ac:dyDescent="0.3">
      <c r="A5" s="1">
        <v>2</v>
      </c>
      <c r="B5" s="1">
        <v>8.9</v>
      </c>
      <c r="C5" s="1">
        <f>B5-(B5*0.2)</f>
        <v>7.12</v>
      </c>
      <c r="D5" s="1">
        <f>B5+(B5*0.04)</f>
        <v>9.2560000000000002</v>
      </c>
      <c r="F5" s="1">
        <v>2</v>
      </c>
      <c r="G5" s="1">
        <f t="shared" si="0"/>
        <v>8.4253333333333327</v>
      </c>
      <c r="H5" s="1">
        <f t="shared" si="1"/>
        <v>1.1443798903045053</v>
      </c>
    </row>
    <row r="6" spans="1:8" x14ac:dyDescent="0.3">
      <c r="A6" s="1">
        <v>1</v>
      </c>
      <c r="B6" s="1">
        <v>6.4</v>
      </c>
      <c r="C6" s="1">
        <f>B6-(B6*0.05)</f>
        <v>6.08</v>
      </c>
      <c r="D6" s="1">
        <f>B6+(B6*0.11)</f>
        <v>7.1040000000000001</v>
      </c>
      <c r="F6" s="1">
        <v>1</v>
      </c>
      <c r="G6" s="1">
        <f t="shared" si="0"/>
        <v>6.5279999999999996</v>
      </c>
      <c r="H6" s="1">
        <f t="shared" si="1"/>
        <v>0.52386257739983677</v>
      </c>
    </row>
    <row r="7" spans="1:8" x14ac:dyDescent="0.3">
      <c r="A7" s="1">
        <v>0.6</v>
      </c>
      <c r="B7" s="1">
        <v>4.4000000000000004</v>
      </c>
      <c r="C7" s="1">
        <f>B7-(B7*0.12)</f>
        <v>3.8720000000000003</v>
      </c>
      <c r="D7" s="1">
        <f>B7+(B7*0.25)</f>
        <v>5.5</v>
      </c>
      <c r="F7" s="1">
        <v>0.6</v>
      </c>
      <c r="G7" s="1">
        <f t="shared" si="0"/>
        <v>4.5906666666666665</v>
      </c>
      <c r="H7" s="1">
        <f t="shared" si="1"/>
        <v>0.83057891457304012</v>
      </c>
    </row>
    <row r="8" spans="1:8" x14ac:dyDescent="0.3">
      <c r="A8" s="1">
        <v>0.4</v>
      </c>
      <c r="B8" s="1">
        <v>3.4</v>
      </c>
      <c r="C8" s="1">
        <f>B8-(B8*0.2)</f>
        <v>2.7199999999999998</v>
      </c>
      <c r="D8" s="1">
        <f>B8+(B8*0.3)</f>
        <v>4.42</v>
      </c>
      <c r="F8" s="1">
        <v>0.4</v>
      </c>
      <c r="G8" s="1">
        <f t="shared" si="0"/>
        <v>3.5133333333333332</v>
      </c>
      <c r="H8" s="1">
        <f t="shared" si="1"/>
        <v>0.85564790266401836</v>
      </c>
    </row>
    <row r="12" spans="1:8" x14ac:dyDescent="0.3">
      <c r="A12" s="1" t="s">
        <v>6</v>
      </c>
      <c r="B12" s="1" t="s">
        <v>7</v>
      </c>
      <c r="C12" s="1" t="s">
        <v>8</v>
      </c>
      <c r="D12" s="1" t="s">
        <v>9</v>
      </c>
      <c r="F12" s="1" t="s">
        <v>6</v>
      </c>
      <c r="G12" s="1" t="s">
        <v>10</v>
      </c>
      <c r="H12" s="1" t="s">
        <v>16</v>
      </c>
    </row>
    <row r="13" spans="1:8" x14ac:dyDescent="0.3">
      <c r="A13" s="1">
        <f>1/A2</f>
        <v>6.25E-2</v>
      </c>
      <c r="B13" s="1">
        <f t="shared" ref="B13:D13" si="2">1/B2</f>
        <v>6.8965517241379309E-2</v>
      </c>
      <c r="C13" s="1">
        <f t="shared" si="2"/>
        <v>7.7489345215032937E-2</v>
      </c>
      <c r="D13" s="1">
        <f t="shared" si="2"/>
        <v>6.5681444991789822E-2</v>
      </c>
      <c r="F13" s="1">
        <f>1/F2</f>
        <v>6.25E-2</v>
      </c>
      <c r="G13" s="1">
        <f>AVERAGE(B13:D13)</f>
        <v>7.0712102482734032E-2</v>
      </c>
      <c r="H13" s="1">
        <f>STDEV(B13:D13)</f>
        <v>6.0946326324483888E-3</v>
      </c>
    </row>
    <row r="14" spans="1:8" x14ac:dyDescent="0.3">
      <c r="A14" s="1">
        <f t="shared" ref="A14:D19" si="3">1/A3</f>
        <v>0.125</v>
      </c>
      <c r="B14" s="1">
        <f t="shared" si="3"/>
        <v>7.575757575757576E-2</v>
      </c>
      <c r="C14" s="1">
        <f t="shared" si="3"/>
        <v>8.4175084175084181E-2</v>
      </c>
      <c r="D14" s="1">
        <f t="shared" si="3"/>
        <v>7.427213309566251E-2</v>
      </c>
      <c r="F14" s="1">
        <f t="shared" ref="F14:F19" si="4">1/F3</f>
        <v>0.125</v>
      </c>
      <c r="G14" s="1">
        <f t="shared" ref="G14:G19" si="5">AVERAGE(B14:D14)</f>
        <v>7.8068264342774141E-2</v>
      </c>
      <c r="H14" s="1">
        <f t="shared" ref="H14:H19" si="6">STDEV(B14:D14)</f>
        <v>5.3405590834367999E-3</v>
      </c>
    </row>
    <row r="15" spans="1:8" x14ac:dyDescent="0.3">
      <c r="A15" s="1">
        <f t="shared" si="3"/>
        <v>0.25</v>
      </c>
      <c r="B15" s="1">
        <f t="shared" si="3"/>
        <v>8.771929824561403E-2</v>
      </c>
      <c r="C15" s="1">
        <f t="shared" si="3"/>
        <v>9.5347063310450036E-2</v>
      </c>
      <c r="D15" s="1">
        <f t="shared" si="3"/>
        <v>7.9744816586921841E-2</v>
      </c>
      <c r="F15" s="1">
        <f t="shared" si="4"/>
        <v>0.25</v>
      </c>
      <c r="G15" s="1">
        <f t="shared" si="5"/>
        <v>8.7603726047661978E-2</v>
      </c>
      <c r="H15" s="1">
        <f t="shared" si="6"/>
        <v>7.8017654031101308E-3</v>
      </c>
    </row>
    <row r="16" spans="1:8" x14ac:dyDescent="0.3">
      <c r="A16" s="1">
        <f t="shared" si="3"/>
        <v>0.5</v>
      </c>
      <c r="B16" s="1">
        <f t="shared" si="3"/>
        <v>0.11235955056179775</v>
      </c>
      <c r="C16" s="1">
        <f t="shared" si="3"/>
        <v>0.1404494382022472</v>
      </c>
      <c r="D16" s="1">
        <f t="shared" si="3"/>
        <v>0.10803802938634399</v>
      </c>
      <c r="F16" s="1">
        <f t="shared" si="4"/>
        <v>0.5</v>
      </c>
      <c r="G16" s="1">
        <f t="shared" si="5"/>
        <v>0.12028233938346299</v>
      </c>
      <c r="H16" s="1">
        <f t="shared" si="6"/>
        <v>1.7598374708831251E-2</v>
      </c>
    </row>
    <row r="17" spans="1:8" x14ac:dyDescent="0.3">
      <c r="A17" s="1">
        <f t="shared" si="3"/>
        <v>1</v>
      </c>
      <c r="B17" s="1">
        <f t="shared" si="3"/>
        <v>0.15625</v>
      </c>
      <c r="C17" s="1">
        <f t="shared" si="3"/>
        <v>0.16447368421052633</v>
      </c>
      <c r="D17" s="1">
        <f t="shared" si="3"/>
        <v>0.14076576576576577</v>
      </c>
      <c r="F17" s="1">
        <f t="shared" si="4"/>
        <v>1</v>
      </c>
      <c r="G17" s="1">
        <f t="shared" si="5"/>
        <v>0.15382981665876402</v>
      </c>
      <c r="H17" s="1">
        <f t="shared" si="6"/>
        <v>1.2037828491873088E-2</v>
      </c>
    </row>
    <row r="18" spans="1:8" x14ac:dyDescent="0.3">
      <c r="A18" s="1">
        <f t="shared" si="3"/>
        <v>1.6666666666666667</v>
      </c>
      <c r="B18" s="1">
        <f t="shared" si="3"/>
        <v>0.22727272727272727</v>
      </c>
      <c r="C18" s="1">
        <f t="shared" si="3"/>
        <v>0.25826446280991733</v>
      </c>
      <c r="D18" s="1">
        <f t="shared" si="3"/>
        <v>0.18181818181818182</v>
      </c>
      <c r="F18" s="1">
        <f t="shared" si="4"/>
        <v>1.6666666666666667</v>
      </c>
      <c r="G18" s="1">
        <f t="shared" si="5"/>
        <v>0.22245179063360884</v>
      </c>
      <c r="H18" s="1">
        <f t="shared" si="6"/>
        <v>3.8450481686522646E-2</v>
      </c>
    </row>
    <row r="19" spans="1:8" x14ac:dyDescent="0.3">
      <c r="A19" s="1">
        <f t="shared" si="3"/>
        <v>2.5</v>
      </c>
      <c r="B19" s="1">
        <f t="shared" si="3"/>
        <v>0.29411764705882354</v>
      </c>
      <c r="C19" s="1">
        <f t="shared" si="3"/>
        <v>0.36764705882352944</v>
      </c>
      <c r="D19" s="1">
        <f t="shared" si="3"/>
        <v>0.22624434389140272</v>
      </c>
      <c r="F19" s="1">
        <f t="shared" si="4"/>
        <v>2.5</v>
      </c>
      <c r="G19" s="1">
        <f t="shared" si="5"/>
        <v>0.29600301659125189</v>
      </c>
      <c r="H19" s="1">
        <f t="shared" si="6"/>
        <v>7.0720208648231711E-2</v>
      </c>
    </row>
    <row r="21" spans="1:8" x14ac:dyDescent="0.3">
      <c r="A21" s="1" t="s">
        <v>14</v>
      </c>
      <c r="B21" s="1" t="s">
        <v>11</v>
      </c>
      <c r="C21" s="1" t="s">
        <v>12</v>
      </c>
      <c r="D21" s="1" t="s">
        <v>13</v>
      </c>
      <c r="F21" s="1" t="s">
        <v>14</v>
      </c>
      <c r="G21" s="1" t="s">
        <v>15</v>
      </c>
      <c r="H21" s="1" t="s">
        <v>16</v>
      </c>
    </row>
    <row r="22" spans="1:8" x14ac:dyDescent="0.3">
      <c r="A22" s="1">
        <v>16</v>
      </c>
      <c r="B22" s="1">
        <f>A22*B13</f>
        <v>1.103448275862069</v>
      </c>
      <c r="C22" s="1">
        <f>A22*C13</f>
        <v>1.239829523440527</v>
      </c>
      <c r="D22" s="1">
        <f>A22*D13</f>
        <v>1.0509031198686372</v>
      </c>
      <c r="F22" s="1">
        <v>16</v>
      </c>
      <c r="G22" s="1">
        <f>AVERAGE(B22:D22)</f>
        <v>1.1313936397237445</v>
      </c>
      <c r="H22" s="1">
        <f>STDEV(B22:D22)</f>
        <v>9.7514122119174221E-2</v>
      </c>
    </row>
    <row r="23" spans="1:8" x14ac:dyDescent="0.3">
      <c r="A23" s="1">
        <v>8</v>
      </c>
      <c r="B23" s="1">
        <f t="shared" ref="B23:B28" si="7">A23*B14</f>
        <v>0.60606060606060608</v>
      </c>
      <c r="C23" s="1">
        <f t="shared" ref="C23:C28" si="8">A23*C14</f>
        <v>0.67340067340067344</v>
      </c>
      <c r="D23" s="1">
        <f t="shared" ref="D23:D28" si="9">A23*D14</f>
        <v>0.59417706476530008</v>
      </c>
      <c r="F23" s="1">
        <v>8</v>
      </c>
      <c r="G23" s="1">
        <f t="shared" ref="G23:G28" si="10">AVERAGE(B23:D23)</f>
        <v>0.62454611474219313</v>
      </c>
      <c r="H23" s="1">
        <f t="shared" ref="H23:H28" si="11">STDEV(B23:D23)</f>
        <v>4.2724472667494399E-2</v>
      </c>
    </row>
    <row r="24" spans="1:8" x14ac:dyDescent="0.3">
      <c r="A24" s="1">
        <v>4</v>
      </c>
      <c r="B24" s="1">
        <f t="shared" si="7"/>
        <v>0.35087719298245612</v>
      </c>
      <c r="C24" s="1">
        <f t="shared" si="8"/>
        <v>0.38138825324180015</v>
      </c>
      <c r="D24" s="1">
        <f t="shared" si="9"/>
        <v>0.31897926634768736</v>
      </c>
      <c r="F24" s="1">
        <v>4</v>
      </c>
      <c r="G24" s="1">
        <f t="shared" si="10"/>
        <v>0.35041490419064791</v>
      </c>
      <c r="H24" s="1">
        <f t="shared" si="11"/>
        <v>3.1207061612440523E-2</v>
      </c>
    </row>
    <row r="25" spans="1:8" x14ac:dyDescent="0.3">
      <c r="A25" s="1">
        <v>2</v>
      </c>
      <c r="B25" s="1">
        <f t="shared" si="7"/>
        <v>0.2247191011235955</v>
      </c>
      <c r="C25" s="1">
        <f t="shared" si="8"/>
        <v>0.2808988764044944</v>
      </c>
      <c r="D25" s="1">
        <f t="shared" si="9"/>
        <v>0.21607605877268798</v>
      </c>
      <c r="F25" s="1">
        <v>2</v>
      </c>
      <c r="G25" s="1">
        <f t="shared" si="10"/>
        <v>0.24056467876692597</v>
      </c>
      <c r="H25" s="1">
        <f t="shared" si="11"/>
        <v>3.5196749417662501E-2</v>
      </c>
    </row>
    <row r="26" spans="1:8" x14ac:dyDescent="0.3">
      <c r="A26" s="1">
        <v>1</v>
      </c>
      <c r="B26" s="1">
        <f t="shared" si="7"/>
        <v>0.15625</v>
      </c>
      <c r="C26" s="1">
        <f t="shared" si="8"/>
        <v>0.16447368421052633</v>
      </c>
      <c r="D26" s="1">
        <f t="shared" si="9"/>
        <v>0.14076576576576577</v>
      </c>
      <c r="F26" s="1">
        <v>1</v>
      </c>
      <c r="G26" s="1">
        <f t="shared" si="10"/>
        <v>0.15382981665876402</v>
      </c>
      <c r="H26" s="1">
        <f t="shared" si="11"/>
        <v>1.2037828491873088E-2</v>
      </c>
    </row>
    <row r="27" spans="1:8" x14ac:dyDescent="0.3">
      <c r="A27" s="1">
        <v>0.6</v>
      </c>
      <c r="B27" s="1">
        <f t="shared" si="7"/>
        <v>0.13636363636363635</v>
      </c>
      <c r="C27" s="1">
        <f t="shared" si="8"/>
        <v>0.1549586776859504</v>
      </c>
      <c r="D27" s="1">
        <f t="shared" si="9"/>
        <v>0.10909090909090909</v>
      </c>
      <c r="F27" s="1">
        <v>0.6</v>
      </c>
      <c r="G27" s="1">
        <f t="shared" si="10"/>
        <v>0.13347107438016528</v>
      </c>
      <c r="H27" s="1">
        <f t="shared" si="11"/>
        <v>2.3070289011913946E-2</v>
      </c>
    </row>
    <row r="28" spans="1:8" x14ac:dyDescent="0.3">
      <c r="A28" s="1">
        <v>0.4</v>
      </c>
      <c r="B28" s="1">
        <f t="shared" si="7"/>
        <v>0.11764705882352942</v>
      </c>
      <c r="C28" s="1">
        <f t="shared" si="8"/>
        <v>0.14705882352941177</v>
      </c>
      <c r="D28" s="1">
        <f t="shared" si="9"/>
        <v>9.0497737556561098E-2</v>
      </c>
      <c r="F28" s="1">
        <v>0.4</v>
      </c>
      <c r="G28" s="1">
        <f t="shared" si="10"/>
        <v>0.11840120663650076</v>
      </c>
      <c r="H28" s="1">
        <f t="shared" si="11"/>
        <v>2.828808345929262E-2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Wallen</dc:creator>
  <cp:lastModifiedBy>Jamie Wallen</cp:lastModifiedBy>
  <dcterms:created xsi:type="dcterms:W3CDTF">2018-10-16T21:03:53Z</dcterms:created>
  <dcterms:modified xsi:type="dcterms:W3CDTF">2018-10-18T13:45:33Z</dcterms:modified>
</cp:coreProperties>
</file>